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mc:AlternateContent xmlns:mc="http://schemas.openxmlformats.org/markup-compatibility/2006">
    <mc:Choice Requires="x15">
      <x15ac:absPath xmlns:x15ac="http://schemas.microsoft.com/office/spreadsheetml/2010/11/ac" url="https://hscic365-my.sharepoint.com/personal/amim1_hscic_gov_uk/Documents/Documents/ScoreComparison/scorecomparisontool/"/>
    </mc:Choice>
  </mc:AlternateContent>
  <xr:revisionPtr revIDLastSave="19" documentId="11_7D64BD34F737284ABC1A8AA3D0FFB2AE8C76210E" xr6:coauthVersionLast="47" xr6:coauthVersionMax="47" xr10:uidLastSave="{040DC27A-76CA-4D13-B08E-52F5C292412E}"/>
  <bookViews>
    <workbookView xWindow="-30828" yWindow="-4428" windowWidth="30936" windowHeight="16896" tabRatio="922" firstSheet="11" activeTab="11" xr2:uid="{00000000-000D-0000-FFFF-FFFF00000000}"/>
  </bookViews>
  <sheets>
    <sheet name="How to use" sheetId="1" state="hidden" r:id="rId1"/>
    <sheet name="Participation - Raw Data" sheetId="2" state="hidden" r:id="rId2"/>
    <sheet name="Provider Commission - Raw Data" sheetId="3" state="hidden" r:id="rId3"/>
    <sheet name="Provider Commission - NewChart" sheetId="4" state="hidden" r:id="rId4"/>
    <sheet name="Funnel setup" sheetId="5" state="hidden" r:id="rId5"/>
    <sheet name="Reference" sheetId="6" state="hidden" r:id="rId6"/>
    <sheet name="Supplier_Note" sheetId="7" state="hidden" r:id="rId7"/>
    <sheet name="ProvCommData" sheetId="8" state="hidden" r:id="rId8"/>
    <sheet name="Chart data" sheetId="9" state="hidden" r:id="rId9"/>
    <sheet name="Provider Commission - Lookup" sheetId="10" state="hidden" r:id="rId10"/>
    <sheet name="Funnel Lookup" sheetId="11" state="hidden" r:id="rId11"/>
    <sheet name="Title Sheet" sheetId="12" r:id="rId12"/>
    <sheet name="Guide - Key Facts" sheetId="13" r:id="rId13"/>
    <sheet name="Adjusted Health Gain Chart" sheetId="14" r:id="rId14"/>
    <sheet name="Key Facts" sheetId="15" r:id="rId15"/>
    <sheet name="Guide -  Select 10 Table" sheetId="16" r:id="rId16"/>
    <sheet name="Select 10 table" sheetId="17" r:id="rId17"/>
    <sheet name="Guide - Funnel Plot" sheetId="18" r:id="rId18"/>
    <sheet name="Funnel Plot" sheetId="19" r:id="rId19"/>
    <sheet name="Funnel Data" sheetId="20" r:id="rId20"/>
  </sheets>
  <externalReferences>
    <externalReference r:id="rId21"/>
    <externalReference r:id="rId22"/>
  </externalReferences>
  <definedNames>
    <definedName name="_xlnm._FilterDatabase" localSheetId="1" hidden="1">'Participation - Raw Data'!$A$1:$BM$317</definedName>
    <definedName name="_xlnm._FilterDatabase" localSheetId="2" hidden="1">'Provider Commission - Raw Data'!$C$1:$Q$7768</definedName>
    <definedName name="_xlnm._FilterDatabase" localSheetId="6" hidden="1">Supplier_Note!$A$1:$B$306</definedName>
    <definedName name="CCG">INDIRECT("Reference!$H$2:$H$"&amp;Reference!$I$2+1)</definedName>
    <definedName name="Chart1b">[1]Hip!#REF!</definedName>
    <definedName name="ColCat">OFFSET('[2]Column Chart'!$A$2,0,0,COUNTA('[2]Column Chart'!$A:$A)-1,1)</definedName>
    <definedName name="ColData">OFFSET('[2]Column Chart'!$B$2,0,0,COUNTA('[2]Column Chart'!$B:$B)-1,1)</definedName>
    <definedName name="ColStand">OFFSET('[2]Column Chart'!$C$2,0,0,COUNTA('[2]Column Chart'!$A:$A)-1,1)</definedName>
    <definedName name="DonutCat">OFFSET('[2]Donut &amp; Pie'!$A$2,0,0,COUNTA('[2]Donut &amp; Pie'!$A:$A)-1,1)</definedName>
    <definedName name="DonutData">OFFSET('[2]Donut &amp; Pie'!$B$2,0,0,COUNTA('[2]Donut &amp; Pie'!$A:$A)-1,1)</definedName>
    <definedName name="Funnel_Data" localSheetId="7">INDIRECT("'Provider Commission - Raw Data'!$A$1:$Q$"&amp;ProvCommData!$B$61)</definedName>
    <definedName name="Funnel_Data">INDIRECT("'Provider Commission - Raw Data'!$A$1:$Q$"&amp;'Chart data'!$B$47)</definedName>
    <definedName name="Funnel_Organisation_Level">INDIRECT("Reference!$AF$2:$AF$"&amp;Reference!$AG$2+1)</definedName>
    <definedName name="Funnel_Plot_Org" localSheetId="7">OFFSET(IF('Funnel Plot'!$F$11=Reference!$AA$3,Reference!$N$2,IF('Funnel Plot'!$F$11=Reference!$AA$4,Reference!$K$2,IF('Funnel Plot'!$F$11=Reference!$AA$5,Reference!$H$2,Reference!$E$2))),0,0,ProvCommData!$B$76,1)</definedName>
    <definedName name="Funnel_Plot_Org">OFFSET(IF('Funnel Plot'!$F$11=Reference!$AA$3,Reference!$N$2,IF('Funnel Plot'!$F$11=Reference!$AA$4,Reference!$K$2,IF('Funnel Plot'!$F$11=Reference!$AA$5,Reference!$H$2,Reference!$E$2))),0,0,'Chart data'!$B$62,1)</definedName>
    <definedName name="Funnel_Plot_score">OFFSET(IF('Funnel Plot'!$B$11=Reference!$Y$13,Reference!$U$2,IF('Funnel Plot'!$B$11 = Reference!$Y$14,Reference!$U$7,IF('Funnel Plot'!$B$11 = Reference!$Y$15,Reference!$U$7,IF('Funnel Plot'!$B$11 = Reference!$Y$16,Reference!$U$12,IF('Funnel Plot'!$B$11 = Reference!$Y$17,Reference!$U$12,Reference!$U$17))))),0,0,Reference!$V$2,1)</definedName>
    <definedName name="HbarCat">OFFSET('[2]H Bar Chart'!$A$2,0,0,COUNTA('[2]H Bar Chart'!$A:$A)-1,1)</definedName>
    <definedName name="HbarData">OFFSET('[2]H Bar Chart'!$B$2,0,0,COUNTA('[2]H Bar Chart'!$A:$A)-1,1)</definedName>
    <definedName name="HBarStand">OFFSET('[2]H Bar Chart'!$C$2,0,0,COUNTA('[2]H Bar Chart'!$A:$A)-1,1)</definedName>
    <definedName name="HBarStandx">OFFSET('[2]H Bar Chart'!$C$2,0,0,COUNTA('[2]H Bar Chart'!$A:$A)-1,1)</definedName>
    <definedName name="HBarStandY">OFFSET('[2]H Bar Chart'!$D$2,0,0,COUNTA('[2]H Bar Chart'!$A:$A)-1,1)</definedName>
    <definedName name="KeyFacts_Organisation_Level">INDIRECT("Reference!$AC$2:$AC$"&amp;Reference!$AD$2+1)</definedName>
    <definedName name="KeyFacts_RawData">INDIRECT("'Key Facts - Raw Data'!$A$1:$M$"&amp;'Chart data'!$B$41)</definedName>
    <definedName name="KeyFacts_Validation" localSheetId="13">OFFSET(IF('Adjusted Health Gain Chart'!$B$11=Reference!$AA$2,Reference!$Q$2,IF('Adjusted Health Gain Chart'!$B$11=Reference!$AA$3,Reference!$N$2,IF('Adjusted Health Gain Chart'!$B$11=Reference!$AA$4,Reference!$K$2,IF('Adjusted Health Gain Chart'!$B$11=Reference!$AA$5,Reference!$H$2,Reference!$E$2)))),0,0,ProvCommData!$B$4,1)</definedName>
    <definedName name="KeyFacts_Validation" localSheetId="7">OFFSET(IF('Adjusted Health Gain Chart'!$B$11=Reference!$AA$2,Reference!$Q$2,IF('Adjusted Health Gain Chart'!$B$11=Reference!$AA$3,Reference!$N$2,IF('Adjusted Health Gain Chart'!$B$11=Reference!$AA$4,Reference!$K$2,IF('Adjusted Health Gain Chart'!$B$11=Reference!$AA$5,Reference!$H$2,Reference!$E$2)))),0,0,'Chart data'!$B$4,1)</definedName>
    <definedName name="KeyFacts_Validation">OFFSET(IF(#REF!=Reference!$AA$2,Reference!$Q$2,IF(#REF!=Reference!$AA$3,Reference!$N$2,IF(#REF!=Reference!$AA$4,Reference!$K$2,IF(#REF!=Reference!$AA$5,Reference!$H$2,Reference!$E$2)))),0,0,'Chart data'!$B$4,1)</definedName>
    <definedName name="MPTS_Data1">OFFSET('[2]Multi-series Line Chart'!$B$2,0,0,COUNTA('[2]Multi-series Line Chart'!$B:$B)-1,1)</definedName>
    <definedName name="MPTS_Data10">OFFSET('[2]Multi-series Line Chart'!$K$2,0,0,COUNTA('[2]Multi-series Line Chart'!$K:$K)-1,1)</definedName>
    <definedName name="MPTS_Data11">OFFSET('[2]Multi-series Line Chart'!$L$2,0,0,COUNTA('[2]Multi-series Line Chart'!$L:$L)-1,1)</definedName>
    <definedName name="MPTS_Data12">OFFSET('[2]Multi-series Line Chart'!$M$2,0,0,COUNTA('[2]Multi-series Line Chart'!$M:$M)-1,1)</definedName>
    <definedName name="MPTS_Data13">OFFSET('[2]Multi-series Line Chart'!$N$2,0,0,COUNTA('[2]Multi-series Line Chart'!$N:$N)-1,1)</definedName>
    <definedName name="MPTS_Data14">OFFSET('[2]Multi-series Line Chart'!$O$2,0,0,COUNTA('[2]Multi-series Line Chart'!$O:$O)-1,1)</definedName>
    <definedName name="MPTS_Data15">OFFSET('[2]Multi-series Line Chart'!$P$2,0,0,COUNTA('[2]Multi-series Line Chart'!$P:$P)-1,1)</definedName>
    <definedName name="MPTS_Data2">OFFSET('[2]Multi-series Line Chart'!$C$2,0,0,COUNTA('[2]Multi-series Line Chart'!$C:$C)-1,1)</definedName>
    <definedName name="MPTS_Data3">OFFSET('[2]Multi-series Line Chart'!$D$2,0,0,COUNTA('[2]Multi-series Line Chart'!$D:$D)-1,1)</definedName>
    <definedName name="MPTS_Data4">OFFSET('[2]Multi-series Line Chart'!$E$2,0,0,COUNTA('[2]Multi-series Line Chart'!$E:$E)-1,1)</definedName>
    <definedName name="MPTS_Data5">OFFSET('[2]Multi-series Line Chart'!$F$2,0,0,COUNTA('[2]Multi-series Line Chart'!$F:$F)-1,1)</definedName>
    <definedName name="MPTS_Data6">OFFSET('[2]Multi-series Line Chart'!$G$2,0,0,COUNTA('[2]Multi-series Line Chart'!$G:$G)-1,1)</definedName>
    <definedName name="MPTS_Data7">OFFSET('[2]Multi-series Line Chart'!$H$2,0,0,COUNTA('[2]Multi-series Line Chart'!$H:$H)-1,1)</definedName>
    <definedName name="MPTS_Data8">OFFSET('[2]Multi-series Line Chart'!$I$2,0,0,COUNTA('[2]Multi-series Line Chart'!$I:$I)-1,1)</definedName>
    <definedName name="MPTS_Data9">OFFSET('[2]Multi-series Line Chart'!$J$2,0,0,COUNTA('[2]Multi-series Line Chart'!$J:$J)-1,1)</definedName>
    <definedName name="MPTS_Period">OFFSET('[2]Multi-series Line Chart'!$A$2,0,0,COUNTA('[2]Multi-series Line Chart'!$A:$A)-1,1)</definedName>
    <definedName name="MPTSStand">OFFSET('[2]Multi-series Line Chart'!$Q$2,0,0,COUNTA('[2]Multi-series Line Chart'!$A:$A)-1,1)</definedName>
    <definedName name="Participation_Data" localSheetId="7">INDIRECT("'Participation - Raw Data'!$B$1:$Bm$"&amp;ProvCommData!$B$58)</definedName>
    <definedName name="Participation_Data">INDIRECT("'Participation - Raw Data'!$B$1:$Bm$"&amp;'Chart data'!$B$44)</definedName>
    <definedName name="PCTs">INDIRECT("Reference!$K$2:$K$"&amp;Reference!$L$2+1)</definedName>
    <definedName name="_xlnm.Print_Area" localSheetId="13">'Adjusted Health Gain Chart'!$A$1:$G$86</definedName>
    <definedName name="_xlnm.Print_Area" localSheetId="19">'Funnel Data'!$A$1:$K$414</definedName>
    <definedName name="_xlnm.Print_Area" localSheetId="18">'Funnel Plot'!$A$1:$H$28</definedName>
    <definedName name="_xlnm.Print_Area" localSheetId="15">'Guide -  Select 10 Table'!$A$1:$O$52</definedName>
    <definedName name="_xlnm.Print_Area" localSheetId="17">'Guide - Funnel Plot'!$A$1:$I$43</definedName>
    <definedName name="_xlnm.Print_Area" localSheetId="12">'Guide - Key Facts'!$A$3:$L$49</definedName>
    <definedName name="_xlnm.Print_Area" localSheetId="14">'Key Facts'!$A$1:$S$58</definedName>
    <definedName name="_xlnm.Print_Area" localSheetId="16">'Select 10 table'!$A$1:$N$31</definedName>
    <definedName name="_xlnm.Print_Titles" localSheetId="19">'Funnel Data'!$2:$9</definedName>
    <definedName name="Procedure_List">Reference!$Y$13:$Y$18</definedName>
    <definedName name="ProviderCommissionerNewChart">'Provider Commission - NewChart'!$B$2:$Q$7585</definedName>
    <definedName name="Providers">INDIRECT("Reference!$E$2:$E$"&amp;Reference!$F$2+1)</definedName>
    <definedName name="ScatItem">OFFSET([2]Scatterplot!$A$2,0,0,COUNTA([2]Scatterplot!$A:$A)-1,1)</definedName>
    <definedName name="ScatX">OFFSET([2]Scatterplot!$B$2,0,0,COUNTA([2]Scatterplot!$A:$A)-1,1)</definedName>
    <definedName name="ScatY">OFFSET([2]Scatterplot!$C$2,0,0,COUNTA([2]Scatterplot!$A:$A)-1,1)</definedName>
    <definedName name="ScatYG1">OFFSET([2]Scatterplot!$E$2,0,0,COUNTA([2]Scatterplot!$A:$A)-1,1)</definedName>
    <definedName name="ScatYG2">OFFSET([2]Scatterplot!$F$2,0,0,COUNTA([2]Scatterplot!$A:$A)-1,1)</definedName>
    <definedName name="ScatYG3">OFFSET([2]Scatterplot!$G$2,0,0,COUNTA([2]Scatterplot!$A:$A)-1,1)</definedName>
    <definedName name="ScatYG4">OFFSET([2]Scatterplot!$H$2,0,0,COUNTA([2]Scatterplot!$A:$A)-1,1)</definedName>
    <definedName name="SCTSData1">OFFSET('[2]Area Chart or Column'!$B$2,0,0,COUNTA('[2]Area Chart or Column'!$A:$A)-1,1)</definedName>
    <definedName name="SCTSData2">OFFSET('[2]Area Chart or Column'!$C$2,0,0,COUNTA('[2]Area Chart or Column'!$A:$A)-1,1)</definedName>
    <definedName name="SCTSData3">OFFSET('[2]Area Chart or Column'!$D$2,0,0,COUNTA('[2]Area Chart or Column'!$A:$A)-1,1)</definedName>
    <definedName name="SCTSPeriod">OFFSET('[2]Area Chart or Column'!$A$2,0,0,COUNTA('[2]Area Chart or Column'!$A:$A)-1,1)</definedName>
    <definedName name="Select10_OrgName01" localSheetId="7">OFFSET(IF('Select 10 table'!$B$17=Reference!$AA$3,Reference!$N$2,IF('Select 10 table'!$B$17=Reference!$AA$4,Reference!$K$2,IF('Select 10 table'!$B$17=Reference!$AA$5,Reference!$H$2,Reference!$E$2))),0,0,ProvCommData!$B$64,1)</definedName>
    <definedName name="Select10_OrgName01">OFFSET(IF('Select 10 table'!$B$17=Reference!$AA$3,Reference!$N$2,IF('Select 10 table'!$B$17=Reference!$AA$4,Reference!$K$2,IF('Select 10 table'!$B$17=Reference!$AA$5,Reference!$H$2,Reference!$E$2))),0,0,'Chart data'!$B$50,1)</definedName>
    <definedName name="Select10_OrgName02" localSheetId="7">OFFSET(IF('Select 10 table'!$B$18=Reference!$AA$3,Reference!$N$2,IF('Select 10 table'!$B$18=Reference!$AA$4,Reference!$K$2,IF('Select 10 table'!$B$18=Reference!$AA$5,Reference!$H$2,Reference!$E$2))),0,0,ProvCommData!$B$65,1)</definedName>
    <definedName name="Select10_OrgName02">OFFSET(IF('Select 10 table'!$B$18=Reference!$AA$3,Reference!$N$2,IF('Select 10 table'!$B$18=Reference!$AA$4,Reference!$K$2,IF('Select 10 table'!$B$18=Reference!$AA$5,Reference!$H$2,Reference!$E$2))),0,0,'Chart data'!$B$51,1)</definedName>
    <definedName name="Select10_OrgName03" localSheetId="7">OFFSET(IF('Select 10 table'!$B$19=Reference!$AA$3,Reference!$N$2,IF('Select 10 table'!$B$19=Reference!$AA$4,Reference!$K$2,IF('Select 10 table'!$B$19=Reference!$AA$5,Reference!$H$2,Reference!$E$2))),0,0,ProvCommData!$B$66,1)</definedName>
    <definedName name="Select10_OrgName03">OFFSET(IF('Select 10 table'!$B$19=Reference!$AA$3,Reference!$N$2,IF('Select 10 table'!$B$19=Reference!$AA$4,Reference!$K$2,IF('Select 10 table'!$B$19=Reference!$AA$5,Reference!$H$2,Reference!$E$2))),0,0,'Chart data'!$B$52,1)</definedName>
    <definedName name="Select10_OrgName04" localSheetId="7">OFFSET(IF('Select 10 table'!$B$20=Reference!$AA$3,Reference!$N$2,IF('Select 10 table'!$B$20=Reference!$AA$4,Reference!$K$2,IF('Select 10 table'!$B$20=Reference!$AA$5,Reference!$H$2,Reference!$E$2))),0,0,ProvCommData!$B$67,1)</definedName>
    <definedName name="Select10_OrgName04">OFFSET(IF('Select 10 table'!$B$20=Reference!$AA$3,Reference!$N$2,IF('Select 10 table'!$B$20=Reference!$AA$4,Reference!$K$2,IF('Select 10 table'!$B$20=Reference!$AA$5,Reference!$H$2,Reference!$E$2))),0,0,'Chart data'!$B$53,1)</definedName>
    <definedName name="Select10_OrgName05" localSheetId="7">OFFSET(IF('Select 10 table'!$B$21=Reference!$AA$3,Reference!$N$2,IF('Select 10 table'!$B$21=Reference!$AA$4,Reference!$K$2,IF('Select 10 table'!$B$21=Reference!$AA$5,Reference!$H$2,Reference!$E$2))),0,0,ProvCommData!$B$68,1)</definedName>
    <definedName name="Select10_OrgName05">OFFSET(IF('Select 10 table'!$B$21=Reference!$AA$3,Reference!$N$2,IF('Select 10 table'!$B$21=Reference!$AA$4,Reference!$K$2,IF('Select 10 table'!$B$21=Reference!$AA$5,Reference!$H$2,Reference!$E$2))),0,0,'Chart data'!$B$54,1)</definedName>
    <definedName name="Select10_OrgName06" localSheetId="7">OFFSET(IF('Select 10 table'!$B$22=Reference!$AA$3,Reference!$N$2,IF('Select 10 table'!$B$22=Reference!$AA$4,Reference!$K$2,IF('Select 10 table'!$B$22=Reference!$AA$5,Reference!$H$2,Reference!$E$2))),0,0,ProvCommData!$B$69,1)</definedName>
    <definedName name="Select10_OrgName06">OFFSET(IF('Select 10 table'!$B$22=Reference!$AA$3,Reference!$N$2,IF('Select 10 table'!$B$22=Reference!$AA$4,Reference!$K$2,IF('Select 10 table'!$B$22=Reference!$AA$5,Reference!$H$2,Reference!$E$2))),0,0,'Chart data'!$B$55,1)</definedName>
    <definedName name="Select10_OrgName07" localSheetId="7">OFFSET(IF('Select 10 table'!$B$23=Reference!$AA$3,Reference!$N$2,IF('Select 10 table'!$B$23=Reference!$AA$4,Reference!$K$2,IF('Select 10 table'!$B$23=Reference!$AA$5,Reference!$H$2,Reference!$E$2))),0,0,ProvCommData!$B$70,1)</definedName>
    <definedName name="Select10_OrgName07">OFFSET(IF('Select 10 table'!$B$23=Reference!$AA$3,Reference!$N$2,IF('Select 10 table'!$B$23=Reference!$AA$4,Reference!$K$2,IF('Select 10 table'!$B$23=Reference!$AA$5,Reference!$H$2,Reference!$E$2))),0,0,'Chart data'!$B$56,1)</definedName>
    <definedName name="Select10_OrgName08" localSheetId="7">OFFSET(IF('Select 10 table'!$B$24=Reference!$AA$3,Reference!$N$2,IF('Select 10 table'!$B$24=Reference!$AA$4,Reference!$K$2,IF('Select 10 table'!$B$24=Reference!$AA$5,Reference!$H$2,Reference!$E$2))),0,0,ProvCommData!$B$71,1)</definedName>
    <definedName name="Select10_OrgName08">OFFSET(IF('Select 10 table'!$B$24=Reference!$AA$3,Reference!$N$2,IF('Select 10 table'!$B$24=Reference!$AA$4,Reference!$K$2,IF('Select 10 table'!$B$24=Reference!$AA$5,Reference!$H$2,Reference!$E$2))),0,0,'Chart data'!$B$57,1)</definedName>
    <definedName name="Select10_OrgName09" localSheetId="7">OFFSET(IF('Select 10 table'!$B$25=Reference!$AA$3,Reference!$N$2,IF('Select 10 table'!$B$25=Reference!$AA$4,Reference!$K$2,IF('Select 10 table'!$B$25=Reference!$AA$5,Reference!$H$2,Reference!$E$2))),0,0,ProvCommData!$B$72,1)</definedName>
    <definedName name="Select10_OrgName09">OFFSET(IF('Select 10 table'!$B$25=Reference!$AA$3,Reference!$N$2,IF('Select 10 table'!$B$25=Reference!$AA$4,Reference!$K$2,IF('Select 10 table'!$B$25=Reference!$AA$5,Reference!$H$2,Reference!$E$2))),0,0,'Chart data'!$B$58,1)</definedName>
    <definedName name="Select10_OrgName10" localSheetId="7">OFFSET(IF('Select 10 table'!$B$26=Reference!$AA$3,Reference!$N$2,IF('Select 10 table'!$B$26=Reference!$AA$4,Reference!$K$2,IF('Select 10 table'!$B$26=Reference!$AA$5,Reference!$H$2,Reference!$E$2))),0,0,ProvCommData!$B$73,1)</definedName>
    <definedName name="Select10_OrgName10">OFFSET(IF('Select 10 table'!$B$26=Reference!$AA$3,Reference!$N$2,IF('Select 10 table'!$B$26=Reference!$AA$4,Reference!$K$2,IF('Select 10 table'!$B$26=Reference!$AA$5,Reference!$H$2,Reference!$E$2))),0,0,'Chart data'!$B$59,1)</definedName>
    <definedName name="Select10_Score">OFFSET(IF('Select 10 table'!$B$13=Reference!$Y$13,Reference!$U$2,IF('Select 10 table'!$B$13 = Reference!$Y$14,Reference!$U$7,IF('Select 10 table'!$B$13 = Reference!$Y$15,Reference!$U$7,IF('Select 10 table'!$B$13 = Reference!$Y$16,Reference!$U$12,IF('Select 10 table'!$B$13 = Reference!$Y$17,Reference!$U$12,Reference!$U$17))))),0,0,Reference!$W$2,1)</definedName>
    <definedName name="SHAs">Reference!$N$2:$N$10</definedName>
    <definedName name="STSPeriod">OFFSET('[2]Stacked TS'!$A$2,0,0,COUNTA('[2]Stacked TS'!$A$1:$A$13)-1,1)</definedName>
    <definedName name="STSYear1">OFFSET('[2]Stacked TS'!$B$2,0,0,COUNTA('[2]Stacked TS'!$A$1:$A$13)-1,1)</definedName>
    <definedName name="STSYear2">OFFSET('[2]Stacked TS'!$C$2,0,0,COUNTA('[2]Stacked TS'!$A$1:$A$13)-1,1)</definedName>
    <definedName name="STSYear3">OFFSET('[2]Stacked TS'!$D$2,0,0,COUNTA('[2]Stacked TS'!$A$1:$A$13)-1,1)</definedName>
    <definedName name="STSYear4">OFFSET('[2]Stacked TS'!$E$2,0,0,COUNTA('[2]Stacked TS'!$A$1:$A$13)-1,1)</definedName>
    <definedName name="STSYear5">OFFSET('[2]Stacked TS'!#REF!,0,0,COUNTA('[2]Stacked TS'!$A$1:$A$13)-1,1)</definedName>
    <definedName name="STSYear6">OFFSET('[2]Stacked TS'!#REF!,0,0,COUNTA('[2]Stacked TS'!$A$1:$A$13)-1,1)</definedName>
    <definedName name="STSYear7">OFFSET('[2]Stacked TS'!#REF!,0,0,COUNTA('[2]Stacked TS'!$A$1:$A$13)-1,1)</definedName>
    <definedName name="TableandCharts_RawData" localSheetId="7">INDIRECT("'Provider Commission - Raw Data'!$B$1:$Q$"&amp;ProvCommData!$B$61)</definedName>
    <definedName name="TableandCharts_RawData">INDIRECT("'Provider Commission - Raw Data'!$B$1:$Q$"&amp;'Chart data'!$B$47)</definedName>
    <definedName name="TSData">OFFSET([1]Hip!$B$2,0,0,COUNTA([1]Hip!$B:$B)-1,1)</definedName>
    <definedName name="TSLCI">OFFSET([1]Hip!#REF!,0,0,COUNTA([1]Hip!#REF!)-1,1)</definedName>
    <definedName name="TSPeriod">OFFSET([1]Hip!$A$2,0,0,COUNTA([1]Hip!$A:$A)-1,1)</definedName>
    <definedName name="TSStand">OFFSET([1]Hip!#REF!,0,0,COUNTA([1]Hip!#REF!)-1,1)</definedName>
    <definedName name="TSUCI">OFFSET([1]Hip!#REF!,0,0,COUNTA([1]Hip!#REF!)-1,1)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3" i="20" l="1"/>
  <c r="I413" i="20"/>
  <c r="H413" i="20"/>
  <c r="G413" i="20"/>
  <c r="J412" i="20"/>
  <c r="I412" i="20"/>
  <c r="H412" i="20"/>
  <c r="G412" i="20"/>
  <c r="F411" i="20"/>
  <c r="E411" i="20"/>
  <c r="D411" i="20"/>
  <c r="C411" i="20"/>
  <c r="B411" i="20"/>
  <c r="B30" i="15"/>
  <c r="B9" i="15"/>
  <c r="B7" i="15"/>
  <c r="U35" i="13"/>
  <c r="B11" i="12"/>
  <c r="B10" i="12"/>
  <c r="B9" i="12"/>
  <c r="B7" i="20" s="1"/>
  <c r="C18" i="10"/>
  <c r="B18" i="10"/>
  <c r="C17" i="10"/>
  <c r="B17" i="10"/>
  <c r="C16" i="10"/>
  <c r="B16" i="10"/>
  <c r="C15" i="10"/>
  <c r="B15" i="10"/>
  <c r="C14" i="10"/>
  <c r="B14" i="10"/>
  <c r="C13" i="10"/>
  <c r="B13" i="10"/>
  <c r="C12" i="10"/>
  <c r="B12" i="10"/>
  <c r="C11" i="10"/>
  <c r="B11" i="10"/>
  <c r="C10" i="10"/>
  <c r="B10" i="10"/>
  <c r="C9" i="10"/>
  <c r="B9" i="10"/>
  <c r="C4" i="10"/>
  <c r="C3" i="10"/>
  <c r="B47" i="9"/>
  <c r="B44" i="9"/>
  <c r="B41" i="9"/>
  <c r="B7" i="9"/>
  <c r="B8" i="9" s="1"/>
  <c r="B6" i="9"/>
  <c r="B4" i="9"/>
  <c r="B3" i="9"/>
  <c r="B61" i="8"/>
  <c r="B58" i="8"/>
  <c r="B55" i="8"/>
  <c r="E31" i="8"/>
  <c r="E32" i="8" s="1"/>
  <c r="E33" i="8" s="1"/>
  <c r="E34" i="8" s="1"/>
  <c r="E35" i="8" s="1"/>
  <c r="A30" i="8"/>
  <c r="E24" i="8"/>
  <c r="E25" i="8" s="1"/>
  <c r="E26" i="8" s="1"/>
  <c r="E27" i="8" s="1"/>
  <c r="E23" i="8"/>
  <c r="M22" i="8"/>
  <c r="E19" i="8"/>
  <c r="E18" i="8"/>
  <c r="E17" i="8"/>
  <c r="B15" i="8"/>
  <c r="K14" i="8"/>
  <c r="K15" i="8" s="1"/>
  <c r="K16" i="8" s="1"/>
  <c r="K17" i="8" s="1"/>
  <c r="K18" i="8" s="1"/>
  <c r="K19" i="8" s="1"/>
  <c r="K20" i="8" s="1"/>
  <c r="K21" i="8" s="1"/>
  <c r="K22" i="8" s="1"/>
  <c r="K23" i="8" s="1"/>
  <c r="K24" i="8" s="1"/>
  <c r="K25" i="8" s="1"/>
  <c r="K26" i="8" s="1"/>
  <c r="K27" i="8" s="1"/>
  <c r="K28" i="8" s="1"/>
  <c r="K29" i="8" s="1"/>
  <c r="K30" i="8" s="1"/>
  <c r="K31" i="8" s="1"/>
  <c r="K32" i="8" s="1"/>
  <c r="K33" i="8" s="1"/>
  <c r="K34" i="8" s="1"/>
  <c r="K35" i="8" s="1"/>
  <c r="E14" i="8"/>
  <c r="I12" i="8"/>
  <c r="J12" i="8" s="1"/>
  <c r="K12" i="8" s="1"/>
  <c r="K13" i="8" s="1"/>
  <c r="B8" i="8"/>
  <c r="B7" i="8"/>
  <c r="B6" i="8"/>
  <c r="A11" i="6"/>
  <c r="AG2" i="6"/>
  <c r="AD2" i="6"/>
  <c r="W2" i="6"/>
  <c r="V2" i="6"/>
  <c r="O2" i="6"/>
  <c r="L2" i="6"/>
  <c r="I2" i="6"/>
  <c r="B73" i="8" s="1"/>
  <c r="F2" i="6"/>
  <c r="B4" i="8" s="1"/>
  <c r="A21" i="5"/>
  <c r="A20" i="5"/>
  <c r="A19" i="5"/>
  <c r="A18" i="5"/>
  <c r="A17" i="5"/>
  <c r="K16" i="5"/>
  <c r="A16" i="5"/>
  <c r="K15" i="5"/>
  <c r="A15" i="5"/>
  <c r="A14" i="5"/>
  <c r="A13" i="5"/>
  <c r="A12" i="5"/>
  <c r="A11" i="5"/>
  <c r="A10" i="5"/>
  <c r="A9" i="5"/>
  <c r="A8" i="5"/>
  <c r="K7" i="5"/>
  <c r="A7" i="5"/>
  <c r="K6" i="5"/>
  <c r="A6" i="5"/>
  <c r="A5" i="5"/>
  <c r="K4" i="5"/>
  <c r="A4" i="5"/>
  <c r="K3" i="5"/>
  <c r="B7768" i="4"/>
  <c r="B7767" i="4"/>
  <c r="A7767" i="4"/>
  <c r="B7766" i="4"/>
  <c r="B7765" i="4"/>
  <c r="B7764" i="4"/>
  <c r="B7763" i="4"/>
  <c r="B7762" i="4"/>
  <c r="B7761" i="4"/>
  <c r="A7761" i="4"/>
  <c r="B7760" i="4"/>
  <c r="A7760" i="4"/>
  <c r="B7759" i="4"/>
  <c r="B7758" i="4"/>
  <c r="B7757" i="4"/>
  <c r="B7756" i="4"/>
  <c r="B7755" i="4"/>
  <c r="B7754" i="4"/>
  <c r="B7753" i="4"/>
  <c r="A7753" i="4"/>
  <c r="B7752" i="4"/>
  <c r="A7752" i="4"/>
  <c r="B7751" i="4"/>
  <c r="A7751" i="4"/>
  <c r="B7750" i="4"/>
  <c r="B7749" i="4"/>
  <c r="B7748" i="4"/>
  <c r="B7747" i="4"/>
  <c r="B7746" i="4"/>
  <c r="B7745" i="4"/>
  <c r="B7744" i="4"/>
  <c r="B7743" i="4"/>
  <c r="B7742" i="4"/>
  <c r="B7741" i="4"/>
  <c r="B7740" i="4"/>
  <c r="B7739" i="4"/>
  <c r="B7738" i="4"/>
  <c r="B7737" i="4"/>
  <c r="B7736" i="4"/>
  <c r="B7735" i="4"/>
  <c r="B7734" i="4"/>
  <c r="B7733" i="4"/>
  <c r="B7732" i="4"/>
  <c r="B7731" i="4"/>
  <c r="B7730" i="4"/>
  <c r="B7729" i="4"/>
  <c r="B7728" i="4"/>
  <c r="B7727" i="4"/>
  <c r="B7726" i="4"/>
  <c r="B7725" i="4"/>
  <c r="B7724" i="4"/>
  <c r="B7723" i="4"/>
  <c r="B7722" i="4"/>
  <c r="B7721" i="4"/>
  <c r="B7720" i="4"/>
  <c r="B7719" i="4"/>
  <c r="B7718" i="4"/>
  <c r="B7717" i="4"/>
  <c r="B7716" i="4"/>
  <c r="B7715" i="4"/>
  <c r="B7714" i="4"/>
  <c r="B7713" i="4"/>
  <c r="B7712" i="4"/>
  <c r="B7711" i="4"/>
  <c r="B7710" i="4"/>
  <c r="B7709" i="4"/>
  <c r="B7708" i="4"/>
  <c r="B7707" i="4"/>
  <c r="B7706" i="4"/>
  <c r="B7705" i="4"/>
  <c r="B7704" i="4"/>
  <c r="B7703" i="4"/>
  <c r="B7702" i="4"/>
  <c r="B7701" i="4"/>
  <c r="B7700" i="4"/>
  <c r="B7699" i="4"/>
  <c r="B7698" i="4"/>
  <c r="B7697" i="4"/>
  <c r="B7696" i="4"/>
  <c r="B7695" i="4"/>
  <c r="B7694" i="4"/>
  <c r="B7693" i="4"/>
  <c r="B7692" i="4"/>
  <c r="B7691" i="4"/>
  <c r="B7690" i="4"/>
  <c r="B7689" i="4"/>
  <c r="B7688" i="4"/>
  <c r="B7687" i="4"/>
  <c r="B7686" i="4"/>
  <c r="B7685" i="4"/>
  <c r="B7684" i="4"/>
  <c r="B7683" i="4"/>
  <c r="B7682" i="4"/>
  <c r="B7681" i="4"/>
  <c r="B7680" i="4"/>
  <c r="B7679" i="4"/>
  <c r="B7678" i="4"/>
  <c r="B7677" i="4"/>
  <c r="B7676" i="4"/>
  <c r="B7675" i="4"/>
  <c r="B7674" i="4"/>
  <c r="B7673" i="4"/>
  <c r="B7672" i="4"/>
  <c r="B7671" i="4"/>
  <c r="B7670" i="4"/>
  <c r="B7669" i="4"/>
  <c r="B7668" i="4"/>
  <c r="B7667" i="4"/>
  <c r="B7666" i="4"/>
  <c r="B7665" i="4"/>
  <c r="B7664" i="4"/>
  <c r="B7663" i="4"/>
  <c r="B7662" i="4"/>
  <c r="B7661" i="4"/>
  <c r="B7660" i="4"/>
  <c r="B7659" i="4"/>
  <c r="B7658" i="4"/>
  <c r="B7657" i="4"/>
  <c r="B7656" i="4"/>
  <c r="B7655" i="4"/>
  <c r="B7654" i="4"/>
  <c r="B7653" i="4"/>
  <c r="B7652" i="4"/>
  <c r="B7651" i="4"/>
  <c r="B7650" i="4"/>
  <c r="B7649" i="4"/>
  <c r="B7648" i="4"/>
  <c r="B7647" i="4"/>
  <c r="B7646" i="4"/>
  <c r="B7645" i="4"/>
  <c r="B7644" i="4"/>
  <c r="B7643" i="4"/>
  <c r="B7642" i="4"/>
  <c r="B7641" i="4"/>
  <c r="B7640" i="4"/>
  <c r="B7639" i="4"/>
  <c r="B7638" i="4"/>
  <c r="B7637" i="4"/>
  <c r="B7636" i="4"/>
  <c r="B7635" i="4"/>
  <c r="B7634" i="4"/>
  <c r="B7633" i="4"/>
  <c r="B7632" i="4"/>
  <c r="B7631" i="4"/>
  <c r="B7630" i="4"/>
  <c r="B7629" i="4"/>
  <c r="B7628" i="4"/>
  <c r="B7627" i="4"/>
  <c r="B7626" i="4"/>
  <c r="B7625" i="4"/>
  <c r="B7624" i="4"/>
  <c r="B7623" i="4"/>
  <c r="B7622" i="4"/>
  <c r="B7621" i="4"/>
  <c r="B7620" i="4"/>
  <c r="B7619" i="4"/>
  <c r="B7618" i="4"/>
  <c r="B7617" i="4"/>
  <c r="B7616" i="4"/>
  <c r="B7615" i="4"/>
  <c r="B7614" i="4"/>
  <c r="B7613" i="4"/>
  <c r="B7612" i="4"/>
  <c r="B7611" i="4"/>
  <c r="B7610" i="4"/>
  <c r="B7609" i="4"/>
  <c r="B7608" i="4"/>
  <c r="B7607" i="4"/>
  <c r="B7606" i="4"/>
  <c r="B7605" i="4"/>
  <c r="B7604" i="4"/>
  <c r="B7603" i="4"/>
  <c r="B7602" i="4"/>
  <c r="B7601" i="4"/>
  <c r="B7600" i="4"/>
  <c r="B7599" i="4"/>
  <c r="B7598" i="4"/>
  <c r="B7597" i="4"/>
  <c r="B7596" i="4"/>
  <c r="B7595" i="4"/>
  <c r="B7594" i="4"/>
  <c r="B7593" i="4"/>
  <c r="B7592" i="4"/>
  <c r="B7591" i="4"/>
  <c r="B7590" i="4"/>
  <c r="B7589" i="4"/>
  <c r="B7588" i="4"/>
  <c r="B7587" i="4"/>
  <c r="B7586" i="4"/>
  <c r="B7585" i="4"/>
  <c r="B7584" i="4"/>
  <c r="B7583" i="4"/>
  <c r="B7582" i="4"/>
  <c r="B7581" i="4"/>
  <c r="B7580" i="4"/>
  <c r="B7579" i="4"/>
  <c r="B7578" i="4"/>
  <c r="B7577" i="4"/>
  <c r="B7576" i="4"/>
  <c r="B7575" i="4"/>
  <c r="B7574" i="4"/>
  <c r="B7573" i="4"/>
  <c r="B7572" i="4"/>
  <c r="B7571" i="4"/>
  <c r="B7570" i="4"/>
  <c r="B7569" i="4"/>
  <c r="B7568" i="4"/>
  <c r="B7567" i="4"/>
  <c r="B7566" i="4"/>
  <c r="B7565" i="4"/>
  <c r="B7564" i="4"/>
  <c r="B7563" i="4"/>
  <c r="B7562" i="4"/>
  <c r="B7561" i="4"/>
  <c r="B7560" i="4"/>
  <c r="B7559" i="4"/>
  <c r="B7558" i="4"/>
  <c r="B7557" i="4"/>
  <c r="B7556" i="4"/>
  <c r="B7555" i="4"/>
  <c r="B7554" i="4"/>
  <c r="B7553" i="4"/>
  <c r="B7552" i="4"/>
  <c r="B7551" i="4"/>
  <c r="B7550" i="4"/>
  <c r="B7549" i="4"/>
  <c r="B7548" i="4"/>
  <c r="B7547" i="4"/>
  <c r="B7546" i="4"/>
  <c r="B7545" i="4"/>
  <c r="B7544" i="4"/>
  <c r="B7543" i="4"/>
  <c r="A7543" i="4"/>
  <c r="B7542" i="4"/>
  <c r="B7541" i="4"/>
  <c r="B7540" i="4"/>
  <c r="B7539" i="4"/>
  <c r="A7539" i="4"/>
  <c r="B7538" i="4"/>
  <c r="B7537" i="4"/>
  <c r="B7536" i="4"/>
  <c r="B7535" i="4"/>
  <c r="A7535" i="4"/>
  <c r="B7534" i="4"/>
  <c r="B7533" i="4"/>
  <c r="B7532" i="4"/>
  <c r="B7531" i="4"/>
  <c r="A7531" i="4"/>
  <c r="B7530" i="4"/>
  <c r="B7529" i="4"/>
  <c r="B7528" i="4"/>
  <c r="B7527" i="4"/>
  <c r="A7527" i="4"/>
  <c r="B7526" i="4"/>
  <c r="B7525" i="4"/>
  <c r="B7524" i="4"/>
  <c r="B7523" i="4"/>
  <c r="A7523" i="4"/>
  <c r="B7522" i="4"/>
  <c r="B7521" i="4"/>
  <c r="B7520" i="4"/>
  <c r="B7519" i="4"/>
  <c r="A7519" i="4"/>
  <c r="B7518" i="4"/>
  <c r="B7517" i="4"/>
  <c r="B7516" i="4"/>
  <c r="B7515" i="4"/>
  <c r="A7515" i="4"/>
  <c r="B7514" i="4"/>
  <c r="B7513" i="4"/>
  <c r="B7512" i="4"/>
  <c r="B7511" i="4"/>
  <c r="A7511" i="4"/>
  <c r="B7510" i="4"/>
  <c r="B7509" i="4"/>
  <c r="B7508" i="4"/>
  <c r="B7507" i="4"/>
  <c r="A7507" i="4"/>
  <c r="B7506" i="4"/>
  <c r="B7505" i="4"/>
  <c r="B7504" i="4"/>
  <c r="B7503" i="4"/>
  <c r="A7503" i="4"/>
  <c r="B7502" i="4"/>
  <c r="B7501" i="4"/>
  <c r="B7500" i="4"/>
  <c r="B7499" i="4"/>
  <c r="A7499" i="4"/>
  <c r="B7498" i="4"/>
  <c r="B7497" i="4"/>
  <c r="B7496" i="4"/>
  <c r="B7495" i="4"/>
  <c r="A7495" i="4"/>
  <c r="B7494" i="4"/>
  <c r="B7493" i="4"/>
  <c r="B7492" i="4"/>
  <c r="B7491" i="4"/>
  <c r="A7491" i="4"/>
  <c r="B7490" i="4"/>
  <c r="B7489" i="4"/>
  <c r="B7488" i="4"/>
  <c r="B7487" i="4"/>
  <c r="A7487" i="4"/>
  <c r="B7486" i="4"/>
  <c r="B7485" i="4"/>
  <c r="B7484" i="4"/>
  <c r="B7483" i="4"/>
  <c r="A7483" i="4"/>
  <c r="B7482" i="4"/>
  <c r="B7481" i="4"/>
  <c r="B7480" i="4"/>
  <c r="B7479" i="4"/>
  <c r="A7479" i="4"/>
  <c r="B7478" i="4"/>
  <c r="B7477" i="4"/>
  <c r="B7476" i="4"/>
  <c r="B7475" i="4"/>
  <c r="A7475" i="4"/>
  <c r="B7474" i="4"/>
  <c r="B7473" i="4"/>
  <c r="B7472" i="4"/>
  <c r="B7471" i="4"/>
  <c r="A7471" i="4"/>
  <c r="B7470" i="4"/>
  <c r="B7469" i="4"/>
  <c r="B7468" i="4"/>
  <c r="B7467" i="4"/>
  <c r="A7467" i="4"/>
  <c r="B7466" i="4"/>
  <c r="B7465" i="4"/>
  <c r="B7464" i="4"/>
  <c r="B7463" i="4"/>
  <c r="A7463" i="4"/>
  <c r="B7462" i="4"/>
  <c r="B7461" i="4"/>
  <c r="B7460" i="4"/>
  <c r="B7459" i="4"/>
  <c r="A7459" i="4"/>
  <c r="B7458" i="4"/>
  <c r="B7457" i="4"/>
  <c r="B7456" i="4"/>
  <c r="B7455" i="4"/>
  <c r="A7455" i="4"/>
  <c r="B7454" i="4"/>
  <c r="B7453" i="4"/>
  <c r="B7452" i="4"/>
  <c r="B7451" i="4"/>
  <c r="A7451" i="4"/>
  <c r="B7450" i="4"/>
  <c r="B7449" i="4"/>
  <c r="B7448" i="4"/>
  <c r="B7447" i="4"/>
  <c r="A7447" i="4"/>
  <c r="B7446" i="4"/>
  <c r="B7445" i="4"/>
  <c r="B7444" i="4"/>
  <c r="B7443" i="4"/>
  <c r="A7443" i="4"/>
  <c r="B7442" i="4"/>
  <c r="B7441" i="4"/>
  <c r="B7440" i="4"/>
  <c r="B7439" i="4"/>
  <c r="A7439" i="4"/>
  <c r="B7438" i="4"/>
  <c r="B7437" i="4"/>
  <c r="B7436" i="4"/>
  <c r="B7435" i="4"/>
  <c r="A7435" i="4"/>
  <c r="B7434" i="4"/>
  <c r="B7433" i="4"/>
  <c r="B7432" i="4"/>
  <c r="B7431" i="4"/>
  <c r="A7431" i="4"/>
  <c r="B7430" i="4"/>
  <c r="B7429" i="4"/>
  <c r="B7428" i="4"/>
  <c r="B7427" i="4"/>
  <c r="A7427" i="4"/>
  <c r="B7426" i="4"/>
  <c r="B7425" i="4"/>
  <c r="B7424" i="4"/>
  <c r="B7423" i="4"/>
  <c r="A7423" i="4"/>
  <c r="B7422" i="4"/>
  <c r="B7421" i="4"/>
  <c r="B7420" i="4"/>
  <c r="B7419" i="4"/>
  <c r="A7419" i="4"/>
  <c r="B7418" i="4"/>
  <c r="B7417" i="4"/>
  <c r="B7416" i="4"/>
  <c r="B7415" i="4"/>
  <c r="A7415" i="4"/>
  <c r="B7414" i="4"/>
  <c r="B7413" i="4"/>
  <c r="B7412" i="4"/>
  <c r="B7411" i="4"/>
  <c r="A7411" i="4"/>
  <c r="B7410" i="4"/>
  <c r="B7409" i="4"/>
  <c r="B7408" i="4"/>
  <c r="B7407" i="4"/>
  <c r="A7407" i="4"/>
  <c r="B7406" i="4"/>
  <c r="B7405" i="4"/>
  <c r="B7404" i="4"/>
  <c r="B7403" i="4"/>
  <c r="A7403" i="4"/>
  <c r="B7402" i="4"/>
  <c r="B7401" i="4"/>
  <c r="B7400" i="4"/>
  <c r="B7399" i="4"/>
  <c r="A7399" i="4"/>
  <c r="B7398" i="4"/>
  <c r="B7397" i="4"/>
  <c r="B7396" i="4"/>
  <c r="B7395" i="4"/>
  <c r="A7395" i="4"/>
  <c r="B7394" i="4"/>
  <c r="B7393" i="4"/>
  <c r="B7392" i="4"/>
  <c r="B7391" i="4"/>
  <c r="A7391" i="4"/>
  <c r="B7390" i="4"/>
  <c r="B7389" i="4"/>
  <c r="B7388" i="4"/>
  <c r="B7387" i="4"/>
  <c r="A7387" i="4"/>
  <c r="B7386" i="4"/>
  <c r="B7385" i="4"/>
  <c r="B7384" i="4"/>
  <c r="B7383" i="4"/>
  <c r="A7383" i="4"/>
  <c r="B7382" i="4"/>
  <c r="B7381" i="4"/>
  <c r="B7380" i="4"/>
  <c r="B7379" i="4"/>
  <c r="A7379" i="4"/>
  <c r="B7378" i="4"/>
  <c r="B7377" i="4"/>
  <c r="B7376" i="4"/>
  <c r="B7375" i="4"/>
  <c r="A7375" i="4"/>
  <c r="B7374" i="4"/>
  <c r="B7373" i="4"/>
  <c r="B7372" i="4"/>
  <c r="B7371" i="4"/>
  <c r="A7371" i="4"/>
  <c r="B7370" i="4"/>
  <c r="B7369" i="4"/>
  <c r="B7368" i="4"/>
  <c r="B7367" i="4"/>
  <c r="A7367" i="4"/>
  <c r="B7366" i="4"/>
  <c r="B7365" i="4"/>
  <c r="B7364" i="4"/>
  <c r="B7363" i="4"/>
  <c r="A7363" i="4"/>
  <c r="B7362" i="4"/>
  <c r="B7361" i="4"/>
  <c r="B7360" i="4"/>
  <c r="B7359" i="4"/>
  <c r="A7359" i="4"/>
  <c r="B7358" i="4"/>
  <c r="B7357" i="4"/>
  <c r="B7356" i="4"/>
  <c r="B7355" i="4"/>
  <c r="A7355" i="4"/>
  <c r="B7354" i="4"/>
  <c r="B7353" i="4"/>
  <c r="B7352" i="4"/>
  <c r="B7351" i="4"/>
  <c r="A7351" i="4"/>
  <c r="B7350" i="4"/>
  <c r="B7349" i="4"/>
  <c r="B7348" i="4"/>
  <c r="B7347" i="4"/>
  <c r="A7347" i="4"/>
  <c r="B7346" i="4"/>
  <c r="B7345" i="4"/>
  <c r="B7344" i="4"/>
  <c r="B7343" i="4"/>
  <c r="A7343" i="4"/>
  <c r="B7342" i="4"/>
  <c r="B7341" i="4"/>
  <c r="B7340" i="4"/>
  <c r="B7339" i="4"/>
  <c r="A7339" i="4"/>
  <c r="B7338" i="4"/>
  <c r="B7337" i="4"/>
  <c r="B7336" i="4"/>
  <c r="B7335" i="4"/>
  <c r="A7335" i="4"/>
  <c r="B7334" i="4"/>
  <c r="B7333" i="4"/>
  <c r="B7332" i="4"/>
  <c r="B7331" i="4"/>
  <c r="A7331" i="4"/>
  <c r="B7330" i="4"/>
  <c r="B7329" i="4"/>
  <c r="B7328" i="4"/>
  <c r="B7327" i="4"/>
  <c r="A7327" i="4"/>
  <c r="B7326" i="4"/>
  <c r="B7325" i="4"/>
  <c r="B7324" i="4"/>
  <c r="B7323" i="4"/>
  <c r="A7323" i="4"/>
  <c r="B7322" i="4"/>
  <c r="B7321" i="4"/>
  <c r="B7320" i="4"/>
  <c r="B7319" i="4"/>
  <c r="A7319" i="4"/>
  <c r="B7318" i="4"/>
  <c r="B7317" i="4"/>
  <c r="B7316" i="4"/>
  <c r="B7315" i="4"/>
  <c r="A7315" i="4"/>
  <c r="B7314" i="4"/>
  <c r="B7313" i="4"/>
  <c r="B7312" i="4"/>
  <c r="B7311" i="4"/>
  <c r="A7311" i="4"/>
  <c r="B7310" i="4"/>
  <c r="B7309" i="4"/>
  <c r="B7308" i="4"/>
  <c r="B7307" i="4"/>
  <c r="A7307" i="4"/>
  <c r="B7306" i="4"/>
  <c r="B7305" i="4"/>
  <c r="B7304" i="4"/>
  <c r="B7303" i="4"/>
  <c r="A7303" i="4"/>
  <c r="B7302" i="4"/>
  <c r="B7301" i="4"/>
  <c r="B7300" i="4"/>
  <c r="B7299" i="4"/>
  <c r="A7299" i="4"/>
  <c r="B7298" i="4"/>
  <c r="B7297" i="4"/>
  <c r="B7296" i="4"/>
  <c r="B7295" i="4"/>
  <c r="A7295" i="4"/>
  <c r="B7294" i="4"/>
  <c r="B7293" i="4"/>
  <c r="B7292" i="4"/>
  <c r="B7291" i="4"/>
  <c r="A7291" i="4"/>
  <c r="B7290" i="4"/>
  <c r="B7289" i="4"/>
  <c r="B7288" i="4"/>
  <c r="B7287" i="4"/>
  <c r="A7287" i="4"/>
  <c r="B7286" i="4"/>
  <c r="B7285" i="4"/>
  <c r="B7284" i="4"/>
  <c r="A7284" i="4"/>
  <c r="B7283" i="4"/>
  <c r="A7283" i="4"/>
  <c r="B7282" i="4"/>
  <c r="B7281" i="4"/>
  <c r="B7280" i="4"/>
  <c r="A7280" i="4"/>
  <c r="B7279" i="4"/>
  <c r="A7279" i="4"/>
  <c r="B7278" i="4"/>
  <c r="B7277" i="4"/>
  <c r="B7276" i="4"/>
  <c r="A7276" i="4"/>
  <c r="B7275" i="4"/>
  <c r="A7275" i="4"/>
  <c r="B7274" i="4"/>
  <c r="B7273" i="4"/>
  <c r="B7272" i="4"/>
  <c r="A7272" i="4"/>
  <c r="B7271" i="4"/>
  <c r="A7271" i="4"/>
  <c r="B7270" i="4"/>
  <c r="B7269" i="4"/>
  <c r="B7268" i="4"/>
  <c r="A7268" i="4"/>
  <c r="B7267" i="4"/>
  <c r="A7267" i="4"/>
  <c r="B7266" i="4"/>
  <c r="B7265" i="4"/>
  <c r="B7264" i="4"/>
  <c r="A7264" i="4"/>
  <c r="B7263" i="4"/>
  <c r="A7263" i="4"/>
  <c r="B7262" i="4"/>
  <c r="B7261" i="4"/>
  <c r="B7260" i="4"/>
  <c r="A7260" i="4"/>
  <c r="B7259" i="4"/>
  <c r="A7259" i="4"/>
  <c r="B7258" i="4"/>
  <c r="B7257" i="4"/>
  <c r="B7256" i="4"/>
  <c r="A7256" i="4"/>
  <c r="B7255" i="4"/>
  <c r="A7255" i="4"/>
  <c r="B7254" i="4"/>
  <c r="B7253" i="4"/>
  <c r="B7252" i="4"/>
  <c r="A7252" i="4"/>
  <c r="B7251" i="4"/>
  <c r="A7251" i="4"/>
  <c r="B7250" i="4"/>
  <c r="B7249" i="4"/>
  <c r="B7248" i="4"/>
  <c r="A7248" i="4"/>
  <c r="B7247" i="4"/>
  <c r="A7247" i="4"/>
  <c r="B7246" i="4"/>
  <c r="B7245" i="4"/>
  <c r="B7244" i="4"/>
  <c r="A7244" i="4"/>
  <c r="B7243" i="4"/>
  <c r="A7243" i="4"/>
  <c r="B7242" i="4"/>
  <c r="B7241" i="4"/>
  <c r="B7240" i="4"/>
  <c r="A7240" i="4"/>
  <c r="B7239" i="4"/>
  <c r="A7239" i="4"/>
  <c r="B7238" i="4"/>
  <c r="B7237" i="4"/>
  <c r="B7236" i="4"/>
  <c r="A7236" i="4"/>
  <c r="B7235" i="4"/>
  <c r="A7235" i="4"/>
  <c r="B7234" i="4"/>
  <c r="B7233" i="4"/>
  <c r="B7232" i="4"/>
  <c r="A7232" i="4"/>
  <c r="B7231" i="4"/>
  <c r="A7231" i="4"/>
  <c r="B7230" i="4"/>
  <c r="B7229" i="4"/>
  <c r="B7228" i="4"/>
  <c r="A7228" i="4"/>
  <c r="B7227" i="4"/>
  <c r="A7227" i="4"/>
  <c r="B7226" i="4"/>
  <c r="B7225" i="4"/>
  <c r="B7224" i="4"/>
  <c r="A7224" i="4"/>
  <c r="B7223" i="4"/>
  <c r="A7223" i="4"/>
  <c r="B7222" i="4"/>
  <c r="B7221" i="4"/>
  <c r="B7220" i="4"/>
  <c r="A7220" i="4"/>
  <c r="B7219" i="4"/>
  <c r="A7219" i="4"/>
  <c r="B7218" i="4"/>
  <c r="B7217" i="4"/>
  <c r="B7216" i="4"/>
  <c r="A7216" i="4"/>
  <c r="B7215" i="4"/>
  <c r="A7215" i="4"/>
  <c r="B7214" i="4"/>
  <c r="B7213" i="4"/>
  <c r="B7212" i="4"/>
  <c r="A7212" i="4"/>
  <c r="B7211" i="4"/>
  <c r="A7211" i="4"/>
  <c r="B7210" i="4"/>
  <c r="B7209" i="4"/>
  <c r="B7208" i="4"/>
  <c r="A7208" i="4"/>
  <c r="B7207" i="4"/>
  <c r="A7207" i="4"/>
  <c r="B7206" i="4"/>
  <c r="B7205" i="4"/>
  <c r="B7204" i="4"/>
  <c r="A7204" i="4"/>
  <c r="B7203" i="4"/>
  <c r="A7203" i="4"/>
  <c r="B7202" i="4"/>
  <c r="B7201" i="4"/>
  <c r="B7200" i="4"/>
  <c r="A7200" i="4"/>
  <c r="B7199" i="4"/>
  <c r="A7199" i="4"/>
  <c r="B7198" i="4"/>
  <c r="B7197" i="4"/>
  <c r="B7196" i="4"/>
  <c r="A7196" i="4"/>
  <c r="B7195" i="4"/>
  <c r="A7195" i="4"/>
  <c r="B7194" i="4"/>
  <c r="B7193" i="4"/>
  <c r="B7192" i="4"/>
  <c r="A7192" i="4"/>
  <c r="B7191" i="4"/>
  <c r="A7191" i="4"/>
  <c r="B7190" i="4"/>
  <c r="B7189" i="4"/>
  <c r="B7188" i="4"/>
  <c r="A7188" i="4"/>
  <c r="B7187" i="4"/>
  <c r="A7187" i="4"/>
  <c r="B7186" i="4"/>
  <c r="B7185" i="4"/>
  <c r="B7184" i="4"/>
  <c r="A7184" i="4"/>
  <c r="B7183" i="4"/>
  <c r="A7183" i="4"/>
  <c r="B7182" i="4"/>
  <c r="B7181" i="4"/>
  <c r="B7180" i="4"/>
  <c r="A7180" i="4"/>
  <c r="B7179" i="4"/>
  <c r="A7179" i="4"/>
  <c r="B7178" i="4"/>
  <c r="B7177" i="4"/>
  <c r="B7176" i="4"/>
  <c r="A7176" i="4"/>
  <c r="B7175" i="4"/>
  <c r="A7175" i="4"/>
  <c r="B7174" i="4"/>
  <c r="B7173" i="4"/>
  <c r="B7172" i="4"/>
  <c r="A7172" i="4"/>
  <c r="B7171" i="4"/>
  <c r="A7171" i="4"/>
  <c r="B7170" i="4"/>
  <c r="B7169" i="4"/>
  <c r="B7168" i="4"/>
  <c r="A7168" i="4"/>
  <c r="B7167" i="4"/>
  <c r="A7167" i="4"/>
  <c r="B7166" i="4"/>
  <c r="B7165" i="4"/>
  <c r="B7164" i="4"/>
  <c r="A7164" i="4"/>
  <c r="B7163" i="4"/>
  <c r="A7163" i="4"/>
  <c r="B7162" i="4"/>
  <c r="B7161" i="4"/>
  <c r="B7160" i="4"/>
  <c r="A7160" i="4"/>
  <c r="B7159" i="4"/>
  <c r="A7159" i="4"/>
  <c r="B7158" i="4"/>
  <c r="B7157" i="4"/>
  <c r="B7156" i="4"/>
  <c r="A7156" i="4"/>
  <c r="B7155" i="4"/>
  <c r="A7155" i="4"/>
  <c r="B7154" i="4"/>
  <c r="B7153" i="4"/>
  <c r="B7152" i="4"/>
  <c r="A7152" i="4"/>
  <c r="B7151" i="4"/>
  <c r="A7151" i="4"/>
  <c r="B7150" i="4"/>
  <c r="B7149" i="4"/>
  <c r="B7148" i="4"/>
  <c r="A7148" i="4"/>
  <c r="B7147" i="4"/>
  <c r="A7147" i="4"/>
  <c r="B7146" i="4"/>
  <c r="B7145" i="4"/>
  <c r="B7144" i="4"/>
  <c r="A7144" i="4"/>
  <c r="B7143" i="4"/>
  <c r="A7143" i="4"/>
  <c r="B7142" i="4"/>
  <c r="B7141" i="4"/>
  <c r="B7140" i="4"/>
  <c r="A7140" i="4"/>
  <c r="B7139" i="4"/>
  <c r="A7139" i="4"/>
  <c r="B7138" i="4"/>
  <c r="B7137" i="4"/>
  <c r="B7136" i="4"/>
  <c r="A7136" i="4"/>
  <c r="B7135" i="4"/>
  <c r="A7135" i="4"/>
  <c r="B7134" i="4"/>
  <c r="A7134" i="4"/>
  <c r="B7133" i="4"/>
  <c r="B7132" i="4"/>
  <c r="A7132" i="4"/>
  <c r="B7131" i="4"/>
  <c r="A7131" i="4"/>
  <c r="B7130" i="4"/>
  <c r="A7130" i="4"/>
  <c r="B7129" i="4"/>
  <c r="B7128" i="4"/>
  <c r="A7128" i="4"/>
  <c r="B7127" i="4"/>
  <c r="A7127" i="4"/>
  <c r="B7126" i="4"/>
  <c r="A7126" i="4"/>
  <c r="B7125" i="4"/>
  <c r="B7124" i="4"/>
  <c r="A7124" i="4"/>
  <c r="B7123" i="4"/>
  <c r="A7123" i="4"/>
  <c r="B7122" i="4"/>
  <c r="A7122" i="4"/>
  <c r="B7121" i="4"/>
  <c r="B7120" i="4"/>
  <c r="A7120" i="4"/>
  <c r="B7119" i="4"/>
  <c r="A7119" i="4"/>
  <c r="B7118" i="4"/>
  <c r="A7118" i="4"/>
  <c r="B7117" i="4"/>
  <c r="B7116" i="4"/>
  <c r="A7116" i="4"/>
  <c r="B7115" i="4"/>
  <c r="A7115" i="4"/>
  <c r="B7114" i="4"/>
  <c r="A7114" i="4"/>
  <c r="B7113" i="4"/>
  <c r="B7112" i="4"/>
  <c r="A7112" i="4"/>
  <c r="B7111" i="4"/>
  <c r="A7111" i="4"/>
  <c r="B7110" i="4"/>
  <c r="A7110" i="4"/>
  <c r="B7109" i="4"/>
  <c r="B7108" i="4"/>
  <c r="A7108" i="4"/>
  <c r="B7107" i="4"/>
  <c r="A7107" i="4"/>
  <c r="B7106" i="4"/>
  <c r="A7106" i="4"/>
  <c r="B7105" i="4"/>
  <c r="B7104" i="4"/>
  <c r="A7104" i="4"/>
  <c r="B7103" i="4"/>
  <c r="A7103" i="4"/>
  <c r="B7102" i="4"/>
  <c r="A7102" i="4"/>
  <c r="B7101" i="4"/>
  <c r="B7100" i="4"/>
  <c r="A7100" i="4"/>
  <c r="B7099" i="4"/>
  <c r="A7099" i="4"/>
  <c r="B7098" i="4"/>
  <c r="A7098" i="4"/>
  <c r="B7097" i="4"/>
  <c r="B7096" i="4"/>
  <c r="A7096" i="4"/>
  <c r="B7095" i="4"/>
  <c r="A7095" i="4"/>
  <c r="B7094" i="4"/>
  <c r="A7094" i="4"/>
  <c r="B7093" i="4"/>
  <c r="B7092" i="4"/>
  <c r="A7092" i="4"/>
  <c r="B7091" i="4"/>
  <c r="A7091" i="4"/>
  <c r="B7090" i="4"/>
  <c r="A7090" i="4"/>
  <c r="B7089" i="4"/>
  <c r="B7088" i="4"/>
  <c r="A7088" i="4"/>
  <c r="B7087" i="4"/>
  <c r="A7087" i="4"/>
  <c r="B7086" i="4"/>
  <c r="A7086" i="4"/>
  <c r="B7085" i="4"/>
  <c r="B7084" i="4"/>
  <c r="A7084" i="4"/>
  <c r="B7083" i="4"/>
  <c r="A7083" i="4"/>
  <c r="B7082" i="4"/>
  <c r="A7082" i="4"/>
  <c r="B7081" i="4"/>
  <c r="B7080" i="4"/>
  <c r="A7080" i="4"/>
  <c r="B7079" i="4"/>
  <c r="A7079" i="4"/>
  <c r="B7078" i="4"/>
  <c r="A7078" i="4"/>
  <c r="B7077" i="4"/>
  <c r="B7076" i="4"/>
  <c r="A7076" i="4"/>
  <c r="B7075" i="4"/>
  <c r="A7075" i="4"/>
  <c r="B7074" i="4"/>
  <c r="A7074" i="4"/>
  <c r="B7073" i="4"/>
  <c r="B7072" i="4"/>
  <c r="A7072" i="4"/>
  <c r="B7071" i="4"/>
  <c r="A7071" i="4"/>
  <c r="B7070" i="4"/>
  <c r="A7070" i="4"/>
  <c r="B7069" i="4"/>
  <c r="B7068" i="4"/>
  <c r="A7068" i="4"/>
  <c r="B7067" i="4"/>
  <c r="A7067" i="4"/>
  <c r="B7066" i="4"/>
  <c r="A7066" i="4"/>
  <c r="B7065" i="4"/>
  <c r="B7064" i="4"/>
  <c r="A7064" i="4"/>
  <c r="B7063" i="4"/>
  <c r="A7063" i="4"/>
  <c r="B7062" i="4"/>
  <c r="A7062" i="4"/>
  <c r="B7061" i="4"/>
  <c r="B7060" i="4"/>
  <c r="A7060" i="4"/>
  <c r="B7059" i="4"/>
  <c r="A7059" i="4"/>
  <c r="B7058" i="4"/>
  <c r="A7058" i="4"/>
  <c r="B7057" i="4"/>
  <c r="B7056" i="4"/>
  <c r="A7056" i="4"/>
  <c r="B7055" i="4"/>
  <c r="A7055" i="4"/>
  <c r="B7054" i="4"/>
  <c r="A7054" i="4"/>
  <c r="B7053" i="4"/>
  <c r="B7052" i="4"/>
  <c r="A7052" i="4"/>
  <c r="B7051" i="4"/>
  <c r="A7051" i="4"/>
  <c r="B7050" i="4"/>
  <c r="A7050" i="4"/>
  <c r="B7049" i="4"/>
  <c r="B7048" i="4"/>
  <c r="A7048" i="4"/>
  <c r="B7047" i="4"/>
  <c r="A7047" i="4"/>
  <c r="B7046" i="4"/>
  <c r="A7046" i="4"/>
  <c r="B7045" i="4"/>
  <c r="B7044" i="4"/>
  <c r="A7044" i="4"/>
  <c r="B7043" i="4"/>
  <c r="A7043" i="4"/>
  <c r="B7042" i="4"/>
  <c r="A7042" i="4"/>
  <c r="B7041" i="4"/>
  <c r="B7040" i="4"/>
  <c r="A7040" i="4"/>
  <c r="B7039" i="4"/>
  <c r="A7039" i="4"/>
  <c r="B7038" i="4"/>
  <c r="A7038" i="4"/>
  <c r="B7037" i="4"/>
  <c r="B7036" i="4"/>
  <c r="A7036" i="4"/>
  <c r="B7035" i="4"/>
  <c r="A7035" i="4"/>
  <c r="B7034" i="4"/>
  <c r="A7034" i="4"/>
  <c r="B7033" i="4"/>
  <c r="B7032" i="4"/>
  <c r="A7032" i="4"/>
  <c r="B7031" i="4"/>
  <c r="A7031" i="4"/>
  <c r="B7030" i="4"/>
  <c r="A7030" i="4"/>
  <c r="B7029" i="4"/>
  <c r="B7028" i="4"/>
  <c r="A7028" i="4"/>
  <c r="B7027" i="4"/>
  <c r="A7027" i="4"/>
  <c r="B7026" i="4"/>
  <c r="A7026" i="4"/>
  <c r="B7025" i="4"/>
  <c r="B7024" i="4"/>
  <c r="A7024" i="4"/>
  <c r="B7023" i="4"/>
  <c r="A7023" i="4"/>
  <c r="B7022" i="4"/>
  <c r="A7022" i="4"/>
  <c r="B7021" i="4"/>
  <c r="B7020" i="4"/>
  <c r="A7020" i="4"/>
  <c r="B7019" i="4"/>
  <c r="A7019" i="4"/>
  <c r="B7018" i="4"/>
  <c r="A7018" i="4"/>
  <c r="B7017" i="4"/>
  <c r="B7016" i="4"/>
  <c r="A7016" i="4"/>
  <c r="B7015" i="4"/>
  <c r="A7015" i="4"/>
  <c r="B7014" i="4"/>
  <c r="A7014" i="4"/>
  <c r="B7013" i="4"/>
  <c r="B7012" i="4"/>
  <c r="A7012" i="4"/>
  <c r="B7011" i="4"/>
  <c r="A7011" i="4"/>
  <c r="B7010" i="4"/>
  <c r="A7010" i="4"/>
  <c r="B7009" i="4"/>
  <c r="B7008" i="4"/>
  <c r="A7008" i="4"/>
  <c r="B7007" i="4"/>
  <c r="A7007" i="4"/>
  <c r="B7006" i="4"/>
  <c r="A7006" i="4"/>
  <c r="B7005" i="4"/>
  <c r="B7004" i="4"/>
  <c r="A7004" i="4"/>
  <c r="B7003" i="4"/>
  <c r="A7003" i="4"/>
  <c r="B7002" i="4"/>
  <c r="A7002" i="4"/>
  <c r="B7001" i="4"/>
  <c r="B7000" i="4"/>
  <c r="A7000" i="4"/>
  <c r="B6999" i="4"/>
  <c r="A6999" i="4"/>
  <c r="B6998" i="4"/>
  <c r="A6998" i="4"/>
  <c r="B6997" i="4"/>
  <c r="B6996" i="4"/>
  <c r="A6996" i="4"/>
  <c r="B6995" i="4"/>
  <c r="A6995" i="4"/>
  <c r="B6994" i="4"/>
  <c r="A6994" i="4"/>
  <c r="B6993" i="4"/>
  <c r="B6992" i="4"/>
  <c r="A6992" i="4"/>
  <c r="B6991" i="4"/>
  <c r="A6991" i="4"/>
  <c r="B6990" i="4"/>
  <c r="A6990" i="4"/>
  <c r="B6989" i="4"/>
  <c r="B6988" i="4"/>
  <c r="A6988" i="4"/>
  <c r="B6987" i="4"/>
  <c r="A6987" i="4"/>
  <c r="B6986" i="4"/>
  <c r="A6986" i="4"/>
  <c r="B6985" i="4"/>
  <c r="B6984" i="4"/>
  <c r="A6984" i="4"/>
  <c r="B6983" i="4"/>
  <c r="A6983" i="4"/>
  <c r="B6982" i="4"/>
  <c r="A6982" i="4"/>
  <c r="B6981" i="4"/>
  <c r="B6980" i="4"/>
  <c r="A6980" i="4"/>
  <c r="B6979" i="4"/>
  <c r="A6979" i="4"/>
  <c r="B6978" i="4"/>
  <c r="A6978" i="4"/>
  <c r="B6977" i="4"/>
  <c r="B6976" i="4"/>
  <c r="A6976" i="4"/>
  <c r="B6975" i="4"/>
  <c r="A6975" i="4"/>
  <c r="B6974" i="4"/>
  <c r="A6974" i="4"/>
  <c r="B6973" i="4"/>
  <c r="B6972" i="4"/>
  <c r="A6972" i="4"/>
  <c r="B6971" i="4"/>
  <c r="A6971" i="4"/>
  <c r="B6970" i="4"/>
  <c r="A6970" i="4"/>
  <c r="B6969" i="4"/>
  <c r="B6968" i="4"/>
  <c r="A6968" i="4"/>
  <c r="B6967" i="4"/>
  <c r="A6967" i="4"/>
  <c r="B6966" i="4"/>
  <c r="A6966" i="4"/>
  <c r="B6965" i="4"/>
  <c r="B6964" i="4"/>
  <c r="A6964" i="4"/>
  <c r="B6963" i="4"/>
  <c r="A6963" i="4"/>
  <c r="B6962" i="4"/>
  <c r="A6962" i="4"/>
  <c r="B6961" i="4"/>
  <c r="B6960" i="4"/>
  <c r="A6960" i="4"/>
  <c r="B6959" i="4"/>
  <c r="A6959" i="4"/>
  <c r="B6958" i="4"/>
  <c r="A6958" i="4"/>
  <c r="B6957" i="4"/>
  <c r="B6956" i="4"/>
  <c r="A6956" i="4"/>
  <c r="B6955" i="4"/>
  <c r="A6955" i="4"/>
  <c r="B6954" i="4"/>
  <c r="A6954" i="4"/>
  <c r="B6953" i="4"/>
  <c r="B6952" i="4"/>
  <c r="A6952" i="4"/>
  <c r="B6951" i="4"/>
  <c r="A6951" i="4"/>
  <c r="B6950" i="4"/>
  <c r="A6950" i="4"/>
  <c r="B6949" i="4"/>
  <c r="B6948" i="4"/>
  <c r="A6948" i="4"/>
  <c r="B6947" i="4"/>
  <c r="A6947" i="4"/>
  <c r="B6946" i="4"/>
  <c r="A6946" i="4"/>
  <c r="B6945" i="4"/>
  <c r="B6944" i="4"/>
  <c r="A6944" i="4"/>
  <c r="B6943" i="4"/>
  <c r="A6943" i="4"/>
  <c r="B6942" i="4"/>
  <c r="A6942" i="4"/>
  <c r="B6941" i="4"/>
  <c r="B6940" i="4"/>
  <c r="A6940" i="4"/>
  <c r="B6939" i="4"/>
  <c r="A6939" i="4"/>
  <c r="B6938" i="4"/>
  <c r="A6938" i="4"/>
  <c r="B6937" i="4"/>
  <c r="B6936" i="4"/>
  <c r="A6936" i="4"/>
  <c r="B6935" i="4"/>
  <c r="A6935" i="4"/>
  <c r="B6934" i="4"/>
  <c r="A6934" i="4"/>
  <c r="B6933" i="4"/>
  <c r="B6932" i="4"/>
  <c r="A6932" i="4"/>
  <c r="B6931" i="4"/>
  <c r="A6931" i="4"/>
  <c r="B6930" i="4"/>
  <c r="A6930" i="4"/>
  <c r="B6929" i="4"/>
  <c r="B6928" i="4"/>
  <c r="A6928" i="4"/>
  <c r="B6927" i="4"/>
  <c r="A6927" i="4"/>
  <c r="B6926" i="4"/>
  <c r="A6926" i="4"/>
  <c r="B6925" i="4"/>
  <c r="B6924" i="4"/>
  <c r="A6924" i="4"/>
  <c r="B6923" i="4"/>
  <c r="A6923" i="4"/>
  <c r="B6922" i="4"/>
  <c r="A6922" i="4"/>
  <c r="B6921" i="4"/>
  <c r="B6920" i="4"/>
  <c r="A6920" i="4"/>
  <c r="B6919" i="4"/>
  <c r="A6919" i="4"/>
  <c r="B6918" i="4"/>
  <c r="A6918" i="4"/>
  <c r="B6917" i="4"/>
  <c r="B6916" i="4"/>
  <c r="A6916" i="4"/>
  <c r="B6915" i="4"/>
  <c r="A6915" i="4"/>
  <c r="B6914" i="4"/>
  <c r="A6914" i="4"/>
  <c r="B6913" i="4"/>
  <c r="B6912" i="4"/>
  <c r="A6912" i="4"/>
  <c r="B6911" i="4"/>
  <c r="A6911" i="4"/>
  <c r="B6910" i="4"/>
  <c r="A6910" i="4"/>
  <c r="B6909" i="4"/>
  <c r="B6908" i="4"/>
  <c r="A6908" i="4"/>
  <c r="B6907" i="4"/>
  <c r="A6907" i="4"/>
  <c r="B6906" i="4"/>
  <c r="A6906" i="4"/>
  <c r="B6905" i="4"/>
  <c r="B6904" i="4"/>
  <c r="A6904" i="4"/>
  <c r="B6903" i="4"/>
  <c r="A6903" i="4"/>
  <c r="B6902" i="4"/>
  <c r="A6902" i="4"/>
  <c r="B6901" i="4"/>
  <c r="B6900" i="4"/>
  <c r="A6900" i="4"/>
  <c r="B6899" i="4"/>
  <c r="A6899" i="4"/>
  <c r="B6898" i="4"/>
  <c r="A6898" i="4"/>
  <c r="B6897" i="4"/>
  <c r="B6896" i="4"/>
  <c r="A6896" i="4"/>
  <c r="B6895" i="4"/>
  <c r="A6895" i="4"/>
  <c r="B6894" i="4"/>
  <c r="A6894" i="4"/>
  <c r="B6893" i="4"/>
  <c r="B6892" i="4"/>
  <c r="A6892" i="4"/>
  <c r="B6891" i="4"/>
  <c r="A6891" i="4"/>
  <c r="B6890" i="4"/>
  <c r="A6890" i="4"/>
  <c r="B6889" i="4"/>
  <c r="B6888" i="4"/>
  <c r="A6888" i="4"/>
  <c r="B6887" i="4"/>
  <c r="A6887" i="4"/>
  <c r="B6886" i="4"/>
  <c r="A6886" i="4"/>
  <c r="B6885" i="4"/>
  <c r="B6884" i="4"/>
  <c r="A6884" i="4"/>
  <c r="B6883" i="4"/>
  <c r="A6883" i="4"/>
  <c r="B6882" i="4"/>
  <c r="A6882" i="4"/>
  <c r="B6881" i="4"/>
  <c r="B6880" i="4"/>
  <c r="A6880" i="4"/>
  <c r="B6879" i="4"/>
  <c r="A6879" i="4"/>
  <c r="B6878" i="4"/>
  <c r="A6878" i="4"/>
  <c r="B6877" i="4"/>
  <c r="B6876" i="4"/>
  <c r="A6876" i="4"/>
  <c r="B6875" i="4"/>
  <c r="A6875" i="4"/>
  <c r="B6874" i="4"/>
  <c r="A6874" i="4"/>
  <c r="B6873" i="4"/>
  <c r="B6872" i="4"/>
  <c r="A6872" i="4"/>
  <c r="B6871" i="4"/>
  <c r="A6871" i="4"/>
  <c r="B6870" i="4"/>
  <c r="A6870" i="4"/>
  <c r="B6869" i="4"/>
  <c r="B6868" i="4"/>
  <c r="A6868" i="4"/>
  <c r="B6867" i="4"/>
  <c r="A6867" i="4"/>
  <c r="B6866" i="4"/>
  <c r="A6866" i="4"/>
  <c r="B6865" i="4"/>
  <c r="B6864" i="4"/>
  <c r="A6864" i="4"/>
  <c r="B6863" i="4"/>
  <c r="A6863" i="4"/>
  <c r="B6862" i="4"/>
  <c r="A6862" i="4"/>
  <c r="B6861" i="4"/>
  <c r="B6860" i="4"/>
  <c r="A6860" i="4"/>
  <c r="B6859" i="4"/>
  <c r="A6859" i="4"/>
  <c r="B6858" i="4"/>
  <c r="A6858" i="4"/>
  <c r="B6857" i="4"/>
  <c r="B6856" i="4"/>
  <c r="A6856" i="4"/>
  <c r="B6855" i="4"/>
  <c r="A6855" i="4"/>
  <c r="B6854" i="4"/>
  <c r="A6854" i="4"/>
  <c r="B6853" i="4"/>
  <c r="B6852" i="4"/>
  <c r="A6852" i="4"/>
  <c r="B6851" i="4"/>
  <c r="A6851" i="4"/>
  <c r="B6850" i="4"/>
  <c r="A6850" i="4"/>
  <c r="B6849" i="4"/>
  <c r="B6848" i="4"/>
  <c r="A6848" i="4"/>
  <c r="B6847" i="4"/>
  <c r="A6847" i="4"/>
  <c r="B6846" i="4"/>
  <c r="A6846" i="4"/>
  <c r="B6845" i="4"/>
  <c r="B6844" i="4"/>
  <c r="A6844" i="4"/>
  <c r="B6843" i="4"/>
  <c r="A6843" i="4"/>
  <c r="B6842" i="4"/>
  <c r="A6842" i="4"/>
  <c r="B6841" i="4"/>
  <c r="B6840" i="4"/>
  <c r="A6840" i="4"/>
  <c r="B6839" i="4"/>
  <c r="A6839" i="4"/>
  <c r="B6838" i="4"/>
  <c r="A6838" i="4"/>
  <c r="B6837" i="4"/>
  <c r="B6836" i="4"/>
  <c r="A6836" i="4"/>
  <c r="B6835" i="4"/>
  <c r="A6835" i="4"/>
  <c r="B6834" i="4"/>
  <c r="A6834" i="4"/>
  <c r="B6833" i="4"/>
  <c r="B6832" i="4"/>
  <c r="A6832" i="4"/>
  <c r="B6831" i="4"/>
  <c r="A6831" i="4"/>
  <c r="B6830" i="4"/>
  <c r="A6830" i="4"/>
  <c r="B6829" i="4"/>
  <c r="B6828" i="4"/>
  <c r="A6828" i="4"/>
  <c r="B6827" i="4"/>
  <c r="A6827" i="4"/>
  <c r="B6826" i="4"/>
  <c r="A6826" i="4"/>
  <c r="B6825" i="4"/>
  <c r="B6824" i="4"/>
  <c r="A6824" i="4"/>
  <c r="B6823" i="4"/>
  <c r="A6823" i="4"/>
  <c r="B6822" i="4"/>
  <c r="A6822" i="4"/>
  <c r="B6821" i="4"/>
  <c r="B6820" i="4"/>
  <c r="A6820" i="4"/>
  <c r="B6819" i="4"/>
  <c r="A6819" i="4"/>
  <c r="B6818" i="4"/>
  <c r="A6818" i="4"/>
  <c r="B6817" i="4"/>
  <c r="B6816" i="4"/>
  <c r="A6816" i="4"/>
  <c r="B6815" i="4"/>
  <c r="A6815" i="4"/>
  <c r="B6814" i="4"/>
  <c r="A6814" i="4"/>
  <c r="B6813" i="4"/>
  <c r="B6812" i="4"/>
  <c r="A6812" i="4"/>
  <c r="B6811" i="4"/>
  <c r="A6811" i="4"/>
  <c r="B6810" i="4"/>
  <c r="A6810" i="4"/>
  <c r="B6809" i="4"/>
  <c r="B6808" i="4"/>
  <c r="A6808" i="4"/>
  <c r="B6807" i="4"/>
  <c r="A6807" i="4"/>
  <c r="B6806" i="4"/>
  <c r="A6806" i="4"/>
  <c r="B6805" i="4"/>
  <c r="B6804" i="4"/>
  <c r="A6804" i="4"/>
  <c r="B6803" i="4"/>
  <c r="A6803" i="4"/>
  <c r="B6802" i="4"/>
  <c r="A6802" i="4"/>
  <c r="B6801" i="4"/>
  <c r="B6800" i="4"/>
  <c r="A6800" i="4"/>
  <c r="B6799" i="4"/>
  <c r="A6799" i="4"/>
  <c r="B6798" i="4"/>
  <c r="A6798" i="4"/>
  <c r="B6797" i="4"/>
  <c r="B6796" i="4"/>
  <c r="A6796" i="4"/>
  <c r="B6795" i="4"/>
  <c r="A6795" i="4"/>
  <c r="B6794" i="4"/>
  <c r="A6794" i="4"/>
  <c r="B6793" i="4"/>
  <c r="B6792" i="4"/>
  <c r="A6792" i="4"/>
  <c r="B6791" i="4"/>
  <c r="A6791" i="4"/>
  <c r="B6790" i="4"/>
  <c r="A6790" i="4"/>
  <c r="B6789" i="4"/>
  <c r="B6788" i="4"/>
  <c r="A6788" i="4"/>
  <c r="B6787" i="4"/>
  <c r="A6787" i="4"/>
  <c r="B6786" i="4"/>
  <c r="A6786" i="4"/>
  <c r="B6785" i="4"/>
  <c r="B6784" i="4"/>
  <c r="A6784" i="4"/>
  <c r="B6783" i="4"/>
  <c r="A6783" i="4"/>
  <c r="B6782" i="4"/>
  <c r="A6782" i="4"/>
  <c r="B6781" i="4"/>
  <c r="B6780" i="4"/>
  <c r="A6780" i="4"/>
  <c r="B6779" i="4"/>
  <c r="A6779" i="4"/>
  <c r="B6778" i="4"/>
  <c r="A6778" i="4"/>
  <c r="B6777" i="4"/>
  <c r="B6776" i="4"/>
  <c r="A6776" i="4"/>
  <c r="B6775" i="4"/>
  <c r="A6775" i="4"/>
  <c r="B6774" i="4"/>
  <c r="A6774" i="4"/>
  <c r="B6773" i="4"/>
  <c r="B6772" i="4"/>
  <c r="A6772" i="4"/>
  <c r="B6771" i="4"/>
  <c r="A6771" i="4"/>
  <c r="B6770" i="4"/>
  <c r="A6770" i="4"/>
  <c r="B6769" i="4"/>
  <c r="B6768" i="4"/>
  <c r="A6768" i="4"/>
  <c r="B6767" i="4"/>
  <c r="A6767" i="4"/>
  <c r="B6766" i="4"/>
  <c r="A6766" i="4"/>
  <c r="B6765" i="4"/>
  <c r="B6764" i="4"/>
  <c r="A6764" i="4"/>
  <c r="B6763" i="4"/>
  <c r="A6763" i="4"/>
  <c r="B6762" i="4"/>
  <c r="A6762" i="4"/>
  <c r="B6761" i="4"/>
  <c r="B6760" i="4"/>
  <c r="A6760" i="4"/>
  <c r="B6759" i="4"/>
  <c r="A6759" i="4"/>
  <c r="B6758" i="4"/>
  <c r="A6758" i="4"/>
  <c r="B6757" i="4"/>
  <c r="B6756" i="4"/>
  <c r="A6756" i="4"/>
  <c r="B6755" i="4"/>
  <c r="A6755" i="4"/>
  <c r="B6754" i="4"/>
  <c r="A6754" i="4"/>
  <c r="B6753" i="4"/>
  <c r="B6752" i="4"/>
  <c r="A6752" i="4"/>
  <c r="B6751" i="4"/>
  <c r="A6751" i="4"/>
  <c r="B6750" i="4"/>
  <c r="A6750" i="4"/>
  <c r="B6749" i="4"/>
  <c r="B6748" i="4"/>
  <c r="A6748" i="4"/>
  <c r="B6747" i="4"/>
  <c r="A6747" i="4"/>
  <c r="B6746" i="4"/>
  <c r="A6746" i="4"/>
  <c r="B6745" i="4"/>
  <c r="B6744" i="4"/>
  <c r="A6744" i="4"/>
  <c r="B6743" i="4"/>
  <c r="A6743" i="4"/>
  <c r="B6742" i="4"/>
  <c r="A6742" i="4"/>
  <c r="B6741" i="4"/>
  <c r="B6740" i="4"/>
  <c r="A6740" i="4"/>
  <c r="B6739" i="4"/>
  <c r="A6739" i="4"/>
  <c r="B6738" i="4"/>
  <c r="A6738" i="4"/>
  <c r="B6737" i="4"/>
  <c r="B6736" i="4"/>
  <c r="A6736" i="4"/>
  <c r="B6735" i="4"/>
  <c r="A6735" i="4"/>
  <c r="B6734" i="4"/>
  <c r="A6734" i="4"/>
  <c r="B6733" i="4"/>
  <c r="B6732" i="4"/>
  <c r="A6732" i="4"/>
  <c r="B6731" i="4"/>
  <c r="A6731" i="4"/>
  <c r="B6730" i="4"/>
  <c r="A6730" i="4"/>
  <c r="B6729" i="4"/>
  <c r="B6728" i="4"/>
  <c r="A6728" i="4"/>
  <c r="B6727" i="4"/>
  <c r="A6727" i="4"/>
  <c r="B6726" i="4"/>
  <c r="A6726" i="4"/>
  <c r="B6725" i="4"/>
  <c r="B6724" i="4"/>
  <c r="A6724" i="4"/>
  <c r="B6723" i="4"/>
  <c r="A6723" i="4"/>
  <c r="B6722" i="4"/>
  <c r="A6722" i="4"/>
  <c r="B6721" i="4"/>
  <c r="A6721" i="4"/>
  <c r="B6720" i="4"/>
  <c r="A6720" i="4"/>
  <c r="B6719" i="4"/>
  <c r="A6719" i="4"/>
  <c r="B6718" i="4"/>
  <c r="A6718" i="4"/>
  <c r="B6717" i="4"/>
  <c r="A6717" i="4"/>
  <c r="B6716" i="4"/>
  <c r="A6716" i="4"/>
  <c r="B6715" i="4"/>
  <c r="A6715" i="4"/>
  <c r="B6714" i="4"/>
  <c r="A6714" i="4"/>
  <c r="B6713" i="4"/>
  <c r="A6713" i="4"/>
  <c r="B6712" i="4"/>
  <c r="A6712" i="4"/>
  <c r="B6711" i="4"/>
  <c r="A6711" i="4"/>
  <c r="B6710" i="4"/>
  <c r="A6710" i="4"/>
  <c r="B6709" i="4"/>
  <c r="A6709" i="4"/>
  <c r="B6708" i="4"/>
  <c r="A6708" i="4"/>
  <c r="B6707" i="4"/>
  <c r="A6707" i="4"/>
  <c r="B6706" i="4"/>
  <c r="A6706" i="4"/>
  <c r="B6705" i="4"/>
  <c r="A6705" i="4"/>
  <c r="B6704" i="4"/>
  <c r="A6704" i="4"/>
  <c r="B6703" i="4"/>
  <c r="A6703" i="4"/>
  <c r="B6702" i="4"/>
  <c r="A6702" i="4"/>
  <c r="B6701" i="4"/>
  <c r="A6701" i="4"/>
  <c r="B6700" i="4"/>
  <c r="A6700" i="4"/>
  <c r="B6699" i="4"/>
  <c r="A6699" i="4"/>
  <c r="B6698" i="4"/>
  <c r="A6698" i="4"/>
  <c r="B6697" i="4"/>
  <c r="A6697" i="4"/>
  <c r="B6696" i="4"/>
  <c r="A6696" i="4"/>
  <c r="B6695" i="4"/>
  <c r="A6695" i="4"/>
  <c r="B6694" i="4"/>
  <c r="A6694" i="4"/>
  <c r="B6693" i="4"/>
  <c r="A6693" i="4"/>
  <c r="B6692" i="4"/>
  <c r="A6692" i="4"/>
  <c r="B6691" i="4"/>
  <c r="A6691" i="4"/>
  <c r="B6690" i="4"/>
  <c r="A6690" i="4"/>
  <c r="B6689" i="4"/>
  <c r="A6689" i="4"/>
  <c r="B6688" i="4"/>
  <c r="A6688" i="4"/>
  <c r="B6687" i="4"/>
  <c r="A6687" i="4"/>
  <c r="B6686" i="4"/>
  <c r="A6686" i="4"/>
  <c r="B6685" i="4"/>
  <c r="A6685" i="4"/>
  <c r="B6684" i="4"/>
  <c r="A6684" i="4"/>
  <c r="B6683" i="4"/>
  <c r="A6683" i="4"/>
  <c r="B6682" i="4"/>
  <c r="A6682" i="4"/>
  <c r="B6681" i="4"/>
  <c r="A6681" i="4"/>
  <c r="B6680" i="4"/>
  <c r="A6680" i="4"/>
  <c r="B6679" i="4"/>
  <c r="A6679" i="4"/>
  <c r="B6678" i="4"/>
  <c r="A6678" i="4"/>
  <c r="B6677" i="4"/>
  <c r="A6677" i="4"/>
  <c r="B6676" i="4"/>
  <c r="A6676" i="4"/>
  <c r="B6675" i="4"/>
  <c r="A6675" i="4"/>
  <c r="B6674" i="4"/>
  <c r="A6674" i="4"/>
  <c r="B6673" i="4"/>
  <c r="A6673" i="4"/>
  <c r="B6672" i="4"/>
  <c r="A6672" i="4"/>
  <c r="B6671" i="4"/>
  <c r="A6671" i="4"/>
  <c r="B6670" i="4"/>
  <c r="A6670" i="4"/>
  <c r="B6669" i="4"/>
  <c r="A6669" i="4"/>
  <c r="B6668" i="4"/>
  <c r="A6668" i="4"/>
  <c r="B6667" i="4"/>
  <c r="A6667" i="4"/>
  <c r="B6666" i="4"/>
  <c r="A6666" i="4"/>
  <c r="B6665" i="4"/>
  <c r="A6665" i="4"/>
  <c r="B6664" i="4"/>
  <c r="A6664" i="4"/>
  <c r="B6663" i="4"/>
  <c r="A6663" i="4"/>
  <c r="B6662" i="4"/>
  <c r="A6662" i="4"/>
  <c r="B6661" i="4"/>
  <c r="A6661" i="4"/>
  <c r="B6660" i="4"/>
  <c r="A6660" i="4"/>
  <c r="B6659" i="4"/>
  <c r="A6659" i="4"/>
  <c r="B6658" i="4"/>
  <c r="A6658" i="4"/>
  <c r="B6657" i="4"/>
  <c r="A6657" i="4"/>
  <c r="B6656" i="4"/>
  <c r="A6656" i="4"/>
  <c r="B6655" i="4"/>
  <c r="A6655" i="4"/>
  <c r="B6654" i="4"/>
  <c r="A6654" i="4"/>
  <c r="B6653" i="4"/>
  <c r="A6653" i="4"/>
  <c r="B6652" i="4"/>
  <c r="A6652" i="4"/>
  <c r="B6651" i="4"/>
  <c r="A6651" i="4"/>
  <c r="B6650" i="4"/>
  <c r="A6650" i="4"/>
  <c r="B6649" i="4"/>
  <c r="A6649" i="4"/>
  <c r="B6648" i="4"/>
  <c r="A6648" i="4"/>
  <c r="B6647" i="4"/>
  <c r="A6647" i="4"/>
  <c r="B6646" i="4"/>
  <c r="A6646" i="4"/>
  <c r="B6645" i="4"/>
  <c r="A6645" i="4"/>
  <c r="B6644" i="4"/>
  <c r="A6644" i="4"/>
  <c r="B6643" i="4"/>
  <c r="A6643" i="4"/>
  <c r="B6642" i="4"/>
  <c r="A6642" i="4"/>
  <c r="B6641" i="4"/>
  <c r="A6641" i="4"/>
  <c r="B6640" i="4"/>
  <c r="A6640" i="4"/>
  <c r="B6639" i="4"/>
  <c r="A6639" i="4"/>
  <c r="B6638" i="4"/>
  <c r="A6638" i="4"/>
  <c r="B6637" i="4"/>
  <c r="A6637" i="4"/>
  <c r="B6636" i="4"/>
  <c r="A6636" i="4"/>
  <c r="B6635" i="4"/>
  <c r="A6635" i="4"/>
  <c r="B6634" i="4"/>
  <c r="A6634" i="4"/>
  <c r="B6633" i="4"/>
  <c r="A6633" i="4"/>
  <c r="B6632" i="4"/>
  <c r="A6632" i="4"/>
  <c r="B6631" i="4"/>
  <c r="A6631" i="4"/>
  <c r="B6630" i="4"/>
  <c r="A6630" i="4"/>
  <c r="B6629" i="4"/>
  <c r="A6629" i="4"/>
  <c r="B6628" i="4"/>
  <c r="A6628" i="4"/>
  <c r="B6627" i="4"/>
  <c r="A6627" i="4"/>
  <c r="B6626" i="4"/>
  <c r="A6626" i="4"/>
  <c r="B6625" i="4"/>
  <c r="A6625" i="4"/>
  <c r="B6624" i="4"/>
  <c r="A6624" i="4"/>
  <c r="B6623" i="4"/>
  <c r="A6623" i="4"/>
  <c r="B6622" i="4"/>
  <c r="A6622" i="4"/>
  <c r="B6621" i="4"/>
  <c r="A6621" i="4"/>
  <c r="B6620" i="4"/>
  <c r="A6620" i="4"/>
  <c r="B6619" i="4"/>
  <c r="A6619" i="4"/>
  <c r="B6618" i="4"/>
  <c r="A6618" i="4"/>
  <c r="B6617" i="4"/>
  <c r="A6617" i="4"/>
  <c r="B6616" i="4"/>
  <c r="A6616" i="4"/>
  <c r="B6615" i="4"/>
  <c r="A6615" i="4"/>
  <c r="B6614" i="4"/>
  <c r="A6614" i="4"/>
  <c r="B6613" i="4"/>
  <c r="A6613" i="4"/>
  <c r="B6612" i="4"/>
  <c r="A6612" i="4"/>
  <c r="B6611" i="4"/>
  <c r="A6611" i="4"/>
  <c r="B6610" i="4"/>
  <c r="A6610" i="4"/>
  <c r="B6609" i="4"/>
  <c r="A6609" i="4"/>
  <c r="B6608" i="4"/>
  <c r="A6608" i="4"/>
  <c r="B6607" i="4"/>
  <c r="A6607" i="4"/>
  <c r="B6606" i="4"/>
  <c r="A6606" i="4"/>
  <c r="B6605" i="4"/>
  <c r="A6605" i="4"/>
  <c r="B6604" i="4"/>
  <c r="A6604" i="4"/>
  <c r="B6603" i="4"/>
  <c r="A6603" i="4"/>
  <c r="B6602" i="4"/>
  <c r="A6602" i="4"/>
  <c r="B6601" i="4"/>
  <c r="A6601" i="4"/>
  <c r="B6600" i="4"/>
  <c r="A6600" i="4"/>
  <c r="B6599" i="4"/>
  <c r="A6599" i="4"/>
  <c r="B6598" i="4"/>
  <c r="A6598" i="4"/>
  <c r="B6597" i="4"/>
  <c r="A6597" i="4"/>
  <c r="B6596" i="4"/>
  <c r="A6596" i="4"/>
  <c r="B6595" i="4"/>
  <c r="A6595" i="4"/>
  <c r="B6594" i="4"/>
  <c r="A6594" i="4"/>
  <c r="B6593" i="4"/>
  <c r="A6593" i="4"/>
  <c r="B6592" i="4"/>
  <c r="A6592" i="4"/>
  <c r="B6591" i="4"/>
  <c r="A6591" i="4"/>
  <c r="B6590" i="4"/>
  <c r="A6590" i="4"/>
  <c r="B6589" i="4"/>
  <c r="A6589" i="4"/>
  <c r="B6588" i="4"/>
  <c r="A6588" i="4"/>
  <c r="B6587" i="4"/>
  <c r="A6587" i="4"/>
  <c r="B6586" i="4"/>
  <c r="A6586" i="4"/>
  <c r="B6585" i="4"/>
  <c r="A6585" i="4"/>
  <c r="B6584" i="4"/>
  <c r="A6584" i="4"/>
  <c r="B6583" i="4"/>
  <c r="A6583" i="4"/>
  <c r="B6582" i="4"/>
  <c r="A6582" i="4"/>
  <c r="B6581" i="4"/>
  <c r="A6581" i="4"/>
  <c r="B6580" i="4"/>
  <c r="A6580" i="4"/>
  <c r="B6579" i="4"/>
  <c r="A6579" i="4"/>
  <c r="B6578" i="4"/>
  <c r="A6578" i="4"/>
  <c r="B6577" i="4"/>
  <c r="A6577" i="4"/>
  <c r="B6576" i="4"/>
  <c r="A6576" i="4"/>
  <c r="B6575" i="4"/>
  <c r="A6575" i="4"/>
  <c r="B6574" i="4"/>
  <c r="A6574" i="4"/>
  <c r="B6573" i="4"/>
  <c r="A6573" i="4"/>
  <c r="B6572" i="4"/>
  <c r="A6572" i="4"/>
  <c r="B6571" i="4"/>
  <c r="A6571" i="4"/>
  <c r="B6570" i="4"/>
  <c r="A6570" i="4"/>
  <c r="B6569" i="4"/>
  <c r="A6569" i="4"/>
  <c r="B6568" i="4"/>
  <c r="A6568" i="4"/>
  <c r="B6567" i="4"/>
  <c r="A6567" i="4"/>
  <c r="B6566" i="4"/>
  <c r="A6566" i="4"/>
  <c r="B6565" i="4"/>
  <c r="A6565" i="4"/>
  <c r="B6564" i="4"/>
  <c r="A6564" i="4"/>
  <c r="B6563" i="4"/>
  <c r="A6563" i="4"/>
  <c r="B6562" i="4"/>
  <c r="A6562" i="4"/>
  <c r="B6561" i="4"/>
  <c r="A6561" i="4"/>
  <c r="B6560" i="4"/>
  <c r="A6560" i="4"/>
  <c r="B6559" i="4"/>
  <c r="A6559" i="4"/>
  <c r="B6558" i="4"/>
  <c r="A6558" i="4"/>
  <c r="B6557" i="4"/>
  <c r="A6557" i="4"/>
  <c r="B6556" i="4"/>
  <c r="A6556" i="4"/>
  <c r="B6555" i="4"/>
  <c r="A6555" i="4"/>
  <c r="B6554" i="4"/>
  <c r="A6554" i="4"/>
  <c r="B6553" i="4"/>
  <c r="A6553" i="4"/>
  <c r="B6552" i="4"/>
  <c r="A6552" i="4"/>
  <c r="B6551" i="4"/>
  <c r="A6551" i="4"/>
  <c r="B6550" i="4"/>
  <c r="A6550" i="4"/>
  <c r="B6549" i="4"/>
  <c r="A6549" i="4"/>
  <c r="B6548" i="4"/>
  <c r="A6548" i="4"/>
  <c r="B6547" i="4"/>
  <c r="A6547" i="4"/>
  <c r="B6546" i="4"/>
  <c r="A6546" i="4"/>
  <c r="B6545" i="4"/>
  <c r="A6545" i="4"/>
  <c r="B6544" i="4"/>
  <c r="A6544" i="4"/>
  <c r="B6543" i="4"/>
  <c r="A6543" i="4"/>
  <c r="B6542" i="4"/>
  <c r="A6542" i="4"/>
  <c r="B6541" i="4"/>
  <c r="A6541" i="4"/>
  <c r="B6540" i="4"/>
  <c r="A6540" i="4"/>
  <c r="B6539" i="4"/>
  <c r="A6539" i="4"/>
  <c r="B6538" i="4"/>
  <c r="A6538" i="4"/>
  <c r="B6537" i="4"/>
  <c r="A6537" i="4"/>
  <c r="B6536" i="4"/>
  <c r="A6536" i="4"/>
  <c r="B6535" i="4"/>
  <c r="A6535" i="4"/>
  <c r="B6534" i="4"/>
  <c r="A6534" i="4"/>
  <c r="B6533" i="4"/>
  <c r="A6533" i="4"/>
  <c r="B6532" i="4"/>
  <c r="A6532" i="4"/>
  <c r="B6531" i="4"/>
  <c r="A6531" i="4"/>
  <c r="B6530" i="4"/>
  <c r="A6530" i="4"/>
  <c r="B6529" i="4"/>
  <c r="A6529" i="4"/>
  <c r="B6528" i="4"/>
  <c r="A6528" i="4"/>
  <c r="B6527" i="4"/>
  <c r="A6527" i="4"/>
  <c r="B6526" i="4"/>
  <c r="A6526" i="4"/>
  <c r="B6525" i="4"/>
  <c r="A6525" i="4"/>
  <c r="B6524" i="4"/>
  <c r="A6524" i="4"/>
  <c r="B6523" i="4"/>
  <c r="A6523" i="4"/>
  <c r="B6522" i="4"/>
  <c r="A6522" i="4"/>
  <c r="B6521" i="4"/>
  <c r="A6521" i="4"/>
  <c r="B6520" i="4"/>
  <c r="A6520" i="4"/>
  <c r="B6519" i="4"/>
  <c r="A6519" i="4"/>
  <c r="B6518" i="4"/>
  <c r="A6518" i="4"/>
  <c r="B6517" i="4"/>
  <c r="A6517" i="4"/>
  <c r="B6516" i="4"/>
  <c r="A6516" i="4"/>
  <c r="B6515" i="4"/>
  <c r="A6515" i="4"/>
  <c r="B6514" i="4"/>
  <c r="A6514" i="4"/>
  <c r="B6513" i="4"/>
  <c r="A6513" i="4"/>
  <c r="B6512" i="4"/>
  <c r="A6512" i="4"/>
  <c r="B6511" i="4"/>
  <c r="A6511" i="4"/>
  <c r="B6510" i="4"/>
  <c r="A6510" i="4"/>
  <c r="B6509" i="4"/>
  <c r="A6509" i="4"/>
  <c r="B6508" i="4"/>
  <c r="A6508" i="4"/>
  <c r="B6507" i="4"/>
  <c r="A6507" i="4"/>
  <c r="B6506" i="4"/>
  <c r="A6506" i="4"/>
  <c r="B6505" i="4"/>
  <c r="A6505" i="4"/>
  <c r="B6504" i="4"/>
  <c r="A6504" i="4"/>
  <c r="B6503" i="4"/>
  <c r="A6503" i="4"/>
  <c r="B6502" i="4"/>
  <c r="A6502" i="4"/>
  <c r="B6501" i="4"/>
  <c r="A6501" i="4"/>
  <c r="B6500" i="4"/>
  <c r="A6500" i="4"/>
  <c r="B6499" i="4"/>
  <c r="A6499" i="4"/>
  <c r="B6498" i="4"/>
  <c r="A6498" i="4"/>
  <c r="B6497" i="4"/>
  <c r="A6497" i="4"/>
  <c r="B6496" i="4"/>
  <c r="A6496" i="4"/>
  <c r="B6495" i="4"/>
  <c r="A6495" i="4"/>
  <c r="B6494" i="4"/>
  <c r="A6494" i="4"/>
  <c r="B6493" i="4"/>
  <c r="A6493" i="4"/>
  <c r="B6492" i="4"/>
  <c r="A6492" i="4"/>
  <c r="B6491" i="4"/>
  <c r="A6491" i="4"/>
  <c r="B6490" i="4"/>
  <c r="A6490" i="4"/>
  <c r="B6489" i="4"/>
  <c r="A6489" i="4"/>
  <c r="B6488" i="4"/>
  <c r="A6488" i="4"/>
  <c r="B6487" i="4"/>
  <c r="A6487" i="4"/>
  <c r="B6486" i="4"/>
  <c r="A6486" i="4"/>
  <c r="B6485" i="4"/>
  <c r="A6485" i="4"/>
  <c r="B6484" i="4"/>
  <c r="A6484" i="4"/>
  <c r="B6483" i="4"/>
  <c r="A6483" i="4"/>
  <c r="B6482" i="4"/>
  <c r="A6482" i="4"/>
  <c r="B6481" i="4"/>
  <c r="A6481" i="4"/>
  <c r="B6480" i="4"/>
  <c r="A6480" i="4"/>
  <c r="B6479" i="4"/>
  <c r="A6479" i="4"/>
  <c r="B6478" i="4"/>
  <c r="A6478" i="4"/>
  <c r="B6477" i="4"/>
  <c r="A6477" i="4"/>
  <c r="B6476" i="4"/>
  <c r="A6476" i="4"/>
  <c r="B6475" i="4"/>
  <c r="A6475" i="4"/>
  <c r="B6474" i="4"/>
  <c r="A6474" i="4"/>
  <c r="B6473" i="4"/>
  <c r="A6473" i="4"/>
  <c r="B6472" i="4"/>
  <c r="A6472" i="4"/>
  <c r="B6471" i="4"/>
  <c r="A6471" i="4"/>
  <c r="B6470" i="4"/>
  <c r="A6470" i="4"/>
  <c r="B6469" i="4"/>
  <c r="A6469" i="4"/>
  <c r="B6468" i="4"/>
  <c r="A6468" i="4"/>
  <c r="B6467" i="4"/>
  <c r="A6467" i="4"/>
  <c r="B6466" i="4"/>
  <c r="A6466" i="4"/>
  <c r="B6465" i="4"/>
  <c r="A6465" i="4"/>
  <c r="B6464" i="4"/>
  <c r="A6464" i="4"/>
  <c r="B6463" i="4"/>
  <c r="A6463" i="4"/>
  <c r="B6462" i="4"/>
  <c r="A6462" i="4"/>
  <c r="B6461" i="4"/>
  <c r="A6461" i="4"/>
  <c r="B6460" i="4"/>
  <c r="A6460" i="4"/>
  <c r="B6459" i="4"/>
  <c r="A6459" i="4"/>
  <c r="B6458" i="4"/>
  <c r="A6458" i="4"/>
  <c r="B6457" i="4"/>
  <c r="A6457" i="4"/>
  <c r="B6456" i="4"/>
  <c r="A6456" i="4"/>
  <c r="B6455" i="4"/>
  <c r="A6455" i="4"/>
  <c r="B6454" i="4"/>
  <c r="A6454" i="4"/>
  <c r="B6453" i="4"/>
  <c r="A6453" i="4"/>
  <c r="B6452" i="4"/>
  <c r="A6452" i="4"/>
  <c r="B6451" i="4"/>
  <c r="A6451" i="4"/>
  <c r="B6450" i="4"/>
  <c r="A6450" i="4"/>
  <c r="B6449" i="4"/>
  <c r="A6449" i="4"/>
  <c r="B6448" i="4"/>
  <c r="A6448" i="4"/>
  <c r="B6447" i="4"/>
  <c r="A6447" i="4"/>
  <c r="B6446" i="4"/>
  <c r="A6446" i="4"/>
  <c r="B6445" i="4"/>
  <c r="A6445" i="4"/>
  <c r="B6444" i="4"/>
  <c r="A6444" i="4"/>
  <c r="B6443" i="4"/>
  <c r="A6443" i="4"/>
  <c r="B6442" i="4"/>
  <c r="A6442" i="4"/>
  <c r="B6441" i="4"/>
  <c r="A6441" i="4"/>
  <c r="B6440" i="4"/>
  <c r="A6440" i="4"/>
  <c r="B6439" i="4"/>
  <c r="A6439" i="4"/>
  <c r="B6438" i="4"/>
  <c r="A6438" i="4"/>
  <c r="B6437" i="4"/>
  <c r="A6437" i="4"/>
  <c r="B6436" i="4"/>
  <c r="A6436" i="4"/>
  <c r="B6435" i="4"/>
  <c r="A6435" i="4"/>
  <c r="B6434" i="4"/>
  <c r="A6434" i="4"/>
  <c r="B6433" i="4"/>
  <c r="A6433" i="4"/>
  <c r="B6432" i="4"/>
  <c r="A6432" i="4"/>
  <c r="B6431" i="4"/>
  <c r="A6431" i="4"/>
  <c r="B6430" i="4"/>
  <c r="A6430" i="4"/>
  <c r="B6429" i="4"/>
  <c r="A6429" i="4"/>
  <c r="B6428" i="4"/>
  <c r="A6428" i="4"/>
  <c r="B6427" i="4"/>
  <c r="A6427" i="4"/>
  <c r="B6426" i="4"/>
  <c r="A6426" i="4"/>
  <c r="B6425" i="4"/>
  <c r="A6425" i="4"/>
  <c r="B6424" i="4"/>
  <c r="A6424" i="4"/>
  <c r="B6423" i="4"/>
  <c r="A6423" i="4"/>
  <c r="B6422" i="4"/>
  <c r="A6422" i="4"/>
  <c r="B6421" i="4"/>
  <c r="A6421" i="4"/>
  <c r="B6420" i="4"/>
  <c r="A6420" i="4"/>
  <c r="B6419" i="4"/>
  <c r="A6419" i="4"/>
  <c r="B6418" i="4"/>
  <c r="A6418" i="4"/>
  <c r="B6417" i="4"/>
  <c r="A6417" i="4"/>
  <c r="B6416" i="4"/>
  <c r="A6416" i="4"/>
  <c r="B6415" i="4"/>
  <c r="A6415" i="4"/>
  <c r="B6414" i="4"/>
  <c r="A6414" i="4"/>
  <c r="B6413" i="4"/>
  <c r="A6413" i="4"/>
  <c r="B6412" i="4"/>
  <c r="A6412" i="4"/>
  <c r="B6411" i="4"/>
  <c r="A6411" i="4"/>
  <c r="B6410" i="4"/>
  <c r="A6410" i="4"/>
  <c r="B6409" i="4"/>
  <c r="A6409" i="4"/>
  <c r="B6408" i="4"/>
  <c r="A6408" i="4"/>
  <c r="B6407" i="4"/>
  <c r="A6407" i="4"/>
  <c r="B6406" i="4"/>
  <c r="A6406" i="4"/>
  <c r="B6405" i="4"/>
  <c r="A6405" i="4"/>
  <c r="B6404" i="4"/>
  <c r="A6404" i="4"/>
  <c r="B6403" i="4"/>
  <c r="A6403" i="4"/>
  <c r="B6402" i="4"/>
  <c r="A6402" i="4"/>
  <c r="B6401" i="4"/>
  <c r="A6401" i="4"/>
  <c r="B6400" i="4"/>
  <c r="A6400" i="4"/>
  <c r="B6399" i="4"/>
  <c r="A6399" i="4"/>
  <c r="B6398" i="4"/>
  <c r="A6398" i="4"/>
  <c r="B6397" i="4"/>
  <c r="A6397" i="4"/>
  <c r="B6396" i="4"/>
  <c r="A6396" i="4"/>
  <c r="B6395" i="4"/>
  <c r="A6395" i="4"/>
  <c r="B6394" i="4"/>
  <c r="A6394" i="4"/>
  <c r="B6393" i="4"/>
  <c r="A6393" i="4"/>
  <c r="B6392" i="4"/>
  <c r="A6392" i="4"/>
  <c r="B6391" i="4"/>
  <c r="A6391" i="4"/>
  <c r="B6390" i="4"/>
  <c r="A6390" i="4"/>
  <c r="B6389" i="4"/>
  <c r="A6389" i="4"/>
  <c r="B6388" i="4"/>
  <c r="A6388" i="4"/>
  <c r="B6387" i="4"/>
  <c r="A6387" i="4"/>
  <c r="B6386" i="4"/>
  <c r="A6386" i="4"/>
  <c r="B6385" i="4"/>
  <c r="A6385" i="4"/>
  <c r="B6384" i="4"/>
  <c r="A6384" i="4"/>
  <c r="B6383" i="4"/>
  <c r="A6383" i="4"/>
  <c r="B6382" i="4"/>
  <c r="A6382" i="4"/>
  <c r="B6381" i="4"/>
  <c r="A6381" i="4"/>
  <c r="B6380" i="4"/>
  <c r="A6380" i="4"/>
  <c r="B6379" i="4"/>
  <c r="A6379" i="4"/>
  <c r="B6378" i="4"/>
  <c r="A6378" i="4"/>
  <c r="B6377" i="4"/>
  <c r="A6377" i="4"/>
  <c r="B6376" i="4"/>
  <c r="A6376" i="4"/>
  <c r="B6375" i="4"/>
  <c r="A6375" i="4"/>
  <c r="B6374" i="4"/>
  <c r="A6374" i="4"/>
  <c r="B6373" i="4"/>
  <c r="A6373" i="4"/>
  <c r="B6372" i="4"/>
  <c r="A6372" i="4"/>
  <c r="B6371" i="4"/>
  <c r="A6371" i="4"/>
  <c r="B6370" i="4"/>
  <c r="A6370" i="4"/>
  <c r="B6369" i="4"/>
  <c r="A6369" i="4"/>
  <c r="B6368" i="4"/>
  <c r="A6368" i="4"/>
  <c r="B6367" i="4"/>
  <c r="A6367" i="4"/>
  <c r="B6366" i="4"/>
  <c r="A6366" i="4"/>
  <c r="B6365" i="4"/>
  <c r="A6365" i="4"/>
  <c r="B6364" i="4"/>
  <c r="A6364" i="4"/>
  <c r="B6363" i="4"/>
  <c r="A6363" i="4"/>
  <c r="B6362" i="4"/>
  <c r="A6362" i="4"/>
  <c r="B6361" i="4"/>
  <c r="A6361" i="4"/>
  <c r="B6360" i="4"/>
  <c r="A6360" i="4"/>
  <c r="B6359" i="4"/>
  <c r="A6359" i="4"/>
  <c r="B6358" i="4"/>
  <c r="A6358" i="4"/>
  <c r="B6357" i="4"/>
  <c r="A6357" i="4"/>
  <c r="B6356" i="4"/>
  <c r="A6356" i="4"/>
  <c r="B6355" i="4"/>
  <c r="A6355" i="4"/>
  <c r="B6354" i="4"/>
  <c r="A6354" i="4"/>
  <c r="B6353" i="4"/>
  <c r="A6353" i="4"/>
  <c r="B6352" i="4"/>
  <c r="A6352" i="4"/>
  <c r="B6351" i="4"/>
  <c r="A6351" i="4"/>
  <c r="B6350" i="4"/>
  <c r="A6350" i="4"/>
  <c r="B6349" i="4"/>
  <c r="A6349" i="4"/>
  <c r="B6348" i="4"/>
  <c r="A6348" i="4"/>
  <c r="B6347" i="4"/>
  <c r="A6347" i="4"/>
  <c r="B6346" i="4"/>
  <c r="A6346" i="4"/>
  <c r="B6345" i="4"/>
  <c r="A6345" i="4"/>
  <c r="B6344" i="4"/>
  <c r="A6344" i="4"/>
  <c r="B6343" i="4"/>
  <c r="A6343" i="4"/>
  <c r="B6342" i="4"/>
  <c r="A6342" i="4"/>
  <c r="B6341" i="4"/>
  <c r="A6341" i="4"/>
  <c r="B6340" i="4"/>
  <c r="A6340" i="4"/>
  <c r="B6339" i="4"/>
  <c r="A6339" i="4"/>
  <c r="B6338" i="4"/>
  <c r="A6338" i="4"/>
  <c r="B6337" i="4"/>
  <c r="A6337" i="4"/>
  <c r="B6336" i="4"/>
  <c r="A6336" i="4"/>
  <c r="B6335" i="4"/>
  <c r="A6335" i="4"/>
  <c r="B6334" i="4"/>
  <c r="A6334" i="4"/>
  <c r="B6333" i="4"/>
  <c r="A6333" i="4"/>
  <c r="B6332" i="4"/>
  <c r="A6332" i="4"/>
  <c r="B6331" i="4"/>
  <c r="A6331" i="4"/>
  <c r="B6330" i="4"/>
  <c r="A6330" i="4"/>
  <c r="B6329" i="4"/>
  <c r="A6329" i="4"/>
  <c r="B6328" i="4"/>
  <c r="A6328" i="4"/>
  <c r="B6327" i="4"/>
  <c r="A6327" i="4"/>
  <c r="B6326" i="4"/>
  <c r="A6326" i="4"/>
  <c r="B6325" i="4"/>
  <c r="A6325" i="4"/>
  <c r="B6324" i="4"/>
  <c r="A6324" i="4"/>
  <c r="B6323" i="4"/>
  <c r="A6323" i="4"/>
  <c r="B6322" i="4"/>
  <c r="A6322" i="4"/>
  <c r="B6321" i="4"/>
  <c r="A6321" i="4"/>
  <c r="B6320" i="4"/>
  <c r="A6320" i="4"/>
  <c r="B6319" i="4"/>
  <c r="A6319" i="4"/>
  <c r="B6318" i="4"/>
  <c r="A6318" i="4"/>
  <c r="B6317" i="4"/>
  <c r="A6317" i="4"/>
  <c r="B6316" i="4"/>
  <c r="A6316" i="4"/>
  <c r="B6315" i="4"/>
  <c r="A6315" i="4"/>
  <c r="B6314" i="4"/>
  <c r="A6314" i="4"/>
  <c r="B6313" i="4"/>
  <c r="A6313" i="4"/>
  <c r="B6312" i="4"/>
  <c r="A6312" i="4"/>
  <c r="B6311" i="4"/>
  <c r="A6311" i="4"/>
  <c r="B6310" i="4"/>
  <c r="A6310" i="4"/>
  <c r="B6309" i="4"/>
  <c r="A6309" i="4"/>
  <c r="B6308" i="4"/>
  <c r="A6308" i="4"/>
  <c r="B6307" i="4"/>
  <c r="A6307" i="4"/>
  <c r="B6306" i="4"/>
  <c r="A6306" i="4"/>
  <c r="B6305" i="4"/>
  <c r="A6305" i="4"/>
  <c r="B6304" i="4"/>
  <c r="A6304" i="4"/>
  <c r="B6303" i="4"/>
  <c r="A6303" i="4"/>
  <c r="B6302" i="4"/>
  <c r="A6302" i="4"/>
  <c r="B6301" i="4"/>
  <c r="A6301" i="4"/>
  <c r="B6300" i="4"/>
  <c r="A6300" i="4"/>
  <c r="B6299" i="4"/>
  <c r="A6299" i="4"/>
  <c r="B6298" i="4"/>
  <c r="A6298" i="4"/>
  <c r="B6297" i="4"/>
  <c r="A6297" i="4"/>
  <c r="B6296" i="4"/>
  <c r="A6296" i="4"/>
  <c r="B6295" i="4"/>
  <c r="A6295" i="4"/>
  <c r="B6294" i="4"/>
  <c r="A6294" i="4"/>
  <c r="B6293" i="4"/>
  <c r="A6293" i="4"/>
  <c r="B6292" i="4"/>
  <c r="A6292" i="4"/>
  <c r="B6291" i="4"/>
  <c r="A6291" i="4"/>
  <c r="B6290" i="4"/>
  <c r="A6290" i="4"/>
  <c r="B6289" i="4"/>
  <c r="A6289" i="4"/>
  <c r="B6288" i="4"/>
  <c r="A6288" i="4"/>
  <c r="B6287" i="4"/>
  <c r="A6287" i="4"/>
  <c r="B6286" i="4"/>
  <c r="A6286" i="4"/>
  <c r="B6285" i="4"/>
  <c r="A6285" i="4"/>
  <c r="B6284" i="4"/>
  <c r="A6284" i="4"/>
  <c r="B6283" i="4"/>
  <c r="A6283" i="4"/>
  <c r="B6282" i="4"/>
  <c r="A6282" i="4"/>
  <c r="B6281" i="4"/>
  <c r="A6281" i="4"/>
  <c r="B6280" i="4"/>
  <c r="A6280" i="4"/>
  <c r="B6279" i="4"/>
  <c r="A6279" i="4"/>
  <c r="B6278" i="4"/>
  <c r="A6278" i="4"/>
  <c r="B6277" i="4"/>
  <c r="A6277" i="4"/>
  <c r="B6276" i="4"/>
  <c r="A6276" i="4"/>
  <c r="B6275" i="4"/>
  <c r="A6275" i="4"/>
  <c r="B6274" i="4"/>
  <c r="A6274" i="4"/>
  <c r="B6273" i="4"/>
  <c r="A6273" i="4"/>
  <c r="B6272" i="4"/>
  <c r="A6272" i="4"/>
  <c r="B6271" i="4"/>
  <c r="A6271" i="4"/>
  <c r="B6270" i="4"/>
  <c r="A6270" i="4"/>
  <c r="B6269" i="4"/>
  <c r="A6269" i="4"/>
  <c r="B6268" i="4"/>
  <c r="A6268" i="4"/>
  <c r="B6267" i="4"/>
  <c r="A6267" i="4"/>
  <c r="B6266" i="4"/>
  <c r="A6266" i="4"/>
  <c r="B6265" i="4"/>
  <c r="A6265" i="4"/>
  <c r="B6264" i="4"/>
  <c r="A6264" i="4"/>
  <c r="B6263" i="4"/>
  <c r="A6263" i="4"/>
  <c r="B6262" i="4"/>
  <c r="A6262" i="4"/>
  <c r="B6261" i="4"/>
  <c r="A6261" i="4"/>
  <c r="B6260" i="4"/>
  <c r="A6260" i="4"/>
  <c r="B6259" i="4"/>
  <c r="A6259" i="4"/>
  <c r="B6258" i="4"/>
  <c r="A6258" i="4"/>
  <c r="B6257" i="4"/>
  <c r="A6257" i="4"/>
  <c r="B6256" i="4"/>
  <c r="A6256" i="4"/>
  <c r="B6255" i="4"/>
  <c r="A6255" i="4"/>
  <c r="B6254" i="4"/>
  <c r="A6254" i="4"/>
  <c r="B6253" i="4"/>
  <c r="A6253" i="4"/>
  <c r="B6252" i="4"/>
  <c r="A6252" i="4"/>
  <c r="B6251" i="4"/>
  <c r="A6251" i="4"/>
  <c r="B6250" i="4"/>
  <c r="A6250" i="4"/>
  <c r="B6249" i="4"/>
  <c r="A6249" i="4"/>
  <c r="B6248" i="4"/>
  <c r="A6248" i="4"/>
  <c r="B6247" i="4"/>
  <c r="A6247" i="4"/>
  <c r="B6246" i="4"/>
  <c r="A6246" i="4"/>
  <c r="B6245" i="4"/>
  <c r="A6245" i="4"/>
  <c r="B6244" i="4"/>
  <c r="A6244" i="4"/>
  <c r="B6243" i="4"/>
  <c r="A6243" i="4"/>
  <c r="B6242" i="4"/>
  <c r="A6242" i="4"/>
  <c r="B6241" i="4"/>
  <c r="A6241" i="4"/>
  <c r="B6240" i="4"/>
  <c r="A6240" i="4"/>
  <c r="B6239" i="4"/>
  <c r="A6239" i="4"/>
  <c r="B6238" i="4"/>
  <c r="A6238" i="4"/>
  <c r="B6237" i="4"/>
  <c r="A6237" i="4"/>
  <c r="B6236" i="4"/>
  <c r="A6236" i="4"/>
  <c r="B6235" i="4"/>
  <c r="A6235" i="4"/>
  <c r="B6234" i="4"/>
  <c r="A6234" i="4"/>
  <c r="B6233" i="4"/>
  <c r="A6233" i="4"/>
  <c r="B6232" i="4"/>
  <c r="A6232" i="4"/>
  <c r="B6231" i="4"/>
  <c r="A6231" i="4"/>
  <c r="B6230" i="4"/>
  <c r="A6230" i="4"/>
  <c r="B6229" i="4"/>
  <c r="A6229" i="4"/>
  <c r="B6228" i="4"/>
  <c r="A6228" i="4"/>
  <c r="B6227" i="4"/>
  <c r="A6227" i="4"/>
  <c r="B6226" i="4"/>
  <c r="A6226" i="4"/>
  <c r="B6225" i="4"/>
  <c r="A6225" i="4"/>
  <c r="B6224" i="4"/>
  <c r="A6224" i="4"/>
  <c r="B6223" i="4"/>
  <c r="A6223" i="4"/>
  <c r="B6222" i="4"/>
  <c r="A6222" i="4"/>
  <c r="B6221" i="4"/>
  <c r="A6221" i="4"/>
  <c r="B6220" i="4"/>
  <c r="A6220" i="4"/>
  <c r="B6219" i="4"/>
  <c r="A6219" i="4"/>
  <c r="B6218" i="4"/>
  <c r="A6218" i="4"/>
  <c r="B6217" i="4"/>
  <c r="A6217" i="4"/>
  <c r="B6216" i="4"/>
  <c r="A6216" i="4"/>
  <c r="B6215" i="4"/>
  <c r="A6215" i="4"/>
  <c r="B6214" i="4"/>
  <c r="A6214" i="4"/>
  <c r="B6213" i="4"/>
  <c r="A6213" i="4"/>
  <c r="B6212" i="4"/>
  <c r="A6212" i="4"/>
  <c r="B6211" i="4"/>
  <c r="A6211" i="4"/>
  <c r="B6210" i="4"/>
  <c r="A6210" i="4"/>
  <c r="B6209" i="4"/>
  <c r="A6209" i="4"/>
  <c r="B6208" i="4"/>
  <c r="A6208" i="4"/>
  <c r="B6207" i="4"/>
  <c r="A6207" i="4"/>
  <c r="B6206" i="4"/>
  <c r="A6206" i="4"/>
  <c r="B6205" i="4"/>
  <c r="A6205" i="4"/>
  <c r="B6204" i="4"/>
  <c r="A6204" i="4"/>
  <c r="B6203" i="4"/>
  <c r="A6203" i="4"/>
  <c r="B6202" i="4"/>
  <c r="A6202" i="4"/>
  <c r="B6201" i="4"/>
  <c r="A6201" i="4"/>
  <c r="B6200" i="4"/>
  <c r="A6200" i="4"/>
  <c r="B6199" i="4"/>
  <c r="A6199" i="4"/>
  <c r="B6198" i="4"/>
  <c r="A6198" i="4"/>
  <c r="B6197" i="4"/>
  <c r="A6197" i="4"/>
  <c r="B6196" i="4"/>
  <c r="A6196" i="4"/>
  <c r="B6195" i="4"/>
  <c r="A6195" i="4"/>
  <c r="B6194" i="4"/>
  <c r="A6194" i="4"/>
  <c r="B6193" i="4"/>
  <c r="A6193" i="4"/>
  <c r="B6192" i="4"/>
  <c r="A6192" i="4"/>
  <c r="B6191" i="4"/>
  <c r="A6191" i="4"/>
  <c r="B6190" i="4"/>
  <c r="A6190" i="4"/>
  <c r="B6189" i="4"/>
  <c r="A6189" i="4"/>
  <c r="B6188" i="4"/>
  <c r="A6188" i="4"/>
  <c r="B6187" i="4"/>
  <c r="A6187" i="4"/>
  <c r="B6186" i="4"/>
  <c r="A6186" i="4"/>
  <c r="B6185" i="4"/>
  <c r="A6185" i="4"/>
  <c r="B6184" i="4"/>
  <c r="A6184" i="4"/>
  <c r="B6183" i="4"/>
  <c r="A6183" i="4"/>
  <c r="B6182" i="4"/>
  <c r="A6182" i="4"/>
  <c r="B6181" i="4"/>
  <c r="A6181" i="4"/>
  <c r="B6180" i="4"/>
  <c r="A6180" i="4"/>
  <c r="B6179" i="4"/>
  <c r="A6179" i="4"/>
  <c r="B6178" i="4"/>
  <c r="A6178" i="4"/>
  <c r="B6177" i="4"/>
  <c r="A6177" i="4"/>
  <c r="B6176" i="4"/>
  <c r="A6176" i="4"/>
  <c r="B6175" i="4"/>
  <c r="A6175" i="4"/>
  <c r="B6174" i="4"/>
  <c r="A6174" i="4"/>
  <c r="B6173" i="4"/>
  <c r="A6173" i="4"/>
  <c r="B6172" i="4"/>
  <c r="A6172" i="4"/>
  <c r="B6171" i="4"/>
  <c r="A6171" i="4"/>
  <c r="B6170" i="4"/>
  <c r="A6170" i="4"/>
  <c r="B6169" i="4"/>
  <c r="A6169" i="4"/>
  <c r="B6168" i="4"/>
  <c r="A6168" i="4"/>
  <c r="B6167" i="4"/>
  <c r="A6167" i="4"/>
  <c r="B6166" i="4"/>
  <c r="A6166" i="4"/>
  <c r="B6165" i="4"/>
  <c r="A6165" i="4"/>
  <c r="B6164" i="4"/>
  <c r="A6164" i="4"/>
  <c r="B6163" i="4"/>
  <c r="A6163" i="4"/>
  <c r="B6162" i="4"/>
  <c r="A6162" i="4"/>
  <c r="B6161" i="4"/>
  <c r="A6161" i="4"/>
  <c r="B6160" i="4"/>
  <c r="A6160" i="4"/>
  <c r="B6159" i="4"/>
  <c r="A6159" i="4"/>
  <c r="B6158" i="4"/>
  <c r="A6158" i="4"/>
  <c r="B6157" i="4"/>
  <c r="A6157" i="4"/>
  <c r="B6156" i="4"/>
  <c r="A6156" i="4"/>
  <c r="B6155" i="4"/>
  <c r="A6155" i="4"/>
  <c r="B6154" i="4"/>
  <c r="A6154" i="4"/>
  <c r="B6153" i="4"/>
  <c r="A6153" i="4"/>
  <c r="B6152" i="4"/>
  <c r="A6152" i="4"/>
  <c r="B6151" i="4"/>
  <c r="A6151" i="4"/>
  <c r="B6150" i="4"/>
  <c r="A6150" i="4"/>
  <c r="B6149" i="4"/>
  <c r="A6149" i="4"/>
  <c r="B6148" i="4"/>
  <c r="A6148" i="4"/>
  <c r="B6147" i="4"/>
  <c r="A6147" i="4"/>
  <c r="B6146" i="4"/>
  <c r="A6146" i="4"/>
  <c r="B6145" i="4"/>
  <c r="A6145" i="4"/>
  <c r="B6144" i="4"/>
  <c r="A6144" i="4"/>
  <c r="B6143" i="4"/>
  <c r="A6143" i="4"/>
  <c r="B6142" i="4"/>
  <c r="A6142" i="4"/>
  <c r="B6141" i="4"/>
  <c r="A6141" i="4"/>
  <c r="B6140" i="4"/>
  <c r="A6140" i="4"/>
  <c r="B6139" i="4"/>
  <c r="A6139" i="4"/>
  <c r="B6138" i="4"/>
  <c r="A6138" i="4"/>
  <c r="B6137" i="4"/>
  <c r="A6137" i="4"/>
  <c r="B6136" i="4"/>
  <c r="A6136" i="4"/>
  <c r="B6135" i="4"/>
  <c r="A6135" i="4"/>
  <c r="B6134" i="4"/>
  <c r="A6134" i="4"/>
  <c r="B6133" i="4"/>
  <c r="A6133" i="4"/>
  <c r="B6132" i="4"/>
  <c r="A6132" i="4"/>
  <c r="B6131" i="4"/>
  <c r="A6131" i="4"/>
  <c r="B6130" i="4"/>
  <c r="A6130" i="4"/>
  <c r="B6129" i="4"/>
  <c r="A6129" i="4"/>
  <c r="B6128" i="4"/>
  <c r="A6128" i="4"/>
  <c r="B6127" i="4"/>
  <c r="A6127" i="4"/>
  <c r="B6126" i="4"/>
  <c r="A6126" i="4"/>
  <c r="B6125" i="4"/>
  <c r="A6125" i="4"/>
  <c r="B6124" i="4"/>
  <c r="A6124" i="4"/>
  <c r="B6123" i="4"/>
  <c r="A6123" i="4"/>
  <c r="B6122" i="4"/>
  <c r="A6122" i="4"/>
  <c r="B6121" i="4"/>
  <c r="A6121" i="4"/>
  <c r="B6120" i="4"/>
  <c r="A6120" i="4"/>
  <c r="B6119" i="4"/>
  <c r="A6119" i="4"/>
  <c r="B6118" i="4"/>
  <c r="A6118" i="4"/>
  <c r="B6117" i="4"/>
  <c r="A6117" i="4"/>
  <c r="B6116" i="4"/>
  <c r="A6116" i="4"/>
  <c r="B6115" i="4"/>
  <c r="A6115" i="4"/>
  <c r="B6114" i="4"/>
  <c r="A6114" i="4"/>
  <c r="B6113" i="4"/>
  <c r="A6113" i="4"/>
  <c r="B6112" i="4"/>
  <c r="A6112" i="4"/>
  <c r="B6111" i="4"/>
  <c r="A6111" i="4"/>
  <c r="B6110" i="4"/>
  <c r="A6110" i="4"/>
  <c r="B6109" i="4"/>
  <c r="A6109" i="4"/>
  <c r="B6108" i="4"/>
  <c r="A6108" i="4"/>
  <c r="B6107" i="4"/>
  <c r="A6107" i="4"/>
  <c r="B6106" i="4"/>
  <c r="A6106" i="4"/>
  <c r="B6105" i="4"/>
  <c r="A6105" i="4"/>
  <c r="B6104" i="4"/>
  <c r="A6104" i="4"/>
  <c r="B6103" i="4"/>
  <c r="A6103" i="4"/>
  <c r="B6102" i="4"/>
  <c r="A6102" i="4"/>
  <c r="B6101" i="4"/>
  <c r="A6101" i="4"/>
  <c r="B6100" i="4"/>
  <c r="A6100" i="4"/>
  <c r="B6099" i="4"/>
  <c r="A6099" i="4"/>
  <c r="B6098" i="4"/>
  <c r="A6098" i="4"/>
  <c r="B6097" i="4"/>
  <c r="A6097" i="4"/>
  <c r="B6096" i="4"/>
  <c r="A6096" i="4"/>
  <c r="B6095" i="4"/>
  <c r="A6095" i="4"/>
  <c r="B6094" i="4"/>
  <c r="A6094" i="4"/>
  <c r="B6093" i="4"/>
  <c r="A6093" i="4"/>
  <c r="B6092" i="4"/>
  <c r="A6092" i="4"/>
  <c r="B6091" i="4"/>
  <c r="A6091" i="4"/>
  <c r="B6090" i="4"/>
  <c r="A6090" i="4"/>
  <c r="B6089" i="4"/>
  <c r="A6089" i="4"/>
  <c r="B6088" i="4"/>
  <c r="A6088" i="4"/>
  <c r="B6087" i="4"/>
  <c r="A6087" i="4"/>
  <c r="B6086" i="4"/>
  <c r="A6086" i="4"/>
  <c r="B6085" i="4"/>
  <c r="A6085" i="4"/>
  <c r="B6084" i="4"/>
  <c r="A6084" i="4"/>
  <c r="B6083" i="4"/>
  <c r="A6083" i="4"/>
  <c r="B6082" i="4"/>
  <c r="A6082" i="4"/>
  <c r="B6081" i="4"/>
  <c r="A6081" i="4"/>
  <c r="B6080" i="4"/>
  <c r="A6080" i="4"/>
  <c r="B6079" i="4"/>
  <c r="A6079" i="4"/>
  <c r="B6078" i="4"/>
  <c r="A6078" i="4"/>
  <c r="B6077" i="4"/>
  <c r="A6077" i="4"/>
  <c r="B6076" i="4"/>
  <c r="A6076" i="4"/>
  <c r="B6075" i="4"/>
  <c r="A6075" i="4"/>
  <c r="B6074" i="4"/>
  <c r="A6074" i="4"/>
  <c r="B6073" i="4"/>
  <c r="A6073" i="4"/>
  <c r="B6072" i="4"/>
  <c r="A6072" i="4"/>
  <c r="B6071" i="4"/>
  <c r="A6071" i="4"/>
  <c r="B6070" i="4"/>
  <c r="A6070" i="4"/>
  <c r="B6069" i="4"/>
  <c r="A6069" i="4"/>
  <c r="B6068" i="4"/>
  <c r="A6068" i="4"/>
  <c r="B6067" i="4"/>
  <c r="A6067" i="4"/>
  <c r="B6066" i="4"/>
  <c r="A6066" i="4"/>
  <c r="B6065" i="4"/>
  <c r="A6065" i="4"/>
  <c r="B6064" i="4"/>
  <c r="A6064" i="4"/>
  <c r="B6063" i="4"/>
  <c r="A6063" i="4"/>
  <c r="B6062" i="4"/>
  <c r="A6062" i="4"/>
  <c r="B6061" i="4"/>
  <c r="A6061" i="4"/>
  <c r="B6060" i="4"/>
  <c r="A6060" i="4"/>
  <c r="B6059" i="4"/>
  <c r="A6059" i="4"/>
  <c r="B6058" i="4"/>
  <c r="A6058" i="4"/>
  <c r="B6057" i="4"/>
  <c r="A6057" i="4"/>
  <c r="B6056" i="4"/>
  <c r="A6056" i="4"/>
  <c r="B6055" i="4"/>
  <c r="A6055" i="4"/>
  <c r="B6054" i="4"/>
  <c r="A6054" i="4"/>
  <c r="B6053" i="4"/>
  <c r="A6053" i="4"/>
  <c r="B6052" i="4"/>
  <c r="A6052" i="4"/>
  <c r="B6051" i="4"/>
  <c r="A6051" i="4"/>
  <c r="B6050" i="4"/>
  <c r="A6050" i="4"/>
  <c r="B6049" i="4"/>
  <c r="A6049" i="4"/>
  <c r="B6048" i="4"/>
  <c r="A6048" i="4"/>
  <c r="B6047" i="4"/>
  <c r="A6047" i="4"/>
  <c r="B6046" i="4"/>
  <c r="A6046" i="4"/>
  <c r="B6045" i="4"/>
  <c r="A6045" i="4"/>
  <c r="B6044" i="4"/>
  <c r="A6044" i="4"/>
  <c r="B6043" i="4"/>
  <c r="A6043" i="4"/>
  <c r="B6042" i="4"/>
  <c r="A6042" i="4"/>
  <c r="B6041" i="4"/>
  <c r="A6041" i="4"/>
  <c r="B6040" i="4"/>
  <c r="A6040" i="4"/>
  <c r="B6039" i="4"/>
  <c r="A6039" i="4"/>
  <c r="B6038" i="4"/>
  <c r="A6038" i="4"/>
  <c r="B6037" i="4"/>
  <c r="A6037" i="4"/>
  <c r="B6036" i="4"/>
  <c r="A6036" i="4"/>
  <c r="B6035" i="4"/>
  <c r="A6035" i="4"/>
  <c r="B6034" i="4"/>
  <c r="A6034" i="4"/>
  <c r="B6033" i="4"/>
  <c r="A6033" i="4"/>
  <c r="B6032" i="4"/>
  <c r="A6032" i="4"/>
  <c r="B6031" i="4"/>
  <c r="A6031" i="4"/>
  <c r="B6030" i="4"/>
  <c r="A6030" i="4"/>
  <c r="B6029" i="4"/>
  <c r="A6029" i="4"/>
  <c r="B6028" i="4"/>
  <c r="A6028" i="4"/>
  <c r="B6027" i="4"/>
  <c r="A6027" i="4"/>
  <c r="B6026" i="4"/>
  <c r="A6026" i="4"/>
  <c r="B6025" i="4"/>
  <c r="A6025" i="4"/>
  <c r="B6024" i="4"/>
  <c r="A6024" i="4"/>
  <c r="B6023" i="4"/>
  <c r="A6023" i="4"/>
  <c r="B6022" i="4"/>
  <c r="A6022" i="4"/>
  <c r="B6021" i="4"/>
  <c r="A6021" i="4"/>
  <c r="B6020" i="4"/>
  <c r="A6020" i="4"/>
  <c r="B6019" i="4"/>
  <c r="A6019" i="4"/>
  <c r="B6018" i="4"/>
  <c r="A6018" i="4"/>
  <c r="B6017" i="4"/>
  <c r="A6017" i="4"/>
  <c r="B6016" i="4"/>
  <c r="A6016" i="4"/>
  <c r="B6015" i="4"/>
  <c r="A6015" i="4"/>
  <c r="B6014" i="4"/>
  <c r="A6014" i="4"/>
  <c r="B6013" i="4"/>
  <c r="A6013" i="4"/>
  <c r="B6012" i="4"/>
  <c r="A6012" i="4"/>
  <c r="B6011" i="4"/>
  <c r="A6011" i="4"/>
  <c r="B6010" i="4"/>
  <c r="A6010" i="4"/>
  <c r="B6009" i="4"/>
  <c r="A6009" i="4"/>
  <c r="B6008" i="4"/>
  <c r="A6008" i="4"/>
  <c r="B6007" i="4"/>
  <c r="A6007" i="4"/>
  <c r="B6006" i="4"/>
  <c r="A6006" i="4"/>
  <c r="B6005" i="4"/>
  <c r="A6005" i="4"/>
  <c r="B6004" i="4"/>
  <c r="A6004" i="4"/>
  <c r="B6003" i="4"/>
  <c r="A6003" i="4"/>
  <c r="B6002" i="4"/>
  <c r="A6002" i="4"/>
  <c r="B6001" i="4"/>
  <c r="A6001" i="4"/>
  <c r="B6000" i="4"/>
  <c r="A6000" i="4"/>
  <c r="B5999" i="4"/>
  <c r="A5999" i="4"/>
  <c r="B5998" i="4"/>
  <c r="A5998" i="4"/>
  <c r="B5997" i="4"/>
  <c r="A5997" i="4"/>
  <c r="B5996" i="4"/>
  <c r="A5996" i="4"/>
  <c r="B5995" i="4"/>
  <c r="A5995" i="4"/>
  <c r="B5994" i="4"/>
  <c r="A5994" i="4"/>
  <c r="B5993" i="4"/>
  <c r="A5993" i="4"/>
  <c r="B5992" i="4"/>
  <c r="A5992" i="4"/>
  <c r="B5991" i="4"/>
  <c r="A5991" i="4"/>
  <c r="B5990" i="4"/>
  <c r="A5990" i="4"/>
  <c r="B5989" i="4"/>
  <c r="A5989" i="4"/>
  <c r="B5988" i="4"/>
  <c r="A5988" i="4"/>
  <c r="B5987" i="4"/>
  <c r="A5987" i="4"/>
  <c r="B5986" i="4"/>
  <c r="A5986" i="4"/>
  <c r="B5985" i="4"/>
  <c r="A5985" i="4"/>
  <c r="B5984" i="4"/>
  <c r="A5984" i="4"/>
  <c r="B5983" i="4"/>
  <c r="A5983" i="4"/>
  <c r="B5982" i="4"/>
  <c r="A5982" i="4"/>
  <c r="B5981" i="4"/>
  <c r="A5981" i="4"/>
  <c r="B5980" i="4"/>
  <c r="A5980" i="4"/>
  <c r="B5979" i="4"/>
  <c r="A5979" i="4"/>
  <c r="B5978" i="4"/>
  <c r="A5978" i="4"/>
  <c r="B5977" i="4"/>
  <c r="A5977" i="4"/>
  <c r="B5976" i="4"/>
  <c r="A5976" i="4"/>
  <c r="B5975" i="4"/>
  <c r="A5975" i="4"/>
  <c r="B5974" i="4"/>
  <c r="A5974" i="4"/>
  <c r="B5973" i="4"/>
  <c r="A5973" i="4"/>
  <c r="B5972" i="4"/>
  <c r="A5972" i="4"/>
  <c r="B5971" i="4"/>
  <c r="A5971" i="4"/>
  <c r="B5970" i="4"/>
  <c r="A5970" i="4"/>
  <c r="B5969" i="4"/>
  <c r="A5969" i="4"/>
  <c r="B5968" i="4"/>
  <c r="A5968" i="4"/>
  <c r="B5967" i="4"/>
  <c r="A5967" i="4"/>
  <c r="B5966" i="4"/>
  <c r="A5966" i="4"/>
  <c r="B5965" i="4"/>
  <c r="A5965" i="4"/>
  <c r="B5964" i="4"/>
  <c r="A5964" i="4"/>
  <c r="B5963" i="4"/>
  <c r="A5963" i="4"/>
  <c r="B5962" i="4"/>
  <c r="A5962" i="4"/>
  <c r="B5961" i="4"/>
  <c r="A5961" i="4"/>
  <c r="B5960" i="4"/>
  <c r="A5960" i="4"/>
  <c r="B5959" i="4"/>
  <c r="A5959" i="4"/>
  <c r="B5958" i="4"/>
  <c r="A5958" i="4"/>
  <c r="B5957" i="4"/>
  <c r="A5957" i="4"/>
  <c r="B5956" i="4"/>
  <c r="A5956" i="4"/>
  <c r="B5955" i="4"/>
  <c r="A5955" i="4"/>
  <c r="B5954" i="4"/>
  <c r="A5954" i="4"/>
  <c r="B5953" i="4"/>
  <c r="A5953" i="4"/>
  <c r="B5952" i="4"/>
  <c r="A5952" i="4"/>
  <c r="B5951" i="4"/>
  <c r="A5951" i="4"/>
  <c r="B5950" i="4"/>
  <c r="A5950" i="4"/>
  <c r="B5949" i="4"/>
  <c r="A5949" i="4"/>
  <c r="B5948" i="4"/>
  <c r="A5948" i="4"/>
  <c r="B5947" i="4"/>
  <c r="A5947" i="4"/>
  <c r="B5946" i="4"/>
  <c r="A5946" i="4"/>
  <c r="B5945" i="4"/>
  <c r="A5945" i="4"/>
  <c r="B5944" i="4"/>
  <c r="A5944" i="4"/>
  <c r="B5943" i="4"/>
  <c r="A5943" i="4"/>
  <c r="B5942" i="4"/>
  <c r="A5942" i="4"/>
  <c r="B5941" i="4"/>
  <c r="A5941" i="4"/>
  <c r="B5940" i="4"/>
  <c r="A5940" i="4"/>
  <c r="B5939" i="4"/>
  <c r="A5939" i="4"/>
  <c r="B5938" i="4"/>
  <c r="A5938" i="4"/>
  <c r="B5937" i="4"/>
  <c r="A5937" i="4"/>
  <c r="B5936" i="4"/>
  <c r="A5936" i="4"/>
  <c r="B5935" i="4"/>
  <c r="A5935" i="4"/>
  <c r="B5934" i="4"/>
  <c r="A5934" i="4"/>
  <c r="B5933" i="4"/>
  <c r="A5933" i="4"/>
  <c r="B5932" i="4"/>
  <c r="A5932" i="4"/>
  <c r="B5931" i="4"/>
  <c r="A5931" i="4"/>
  <c r="B5930" i="4"/>
  <c r="A5930" i="4"/>
  <c r="B5929" i="4"/>
  <c r="A5929" i="4"/>
  <c r="B5928" i="4"/>
  <c r="A5928" i="4"/>
  <c r="B5927" i="4"/>
  <c r="A5927" i="4"/>
  <c r="B5926" i="4"/>
  <c r="A5926" i="4"/>
  <c r="B5925" i="4"/>
  <c r="A5925" i="4"/>
  <c r="B5924" i="4"/>
  <c r="A5924" i="4"/>
  <c r="B5923" i="4"/>
  <c r="A5923" i="4"/>
  <c r="B5922" i="4"/>
  <c r="A5922" i="4"/>
  <c r="B5921" i="4"/>
  <c r="A5921" i="4"/>
  <c r="B5920" i="4"/>
  <c r="A5920" i="4"/>
  <c r="B5919" i="4"/>
  <c r="A5919" i="4"/>
  <c r="B5918" i="4"/>
  <c r="A5918" i="4"/>
  <c r="B5917" i="4"/>
  <c r="A5917" i="4"/>
  <c r="B5916" i="4"/>
  <c r="A5916" i="4"/>
  <c r="B5915" i="4"/>
  <c r="A5915" i="4"/>
  <c r="B5914" i="4"/>
  <c r="A5914" i="4"/>
  <c r="B5913" i="4"/>
  <c r="A5913" i="4"/>
  <c r="B5912" i="4"/>
  <c r="A5912" i="4"/>
  <c r="B5911" i="4"/>
  <c r="A5911" i="4"/>
  <c r="B5910" i="4"/>
  <c r="A5910" i="4"/>
  <c r="B5909" i="4"/>
  <c r="A5909" i="4"/>
  <c r="B5908" i="4"/>
  <c r="A5908" i="4"/>
  <c r="B5907" i="4"/>
  <c r="A5907" i="4"/>
  <c r="B5906" i="4"/>
  <c r="A5906" i="4"/>
  <c r="B5905" i="4"/>
  <c r="A5905" i="4"/>
  <c r="B5904" i="4"/>
  <c r="A5904" i="4"/>
  <c r="B5903" i="4"/>
  <c r="A5903" i="4"/>
  <c r="B5902" i="4"/>
  <c r="A5902" i="4"/>
  <c r="B5901" i="4"/>
  <c r="A5901" i="4"/>
  <c r="B5900" i="4"/>
  <c r="A5900" i="4"/>
  <c r="B5899" i="4"/>
  <c r="A5899" i="4"/>
  <c r="B5898" i="4"/>
  <c r="A5898" i="4"/>
  <c r="B5897" i="4"/>
  <c r="A5897" i="4"/>
  <c r="B5896" i="4"/>
  <c r="A5896" i="4"/>
  <c r="B5895" i="4"/>
  <c r="A5895" i="4"/>
  <c r="B5894" i="4"/>
  <c r="A5894" i="4"/>
  <c r="B5893" i="4"/>
  <c r="A5893" i="4"/>
  <c r="B5892" i="4"/>
  <c r="A5892" i="4"/>
  <c r="B5891" i="4"/>
  <c r="A5891" i="4"/>
  <c r="B5890" i="4"/>
  <c r="A5890" i="4"/>
  <c r="B5889" i="4"/>
  <c r="A5889" i="4"/>
  <c r="B5888" i="4"/>
  <c r="A5888" i="4"/>
  <c r="B5887" i="4"/>
  <c r="A5887" i="4"/>
  <c r="B5886" i="4"/>
  <c r="A5886" i="4"/>
  <c r="B5885" i="4"/>
  <c r="A5885" i="4"/>
  <c r="B5884" i="4"/>
  <c r="A5884" i="4"/>
  <c r="B5883" i="4"/>
  <c r="A5883" i="4"/>
  <c r="B5882" i="4"/>
  <c r="A5882" i="4"/>
  <c r="B5881" i="4"/>
  <c r="A5881" i="4"/>
  <c r="B5880" i="4"/>
  <c r="A5880" i="4"/>
  <c r="B5879" i="4"/>
  <c r="A5879" i="4"/>
  <c r="B5878" i="4"/>
  <c r="A5878" i="4"/>
  <c r="B5877" i="4"/>
  <c r="A5877" i="4"/>
  <c r="B5876" i="4"/>
  <c r="A5876" i="4"/>
  <c r="B5875" i="4"/>
  <c r="A5875" i="4"/>
  <c r="B5874" i="4"/>
  <c r="A5874" i="4"/>
  <c r="B5873" i="4"/>
  <c r="A5873" i="4"/>
  <c r="B5872" i="4"/>
  <c r="A5872" i="4"/>
  <c r="B5871" i="4"/>
  <c r="A5871" i="4"/>
  <c r="B5870" i="4"/>
  <c r="A5870" i="4"/>
  <c r="B5869" i="4"/>
  <c r="A5869" i="4"/>
  <c r="B5868" i="4"/>
  <c r="A5868" i="4"/>
  <c r="B5867" i="4"/>
  <c r="A5867" i="4"/>
  <c r="B5866" i="4"/>
  <c r="A5866" i="4"/>
  <c r="B5865" i="4"/>
  <c r="A5865" i="4"/>
  <c r="B5864" i="4"/>
  <c r="A5864" i="4"/>
  <c r="B5863" i="4"/>
  <c r="A5863" i="4"/>
  <c r="B5862" i="4"/>
  <c r="A5862" i="4"/>
  <c r="B5861" i="4"/>
  <c r="A5861" i="4"/>
  <c r="B5860" i="4"/>
  <c r="A5860" i="4"/>
  <c r="B5859" i="4"/>
  <c r="A5859" i="4"/>
  <c r="B5858" i="4"/>
  <c r="A5858" i="4"/>
  <c r="B5857" i="4"/>
  <c r="A5857" i="4"/>
  <c r="B5856" i="4"/>
  <c r="A5856" i="4"/>
  <c r="B5855" i="4"/>
  <c r="A5855" i="4"/>
  <c r="B5854" i="4"/>
  <c r="A5854" i="4"/>
  <c r="B5853" i="4"/>
  <c r="A5853" i="4"/>
  <c r="B5852" i="4"/>
  <c r="A5852" i="4"/>
  <c r="B5851" i="4"/>
  <c r="A5851" i="4"/>
  <c r="B5850" i="4"/>
  <c r="A5850" i="4"/>
  <c r="B5849" i="4"/>
  <c r="A5849" i="4"/>
  <c r="B5848" i="4"/>
  <c r="A5848" i="4"/>
  <c r="B5847" i="4"/>
  <c r="A5847" i="4"/>
  <c r="B5846" i="4"/>
  <c r="A5846" i="4"/>
  <c r="B5845" i="4"/>
  <c r="A5845" i="4"/>
  <c r="B5844" i="4"/>
  <c r="A5844" i="4"/>
  <c r="B5843" i="4"/>
  <c r="A5843" i="4"/>
  <c r="B5842" i="4"/>
  <c r="A5842" i="4"/>
  <c r="B5841" i="4"/>
  <c r="A5841" i="4"/>
  <c r="B5840" i="4"/>
  <c r="A5840" i="4"/>
  <c r="B5839" i="4"/>
  <c r="A5839" i="4"/>
  <c r="B5838" i="4"/>
  <c r="A5838" i="4"/>
  <c r="B5837" i="4"/>
  <c r="A5837" i="4"/>
  <c r="B5836" i="4"/>
  <c r="A5836" i="4"/>
  <c r="B5835" i="4"/>
  <c r="A5835" i="4"/>
  <c r="B5834" i="4"/>
  <c r="A5834" i="4"/>
  <c r="B5833" i="4"/>
  <c r="A5833" i="4"/>
  <c r="B5832" i="4"/>
  <c r="A5832" i="4"/>
  <c r="B5831" i="4"/>
  <c r="A5831" i="4"/>
  <c r="B5830" i="4"/>
  <c r="A5830" i="4"/>
  <c r="B5829" i="4"/>
  <c r="A5829" i="4"/>
  <c r="B5828" i="4"/>
  <c r="A5828" i="4"/>
  <c r="B5827" i="4"/>
  <c r="A5827" i="4"/>
  <c r="B5826" i="4"/>
  <c r="A5826" i="4"/>
  <c r="B5825" i="4"/>
  <c r="A5825" i="4"/>
  <c r="B5824" i="4"/>
  <c r="A5824" i="4"/>
  <c r="B5823" i="4"/>
  <c r="A5823" i="4"/>
  <c r="B5822" i="4"/>
  <c r="A5822" i="4"/>
  <c r="B5821" i="4"/>
  <c r="A5821" i="4"/>
  <c r="B5820" i="4"/>
  <c r="A5820" i="4"/>
  <c r="B5819" i="4"/>
  <c r="A5819" i="4"/>
  <c r="B5818" i="4"/>
  <c r="A5818" i="4"/>
  <c r="B5817" i="4"/>
  <c r="A5817" i="4"/>
  <c r="B5816" i="4"/>
  <c r="A5816" i="4"/>
  <c r="B5815" i="4"/>
  <c r="A5815" i="4"/>
  <c r="B5814" i="4"/>
  <c r="A5814" i="4"/>
  <c r="B5813" i="4"/>
  <c r="A5813" i="4"/>
  <c r="B5812" i="4"/>
  <c r="A5812" i="4"/>
  <c r="B5811" i="4"/>
  <c r="A5811" i="4"/>
  <c r="B5810" i="4"/>
  <c r="A5810" i="4"/>
  <c r="B5809" i="4"/>
  <c r="A5809" i="4"/>
  <c r="B5808" i="4"/>
  <c r="A5808" i="4"/>
  <c r="B5807" i="4"/>
  <c r="A5807" i="4"/>
  <c r="B5806" i="4"/>
  <c r="A5806" i="4"/>
  <c r="B5805" i="4"/>
  <c r="A5805" i="4"/>
  <c r="B5804" i="4"/>
  <c r="A5804" i="4"/>
  <c r="B5803" i="4"/>
  <c r="A5803" i="4"/>
  <c r="B5802" i="4"/>
  <c r="A5802" i="4"/>
  <c r="B5801" i="4"/>
  <c r="A5801" i="4"/>
  <c r="B5800" i="4"/>
  <c r="A5800" i="4"/>
  <c r="B5799" i="4"/>
  <c r="A5799" i="4"/>
  <c r="B5798" i="4"/>
  <c r="A5798" i="4"/>
  <c r="B5797" i="4"/>
  <c r="A5797" i="4"/>
  <c r="B5796" i="4"/>
  <c r="A5796" i="4"/>
  <c r="B5795" i="4"/>
  <c r="A5795" i="4"/>
  <c r="B5794" i="4"/>
  <c r="A5794" i="4"/>
  <c r="B5793" i="4"/>
  <c r="A5793" i="4"/>
  <c r="B5792" i="4"/>
  <c r="A5792" i="4"/>
  <c r="B5791" i="4"/>
  <c r="A5791" i="4"/>
  <c r="B5790" i="4"/>
  <c r="A5790" i="4"/>
  <c r="B5789" i="4"/>
  <c r="A5789" i="4"/>
  <c r="B5788" i="4"/>
  <c r="A5788" i="4"/>
  <c r="B5787" i="4"/>
  <c r="A5787" i="4"/>
  <c r="B5786" i="4"/>
  <c r="A5786" i="4"/>
  <c r="B5785" i="4"/>
  <c r="A5785" i="4"/>
  <c r="B5784" i="4"/>
  <c r="A5784" i="4"/>
  <c r="B5783" i="4"/>
  <c r="A5783" i="4"/>
  <c r="B5782" i="4"/>
  <c r="A5782" i="4"/>
  <c r="B5781" i="4"/>
  <c r="A5781" i="4"/>
  <c r="B5780" i="4"/>
  <c r="A5780" i="4"/>
  <c r="B5779" i="4"/>
  <c r="A5779" i="4"/>
  <c r="B5778" i="4"/>
  <c r="A5778" i="4"/>
  <c r="B5777" i="4"/>
  <c r="A5777" i="4"/>
  <c r="B5776" i="4"/>
  <c r="A5776" i="4"/>
  <c r="B5775" i="4"/>
  <c r="A5775" i="4"/>
  <c r="B5774" i="4"/>
  <c r="A5774" i="4"/>
  <c r="B5773" i="4"/>
  <c r="A5773" i="4"/>
  <c r="B5772" i="4"/>
  <c r="A5772" i="4"/>
  <c r="B5771" i="4"/>
  <c r="A5771" i="4"/>
  <c r="B5770" i="4"/>
  <c r="A5770" i="4"/>
  <c r="B5769" i="4"/>
  <c r="A5769" i="4"/>
  <c r="B5768" i="4"/>
  <c r="A5768" i="4"/>
  <c r="B5767" i="4"/>
  <c r="A5767" i="4"/>
  <c r="B5766" i="4"/>
  <c r="A5766" i="4"/>
  <c r="B5765" i="4"/>
  <c r="A5765" i="4"/>
  <c r="B5764" i="4"/>
  <c r="A5764" i="4"/>
  <c r="B5763" i="4"/>
  <c r="A5763" i="4"/>
  <c r="B5762" i="4"/>
  <c r="A5762" i="4"/>
  <c r="B5761" i="4"/>
  <c r="A5761" i="4"/>
  <c r="B5760" i="4"/>
  <c r="A5760" i="4"/>
  <c r="B5759" i="4"/>
  <c r="A5759" i="4"/>
  <c r="B5758" i="4"/>
  <c r="A5758" i="4"/>
  <c r="B5757" i="4"/>
  <c r="A5757" i="4"/>
  <c r="B5756" i="4"/>
  <c r="A5756" i="4"/>
  <c r="B5755" i="4"/>
  <c r="A5755" i="4"/>
  <c r="B5754" i="4"/>
  <c r="A5754" i="4"/>
  <c r="B5753" i="4"/>
  <c r="A5753" i="4"/>
  <c r="B5752" i="4"/>
  <c r="A5752" i="4"/>
  <c r="B5751" i="4"/>
  <c r="A5751" i="4"/>
  <c r="B5750" i="4"/>
  <c r="A5750" i="4"/>
  <c r="B5749" i="4"/>
  <c r="A5749" i="4"/>
  <c r="B5748" i="4"/>
  <c r="A5748" i="4"/>
  <c r="B5747" i="4"/>
  <c r="A5747" i="4"/>
  <c r="B5746" i="4"/>
  <c r="A5746" i="4"/>
  <c r="B5745" i="4"/>
  <c r="A5745" i="4"/>
  <c r="B5744" i="4"/>
  <c r="A5744" i="4"/>
  <c r="B5743" i="4"/>
  <c r="A5743" i="4"/>
  <c r="B5742" i="4"/>
  <c r="A5742" i="4"/>
  <c r="B5741" i="4"/>
  <c r="A5741" i="4"/>
  <c r="B5740" i="4"/>
  <c r="A5740" i="4"/>
  <c r="B5739" i="4"/>
  <c r="A5739" i="4"/>
  <c r="B5738" i="4"/>
  <c r="A5738" i="4"/>
  <c r="B5737" i="4"/>
  <c r="A5737" i="4"/>
  <c r="B5736" i="4"/>
  <c r="A5736" i="4"/>
  <c r="B5735" i="4"/>
  <c r="A5735" i="4"/>
  <c r="B5734" i="4"/>
  <c r="A5734" i="4"/>
  <c r="B5733" i="4"/>
  <c r="A5733" i="4"/>
  <c r="B5732" i="4"/>
  <c r="A5732" i="4"/>
  <c r="B5731" i="4"/>
  <c r="A5731" i="4"/>
  <c r="B5730" i="4"/>
  <c r="A5730" i="4"/>
  <c r="B5729" i="4"/>
  <c r="A5729" i="4"/>
  <c r="B5728" i="4"/>
  <c r="A5728" i="4"/>
  <c r="B5727" i="4"/>
  <c r="A5727" i="4"/>
  <c r="B5726" i="4"/>
  <c r="A5726" i="4"/>
  <c r="B5725" i="4"/>
  <c r="A5725" i="4"/>
  <c r="B5724" i="4"/>
  <c r="A5724" i="4"/>
  <c r="B5723" i="4"/>
  <c r="A5723" i="4"/>
  <c r="B5722" i="4"/>
  <c r="A5722" i="4"/>
  <c r="B5721" i="4"/>
  <c r="A5721" i="4"/>
  <c r="B5720" i="4"/>
  <c r="A5720" i="4"/>
  <c r="B5719" i="4"/>
  <c r="A5719" i="4"/>
  <c r="B5718" i="4"/>
  <c r="A5718" i="4"/>
  <c r="B5717" i="4"/>
  <c r="A5717" i="4"/>
  <c r="B5716" i="4"/>
  <c r="A5716" i="4"/>
  <c r="B5715" i="4"/>
  <c r="A5715" i="4"/>
  <c r="B5714" i="4"/>
  <c r="A5714" i="4"/>
  <c r="B5713" i="4"/>
  <c r="A5713" i="4"/>
  <c r="B5712" i="4"/>
  <c r="A5712" i="4"/>
  <c r="B5711" i="4"/>
  <c r="A5711" i="4"/>
  <c r="B5710" i="4"/>
  <c r="A5710" i="4"/>
  <c r="B5709" i="4"/>
  <c r="A5709" i="4"/>
  <c r="B5708" i="4"/>
  <c r="A5708" i="4"/>
  <c r="B5707" i="4"/>
  <c r="A5707" i="4"/>
  <c r="B5706" i="4"/>
  <c r="A5706" i="4"/>
  <c r="B5705" i="4"/>
  <c r="A5705" i="4"/>
  <c r="B5704" i="4"/>
  <c r="A5704" i="4"/>
  <c r="B5703" i="4"/>
  <c r="A5703" i="4"/>
  <c r="B5702" i="4"/>
  <c r="A5702" i="4"/>
  <c r="B5701" i="4"/>
  <c r="A5701" i="4"/>
  <c r="B5700" i="4"/>
  <c r="A5700" i="4"/>
  <c r="B5699" i="4"/>
  <c r="A5699" i="4"/>
  <c r="B5698" i="4"/>
  <c r="A5698" i="4"/>
  <c r="B5697" i="4"/>
  <c r="A5697" i="4"/>
  <c r="B5696" i="4"/>
  <c r="A5696" i="4"/>
  <c r="B5695" i="4"/>
  <c r="A5695" i="4"/>
  <c r="B5694" i="4"/>
  <c r="A5694" i="4"/>
  <c r="B5693" i="4"/>
  <c r="A5693" i="4"/>
  <c r="B5692" i="4"/>
  <c r="A5692" i="4"/>
  <c r="B5691" i="4"/>
  <c r="A5691" i="4"/>
  <c r="B5690" i="4"/>
  <c r="A5690" i="4"/>
  <c r="B5689" i="4"/>
  <c r="A5689" i="4"/>
  <c r="B5688" i="4"/>
  <c r="A5688" i="4"/>
  <c r="B5687" i="4"/>
  <c r="A5687" i="4"/>
  <c r="B5686" i="4"/>
  <c r="A5686" i="4"/>
  <c r="B5685" i="4"/>
  <c r="A5685" i="4"/>
  <c r="B5684" i="4"/>
  <c r="A5684" i="4"/>
  <c r="B5683" i="4"/>
  <c r="A5683" i="4"/>
  <c r="B5682" i="4"/>
  <c r="A5682" i="4"/>
  <c r="B5681" i="4"/>
  <c r="A5681" i="4"/>
  <c r="B5680" i="4"/>
  <c r="A5680" i="4"/>
  <c r="B5679" i="4"/>
  <c r="A5679" i="4"/>
  <c r="B5678" i="4"/>
  <c r="A5678" i="4"/>
  <c r="B5677" i="4"/>
  <c r="A5677" i="4"/>
  <c r="B5676" i="4"/>
  <c r="A5676" i="4"/>
  <c r="B5675" i="4"/>
  <c r="A5675" i="4"/>
  <c r="B5674" i="4"/>
  <c r="A5674" i="4"/>
  <c r="B5673" i="4"/>
  <c r="A5673" i="4"/>
  <c r="B5672" i="4"/>
  <c r="A5672" i="4"/>
  <c r="B5671" i="4"/>
  <c r="A5671" i="4"/>
  <c r="B5670" i="4"/>
  <c r="A5670" i="4"/>
  <c r="B5669" i="4"/>
  <c r="A5669" i="4"/>
  <c r="B5668" i="4"/>
  <c r="A5668" i="4"/>
  <c r="B5667" i="4"/>
  <c r="A5667" i="4"/>
  <c r="B5666" i="4"/>
  <c r="A5666" i="4"/>
  <c r="B5665" i="4"/>
  <c r="A5665" i="4"/>
  <c r="B5664" i="4"/>
  <c r="A5664" i="4"/>
  <c r="B5663" i="4"/>
  <c r="A5663" i="4"/>
  <c r="B5662" i="4"/>
  <c r="A5662" i="4"/>
  <c r="B5661" i="4"/>
  <c r="A5661" i="4"/>
  <c r="B5660" i="4"/>
  <c r="A5660" i="4"/>
  <c r="B5659" i="4"/>
  <c r="A5659" i="4"/>
  <c r="B5658" i="4"/>
  <c r="A5658" i="4"/>
  <c r="B5657" i="4"/>
  <c r="A5657" i="4"/>
  <c r="B5656" i="4"/>
  <c r="A5656" i="4"/>
  <c r="B5655" i="4"/>
  <c r="A5655" i="4"/>
  <c r="B5654" i="4"/>
  <c r="A5654" i="4"/>
  <c r="B5653" i="4"/>
  <c r="A5653" i="4"/>
  <c r="B5652" i="4"/>
  <c r="A5652" i="4"/>
  <c r="B5651" i="4"/>
  <c r="A5651" i="4"/>
  <c r="B5650" i="4"/>
  <c r="A5650" i="4"/>
  <c r="B5649" i="4"/>
  <c r="A5649" i="4"/>
  <c r="B5648" i="4"/>
  <c r="A5648" i="4"/>
  <c r="B5647" i="4"/>
  <c r="A5647" i="4"/>
  <c r="B5646" i="4"/>
  <c r="A5646" i="4"/>
  <c r="B5645" i="4"/>
  <c r="A5645" i="4"/>
  <c r="B5644" i="4"/>
  <c r="A5644" i="4"/>
  <c r="B5643" i="4"/>
  <c r="A5643" i="4"/>
  <c r="B5642" i="4"/>
  <c r="A5642" i="4"/>
  <c r="B5641" i="4"/>
  <c r="A5641" i="4"/>
  <c r="B5640" i="4"/>
  <c r="A5640" i="4"/>
  <c r="B5639" i="4"/>
  <c r="A5639" i="4"/>
  <c r="B5638" i="4"/>
  <c r="A5638" i="4"/>
  <c r="B5637" i="4"/>
  <c r="A5637" i="4"/>
  <c r="B5636" i="4"/>
  <c r="A5636" i="4"/>
  <c r="B5635" i="4"/>
  <c r="A5635" i="4"/>
  <c r="B5634" i="4"/>
  <c r="A5634" i="4"/>
  <c r="B5633" i="4"/>
  <c r="A5633" i="4"/>
  <c r="B5632" i="4"/>
  <c r="A5632" i="4"/>
  <c r="B5631" i="4"/>
  <c r="A5631" i="4"/>
  <c r="B5630" i="4"/>
  <c r="A5630" i="4"/>
  <c r="B5629" i="4"/>
  <c r="A5629" i="4"/>
  <c r="B5628" i="4"/>
  <c r="A5628" i="4"/>
  <c r="B5627" i="4"/>
  <c r="A5627" i="4"/>
  <c r="B5626" i="4"/>
  <c r="A5626" i="4"/>
  <c r="B5625" i="4"/>
  <c r="A5625" i="4"/>
  <c r="B5624" i="4"/>
  <c r="A5624" i="4"/>
  <c r="B5623" i="4"/>
  <c r="A5623" i="4"/>
  <c r="B5622" i="4"/>
  <c r="A5622" i="4"/>
  <c r="B5621" i="4"/>
  <c r="A5621" i="4"/>
  <c r="B5620" i="4"/>
  <c r="A5620" i="4"/>
  <c r="B5619" i="4"/>
  <c r="A5619" i="4"/>
  <c r="B5618" i="4"/>
  <c r="A5618" i="4"/>
  <c r="B5617" i="4"/>
  <c r="A5617" i="4"/>
  <c r="B5616" i="4"/>
  <c r="A5616" i="4"/>
  <c r="B5615" i="4"/>
  <c r="A5615" i="4"/>
  <c r="B5614" i="4"/>
  <c r="A5614" i="4"/>
  <c r="B5613" i="4"/>
  <c r="A5613" i="4"/>
  <c r="B5612" i="4"/>
  <c r="A5612" i="4"/>
  <c r="B5611" i="4"/>
  <c r="A5611" i="4"/>
  <c r="B5610" i="4"/>
  <c r="A5610" i="4"/>
  <c r="B5609" i="4"/>
  <c r="A5609" i="4"/>
  <c r="B5608" i="4"/>
  <c r="A5608" i="4"/>
  <c r="B5607" i="4"/>
  <c r="A5607" i="4"/>
  <c r="B5606" i="4"/>
  <c r="A5606" i="4"/>
  <c r="B5605" i="4"/>
  <c r="A5605" i="4"/>
  <c r="B5604" i="4"/>
  <c r="A5604" i="4"/>
  <c r="B5603" i="4"/>
  <c r="A5603" i="4"/>
  <c r="B5602" i="4"/>
  <c r="A5602" i="4"/>
  <c r="B5601" i="4"/>
  <c r="A5601" i="4"/>
  <c r="B5600" i="4"/>
  <c r="A5600" i="4"/>
  <c r="B5599" i="4"/>
  <c r="A5599" i="4"/>
  <c r="B5598" i="4"/>
  <c r="A5598" i="4"/>
  <c r="B5597" i="4"/>
  <c r="A5597" i="4"/>
  <c r="B5596" i="4"/>
  <c r="A5596" i="4"/>
  <c r="B5595" i="4"/>
  <c r="A5595" i="4"/>
  <c r="B5594" i="4"/>
  <c r="A5594" i="4"/>
  <c r="B5593" i="4"/>
  <c r="A5593" i="4"/>
  <c r="B5592" i="4"/>
  <c r="A5592" i="4"/>
  <c r="B5591" i="4"/>
  <c r="A5591" i="4"/>
  <c r="B5590" i="4"/>
  <c r="A5590" i="4"/>
  <c r="B5589" i="4"/>
  <c r="A5589" i="4"/>
  <c r="B5588" i="4"/>
  <c r="A5588" i="4"/>
  <c r="B5587" i="4"/>
  <c r="A5587" i="4"/>
  <c r="B5586" i="4"/>
  <c r="A5586" i="4"/>
  <c r="B5585" i="4"/>
  <c r="A5585" i="4"/>
  <c r="B5584" i="4"/>
  <c r="A5584" i="4"/>
  <c r="B5583" i="4"/>
  <c r="A5583" i="4"/>
  <c r="B5582" i="4"/>
  <c r="A5582" i="4"/>
  <c r="B5581" i="4"/>
  <c r="A5581" i="4"/>
  <c r="B5580" i="4"/>
  <c r="A5580" i="4"/>
  <c r="B5579" i="4"/>
  <c r="A5579" i="4"/>
  <c r="B5578" i="4"/>
  <c r="A5578" i="4"/>
  <c r="B5577" i="4"/>
  <c r="A5577" i="4"/>
  <c r="B5576" i="4"/>
  <c r="A5576" i="4"/>
  <c r="B5575" i="4"/>
  <c r="A5575" i="4"/>
  <c r="B5574" i="4"/>
  <c r="A5574" i="4"/>
  <c r="B5573" i="4"/>
  <c r="A5573" i="4"/>
  <c r="B5572" i="4"/>
  <c r="A5572" i="4"/>
  <c r="B5571" i="4"/>
  <c r="A5571" i="4"/>
  <c r="B5570" i="4"/>
  <c r="A5570" i="4"/>
  <c r="B5569" i="4"/>
  <c r="A5569" i="4"/>
  <c r="B5568" i="4"/>
  <c r="A5568" i="4"/>
  <c r="B5567" i="4"/>
  <c r="A5567" i="4"/>
  <c r="B5566" i="4"/>
  <c r="A5566" i="4"/>
  <c r="B5565" i="4"/>
  <c r="A5565" i="4"/>
  <c r="B5564" i="4"/>
  <c r="A5564" i="4"/>
  <c r="B5563" i="4"/>
  <c r="A5563" i="4"/>
  <c r="B5562" i="4"/>
  <c r="A5562" i="4"/>
  <c r="B5561" i="4"/>
  <c r="A5561" i="4"/>
  <c r="B5560" i="4"/>
  <c r="A5560" i="4"/>
  <c r="B5559" i="4"/>
  <c r="A5559" i="4"/>
  <c r="B5558" i="4"/>
  <c r="A5558" i="4"/>
  <c r="B5557" i="4"/>
  <c r="A5557" i="4"/>
  <c r="B5556" i="4"/>
  <c r="A5556" i="4"/>
  <c r="B5555" i="4"/>
  <c r="A5555" i="4"/>
  <c r="B5554" i="4"/>
  <c r="A5554" i="4"/>
  <c r="B5553" i="4"/>
  <c r="A5553" i="4"/>
  <c r="B5552" i="4"/>
  <c r="A5552" i="4"/>
  <c r="B5551" i="4"/>
  <c r="A5551" i="4"/>
  <c r="B5550" i="4"/>
  <c r="A5550" i="4"/>
  <c r="B5549" i="4"/>
  <c r="A5549" i="4"/>
  <c r="B5548" i="4"/>
  <c r="A5548" i="4"/>
  <c r="B5547" i="4"/>
  <c r="A5547" i="4"/>
  <c r="B5546" i="4"/>
  <c r="A5546" i="4"/>
  <c r="B5545" i="4"/>
  <c r="A5545" i="4"/>
  <c r="B5544" i="4"/>
  <c r="A5544" i="4"/>
  <c r="B5543" i="4"/>
  <c r="A5543" i="4"/>
  <c r="B5542" i="4"/>
  <c r="A5542" i="4"/>
  <c r="B5541" i="4"/>
  <c r="A5541" i="4"/>
  <c r="B5540" i="4"/>
  <c r="A5540" i="4"/>
  <c r="B5539" i="4"/>
  <c r="A5539" i="4"/>
  <c r="B5538" i="4"/>
  <c r="A5538" i="4"/>
  <c r="B5537" i="4"/>
  <c r="A5537" i="4"/>
  <c r="B5536" i="4"/>
  <c r="A5536" i="4"/>
  <c r="B5535" i="4"/>
  <c r="A5535" i="4"/>
  <c r="B5534" i="4"/>
  <c r="A5534" i="4"/>
  <c r="B5533" i="4"/>
  <c r="A5533" i="4"/>
  <c r="B5532" i="4"/>
  <c r="A5532" i="4"/>
  <c r="B5531" i="4"/>
  <c r="A5531" i="4"/>
  <c r="B5530" i="4"/>
  <c r="A5530" i="4"/>
  <c r="B5529" i="4"/>
  <c r="A5529" i="4"/>
  <c r="B5528" i="4"/>
  <c r="A5528" i="4"/>
  <c r="B5527" i="4"/>
  <c r="A5527" i="4"/>
  <c r="B5526" i="4"/>
  <c r="A5526" i="4"/>
  <c r="B5525" i="4"/>
  <c r="A5525" i="4"/>
  <c r="B5524" i="4"/>
  <c r="A5524" i="4"/>
  <c r="B5523" i="4"/>
  <c r="A5523" i="4"/>
  <c r="B5522" i="4"/>
  <c r="A5522" i="4"/>
  <c r="B5521" i="4"/>
  <c r="A5521" i="4"/>
  <c r="B5520" i="4"/>
  <c r="A5520" i="4"/>
  <c r="B5519" i="4"/>
  <c r="A5519" i="4"/>
  <c r="B5518" i="4"/>
  <c r="A5518" i="4"/>
  <c r="B5517" i="4"/>
  <c r="A5517" i="4"/>
  <c r="B5516" i="4"/>
  <c r="A5516" i="4"/>
  <c r="B5515" i="4"/>
  <c r="A5515" i="4"/>
  <c r="B5514" i="4"/>
  <c r="A5514" i="4"/>
  <c r="B5513" i="4"/>
  <c r="A5513" i="4"/>
  <c r="B5512" i="4"/>
  <c r="A5512" i="4"/>
  <c r="B5511" i="4"/>
  <c r="A5511" i="4"/>
  <c r="B5510" i="4"/>
  <c r="A5510" i="4"/>
  <c r="B5509" i="4"/>
  <c r="A5509" i="4"/>
  <c r="B5508" i="4"/>
  <c r="A5508" i="4"/>
  <c r="B5507" i="4"/>
  <c r="A5507" i="4"/>
  <c r="B5506" i="4"/>
  <c r="A5506" i="4"/>
  <c r="B5505" i="4"/>
  <c r="A5505" i="4"/>
  <c r="B5504" i="4"/>
  <c r="A5504" i="4"/>
  <c r="B5503" i="4"/>
  <c r="A5503" i="4"/>
  <c r="B5502" i="4"/>
  <c r="A5502" i="4"/>
  <c r="B5501" i="4"/>
  <c r="A5501" i="4"/>
  <c r="B5500" i="4"/>
  <c r="A5500" i="4"/>
  <c r="B5499" i="4"/>
  <c r="A5499" i="4"/>
  <c r="B5498" i="4"/>
  <c r="A5498" i="4"/>
  <c r="B5497" i="4"/>
  <c r="A5497" i="4"/>
  <c r="B5496" i="4"/>
  <c r="A5496" i="4"/>
  <c r="B5495" i="4"/>
  <c r="A5495" i="4"/>
  <c r="B5494" i="4"/>
  <c r="A5494" i="4"/>
  <c r="B5493" i="4"/>
  <c r="A5493" i="4"/>
  <c r="B5492" i="4"/>
  <c r="A5492" i="4"/>
  <c r="B5491" i="4"/>
  <c r="A5491" i="4"/>
  <c r="B5490" i="4"/>
  <c r="A5490" i="4"/>
  <c r="B5489" i="4"/>
  <c r="A5489" i="4"/>
  <c r="B5488" i="4"/>
  <c r="A5488" i="4"/>
  <c r="B5487" i="4"/>
  <c r="A5487" i="4"/>
  <c r="B5486" i="4"/>
  <c r="A5486" i="4"/>
  <c r="B5485" i="4"/>
  <c r="A5485" i="4"/>
  <c r="B5484" i="4"/>
  <c r="A5484" i="4"/>
  <c r="B5483" i="4"/>
  <c r="A5483" i="4"/>
  <c r="B5482" i="4"/>
  <c r="A5482" i="4"/>
  <c r="B5481" i="4"/>
  <c r="A5481" i="4"/>
  <c r="B5480" i="4"/>
  <c r="A5480" i="4"/>
  <c r="B5479" i="4"/>
  <c r="A5479" i="4"/>
  <c r="B5478" i="4"/>
  <c r="A5478" i="4"/>
  <c r="B5477" i="4"/>
  <c r="A5477" i="4"/>
  <c r="B5476" i="4"/>
  <c r="A5476" i="4"/>
  <c r="B5475" i="4"/>
  <c r="A5475" i="4"/>
  <c r="B5474" i="4"/>
  <c r="A5474" i="4"/>
  <c r="B5473" i="4"/>
  <c r="A5473" i="4"/>
  <c r="B5472" i="4"/>
  <c r="A5472" i="4"/>
  <c r="B5471" i="4"/>
  <c r="A5471" i="4"/>
  <c r="B5470" i="4"/>
  <c r="A5470" i="4"/>
  <c r="B5469" i="4"/>
  <c r="A5469" i="4"/>
  <c r="B5468" i="4"/>
  <c r="A5468" i="4"/>
  <c r="B5467" i="4"/>
  <c r="A5467" i="4"/>
  <c r="B5466" i="4"/>
  <c r="A5466" i="4"/>
  <c r="B5465" i="4"/>
  <c r="A5465" i="4"/>
  <c r="B5464" i="4"/>
  <c r="A5464" i="4"/>
  <c r="B5463" i="4"/>
  <c r="A5463" i="4"/>
  <c r="B5462" i="4"/>
  <c r="A5462" i="4"/>
  <c r="B5461" i="4"/>
  <c r="A5461" i="4"/>
  <c r="B5460" i="4"/>
  <c r="A5460" i="4"/>
  <c r="B5459" i="4"/>
  <c r="A5459" i="4"/>
  <c r="B5458" i="4"/>
  <c r="A5458" i="4"/>
  <c r="B5457" i="4"/>
  <c r="A5457" i="4"/>
  <c r="B5456" i="4"/>
  <c r="A5456" i="4"/>
  <c r="B5455" i="4"/>
  <c r="A5455" i="4"/>
  <c r="B5454" i="4"/>
  <c r="A5454" i="4"/>
  <c r="B5453" i="4"/>
  <c r="A5453" i="4"/>
  <c r="B5452" i="4"/>
  <c r="A5452" i="4"/>
  <c r="B5451" i="4"/>
  <c r="A5451" i="4"/>
  <c r="B5450" i="4"/>
  <c r="A5450" i="4"/>
  <c r="B5449" i="4"/>
  <c r="A5449" i="4"/>
  <c r="B5448" i="4"/>
  <c r="A5448" i="4"/>
  <c r="B5447" i="4"/>
  <c r="A5447" i="4"/>
  <c r="B5446" i="4"/>
  <c r="A5446" i="4"/>
  <c r="B5445" i="4"/>
  <c r="A5445" i="4"/>
  <c r="B5444" i="4"/>
  <c r="A5444" i="4"/>
  <c r="B5443" i="4"/>
  <c r="A5443" i="4"/>
  <c r="B5442" i="4"/>
  <c r="A5442" i="4"/>
  <c r="B5441" i="4"/>
  <c r="A5441" i="4"/>
  <c r="B5440" i="4"/>
  <c r="A5440" i="4"/>
  <c r="B5439" i="4"/>
  <c r="A5439" i="4"/>
  <c r="B5438" i="4"/>
  <c r="A5438" i="4"/>
  <c r="B5437" i="4"/>
  <c r="A5437" i="4"/>
  <c r="B5436" i="4"/>
  <c r="A5436" i="4"/>
  <c r="B5435" i="4"/>
  <c r="A5435" i="4"/>
  <c r="B5434" i="4"/>
  <c r="A5434" i="4"/>
  <c r="B5433" i="4"/>
  <c r="A5433" i="4"/>
  <c r="B5432" i="4"/>
  <c r="A5432" i="4"/>
  <c r="B5431" i="4"/>
  <c r="A5431" i="4"/>
  <c r="B5430" i="4"/>
  <c r="A5430" i="4"/>
  <c r="B5429" i="4"/>
  <c r="A5429" i="4"/>
  <c r="B5428" i="4"/>
  <c r="A5428" i="4"/>
  <c r="B5427" i="4"/>
  <c r="A5427" i="4"/>
  <c r="B5426" i="4"/>
  <c r="A5426" i="4"/>
  <c r="B5425" i="4"/>
  <c r="A5425" i="4"/>
  <c r="B5424" i="4"/>
  <c r="A5424" i="4"/>
  <c r="B5423" i="4"/>
  <c r="A5423" i="4"/>
  <c r="B5422" i="4"/>
  <c r="A5422" i="4"/>
  <c r="B5421" i="4"/>
  <c r="A5421" i="4"/>
  <c r="B5420" i="4"/>
  <c r="A5420" i="4"/>
  <c r="B5419" i="4"/>
  <c r="A5419" i="4"/>
  <c r="B5418" i="4"/>
  <c r="A5418" i="4"/>
  <c r="B5417" i="4"/>
  <c r="A5417" i="4"/>
  <c r="B5416" i="4"/>
  <c r="A5416" i="4"/>
  <c r="B5415" i="4"/>
  <c r="A5415" i="4"/>
  <c r="B5414" i="4"/>
  <c r="A5414" i="4"/>
  <c r="B5413" i="4"/>
  <c r="A5413" i="4"/>
  <c r="B5412" i="4"/>
  <c r="A5412" i="4"/>
  <c r="B5411" i="4"/>
  <c r="A5411" i="4"/>
  <c r="B5410" i="4"/>
  <c r="A5410" i="4"/>
  <c r="B5409" i="4"/>
  <c r="A5409" i="4"/>
  <c r="B5408" i="4"/>
  <c r="A5408" i="4"/>
  <c r="B5407" i="4"/>
  <c r="A5407" i="4"/>
  <c r="B5406" i="4"/>
  <c r="A5406" i="4"/>
  <c r="B5405" i="4"/>
  <c r="A5405" i="4"/>
  <c r="B5404" i="4"/>
  <c r="A5404" i="4"/>
  <c r="B5403" i="4"/>
  <c r="A5403" i="4"/>
  <c r="B5402" i="4"/>
  <c r="A5402" i="4"/>
  <c r="B5401" i="4"/>
  <c r="A5401" i="4"/>
  <c r="B5400" i="4"/>
  <c r="A5400" i="4"/>
  <c r="B5399" i="4"/>
  <c r="A5399" i="4"/>
  <c r="B5398" i="4"/>
  <c r="A5398" i="4"/>
  <c r="B5397" i="4"/>
  <c r="A5397" i="4"/>
  <c r="B5396" i="4"/>
  <c r="A5396" i="4"/>
  <c r="B5395" i="4"/>
  <c r="A5395" i="4"/>
  <c r="B5394" i="4"/>
  <c r="A5394" i="4"/>
  <c r="B5393" i="4"/>
  <c r="A5393" i="4"/>
  <c r="B5392" i="4"/>
  <c r="A5392" i="4"/>
  <c r="B5391" i="4"/>
  <c r="A5391" i="4"/>
  <c r="B5390" i="4"/>
  <c r="A5390" i="4"/>
  <c r="B5389" i="4"/>
  <c r="A5389" i="4"/>
  <c r="B5388" i="4"/>
  <c r="A5388" i="4"/>
  <c r="B5387" i="4"/>
  <c r="A5387" i="4"/>
  <c r="B5386" i="4"/>
  <c r="A5386" i="4"/>
  <c r="B5385" i="4"/>
  <c r="A5385" i="4"/>
  <c r="B5384" i="4"/>
  <c r="A5384" i="4"/>
  <c r="B5383" i="4"/>
  <c r="A5383" i="4"/>
  <c r="B5382" i="4"/>
  <c r="A5382" i="4"/>
  <c r="B5381" i="4"/>
  <c r="A5381" i="4"/>
  <c r="B5380" i="4"/>
  <c r="A5380" i="4"/>
  <c r="B5379" i="4"/>
  <c r="A5379" i="4"/>
  <c r="B5378" i="4"/>
  <c r="A5378" i="4"/>
  <c r="B5377" i="4"/>
  <c r="A5377" i="4"/>
  <c r="B5376" i="4"/>
  <c r="A5376" i="4"/>
  <c r="B5375" i="4"/>
  <c r="A5375" i="4"/>
  <c r="B5374" i="4"/>
  <c r="A5374" i="4"/>
  <c r="B5373" i="4"/>
  <c r="A5373" i="4"/>
  <c r="B5372" i="4"/>
  <c r="A5372" i="4"/>
  <c r="B5371" i="4"/>
  <c r="A5371" i="4"/>
  <c r="B5370" i="4"/>
  <c r="A5370" i="4"/>
  <c r="B5369" i="4"/>
  <c r="A5369" i="4"/>
  <c r="B5368" i="4"/>
  <c r="A5368" i="4"/>
  <c r="B5367" i="4"/>
  <c r="A5367" i="4"/>
  <c r="B5366" i="4"/>
  <c r="A5366" i="4"/>
  <c r="B5365" i="4"/>
  <c r="A5365" i="4"/>
  <c r="B5364" i="4"/>
  <c r="A5364" i="4"/>
  <c r="B5363" i="4"/>
  <c r="A5363" i="4"/>
  <c r="B5362" i="4"/>
  <c r="A5362" i="4"/>
  <c r="B5361" i="4"/>
  <c r="A5361" i="4"/>
  <c r="B5360" i="4"/>
  <c r="A5360" i="4"/>
  <c r="B5359" i="4"/>
  <c r="A5359" i="4"/>
  <c r="B5358" i="4"/>
  <c r="A5358" i="4"/>
  <c r="B5357" i="4"/>
  <c r="A5357" i="4"/>
  <c r="B5356" i="4"/>
  <c r="A5356" i="4"/>
  <c r="B5355" i="4"/>
  <c r="A5355" i="4"/>
  <c r="B5354" i="4"/>
  <c r="A5354" i="4"/>
  <c r="B5353" i="4"/>
  <c r="A5353" i="4"/>
  <c r="B5352" i="4"/>
  <c r="A5352" i="4"/>
  <c r="B5351" i="4"/>
  <c r="A5351" i="4"/>
  <c r="B5350" i="4"/>
  <c r="A5350" i="4"/>
  <c r="B5349" i="4"/>
  <c r="A5349" i="4"/>
  <c r="B5348" i="4"/>
  <c r="A5348" i="4"/>
  <c r="B5347" i="4"/>
  <c r="A5347" i="4"/>
  <c r="B5346" i="4"/>
  <c r="A5346" i="4"/>
  <c r="B5345" i="4"/>
  <c r="A5345" i="4"/>
  <c r="B5344" i="4"/>
  <c r="A5344" i="4"/>
  <c r="B5343" i="4"/>
  <c r="A5343" i="4"/>
  <c r="B5342" i="4"/>
  <c r="A5342" i="4"/>
  <c r="B5341" i="4"/>
  <c r="A5341" i="4"/>
  <c r="B5340" i="4"/>
  <c r="A5340" i="4"/>
  <c r="B5339" i="4"/>
  <c r="A5339" i="4"/>
  <c r="B5338" i="4"/>
  <c r="A5338" i="4"/>
  <c r="B5337" i="4"/>
  <c r="A5337" i="4"/>
  <c r="B5336" i="4"/>
  <c r="A5336" i="4"/>
  <c r="B5335" i="4"/>
  <c r="A5335" i="4"/>
  <c r="B5334" i="4"/>
  <c r="A5334" i="4"/>
  <c r="B5333" i="4"/>
  <c r="A5333" i="4"/>
  <c r="B5332" i="4"/>
  <c r="A5332" i="4"/>
  <c r="B5331" i="4"/>
  <c r="A5331" i="4"/>
  <c r="B5330" i="4"/>
  <c r="A5330" i="4"/>
  <c r="B5329" i="4"/>
  <c r="A5329" i="4"/>
  <c r="B5328" i="4"/>
  <c r="A5328" i="4"/>
  <c r="B5327" i="4"/>
  <c r="A5327" i="4"/>
  <c r="B5326" i="4"/>
  <c r="A5326" i="4"/>
  <c r="B5325" i="4"/>
  <c r="A5325" i="4"/>
  <c r="B5324" i="4"/>
  <c r="A5324" i="4"/>
  <c r="B5323" i="4"/>
  <c r="A5323" i="4"/>
  <c r="B5322" i="4"/>
  <c r="A5322" i="4"/>
  <c r="B5321" i="4"/>
  <c r="A5321" i="4"/>
  <c r="B5320" i="4"/>
  <c r="A5320" i="4"/>
  <c r="B5319" i="4"/>
  <c r="A5319" i="4"/>
  <c r="B5318" i="4"/>
  <c r="A5318" i="4"/>
  <c r="B5317" i="4"/>
  <c r="A5317" i="4"/>
  <c r="B5316" i="4"/>
  <c r="A5316" i="4"/>
  <c r="B5315" i="4"/>
  <c r="A5315" i="4"/>
  <c r="B5314" i="4"/>
  <c r="A5314" i="4"/>
  <c r="B5313" i="4"/>
  <c r="A5313" i="4"/>
  <c r="B5312" i="4"/>
  <c r="A5312" i="4"/>
  <c r="B5311" i="4"/>
  <c r="A5311" i="4"/>
  <c r="B5310" i="4"/>
  <c r="A5310" i="4"/>
  <c r="B5309" i="4"/>
  <c r="A5309" i="4"/>
  <c r="B5308" i="4"/>
  <c r="A5308" i="4"/>
  <c r="B5307" i="4"/>
  <c r="A5307" i="4"/>
  <c r="B5306" i="4"/>
  <c r="A5306" i="4"/>
  <c r="B5305" i="4"/>
  <c r="A5305" i="4"/>
  <c r="B5304" i="4"/>
  <c r="A5304" i="4"/>
  <c r="B5303" i="4"/>
  <c r="A5303" i="4"/>
  <c r="B5302" i="4"/>
  <c r="A5302" i="4"/>
  <c r="B5301" i="4"/>
  <c r="A5301" i="4"/>
  <c r="B5300" i="4"/>
  <c r="A5300" i="4"/>
  <c r="B5299" i="4"/>
  <c r="A5299" i="4"/>
  <c r="B5298" i="4"/>
  <c r="A5298" i="4"/>
  <c r="B5297" i="4"/>
  <c r="A5297" i="4"/>
  <c r="B5296" i="4"/>
  <c r="A5296" i="4"/>
  <c r="B5295" i="4"/>
  <c r="A5295" i="4"/>
  <c r="B5294" i="4"/>
  <c r="A5294" i="4"/>
  <c r="B5293" i="4"/>
  <c r="A5293" i="4"/>
  <c r="B5292" i="4"/>
  <c r="A5292" i="4"/>
  <c r="B5291" i="4"/>
  <c r="A5291" i="4"/>
  <c r="B5290" i="4"/>
  <c r="A5290" i="4"/>
  <c r="B5289" i="4"/>
  <c r="A5289" i="4"/>
  <c r="B5288" i="4"/>
  <c r="A5288" i="4"/>
  <c r="B5287" i="4"/>
  <c r="A5287" i="4"/>
  <c r="B5286" i="4"/>
  <c r="A5286" i="4"/>
  <c r="B5285" i="4"/>
  <c r="A5285" i="4"/>
  <c r="B5284" i="4"/>
  <c r="A5284" i="4"/>
  <c r="B5283" i="4"/>
  <c r="A5283" i="4"/>
  <c r="B5282" i="4"/>
  <c r="A5282" i="4"/>
  <c r="B5281" i="4"/>
  <c r="A5281" i="4"/>
  <c r="B5280" i="4"/>
  <c r="A5280" i="4"/>
  <c r="B5279" i="4"/>
  <c r="A5279" i="4"/>
  <c r="B5278" i="4"/>
  <c r="A5278" i="4"/>
  <c r="B5277" i="4"/>
  <c r="A5277" i="4"/>
  <c r="B5276" i="4"/>
  <c r="A5276" i="4"/>
  <c r="B5275" i="4"/>
  <c r="A5275" i="4"/>
  <c r="B5274" i="4"/>
  <c r="A5274" i="4"/>
  <c r="B5273" i="4"/>
  <c r="A5273" i="4"/>
  <c r="B5272" i="4"/>
  <c r="A5272" i="4"/>
  <c r="B5271" i="4"/>
  <c r="A5271" i="4"/>
  <c r="B5270" i="4"/>
  <c r="A5270" i="4"/>
  <c r="B5269" i="4"/>
  <c r="A5269" i="4"/>
  <c r="B5268" i="4"/>
  <c r="A5268" i="4"/>
  <c r="B5267" i="4"/>
  <c r="A5267" i="4"/>
  <c r="B5266" i="4"/>
  <c r="A5266" i="4"/>
  <c r="B5265" i="4"/>
  <c r="A5265" i="4"/>
  <c r="B5264" i="4"/>
  <c r="A5264" i="4"/>
  <c r="B5263" i="4"/>
  <c r="A5263" i="4"/>
  <c r="B5262" i="4"/>
  <c r="A5262" i="4"/>
  <c r="B5261" i="4"/>
  <c r="A5261" i="4"/>
  <c r="B5260" i="4"/>
  <c r="A5260" i="4"/>
  <c r="B5259" i="4"/>
  <c r="A5259" i="4"/>
  <c r="B5258" i="4"/>
  <c r="A5258" i="4"/>
  <c r="B5257" i="4"/>
  <c r="A5257" i="4"/>
  <c r="B5256" i="4"/>
  <c r="A5256" i="4"/>
  <c r="B5255" i="4"/>
  <c r="A5255" i="4"/>
  <c r="B5254" i="4"/>
  <c r="A5254" i="4"/>
  <c r="B5253" i="4"/>
  <c r="A5253" i="4"/>
  <c r="B5252" i="4"/>
  <c r="A5252" i="4"/>
  <c r="B5251" i="4"/>
  <c r="A5251" i="4"/>
  <c r="B5250" i="4"/>
  <c r="A5250" i="4"/>
  <c r="B5249" i="4"/>
  <c r="A5249" i="4"/>
  <c r="B5248" i="4"/>
  <c r="A5248" i="4"/>
  <c r="B5247" i="4"/>
  <c r="A5247" i="4"/>
  <c r="B5246" i="4"/>
  <c r="A5246" i="4"/>
  <c r="B5245" i="4"/>
  <c r="A5245" i="4"/>
  <c r="B5244" i="4"/>
  <c r="A5244" i="4"/>
  <c r="B5243" i="4"/>
  <c r="A5243" i="4"/>
  <c r="B5242" i="4"/>
  <c r="A5242" i="4"/>
  <c r="B5241" i="4"/>
  <c r="A5241" i="4"/>
  <c r="B5240" i="4"/>
  <c r="A5240" i="4"/>
  <c r="B5239" i="4"/>
  <c r="A5239" i="4"/>
  <c r="B5238" i="4"/>
  <c r="A5238" i="4"/>
  <c r="B5237" i="4"/>
  <c r="A5237" i="4"/>
  <c r="B5236" i="4"/>
  <c r="A5236" i="4"/>
  <c r="B5235" i="4"/>
  <c r="A5235" i="4"/>
  <c r="B5234" i="4"/>
  <c r="A5234" i="4"/>
  <c r="B5233" i="4"/>
  <c r="A5233" i="4"/>
  <c r="B5232" i="4"/>
  <c r="A5232" i="4"/>
  <c r="B5231" i="4"/>
  <c r="A5231" i="4"/>
  <c r="B5230" i="4"/>
  <c r="A5230" i="4"/>
  <c r="B5229" i="4"/>
  <c r="A5229" i="4"/>
  <c r="B5228" i="4"/>
  <c r="A5228" i="4"/>
  <c r="B5227" i="4"/>
  <c r="A5227" i="4"/>
  <c r="B5226" i="4"/>
  <c r="A5226" i="4"/>
  <c r="B5225" i="4"/>
  <c r="A5225" i="4"/>
  <c r="B5224" i="4"/>
  <c r="A5224" i="4"/>
  <c r="B5223" i="4"/>
  <c r="A5223" i="4"/>
  <c r="B5222" i="4"/>
  <c r="A5222" i="4"/>
  <c r="B5221" i="4"/>
  <c r="A5221" i="4"/>
  <c r="B5220" i="4"/>
  <c r="A5220" i="4"/>
  <c r="B5219" i="4"/>
  <c r="A5219" i="4"/>
  <c r="B5218" i="4"/>
  <c r="A5218" i="4"/>
  <c r="B5217" i="4"/>
  <c r="A5217" i="4"/>
  <c r="B5216" i="4"/>
  <c r="A5216" i="4"/>
  <c r="B5215" i="4"/>
  <c r="A5215" i="4"/>
  <c r="B5214" i="4"/>
  <c r="A5214" i="4"/>
  <c r="B5213" i="4"/>
  <c r="A5213" i="4"/>
  <c r="B5212" i="4"/>
  <c r="A5212" i="4"/>
  <c r="B5211" i="4"/>
  <c r="A5211" i="4"/>
  <c r="B5210" i="4"/>
  <c r="A5210" i="4"/>
  <c r="B5209" i="4"/>
  <c r="A5209" i="4"/>
  <c r="B5208" i="4"/>
  <c r="A5208" i="4"/>
  <c r="B5207" i="4"/>
  <c r="A5207" i="4"/>
  <c r="B5206" i="4"/>
  <c r="A5206" i="4"/>
  <c r="B5205" i="4"/>
  <c r="A5205" i="4"/>
  <c r="B5204" i="4"/>
  <c r="A5204" i="4"/>
  <c r="B5203" i="4"/>
  <c r="A5203" i="4"/>
  <c r="B5202" i="4"/>
  <c r="A5202" i="4"/>
  <c r="B5201" i="4"/>
  <c r="A5201" i="4"/>
  <c r="B5200" i="4"/>
  <c r="A5200" i="4"/>
  <c r="B5199" i="4"/>
  <c r="A5199" i="4"/>
  <c r="B5198" i="4"/>
  <c r="A5198" i="4"/>
  <c r="B5197" i="4"/>
  <c r="A5197" i="4"/>
  <c r="B5196" i="4"/>
  <c r="A5196" i="4"/>
  <c r="B5195" i="4"/>
  <c r="A5195" i="4"/>
  <c r="B5194" i="4"/>
  <c r="A5194" i="4"/>
  <c r="B5193" i="4"/>
  <c r="A5193" i="4"/>
  <c r="B5192" i="4"/>
  <c r="A5192" i="4"/>
  <c r="B5191" i="4"/>
  <c r="A5191" i="4"/>
  <c r="B5190" i="4"/>
  <c r="A5190" i="4"/>
  <c r="B5189" i="4"/>
  <c r="A5189" i="4"/>
  <c r="B5188" i="4"/>
  <c r="A5188" i="4"/>
  <c r="B5187" i="4"/>
  <c r="A5187" i="4"/>
  <c r="B5186" i="4"/>
  <c r="A5186" i="4"/>
  <c r="B5185" i="4"/>
  <c r="A5185" i="4"/>
  <c r="B5184" i="4"/>
  <c r="A5184" i="4"/>
  <c r="B5183" i="4"/>
  <c r="A5183" i="4"/>
  <c r="B5182" i="4"/>
  <c r="A5182" i="4"/>
  <c r="B5181" i="4"/>
  <c r="A5181" i="4"/>
  <c r="B5180" i="4"/>
  <c r="A5180" i="4"/>
  <c r="B5179" i="4"/>
  <c r="A5179" i="4"/>
  <c r="B5178" i="4"/>
  <c r="A5178" i="4"/>
  <c r="B5177" i="4"/>
  <c r="A5177" i="4"/>
  <c r="B5176" i="4"/>
  <c r="A5176" i="4"/>
  <c r="B5175" i="4"/>
  <c r="A5175" i="4"/>
  <c r="B5174" i="4"/>
  <c r="A5174" i="4"/>
  <c r="B5173" i="4"/>
  <c r="A5173" i="4"/>
  <c r="B5172" i="4"/>
  <c r="A5172" i="4"/>
  <c r="B5171" i="4"/>
  <c r="A5171" i="4"/>
  <c r="B5170" i="4"/>
  <c r="A5170" i="4"/>
  <c r="B5169" i="4"/>
  <c r="A5169" i="4"/>
  <c r="B5168" i="4"/>
  <c r="A5168" i="4"/>
  <c r="B5167" i="4"/>
  <c r="A5167" i="4"/>
  <c r="B5166" i="4"/>
  <c r="A5166" i="4"/>
  <c r="B5165" i="4"/>
  <c r="A5165" i="4"/>
  <c r="B5164" i="4"/>
  <c r="A5164" i="4"/>
  <c r="B5163" i="4"/>
  <c r="A5163" i="4"/>
  <c r="B5162" i="4"/>
  <c r="A5162" i="4"/>
  <c r="B5161" i="4"/>
  <c r="A5161" i="4"/>
  <c r="B5160" i="4"/>
  <c r="A5160" i="4"/>
  <c r="B5159" i="4"/>
  <c r="A5159" i="4"/>
  <c r="B5158" i="4"/>
  <c r="A5158" i="4"/>
  <c r="B5157" i="4"/>
  <c r="A5157" i="4"/>
  <c r="B5156" i="4"/>
  <c r="A5156" i="4"/>
  <c r="B5155" i="4"/>
  <c r="A5155" i="4"/>
  <c r="B5154" i="4"/>
  <c r="A5154" i="4"/>
  <c r="B5153" i="4"/>
  <c r="A5153" i="4"/>
  <c r="B5152" i="4"/>
  <c r="A5152" i="4"/>
  <c r="B5151" i="4"/>
  <c r="A5151" i="4"/>
  <c r="B5150" i="4"/>
  <c r="A5150" i="4"/>
  <c r="B5149" i="4"/>
  <c r="A5149" i="4"/>
  <c r="B5148" i="4"/>
  <c r="A5148" i="4"/>
  <c r="B5147" i="4"/>
  <c r="A5147" i="4"/>
  <c r="B5146" i="4"/>
  <c r="A5146" i="4"/>
  <c r="B5145" i="4"/>
  <c r="A5145" i="4"/>
  <c r="B5144" i="4"/>
  <c r="A5144" i="4"/>
  <c r="B5143" i="4"/>
  <c r="A5143" i="4"/>
  <c r="B5142" i="4"/>
  <c r="A5142" i="4"/>
  <c r="B5141" i="4"/>
  <c r="A5141" i="4"/>
  <c r="B5140" i="4"/>
  <c r="A5140" i="4"/>
  <c r="B5139" i="4"/>
  <c r="A5139" i="4"/>
  <c r="B5138" i="4"/>
  <c r="A5138" i="4"/>
  <c r="B5137" i="4"/>
  <c r="A5137" i="4"/>
  <c r="B5136" i="4"/>
  <c r="A5136" i="4"/>
  <c r="B5135" i="4"/>
  <c r="A5135" i="4"/>
  <c r="B5134" i="4"/>
  <c r="A5134" i="4"/>
  <c r="B5133" i="4"/>
  <c r="A5133" i="4"/>
  <c r="B5132" i="4"/>
  <c r="A5132" i="4"/>
  <c r="B5131" i="4"/>
  <c r="A5131" i="4"/>
  <c r="B5130" i="4"/>
  <c r="A5130" i="4"/>
  <c r="B5129" i="4"/>
  <c r="A5129" i="4"/>
  <c r="B5128" i="4"/>
  <c r="A5128" i="4"/>
  <c r="B5127" i="4"/>
  <c r="A5127" i="4"/>
  <c r="B5126" i="4"/>
  <c r="A5126" i="4"/>
  <c r="B5125" i="4"/>
  <c r="A5125" i="4"/>
  <c r="B5124" i="4"/>
  <c r="A5124" i="4"/>
  <c r="B5123" i="4"/>
  <c r="A5123" i="4"/>
  <c r="B5122" i="4"/>
  <c r="A5122" i="4"/>
  <c r="B5121" i="4"/>
  <c r="A5121" i="4"/>
  <c r="B5120" i="4"/>
  <c r="A5120" i="4"/>
  <c r="B5119" i="4"/>
  <c r="A5119" i="4"/>
  <c r="B5118" i="4"/>
  <c r="A5118" i="4"/>
  <c r="B5117" i="4"/>
  <c r="A5117" i="4"/>
  <c r="B5116" i="4"/>
  <c r="A5116" i="4"/>
  <c r="B5115" i="4"/>
  <c r="A5115" i="4"/>
  <c r="B5114" i="4"/>
  <c r="A5114" i="4"/>
  <c r="B5113" i="4"/>
  <c r="A5113" i="4"/>
  <c r="B5112" i="4"/>
  <c r="A5112" i="4"/>
  <c r="B5111" i="4"/>
  <c r="A5111" i="4"/>
  <c r="B5110" i="4"/>
  <c r="A5110" i="4"/>
  <c r="B5109" i="4"/>
  <c r="A5109" i="4"/>
  <c r="B5108" i="4"/>
  <c r="A5108" i="4"/>
  <c r="B5107" i="4"/>
  <c r="A5107" i="4"/>
  <c r="B5106" i="4"/>
  <c r="A5106" i="4"/>
  <c r="B5105" i="4"/>
  <c r="A5105" i="4"/>
  <c r="B5104" i="4"/>
  <c r="A5104" i="4"/>
  <c r="B5103" i="4"/>
  <c r="A5103" i="4"/>
  <c r="B5102" i="4"/>
  <c r="A5102" i="4"/>
  <c r="B5101" i="4"/>
  <c r="A5101" i="4"/>
  <c r="B5100" i="4"/>
  <c r="A5100" i="4"/>
  <c r="B5099" i="4"/>
  <c r="A5099" i="4"/>
  <c r="B5098" i="4"/>
  <c r="A5098" i="4"/>
  <c r="B5097" i="4"/>
  <c r="A5097" i="4"/>
  <c r="B5096" i="4"/>
  <c r="A5096" i="4"/>
  <c r="B5095" i="4"/>
  <c r="A5095" i="4"/>
  <c r="B5094" i="4"/>
  <c r="A5094" i="4"/>
  <c r="B5093" i="4"/>
  <c r="A5093" i="4"/>
  <c r="B5092" i="4"/>
  <c r="A5092" i="4"/>
  <c r="B5091" i="4"/>
  <c r="A5091" i="4"/>
  <c r="B5090" i="4"/>
  <c r="A5090" i="4"/>
  <c r="B5089" i="4"/>
  <c r="A5089" i="4"/>
  <c r="B5088" i="4"/>
  <c r="A5088" i="4"/>
  <c r="B5087" i="4"/>
  <c r="A5087" i="4"/>
  <c r="B5086" i="4"/>
  <c r="A5086" i="4"/>
  <c r="B5085" i="4"/>
  <c r="A5085" i="4"/>
  <c r="B5084" i="4"/>
  <c r="A5084" i="4"/>
  <c r="B5083" i="4"/>
  <c r="B5082" i="4"/>
  <c r="B5081" i="4"/>
  <c r="B5080" i="4"/>
  <c r="B5079" i="4"/>
  <c r="B5078" i="4"/>
  <c r="B5077" i="4"/>
  <c r="B5076" i="4"/>
  <c r="B5075" i="4"/>
  <c r="B5074" i="4"/>
  <c r="B5073" i="4"/>
  <c r="B5072" i="4"/>
  <c r="B5071" i="4"/>
  <c r="B5070" i="4"/>
  <c r="B5069" i="4"/>
  <c r="B5068" i="4"/>
  <c r="B5067" i="4"/>
  <c r="B5066" i="4"/>
  <c r="B5065" i="4"/>
  <c r="B5064" i="4"/>
  <c r="B5063" i="4"/>
  <c r="B5062" i="4"/>
  <c r="B5061" i="4"/>
  <c r="B5060" i="4"/>
  <c r="B5059" i="4"/>
  <c r="B5058" i="4"/>
  <c r="B5057" i="4"/>
  <c r="B5056" i="4"/>
  <c r="B5055" i="4"/>
  <c r="B5054" i="4"/>
  <c r="B5053" i="4"/>
  <c r="B5052" i="4"/>
  <c r="B5051" i="4"/>
  <c r="B5050" i="4"/>
  <c r="B5049" i="4"/>
  <c r="B5048" i="4"/>
  <c r="B5047" i="4"/>
  <c r="B5046" i="4"/>
  <c r="B5045" i="4"/>
  <c r="B5044" i="4"/>
  <c r="B5043" i="4"/>
  <c r="B5042" i="4"/>
  <c r="B5041" i="4"/>
  <c r="B5040" i="4"/>
  <c r="B5039" i="4"/>
  <c r="B5038" i="4"/>
  <c r="B5037" i="4"/>
  <c r="B5036" i="4"/>
  <c r="B5035" i="4"/>
  <c r="B5034" i="4"/>
  <c r="B5033" i="4"/>
  <c r="B5032" i="4"/>
  <c r="B5031" i="4"/>
  <c r="B5030" i="4"/>
  <c r="B5029" i="4"/>
  <c r="B5028" i="4"/>
  <c r="B5027" i="4"/>
  <c r="B5026" i="4"/>
  <c r="B5025" i="4"/>
  <c r="B5024" i="4"/>
  <c r="B5023" i="4"/>
  <c r="B5022" i="4"/>
  <c r="B5021" i="4"/>
  <c r="B5020" i="4"/>
  <c r="B5019" i="4"/>
  <c r="B5018" i="4"/>
  <c r="B5017" i="4"/>
  <c r="B5016" i="4"/>
  <c r="B5015" i="4"/>
  <c r="B5014" i="4"/>
  <c r="B5013" i="4"/>
  <c r="B5012" i="4"/>
  <c r="B5011" i="4"/>
  <c r="B5010" i="4"/>
  <c r="B5009" i="4"/>
  <c r="B5008" i="4"/>
  <c r="B5007" i="4"/>
  <c r="B5006" i="4"/>
  <c r="B5005" i="4"/>
  <c r="B5004" i="4"/>
  <c r="B5003" i="4"/>
  <c r="B5002" i="4"/>
  <c r="B5001" i="4"/>
  <c r="B5000" i="4"/>
  <c r="B4999" i="4"/>
  <c r="B4998" i="4"/>
  <c r="B4997" i="4"/>
  <c r="B4996" i="4"/>
  <c r="B4995" i="4"/>
  <c r="B4994" i="4"/>
  <c r="B4993" i="4"/>
  <c r="B4992" i="4"/>
  <c r="B4991" i="4"/>
  <c r="B4990" i="4"/>
  <c r="B4989" i="4"/>
  <c r="B4988" i="4"/>
  <c r="B4987" i="4"/>
  <c r="B4986" i="4"/>
  <c r="B4985" i="4"/>
  <c r="B4984" i="4"/>
  <c r="B4983" i="4"/>
  <c r="B4982" i="4"/>
  <c r="B4981" i="4"/>
  <c r="B4980" i="4"/>
  <c r="B4979" i="4"/>
  <c r="B4978" i="4"/>
  <c r="B4977" i="4"/>
  <c r="B4976" i="4"/>
  <c r="B4975" i="4"/>
  <c r="B4974" i="4"/>
  <c r="B4973" i="4"/>
  <c r="B4972" i="4"/>
  <c r="B4971" i="4"/>
  <c r="B4970" i="4"/>
  <c r="B4969" i="4"/>
  <c r="B4968" i="4"/>
  <c r="B4967" i="4"/>
  <c r="B4966" i="4"/>
  <c r="B4965" i="4"/>
  <c r="B4964" i="4"/>
  <c r="B4963" i="4"/>
  <c r="B4962" i="4"/>
  <c r="B4961" i="4"/>
  <c r="B4960" i="4"/>
  <c r="B4959" i="4"/>
  <c r="B4958" i="4"/>
  <c r="B4957" i="4"/>
  <c r="B4956" i="4"/>
  <c r="B4955" i="4"/>
  <c r="B4954" i="4"/>
  <c r="B4953" i="4"/>
  <c r="B4952" i="4"/>
  <c r="B4951" i="4"/>
  <c r="B4950" i="4"/>
  <c r="B4949" i="4"/>
  <c r="B4948" i="4"/>
  <c r="B4947" i="4"/>
  <c r="B4946" i="4"/>
  <c r="B4945" i="4"/>
  <c r="B4944" i="4"/>
  <c r="B4943" i="4"/>
  <c r="B4942" i="4"/>
  <c r="B4941" i="4"/>
  <c r="B4940" i="4"/>
  <c r="B4939" i="4"/>
  <c r="B4938" i="4"/>
  <c r="B4937" i="4"/>
  <c r="B4936" i="4"/>
  <c r="B4935" i="4"/>
  <c r="B4934" i="4"/>
  <c r="B4933" i="4"/>
  <c r="B4932" i="4"/>
  <c r="B4931" i="4"/>
  <c r="B4930" i="4"/>
  <c r="B4929" i="4"/>
  <c r="B4928" i="4"/>
  <c r="B4927" i="4"/>
  <c r="B4926" i="4"/>
  <c r="B4925" i="4"/>
  <c r="B4924" i="4"/>
  <c r="B4923" i="4"/>
  <c r="B4922" i="4"/>
  <c r="B4921" i="4"/>
  <c r="B4920" i="4"/>
  <c r="B4919" i="4"/>
  <c r="B4918" i="4"/>
  <c r="B4917" i="4"/>
  <c r="B4916" i="4"/>
  <c r="B4915" i="4"/>
  <c r="B4914" i="4"/>
  <c r="B4913" i="4"/>
  <c r="B4912" i="4"/>
  <c r="B4911" i="4"/>
  <c r="B4910" i="4"/>
  <c r="B4909" i="4"/>
  <c r="B4908" i="4"/>
  <c r="B4907" i="4"/>
  <c r="B4906" i="4"/>
  <c r="B4905" i="4"/>
  <c r="B4904" i="4"/>
  <c r="B4903" i="4"/>
  <c r="B4902" i="4"/>
  <c r="B4901" i="4"/>
  <c r="B4900" i="4"/>
  <c r="B4899" i="4"/>
  <c r="B4898" i="4"/>
  <c r="B4897" i="4"/>
  <c r="B4896" i="4"/>
  <c r="B4895" i="4"/>
  <c r="B4894" i="4"/>
  <c r="B4893" i="4"/>
  <c r="B4892" i="4"/>
  <c r="B4891" i="4"/>
  <c r="B4890" i="4"/>
  <c r="B4889" i="4"/>
  <c r="B4888" i="4"/>
  <c r="B4887" i="4"/>
  <c r="B4886" i="4"/>
  <c r="B4885" i="4"/>
  <c r="B4884" i="4"/>
  <c r="B4883" i="4"/>
  <c r="B4882" i="4"/>
  <c r="B4881" i="4"/>
  <c r="B4880" i="4"/>
  <c r="B4879" i="4"/>
  <c r="B4878" i="4"/>
  <c r="B4877" i="4"/>
  <c r="B4876" i="4"/>
  <c r="B4875" i="4"/>
  <c r="B4874" i="4"/>
  <c r="B4873" i="4"/>
  <c r="B4872" i="4"/>
  <c r="B4871" i="4"/>
  <c r="B4870" i="4"/>
  <c r="B4869" i="4"/>
  <c r="B4868" i="4"/>
  <c r="B4867" i="4"/>
  <c r="B4866" i="4"/>
  <c r="B4865" i="4"/>
  <c r="B4864" i="4"/>
  <c r="B4863" i="4"/>
  <c r="B4862" i="4"/>
  <c r="B4861" i="4"/>
  <c r="B4860" i="4"/>
  <c r="B4859" i="4"/>
  <c r="B4858" i="4"/>
  <c r="B4857" i="4"/>
  <c r="B4856" i="4"/>
  <c r="A4856" i="4"/>
  <c r="A4857" i="4" s="1"/>
  <c r="A4858" i="4" s="1"/>
  <c r="A4859" i="4" s="1"/>
  <c r="A4860" i="4" s="1"/>
  <c r="A4861" i="4" s="1"/>
  <c r="A4862" i="4" s="1"/>
  <c r="A4863" i="4" s="1"/>
  <c r="A4864" i="4" s="1"/>
  <c r="A4865" i="4" s="1"/>
  <c r="A4866" i="4" s="1"/>
  <c r="A4867" i="4" s="1"/>
  <c r="A4868" i="4" s="1"/>
  <c r="A4869" i="4" s="1"/>
  <c r="A4870" i="4" s="1"/>
  <c r="A4871" i="4" s="1"/>
  <c r="A4872" i="4" s="1"/>
  <c r="A4873" i="4" s="1"/>
  <c r="A4874" i="4" s="1"/>
  <c r="A4875" i="4" s="1"/>
  <c r="A4876" i="4" s="1"/>
  <c r="A4877" i="4" s="1"/>
  <c r="A4878" i="4" s="1"/>
  <c r="A4879" i="4" s="1"/>
  <c r="A4880" i="4" s="1"/>
  <c r="A4881" i="4" s="1"/>
  <c r="A4882" i="4" s="1"/>
  <c r="A4883" i="4" s="1"/>
  <c r="A4884" i="4" s="1"/>
  <c r="A4885" i="4" s="1"/>
  <c r="A4886" i="4" s="1"/>
  <c r="A4887" i="4" s="1"/>
  <c r="A4888" i="4" s="1"/>
  <c r="A4889" i="4" s="1"/>
  <c r="A4890" i="4" s="1"/>
  <c r="A4891" i="4" s="1"/>
  <c r="A4892" i="4" s="1"/>
  <c r="A4893" i="4" s="1"/>
  <c r="A4894" i="4" s="1"/>
  <c r="A4895" i="4" s="1"/>
  <c r="A4896" i="4" s="1"/>
  <c r="A4897" i="4" s="1"/>
  <c r="A4898" i="4" s="1"/>
  <c r="A4899" i="4" s="1"/>
  <c r="A4900" i="4" s="1"/>
  <c r="A4901" i="4" s="1"/>
  <c r="A4902" i="4" s="1"/>
  <c r="A4903" i="4" s="1"/>
  <c r="A4904" i="4" s="1"/>
  <c r="A4905" i="4" s="1"/>
  <c r="A4906" i="4" s="1"/>
  <c r="A4907" i="4" s="1"/>
  <c r="A4908" i="4" s="1"/>
  <c r="A4909" i="4" s="1"/>
  <c r="A4910" i="4" s="1"/>
  <c r="A4911" i="4" s="1"/>
  <c r="A4912" i="4" s="1"/>
  <c r="A4913" i="4" s="1"/>
  <c r="A4914" i="4" s="1"/>
  <c r="A4915" i="4" s="1"/>
  <c r="A4916" i="4" s="1"/>
  <c r="A4917" i="4" s="1"/>
  <c r="A4918" i="4" s="1"/>
  <c r="A4919" i="4" s="1"/>
  <c r="A4920" i="4" s="1"/>
  <c r="A4921" i="4" s="1"/>
  <c r="A4922" i="4" s="1"/>
  <c r="A4923" i="4" s="1"/>
  <c r="A4924" i="4" s="1"/>
  <c r="A4925" i="4" s="1"/>
  <c r="A4926" i="4" s="1"/>
  <c r="A4927" i="4" s="1"/>
  <c r="A4928" i="4" s="1"/>
  <c r="A4929" i="4" s="1"/>
  <c r="A4930" i="4" s="1"/>
  <c r="A4931" i="4" s="1"/>
  <c r="A4932" i="4" s="1"/>
  <c r="A4933" i="4" s="1"/>
  <c r="A4934" i="4" s="1"/>
  <c r="A4935" i="4" s="1"/>
  <c r="A4936" i="4" s="1"/>
  <c r="A4937" i="4" s="1"/>
  <c r="A4938" i="4" s="1"/>
  <c r="A4939" i="4" s="1"/>
  <c r="A4940" i="4" s="1"/>
  <c r="A4941" i="4" s="1"/>
  <c r="A4942" i="4" s="1"/>
  <c r="A4943" i="4" s="1"/>
  <c r="A4944" i="4" s="1"/>
  <c r="A4945" i="4" s="1"/>
  <c r="A4946" i="4" s="1"/>
  <c r="A4947" i="4" s="1"/>
  <c r="A4948" i="4" s="1"/>
  <c r="A4949" i="4" s="1"/>
  <c r="A4950" i="4" s="1"/>
  <c r="A4951" i="4" s="1"/>
  <c r="A4952" i="4" s="1"/>
  <c r="A4953" i="4" s="1"/>
  <c r="A4954" i="4" s="1"/>
  <c r="A4955" i="4" s="1"/>
  <c r="A4956" i="4" s="1"/>
  <c r="A4957" i="4" s="1"/>
  <c r="A4958" i="4" s="1"/>
  <c r="A4959" i="4" s="1"/>
  <c r="A4960" i="4" s="1"/>
  <c r="A4961" i="4" s="1"/>
  <c r="A4962" i="4" s="1"/>
  <c r="A4963" i="4" s="1"/>
  <c r="A4964" i="4" s="1"/>
  <c r="A4965" i="4" s="1"/>
  <c r="A4966" i="4" s="1"/>
  <c r="A4967" i="4" s="1"/>
  <c r="A4968" i="4" s="1"/>
  <c r="A4969" i="4" s="1"/>
  <c r="A4970" i="4" s="1"/>
  <c r="A4971" i="4" s="1"/>
  <c r="A4972" i="4" s="1"/>
  <c r="A4973" i="4" s="1"/>
  <c r="A4974" i="4" s="1"/>
  <c r="A4975" i="4" s="1"/>
  <c r="A4976" i="4" s="1"/>
  <c r="A4977" i="4" s="1"/>
  <c r="A4978" i="4" s="1"/>
  <c r="A4979" i="4" s="1"/>
  <c r="A4980" i="4" s="1"/>
  <c r="A4981" i="4" s="1"/>
  <c r="A4982" i="4" s="1"/>
  <c r="A4983" i="4" s="1"/>
  <c r="A4984" i="4" s="1"/>
  <c r="A4985" i="4" s="1"/>
  <c r="A4986" i="4" s="1"/>
  <c r="A4987" i="4" s="1"/>
  <c r="A4988" i="4" s="1"/>
  <c r="A4989" i="4" s="1"/>
  <c r="A4990" i="4" s="1"/>
  <c r="A4991" i="4" s="1"/>
  <c r="A4992" i="4" s="1"/>
  <c r="A4993" i="4" s="1"/>
  <c r="A4994" i="4" s="1"/>
  <c r="A4995" i="4" s="1"/>
  <c r="A4996" i="4" s="1"/>
  <c r="A4997" i="4" s="1"/>
  <c r="A4998" i="4" s="1"/>
  <c r="A4999" i="4" s="1"/>
  <c r="A5000" i="4" s="1"/>
  <c r="A5001" i="4" s="1"/>
  <c r="A5002" i="4" s="1"/>
  <c r="A5003" i="4" s="1"/>
  <c r="A5004" i="4" s="1"/>
  <c r="A5005" i="4" s="1"/>
  <c r="A5006" i="4" s="1"/>
  <c r="A5007" i="4" s="1"/>
  <c r="A5008" i="4" s="1"/>
  <c r="A5009" i="4" s="1"/>
  <c r="A5010" i="4" s="1"/>
  <c r="A5011" i="4" s="1"/>
  <c r="A5012" i="4" s="1"/>
  <c r="A5013" i="4" s="1"/>
  <c r="A5014" i="4" s="1"/>
  <c r="A5015" i="4" s="1"/>
  <c r="A5016" i="4" s="1"/>
  <c r="A5017" i="4" s="1"/>
  <c r="A5018" i="4" s="1"/>
  <c r="A5019" i="4" s="1"/>
  <c r="A5020" i="4" s="1"/>
  <c r="A5021" i="4" s="1"/>
  <c r="A5022" i="4" s="1"/>
  <c r="A5023" i="4" s="1"/>
  <c r="A5024" i="4" s="1"/>
  <c r="A5025" i="4" s="1"/>
  <c r="A5026" i="4" s="1"/>
  <c r="A5027" i="4" s="1"/>
  <c r="A5028" i="4" s="1"/>
  <c r="A5029" i="4" s="1"/>
  <c r="A5030" i="4" s="1"/>
  <c r="A5031" i="4" s="1"/>
  <c r="A5032" i="4" s="1"/>
  <c r="A5033" i="4" s="1"/>
  <c r="A5034" i="4" s="1"/>
  <c r="A5035" i="4" s="1"/>
  <c r="A5036" i="4" s="1"/>
  <c r="A5037" i="4" s="1"/>
  <c r="A5038" i="4" s="1"/>
  <c r="A5039" i="4" s="1"/>
  <c r="A5040" i="4" s="1"/>
  <c r="A5041" i="4" s="1"/>
  <c r="A5042" i="4" s="1"/>
  <c r="A5043" i="4" s="1"/>
  <c r="A5044" i="4" s="1"/>
  <c r="A5045" i="4" s="1"/>
  <c r="A5046" i="4" s="1"/>
  <c r="A5047" i="4" s="1"/>
  <c r="A5048" i="4" s="1"/>
  <c r="A5049" i="4" s="1"/>
  <c r="A5050" i="4" s="1"/>
  <c r="A5051" i="4" s="1"/>
  <c r="A5052" i="4" s="1"/>
  <c r="A5053" i="4" s="1"/>
  <c r="A5054" i="4" s="1"/>
  <c r="A5055" i="4" s="1"/>
  <c r="A5056" i="4" s="1"/>
  <c r="A5057" i="4" s="1"/>
  <c r="A5058" i="4" s="1"/>
  <c r="A5059" i="4" s="1"/>
  <c r="A5060" i="4" s="1"/>
  <c r="A5061" i="4" s="1"/>
  <c r="A5062" i="4" s="1"/>
  <c r="A5063" i="4" s="1"/>
  <c r="A5064" i="4" s="1"/>
  <c r="A5065" i="4" s="1"/>
  <c r="A5066" i="4" s="1"/>
  <c r="A5067" i="4" s="1"/>
  <c r="A5068" i="4" s="1"/>
  <c r="A5069" i="4" s="1"/>
  <c r="A5070" i="4" s="1"/>
  <c r="A5071" i="4" s="1"/>
  <c r="A5072" i="4" s="1"/>
  <c r="A5073" i="4" s="1"/>
  <c r="A5074" i="4" s="1"/>
  <c r="A5075" i="4" s="1"/>
  <c r="A5076" i="4" s="1"/>
  <c r="A5077" i="4" s="1"/>
  <c r="A5078" i="4" s="1"/>
  <c r="A5079" i="4" s="1"/>
  <c r="A5080" i="4" s="1"/>
  <c r="A5081" i="4" s="1"/>
  <c r="A5082" i="4" s="1"/>
  <c r="A5083" i="4" s="1"/>
  <c r="B4855" i="4"/>
  <c r="A4855" i="4"/>
  <c r="B4854" i="4"/>
  <c r="A4854" i="4"/>
  <c r="B4853" i="4"/>
  <c r="A4853" i="4"/>
  <c r="B4852" i="4"/>
  <c r="A4852" i="4"/>
  <c r="B4851" i="4"/>
  <c r="A4851" i="4"/>
  <c r="B4850" i="4"/>
  <c r="A4850" i="4"/>
  <c r="B4849" i="4"/>
  <c r="A4849" i="4"/>
  <c r="B4848" i="4"/>
  <c r="A4848" i="4"/>
  <c r="B4847" i="4"/>
  <c r="A4847" i="4"/>
  <c r="B4846" i="4"/>
  <c r="A4846" i="4"/>
  <c r="B4845" i="4"/>
  <c r="A4845" i="4"/>
  <c r="B4844" i="4"/>
  <c r="A4844" i="4"/>
  <c r="B4843" i="4"/>
  <c r="A4843" i="4"/>
  <c r="B4842" i="4"/>
  <c r="A4842" i="4"/>
  <c r="B4841" i="4"/>
  <c r="A4841" i="4"/>
  <c r="B4840" i="4"/>
  <c r="A4840" i="4"/>
  <c r="B4839" i="4"/>
  <c r="A4839" i="4"/>
  <c r="B4838" i="4"/>
  <c r="A4838" i="4"/>
  <c r="B4837" i="4"/>
  <c r="A4837" i="4"/>
  <c r="B4836" i="4"/>
  <c r="A4836" i="4"/>
  <c r="B4835" i="4"/>
  <c r="A4835" i="4"/>
  <c r="B4834" i="4"/>
  <c r="A4834" i="4"/>
  <c r="B4833" i="4"/>
  <c r="A4833" i="4"/>
  <c r="B4832" i="4"/>
  <c r="A4832" i="4"/>
  <c r="B4831" i="4"/>
  <c r="A4831" i="4"/>
  <c r="B4830" i="4"/>
  <c r="A4830" i="4"/>
  <c r="B4829" i="4"/>
  <c r="A4829" i="4"/>
  <c r="B4828" i="4"/>
  <c r="A4828" i="4"/>
  <c r="B4827" i="4"/>
  <c r="A4827" i="4"/>
  <c r="B4826" i="4"/>
  <c r="A4826" i="4"/>
  <c r="B4825" i="4"/>
  <c r="A4825" i="4"/>
  <c r="B4824" i="4"/>
  <c r="A4824" i="4"/>
  <c r="B4823" i="4"/>
  <c r="A4823" i="4"/>
  <c r="B4822" i="4"/>
  <c r="A4822" i="4"/>
  <c r="B4821" i="4"/>
  <c r="A4821" i="4"/>
  <c r="B4820" i="4"/>
  <c r="A4820" i="4"/>
  <c r="B4819" i="4"/>
  <c r="A4819" i="4"/>
  <c r="B4818" i="4"/>
  <c r="A4818" i="4"/>
  <c r="B4817" i="4"/>
  <c r="A4817" i="4"/>
  <c r="B4816" i="4"/>
  <c r="A4816" i="4"/>
  <c r="B4815" i="4"/>
  <c r="A4815" i="4"/>
  <c r="B4814" i="4"/>
  <c r="A4814" i="4"/>
  <c r="B4813" i="4"/>
  <c r="A4813" i="4"/>
  <c r="B4812" i="4"/>
  <c r="A4812" i="4"/>
  <c r="B4811" i="4"/>
  <c r="A4811" i="4"/>
  <c r="B4810" i="4"/>
  <c r="A4810" i="4"/>
  <c r="B4809" i="4"/>
  <c r="A4809" i="4"/>
  <c r="B4808" i="4"/>
  <c r="A4808" i="4"/>
  <c r="B4807" i="4"/>
  <c r="A4807" i="4"/>
  <c r="B4806" i="4"/>
  <c r="A4806" i="4"/>
  <c r="B4805" i="4"/>
  <c r="A4805" i="4"/>
  <c r="B4804" i="4"/>
  <c r="A4804" i="4"/>
  <c r="B4803" i="4"/>
  <c r="A4803" i="4"/>
  <c r="B4802" i="4"/>
  <c r="A4802" i="4"/>
  <c r="B4801" i="4"/>
  <c r="A4801" i="4"/>
  <c r="B4800" i="4"/>
  <c r="A4800" i="4"/>
  <c r="B4799" i="4"/>
  <c r="A4799" i="4"/>
  <c r="B4798" i="4"/>
  <c r="A4798" i="4"/>
  <c r="B4797" i="4"/>
  <c r="A4797" i="4"/>
  <c r="B4796" i="4"/>
  <c r="A4796" i="4"/>
  <c r="B4795" i="4"/>
  <c r="A4795" i="4"/>
  <c r="B4794" i="4"/>
  <c r="A4794" i="4"/>
  <c r="B4793" i="4"/>
  <c r="A4793" i="4"/>
  <c r="B4792" i="4"/>
  <c r="A4792" i="4"/>
  <c r="B4791" i="4"/>
  <c r="A4791" i="4"/>
  <c r="B4790" i="4"/>
  <c r="A4790" i="4"/>
  <c r="B4789" i="4"/>
  <c r="A4789" i="4"/>
  <c r="B4788" i="4"/>
  <c r="A4788" i="4"/>
  <c r="B4787" i="4"/>
  <c r="A4787" i="4"/>
  <c r="B4786" i="4"/>
  <c r="A4786" i="4"/>
  <c r="B4785" i="4"/>
  <c r="A4785" i="4"/>
  <c r="B4784" i="4"/>
  <c r="A4784" i="4"/>
  <c r="B4783" i="4"/>
  <c r="A4783" i="4"/>
  <c r="B4782" i="4"/>
  <c r="A4782" i="4"/>
  <c r="B4781" i="4"/>
  <c r="A4781" i="4"/>
  <c r="B4780" i="4"/>
  <c r="A4780" i="4"/>
  <c r="B4779" i="4"/>
  <c r="A4779" i="4"/>
  <c r="B4778" i="4"/>
  <c r="A4778" i="4"/>
  <c r="B4777" i="4"/>
  <c r="A4777" i="4"/>
  <c r="B4776" i="4"/>
  <c r="A4776" i="4"/>
  <c r="B4775" i="4"/>
  <c r="A4775" i="4"/>
  <c r="B4774" i="4"/>
  <c r="A4774" i="4"/>
  <c r="B4773" i="4"/>
  <c r="A4773" i="4"/>
  <c r="B4772" i="4"/>
  <c r="A4772" i="4"/>
  <c r="B4771" i="4"/>
  <c r="A4771" i="4"/>
  <c r="B4770" i="4"/>
  <c r="A4770" i="4"/>
  <c r="B4769" i="4"/>
  <c r="A4769" i="4"/>
  <c r="B4768" i="4"/>
  <c r="A4768" i="4"/>
  <c r="B4767" i="4"/>
  <c r="A4767" i="4"/>
  <c r="B4766" i="4"/>
  <c r="A4766" i="4"/>
  <c r="B4765" i="4"/>
  <c r="A4765" i="4"/>
  <c r="B4764" i="4"/>
  <c r="A4764" i="4"/>
  <c r="B4763" i="4"/>
  <c r="A4763" i="4"/>
  <c r="B4762" i="4"/>
  <c r="A4762" i="4"/>
  <c r="B4761" i="4"/>
  <c r="A4761" i="4"/>
  <c r="B4760" i="4"/>
  <c r="A4760" i="4"/>
  <c r="B4759" i="4"/>
  <c r="A4759" i="4"/>
  <c r="B4758" i="4"/>
  <c r="A4758" i="4"/>
  <c r="B4757" i="4"/>
  <c r="A4757" i="4"/>
  <c r="B4756" i="4"/>
  <c r="A4756" i="4"/>
  <c r="B4755" i="4"/>
  <c r="A4755" i="4"/>
  <c r="B4754" i="4"/>
  <c r="A4754" i="4"/>
  <c r="B4753" i="4"/>
  <c r="A4753" i="4"/>
  <c r="B4752" i="4"/>
  <c r="A4752" i="4"/>
  <c r="B4751" i="4"/>
  <c r="A4751" i="4"/>
  <c r="B4750" i="4"/>
  <c r="A4750" i="4"/>
  <c r="B4749" i="4"/>
  <c r="A4749" i="4"/>
  <c r="B4748" i="4"/>
  <c r="A4748" i="4"/>
  <c r="B4747" i="4"/>
  <c r="A4747" i="4"/>
  <c r="B4746" i="4"/>
  <c r="A4746" i="4"/>
  <c r="B4745" i="4"/>
  <c r="A4745" i="4"/>
  <c r="B4744" i="4"/>
  <c r="A4744" i="4"/>
  <c r="B4743" i="4"/>
  <c r="A4743" i="4"/>
  <c r="B4742" i="4"/>
  <c r="A4742" i="4"/>
  <c r="B4741" i="4"/>
  <c r="A4741" i="4"/>
  <c r="B4740" i="4"/>
  <c r="A4740" i="4"/>
  <c r="B4739" i="4"/>
  <c r="A4739" i="4"/>
  <c r="B4738" i="4"/>
  <c r="A4738" i="4"/>
  <c r="B4737" i="4"/>
  <c r="A4737" i="4"/>
  <c r="B4736" i="4"/>
  <c r="A4736" i="4"/>
  <c r="B4735" i="4"/>
  <c r="A4735" i="4"/>
  <c r="B4734" i="4"/>
  <c r="A4734" i="4"/>
  <c r="B4733" i="4"/>
  <c r="A4733" i="4"/>
  <c r="B4732" i="4"/>
  <c r="A4732" i="4"/>
  <c r="B4731" i="4"/>
  <c r="A4731" i="4"/>
  <c r="B4730" i="4"/>
  <c r="A4730" i="4"/>
  <c r="B4729" i="4"/>
  <c r="A4729" i="4"/>
  <c r="B4728" i="4"/>
  <c r="A4728" i="4"/>
  <c r="B4727" i="4"/>
  <c r="A4727" i="4"/>
  <c r="B4726" i="4"/>
  <c r="A4726" i="4"/>
  <c r="B4725" i="4"/>
  <c r="A4725" i="4"/>
  <c r="B4724" i="4"/>
  <c r="A4724" i="4"/>
  <c r="B4723" i="4"/>
  <c r="A4723" i="4"/>
  <c r="B4722" i="4"/>
  <c r="A4722" i="4"/>
  <c r="B4721" i="4"/>
  <c r="A4721" i="4"/>
  <c r="B4720" i="4"/>
  <c r="A4720" i="4"/>
  <c r="B4719" i="4"/>
  <c r="A4719" i="4"/>
  <c r="B4718" i="4"/>
  <c r="A4718" i="4"/>
  <c r="B4717" i="4"/>
  <c r="A4717" i="4"/>
  <c r="B4716" i="4"/>
  <c r="A4716" i="4"/>
  <c r="B4715" i="4"/>
  <c r="A4715" i="4"/>
  <c r="B4714" i="4"/>
  <c r="A4714" i="4"/>
  <c r="B4713" i="4"/>
  <c r="A4713" i="4"/>
  <c r="B4712" i="4"/>
  <c r="A4712" i="4"/>
  <c r="B4711" i="4"/>
  <c r="A4711" i="4"/>
  <c r="B4710" i="4"/>
  <c r="A4710" i="4"/>
  <c r="B4709" i="4"/>
  <c r="A4709" i="4"/>
  <c r="B4708" i="4"/>
  <c r="A4708" i="4"/>
  <c r="B4707" i="4"/>
  <c r="A4707" i="4"/>
  <c r="B4706" i="4"/>
  <c r="A4706" i="4"/>
  <c r="B4705" i="4"/>
  <c r="A4705" i="4"/>
  <c r="B4704" i="4"/>
  <c r="A4704" i="4"/>
  <c r="B4703" i="4"/>
  <c r="A4703" i="4"/>
  <c r="B4702" i="4"/>
  <c r="A4702" i="4"/>
  <c r="B4701" i="4"/>
  <c r="A4701" i="4"/>
  <c r="B4700" i="4"/>
  <c r="A4700" i="4"/>
  <c r="B4699" i="4"/>
  <c r="A4699" i="4"/>
  <c r="B4698" i="4"/>
  <c r="A4698" i="4"/>
  <c r="B4697" i="4"/>
  <c r="A4697" i="4"/>
  <c r="B4696" i="4"/>
  <c r="A4696" i="4"/>
  <c r="B4695" i="4"/>
  <c r="A4695" i="4"/>
  <c r="B4694" i="4"/>
  <c r="A4694" i="4"/>
  <c r="B4693" i="4"/>
  <c r="A4693" i="4"/>
  <c r="B4692" i="4"/>
  <c r="A4692" i="4"/>
  <c r="B4691" i="4"/>
  <c r="A4691" i="4"/>
  <c r="B4690" i="4"/>
  <c r="A4690" i="4"/>
  <c r="B4689" i="4"/>
  <c r="A4689" i="4"/>
  <c r="B4688" i="4"/>
  <c r="A4688" i="4"/>
  <c r="B4687" i="4"/>
  <c r="A4687" i="4"/>
  <c r="B4686" i="4"/>
  <c r="A4686" i="4"/>
  <c r="B4685" i="4"/>
  <c r="A4685" i="4"/>
  <c r="B4684" i="4"/>
  <c r="A4684" i="4"/>
  <c r="B4683" i="4"/>
  <c r="A4683" i="4"/>
  <c r="B4682" i="4"/>
  <c r="A4682" i="4"/>
  <c r="B4681" i="4"/>
  <c r="A4681" i="4"/>
  <c r="B4680" i="4"/>
  <c r="A4680" i="4"/>
  <c r="B4679" i="4"/>
  <c r="A4679" i="4"/>
  <c r="B4678" i="4"/>
  <c r="A4678" i="4"/>
  <c r="B4677" i="4"/>
  <c r="A4677" i="4"/>
  <c r="B4676" i="4"/>
  <c r="A4676" i="4"/>
  <c r="B4675" i="4"/>
  <c r="A4675" i="4"/>
  <c r="B4674" i="4"/>
  <c r="A4674" i="4"/>
  <c r="B4673" i="4"/>
  <c r="A4673" i="4"/>
  <c r="B4672" i="4"/>
  <c r="A4672" i="4"/>
  <c r="B4671" i="4"/>
  <c r="A4671" i="4"/>
  <c r="B4670" i="4"/>
  <c r="A4670" i="4"/>
  <c r="B4669" i="4"/>
  <c r="A4669" i="4"/>
  <c r="B4668" i="4"/>
  <c r="A4668" i="4"/>
  <c r="B4667" i="4"/>
  <c r="A4667" i="4"/>
  <c r="B4666" i="4"/>
  <c r="A4666" i="4"/>
  <c r="B4665" i="4"/>
  <c r="A4665" i="4"/>
  <c r="B4664" i="4"/>
  <c r="A4664" i="4"/>
  <c r="B4663" i="4"/>
  <c r="A4663" i="4"/>
  <c r="B4662" i="4"/>
  <c r="A4662" i="4"/>
  <c r="B4661" i="4"/>
  <c r="A4661" i="4"/>
  <c r="B4660" i="4"/>
  <c r="A4660" i="4"/>
  <c r="B4659" i="4"/>
  <c r="A4659" i="4"/>
  <c r="B4658" i="4"/>
  <c r="A4658" i="4"/>
  <c r="B4657" i="4"/>
  <c r="A4657" i="4"/>
  <c r="B4656" i="4"/>
  <c r="A4656" i="4"/>
  <c r="B4655" i="4"/>
  <c r="A4655" i="4"/>
  <c r="B4654" i="4"/>
  <c r="A4654" i="4"/>
  <c r="B4653" i="4"/>
  <c r="A4653" i="4"/>
  <c r="B4652" i="4"/>
  <c r="A4652" i="4"/>
  <c r="B4651" i="4"/>
  <c r="A4651" i="4"/>
  <c r="B4650" i="4"/>
  <c r="A4650" i="4"/>
  <c r="B4649" i="4"/>
  <c r="A4649" i="4"/>
  <c r="B4648" i="4"/>
  <c r="A4648" i="4"/>
  <c r="B4647" i="4"/>
  <c r="A4647" i="4"/>
  <c r="B4646" i="4"/>
  <c r="A4646" i="4"/>
  <c r="B4645" i="4"/>
  <c r="A4645" i="4"/>
  <c r="B4644" i="4"/>
  <c r="A4644" i="4"/>
  <c r="B4643" i="4"/>
  <c r="A4643" i="4"/>
  <c r="B4642" i="4"/>
  <c r="A4642" i="4"/>
  <c r="B4641" i="4"/>
  <c r="A4641" i="4"/>
  <c r="B4640" i="4"/>
  <c r="A4640" i="4"/>
  <c r="B4639" i="4"/>
  <c r="A4639" i="4"/>
  <c r="B4638" i="4"/>
  <c r="A4638" i="4"/>
  <c r="B4637" i="4"/>
  <c r="A4637" i="4"/>
  <c r="B4636" i="4"/>
  <c r="A4636" i="4"/>
  <c r="B4635" i="4"/>
  <c r="A4635" i="4"/>
  <c r="B4634" i="4"/>
  <c r="A4634" i="4"/>
  <c r="B4633" i="4"/>
  <c r="A4633" i="4"/>
  <c r="B4632" i="4"/>
  <c r="A4632" i="4"/>
  <c r="B4631" i="4"/>
  <c r="A4631" i="4"/>
  <c r="B4630" i="4"/>
  <c r="A4630" i="4"/>
  <c r="B4629" i="4"/>
  <c r="A4629" i="4"/>
  <c r="B4628" i="4"/>
  <c r="A4628" i="4"/>
  <c r="B4627" i="4"/>
  <c r="A4627" i="4"/>
  <c r="B4626" i="4"/>
  <c r="A4626" i="4"/>
  <c r="B4625" i="4"/>
  <c r="A4625" i="4"/>
  <c r="B4624" i="4"/>
  <c r="A4624" i="4"/>
  <c r="B4623" i="4"/>
  <c r="A4623" i="4"/>
  <c r="B4622" i="4"/>
  <c r="A4622" i="4"/>
  <c r="B4621" i="4"/>
  <c r="A4621" i="4"/>
  <c r="B4620" i="4"/>
  <c r="A4620" i="4"/>
  <c r="B4619" i="4"/>
  <c r="A4619" i="4"/>
  <c r="B4618" i="4"/>
  <c r="A4618" i="4"/>
  <c r="B4617" i="4"/>
  <c r="A4617" i="4"/>
  <c r="B4616" i="4"/>
  <c r="A4616" i="4"/>
  <c r="B4615" i="4"/>
  <c r="A4615" i="4"/>
  <c r="B4614" i="4"/>
  <c r="A4614" i="4"/>
  <c r="B4613" i="4"/>
  <c r="A4613" i="4"/>
  <c r="B4612" i="4"/>
  <c r="A4612" i="4"/>
  <c r="B4611" i="4"/>
  <c r="A4611" i="4"/>
  <c r="B4610" i="4"/>
  <c r="A4610" i="4"/>
  <c r="B4609" i="4"/>
  <c r="A4609" i="4"/>
  <c r="B4608" i="4"/>
  <c r="A4608" i="4"/>
  <c r="B4607" i="4"/>
  <c r="A4607" i="4"/>
  <c r="B4606" i="4"/>
  <c r="A4606" i="4"/>
  <c r="B4605" i="4"/>
  <c r="A4605" i="4"/>
  <c r="B4604" i="4"/>
  <c r="A4604" i="4"/>
  <c r="B4603" i="4"/>
  <c r="A4603" i="4"/>
  <c r="B4602" i="4"/>
  <c r="A4602" i="4"/>
  <c r="B4601" i="4"/>
  <c r="A4601" i="4"/>
  <c r="B4600" i="4"/>
  <c r="A4600" i="4"/>
  <c r="B4599" i="4"/>
  <c r="A4599" i="4"/>
  <c r="B4598" i="4"/>
  <c r="A4598" i="4"/>
  <c r="B4597" i="4"/>
  <c r="A4597" i="4"/>
  <c r="B4596" i="4"/>
  <c r="A4596" i="4"/>
  <c r="B4595" i="4"/>
  <c r="A4595" i="4"/>
  <c r="B4594" i="4"/>
  <c r="A4594" i="4"/>
  <c r="B4593" i="4"/>
  <c r="A4593" i="4"/>
  <c r="B4592" i="4"/>
  <c r="A4592" i="4"/>
  <c r="B4591" i="4"/>
  <c r="A4591" i="4"/>
  <c r="B4590" i="4"/>
  <c r="A4590" i="4"/>
  <c r="B4589" i="4"/>
  <c r="A4589" i="4"/>
  <c r="B4588" i="4"/>
  <c r="A4588" i="4"/>
  <c r="B4587" i="4"/>
  <c r="A4587" i="4"/>
  <c r="B4586" i="4"/>
  <c r="A4586" i="4"/>
  <c r="B4585" i="4"/>
  <c r="A4585" i="4"/>
  <c r="B4584" i="4"/>
  <c r="A4584" i="4"/>
  <c r="B4583" i="4"/>
  <c r="A4583" i="4"/>
  <c r="B4582" i="4"/>
  <c r="A4582" i="4"/>
  <c r="B4581" i="4"/>
  <c r="A4581" i="4"/>
  <c r="B4580" i="4"/>
  <c r="A4580" i="4"/>
  <c r="B4579" i="4"/>
  <c r="A4579" i="4"/>
  <c r="B4578" i="4"/>
  <c r="A4578" i="4"/>
  <c r="B4577" i="4"/>
  <c r="A4577" i="4"/>
  <c r="B4576" i="4"/>
  <c r="A4576" i="4"/>
  <c r="B4575" i="4"/>
  <c r="A4575" i="4"/>
  <c r="B4574" i="4"/>
  <c r="A4574" i="4"/>
  <c r="B4573" i="4"/>
  <c r="A4573" i="4"/>
  <c r="B4572" i="4"/>
  <c r="A4572" i="4"/>
  <c r="B4571" i="4"/>
  <c r="A4571" i="4"/>
  <c r="B4570" i="4"/>
  <c r="A4570" i="4"/>
  <c r="B4569" i="4"/>
  <c r="A4569" i="4"/>
  <c r="B4568" i="4"/>
  <c r="A4568" i="4"/>
  <c r="B4567" i="4"/>
  <c r="A4567" i="4"/>
  <c r="B4566" i="4"/>
  <c r="A4566" i="4"/>
  <c r="B4565" i="4"/>
  <c r="A4565" i="4"/>
  <c r="B4564" i="4"/>
  <c r="A4564" i="4"/>
  <c r="B4563" i="4"/>
  <c r="A4563" i="4"/>
  <c r="B4562" i="4"/>
  <c r="A4562" i="4"/>
  <c r="B4561" i="4"/>
  <c r="A4561" i="4"/>
  <c r="B4560" i="4"/>
  <c r="A4560" i="4"/>
  <c r="B4559" i="4"/>
  <c r="A4559" i="4"/>
  <c r="B4558" i="4"/>
  <c r="A4558" i="4"/>
  <c r="B4557" i="4"/>
  <c r="A4557" i="4"/>
  <c r="B4556" i="4"/>
  <c r="A4556" i="4"/>
  <c r="B4555" i="4"/>
  <c r="A4555" i="4"/>
  <c r="B4554" i="4"/>
  <c r="A4554" i="4"/>
  <c r="B4553" i="4"/>
  <c r="A4553" i="4"/>
  <c r="B4552" i="4"/>
  <c r="A4552" i="4"/>
  <c r="B4551" i="4"/>
  <c r="A4551" i="4"/>
  <c r="B4550" i="4"/>
  <c r="A4550" i="4"/>
  <c r="B4549" i="4"/>
  <c r="A4549" i="4"/>
  <c r="B4548" i="4"/>
  <c r="A4548" i="4"/>
  <c r="B4547" i="4"/>
  <c r="A4547" i="4"/>
  <c r="B4546" i="4"/>
  <c r="A4546" i="4"/>
  <c r="B4545" i="4"/>
  <c r="A4545" i="4"/>
  <c r="B4544" i="4"/>
  <c r="A4544" i="4"/>
  <c r="B4543" i="4"/>
  <c r="A4543" i="4"/>
  <c r="B4542" i="4"/>
  <c r="A4542" i="4"/>
  <c r="B4541" i="4"/>
  <c r="A4541" i="4"/>
  <c r="B4540" i="4"/>
  <c r="A4540" i="4"/>
  <c r="B4539" i="4"/>
  <c r="A4539" i="4"/>
  <c r="B4538" i="4"/>
  <c r="A4538" i="4"/>
  <c r="B4537" i="4"/>
  <c r="A4537" i="4"/>
  <c r="B4536" i="4"/>
  <c r="A4536" i="4"/>
  <c r="B4535" i="4"/>
  <c r="A4535" i="4"/>
  <c r="B4534" i="4"/>
  <c r="A4534" i="4"/>
  <c r="B4533" i="4"/>
  <c r="A4533" i="4"/>
  <c r="B4532" i="4"/>
  <c r="A4532" i="4"/>
  <c r="B4531" i="4"/>
  <c r="A4531" i="4"/>
  <c r="B4530" i="4"/>
  <c r="A4530" i="4"/>
  <c r="B4529" i="4"/>
  <c r="A4529" i="4"/>
  <c r="B4528" i="4"/>
  <c r="A4528" i="4"/>
  <c r="B4527" i="4"/>
  <c r="A4527" i="4"/>
  <c r="B4526" i="4"/>
  <c r="A4526" i="4"/>
  <c r="B4525" i="4"/>
  <c r="A4525" i="4"/>
  <c r="B4524" i="4"/>
  <c r="A4524" i="4"/>
  <c r="B4523" i="4"/>
  <c r="A4523" i="4"/>
  <c r="B4522" i="4"/>
  <c r="A4522" i="4"/>
  <c r="B4521" i="4"/>
  <c r="A4521" i="4"/>
  <c r="B4520" i="4"/>
  <c r="A4520" i="4"/>
  <c r="B4519" i="4"/>
  <c r="A4519" i="4"/>
  <c r="B4518" i="4"/>
  <c r="A4518" i="4"/>
  <c r="B4517" i="4"/>
  <c r="A4517" i="4"/>
  <c r="B4516" i="4"/>
  <c r="A4516" i="4"/>
  <c r="B4515" i="4"/>
  <c r="A4515" i="4"/>
  <c r="B4514" i="4"/>
  <c r="A4514" i="4"/>
  <c r="B4513" i="4"/>
  <c r="A4513" i="4"/>
  <c r="B4512" i="4"/>
  <c r="A4512" i="4"/>
  <c r="B4511" i="4"/>
  <c r="A4511" i="4"/>
  <c r="B4510" i="4"/>
  <c r="A4510" i="4"/>
  <c r="B4509" i="4"/>
  <c r="A4509" i="4"/>
  <c r="B4508" i="4"/>
  <c r="A4508" i="4"/>
  <c r="B4507" i="4"/>
  <c r="A4507" i="4"/>
  <c r="B4506" i="4"/>
  <c r="A4506" i="4"/>
  <c r="B4505" i="4"/>
  <c r="A4505" i="4"/>
  <c r="B4504" i="4"/>
  <c r="A4504" i="4"/>
  <c r="B4503" i="4"/>
  <c r="A4503" i="4"/>
  <c r="B4502" i="4"/>
  <c r="A4502" i="4"/>
  <c r="B4501" i="4"/>
  <c r="A4501" i="4"/>
  <c r="B4500" i="4"/>
  <c r="A4500" i="4"/>
  <c r="B4499" i="4"/>
  <c r="A4499" i="4"/>
  <c r="B4498" i="4"/>
  <c r="A4498" i="4"/>
  <c r="B4497" i="4"/>
  <c r="A4497" i="4"/>
  <c r="B4496" i="4"/>
  <c r="A4496" i="4"/>
  <c r="B4495" i="4"/>
  <c r="A4495" i="4"/>
  <c r="B4494" i="4"/>
  <c r="A4494" i="4"/>
  <c r="B4493" i="4"/>
  <c r="A4493" i="4"/>
  <c r="B4492" i="4"/>
  <c r="A4492" i="4"/>
  <c r="B4491" i="4"/>
  <c r="A4491" i="4"/>
  <c r="B4490" i="4"/>
  <c r="A4490" i="4"/>
  <c r="B4489" i="4"/>
  <c r="A4489" i="4"/>
  <c r="B4488" i="4"/>
  <c r="A4488" i="4"/>
  <c r="B4487" i="4"/>
  <c r="A4487" i="4"/>
  <c r="B4486" i="4"/>
  <c r="A4486" i="4"/>
  <c r="B4485" i="4"/>
  <c r="A4485" i="4"/>
  <c r="B4484" i="4"/>
  <c r="A4484" i="4"/>
  <c r="B4483" i="4"/>
  <c r="A4483" i="4"/>
  <c r="B4482" i="4"/>
  <c r="A4482" i="4"/>
  <c r="B4481" i="4"/>
  <c r="A4481" i="4"/>
  <c r="B4480" i="4"/>
  <c r="A4480" i="4"/>
  <c r="B4479" i="4"/>
  <c r="A4479" i="4"/>
  <c r="B4478" i="4"/>
  <c r="A4478" i="4"/>
  <c r="B4477" i="4"/>
  <c r="A4477" i="4"/>
  <c r="B4476" i="4"/>
  <c r="A4476" i="4"/>
  <c r="B4475" i="4"/>
  <c r="A4475" i="4"/>
  <c r="B4474" i="4"/>
  <c r="A4474" i="4"/>
  <c r="B4473" i="4"/>
  <c r="A4473" i="4"/>
  <c r="B4472" i="4"/>
  <c r="A4472" i="4"/>
  <c r="B4471" i="4"/>
  <c r="A4471" i="4"/>
  <c r="B4470" i="4"/>
  <c r="A4470" i="4"/>
  <c r="B4469" i="4"/>
  <c r="A4469" i="4"/>
  <c r="B4468" i="4"/>
  <c r="A4468" i="4"/>
  <c r="B4467" i="4"/>
  <c r="A4467" i="4"/>
  <c r="B4466" i="4"/>
  <c r="A4466" i="4"/>
  <c r="B4465" i="4"/>
  <c r="A4465" i="4"/>
  <c r="B4464" i="4"/>
  <c r="A4464" i="4"/>
  <c r="B4463" i="4"/>
  <c r="A4463" i="4"/>
  <c r="B4462" i="4"/>
  <c r="A4462" i="4"/>
  <c r="B4461" i="4"/>
  <c r="A4461" i="4"/>
  <c r="B4460" i="4"/>
  <c r="A4460" i="4"/>
  <c r="B4459" i="4"/>
  <c r="A4459" i="4"/>
  <c r="B4458" i="4"/>
  <c r="A4458" i="4"/>
  <c r="B4457" i="4"/>
  <c r="A4457" i="4"/>
  <c r="B4456" i="4"/>
  <c r="A4456" i="4"/>
  <c r="B4455" i="4"/>
  <c r="A4455" i="4"/>
  <c r="B4454" i="4"/>
  <c r="A4454" i="4"/>
  <c r="B4453" i="4"/>
  <c r="A4453" i="4"/>
  <c r="B4452" i="4"/>
  <c r="A4452" i="4"/>
  <c r="B4451" i="4"/>
  <c r="A4451" i="4"/>
  <c r="B4450" i="4"/>
  <c r="A4450" i="4"/>
  <c r="B4449" i="4"/>
  <c r="A4449" i="4"/>
  <c r="B4448" i="4"/>
  <c r="A4448" i="4"/>
  <c r="B4447" i="4"/>
  <c r="A4447" i="4"/>
  <c r="B4446" i="4"/>
  <c r="A4446" i="4"/>
  <c r="B4445" i="4"/>
  <c r="A4445" i="4"/>
  <c r="B4444" i="4"/>
  <c r="A4444" i="4"/>
  <c r="B4443" i="4"/>
  <c r="A4443" i="4"/>
  <c r="B4442" i="4"/>
  <c r="A4442" i="4"/>
  <c r="B4441" i="4"/>
  <c r="A4441" i="4"/>
  <c r="B4440" i="4"/>
  <c r="A4440" i="4"/>
  <c r="B4439" i="4"/>
  <c r="A4439" i="4"/>
  <c r="B4438" i="4"/>
  <c r="A4438" i="4"/>
  <c r="B4437" i="4"/>
  <c r="A4437" i="4"/>
  <c r="B4436" i="4"/>
  <c r="A4436" i="4"/>
  <c r="B4435" i="4"/>
  <c r="A4435" i="4"/>
  <c r="B4434" i="4"/>
  <c r="A4434" i="4"/>
  <c r="B4433" i="4"/>
  <c r="A4433" i="4"/>
  <c r="B4432" i="4"/>
  <c r="A4432" i="4"/>
  <c r="B4431" i="4"/>
  <c r="A4431" i="4"/>
  <c r="B4430" i="4"/>
  <c r="A4430" i="4"/>
  <c r="B4429" i="4"/>
  <c r="A4429" i="4"/>
  <c r="B4428" i="4"/>
  <c r="A4428" i="4"/>
  <c r="B4427" i="4"/>
  <c r="A4427" i="4"/>
  <c r="B4426" i="4"/>
  <c r="A4426" i="4"/>
  <c r="B4425" i="4"/>
  <c r="A4425" i="4"/>
  <c r="B4424" i="4"/>
  <c r="A4424" i="4"/>
  <c r="B4423" i="4"/>
  <c r="A4423" i="4"/>
  <c r="B4422" i="4"/>
  <c r="A4422" i="4"/>
  <c r="B4421" i="4"/>
  <c r="A4421" i="4"/>
  <c r="B4420" i="4"/>
  <c r="A4420" i="4"/>
  <c r="B4419" i="4"/>
  <c r="A4419" i="4"/>
  <c r="B4418" i="4"/>
  <c r="A4418" i="4"/>
  <c r="B4417" i="4"/>
  <c r="A4417" i="4"/>
  <c r="B4416" i="4"/>
  <c r="A4416" i="4"/>
  <c r="B4415" i="4"/>
  <c r="A4415" i="4"/>
  <c r="B4414" i="4"/>
  <c r="A4414" i="4"/>
  <c r="B4413" i="4"/>
  <c r="A4413" i="4"/>
  <c r="B4412" i="4"/>
  <c r="A4412" i="4"/>
  <c r="B4411" i="4"/>
  <c r="A4411" i="4"/>
  <c r="B4410" i="4"/>
  <c r="A4410" i="4"/>
  <c r="B4409" i="4"/>
  <c r="A4409" i="4"/>
  <c r="B4408" i="4"/>
  <c r="A4408" i="4"/>
  <c r="B4407" i="4"/>
  <c r="A4407" i="4"/>
  <c r="B4406" i="4"/>
  <c r="A4406" i="4"/>
  <c r="B4405" i="4"/>
  <c r="A4405" i="4"/>
  <c r="B4404" i="4"/>
  <c r="A4404" i="4"/>
  <c r="B4403" i="4"/>
  <c r="A4403" i="4"/>
  <c r="B4402" i="4"/>
  <c r="A4402" i="4"/>
  <c r="B4401" i="4"/>
  <c r="A4401" i="4"/>
  <c r="B4400" i="4"/>
  <c r="A4400" i="4"/>
  <c r="B4399" i="4"/>
  <c r="A4399" i="4"/>
  <c r="B4398" i="4"/>
  <c r="A4398" i="4"/>
  <c r="B4397" i="4"/>
  <c r="A4397" i="4"/>
  <c r="B4396" i="4"/>
  <c r="A4396" i="4"/>
  <c r="B4395" i="4"/>
  <c r="A4395" i="4"/>
  <c r="B4394" i="4"/>
  <c r="A4394" i="4"/>
  <c r="B4393" i="4"/>
  <c r="A4393" i="4"/>
  <c r="B4392" i="4"/>
  <c r="A4392" i="4"/>
  <c r="B4391" i="4"/>
  <c r="A4391" i="4"/>
  <c r="B4390" i="4"/>
  <c r="A4390" i="4"/>
  <c r="B4389" i="4"/>
  <c r="A4389" i="4"/>
  <c r="B4388" i="4"/>
  <c r="A4388" i="4"/>
  <c r="B4387" i="4"/>
  <c r="A4387" i="4"/>
  <c r="B4386" i="4"/>
  <c r="A4386" i="4"/>
  <c r="B4385" i="4"/>
  <c r="A4385" i="4"/>
  <c r="B4384" i="4"/>
  <c r="A4384" i="4"/>
  <c r="B4383" i="4"/>
  <c r="A4383" i="4"/>
  <c r="B4382" i="4"/>
  <c r="A4382" i="4"/>
  <c r="B4381" i="4"/>
  <c r="A4381" i="4"/>
  <c r="B4380" i="4"/>
  <c r="A4380" i="4"/>
  <c r="B4379" i="4"/>
  <c r="A4379" i="4"/>
  <c r="B4378" i="4"/>
  <c r="A4378" i="4"/>
  <c r="B4377" i="4"/>
  <c r="A4377" i="4"/>
  <c r="B4376" i="4"/>
  <c r="A4376" i="4"/>
  <c r="B4375" i="4"/>
  <c r="A4375" i="4"/>
  <c r="B4374" i="4"/>
  <c r="A4374" i="4"/>
  <c r="B4373" i="4"/>
  <c r="A4373" i="4"/>
  <c r="B4372" i="4"/>
  <c r="A4372" i="4"/>
  <c r="B4371" i="4"/>
  <c r="A4371" i="4"/>
  <c r="B4370" i="4"/>
  <c r="A4370" i="4"/>
  <c r="B4369" i="4"/>
  <c r="A4369" i="4"/>
  <c r="B4368" i="4"/>
  <c r="A4368" i="4"/>
  <c r="B4367" i="4"/>
  <c r="A4367" i="4"/>
  <c r="B4366" i="4"/>
  <c r="A4366" i="4"/>
  <c r="B4365" i="4"/>
  <c r="A4365" i="4"/>
  <c r="B4364" i="4"/>
  <c r="A4364" i="4"/>
  <c r="B4363" i="4"/>
  <c r="A4363" i="4"/>
  <c r="B4362" i="4"/>
  <c r="A4362" i="4"/>
  <c r="B4361" i="4"/>
  <c r="A4361" i="4"/>
  <c r="B4360" i="4"/>
  <c r="A4360" i="4"/>
  <c r="B4359" i="4"/>
  <c r="A4359" i="4"/>
  <c r="B4358" i="4"/>
  <c r="A4358" i="4"/>
  <c r="B4357" i="4"/>
  <c r="A4357" i="4"/>
  <c r="B4356" i="4"/>
  <c r="A4356" i="4"/>
  <c r="B4355" i="4"/>
  <c r="A4355" i="4"/>
  <c r="B4354" i="4"/>
  <c r="A4354" i="4"/>
  <c r="B4353" i="4"/>
  <c r="A4353" i="4"/>
  <c r="B4352" i="4"/>
  <c r="A4352" i="4"/>
  <c r="B4351" i="4"/>
  <c r="A4351" i="4"/>
  <c r="B4350" i="4"/>
  <c r="A4350" i="4"/>
  <c r="B4349" i="4"/>
  <c r="A4349" i="4"/>
  <c r="B4348" i="4"/>
  <c r="A4348" i="4"/>
  <c r="B4347" i="4"/>
  <c r="A4347" i="4"/>
  <c r="B4346" i="4"/>
  <c r="A4346" i="4"/>
  <c r="B4345" i="4"/>
  <c r="A4345" i="4"/>
  <c r="B4344" i="4"/>
  <c r="A4344" i="4"/>
  <c r="B4343" i="4"/>
  <c r="A4343" i="4"/>
  <c r="B4342" i="4"/>
  <c r="A4342" i="4"/>
  <c r="B4341" i="4"/>
  <c r="A4341" i="4"/>
  <c r="B4340" i="4"/>
  <c r="A4340" i="4"/>
  <c r="B4339" i="4"/>
  <c r="A4339" i="4"/>
  <c r="B4338" i="4"/>
  <c r="A4338" i="4"/>
  <c r="B4337" i="4"/>
  <c r="A4337" i="4"/>
  <c r="B4336" i="4"/>
  <c r="A4336" i="4"/>
  <c r="B4335" i="4"/>
  <c r="A4335" i="4"/>
  <c r="B4334" i="4"/>
  <c r="A4334" i="4"/>
  <c r="B4333" i="4"/>
  <c r="A4333" i="4"/>
  <c r="B4332" i="4"/>
  <c r="A4332" i="4"/>
  <c r="B4331" i="4"/>
  <c r="A4331" i="4"/>
  <c r="B4330" i="4"/>
  <c r="A4330" i="4"/>
  <c r="B4329" i="4"/>
  <c r="A4329" i="4"/>
  <c r="B4328" i="4"/>
  <c r="A4328" i="4"/>
  <c r="B4327" i="4"/>
  <c r="A4327" i="4"/>
  <c r="B4326" i="4"/>
  <c r="A4326" i="4"/>
  <c r="B4325" i="4"/>
  <c r="A4325" i="4"/>
  <c r="B4324" i="4"/>
  <c r="A4324" i="4"/>
  <c r="B4323" i="4"/>
  <c r="A4323" i="4"/>
  <c r="B4322" i="4"/>
  <c r="A4322" i="4"/>
  <c r="B4321" i="4"/>
  <c r="A4321" i="4"/>
  <c r="B4320" i="4"/>
  <c r="A4320" i="4"/>
  <c r="B4319" i="4"/>
  <c r="A4319" i="4"/>
  <c r="B4318" i="4"/>
  <c r="A4318" i="4"/>
  <c r="B4317" i="4"/>
  <c r="A4317" i="4"/>
  <c r="B4316" i="4"/>
  <c r="A4316" i="4"/>
  <c r="B4315" i="4"/>
  <c r="A4315" i="4"/>
  <c r="B4314" i="4"/>
  <c r="A4314" i="4"/>
  <c r="B4313" i="4"/>
  <c r="A4313" i="4"/>
  <c r="B4312" i="4"/>
  <c r="A4312" i="4"/>
  <c r="B4311" i="4"/>
  <c r="A4311" i="4"/>
  <c r="B4310" i="4"/>
  <c r="A4310" i="4"/>
  <c r="B4309" i="4"/>
  <c r="A4309" i="4"/>
  <c r="B4308" i="4"/>
  <c r="A4308" i="4"/>
  <c r="B4307" i="4"/>
  <c r="A4307" i="4"/>
  <c r="B4306" i="4"/>
  <c r="A4306" i="4"/>
  <c r="B4305" i="4"/>
  <c r="A4305" i="4"/>
  <c r="B4304" i="4"/>
  <c r="A4304" i="4"/>
  <c r="B4303" i="4"/>
  <c r="A4303" i="4"/>
  <c r="B4302" i="4"/>
  <c r="A4302" i="4"/>
  <c r="B4301" i="4"/>
  <c r="A4301" i="4"/>
  <c r="B4300" i="4"/>
  <c r="A4300" i="4"/>
  <c r="B4299" i="4"/>
  <c r="A4299" i="4"/>
  <c r="B4298" i="4"/>
  <c r="A4298" i="4"/>
  <c r="B4297" i="4"/>
  <c r="A4297" i="4"/>
  <c r="B4296" i="4"/>
  <c r="A4296" i="4"/>
  <c r="B4295" i="4"/>
  <c r="A4295" i="4"/>
  <c r="B4294" i="4"/>
  <c r="A4294" i="4"/>
  <c r="B4293" i="4"/>
  <c r="A4293" i="4"/>
  <c r="B4292" i="4"/>
  <c r="A4292" i="4"/>
  <c r="B4291" i="4"/>
  <c r="A4291" i="4"/>
  <c r="B4290" i="4"/>
  <c r="A4290" i="4"/>
  <c r="B4289" i="4"/>
  <c r="A4289" i="4"/>
  <c r="B4288" i="4"/>
  <c r="A4288" i="4"/>
  <c r="B4287" i="4"/>
  <c r="A4287" i="4"/>
  <c r="B4286" i="4"/>
  <c r="A4286" i="4"/>
  <c r="B4285" i="4"/>
  <c r="A4285" i="4"/>
  <c r="B4284" i="4"/>
  <c r="A4284" i="4"/>
  <c r="B4283" i="4"/>
  <c r="A4283" i="4"/>
  <c r="B4282" i="4"/>
  <c r="A4282" i="4"/>
  <c r="B4281" i="4"/>
  <c r="A4281" i="4"/>
  <c r="B4280" i="4"/>
  <c r="A4280" i="4"/>
  <c r="B4279" i="4"/>
  <c r="A4279" i="4"/>
  <c r="B4278" i="4"/>
  <c r="A4278" i="4"/>
  <c r="B4277" i="4"/>
  <c r="A4277" i="4"/>
  <c r="B4276" i="4"/>
  <c r="A4276" i="4"/>
  <c r="B4275" i="4"/>
  <c r="A4275" i="4"/>
  <c r="B4274" i="4"/>
  <c r="A4274" i="4"/>
  <c r="B4273" i="4"/>
  <c r="A4273" i="4"/>
  <c r="B4272" i="4"/>
  <c r="A4272" i="4"/>
  <c r="B4271" i="4"/>
  <c r="A4271" i="4"/>
  <c r="B4270" i="4"/>
  <c r="A4270" i="4"/>
  <c r="B4269" i="4"/>
  <c r="A4269" i="4"/>
  <c r="B4268" i="4"/>
  <c r="A4268" i="4"/>
  <c r="B4267" i="4"/>
  <c r="A4267" i="4"/>
  <c r="B4266" i="4"/>
  <c r="A4266" i="4"/>
  <c r="B4265" i="4"/>
  <c r="A4265" i="4"/>
  <c r="B4264" i="4"/>
  <c r="A4264" i="4"/>
  <c r="B4263" i="4"/>
  <c r="A4263" i="4"/>
  <c r="B4262" i="4"/>
  <c r="A4262" i="4"/>
  <c r="B4261" i="4"/>
  <c r="A4261" i="4"/>
  <c r="B4260" i="4"/>
  <c r="A4260" i="4"/>
  <c r="B4259" i="4"/>
  <c r="A4259" i="4"/>
  <c r="B4258" i="4"/>
  <c r="A4258" i="4"/>
  <c r="B4257" i="4"/>
  <c r="A4257" i="4"/>
  <c r="B4256" i="4"/>
  <c r="A4256" i="4"/>
  <c r="B4255" i="4"/>
  <c r="A4255" i="4"/>
  <c r="B4254" i="4"/>
  <c r="A4254" i="4"/>
  <c r="B4253" i="4"/>
  <c r="A4253" i="4"/>
  <c r="B4252" i="4"/>
  <c r="A4252" i="4"/>
  <c r="B4251" i="4"/>
  <c r="A4251" i="4"/>
  <c r="B4250" i="4"/>
  <c r="A4250" i="4"/>
  <c r="B4249" i="4"/>
  <c r="A4249" i="4"/>
  <c r="B4248" i="4"/>
  <c r="A4248" i="4"/>
  <c r="B4247" i="4"/>
  <c r="A4247" i="4"/>
  <c r="B4246" i="4"/>
  <c r="A4246" i="4"/>
  <c r="B4245" i="4"/>
  <c r="A4245" i="4"/>
  <c r="B4244" i="4"/>
  <c r="A4244" i="4"/>
  <c r="B4243" i="4"/>
  <c r="A4243" i="4"/>
  <c r="B4242" i="4"/>
  <c r="A4242" i="4"/>
  <c r="B4241" i="4"/>
  <c r="A4241" i="4"/>
  <c r="B4240" i="4"/>
  <c r="A4240" i="4"/>
  <c r="B4239" i="4"/>
  <c r="A4239" i="4"/>
  <c r="B4238" i="4"/>
  <c r="A4238" i="4"/>
  <c r="B4237" i="4"/>
  <c r="A4237" i="4"/>
  <c r="B4236" i="4"/>
  <c r="A4236" i="4"/>
  <c r="B4235" i="4"/>
  <c r="A4235" i="4"/>
  <c r="B4234" i="4"/>
  <c r="A4234" i="4"/>
  <c r="B4233" i="4"/>
  <c r="A4233" i="4"/>
  <c r="B4232" i="4"/>
  <c r="A4232" i="4"/>
  <c r="B4231" i="4"/>
  <c r="A4231" i="4"/>
  <c r="B4230" i="4"/>
  <c r="A4230" i="4"/>
  <c r="B4229" i="4"/>
  <c r="A4229" i="4"/>
  <c r="B4228" i="4"/>
  <c r="A4228" i="4"/>
  <c r="B4227" i="4"/>
  <c r="A4227" i="4"/>
  <c r="B4226" i="4"/>
  <c r="A4226" i="4"/>
  <c r="B4225" i="4"/>
  <c r="A4225" i="4"/>
  <c r="B4224" i="4"/>
  <c r="A4224" i="4"/>
  <c r="B4223" i="4"/>
  <c r="A4223" i="4"/>
  <c r="B4222" i="4"/>
  <c r="A4222" i="4"/>
  <c r="B4221" i="4"/>
  <c r="A4221" i="4"/>
  <c r="B4220" i="4"/>
  <c r="A4220" i="4"/>
  <c r="B4219" i="4"/>
  <c r="A4219" i="4"/>
  <c r="B4218" i="4"/>
  <c r="A4218" i="4"/>
  <c r="B4217" i="4"/>
  <c r="A4217" i="4"/>
  <c r="B4216" i="4"/>
  <c r="A4216" i="4"/>
  <c r="B4215" i="4"/>
  <c r="A4215" i="4"/>
  <c r="B4214" i="4"/>
  <c r="A4214" i="4"/>
  <c r="B4213" i="4"/>
  <c r="A4213" i="4"/>
  <c r="B4212" i="4"/>
  <c r="A4212" i="4"/>
  <c r="B4211" i="4"/>
  <c r="A4211" i="4"/>
  <c r="B4210" i="4"/>
  <c r="A4210" i="4"/>
  <c r="B4209" i="4"/>
  <c r="A4209" i="4"/>
  <c r="B4208" i="4"/>
  <c r="A4208" i="4"/>
  <c r="B4207" i="4"/>
  <c r="A4207" i="4"/>
  <c r="B4206" i="4"/>
  <c r="A4206" i="4"/>
  <c r="B4205" i="4"/>
  <c r="A4205" i="4"/>
  <c r="B4204" i="4"/>
  <c r="A4204" i="4"/>
  <c r="B4203" i="4"/>
  <c r="A4203" i="4"/>
  <c r="B4202" i="4"/>
  <c r="A4202" i="4"/>
  <c r="B4201" i="4"/>
  <c r="A4201" i="4"/>
  <c r="B4200" i="4"/>
  <c r="A4200" i="4"/>
  <c r="B4199" i="4"/>
  <c r="A4199" i="4"/>
  <c r="B4198" i="4"/>
  <c r="A4198" i="4"/>
  <c r="B4197" i="4"/>
  <c r="A4197" i="4"/>
  <c r="B4196" i="4"/>
  <c r="A4196" i="4"/>
  <c r="B4195" i="4"/>
  <c r="A4195" i="4"/>
  <c r="B4194" i="4"/>
  <c r="A4194" i="4"/>
  <c r="B4193" i="4"/>
  <c r="A4193" i="4"/>
  <c r="B4192" i="4"/>
  <c r="A4192" i="4"/>
  <c r="B4191" i="4"/>
  <c r="A4191" i="4"/>
  <c r="B4190" i="4"/>
  <c r="A4190" i="4"/>
  <c r="B4189" i="4"/>
  <c r="A4189" i="4"/>
  <c r="B4188" i="4"/>
  <c r="A4188" i="4"/>
  <c r="B4187" i="4"/>
  <c r="A4187" i="4"/>
  <c r="B4186" i="4"/>
  <c r="A4186" i="4"/>
  <c r="B4185" i="4"/>
  <c r="A4185" i="4"/>
  <c r="B4184" i="4"/>
  <c r="A4184" i="4"/>
  <c r="B4183" i="4"/>
  <c r="A4183" i="4"/>
  <c r="B4182" i="4"/>
  <c r="A4182" i="4"/>
  <c r="B4181" i="4"/>
  <c r="A4181" i="4"/>
  <c r="B4180" i="4"/>
  <c r="A4180" i="4"/>
  <c r="B4179" i="4"/>
  <c r="A4179" i="4"/>
  <c r="B4178" i="4"/>
  <c r="A4178" i="4"/>
  <c r="B4177" i="4"/>
  <c r="A4177" i="4"/>
  <c r="B4176" i="4"/>
  <c r="A4176" i="4"/>
  <c r="B4175" i="4"/>
  <c r="A4175" i="4"/>
  <c r="B4174" i="4"/>
  <c r="A4174" i="4"/>
  <c r="B4173" i="4"/>
  <c r="A4173" i="4"/>
  <c r="B4172" i="4"/>
  <c r="A4172" i="4"/>
  <c r="B4171" i="4"/>
  <c r="A4171" i="4"/>
  <c r="B4170" i="4"/>
  <c r="A4170" i="4"/>
  <c r="B4169" i="4"/>
  <c r="A4169" i="4"/>
  <c r="B4168" i="4"/>
  <c r="A4168" i="4"/>
  <c r="B4167" i="4"/>
  <c r="A4167" i="4"/>
  <c r="B4166" i="4"/>
  <c r="A4166" i="4"/>
  <c r="B4165" i="4"/>
  <c r="A4165" i="4"/>
  <c r="B4164" i="4"/>
  <c r="A4164" i="4"/>
  <c r="B4163" i="4"/>
  <c r="A4163" i="4"/>
  <c r="B4162" i="4"/>
  <c r="A4162" i="4"/>
  <c r="B4161" i="4"/>
  <c r="A4161" i="4"/>
  <c r="B4160" i="4"/>
  <c r="A4160" i="4"/>
  <c r="B4159" i="4"/>
  <c r="A4159" i="4"/>
  <c r="B4158" i="4"/>
  <c r="A4158" i="4"/>
  <c r="B4157" i="4"/>
  <c r="A4157" i="4"/>
  <c r="B4156" i="4"/>
  <c r="A4156" i="4"/>
  <c r="B4155" i="4"/>
  <c r="A4155" i="4"/>
  <c r="B4154" i="4"/>
  <c r="A4154" i="4"/>
  <c r="B4153" i="4"/>
  <c r="A4153" i="4"/>
  <c r="B4152" i="4"/>
  <c r="A4152" i="4"/>
  <c r="B4151" i="4"/>
  <c r="A4151" i="4"/>
  <c r="B4150" i="4"/>
  <c r="A4150" i="4"/>
  <c r="B4149" i="4"/>
  <c r="A4149" i="4"/>
  <c r="B4148" i="4"/>
  <c r="A4148" i="4"/>
  <c r="B4147" i="4"/>
  <c r="A4147" i="4"/>
  <c r="B4146" i="4"/>
  <c r="A4146" i="4"/>
  <c r="B4145" i="4"/>
  <c r="A4145" i="4"/>
  <c r="B4144" i="4"/>
  <c r="A4144" i="4"/>
  <c r="B4143" i="4"/>
  <c r="A4143" i="4"/>
  <c r="B4142" i="4"/>
  <c r="A4142" i="4"/>
  <c r="B4141" i="4"/>
  <c r="A4141" i="4"/>
  <c r="B4140" i="4"/>
  <c r="A4140" i="4"/>
  <c r="B4139" i="4"/>
  <c r="A4139" i="4"/>
  <c r="B4138" i="4"/>
  <c r="A4138" i="4"/>
  <c r="B4137" i="4"/>
  <c r="A4137" i="4"/>
  <c r="B4136" i="4"/>
  <c r="A4136" i="4"/>
  <c r="B4135" i="4"/>
  <c r="A4135" i="4"/>
  <c r="B4134" i="4"/>
  <c r="A4134" i="4"/>
  <c r="B4133" i="4"/>
  <c r="A4133" i="4"/>
  <c r="B4132" i="4"/>
  <c r="A4132" i="4"/>
  <c r="B4131" i="4"/>
  <c r="A4131" i="4"/>
  <c r="B4130" i="4"/>
  <c r="A4130" i="4"/>
  <c r="B4129" i="4"/>
  <c r="A4129" i="4"/>
  <c r="B4128" i="4"/>
  <c r="A4128" i="4"/>
  <c r="B4127" i="4"/>
  <c r="A4127" i="4"/>
  <c r="B4126" i="4"/>
  <c r="A4126" i="4"/>
  <c r="B4125" i="4"/>
  <c r="A4125" i="4"/>
  <c r="B4124" i="4"/>
  <c r="A4124" i="4"/>
  <c r="B4123" i="4"/>
  <c r="A4123" i="4"/>
  <c r="B4122" i="4"/>
  <c r="A4122" i="4"/>
  <c r="B4121" i="4"/>
  <c r="A4121" i="4"/>
  <c r="B4120" i="4"/>
  <c r="A4120" i="4"/>
  <c r="B4119" i="4"/>
  <c r="A4119" i="4"/>
  <c r="B4118" i="4"/>
  <c r="A4118" i="4"/>
  <c r="B4117" i="4"/>
  <c r="A4117" i="4"/>
  <c r="B4116" i="4"/>
  <c r="A4116" i="4"/>
  <c r="B4115" i="4"/>
  <c r="A4115" i="4"/>
  <c r="B4114" i="4"/>
  <c r="A4114" i="4"/>
  <c r="B4113" i="4"/>
  <c r="A4113" i="4"/>
  <c r="B4112" i="4"/>
  <c r="A4112" i="4"/>
  <c r="B4111" i="4"/>
  <c r="A4111" i="4"/>
  <c r="B4110" i="4"/>
  <c r="A4110" i="4"/>
  <c r="B4109" i="4"/>
  <c r="A4109" i="4"/>
  <c r="B4108" i="4"/>
  <c r="A4108" i="4"/>
  <c r="B4107" i="4"/>
  <c r="A4107" i="4"/>
  <c r="B4106" i="4"/>
  <c r="A4106" i="4"/>
  <c r="B4105" i="4"/>
  <c r="A4105" i="4"/>
  <c r="B4104" i="4"/>
  <c r="A4104" i="4"/>
  <c r="B4103" i="4"/>
  <c r="A4103" i="4"/>
  <c r="B4102" i="4"/>
  <c r="A4102" i="4"/>
  <c r="B4101" i="4"/>
  <c r="A4101" i="4"/>
  <c r="B4100" i="4"/>
  <c r="A4100" i="4"/>
  <c r="B4099" i="4"/>
  <c r="A4099" i="4"/>
  <c r="B4098" i="4"/>
  <c r="A4098" i="4"/>
  <c r="B4097" i="4"/>
  <c r="A4097" i="4"/>
  <c r="B4096" i="4"/>
  <c r="A4096" i="4"/>
  <c r="B4095" i="4"/>
  <c r="A4095" i="4"/>
  <c r="B4094" i="4"/>
  <c r="A4094" i="4"/>
  <c r="B4093" i="4"/>
  <c r="A4093" i="4"/>
  <c r="B4092" i="4"/>
  <c r="A4092" i="4"/>
  <c r="B4091" i="4"/>
  <c r="A4091" i="4"/>
  <c r="B4090" i="4"/>
  <c r="A4090" i="4"/>
  <c r="B4089" i="4"/>
  <c r="A4089" i="4"/>
  <c r="B4088" i="4"/>
  <c r="A4088" i="4"/>
  <c r="B4087" i="4"/>
  <c r="A4087" i="4"/>
  <c r="B4086" i="4"/>
  <c r="A4086" i="4"/>
  <c r="B4085" i="4"/>
  <c r="A4085" i="4"/>
  <c r="B4084" i="4"/>
  <c r="A4084" i="4"/>
  <c r="B4083" i="4"/>
  <c r="A4083" i="4"/>
  <c r="B4082" i="4"/>
  <c r="A4082" i="4"/>
  <c r="B4081" i="4"/>
  <c r="A4081" i="4"/>
  <c r="B4080" i="4"/>
  <c r="A4080" i="4"/>
  <c r="B4079" i="4"/>
  <c r="A4079" i="4"/>
  <c r="B4078" i="4"/>
  <c r="A4078" i="4"/>
  <c r="B4077" i="4"/>
  <c r="A4077" i="4"/>
  <c r="B4076" i="4"/>
  <c r="A4076" i="4"/>
  <c r="B4075" i="4"/>
  <c r="A4075" i="4"/>
  <c r="B4074" i="4"/>
  <c r="A4074" i="4"/>
  <c r="B4073" i="4"/>
  <c r="A4073" i="4"/>
  <c r="B4072" i="4"/>
  <c r="A4072" i="4"/>
  <c r="B4071" i="4"/>
  <c r="A4071" i="4"/>
  <c r="B4070" i="4"/>
  <c r="A4070" i="4"/>
  <c r="B4069" i="4"/>
  <c r="A4069" i="4"/>
  <c r="B4068" i="4"/>
  <c r="A4068" i="4"/>
  <c r="B4067" i="4"/>
  <c r="A4067" i="4"/>
  <c r="B4066" i="4"/>
  <c r="A4066" i="4"/>
  <c r="B4065" i="4"/>
  <c r="A4065" i="4"/>
  <c r="B4064" i="4"/>
  <c r="A4064" i="4"/>
  <c r="B4063" i="4"/>
  <c r="A4063" i="4"/>
  <c r="B4062" i="4"/>
  <c r="A4062" i="4"/>
  <c r="B4061" i="4"/>
  <c r="A4061" i="4"/>
  <c r="B4060" i="4"/>
  <c r="A4060" i="4"/>
  <c r="B4059" i="4"/>
  <c r="A4059" i="4"/>
  <c r="B4058" i="4"/>
  <c r="A4058" i="4"/>
  <c r="B4057" i="4"/>
  <c r="A4057" i="4"/>
  <c r="B4056" i="4"/>
  <c r="A4056" i="4"/>
  <c r="B4055" i="4"/>
  <c r="A4055" i="4"/>
  <c r="B4054" i="4"/>
  <c r="A4054" i="4"/>
  <c r="B4053" i="4"/>
  <c r="A4053" i="4"/>
  <c r="B4052" i="4"/>
  <c r="A4052" i="4"/>
  <c r="B4051" i="4"/>
  <c r="A4051" i="4"/>
  <c r="B4050" i="4"/>
  <c r="A4050" i="4"/>
  <c r="B4049" i="4"/>
  <c r="A4049" i="4"/>
  <c r="B4048" i="4"/>
  <c r="A4048" i="4"/>
  <c r="B4047" i="4"/>
  <c r="A4047" i="4"/>
  <c r="B4046" i="4"/>
  <c r="A4046" i="4"/>
  <c r="B4045" i="4"/>
  <c r="A4045" i="4"/>
  <c r="B4044" i="4"/>
  <c r="A4044" i="4"/>
  <c r="B4043" i="4"/>
  <c r="A4043" i="4"/>
  <c r="B4042" i="4"/>
  <c r="A4042" i="4"/>
  <c r="B4041" i="4"/>
  <c r="A4041" i="4"/>
  <c r="B4040" i="4"/>
  <c r="A4040" i="4"/>
  <c r="B4039" i="4"/>
  <c r="A4039" i="4"/>
  <c r="B4038" i="4"/>
  <c r="A4038" i="4"/>
  <c r="B4037" i="4"/>
  <c r="A4037" i="4"/>
  <c r="B4036" i="4"/>
  <c r="A4036" i="4"/>
  <c r="B4035" i="4"/>
  <c r="A4035" i="4"/>
  <c r="B4034" i="4"/>
  <c r="A4034" i="4"/>
  <c r="B4033" i="4"/>
  <c r="A4033" i="4"/>
  <c r="B4032" i="4"/>
  <c r="A4032" i="4"/>
  <c r="B4031" i="4"/>
  <c r="A4031" i="4"/>
  <c r="B4030" i="4"/>
  <c r="A4030" i="4"/>
  <c r="B4029" i="4"/>
  <c r="A4029" i="4"/>
  <c r="B4028" i="4"/>
  <c r="A4028" i="4"/>
  <c r="B4027" i="4"/>
  <c r="A4027" i="4"/>
  <c r="B4026" i="4"/>
  <c r="A4026" i="4"/>
  <c r="B4025" i="4"/>
  <c r="A4025" i="4"/>
  <c r="B4024" i="4"/>
  <c r="A4024" i="4"/>
  <c r="B4023" i="4"/>
  <c r="A4023" i="4"/>
  <c r="B4022" i="4"/>
  <c r="A4022" i="4"/>
  <c r="B4021" i="4"/>
  <c r="A4021" i="4"/>
  <c r="B4020" i="4"/>
  <c r="A4020" i="4"/>
  <c r="B4019" i="4"/>
  <c r="A4019" i="4"/>
  <c r="B4018" i="4"/>
  <c r="A4018" i="4"/>
  <c r="B4017" i="4"/>
  <c r="A4017" i="4"/>
  <c r="B4016" i="4"/>
  <c r="A4016" i="4"/>
  <c r="B4015" i="4"/>
  <c r="A4015" i="4"/>
  <c r="B4014" i="4"/>
  <c r="A4014" i="4"/>
  <c r="B4013" i="4"/>
  <c r="A4013" i="4"/>
  <c r="B4012" i="4"/>
  <c r="A4012" i="4"/>
  <c r="B4011" i="4"/>
  <c r="A4011" i="4"/>
  <c r="B4010" i="4"/>
  <c r="A4010" i="4"/>
  <c r="B4009" i="4"/>
  <c r="A4009" i="4"/>
  <c r="B4008" i="4"/>
  <c r="A4008" i="4"/>
  <c r="B4007" i="4"/>
  <c r="A4007" i="4"/>
  <c r="B4006" i="4"/>
  <c r="A4006" i="4"/>
  <c r="B4005" i="4"/>
  <c r="A4005" i="4"/>
  <c r="B4004" i="4"/>
  <c r="A4004" i="4"/>
  <c r="B4003" i="4"/>
  <c r="A4003" i="4"/>
  <c r="B4002" i="4"/>
  <c r="A4002" i="4"/>
  <c r="B4001" i="4"/>
  <c r="A4001" i="4"/>
  <c r="B4000" i="4"/>
  <c r="A4000" i="4"/>
  <c r="B3999" i="4"/>
  <c r="A3999" i="4"/>
  <c r="B3998" i="4"/>
  <c r="A3998" i="4"/>
  <c r="B3997" i="4"/>
  <c r="A3997" i="4"/>
  <c r="B3996" i="4"/>
  <c r="A3996" i="4"/>
  <c r="B3995" i="4"/>
  <c r="A3995" i="4"/>
  <c r="B3994" i="4"/>
  <c r="A3994" i="4"/>
  <c r="B3993" i="4"/>
  <c r="A3993" i="4"/>
  <c r="B3992" i="4"/>
  <c r="A3992" i="4"/>
  <c r="B3991" i="4"/>
  <c r="A3991" i="4"/>
  <c r="B3990" i="4"/>
  <c r="A3990" i="4"/>
  <c r="B3989" i="4"/>
  <c r="A3989" i="4"/>
  <c r="B3988" i="4"/>
  <c r="A3988" i="4"/>
  <c r="B3987" i="4"/>
  <c r="A3987" i="4"/>
  <c r="B3986" i="4"/>
  <c r="A3986" i="4"/>
  <c r="B3985" i="4"/>
  <c r="A3985" i="4"/>
  <c r="B3984" i="4"/>
  <c r="A3984" i="4"/>
  <c r="B3983" i="4"/>
  <c r="A3983" i="4"/>
  <c r="B3982" i="4"/>
  <c r="A3982" i="4"/>
  <c r="B3981" i="4"/>
  <c r="A3981" i="4"/>
  <c r="B3980" i="4"/>
  <c r="A3980" i="4"/>
  <c r="B3979" i="4"/>
  <c r="A3979" i="4"/>
  <c r="B3978" i="4"/>
  <c r="A3978" i="4"/>
  <c r="B3977" i="4"/>
  <c r="A3977" i="4"/>
  <c r="B3976" i="4"/>
  <c r="A3976" i="4"/>
  <c r="B3975" i="4"/>
  <c r="A3975" i="4"/>
  <c r="B3974" i="4"/>
  <c r="A3974" i="4"/>
  <c r="B3973" i="4"/>
  <c r="A3973" i="4"/>
  <c r="B3972" i="4"/>
  <c r="A3972" i="4"/>
  <c r="B3971" i="4"/>
  <c r="A3971" i="4"/>
  <c r="B3970" i="4"/>
  <c r="A3970" i="4"/>
  <c r="B3969" i="4"/>
  <c r="A3969" i="4"/>
  <c r="B3968" i="4"/>
  <c r="A3968" i="4"/>
  <c r="B3967" i="4"/>
  <c r="A3967" i="4"/>
  <c r="B3966" i="4"/>
  <c r="A3966" i="4"/>
  <c r="B3965" i="4"/>
  <c r="A3965" i="4"/>
  <c r="B3964" i="4"/>
  <c r="A3964" i="4"/>
  <c r="B3963" i="4"/>
  <c r="A3963" i="4"/>
  <c r="B3962" i="4"/>
  <c r="A3962" i="4"/>
  <c r="B3961" i="4"/>
  <c r="A3961" i="4"/>
  <c r="B3960" i="4"/>
  <c r="A3960" i="4"/>
  <c r="B3959" i="4"/>
  <c r="A3959" i="4"/>
  <c r="B3958" i="4"/>
  <c r="A3958" i="4"/>
  <c r="B3957" i="4"/>
  <c r="A3957" i="4"/>
  <c r="B3956" i="4"/>
  <c r="A3956" i="4"/>
  <c r="B3955" i="4"/>
  <c r="A3955" i="4"/>
  <c r="B3954" i="4"/>
  <c r="A3954" i="4"/>
  <c r="B3953" i="4"/>
  <c r="A3953" i="4"/>
  <c r="B3952" i="4"/>
  <c r="A3952" i="4"/>
  <c r="B3951" i="4"/>
  <c r="A3951" i="4"/>
  <c r="B3950" i="4"/>
  <c r="A3950" i="4"/>
  <c r="B3949" i="4"/>
  <c r="A3949" i="4"/>
  <c r="B3948" i="4"/>
  <c r="A3948" i="4"/>
  <c r="B3947" i="4"/>
  <c r="A3947" i="4"/>
  <c r="B3946" i="4"/>
  <c r="A3946" i="4"/>
  <c r="B3945" i="4"/>
  <c r="A3945" i="4"/>
  <c r="B3944" i="4"/>
  <c r="A3944" i="4"/>
  <c r="B3943" i="4"/>
  <c r="A3943" i="4"/>
  <c r="B3942" i="4"/>
  <c r="A3942" i="4"/>
  <c r="B3941" i="4"/>
  <c r="A3941" i="4"/>
  <c r="B3940" i="4"/>
  <c r="A3940" i="4"/>
  <c r="B3939" i="4"/>
  <c r="A3939" i="4"/>
  <c r="B3938" i="4"/>
  <c r="A3938" i="4"/>
  <c r="B3937" i="4"/>
  <c r="A3937" i="4"/>
  <c r="B3936" i="4"/>
  <c r="A3936" i="4"/>
  <c r="B3935" i="4"/>
  <c r="A3935" i="4"/>
  <c r="B3934" i="4"/>
  <c r="A3934" i="4"/>
  <c r="B3933" i="4"/>
  <c r="A3933" i="4"/>
  <c r="B3932" i="4"/>
  <c r="A3932" i="4"/>
  <c r="B3931" i="4"/>
  <c r="A3931" i="4"/>
  <c r="B3930" i="4"/>
  <c r="A3930" i="4"/>
  <c r="B3929" i="4"/>
  <c r="A3929" i="4"/>
  <c r="B3928" i="4"/>
  <c r="A3928" i="4"/>
  <c r="B3927" i="4"/>
  <c r="A3927" i="4"/>
  <c r="B3926" i="4"/>
  <c r="A3926" i="4"/>
  <c r="B3925" i="4"/>
  <c r="A3925" i="4"/>
  <c r="B3924" i="4"/>
  <c r="A3924" i="4"/>
  <c r="B3923" i="4"/>
  <c r="A3923" i="4"/>
  <c r="B3922" i="4"/>
  <c r="A3922" i="4"/>
  <c r="B3921" i="4"/>
  <c r="A3921" i="4"/>
  <c r="B3920" i="4"/>
  <c r="A3920" i="4"/>
  <c r="B3919" i="4"/>
  <c r="A3919" i="4"/>
  <c r="B3918" i="4"/>
  <c r="A3918" i="4"/>
  <c r="B3917" i="4"/>
  <c r="A3917" i="4"/>
  <c r="B3916" i="4"/>
  <c r="A3916" i="4"/>
  <c r="B3915" i="4"/>
  <c r="A3915" i="4"/>
  <c r="B3914" i="4"/>
  <c r="A3914" i="4"/>
  <c r="B3913" i="4"/>
  <c r="A3913" i="4"/>
  <c r="B3912" i="4"/>
  <c r="A3912" i="4"/>
  <c r="B3911" i="4"/>
  <c r="A3911" i="4"/>
  <c r="B3910" i="4"/>
  <c r="A3910" i="4"/>
  <c r="B3909" i="4"/>
  <c r="A3909" i="4"/>
  <c r="B3908" i="4"/>
  <c r="A3908" i="4"/>
  <c r="B3907" i="4"/>
  <c r="A3907" i="4"/>
  <c r="B3906" i="4"/>
  <c r="A3906" i="4"/>
  <c r="B3905" i="4"/>
  <c r="A3905" i="4"/>
  <c r="B3904" i="4"/>
  <c r="A3904" i="4"/>
  <c r="B3903" i="4"/>
  <c r="A3903" i="4"/>
  <c r="B3902" i="4"/>
  <c r="A3902" i="4"/>
  <c r="B3901" i="4"/>
  <c r="A3901" i="4"/>
  <c r="B3900" i="4"/>
  <c r="A3900" i="4"/>
  <c r="B3899" i="4"/>
  <c r="A3899" i="4"/>
  <c r="B3898" i="4"/>
  <c r="A3898" i="4"/>
  <c r="B3897" i="4"/>
  <c r="A3897" i="4"/>
  <c r="B3896" i="4"/>
  <c r="A3896" i="4"/>
  <c r="B3895" i="4"/>
  <c r="A3895" i="4"/>
  <c r="B3894" i="4"/>
  <c r="A3894" i="4"/>
  <c r="B3893" i="4"/>
  <c r="A3893" i="4"/>
  <c r="B3892" i="4"/>
  <c r="A3892" i="4"/>
  <c r="B3891" i="4"/>
  <c r="A3891" i="4"/>
  <c r="B3890" i="4"/>
  <c r="A3890" i="4"/>
  <c r="B3889" i="4"/>
  <c r="A3889" i="4"/>
  <c r="B3888" i="4"/>
  <c r="A3888" i="4"/>
  <c r="B3887" i="4"/>
  <c r="A3887" i="4"/>
  <c r="B3886" i="4"/>
  <c r="A3886" i="4"/>
  <c r="B3885" i="4"/>
  <c r="A3885" i="4"/>
  <c r="B3884" i="4"/>
  <c r="A3884" i="4"/>
  <c r="B3883" i="4"/>
  <c r="A3883" i="4"/>
  <c r="B3882" i="4"/>
  <c r="A3882" i="4"/>
  <c r="B3881" i="4"/>
  <c r="A3881" i="4"/>
  <c r="B3880" i="4"/>
  <c r="A3880" i="4"/>
  <c r="B3879" i="4"/>
  <c r="A3879" i="4"/>
  <c r="B3878" i="4"/>
  <c r="A3878" i="4"/>
  <c r="B3877" i="4"/>
  <c r="A3877" i="4"/>
  <c r="B3876" i="4"/>
  <c r="A3876" i="4"/>
  <c r="B3875" i="4"/>
  <c r="A3875" i="4"/>
  <c r="B3874" i="4"/>
  <c r="A3874" i="4"/>
  <c r="B3873" i="4"/>
  <c r="A3873" i="4"/>
  <c r="B3872" i="4"/>
  <c r="A3872" i="4"/>
  <c r="B3871" i="4"/>
  <c r="A3871" i="4"/>
  <c r="B3870" i="4"/>
  <c r="A3870" i="4"/>
  <c r="B3869" i="4"/>
  <c r="A3869" i="4"/>
  <c r="B3868" i="4"/>
  <c r="A3868" i="4"/>
  <c r="B3867" i="4"/>
  <c r="A3867" i="4"/>
  <c r="B3866" i="4"/>
  <c r="A3866" i="4"/>
  <c r="B3865" i="4"/>
  <c r="A3865" i="4"/>
  <c r="B3864" i="4"/>
  <c r="A3864" i="4"/>
  <c r="B3863" i="4"/>
  <c r="A3863" i="4"/>
  <c r="B3862" i="4"/>
  <c r="A3862" i="4"/>
  <c r="B3861" i="4"/>
  <c r="A3861" i="4"/>
  <c r="B3860" i="4"/>
  <c r="A3860" i="4"/>
  <c r="B3859" i="4"/>
  <c r="A3859" i="4"/>
  <c r="B3858" i="4"/>
  <c r="A3858" i="4"/>
  <c r="B3857" i="4"/>
  <c r="A3857" i="4"/>
  <c r="B3856" i="4"/>
  <c r="A3856" i="4"/>
  <c r="B3855" i="4"/>
  <c r="A3855" i="4"/>
  <c r="B3854" i="4"/>
  <c r="A3854" i="4"/>
  <c r="B3853" i="4"/>
  <c r="A3853" i="4"/>
  <c r="B3852" i="4"/>
  <c r="A3852" i="4"/>
  <c r="B3851" i="4"/>
  <c r="A3851" i="4"/>
  <c r="B3850" i="4"/>
  <c r="A3850" i="4"/>
  <c r="B3849" i="4"/>
  <c r="A3849" i="4"/>
  <c r="B3848" i="4"/>
  <c r="A3848" i="4"/>
  <c r="B3847" i="4"/>
  <c r="A3847" i="4"/>
  <c r="B3846" i="4"/>
  <c r="A3846" i="4"/>
  <c r="B3845" i="4"/>
  <c r="A3845" i="4"/>
  <c r="B3844" i="4"/>
  <c r="A3844" i="4"/>
  <c r="B3843" i="4"/>
  <c r="A3843" i="4"/>
  <c r="B3842" i="4"/>
  <c r="A3842" i="4"/>
  <c r="B3841" i="4"/>
  <c r="A3841" i="4"/>
  <c r="B3840" i="4"/>
  <c r="A3840" i="4"/>
  <c r="B3839" i="4"/>
  <c r="A3839" i="4"/>
  <c r="B3838" i="4"/>
  <c r="A3838" i="4"/>
  <c r="B3837" i="4"/>
  <c r="A3837" i="4"/>
  <c r="B3836" i="4"/>
  <c r="A3836" i="4"/>
  <c r="B3835" i="4"/>
  <c r="A3835" i="4"/>
  <c r="B3834" i="4"/>
  <c r="A3834" i="4"/>
  <c r="B3833" i="4"/>
  <c r="A3833" i="4"/>
  <c r="B3832" i="4"/>
  <c r="A3832" i="4"/>
  <c r="B3831" i="4"/>
  <c r="A3831" i="4"/>
  <c r="B3830" i="4"/>
  <c r="A3830" i="4"/>
  <c r="B3829" i="4"/>
  <c r="A3829" i="4"/>
  <c r="B3828" i="4"/>
  <c r="A3828" i="4"/>
  <c r="B3827" i="4"/>
  <c r="A3827" i="4"/>
  <c r="B3826" i="4"/>
  <c r="A3826" i="4"/>
  <c r="B3825" i="4"/>
  <c r="A3825" i="4"/>
  <c r="B3824" i="4"/>
  <c r="A3824" i="4"/>
  <c r="B3823" i="4"/>
  <c r="A3823" i="4"/>
  <c r="B3822" i="4"/>
  <c r="A3822" i="4"/>
  <c r="B3821" i="4"/>
  <c r="A3821" i="4"/>
  <c r="B3820" i="4"/>
  <c r="A3820" i="4"/>
  <c r="B3819" i="4"/>
  <c r="A3819" i="4"/>
  <c r="B3818" i="4"/>
  <c r="A3818" i="4"/>
  <c r="B3817" i="4"/>
  <c r="A3817" i="4"/>
  <c r="B3816" i="4"/>
  <c r="A3816" i="4"/>
  <c r="B3815" i="4"/>
  <c r="A3815" i="4"/>
  <c r="B3814" i="4"/>
  <c r="A3814" i="4"/>
  <c r="B3813" i="4"/>
  <c r="A3813" i="4"/>
  <c r="B3812" i="4"/>
  <c r="A3812" i="4"/>
  <c r="B3811" i="4"/>
  <c r="A3811" i="4"/>
  <c r="B3810" i="4"/>
  <c r="A3810" i="4"/>
  <c r="B3809" i="4"/>
  <c r="A3809" i="4"/>
  <c r="B3808" i="4"/>
  <c r="A3808" i="4"/>
  <c r="B3807" i="4"/>
  <c r="A3807" i="4"/>
  <c r="B3806" i="4"/>
  <c r="A3806" i="4"/>
  <c r="B3805" i="4"/>
  <c r="A3805" i="4"/>
  <c r="B3804" i="4"/>
  <c r="A3804" i="4"/>
  <c r="B3803" i="4"/>
  <c r="A3803" i="4"/>
  <c r="B3802" i="4"/>
  <c r="A3802" i="4"/>
  <c r="B3801" i="4"/>
  <c r="A3801" i="4"/>
  <c r="B3800" i="4"/>
  <c r="A3800" i="4"/>
  <c r="B3799" i="4"/>
  <c r="A3799" i="4"/>
  <c r="B3798" i="4"/>
  <c r="A3798" i="4"/>
  <c r="B3797" i="4"/>
  <c r="A3797" i="4"/>
  <c r="B3796" i="4"/>
  <c r="A3796" i="4"/>
  <c r="B3795" i="4"/>
  <c r="A3795" i="4"/>
  <c r="B3794" i="4"/>
  <c r="A3794" i="4"/>
  <c r="B3793" i="4"/>
  <c r="A3793" i="4"/>
  <c r="B3792" i="4"/>
  <c r="A3792" i="4"/>
  <c r="B3791" i="4"/>
  <c r="A3791" i="4"/>
  <c r="B3790" i="4"/>
  <c r="A3790" i="4"/>
  <c r="B3789" i="4"/>
  <c r="A3789" i="4"/>
  <c r="B3788" i="4"/>
  <c r="A3788" i="4"/>
  <c r="B3787" i="4"/>
  <c r="A3787" i="4"/>
  <c r="B3786" i="4"/>
  <c r="A3786" i="4"/>
  <c r="B3785" i="4"/>
  <c r="A3785" i="4"/>
  <c r="B3784" i="4"/>
  <c r="A3784" i="4"/>
  <c r="B3783" i="4"/>
  <c r="A3783" i="4"/>
  <c r="B3782" i="4"/>
  <c r="A3782" i="4"/>
  <c r="B3781" i="4"/>
  <c r="A3781" i="4"/>
  <c r="B3780" i="4"/>
  <c r="A3780" i="4"/>
  <c r="B3779" i="4"/>
  <c r="A3779" i="4"/>
  <c r="B3778" i="4"/>
  <c r="A3778" i="4"/>
  <c r="B3777" i="4"/>
  <c r="A3777" i="4"/>
  <c r="B3776" i="4"/>
  <c r="A3776" i="4"/>
  <c r="B3775" i="4"/>
  <c r="A3775" i="4"/>
  <c r="B3774" i="4"/>
  <c r="A3774" i="4"/>
  <c r="B3773" i="4"/>
  <c r="A3773" i="4"/>
  <c r="B3772" i="4"/>
  <c r="A3772" i="4"/>
  <c r="B3771" i="4"/>
  <c r="A3771" i="4"/>
  <c r="B3770" i="4"/>
  <c r="A3770" i="4"/>
  <c r="B3769" i="4"/>
  <c r="A3769" i="4"/>
  <c r="B3768" i="4"/>
  <c r="A3768" i="4"/>
  <c r="B3767" i="4"/>
  <c r="A3767" i="4"/>
  <c r="B3766" i="4"/>
  <c r="A3766" i="4"/>
  <c r="B3765" i="4"/>
  <c r="A3765" i="4"/>
  <c r="B3764" i="4"/>
  <c r="A3764" i="4"/>
  <c r="B3763" i="4"/>
  <c r="A3763" i="4"/>
  <c r="B3762" i="4"/>
  <c r="A3762" i="4"/>
  <c r="B3761" i="4"/>
  <c r="A3761" i="4"/>
  <c r="B3760" i="4"/>
  <c r="A3760" i="4"/>
  <c r="B3759" i="4"/>
  <c r="A3759" i="4"/>
  <c r="B3758" i="4"/>
  <c r="A3758" i="4"/>
  <c r="B3757" i="4"/>
  <c r="A3757" i="4"/>
  <c r="B3756" i="4"/>
  <c r="A3756" i="4"/>
  <c r="B3755" i="4"/>
  <c r="A3755" i="4"/>
  <c r="B3754" i="4"/>
  <c r="A3754" i="4"/>
  <c r="B3753" i="4"/>
  <c r="A3753" i="4"/>
  <c r="B3752" i="4"/>
  <c r="A3752" i="4"/>
  <c r="B3751" i="4"/>
  <c r="A3751" i="4"/>
  <c r="B3750" i="4"/>
  <c r="A3750" i="4"/>
  <c r="B3749" i="4"/>
  <c r="A3749" i="4"/>
  <c r="B3748" i="4"/>
  <c r="A3748" i="4"/>
  <c r="B3747" i="4"/>
  <c r="A3747" i="4"/>
  <c r="B3746" i="4"/>
  <c r="A3746" i="4"/>
  <c r="B3745" i="4"/>
  <c r="A3745" i="4"/>
  <c r="B3744" i="4"/>
  <c r="A3744" i="4"/>
  <c r="B3743" i="4"/>
  <c r="A3743" i="4"/>
  <c r="B3742" i="4"/>
  <c r="A3742" i="4"/>
  <c r="B3741" i="4"/>
  <c r="A3741" i="4"/>
  <c r="B3740" i="4"/>
  <c r="A3740" i="4"/>
  <c r="B3739" i="4"/>
  <c r="A3739" i="4"/>
  <c r="B3738" i="4"/>
  <c r="A3738" i="4"/>
  <c r="B3737" i="4"/>
  <c r="A3737" i="4"/>
  <c r="B3736" i="4"/>
  <c r="A3736" i="4"/>
  <c r="B3735" i="4"/>
  <c r="A3735" i="4"/>
  <c r="B3734" i="4"/>
  <c r="A3734" i="4"/>
  <c r="B3733" i="4"/>
  <c r="A3733" i="4"/>
  <c r="B3732" i="4"/>
  <c r="A3732" i="4"/>
  <c r="B3731" i="4"/>
  <c r="A3731" i="4"/>
  <c r="B3730" i="4"/>
  <c r="A3730" i="4"/>
  <c r="B3729" i="4"/>
  <c r="A3729" i="4"/>
  <c r="B3728" i="4"/>
  <c r="A3728" i="4"/>
  <c r="B3727" i="4"/>
  <c r="A3727" i="4"/>
  <c r="B3726" i="4"/>
  <c r="A3726" i="4"/>
  <c r="B3725" i="4"/>
  <c r="A3725" i="4"/>
  <c r="B3724" i="4"/>
  <c r="A3724" i="4"/>
  <c r="B3723" i="4"/>
  <c r="A3723" i="4"/>
  <c r="B3722" i="4"/>
  <c r="A3722" i="4"/>
  <c r="B3721" i="4"/>
  <c r="A3721" i="4"/>
  <c r="B3720" i="4"/>
  <c r="A3720" i="4"/>
  <c r="B3719" i="4"/>
  <c r="A3719" i="4"/>
  <c r="B3718" i="4"/>
  <c r="A3718" i="4"/>
  <c r="B3717" i="4"/>
  <c r="A3717" i="4"/>
  <c r="B3716" i="4"/>
  <c r="A3716" i="4"/>
  <c r="B3715" i="4"/>
  <c r="A3715" i="4"/>
  <c r="B3714" i="4"/>
  <c r="A3714" i="4"/>
  <c r="B3713" i="4"/>
  <c r="A3713" i="4"/>
  <c r="B3712" i="4"/>
  <c r="A3712" i="4"/>
  <c r="B3711" i="4"/>
  <c r="A3711" i="4"/>
  <c r="B3710" i="4"/>
  <c r="A3710" i="4"/>
  <c r="B3709" i="4"/>
  <c r="A3709" i="4"/>
  <c r="B3708" i="4"/>
  <c r="A3708" i="4"/>
  <c r="B3707" i="4"/>
  <c r="A3707" i="4"/>
  <c r="B3706" i="4"/>
  <c r="A3706" i="4"/>
  <c r="B3705" i="4"/>
  <c r="A3705" i="4"/>
  <c r="B3704" i="4"/>
  <c r="A3704" i="4"/>
  <c r="B3703" i="4"/>
  <c r="A3703" i="4"/>
  <c r="B3702" i="4"/>
  <c r="A3702" i="4"/>
  <c r="B3701" i="4"/>
  <c r="A3701" i="4"/>
  <c r="B3700" i="4"/>
  <c r="A3700" i="4"/>
  <c r="B3699" i="4"/>
  <c r="A3699" i="4"/>
  <c r="B3698" i="4"/>
  <c r="A3698" i="4"/>
  <c r="B3697" i="4"/>
  <c r="A3697" i="4"/>
  <c r="B3696" i="4"/>
  <c r="A3696" i="4"/>
  <c r="B3695" i="4"/>
  <c r="A3695" i="4"/>
  <c r="B3694" i="4"/>
  <c r="A3694" i="4"/>
  <c r="B3693" i="4"/>
  <c r="A3693" i="4"/>
  <c r="B3692" i="4"/>
  <c r="A3692" i="4"/>
  <c r="B3691" i="4"/>
  <c r="A3691" i="4"/>
  <c r="B3690" i="4"/>
  <c r="A3690" i="4"/>
  <c r="B3689" i="4"/>
  <c r="A3689" i="4"/>
  <c r="B3688" i="4"/>
  <c r="A3688" i="4"/>
  <c r="B3687" i="4"/>
  <c r="A3687" i="4"/>
  <c r="B3686" i="4"/>
  <c r="A3686" i="4"/>
  <c r="B3685" i="4"/>
  <c r="A3685" i="4"/>
  <c r="B3684" i="4"/>
  <c r="A3684" i="4"/>
  <c r="B3683" i="4"/>
  <c r="A3683" i="4"/>
  <c r="B3682" i="4"/>
  <c r="A3682" i="4"/>
  <c r="B3681" i="4"/>
  <c r="A3681" i="4"/>
  <c r="B3680" i="4"/>
  <c r="A3680" i="4"/>
  <c r="B3679" i="4"/>
  <c r="A3679" i="4"/>
  <c r="B3678" i="4"/>
  <c r="A3678" i="4"/>
  <c r="B3677" i="4"/>
  <c r="A3677" i="4"/>
  <c r="B3676" i="4"/>
  <c r="A3676" i="4"/>
  <c r="B3675" i="4"/>
  <c r="A3675" i="4"/>
  <c r="B3674" i="4"/>
  <c r="A3674" i="4"/>
  <c r="B3673" i="4"/>
  <c r="A3673" i="4"/>
  <c r="B3672" i="4"/>
  <c r="A3672" i="4"/>
  <c r="B3671" i="4"/>
  <c r="A3671" i="4"/>
  <c r="B3670" i="4"/>
  <c r="A3670" i="4"/>
  <c r="B3669" i="4"/>
  <c r="A3669" i="4"/>
  <c r="B3668" i="4"/>
  <c r="A3668" i="4"/>
  <c r="B3667" i="4"/>
  <c r="A3667" i="4"/>
  <c r="B3666" i="4"/>
  <c r="A3666" i="4"/>
  <c r="B3665" i="4"/>
  <c r="A3665" i="4"/>
  <c r="B3664" i="4"/>
  <c r="A3664" i="4"/>
  <c r="B3663" i="4"/>
  <c r="A3663" i="4"/>
  <c r="B3662" i="4"/>
  <c r="A3662" i="4"/>
  <c r="B3661" i="4"/>
  <c r="A3661" i="4"/>
  <c r="B3660" i="4"/>
  <c r="A3660" i="4"/>
  <c r="B3659" i="4"/>
  <c r="A3659" i="4"/>
  <c r="B3658" i="4"/>
  <c r="A3658" i="4"/>
  <c r="B3657" i="4"/>
  <c r="A3657" i="4"/>
  <c r="B3656" i="4"/>
  <c r="A3656" i="4"/>
  <c r="B3655" i="4"/>
  <c r="A3655" i="4"/>
  <c r="B3654" i="4"/>
  <c r="A3654" i="4"/>
  <c r="B3653" i="4"/>
  <c r="A3653" i="4"/>
  <c r="B3652" i="4"/>
  <c r="A3652" i="4"/>
  <c r="B3651" i="4"/>
  <c r="A3651" i="4"/>
  <c r="B3650" i="4"/>
  <c r="A3650" i="4"/>
  <c r="B3649" i="4"/>
  <c r="A3649" i="4"/>
  <c r="B3648" i="4"/>
  <c r="A3648" i="4"/>
  <c r="B3647" i="4"/>
  <c r="A3647" i="4"/>
  <c r="B3646" i="4"/>
  <c r="A3646" i="4"/>
  <c r="B3645" i="4"/>
  <c r="A3645" i="4"/>
  <c r="B3644" i="4"/>
  <c r="A3644" i="4"/>
  <c r="B3643" i="4"/>
  <c r="A3643" i="4"/>
  <c r="B3642" i="4"/>
  <c r="A3642" i="4"/>
  <c r="B3641" i="4"/>
  <c r="A3641" i="4"/>
  <c r="B3640" i="4"/>
  <c r="A3640" i="4"/>
  <c r="B3639" i="4"/>
  <c r="A3639" i="4"/>
  <c r="B3638" i="4"/>
  <c r="A3638" i="4"/>
  <c r="B3637" i="4"/>
  <c r="A3637" i="4"/>
  <c r="B3636" i="4"/>
  <c r="A3636" i="4"/>
  <c r="B3635" i="4"/>
  <c r="A3635" i="4"/>
  <c r="B3634" i="4"/>
  <c r="A3634" i="4"/>
  <c r="B3633" i="4"/>
  <c r="A3633" i="4"/>
  <c r="B3632" i="4"/>
  <c r="A3632" i="4"/>
  <c r="B3631" i="4"/>
  <c r="A3631" i="4"/>
  <c r="B3630" i="4"/>
  <c r="A3630" i="4"/>
  <c r="B3629" i="4"/>
  <c r="A3629" i="4"/>
  <c r="B3628" i="4"/>
  <c r="A3628" i="4"/>
  <c r="B3627" i="4"/>
  <c r="A3627" i="4"/>
  <c r="B3626" i="4"/>
  <c r="A3626" i="4"/>
  <c r="B3625" i="4"/>
  <c r="A3625" i="4"/>
  <c r="B3624" i="4"/>
  <c r="A3624" i="4"/>
  <c r="B3623" i="4"/>
  <c r="A3623" i="4"/>
  <c r="B3622" i="4"/>
  <c r="A3622" i="4"/>
  <c r="B3621" i="4"/>
  <c r="A3621" i="4"/>
  <c r="B3620" i="4"/>
  <c r="A3620" i="4"/>
  <c r="B3619" i="4"/>
  <c r="A3619" i="4"/>
  <c r="B3618" i="4"/>
  <c r="A3618" i="4"/>
  <c r="B3617" i="4"/>
  <c r="A3617" i="4"/>
  <c r="B3616" i="4"/>
  <c r="A3616" i="4"/>
  <c r="B3615" i="4"/>
  <c r="A3615" i="4"/>
  <c r="B3614" i="4"/>
  <c r="A3614" i="4"/>
  <c r="B3613" i="4"/>
  <c r="A3613" i="4"/>
  <c r="B3612" i="4"/>
  <c r="A3612" i="4"/>
  <c r="B3611" i="4"/>
  <c r="A3611" i="4"/>
  <c r="B3610" i="4"/>
  <c r="A3610" i="4"/>
  <c r="B3609" i="4"/>
  <c r="A3609" i="4"/>
  <c r="B3608" i="4"/>
  <c r="A3608" i="4"/>
  <c r="B3607" i="4"/>
  <c r="A3607" i="4"/>
  <c r="B3606" i="4"/>
  <c r="A3606" i="4"/>
  <c r="B3605" i="4"/>
  <c r="A3605" i="4"/>
  <c r="B3604" i="4"/>
  <c r="A3604" i="4"/>
  <c r="B3603" i="4"/>
  <c r="A3603" i="4"/>
  <c r="B3602" i="4"/>
  <c r="A3602" i="4"/>
  <c r="B3601" i="4"/>
  <c r="A3601" i="4"/>
  <c r="B3600" i="4"/>
  <c r="A3600" i="4"/>
  <c r="B3599" i="4"/>
  <c r="A3599" i="4"/>
  <c r="B3598" i="4"/>
  <c r="A3598" i="4"/>
  <c r="B3597" i="4"/>
  <c r="A3597" i="4"/>
  <c r="B3596" i="4"/>
  <c r="A3596" i="4"/>
  <c r="B3595" i="4"/>
  <c r="A3595" i="4"/>
  <c r="B3594" i="4"/>
  <c r="A3594" i="4"/>
  <c r="B3593" i="4"/>
  <c r="A3593" i="4"/>
  <c r="B3592" i="4"/>
  <c r="A3592" i="4"/>
  <c r="B3591" i="4"/>
  <c r="A3591" i="4"/>
  <c r="B3590" i="4"/>
  <c r="A3590" i="4"/>
  <c r="B3589" i="4"/>
  <c r="A3589" i="4"/>
  <c r="B3588" i="4"/>
  <c r="A3588" i="4"/>
  <c r="B3587" i="4"/>
  <c r="A3587" i="4"/>
  <c r="B3586" i="4"/>
  <c r="A3586" i="4"/>
  <c r="B3585" i="4"/>
  <c r="A3585" i="4"/>
  <c r="B3584" i="4"/>
  <c r="A3584" i="4"/>
  <c r="B3583" i="4"/>
  <c r="A3583" i="4"/>
  <c r="B3582" i="4"/>
  <c r="A3582" i="4"/>
  <c r="B3581" i="4"/>
  <c r="A3581" i="4"/>
  <c r="B3580" i="4"/>
  <c r="A3580" i="4"/>
  <c r="B3579" i="4"/>
  <c r="A3579" i="4"/>
  <c r="B3578" i="4"/>
  <c r="A3578" i="4"/>
  <c r="B3577" i="4"/>
  <c r="A3577" i="4"/>
  <c r="B3576" i="4"/>
  <c r="A3576" i="4"/>
  <c r="B3575" i="4"/>
  <c r="A3575" i="4"/>
  <c r="B3574" i="4"/>
  <c r="A3574" i="4"/>
  <c r="B3573" i="4"/>
  <c r="A3573" i="4"/>
  <c r="B3572" i="4"/>
  <c r="A3572" i="4"/>
  <c r="B3571" i="4"/>
  <c r="A3571" i="4"/>
  <c r="B3570" i="4"/>
  <c r="A3570" i="4"/>
  <c r="B3569" i="4"/>
  <c r="A3569" i="4"/>
  <c r="B3568" i="4"/>
  <c r="A3568" i="4"/>
  <c r="B3567" i="4"/>
  <c r="A3567" i="4"/>
  <c r="B3566" i="4"/>
  <c r="A3566" i="4"/>
  <c r="B3565" i="4"/>
  <c r="A3565" i="4"/>
  <c r="B3564" i="4"/>
  <c r="A3564" i="4"/>
  <c r="B3563" i="4"/>
  <c r="A3563" i="4"/>
  <c r="B3562" i="4"/>
  <c r="A3562" i="4"/>
  <c r="B3561" i="4"/>
  <c r="A3561" i="4"/>
  <c r="B3560" i="4"/>
  <c r="A3560" i="4"/>
  <c r="B3559" i="4"/>
  <c r="A3559" i="4"/>
  <c r="B3558" i="4"/>
  <c r="A3558" i="4"/>
  <c r="B3557" i="4"/>
  <c r="A3557" i="4"/>
  <c r="B3556" i="4"/>
  <c r="A3556" i="4"/>
  <c r="B3555" i="4"/>
  <c r="A3555" i="4"/>
  <c r="B3554" i="4"/>
  <c r="A3554" i="4"/>
  <c r="B3553" i="4"/>
  <c r="A3553" i="4"/>
  <c r="B3552" i="4"/>
  <c r="A3552" i="4"/>
  <c r="B3551" i="4"/>
  <c r="A3551" i="4"/>
  <c r="B3550" i="4"/>
  <c r="A3550" i="4"/>
  <c r="B3549" i="4"/>
  <c r="A3549" i="4"/>
  <c r="B3548" i="4"/>
  <c r="A3548" i="4"/>
  <c r="B3547" i="4"/>
  <c r="A3547" i="4"/>
  <c r="B3546" i="4"/>
  <c r="A3546" i="4"/>
  <c r="B3545" i="4"/>
  <c r="A3545" i="4"/>
  <c r="B3544" i="4"/>
  <c r="A3544" i="4"/>
  <c r="B3543" i="4"/>
  <c r="A3543" i="4"/>
  <c r="B3542" i="4"/>
  <c r="A3542" i="4"/>
  <c r="B3541" i="4"/>
  <c r="A3541" i="4"/>
  <c r="B3540" i="4"/>
  <c r="A3540" i="4"/>
  <c r="B3539" i="4"/>
  <c r="A3539" i="4"/>
  <c r="B3538" i="4"/>
  <c r="A3538" i="4"/>
  <c r="B3537" i="4"/>
  <c r="A3537" i="4"/>
  <c r="B3536" i="4"/>
  <c r="A3536" i="4"/>
  <c r="B3535" i="4"/>
  <c r="A3535" i="4"/>
  <c r="B3534" i="4"/>
  <c r="A3534" i="4"/>
  <c r="B3533" i="4"/>
  <c r="A3533" i="4"/>
  <c r="B3532" i="4"/>
  <c r="A3532" i="4"/>
  <c r="B3531" i="4"/>
  <c r="A3531" i="4"/>
  <c r="B3530" i="4"/>
  <c r="A3530" i="4"/>
  <c r="B3529" i="4"/>
  <c r="A3529" i="4"/>
  <c r="B3528" i="4"/>
  <c r="A3528" i="4"/>
  <c r="B3527" i="4"/>
  <c r="A3527" i="4"/>
  <c r="B3526" i="4"/>
  <c r="A3526" i="4"/>
  <c r="B3525" i="4"/>
  <c r="A3525" i="4"/>
  <c r="B3524" i="4"/>
  <c r="A3524" i="4"/>
  <c r="B3523" i="4"/>
  <c r="A3523" i="4"/>
  <c r="B3522" i="4"/>
  <c r="A3522" i="4"/>
  <c r="B3521" i="4"/>
  <c r="A3521" i="4"/>
  <c r="B3520" i="4"/>
  <c r="A3520" i="4"/>
  <c r="B3519" i="4"/>
  <c r="A3519" i="4"/>
  <c r="B3518" i="4"/>
  <c r="A3518" i="4"/>
  <c r="B3517" i="4"/>
  <c r="A3517" i="4"/>
  <c r="B3516" i="4"/>
  <c r="A3516" i="4"/>
  <c r="B3515" i="4"/>
  <c r="A3515" i="4"/>
  <c r="B3514" i="4"/>
  <c r="A3514" i="4"/>
  <c r="B3513" i="4"/>
  <c r="A3513" i="4"/>
  <c r="B3512" i="4"/>
  <c r="A3512" i="4"/>
  <c r="B3511" i="4"/>
  <c r="A3511" i="4"/>
  <c r="B3510" i="4"/>
  <c r="A3510" i="4"/>
  <c r="B3509" i="4"/>
  <c r="A3509" i="4"/>
  <c r="B3508" i="4"/>
  <c r="A3508" i="4"/>
  <c r="B3507" i="4"/>
  <c r="A3507" i="4"/>
  <c r="B3506" i="4"/>
  <c r="A3506" i="4"/>
  <c r="B3505" i="4"/>
  <c r="A3505" i="4"/>
  <c r="B3504" i="4"/>
  <c r="A3504" i="4"/>
  <c r="B3503" i="4"/>
  <c r="A3503" i="4"/>
  <c r="B3502" i="4"/>
  <c r="A3502" i="4"/>
  <c r="B3501" i="4"/>
  <c r="A3501" i="4"/>
  <c r="B3500" i="4"/>
  <c r="A3500" i="4"/>
  <c r="B3499" i="4"/>
  <c r="A3499" i="4"/>
  <c r="B3498" i="4"/>
  <c r="A3498" i="4"/>
  <c r="B3497" i="4"/>
  <c r="A3497" i="4"/>
  <c r="B3496" i="4"/>
  <c r="A3496" i="4"/>
  <c r="B3495" i="4"/>
  <c r="A3495" i="4"/>
  <c r="B3494" i="4"/>
  <c r="A3494" i="4"/>
  <c r="B3493" i="4"/>
  <c r="A3493" i="4"/>
  <c r="B3492" i="4"/>
  <c r="A3492" i="4"/>
  <c r="B3491" i="4"/>
  <c r="A3491" i="4"/>
  <c r="B3490" i="4"/>
  <c r="A3490" i="4"/>
  <c r="B3489" i="4"/>
  <c r="A3489" i="4"/>
  <c r="B3488" i="4"/>
  <c r="A3488" i="4"/>
  <c r="B3487" i="4"/>
  <c r="A3487" i="4"/>
  <c r="B3486" i="4"/>
  <c r="A3486" i="4"/>
  <c r="B3485" i="4"/>
  <c r="A3485" i="4"/>
  <c r="B3484" i="4"/>
  <c r="A3484" i="4"/>
  <c r="B3483" i="4"/>
  <c r="A3483" i="4"/>
  <c r="B3482" i="4"/>
  <c r="A3482" i="4"/>
  <c r="B3481" i="4"/>
  <c r="A3481" i="4"/>
  <c r="B3480" i="4"/>
  <c r="A3480" i="4"/>
  <c r="B3479" i="4"/>
  <c r="A3479" i="4"/>
  <c r="B3478" i="4"/>
  <c r="A3478" i="4"/>
  <c r="B3477" i="4"/>
  <c r="A3477" i="4"/>
  <c r="B3476" i="4"/>
  <c r="A3476" i="4"/>
  <c r="B3475" i="4"/>
  <c r="A3475" i="4"/>
  <c r="B3474" i="4"/>
  <c r="A3474" i="4"/>
  <c r="B3473" i="4"/>
  <c r="A3473" i="4"/>
  <c r="B3472" i="4"/>
  <c r="A3472" i="4"/>
  <c r="B3471" i="4"/>
  <c r="A3471" i="4"/>
  <c r="B3470" i="4"/>
  <c r="A3470" i="4"/>
  <c r="B3469" i="4"/>
  <c r="A3469" i="4"/>
  <c r="B3468" i="4"/>
  <c r="A3468" i="4"/>
  <c r="B3467" i="4"/>
  <c r="A3467" i="4"/>
  <c r="B3466" i="4"/>
  <c r="A3466" i="4"/>
  <c r="B3465" i="4"/>
  <c r="A3465" i="4"/>
  <c r="B3464" i="4"/>
  <c r="A3464" i="4"/>
  <c r="B3463" i="4"/>
  <c r="A3463" i="4"/>
  <c r="B3462" i="4"/>
  <c r="A3462" i="4"/>
  <c r="B3461" i="4"/>
  <c r="A3461" i="4"/>
  <c r="B3460" i="4"/>
  <c r="A3460" i="4"/>
  <c r="B3459" i="4"/>
  <c r="A3459" i="4"/>
  <c r="B3458" i="4"/>
  <c r="A3458" i="4"/>
  <c r="B3457" i="4"/>
  <c r="A3457" i="4"/>
  <c r="B3456" i="4"/>
  <c r="A3456" i="4"/>
  <c r="B3455" i="4"/>
  <c r="A3455" i="4"/>
  <c r="B3454" i="4"/>
  <c r="A3454" i="4"/>
  <c r="B3453" i="4"/>
  <c r="A3453" i="4"/>
  <c r="B3452" i="4"/>
  <c r="A3452" i="4"/>
  <c r="B3451" i="4"/>
  <c r="A3451" i="4"/>
  <c r="B3450" i="4"/>
  <c r="A3450" i="4"/>
  <c r="B3449" i="4"/>
  <c r="A3449" i="4"/>
  <c r="B3448" i="4"/>
  <c r="A3448" i="4"/>
  <c r="B3447" i="4"/>
  <c r="A3447" i="4"/>
  <c r="B3446" i="4"/>
  <c r="A3446" i="4"/>
  <c r="B3445" i="4"/>
  <c r="A3445" i="4"/>
  <c r="B3444" i="4"/>
  <c r="A3444" i="4"/>
  <c r="B3443" i="4"/>
  <c r="A3443" i="4"/>
  <c r="B3442" i="4"/>
  <c r="A3442" i="4"/>
  <c r="B3441" i="4"/>
  <c r="A3441" i="4"/>
  <c r="B3440" i="4"/>
  <c r="A3440" i="4"/>
  <c r="B3439" i="4"/>
  <c r="A3439" i="4"/>
  <c r="B3438" i="4"/>
  <c r="A3438" i="4"/>
  <c r="B3437" i="4"/>
  <c r="A3437" i="4"/>
  <c r="B3436" i="4"/>
  <c r="A3436" i="4"/>
  <c r="B3435" i="4"/>
  <c r="A3435" i="4"/>
  <c r="B3434" i="4"/>
  <c r="A3434" i="4"/>
  <c r="B3433" i="4"/>
  <c r="A3433" i="4"/>
  <c r="B3432" i="4"/>
  <c r="A3432" i="4"/>
  <c r="B3431" i="4"/>
  <c r="A3431" i="4"/>
  <c r="B3430" i="4"/>
  <c r="A3430" i="4"/>
  <c r="B3429" i="4"/>
  <c r="A3429" i="4"/>
  <c r="B3428" i="4"/>
  <c r="A3428" i="4"/>
  <c r="B3427" i="4"/>
  <c r="A3427" i="4"/>
  <c r="B3426" i="4"/>
  <c r="A3426" i="4"/>
  <c r="B3425" i="4"/>
  <c r="A3425" i="4"/>
  <c r="B3424" i="4"/>
  <c r="A3424" i="4"/>
  <c r="B3423" i="4"/>
  <c r="A3423" i="4"/>
  <c r="B3422" i="4"/>
  <c r="A3422" i="4"/>
  <c r="B3421" i="4"/>
  <c r="A3421" i="4"/>
  <c r="B3420" i="4"/>
  <c r="A3420" i="4"/>
  <c r="B3419" i="4"/>
  <c r="A3419" i="4"/>
  <c r="B3418" i="4"/>
  <c r="A3418" i="4"/>
  <c r="B3417" i="4"/>
  <c r="A3417" i="4"/>
  <c r="B3416" i="4"/>
  <c r="A3416" i="4"/>
  <c r="B3415" i="4"/>
  <c r="A3415" i="4"/>
  <c r="B3414" i="4"/>
  <c r="A3414" i="4"/>
  <c r="B3413" i="4"/>
  <c r="A3413" i="4"/>
  <c r="B3412" i="4"/>
  <c r="A3412" i="4"/>
  <c r="B3411" i="4"/>
  <c r="A3411" i="4"/>
  <c r="B3410" i="4"/>
  <c r="A3410" i="4"/>
  <c r="B3409" i="4"/>
  <c r="A3409" i="4"/>
  <c r="B3408" i="4"/>
  <c r="A3408" i="4"/>
  <c r="B3407" i="4"/>
  <c r="A3407" i="4"/>
  <c r="B3406" i="4"/>
  <c r="A3406" i="4"/>
  <c r="B3405" i="4"/>
  <c r="A3405" i="4"/>
  <c r="B3404" i="4"/>
  <c r="A3404" i="4"/>
  <c r="B3403" i="4"/>
  <c r="A3403" i="4"/>
  <c r="B3402" i="4"/>
  <c r="A3402" i="4"/>
  <c r="B3401" i="4"/>
  <c r="A3401" i="4"/>
  <c r="B3400" i="4"/>
  <c r="A3400" i="4"/>
  <c r="B3399" i="4"/>
  <c r="A3399" i="4"/>
  <c r="B3398" i="4"/>
  <c r="A3398" i="4"/>
  <c r="B3397" i="4"/>
  <c r="A3397" i="4"/>
  <c r="B3396" i="4"/>
  <c r="A3396" i="4"/>
  <c r="B3395" i="4"/>
  <c r="A3395" i="4"/>
  <c r="B3394" i="4"/>
  <c r="A3394" i="4"/>
  <c r="B3393" i="4"/>
  <c r="A3393" i="4"/>
  <c r="B3392" i="4"/>
  <c r="A3392" i="4"/>
  <c r="B3391" i="4"/>
  <c r="A3391" i="4"/>
  <c r="B3390" i="4"/>
  <c r="A3390" i="4"/>
  <c r="B3389" i="4"/>
  <c r="A3389" i="4"/>
  <c r="B3388" i="4"/>
  <c r="A3388" i="4"/>
  <c r="B3387" i="4"/>
  <c r="A3387" i="4"/>
  <c r="B3386" i="4"/>
  <c r="A3386" i="4"/>
  <c r="B3385" i="4"/>
  <c r="A3385" i="4"/>
  <c r="B3384" i="4"/>
  <c r="A3384" i="4"/>
  <c r="B3383" i="4"/>
  <c r="A3383" i="4"/>
  <c r="B3382" i="4"/>
  <c r="A3382" i="4"/>
  <c r="B3381" i="4"/>
  <c r="A3381" i="4"/>
  <c r="B3380" i="4"/>
  <c r="A3380" i="4"/>
  <c r="B3379" i="4"/>
  <c r="A3379" i="4"/>
  <c r="B3378" i="4"/>
  <c r="A3378" i="4"/>
  <c r="B3377" i="4"/>
  <c r="A3377" i="4"/>
  <c r="B3376" i="4"/>
  <c r="A3376" i="4"/>
  <c r="B3375" i="4"/>
  <c r="A3375" i="4"/>
  <c r="B3374" i="4"/>
  <c r="A3374" i="4"/>
  <c r="B3373" i="4"/>
  <c r="A3373" i="4"/>
  <c r="B3372" i="4"/>
  <c r="A3372" i="4"/>
  <c r="B3371" i="4"/>
  <c r="A3371" i="4"/>
  <c r="B3370" i="4"/>
  <c r="A3370" i="4"/>
  <c r="B3369" i="4"/>
  <c r="A3369" i="4"/>
  <c r="B3368" i="4"/>
  <c r="A3368" i="4"/>
  <c r="B3367" i="4"/>
  <c r="A3367" i="4"/>
  <c r="B3366" i="4"/>
  <c r="A3366" i="4"/>
  <c r="B3365" i="4"/>
  <c r="A3365" i="4"/>
  <c r="B3364" i="4"/>
  <c r="A3364" i="4"/>
  <c r="B3363" i="4"/>
  <c r="A3363" i="4"/>
  <c r="B3362" i="4"/>
  <c r="A3362" i="4"/>
  <c r="B3361" i="4"/>
  <c r="A3361" i="4"/>
  <c r="B3360" i="4"/>
  <c r="A3360" i="4"/>
  <c r="B3359" i="4"/>
  <c r="A3359" i="4"/>
  <c r="B3358" i="4"/>
  <c r="A3358" i="4"/>
  <c r="B3357" i="4"/>
  <c r="A3357" i="4"/>
  <c r="B3356" i="4"/>
  <c r="A3356" i="4"/>
  <c r="B3355" i="4"/>
  <c r="A3355" i="4"/>
  <c r="B3354" i="4"/>
  <c r="A3354" i="4"/>
  <c r="B3353" i="4"/>
  <c r="A3353" i="4"/>
  <c r="B3352" i="4"/>
  <c r="A3352" i="4"/>
  <c r="B3351" i="4"/>
  <c r="A3351" i="4"/>
  <c r="B3350" i="4"/>
  <c r="A3350" i="4"/>
  <c r="B3349" i="4"/>
  <c r="A3349" i="4"/>
  <c r="B3348" i="4"/>
  <c r="A3348" i="4"/>
  <c r="B3347" i="4"/>
  <c r="A3347" i="4"/>
  <c r="B3346" i="4"/>
  <c r="A3346" i="4"/>
  <c r="B3345" i="4"/>
  <c r="A3345" i="4"/>
  <c r="B3344" i="4"/>
  <c r="A3344" i="4"/>
  <c r="B3343" i="4"/>
  <c r="A3343" i="4"/>
  <c r="B3342" i="4"/>
  <c r="A3342" i="4"/>
  <c r="B3341" i="4"/>
  <c r="A3341" i="4"/>
  <c r="B3340" i="4"/>
  <c r="A3340" i="4"/>
  <c r="B3339" i="4"/>
  <c r="A3339" i="4"/>
  <c r="B3338" i="4"/>
  <c r="A3338" i="4"/>
  <c r="B3337" i="4"/>
  <c r="A3337" i="4"/>
  <c r="B3336" i="4"/>
  <c r="A3336" i="4"/>
  <c r="B3335" i="4"/>
  <c r="A3335" i="4"/>
  <c r="B3334" i="4"/>
  <c r="A3334" i="4"/>
  <c r="B3333" i="4"/>
  <c r="A3333" i="4"/>
  <c r="B3332" i="4"/>
  <c r="A3332" i="4"/>
  <c r="B3331" i="4"/>
  <c r="A3331" i="4"/>
  <c r="B3330" i="4"/>
  <c r="A3330" i="4"/>
  <c r="B3329" i="4"/>
  <c r="A3329" i="4"/>
  <c r="B3328" i="4"/>
  <c r="A3328" i="4"/>
  <c r="B3327" i="4"/>
  <c r="A3327" i="4"/>
  <c r="B3326" i="4"/>
  <c r="A3326" i="4"/>
  <c r="B3325" i="4"/>
  <c r="A3325" i="4"/>
  <c r="B3324" i="4"/>
  <c r="A3324" i="4"/>
  <c r="B3323" i="4"/>
  <c r="A3323" i="4"/>
  <c r="B3322" i="4"/>
  <c r="A3322" i="4"/>
  <c r="B3321" i="4"/>
  <c r="A3321" i="4"/>
  <c r="B3320" i="4"/>
  <c r="A3320" i="4"/>
  <c r="B3319" i="4"/>
  <c r="A3319" i="4"/>
  <c r="B3318" i="4"/>
  <c r="A3318" i="4"/>
  <c r="B3317" i="4"/>
  <c r="A3317" i="4"/>
  <c r="B3316" i="4"/>
  <c r="A3316" i="4"/>
  <c r="B3315" i="4"/>
  <c r="A3315" i="4"/>
  <c r="B3314" i="4"/>
  <c r="A3314" i="4"/>
  <c r="B3313" i="4"/>
  <c r="A3313" i="4"/>
  <c r="B3312" i="4"/>
  <c r="A3312" i="4"/>
  <c r="B3311" i="4"/>
  <c r="A3311" i="4"/>
  <c r="B3310" i="4"/>
  <c r="A3310" i="4"/>
  <c r="B3309" i="4"/>
  <c r="A3309" i="4"/>
  <c r="B3308" i="4"/>
  <c r="A3308" i="4"/>
  <c r="B3307" i="4"/>
  <c r="A3307" i="4"/>
  <c r="B3306" i="4"/>
  <c r="A3306" i="4"/>
  <c r="B3305" i="4"/>
  <c r="A3305" i="4"/>
  <c r="B3304" i="4"/>
  <c r="A3304" i="4"/>
  <c r="B3303" i="4"/>
  <c r="A3303" i="4"/>
  <c r="B3302" i="4"/>
  <c r="A3302" i="4"/>
  <c r="B3301" i="4"/>
  <c r="A3301" i="4"/>
  <c r="B3300" i="4"/>
  <c r="A3300" i="4"/>
  <c r="B3299" i="4"/>
  <c r="A3299" i="4"/>
  <c r="B3298" i="4"/>
  <c r="A3298" i="4"/>
  <c r="B3297" i="4"/>
  <c r="A3297" i="4"/>
  <c r="B3296" i="4"/>
  <c r="A3296" i="4"/>
  <c r="B3295" i="4"/>
  <c r="A3295" i="4"/>
  <c r="B3294" i="4"/>
  <c r="A3294" i="4"/>
  <c r="B3293" i="4"/>
  <c r="A3293" i="4"/>
  <c r="B3292" i="4"/>
  <c r="A3292" i="4"/>
  <c r="B3291" i="4"/>
  <c r="A3291" i="4"/>
  <c r="B3290" i="4"/>
  <c r="A3290" i="4"/>
  <c r="B3289" i="4"/>
  <c r="A3289" i="4"/>
  <c r="B3288" i="4"/>
  <c r="A3288" i="4"/>
  <c r="B3287" i="4"/>
  <c r="A3287" i="4"/>
  <c r="B3286" i="4"/>
  <c r="A3286" i="4"/>
  <c r="B3285" i="4"/>
  <c r="A3285" i="4"/>
  <c r="B3284" i="4"/>
  <c r="A3284" i="4"/>
  <c r="B3283" i="4"/>
  <c r="A3283" i="4"/>
  <c r="B3282" i="4"/>
  <c r="A3282" i="4"/>
  <c r="B3281" i="4"/>
  <c r="A3281" i="4"/>
  <c r="B3280" i="4"/>
  <c r="A3280" i="4"/>
  <c r="B3279" i="4"/>
  <c r="A3279" i="4"/>
  <c r="B3278" i="4"/>
  <c r="A3278" i="4"/>
  <c r="B3277" i="4"/>
  <c r="A3277" i="4"/>
  <c r="B3276" i="4"/>
  <c r="A3276" i="4"/>
  <c r="B3275" i="4"/>
  <c r="A3275" i="4"/>
  <c r="B3274" i="4"/>
  <c r="A3274" i="4"/>
  <c r="B3273" i="4"/>
  <c r="A3273" i="4"/>
  <c r="B3272" i="4"/>
  <c r="A3272" i="4"/>
  <c r="B3271" i="4"/>
  <c r="A3271" i="4"/>
  <c r="B3270" i="4"/>
  <c r="A3270" i="4"/>
  <c r="B3269" i="4"/>
  <c r="A3269" i="4"/>
  <c r="B3268" i="4"/>
  <c r="A3268" i="4"/>
  <c r="B3267" i="4"/>
  <c r="A3267" i="4"/>
  <c r="B3266" i="4"/>
  <c r="A3266" i="4"/>
  <c r="B3265" i="4"/>
  <c r="A3265" i="4"/>
  <c r="B3264" i="4"/>
  <c r="A3264" i="4"/>
  <c r="B3263" i="4"/>
  <c r="A3263" i="4"/>
  <c r="B3262" i="4"/>
  <c r="A3262" i="4"/>
  <c r="B3261" i="4"/>
  <c r="A3261" i="4"/>
  <c r="B3260" i="4"/>
  <c r="A3260" i="4"/>
  <c r="B3259" i="4"/>
  <c r="A3259" i="4"/>
  <c r="B3258" i="4"/>
  <c r="A3258" i="4"/>
  <c r="B3257" i="4"/>
  <c r="A3257" i="4"/>
  <c r="B3256" i="4"/>
  <c r="A3256" i="4"/>
  <c r="B3255" i="4"/>
  <c r="A3255" i="4"/>
  <c r="B3254" i="4"/>
  <c r="A3254" i="4"/>
  <c r="B3253" i="4"/>
  <c r="A3253" i="4"/>
  <c r="B3252" i="4"/>
  <c r="A3252" i="4"/>
  <c r="B3251" i="4"/>
  <c r="A3251" i="4"/>
  <c r="B3250" i="4"/>
  <c r="A3250" i="4"/>
  <c r="B3249" i="4"/>
  <c r="A3249" i="4"/>
  <c r="B3248" i="4"/>
  <c r="A3248" i="4"/>
  <c r="B3247" i="4"/>
  <c r="A3247" i="4"/>
  <c r="B3246" i="4"/>
  <c r="A3246" i="4"/>
  <c r="B3245" i="4"/>
  <c r="A3245" i="4"/>
  <c r="B3244" i="4"/>
  <c r="A3244" i="4"/>
  <c r="B3243" i="4"/>
  <c r="A3243" i="4"/>
  <c r="B3242" i="4"/>
  <c r="A3242" i="4"/>
  <c r="B3241" i="4"/>
  <c r="A3241" i="4"/>
  <c r="B3240" i="4"/>
  <c r="A3240" i="4"/>
  <c r="B3239" i="4"/>
  <c r="A3239" i="4"/>
  <c r="B3238" i="4"/>
  <c r="A3238" i="4"/>
  <c r="B3237" i="4"/>
  <c r="A3237" i="4"/>
  <c r="B3236" i="4"/>
  <c r="A3236" i="4"/>
  <c r="B3235" i="4"/>
  <c r="A3235" i="4"/>
  <c r="B3234" i="4"/>
  <c r="A3234" i="4"/>
  <c r="B3233" i="4"/>
  <c r="A3233" i="4"/>
  <c r="B3232" i="4"/>
  <c r="A3232" i="4"/>
  <c r="B3231" i="4"/>
  <c r="A3231" i="4"/>
  <c r="B3230" i="4"/>
  <c r="A3230" i="4"/>
  <c r="B3229" i="4"/>
  <c r="A3229" i="4"/>
  <c r="B3228" i="4"/>
  <c r="A3228" i="4"/>
  <c r="B3227" i="4"/>
  <c r="A3227" i="4"/>
  <c r="B3226" i="4"/>
  <c r="A3226" i="4"/>
  <c r="B3225" i="4"/>
  <c r="A3225" i="4"/>
  <c r="B3224" i="4"/>
  <c r="A3224" i="4"/>
  <c r="B3223" i="4"/>
  <c r="A3223" i="4"/>
  <c r="B3222" i="4"/>
  <c r="A3222" i="4"/>
  <c r="B3221" i="4"/>
  <c r="A3221" i="4"/>
  <c r="B3220" i="4"/>
  <c r="A3220" i="4"/>
  <c r="B3219" i="4"/>
  <c r="A3219" i="4"/>
  <c r="B3218" i="4"/>
  <c r="A3218" i="4"/>
  <c r="B3217" i="4"/>
  <c r="A3217" i="4"/>
  <c r="B3216" i="4"/>
  <c r="A3216" i="4"/>
  <c r="B3215" i="4"/>
  <c r="A3215" i="4"/>
  <c r="B3214" i="4"/>
  <c r="A3214" i="4"/>
  <c r="B3213" i="4"/>
  <c r="A3213" i="4"/>
  <c r="B3212" i="4"/>
  <c r="A3212" i="4"/>
  <c r="B3211" i="4"/>
  <c r="A3211" i="4"/>
  <c r="B3210" i="4"/>
  <c r="A3210" i="4"/>
  <c r="B3209" i="4"/>
  <c r="A3209" i="4"/>
  <c r="B3208" i="4"/>
  <c r="A3208" i="4"/>
  <c r="B3207" i="4"/>
  <c r="A3207" i="4"/>
  <c r="B3206" i="4"/>
  <c r="A3206" i="4"/>
  <c r="B3205" i="4"/>
  <c r="A3205" i="4"/>
  <c r="B3204" i="4"/>
  <c r="A3204" i="4"/>
  <c r="B3203" i="4"/>
  <c r="A3203" i="4"/>
  <c r="B3202" i="4"/>
  <c r="A3202" i="4"/>
  <c r="B3201" i="4"/>
  <c r="A3201" i="4"/>
  <c r="B3200" i="4"/>
  <c r="A3200" i="4"/>
  <c r="B3199" i="4"/>
  <c r="A3199" i="4"/>
  <c r="B3198" i="4"/>
  <c r="A3198" i="4"/>
  <c r="B3197" i="4"/>
  <c r="A3197" i="4"/>
  <c r="B3196" i="4"/>
  <c r="A3196" i="4"/>
  <c r="B3195" i="4"/>
  <c r="A3195" i="4"/>
  <c r="B3194" i="4"/>
  <c r="A3194" i="4"/>
  <c r="B3193" i="4"/>
  <c r="A3193" i="4"/>
  <c r="B3192" i="4"/>
  <c r="A3192" i="4"/>
  <c r="B3191" i="4"/>
  <c r="A3191" i="4"/>
  <c r="B3190" i="4"/>
  <c r="A3190" i="4"/>
  <c r="B3189" i="4"/>
  <c r="A3189" i="4"/>
  <c r="B3188" i="4"/>
  <c r="A3188" i="4"/>
  <c r="B3187" i="4"/>
  <c r="A3187" i="4"/>
  <c r="B3186" i="4"/>
  <c r="A3186" i="4"/>
  <c r="B3185" i="4"/>
  <c r="A3185" i="4"/>
  <c r="B3184" i="4"/>
  <c r="A3184" i="4"/>
  <c r="B3183" i="4"/>
  <c r="A3183" i="4"/>
  <c r="B3182" i="4"/>
  <c r="A3182" i="4"/>
  <c r="B3181" i="4"/>
  <c r="A3181" i="4"/>
  <c r="B3180" i="4"/>
  <c r="A3180" i="4"/>
  <c r="B3179" i="4"/>
  <c r="A3179" i="4"/>
  <c r="B3178" i="4"/>
  <c r="A3178" i="4"/>
  <c r="B3177" i="4"/>
  <c r="A3177" i="4"/>
  <c r="B3176" i="4"/>
  <c r="A3176" i="4"/>
  <c r="B3175" i="4"/>
  <c r="A3175" i="4"/>
  <c r="B3174" i="4"/>
  <c r="A3174" i="4"/>
  <c r="B3173" i="4"/>
  <c r="A3173" i="4"/>
  <c r="B3172" i="4"/>
  <c r="A3172" i="4"/>
  <c r="B3171" i="4"/>
  <c r="A3171" i="4"/>
  <c r="B3170" i="4"/>
  <c r="A3170" i="4"/>
  <c r="B3169" i="4"/>
  <c r="A3169" i="4"/>
  <c r="B3168" i="4"/>
  <c r="A3168" i="4"/>
  <c r="B3167" i="4"/>
  <c r="A3167" i="4"/>
  <c r="B3166" i="4"/>
  <c r="A3166" i="4"/>
  <c r="B3165" i="4"/>
  <c r="A3165" i="4"/>
  <c r="B3164" i="4"/>
  <c r="A3164" i="4"/>
  <c r="B3163" i="4"/>
  <c r="A3163" i="4"/>
  <c r="B3162" i="4"/>
  <c r="A3162" i="4"/>
  <c r="B3161" i="4"/>
  <c r="A3161" i="4"/>
  <c r="B3160" i="4"/>
  <c r="A3160" i="4"/>
  <c r="B3159" i="4"/>
  <c r="A3159" i="4"/>
  <c r="B3158" i="4"/>
  <c r="A3158" i="4"/>
  <c r="B3157" i="4"/>
  <c r="A3157" i="4"/>
  <c r="B3156" i="4"/>
  <c r="A3156" i="4"/>
  <c r="B3155" i="4"/>
  <c r="A3155" i="4"/>
  <c r="B3154" i="4"/>
  <c r="A3154" i="4"/>
  <c r="B3153" i="4"/>
  <c r="A3153" i="4"/>
  <c r="B3152" i="4"/>
  <c r="A3152" i="4"/>
  <c r="B3151" i="4"/>
  <c r="A3151" i="4"/>
  <c r="B3150" i="4"/>
  <c r="A3150" i="4"/>
  <c r="B3149" i="4"/>
  <c r="A3149" i="4"/>
  <c r="B3148" i="4"/>
  <c r="A3148" i="4"/>
  <c r="B3147" i="4"/>
  <c r="A3147" i="4"/>
  <c r="B3146" i="4"/>
  <c r="A3146" i="4"/>
  <c r="B3145" i="4"/>
  <c r="A3145" i="4"/>
  <c r="B3144" i="4"/>
  <c r="A3144" i="4"/>
  <c r="B3143" i="4"/>
  <c r="A3143" i="4"/>
  <c r="B3142" i="4"/>
  <c r="A3142" i="4"/>
  <c r="B3141" i="4"/>
  <c r="A3141" i="4"/>
  <c r="B3140" i="4"/>
  <c r="A3140" i="4"/>
  <c r="B3139" i="4"/>
  <c r="A3139" i="4"/>
  <c r="B3138" i="4"/>
  <c r="A3138" i="4"/>
  <c r="B3137" i="4"/>
  <c r="A3137" i="4"/>
  <c r="B3136" i="4"/>
  <c r="A3136" i="4"/>
  <c r="B3135" i="4"/>
  <c r="A3135" i="4"/>
  <c r="B3134" i="4"/>
  <c r="A3134" i="4"/>
  <c r="B3133" i="4"/>
  <c r="A3133" i="4"/>
  <c r="B3132" i="4"/>
  <c r="A3132" i="4"/>
  <c r="B3131" i="4"/>
  <c r="A3131" i="4"/>
  <c r="B3130" i="4"/>
  <c r="A3130" i="4"/>
  <c r="B3129" i="4"/>
  <c r="A3129" i="4"/>
  <c r="B3128" i="4"/>
  <c r="A3128" i="4"/>
  <c r="B3127" i="4"/>
  <c r="A3127" i="4"/>
  <c r="B3126" i="4"/>
  <c r="A3126" i="4"/>
  <c r="B3125" i="4"/>
  <c r="A3125" i="4"/>
  <c r="B3124" i="4"/>
  <c r="A3124" i="4"/>
  <c r="B3123" i="4"/>
  <c r="A3123" i="4"/>
  <c r="B3122" i="4"/>
  <c r="A3122" i="4"/>
  <c r="B3121" i="4"/>
  <c r="A3121" i="4"/>
  <c r="B3120" i="4"/>
  <c r="A3120" i="4"/>
  <c r="B3119" i="4"/>
  <c r="A3119" i="4"/>
  <c r="B3118" i="4"/>
  <c r="A3118" i="4"/>
  <c r="B3117" i="4"/>
  <c r="A3117" i="4"/>
  <c r="B3116" i="4"/>
  <c r="A3116" i="4"/>
  <c r="B3115" i="4"/>
  <c r="A3115" i="4"/>
  <c r="B3114" i="4"/>
  <c r="A3114" i="4"/>
  <c r="B3113" i="4"/>
  <c r="A3113" i="4"/>
  <c r="B3112" i="4"/>
  <c r="A3112" i="4"/>
  <c r="B3111" i="4"/>
  <c r="A3111" i="4"/>
  <c r="B3110" i="4"/>
  <c r="A3110" i="4"/>
  <c r="B3109" i="4"/>
  <c r="A3109" i="4"/>
  <c r="B3108" i="4"/>
  <c r="A3108" i="4"/>
  <c r="B3107" i="4"/>
  <c r="A3107" i="4"/>
  <c r="B3106" i="4"/>
  <c r="A3106" i="4"/>
  <c r="B3105" i="4"/>
  <c r="A3105" i="4"/>
  <c r="B3104" i="4"/>
  <c r="A3104" i="4"/>
  <c r="B3103" i="4"/>
  <c r="A3103" i="4"/>
  <c r="B3102" i="4"/>
  <c r="A3102" i="4"/>
  <c r="B3101" i="4"/>
  <c r="A3101" i="4"/>
  <c r="B3100" i="4"/>
  <c r="A3100" i="4"/>
  <c r="B3099" i="4"/>
  <c r="A3099" i="4"/>
  <c r="B3098" i="4"/>
  <c r="A3098" i="4"/>
  <c r="B3097" i="4"/>
  <c r="A3097" i="4"/>
  <c r="B3096" i="4"/>
  <c r="A3096" i="4"/>
  <c r="B3095" i="4"/>
  <c r="A3095" i="4"/>
  <c r="B3094" i="4"/>
  <c r="A3094" i="4"/>
  <c r="B3093" i="4"/>
  <c r="A3093" i="4"/>
  <c r="B3092" i="4"/>
  <c r="A3092" i="4"/>
  <c r="B3091" i="4"/>
  <c r="A3091" i="4"/>
  <c r="B3090" i="4"/>
  <c r="A3090" i="4"/>
  <c r="B3089" i="4"/>
  <c r="A3089" i="4"/>
  <c r="B3088" i="4"/>
  <c r="A3088" i="4"/>
  <c r="B3087" i="4"/>
  <c r="A3087" i="4"/>
  <c r="B3086" i="4"/>
  <c r="A3086" i="4"/>
  <c r="B3085" i="4"/>
  <c r="A3085" i="4"/>
  <c r="B3084" i="4"/>
  <c r="A3084" i="4"/>
  <c r="B3083" i="4"/>
  <c r="A3083" i="4"/>
  <c r="B3082" i="4"/>
  <c r="A3082" i="4"/>
  <c r="B3081" i="4"/>
  <c r="A3081" i="4"/>
  <c r="B3080" i="4"/>
  <c r="A3080" i="4"/>
  <c r="B3079" i="4"/>
  <c r="A3079" i="4"/>
  <c r="B3078" i="4"/>
  <c r="A3078" i="4"/>
  <c r="B3077" i="4"/>
  <c r="A3077" i="4"/>
  <c r="B3076" i="4"/>
  <c r="A3076" i="4"/>
  <c r="B3075" i="4"/>
  <c r="A3075" i="4"/>
  <c r="B3074" i="4"/>
  <c r="A3074" i="4"/>
  <c r="B3073" i="4"/>
  <c r="A3073" i="4"/>
  <c r="B3072" i="4"/>
  <c r="A3072" i="4"/>
  <c r="B3071" i="4"/>
  <c r="A3071" i="4"/>
  <c r="B3070" i="4"/>
  <c r="A3070" i="4"/>
  <c r="B3069" i="4"/>
  <c r="A3069" i="4"/>
  <c r="B3068" i="4"/>
  <c r="A3068" i="4"/>
  <c r="B3067" i="4"/>
  <c r="A3067" i="4"/>
  <c r="B3066" i="4"/>
  <c r="A3066" i="4"/>
  <c r="B3065" i="4"/>
  <c r="A3065" i="4"/>
  <c r="B3064" i="4"/>
  <c r="A3064" i="4"/>
  <c r="B3063" i="4"/>
  <c r="A3063" i="4"/>
  <c r="B3062" i="4"/>
  <c r="A3062" i="4"/>
  <c r="B3061" i="4"/>
  <c r="A3061" i="4"/>
  <c r="B3060" i="4"/>
  <c r="A3060" i="4"/>
  <c r="B3059" i="4"/>
  <c r="A3059" i="4"/>
  <c r="B3058" i="4"/>
  <c r="A3058" i="4"/>
  <c r="B3057" i="4"/>
  <c r="A3057" i="4"/>
  <c r="B3056" i="4"/>
  <c r="A3056" i="4"/>
  <c r="B3055" i="4"/>
  <c r="A3055" i="4"/>
  <c r="B3054" i="4"/>
  <c r="A3054" i="4"/>
  <c r="B3053" i="4"/>
  <c r="A3053" i="4"/>
  <c r="B3052" i="4"/>
  <c r="A3052" i="4"/>
  <c r="B3051" i="4"/>
  <c r="A3051" i="4"/>
  <c r="B3050" i="4"/>
  <c r="A3050" i="4"/>
  <c r="B3049" i="4"/>
  <c r="A3049" i="4"/>
  <c r="B3048" i="4"/>
  <c r="A3048" i="4"/>
  <c r="B3047" i="4"/>
  <c r="A3047" i="4"/>
  <c r="B3046" i="4"/>
  <c r="A3046" i="4"/>
  <c r="B3045" i="4"/>
  <c r="A3045" i="4"/>
  <c r="B3044" i="4"/>
  <c r="A3044" i="4"/>
  <c r="B3043" i="4"/>
  <c r="A3043" i="4"/>
  <c r="B3042" i="4"/>
  <c r="A3042" i="4"/>
  <c r="B3041" i="4"/>
  <c r="A3041" i="4"/>
  <c r="B3040" i="4"/>
  <c r="A3040" i="4"/>
  <c r="B3039" i="4"/>
  <c r="A3039" i="4"/>
  <c r="B3038" i="4"/>
  <c r="A3038" i="4"/>
  <c r="B3037" i="4"/>
  <c r="A3037" i="4"/>
  <c r="B3036" i="4"/>
  <c r="A3036" i="4"/>
  <c r="B3035" i="4"/>
  <c r="A3035" i="4"/>
  <c r="B3034" i="4"/>
  <c r="A3034" i="4"/>
  <c r="B3033" i="4"/>
  <c r="A3033" i="4"/>
  <c r="B3032" i="4"/>
  <c r="A3032" i="4"/>
  <c r="B3031" i="4"/>
  <c r="A3031" i="4"/>
  <c r="B3030" i="4"/>
  <c r="A3030" i="4"/>
  <c r="B3029" i="4"/>
  <c r="A3029" i="4"/>
  <c r="B3028" i="4"/>
  <c r="A3028" i="4"/>
  <c r="B3027" i="4"/>
  <c r="A3027" i="4"/>
  <c r="B3026" i="4"/>
  <c r="A3026" i="4"/>
  <c r="B3025" i="4"/>
  <c r="A3025" i="4"/>
  <c r="B3024" i="4"/>
  <c r="A3024" i="4"/>
  <c r="B3023" i="4"/>
  <c r="A3023" i="4"/>
  <c r="B3022" i="4"/>
  <c r="A3022" i="4"/>
  <c r="B3021" i="4"/>
  <c r="A3021" i="4"/>
  <c r="B3020" i="4"/>
  <c r="A3020" i="4"/>
  <c r="B3019" i="4"/>
  <c r="A3019" i="4"/>
  <c r="B3018" i="4"/>
  <c r="A3018" i="4"/>
  <c r="B3017" i="4"/>
  <c r="A3017" i="4"/>
  <c r="B3016" i="4"/>
  <c r="A3016" i="4"/>
  <c r="B3015" i="4"/>
  <c r="A3015" i="4"/>
  <c r="B3014" i="4"/>
  <c r="A3014" i="4"/>
  <c r="B3013" i="4"/>
  <c r="A3013" i="4"/>
  <c r="B3012" i="4"/>
  <c r="A3012" i="4"/>
  <c r="B3011" i="4"/>
  <c r="A3011" i="4"/>
  <c r="B3010" i="4"/>
  <c r="A3010" i="4"/>
  <c r="B3009" i="4"/>
  <c r="A3009" i="4"/>
  <c r="B3008" i="4"/>
  <c r="A3008" i="4"/>
  <c r="B3007" i="4"/>
  <c r="A3007" i="4"/>
  <c r="B3006" i="4"/>
  <c r="A3006" i="4"/>
  <c r="B3005" i="4"/>
  <c r="A3005" i="4"/>
  <c r="B3004" i="4"/>
  <c r="A3004" i="4"/>
  <c r="B3003" i="4"/>
  <c r="A3003" i="4"/>
  <c r="B3002" i="4"/>
  <c r="A3002" i="4"/>
  <c r="B3001" i="4"/>
  <c r="A3001" i="4"/>
  <c r="B3000" i="4"/>
  <c r="A3000" i="4"/>
  <c r="B2999" i="4"/>
  <c r="A2999" i="4"/>
  <c r="B2998" i="4"/>
  <c r="A2998" i="4"/>
  <c r="B2997" i="4"/>
  <c r="A2997" i="4"/>
  <c r="B2996" i="4"/>
  <c r="A2996" i="4"/>
  <c r="B2995" i="4"/>
  <c r="A2995" i="4"/>
  <c r="B2994" i="4"/>
  <c r="A2994" i="4"/>
  <c r="B2993" i="4"/>
  <c r="A2993" i="4"/>
  <c r="B2992" i="4"/>
  <c r="A2992" i="4"/>
  <c r="B2991" i="4"/>
  <c r="A2991" i="4"/>
  <c r="B2990" i="4"/>
  <c r="A2990" i="4"/>
  <c r="B2989" i="4"/>
  <c r="A2989" i="4"/>
  <c r="B2988" i="4"/>
  <c r="A2988" i="4"/>
  <c r="B2987" i="4"/>
  <c r="A2987" i="4"/>
  <c r="B2986" i="4"/>
  <c r="A2986" i="4"/>
  <c r="B2985" i="4"/>
  <c r="A2985" i="4"/>
  <c r="B2984" i="4"/>
  <c r="A2984" i="4"/>
  <c r="B2983" i="4"/>
  <c r="A2983" i="4"/>
  <c r="B2982" i="4"/>
  <c r="A2982" i="4"/>
  <c r="B2981" i="4"/>
  <c r="A2981" i="4"/>
  <c r="B2980" i="4"/>
  <c r="A2980" i="4"/>
  <c r="B2979" i="4"/>
  <c r="A2979" i="4"/>
  <c r="B2978" i="4"/>
  <c r="A2978" i="4"/>
  <c r="B2977" i="4"/>
  <c r="A2977" i="4"/>
  <c r="B2976" i="4"/>
  <c r="A2976" i="4"/>
  <c r="B2975" i="4"/>
  <c r="A2975" i="4"/>
  <c r="B2974" i="4"/>
  <c r="A2974" i="4"/>
  <c r="B2973" i="4"/>
  <c r="A2973" i="4"/>
  <c r="B2972" i="4"/>
  <c r="A2972" i="4"/>
  <c r="B2971" i="4"/>
  <c r="A2971" i="4"/>
  <c r="B2970" i="4"/>
  <c r="A2970" i="4"/>
  <c r="B2969" i="4"/>
  <c r="A2969" i="4"/>
  <c r="B2968" i="4"/>
  <c r="A2968" i="4"/>
  <c r="B2967" i="4"/>
  <c r="A2967" i="4"/>
  <c r="B2966" i="4"/>
  <c r="A2966" i="4"/>
  <c r="B2965" i="4"/>
  <c r="A2965" i="4"/>
  <c r="B2964" i="4"/>
  <c r="A2964" i="4"/>
  <c r="B2963" i="4"/>
  <c r="A2963" i="4"/>
  <c r="B2962" i="4"/>
  <c r="A2962" i="4"/>
  <c r="B2961" i="4"/>
  <c r="A2961" i="4"/>
  <c r="B2960" i="4"/>
  <c r="A2960" i="4"/>
  <c r="B2959" i="4"/>
  <c r="A2959" i="4"/>
  <c r="B2958" i="4"/>
  <c r="A2958" i="4"/>
  <c r="B2957" i="4"/>
  <c r="A2957" i="4"/>
  <c r="B2956" i="4"/>
  <c r="A2956" i="4"/>
  <c r="B2955" i="4"/>
  <c r="A2955" i="4"/>
  <c r="B2954" i="4"/>
  <c r="A2954" i="4"/>
  <c r="B2953" i="4"/>
  <c r="A2953" i="4"/>
  <c r="B2952" i="4"/>
  <c r="A2952" i="4"/>
  <c r="B2951" i="4"/>
  <c r="A2951" i="4"/>
  <c r="B2950" i="4"/>
  <c r="A2950" i="4"/>
  <c r="B2949" i="4"/>
  <c r="A2949" i="4"/>
  <c r="B2948" i="4"/>
  <c r="A2948" i="4"/>
  <c r="B2947" i="4"/>
  <c r="A2947" i="4"/>
  <c r="B2946" i="4"/>
  <c r="A2946" i="4"/>
  <c r="B2945" i="4"/>
  <c r="A2945" i="4"/>
  <c r="B2944" i="4"/>
  <c r="A2944" i="4"/>
  <c r="B2943" i="4"/>
  <c r="A2943" i="4"/>
  <c r="B2942" i="4"/>
  <c r="A2942" i="4"/>
  <c r="B2941" i="4"/>
  <c r="A2941" i="4"/>
  <c r="B2940" i="4"/>
  <c r="A2940" i="4"/>
  <c r="B2939" i="4"/>
  <c r="A2939" i="4"/>
  <c r="B2938" i="4"/>
  <c r="A2938" i="4"/>
  <c r="B2937" i="4"/>
  <c r="A2937" i="4"/>
  <c r="B2936" i="4"/>
  <c r="A2936" i="4"/>
  <c r="B2935" i="4"/>
  <c r="A2935" i="4"/>
  <c r="B2934" i="4"/>
  <c r="A2934" i="4"/>
  <c r="B2933" i="4"/>
  <c r="A2933" i="4"/>
  <c r="B2932" i="4"/>
  <c r="A2932" i="4"/>
  <c r="B2931" i="4"/>
  <c r="A2931" i="4"/>
  <c r="B2930" i="4"/>
  <c r="A2930" i="4"/>
  <c r="B2929" i="4"/>
  <c r="A2929" i="4"/>
  <c r="B2928" i="4"/>
  <c r="A2928" i="4"/>
  <c r="B2927" i="4"/>
  <c r="A2927" i="4"/>
  <c r="B2926" i="4"/>
  <c r="A2926" i="4"/>
  <c r="B2925" i="4"/>
  <c r="A2925" i="4"/>
  <c r="B2924" i="4"/>
  <c r="A2924" i="4"/>
  <c r="B2923" i="4"/>
  <c r="A2923" i="4"/>
  <c r="B2922" i="4"/>
  <c r="A2922" i="4"/>
  <c r="B2921" i="4"/>
  <c r="A2921" i="4"/>
  <c r="B2920" i="4"/>
  <c r="A2920" i="4"/>
  <c r="B2919" i="4"/>
  <c r="A2919" i="4"/>
  <c r="B2918" i="4"/>
  <c r="A2918" i="4"/>
  <c r="B2917" i="4"/>
  <c r="A2917" i="4"/>
  <c r="B2916" i="4"/>
  <c r="A2916" i="4"/>
  <c r="B2915" i="4"/>
  <c r="A2915" i="4"/>
  <c r="B2914" i="4"/>
  <c r="A2914" i="4"/>
  <c r="B2913" i="4"/>
  <c r="A2913" i="4"/>
  <c r="B2912" i="4"/>
  <c r="A2912" i="4"/>
  <c r="B2911" i="4"/>
  <c r="A2911" i="4"/>
  <c r="B2910" i="4"/>
  <c r="A2910" i="4"/>
  <c r="B2909" i="4"/>
  <c r="A2909" i="4"/>
  <c r="B2908" i="4"/>
  <c r="A2908" i="4"/>
  <c r="B2907" i="4"/>
  <c r="A2907" i="4"/>
  <c r="B2906" i="4"/>
  <c r="A2906" i="4"/>
  <c r="B2905" i="4"/>
  <c r="A2905" i="4"/>
  <c r="B2904" i="4"/>
  <c r="A2904" i="4"/>
  <c r="B2903" i="4"/>
  <c r="A2903" i="4"/>
  <c r="B2902" i="4"/>
  <c r="A2902" i="4"/>
  <c r="B2901" i="4"/>
  <c r="A2901" i="4"/>
  <c r="B2900" i="4"/>
  <c r="A2900" i="4"/>
  <c r="B2899" i="4"/>
  <c r="A2899" i="4"/>
  <c r="B2898" i="4"/>
  <c r="A2898" i="4"/>
  <c r="B2897" i="4"/>
  <c r="A2897" i="4"/>
  <c r="B2896" i="4"/>
  <c r="A2896" i="4"/>
  <c r="B2895" i="4"/>
  <c r="A2895" i="4"/>
  <c r="B2894" i="4"/>
  <c r="A2894" i="4"/>
  <c r="B2893" i="4"/>
  <c r="A2893" i="4"/>
  <c r="B2892" i="4"/>
  <c r="A2892" i="4"/>
  <c r="B2891" i="4"/>
  <c r="A2891" i="4"/>
  <c r="B2890" i="4"/>
  <c r="A2890" i="4"/>
  <c r="B2889" i="4"/>
  <c r="A2889" i="4"/>
  <c r="B2888" i="4"/>
  <c r="A2888" i="4"/>
  <c r="B2887" i="4"/>
  <c r="A2887" i="4"/>
  <c r="B2886" i="4"/>
  <c r="A2886" i="4"/>
  <c r="B2885" i="4"/>
  <c r="A2885" i="4"/>
  <c r="B2884" i="4"/>
  <c r="A2884" i="4"/>
  <c r="B2883" i="4"/>
  <c r="A2883" i="4"/>
  <c r="B2882" i="4"/>
  <c r="A2882" i="4"/>
  <c r="B2881" i="4"/>
  <c r="A2881" i="4"/>
  <c r="B2880" i="4"/>
  <c r="A2880" i="4"/>
  <c r="B2879" i="4"/>
  <c r="A2879" i="4"/>
  <c r="B2878" i="4"/>
  <c r="A2878" i="4"/>
  <c r="B2877" i="4"/>
  <c r="A2877" i="4"/>
  <c r="B2876" i="4"/>
  <c r="A2876" i="4"/>
  <c r="B2875" i="4"/>
  <c r="A2875" i="4"/>
  <c r="B2874" i="4"/>
  <c r="A2874" i="4"/>
  <c r="B2873" i="4"/>
  <c r="A2873" i="4"/>
  <c r="B2872" i="4"/>
  <c r="A2872" i="4"/>
  <c r="B2871" i="4"/>
  <c r="A2871" i="4"/>
  <c r="B2870" i="4"/>
  <c r="A2870" i="4"/>
  <c r="B2869" i="4"/>
  <c r="A2869" i="4"/>
  <c r="B2868" i="4"/>
  <c r="A2868" i="4"/>
  <c r="B2867" i="4"/>
  <c r="A2867" i="4"/>
  <c r="B2866" i="4"/>
  <c r="A2866" i="4"/>
  <c r="B2865" i="4"/>
  <c r="A2865" i="4"/>
  <c r="B2864" i="4"/>
  <c r="A2864" i="4"/>
  <c r="B2863" i="4"/>
  <c r="A2863" i="4"/>
  <c r="B2862" i="4"/>
  <c r="A2862" i="4"/>
  <c r="B2861" i="4"/>
  <c r="A2861" i="4"/>
  <c r="B2860" i="4"/>
  <c r="A2860" i="4"/>
  <c r="B2859" i="4"/>
  <c r="A2859" i="4"/>
  <c r="B2858" i="4"/>
  <c r="A2858" i="4"/>
  <c r="B2857" i="4"/>
  <c r="A2857" i="4"/>
  <c r="B2856" i="4"/>
  <c r="A2856" i="4"/>
  <c r="B2855" i="4"/>
  <c r="A2855" i="4"/>
  <c r="B2854" i="4"/>
  <c r="A2854" i="4"/>
  <c r="B2853" i="4"/>
  <c r="A2853" i="4"/>
  <c r="B2852" i="4"/>
  <c r="A2852" i="4"/>
  <c r="B2851" i="4"/>
  <c r="A2851" i="4"/>
  <c r="B2850" i="4"/>
  <c r="A2850" i="4"/>
  <c r="B2849" i="4"/>
  <c r="A2849" i="4"/>
  <c r="B2848" i="4"/>
  <c r="A2848" i="4"/>
  <c r="B2847" i="4"/>
  <c r="A2847" i="4"/>
  <c r="B2846" i="4"/>
  <c r="A2846" i="4"/>
  <c r="B2845" i="4"/>
  <c r="A2845" i="4"/>
  <c r="B2844" i="4"/>
  <c r="A2844" i="4"/>
  <c r="B2843" i="4"/>
  <c r="A2843" i="4"/>
  <c r="B2842" i="4"/>
  <c r="A2842" i="4"/>
  <c r="B2841" i="4"/>
  <c r="A2841" i="4"/>
  <c r="B2840" i="4"/>
  <c r="A2840" i="4"/>
  <c r="B2839" i="4"/>
  <c r="A2839" i="4"/>
  <c r="B2838" i="4"/>
  <c r="A2838" i="4"/>
  <c r="B2837" i="4"/>
  <c r="A2837" i="4"/>
  <c r="B2836" i="4"/>
  <c r="A2836" i="4"/>
  <c r="B2835" i="4"/>
  <c r="A2835" i="4"/>
  <c r="B2834" i="4"/>
  <c r="A2834" i="4"/>
  <c r="B2833" i="4"/>
  <c r="A2833" i="4"/>
  <c r="B2832" i="4"/>
  <c r="A2832" i="4"/>
  <c r="B2831" i="4"/>
  <c r="A2831" i="4"/>
  <c r="B2830" i="4"/>
  <c r="A2830" i="4"/>
  <c r="B2829" i="4"/>
  <c r="A2829" i="4"/>
  <c r="B2828" i="4"/>
  <c r="A2828" i="4"/>
  <c r="B2827" i="4"/>
  <c r="A2827" i="4"/>
  <c r="B2826" i="4"/>
  <c r="A2826" i="4"/>
  <c r="B2825" i="4"/>
  <c r="A2825" i="4"/>
  <c r="B2824" i="4"/>
  <c r="A2824" i="4"/>
  <c r="B2823" i="4"/>
  <c r="A2823" i="4"/>
  <c r="B2822" i="4"/>
  <c r="A2822" i="4"/>
  <c r="B2821" i="4"/>
  <c r="A2821" i="4"/>
  <c r="B2820" i="4"/>
  <c r="A2820" i="4"/>
  <c r="B2819" i="4"/>
  <c r="A2819" i="4"/>
  <c r="B2818" i="4"/>
  <c r="A2818" i="4"/>
  <c r="B2817" i="4"/>
  <c r="A2817" i="4"/>
  <c r="B2816" i="4"/>
  <c r="A2816" i="4"/>
  <c r="B2815" i="4"/>
  <c r="A2815" i="4"/>
  <c r="B2814" i="4"/>
  <c r="A2814" i="4"/>
  <c r="B2813" i="4"/>
  <c r="A2813" i="4"/>
  <c r="B2812" i="4"/>
  <c r="A2812" i="4"/>
  <c r="B2811" i="4"/>
  <c r="A2811" i="4"/>
  <c r="B2810" i="4"/>
  <c r="A2810" i="4"/>
  <c r="B2809" i="4"/>
  <c r="A2809" i="4"/>
  <c r="B2808" i="4"/>
  <c r="A2808" i="4"/>
  <c r="B2807" i="4"/>
  <c r="A2807" i="4"/>
  <c r="B2806" i="4"/>
  <c r="A2806" i="4"/>
  <c r="B2805" i="4"/>
  <c r="A2805" i="4"/>
  <c r="B2804" i="4"/>
  <c r="A2804" i="4"/>
  <c r="B2803" i="4"/>
  <c r="A2803" i="4"/>
  <c r="B2802" i="4"/>
  <c r="A2802" i="4"/>
  <c r="B2801" i="4"/>
  <c r="A2801" i="4"/>
  <c r="B2800" i="4"/>
  <c r="A2800" i="4"/>
  <c r="B2799" i="4"/>
  <c r="A2799" i="4"/>
  <c r="B2798" i="4"/>
  <c r="A2798" i="4"/>
  <c r="B2797" i="4"/>
  <c r="A2797" i="4"/>
  <c r="B2796" i="4"/>
  <c r="A2796" i="4"/>
  <c r="B2795" i="4"/>
  <c r="A2795" i="4"/>
  <c r="B2794" i="4"/>
  <c r="A2794" i="4"/>
  <c r="B2793" i="4"/>
  <c r="A2793" i="4"/>
  <c r="B2792" i="4"/>
  <c r="A2792" i="4"/>
  <c r="B2791" i="4"/>
  <c r="A2791" i="4"/>
  <c r="B2790" i="4"/>
  <c r="A2790" i="4"/>
  <c r="B2789" i="4"/>
  <c r="A2789" i="4"/>
  <c r="B2788" i="4"/>
  <c r="A2788" i="4"/>
  <c r="B2787" i="4"/>
  <c r="A2787" i="4"/>
  <c r="B2786" i="4"/>
  <c r="A2786" i="4"/>
  <c r="B2785" i="4"/>
  <c r="A2785" i="4"/>
  <c r="B2784" i="4"/>
  <c r="A2784" i="4"/>
  <c r="B2783" i="4"/>
  <c r="A2783" i="4"/>
  <c r="B2782" i="4"/>
  <c r="A2782" i="4"/>
  <c r="B2781" i="4"/>
  <c r="A2781" i="4"/>
  <c r="B2780" i="4"/>
  <c r="A2780" i="4"/>
  <c r="B2779" i="4"/>
  <c r="A2779" i="4"/>
  <c r="B2778" i="4"/>
  <c r="A2778" i="4"/>
  <c r="B2777" i="4"/>
  <c r="A2777" i="4"/>
  <c r="B2776" i="4"/>
  <c r="A2776" i="4"/>
  <c r="B2775" i="4"/>
  <c r="A2775" i="4"/>
  <c r="B2774" i="4"/>
  <c r="A2774" i="4"/>
  <c r="B2773" i="4"/>
  <c r="A2773" i="4"/>
  <c r="B2772" i="4"/>
  <c r="A2772" i="4"/>
  <c r="B2771" i="4"/>
  <c r="A2771" i="4"/>
  <c r="B2770" i="4"/>
  <c r="A2770" i="4"/>
  <c r="B2769" i="4"/>
  <c r="A2769" i="4"/>
  <c r="B2768" i="4"/>
  <c r="A2768" i="4"/>
  <c r="B2767" i="4"/>
  <c r="A2767" i="4"/>
  <c r="B2766" i="4"/>
  <c r="A2766" i="4"/>
  <c r="B2765" i="4"/>
  <c r="A2765" i="4"/>
  <c r="B2764" i="4"/>
  <c r="A2764" i="4"/>
  <c r="B2763" i="4"/>
  <c r="A2763" i="4"/>
  <c r="B2762" i="4"/>
  <c r="A2762" i="4"/>
  <c r="B2761" i="4"/>
  <c r="A2761" i="4"/>
  <c r="B2760" i="4"/>
  <c r="A2760" i="4"/>
  <c r="B2759" i="4"/>
  <c r="A2759" i="4"/>
  <c r="B2758" i="4"/>
  <c r="A2758" i="4"/>
  <c r="B2757" i="4"/>
  <c r="A2757" i="4"/>
  <c r="B2756" i="4"/>
  <c r="A2756" i="4"/>
  <c r="B2755" i="4"/>
  <c r="A2755" i="4"/>
  <c r="B2754" i="4"/>
  <c r="A2754" i="4"/>
  <c r="B2753" i="4"/>
  <c r="A2753" i="4"/>
  <c r="B2752" i="4"/>
  <c r="A2752" i="4"/>
  <c r="B2751" i="4"/>
  <c r="A2751" i="4"/>
  <c r="B2750" i="4"/>
  <c r="A2750" i="4"/>
  <c r="B2749" i="4"/>
  <c r="A2749" i="4"/>
  <c r="B2748" i="4"/>
  <c r="A2748" i="4"/>
  <c r="B2747" i="4"/>
  <c r="A2747" i="4"/>
  <c r="B2746" i="4"/>
  <c r="A2746" i="4"/>
  <c r="B2745" i="4"/>
  <c r="A2745" i="4"/>
  <c r="B2744" i="4"/>
  <c r="A2744" i="4"/>
  <c r="B2743" i="4"/>
  <c r="A2743" i="4"/>
  <c r="B2742" i="4"/>
  <c r="A2742" i="4"/>
  <c r="B2741" i="4"/>
  <c r="A2741" i="4"/>
  <c r="B2740" i="4"/>
  <c r="A2740" i="4"/>
  <c r="B2739" i="4"/>
  <c r="A2739" i="4"/>
  <c r="B2738" i="4"/>
  <c r="A2738" i="4"/>
  <c r="B2737" i="4"/>
  <c r="A2737" i="4"/>
  <c r="B2736" i="4"/>
  <c r="A2736" i="4"/>
  <c r="B2735" i="4"/>
  <c r="A2735" i="4"/>
  <c r="B2734" i="4"/>
  <c r="A2734" i="4"/>
  <c r="B2733" i="4"/>
  <c r="A2733" i="4"/>
  <c r="B2732" i="4"/>
  <c r="A2732" i="4"/>
  <c r="B2731" i="4"/>
  <c r="A2731" i="4"/>
  <c r="B2730" i="4"/>
  <c r="A2730" i="4"/>
  <c r="B2729" i="4"/>
  <c r="A2729" i="4"/>
  <c r="B2728" i="4"/>
  <c r="A2728" i="4"/>
  <c r="B2727" i="4"/>
  <c r="A2727" i="4"/>
  <c r="B2726" i="4"/>
  <c r="A2726" i="4"/>
  <c r="B2725" i="4"/>
  <c r="A2725" i="4"/>
  <c r="B2724" i="4"/>
  <c r="A2724" i="4"/>
  <c r="B2723" i="4"/>
  <c r="A2723" i="4"/>
  <c r="B2722" i="4"/>
  <c r="A2722" i="4"/>
  <c r="B2721" i="4"/>
  <c r="A2721" i="4"/>
  <c r="B2720" i="4"/>
  <c r="A2720" i="4"/>
  <c r="B2719" i="4"/>
  <c r="A2719" i="4"/>
  <c r="B2718" i="4"/>
  <c r="A2718" i="4"/>
  <c r="B2717" i="4"/>
  <c r="A2717" i="4"/>
  <c r="B2716" i="4"/>
  <c r="A2716" i="4"/>
  <c r="B2715" i="4"/>
  <c r="A2715" i="4"/>
  <c r="B2714" i="4"/>
  <c r="A2714" i="4"/>
  <c r="B2713" i="4"/>
  <c r="A2713" i="4"/>
  <c r="B2712" i="4"/>
  <c r="A2712" i="4"/>
  <c r="B2711" i="4"/>
  <c r="A2711" i="4"/>
  <c r="B2710" i="4"/>
  <c r="A2710" i="4"/>
  <c r="B2709" i="4"/>
  <c r="A2709" i="4"/>
  <c r="B2708" i="4"/>
  <c r="A2708" i="4"/>
  <c r="B2707" i="4"/>
  <c r="A2707" i="4"/>
  <c r="B2706" i="4"/>
  <c r="A2706" i="4"/>
  <c r="B2705" i="4"/>
  <c r="A2705" i="4"/>
  <c r="B2704" i="4"/>
  <c r="A2704" i="4"/>
  <c r="B2703" i="4"/>
  <c r="A2703" i="4"/>
  <c r="B2702" i="4"/>
  <c r="A2702" i="4"/>
  <c r="B2701" i="4"/>
  <c r="A2701" i="4"/>
  <c r="B2700" i="4"/>
  <c r="A2700" i="4"/>
  <c r="B2699" i="4"/>
  <c r="A2699" i="4"/>
  <c r="B2698" i="4"/>
  <c r="A2698" i="4"/>
  <c r="B2697" i="4"/>
  <c r="A2697" i="4"/>
  <c r="B2696" i="4"/>
  <c r="A2696" i="4"/>
  <c r="B2695" i="4"/>
  <c r="A2695" i="4"/>
  <c r="B2694" i="4"/>
  <c r="A2694" i="4"/>
  <c r="B2693" i="4"/>
  <c r="A2693" i="4"/>
  <c r="B2692" i="4"/>
  <c r="A2692" i="4"/>
  <c r="B2691" i="4"/>
  <c r="A2691" i="4"/>
  <c r="B2690" i="4"/>
  <c r="A2690" i="4"/>
  <c r="B2689" i="4"/>
  <c r="A2689" i="4"/>
  <c r="B2688" i="4"/>
  <c r="A2688" i="4"/>
  <c r="B2687" i="4"/>
  <c r="A2687" i="4"/>
  <c r="B2686" i="4"/>
  <c r="A2686" i="4"/>
  <c r="B2685" i="4"/>
  <c r="A2685" i="4"/>
  <c r="B2684" i="4"/>
  <c r="A2684" i="4"/>
  <c r="B2683" i="4"/>
  <c r="A2683" i="4"/>
  <c r="B2682" i="4"/>
  <c r="A2682" i="4"/>
  <c r="B2681" i="4"/>
  <c r="A2681" i="4"/>
  <c r="B2680" i="4"/>
  <c r="A2680" i="4"/>
  <c r="B2679" i="4"/>
  <c r="A2679" i="4"/>
  <c r="B2678" i="4"/>
  <c r="A2678" i="4"/>
  <c r="B2677" i="4"/>
  <c r="A2677" i="4"/>
  <c r="B2676" i="4"/>
  <c r="A2676" i="4"/>
  <c r="B2675" i="4"/>
  <c r="A2675" i="4"/>
  <c r="B2674" i="4"/>
  <c r="A2674" i="4"/>
  <c r="B2673" i="4"/>
  <c r="A2673" i="4"/>
  <c r="B2672" i="4"/>
  <c r="A2672" i="4"/>
  <c r="B2671" i="4"/>
  <c r="A2671" i="4"/>
  <c r="B2670" i="4"/>
  <c r="A2670" i="4"/>
  <c r="B2669" i="4"/>
  <c r="A2669" i="4"/>
  <c r="B2668" i="4"/>
  <c r="A2668" i="4"/>
  <c r="B2667" i="4"/>
  <c r="A2667" i="4"/>
  <c r="B2666" i="4"/>
  <c r="A2666" i="4"/>
  <c r="B2665" i="4"/>
  <c r="A2665" i="4"/>
  <c r="B2664" i="4"/>
  <c r="A2664" i="4"/>
  <c r="B2663" i="4"/>
  <c r="A2663" i="4"/>
  <c r="B2662" i="4"/>
  <c r="A2662" i="4"/>
  <c r="B2661" i="4"/>
  <c r="A2661" i="4"/>
  <c r="B2660" i="4"/>
  <c r="A2660" i="4"/>
  <c r="B2659" i="4"/>
  <c r="A2659" i="4"/>
  <c r="B2658" i="4"/>
  <c r="A2658" i="4"/>
  <c r="B2657" i="4"/>
  <c r="A2657" i="4"/>
  <c r="B2656" i="4"/>
  <c r="A2656" i="4"/>
  <c r="B2655" i="4"/>
  <c r="A2655" i="4"/>
  <c r="B2654" i="4"/>
  <c r="A2654" i="4"/>
  <c r="B2653" i="4"/>
  <c r="A2653" i="4"/>
  <c r="B2652" i="4"/>
  <c r="A2652" i="4"/>
  <c r="B2651" i="4"/>
  <c r="A2651" i="4"/>
  <c r="B2650" i="4"/>
  <c r="A2650" i="4"/>
  <c r="B2649" i="4"/>
  <c r="A2649" i="4"/>
  <c r="B2648" i="4"/>
  <c r="A2648" i="4"/>
  <c r="B2647" i="4"/>
  <c r="A2647" i="4"/>
  <c r="B2646" i="4"/>
  <c r="A2646" i="4"/>
  <c r="B2645" i="4"/>
  <c r="A2645" i="4"/>
  <c r="B2644" i="4"/>
  <c r="A2644" i="4"/>
  <c r="B2643" i="4"/>
  <c r="A2643" i="4"/>
  <c r="B2642" i="4"/>
  <c r="A2642" i="4"/>
  <c r="B2641" i="4"/>
  <c r="A2641" i="4"/>
  <c r="B2640" i="4"/>
  <c r="A2640" i="4"/>
  <c r="B2639" i="4"/>
  <c r="A2639" i="4"/>
  <c r="B2638" i="4"/>
  <c r="A2638" i="4"/>
  <c r="B2637" i="4"/>
  <c r="A2637" i="4"/>
  <c r="B2636" i="4"/>
  <c r="A2636" i="4"/>
  <c r="B2635" i="4"/>
  <c r="A2635" i="4"/>
  <c r="B2634" i="4"/>
  <c r="A2634" i="4"/>
  <c r="B2633" i="4"/>
  <c r="A2633" i="4"/>
  <c r="B2632" i="4"/>
  <c r="A2632" i="4"/>
  <c r="B2631" i="4"/>
  <c r="A2631" i="4"/>
  <c r="B2630" i="4"/>
  <c r="A2630" i="4"/>
  <c r="B2629" i="4"/>
  <c r="A2629" i="4"/>
  <c r="B2628" i="4"/>
  <c r="A2628" i="4"/>
  <c r="B2627" i="4"/>
  <c r="A2627" i="4"/>
  <c r="B2626" i="4"/>
  <c r="A2626" i="4"/>
  <c r="B2625" i="4"/>
  <c r="A2625" i="4"/>
  <c r="B2624" i="4"/>
  <c r="A2624" i="4"/>
  <c r="B2623" i="4"/>
  <c r="A2623" i="4"/>
  <c r="B2622" i="4"/>
  <c r="A2622" i="4"/>
  <c r="B2621" i="4"/>
  <c r="A2621" i="4"/>
  <c r="B2620" i="4"/>
  <c r="A2620" i="4"/>
  <c r="B2619" i="4"/>
  <c r="A2619" i="4"/>
  <c r="B2618" i="4"/>
  <c r="A2618" i="4"/>
  <c r="B2617" i="4"/>
  <c r="A2617" i="4"/>
  <c r="B2616" i="4"/>
  <c r="A2616" i="4"/>
  <c r="B2615" i="4"/>
  <c r="A2615" i="4"/>
  <c r="B2614" i="4"/>
  <c r="A2614" i="4"/>
  <c r="B2613" i="4"/>
  <c r="A2613" i="4"/>
  <c r="B2612" i="4"/>
  <c r="A2612" i="4"/>
  <c r="B2611" i="4"/>
  <c r="A2611" i="4"/>
  <c r="B2610" i="4"/>
  <c r="A2610" i="4"/>
  <c r="B2609" i="4"/>
  <c r="A2609" i="4"/>
  <c r="B2608" i="4"/>
  <c r="A2608" i="4"/>
  <c r="B2607" i="4"/>
  <c r="A2607" i="4"/>
  <c r="B2606" i="4"/>
  <c r="A2606" i="4"/>
  <c r="B2605" i="4"/>
  <c r="A2605" i="4"/>
  <c r="B2604" i="4"/>
  <c r="A2604" i="4"/>
  <c r="B2603" i="4"/>
  <c r="A2603" i="4"/>
  <c r="B2602" i="4"/>
  <c r="A2602" i="4"/>
  <c r="B2601" i="4"/>
  <c r="A2601" i="4"/>
  <c r="B2600" i="4"/>
  <c r="A2600" i="4"/>
  <c r="B2599" i="4"/>
  <c r="A2599" i="4"/>
  <c r="B2598" i="4"/>
  <c r="A2598" i="4"/>
  <c r="B2597" i="4"/>
  <c r="A2597" i="4"/>
  <c r="B2596" i="4"/>
  <c r="A2596" i="4"/>
  <c r="B2595" i="4"/>
  <c r="A2595" i="4"/>
  <c r="B2594" i="4"/>
  <c r="A2594" i="4"/>
  <c r="B2593" i="4"/>
  <c r="A2593" i="4"/>
  <c r="B2592" i="4"/>
  <c r="A2592" i="4"/>
  <c r="B2591" i="4"/>
  <c r="A2591" i="4"/>
  <c r="B2590" i="4"/>
  <c r="A2590" i="4"/>
  <c r="B2589" i="4"/>
  <c r="A2589" i="4"/>
  <c r="B2588" i="4"/>
  <c r="A2588" i="4"/>
  <c r="B2587" i="4"/>
  <c r="A2587" i="4"/>
  <c r="B2586" i="4"/>
  <c r="A2586" i="4"/>
  <c r="B2585" i="4"/>
  <c r="A2585" i="4"/>
  <c r="B2584" i="4"/>
  <c r="A2584" i="4"/>
  <c r="B2583" i="4"/>
  <c r="A2583" i="4"/>
  <c r="B2582" i="4"/>
  <c r="A2582" i="4"/>
  <c r="B2581" i="4"/>
  <c r="A2581" i="4"/>
  <c r="B2580" i="4"/>
  <c r="A2580" i="4"/>
  <c r="B2579" i="4"/>
  <c r="A2579" i="4"/>
  <c r="B2578" i="4"/>
  <c r="A2578" i="4"/>
  <c r="B2577" i="4"/>
  <c r="A2577" i="4"/>
  <c r="B2576" i="4"/>
  <c r="A2576" i="4"/>
  <c r="B2575" i="4"/>
  <c r="A2575" i="4"/>
  <c r="B2574" i="4"/>
  <c r="A2574" i="4"/>
  <c r="B2573" i="4"/>
  <c r="A2573" i="4"/>
  <c r="B2572" i="4"/>
  <c r="A2572" i="4"/>
  <c r="B2571" i="4"/>
  <c r="A2571" i="4"/>
  <c r="B2570" i="4"/>
  <c r="A2570" i="4"/>
  <c r="B2569" i="4"/>
  <c r="A2569" i="4"/>
  <c r="B2568" i="4"/>
  <c r="A2568" i="4"/>
  <c r="B2567" i="4"/>
  <c r="A2567" i="4"/>
  <c r="B2566" i="4"/>
  <c r="A2566" i="4"/>
  <c r="B2565" i="4"/>
  <c r="A2565" i="4"/>
  <c r="B2564" i="4"/>
  <c r="A2564" i="4"/>
  <c r="B2563" i="4"/>
  <c r="A2563" i="4"/>
  <c r="B2562" i="4"/>
  <c r="A2562" i="4"/>
  <c r="B2561" i="4"/>
  <c r="A2561" i="4"/>
  <c r="B2560" i="4"/>
  <c r="A2560" i="4"/>
  <c r="B2559" i="4"/>
  <c r="A2559" i="4"/>
  <c r="B2558" i="4"/>
  <c r="A2558" i="4"/>
  <c r="B2557" i="4"/>
  <c r="A2557" i="4"/>
  <c r="B2556" i="4"/>
  <c r="A2556" i="4"/>
  <c r="B2555" i="4"/>
  <c r="A2555" i="4"/>
  <c r="B2554" i="4"/>
  <c r="A2554" i="4"/>
  <c r="B2553" i="4"/>
  <c r="A2553" i="4"/>
  <c r="B2552" i="4"/>
  <c r="A2552" i="4"/>
  <c r="B2551" i="4"/>
  <c r="A2551" i="4"/>
  <c r="B2550" i="4"/>
  <c r="A2550" i="4"/>
  <c r="B2549" i="4"/>
  <c r="A2549" i="4"/>
  <c r="B2548" i="4"/>
  <c r="A2548" i="4"/>
  <c r="B2547" i="4"/>
  <c r="A2547" i="4"/>
  <c r="B2546" i="4"/>
  <c r="A2546" i="4"/>
  <c r="B2545" i="4"/>
  <c r="A2545" i="4"/>
  <c r="B2544" i="4"/>
  <c r="A2544" i="4"/>
  <c r="B2543" i="4"/>
  <c r="A2543" i="4"/>
  <c r="B2542" i="4"/>
  <c r="A2542" i="4"/>
  <c r="B2541" i="4"/>
  <c r="A2541" i="4"/>
  <c r="B2540" i="4"/>
  <c r="A2540" i="4"/>
  <c r="B2539" i="4"/>
  <c r="A2539" i="4"/>
  <c r="B2538" i="4"/>
  <c r="A2538" i="4"/>
  <c r="B2537" i="4"/>
  <c r="A2537" i="4"/>
  <c r="B2536" i="4"/>
  <c r="A2536" i="4"/>
  <c r="B2535" i="4"/>
  <c r="A2535" i="4"/>
  <c r="B2534" i="4"/>
  <c r="A2534" i="4"/>
  <c r="B2533" i="4"/>
  <c r="A2533" i="4"/>
  <c r="B2532" i="4"/>
  <c r="A2532" i="4"/>
  <c r="B2531" i="4"/>
  <c r="A2531" i="4"/>
  <c r="B2530" i="4"/>
  <c r="A2530" i="4"/>
  <c r="B2529" i="4"/>
  <c r="A2529" i="4"/>
  <c r="B2528" i="4"/>
  <c r="A2528" i="4"/>
  <c r="B2527" i="4"/>
  <c r="A2527" i="4"/>
  <c r="B2526" i="4"/>
  <c r="A2526" i="4"/>
  <c r="B2525" i="4"/>
  <c r="A2525" i="4"/>
  <c r="B2524" i="4"/>
  <c r="A2524" i="4"/>
  <c r="B2523" i="4"/>
  <c r="A2523" i="4"/>
  <c r="B2522" i="4"/>
  <c r="A2522" i="4"/>
  <c r="B2521" i="4"/>
  <c r="A2521" i="4"/>
  <c r="B2520" i="4"/>
  <c r="A2520" i="4"/>
  <c r="B2519" i="4"/>
  <c r="A2519" i="4"/>
  <c r="B2518" i="4"/>
  <c r="A2518" i="4"/>
  <c r="B2517" i="4"/>
  <c r="A2517" i="4"/>
  <c r="B2516" i="4"/>
  <c r="A2516" i="4"/>
  <c r="B2515" i="4"/>
  <c r="A2515" i="4"/>
  <c r="B2514" i="4"/>
  <c r="A2514" i="4"/>
  <c r="B2513" i="4"/>
  <c r="A2513" i="4"/>
  <c r="B2512" i="4"/>
  <c r="A2512" i="4"/>
  <c r="B2511" i="4"/>
  <c r="A2511" i="4"/>
  <c r="B2510" i="4"/>
  <c r="A2510" i="4"/>
  <c r="B2509" i="4"/>
  <c r="A2509" i="4"/>
  <c r="B2508" i="4"/>
  <c r="A2508" i="4"/>
  <c r="B2507" i="4"/>
  <c r="A2507" i="4"/>
  <c r="B2506" i="4"/>
  <c r="A2506" i="4"/>
  <c r="B2505" i="4"/>
  <c r="A2505" i="4"/>
  <c r="B2504" i="4"/>
  <c r="A2504" i="4"/>
  <c r="B2503" i="4"/>
  <c r="A2503" i="4"/>
  <c r="B2502" i="4"/>
  <c r="A2502" i="4"/>
  <c r="B2501" i="4"/>
  <c r="A2501" i="4"/>
  <c r="B2500" i="4"/>
  <c r="A2500" i="4"/>
  <c r="B2499" i="4"/>
  <c r="A2499" i="4"/>
  <c r="B2498" i="4"/>
  <c r="A2498" i="4"/>
  <c r="B2497" i="4"/>
  <c r="A2497" i="4"/>
  <c r="B2496" i="4"/>
  <c r="A2496" i="4"/>
  <c r="B2495" i="4"/>
  <c r="A2495" i="4"/>
  <c r="B2494" i="4"/>
  <c r="A2494" i="4"/>
  <c r="B2493" i="4"/>
  <c r="A2493" i="4"/>
  <c r="B2492" i="4"/>
  <c r="A2492" i="4"/>
  <c r="B2491" i="4"/>
  <c r="A2491" i="4"/>
  <c r="B2490" i="4"/>
  <c r="A2490" i="4"/>
  <c r="B2489" i="4"/>
  <c r="A2489" i="4"/>
  <c r="B2488" i="4"/>
  <c r="A2488" i="4"/>
  <c r="B2487" i="4"/>
  <c r="A2487" i="4"/>
  <c r="B2486" i="4"/>
  <c r="A2486" i="4"/>
  <c r="B2485" i="4"/>
  <c r="A2485" i="4"/>
  <c r="B2484" i="4"/>
  <c r="A2484" i="4"/>
  <c r="B2483" i="4"/>
  <c r="A2483" i="4"/>
  <c r="B2482" i="4"/>
  <c r="A2482" i="4"/>
  <c r="B2481" i="4"/>
  <c r="A2481" i="4"/>
  <c r="B2480" i="4"/>
  <c r="A2480" i="4"/>
  <c r="B2479" i="4"/>
  <c r="A2479" i="4"/>
  <c r="B2478" i="4"/>
  <c r="A2478" i="4"/>
  <c r="B2477" i="4"/>
  <c r="A2477" i="4"/>
  <c r="B2476" i="4"/>
  <c r="A2476" i="4"/>
  <c r="B2475" i="4"/>
  <c r="A2475" i="4"/>
  <c r="B2474" i="4"/>
  <c r="A2474" i="4"/>
  <c r="B2473" i="4"/>
  <c r="A2473" i="4"/>
  <c r="B2472" i="4"/>
  <c r="A2472" i="4"/>
  <c r="B2471" i="4"/>
  <c r="A2471" i="4"/>
  <c r="B2470" i="4"/>
  <c r="A2470" i="4"/>
  <c r="B2469" i="4"/>
  <c r="A2469" i="4"/>
  <c r="B2468" i="4"/>
  <c r="A2468" i="4"/>
  <c r="B2467" i="4"/>
  <c r="A2467" i="4"/>
  <c r="B2466" i="4"/>
  <c r="A2466" i="4"/>
  <c r="B2465" i="4"/>
  <c r="A2465" i="4"/>
  <c r="B2464" i="4"/>
  <c r="A2464" i="4"/>
  <c r="B2463" i="4"/>
  <c r="A2463" i="4"/>
  <c r="B2462" i="4"/>
  <c r="A2462" i="4"/>
  <c r="B2461" i="4"/>
  <c r="A2461" i="4"/>
  <c r="B2460" i="4"/>
  <c r="A2460" i="4"/>
  <c r="B2459" i="4"/>
  <c r="A2459" i="4"/>
  <c r="B2458" i="4"/>
  <c r="A2458" i="4"/>
  <c r="B2457" i="4"/>
  <c r="A2457" i="4"/>
  <c r="B2456" i="4"/>
  <c r="A2456" i="4"/>
  <c r="B2455" i="4"/>
  <c r="A2455" i="4"/>
  <c r="B2454" i="4"/>
  <c r="A2454" i="4"/>
  <c r="B2453" i="4"/>
  <c r="A2453" i="4"/>
  <c r="B2452" i="4"/>
  <c r="A2452" i="4"/>
  <c r="B2451" i="4"/>
  <c r="A2451" i="4"/>
  <c r="B2450" i="4"/>
  <c r="A2450" i="4"/>
  <c r="B2449" i="4"/>
  <c r="A2449" i="4"/>
  <c r="B2448" i="4"/>
  <c r="A2448" i="4"/>
  <c r="B2447" i="4"/>
  <c r="A2447" i="4"/>
  <c r="B2446" i="4"/>
  <c r="A2446" i="4"/>
  <c r="B2445" i="4"/>
  <c r="A2445" i="4"/>
  <c r="B2444" i="4"/>
  <c r="A2444" i="4"/>
  <c r="B2443" i="4"/>
  <c r="A2443" i="4"/>
  <c r="B2442" i="4"/>
  <c r="A2442" i="4"/>
  <c r="B2441" i="4"/>
  <c r="A2441" i="4"/>
  <c r="B2440" i="4"/>
  <c r="A2440" i="4"/>
  <c r="B2439" i="4"/>
  <c r="A2439" i="4"/>
  <c r="B2438" i="4"/>
  <c r="A2438" i="4"/>
  <c r="B2437" i="4"/>
  <c r="A2437" i="4"/>
  <c r="B2436" i="4"/>
  <c r="A2436" i="4"/>
  <c r="B2435" i="4"/>
  <c r="A2435" i="4"/>
  <c r="B2434" i="4"/>
  <c r="A2434" i="4"/>
  <c r="B2433" i="4"/>
  <c r="A2433" i="4"/>
  <c r="B2432" i="4"/>
  <c r="A2432" i="4"/>
  <c r="B2431" i="4"/>
  <c r="A2431" i="4"/>
  <c r="B2430" i="4"/>
  <c r="A2430" i="4"/>
  <c r="B2429" i="4"/>
  <c r="A2429" i="4"/>
  <c r="B2428" i="4"/>
  <c r="A2428" i="4"/>
  <c r="B2427" i="4"/>
  <c r="A2427" i="4"/>
  <c r="B2426" i="4"/>
  <c r="A2426" i="4"/>
  <c r="B2425" i="4"/>
  <c r="A2425" i="4"/>
  <c r="B2424" i="4"/>
  <c r="A2424" i="4"/>
  <c r="B2423" i="4"/>
  <c r="A2423" i="4"/>
  <c r="B2422" i="4"/>
  <c r="A2422" i="4"/>
  <c r="B2421" i="4"/>
  <c r="A2421" i="4"/>
  <c r="B2420" i="4"/>
  <c r="A2420" i="4"/>
  <c r="B2419" i="4"/>
  <c r="A2419" i="4"/>
  <c r="B2418" i="4"/>
  <c r="A2418" i="4"/>
  <c r="B2417" i="4"/>
  <c r="A2417" i="4"/>
  <c r="B2416" i="4"/>
  <c r="A2416" i="4"/>
  <c r="B2415" i="4"/>
  <c r="A2415" i="4"/>
  <c r="B2414" i="4"/>
  <c r="A2414" i="4"/>
  <c r="B2413" i="4"/>
  <c r="A2413" i="4"/>
  <c r="B2412" i="4"/>
  <c r="A2412" i="4"/>
  <c r="B2411" i="4"/>
  <c r="A2411" i="4"/>
  <c r="B2410" i="4"/>
  <c r="A2410" i="4"/>
  <c r="B2409" i="4"/>
  <c r="A2409" i="4"/>
  <c r="B2408" i="4"/>
  <c r="A2408" i="4"/>
  <c r="B2407" i="4"/>
  <c r="A2407" i="4"/>
  <c r="B2406" i="4"/>
  <c r="A2406" i="4"/>
  <c r="B2405" i="4"/>
  <c r="A2405" i="4"/>
  <c r="B2404" i="4"/>
  <c r="A2404" i="4"/>
  <c r="B2403" i="4"/>
  <c r="A2403" i="4"/>
  <c r="B2402" i="4"/>
  <c r="A2402" i="4"/>
  <c r="B2401" i="4"/>
  <c r="A2401" i="4"/>
  <c r="B2400" i="4"/>
  <c r="A2400" i="4"/>
  <c r="B2399" i="4"/>
  <c r="A2399" i="4"/>
  <c r="B2398" i="4"/>
  <c r="A2398" i="4"/>
  <c r="B2397" i="4"/>
  <c r="A2397" i="4"/>
  <c r="B2396" i="4"/>
  <c r="A2396" i="4"/>
  <c r="B2395" i="4"/>
  <c r="A2395" i="4"/>
  <c r="B2394" i="4"/>
  <c r="A2394" i="4"/>
  <c r="B2393" i="4"/>
  <c r="A2393" i="4"/>
  <c r="B2392" i="4"/>
  <c r="A2392" i="4"/>
  <c r="B2391" i="4"/>
  <c r="A2391" i="4"/>
  <c r="B2390" i="4"/>
  <c r="A2390" i="4"/>
  <c r="B2389" i="4"/>
  <c r="A2389" i="4"/>
  <c r="B2388" i="4"/>
  <c r="A2388" i="4"/>
  <c r="B2387" i="4"/>
  <c r="A2387" i="4"/>
  <c r="B2386" i="4"/>
  <c r="A2386" i="4"/>
  <c r="B2385" i="4"/>
  <c r="A2385" i="4"/>
  <c r="B2384" i="4"/>
  <c r="A2384" i="4"/>
  <c r="B2383" i="4"/>
  <c r="A2383" i="4"/>
  <c r="B2382" i="4"/>
  <c r="A2382" i="4"/>
  <c r="B2381" i="4"/>
  <c r="A2381" i="4"/>
  <c r="B2380" i="4"/>
  <c r="A2380" i="4"/>
  <c r="B2379" i="4"/>
  <c r="A2379" i="4"/>
  <c r="B2378" i="4"/>
  <c r="A2378" i="4"/>
  <c r="B2377" i="4"/>
  <c r="A2377" i="4"/>
  <c r="B2376" i="4"/>
  <c r="A2376" i="4"/>
  <c r="B2375" i="4"/>
  <c r="A2375" i="4"/>
  <c r="B2374" i="4"/>
  <c r="A2374" i="4"/>
  <c r="B2373" i="4"/>
  <c r="A2373" i="4"/>
  <c r="B2372" i="4"/>
  <c r="A2372" i="4"/>
  <c r="B2371" i="4"/>
  <c r="A2371" i="4"/>
  <c r="B2370" i="4"/>
  <c r="A2370" i="4"/>
  <c r="B2369" i="4"/>
  <c r="A2369" i="4"/>
  <c r="B2368" i="4"/>
  <c r="A2368" i="4"/>
  <c r="B2367" i="4"/>
  <c r="A2367" i="4"/>
  <c r="B2366" i="4"/>
  <c r="A2366" i="4"/>
  <c r="B2365" i="4"/>
  <c r="A2365" i="4"/>
  <c r="B2364" i="4"/>
  <c r="A2364" i="4"/>
  <c r="B2363" i="4"/>
  <c r="A2363" i="4"/>
  <c r="B2362" i="4"/>
  <c r="A2362" i="4"/>
  <c r="B2361" i="4"/>
  <c r="A2361" i="4"/>
  <c r="B2360" i="4"/>
  <c r="A2360" i="4"/>
  <c r="B2359" i="4"/>
  <c r="A2359" i="4"/>
  <c r="B2358" i="4"/>
  <c r="A2358" i="4"/>
  <c r="B2357" i="4"/>
  <c r="A2357" i="4"/>
  <c r="B2356" i="4"/>
  <c r="A2356" i="4"/>
  <c r="B2355" i="4"/>
  <c r="A2355" i="4"/>
  <c r="B2354" i="4"/>
  <c r="A2354" i="4"/>
  <c r="B2353" i="4"/>
  <c r="A2353" i="4"/>
  <c r="B2352" i="4"/>
  <c r="A2352" i="4"/>
  <c r="B2351" i="4"/>
  <c r="A2351" i="4"/>
  <c r="B2350" i="4"/>
  <c r="A2350" i="4"/>
  <c r="B2349" i="4"/>
  <c r="A2349" i="4"/>
  <c r="B2348" i="4"/>
  <c r="A2348" i="4"/>
  <c r="B2347" i="4"/>
  <c r="A2347" i="4"/>
  <c r="B2346" i="4"/>
  <c r="A2346" i="4"/>
  <c r="B2345" i="4"/>
  <c r="A2345" i="4"/>
  <c r="B2344" i="4"/>
  <c r="A2344" i="4"/>
  <c r="B2343" i="4"/>
  <c r="A2343" i="4"/>
  <c r="B2342" i="4"/>
  <c r="A2342" i="4"/>
  <c r="B2341" i="4"/>
  <c r="A2341" i="4"/>
  <c r="B2340" i="4"/>
  <c r="A2340" i="4"/>
  <c r="B2339" i="4"/>
  <c r="A2339" i="4"/>
  <c r="B2338" i="4"/>
  <c r="A2338" i="4"/>
  <c r="B2337" i="4"/>
  <c r="A2337" i="4"/>
  <c r="B2336" i="4"/>
  <c r="A2336" i="4"/>
  <c r="B2335" i="4"/>
  <c r="A2335" i="4"/>
  <c r="B2334" i="4"/>
  <c r="A2334" i="4"/>
  <c r="B2333" i="4"/>
  <c r="A2333" i="4"/>
  <c r="B2332" i="4"/>
  <c r="A2332" i="4"/>
  <c r="B2331" i="4"/>
  <c r="A2331" i="4"/>
  <c r="B2330" i="4"/>
  <c r="A2330" i="4"/>
  <c r="B2329" i="4"/>
  <c r="A2329" i="4"/>
  <c r="B2328" i="4"/>
  <c r="A2328" i="4"/>
  <c r="B2327" i="4"/>
  <c r="A2327" i="4"/>
  <c r="B2326" i="4"/>
  <c r="A2326" i="4"/>
  <c r="B2325" i="4"/>
  <c r="A2325" i="4"/>
  <c r="B2324" i="4"/>
  <c r="A2324" i="4"/>
  <c r="B2323" i="4"/>
  <c r="A2323" i="4"/>
  <c r="B2322" i="4"/>
  <c r="A2322" i="4"/>
  <c r="B2321" i="4"/>
  <c r="A2321" i="4"/>
  <c r="B2320" i="4"/>
  <c r="A2320" i="4"/>
  <c r="B2319" i="4"/>
  <c r="A2319" i="4"/>
  <c r="B2318" i="4"/>
  <c r="A2318" i="4"/>
  <c r="B2317" i="4"/>
  <c r="A2317" i="4"/>
  <c r="B2316" i="4"/>
  <c r="A2316" i="4"/>
  <c r="B2315" i="4"/>
  <c r="A2315" i="4"/>
  <c r="B2314" i="4"/>
  <c r="A2314" i="4"/>
  <c r="B2313" i="4"/>
  <c r="A2313" i="4"/>
  <c r="B2312" i="4"/>
  <c r="A2312" i="4"/>
  <c r="B2311" i="4"/>
  <c r="A2311" i="4"/>
  <c r="B2310" i="4"/>
  <c r="A2310" i="4"/>
  <c r="B2309" i="4"/>
  <c r="A2309" i="4"/>
  <c r="B2308" i="4"/>
  <c r="A2308" i="4"/>
  <c r="B2307" i="4"/>
  <c r="A2307" i="4"/>
  <c r="B2306" i="4"/>
  <c r="A2306" i="4"/>
  <c r="B2305" i="4"/>
  <c r="A2305" i="4"/>
  <c r="B2304" i="4"/>
  <c r="A2304" i="4"/>
  <c r="B2303" i="4"/>
  <c r="A2303" i="4"/>
  <c r="B2302" i="4"/>
  <c r="A2302" i="4"/>
  <c r="B2301" i="4"/>
  <c r="A2301" i="4"/>
  <c r="B2300" i="4"/>
  <c r="A2300" i="4"/>
  <c r="B2299" i="4"/>
  <c r="A2299" i="4"/>
  <c r="B2298" i="4"/>
  <c r="A2298" i="4"/>
  <c r="B2297" i="4"/>
  <c r="A2297" i="4"/>
  <c r="B2296" i="4"/>
  <c r="A2296" i="4"/>
  <c r="B2295" i="4"/>
  <c r="A2295" i="4"/>
  <c r="B2294" i="4"/>
  <c r="A2294" i="4"/>
  <c r="B2293" i="4"/>
  <c r="A2293" i="4"/>
  <c r="B2292" i="4"/>
  <c r="A2292" i="4"/>
  <c r="B2291" i="4"/>
  <c r="A2291" i="4"/>
  <c r="B2290" i="4"/>
  <c r="A2290" i="4"/>
  <c r="B2289" i="4"/>
  <c r="A2289" i="4"/>
  <c r="B2288" i="4"/>
  <c r="A2288" i="4"/>
  <c r="B2287" i="4"/>
  <c r="A2287" i="4"/>
  <c r="B2286" i="4"/>
  <c r="A2286" i="4"/>
  <c r="B2285" i="4"/>
  <c r="A2285" i="4"/>
  <c r="B2284" i="4"/>
  <c r="A2284" i="4"/>
  <c r="B2283" i="4"/>
  <c r="A2283" i="4"/>
  <c r="B2282" i="4"/>
  <c r="A2282" i="4"/>
  <c r="B2281" i="4"/>
  <c r="A2281" i="4"/>
  <c r="B2280" i="4"/>
  <c r="A2280" i="4"/>
  <c r="B2279" i="4"/>
  <c r="A2279" i="4"/>
  <c r="B2278" i="4"/>
  <c r="A2278" i="4"/>
  <c r="B2277" i="4"/>
  <c r="A2277" i="4"/>
  <c r="B2276" i="4"/>
  <c r="A2276" i="4"/>
  <c r="B2275" i="4"/>
  <c r="A2275" i="4"/>
  <c r="B2274" i="4"/>
  <c r="A2274" i="4"/>
  <c r="B2273" i="4"/>
  <c r="A2273" i="4"/>
  <c r="B2272" i="4"/>
  <c r="A2272" i="4"/>
  <c r="B2271" i="4"/>
  <c r="A2271" i="4"/>
  <c r="B2270" i="4"/>
  <c r="A2270" i="4"/>
  <c r="B2269" i="4"/>
  <c r="A2269" i="4"/>
  <c r="B2268" i="4"/>
  <c r="A2268" i="4"/>
  <c r="B2267" i="4"/>
  <c r="A2267" i="4"/>
  <c r="B2266" i="4"/>
  <c r="A2266" i="4"/>
  <c r="B2265" i="4"/>
  <c r="A2265" i="4"/>
  <c r="B2264" i="4"/>
  <c r="A2264" i="4"/>
  <c r="B2263" i="4"/>
  <c r="A2263" i="4"/>
  <c r="B2262" i="4"/>
  <c r="A2262" i="4"/>
  <c r="B2261" i="4"/>
  <c r="A2261" i="4"/>
  <c r="B2260" i="4"/>
  <c r="A2260" i="4"/>
  <c r="B2259" i="4"/>
  <c r="A2259" i="4"/>
  <c r="B2258" i="4"/>
  <c r="A2258" i="4"/>
  <c r="B2257" i="4"/>
  <c r="A2257" i="4"/>
  <c r="B2256" i="4"/>
  <c r="A2256" i="4"/>
  <c r="B2255" i="4"/>
  <c r="A2255" i="4"/>
  <c r="B2254" i="4"/>
  <c r="A2254" i="4"/>
  <c r="B2253" i="4"/>
  <c r="A2253" i="4"/>
  <c r="B2252" i="4"/>
  <c r="A2252" i="4"/>
  <c r="B2251" i="4"/>
  <c r="A2251" i="4"/>
  <c r="B2250" i="4"/>
  <c r="A2250" i="4"/>
  <c r="B2249" i="4"/>
  <c r="A2249" i="4"/>
  <c r="B2248" i="4"/>
  <c r="A2248" i="4"/>
  <c r="B2247" i="4"/>
  <c r="A2247" i="4"/>
  <c r="B2246" i="4"/>
  <c r="A2246" i="4"/>
  <c r="B2245" i="4"/>
  <c r="A2245" i="4"/>
  <c r="B2244" i="4"/>
  <c r="A2244" i="4"/>
  <c r="B2243" i="4"/>
  <c r="A2243" i="4"/>
  <c r="B2242" i="4"/>
  <c r="A2242" i="4"/>
  <c r="B2241" i="4"/>
  <c r="A2241" i="4"/>
  <c r="B2240" i="4"/>
  <c r="A2240" i="4"/>
  <c r="B2239" i="4"/>
  <c r="A2239" i="4"/>
  <c r="B2238" i="4"/>
  <c r="A2238" i="4"/>
  <c r="B2237" i="4"/>
  <c r="A2237" i="4"/>
  <c r="B2236" i="4"/>
  <c r="A2236" i="4"/>
  <c r="B2235" i="4"/>
  <c r="A2235" i="4"/>
  <c r="B2234" i="4"/>
  <c r="A2234" i="4"/>
  <c r="B2233" i="4"/>
  <c r="A2233" i="4"/>
  <c r="B2232" i="4"/>
  <c r="A2232" i="4"/>
  <c r="B2231" i="4"/>
  <c r="A2231" i="4"/>
  <c r="B2230" i="4"/>
  <c r="A2230" i="4"/>
  <c r="B2229" i="4"/>
  <c r="A2229" i="4"/>
  <c r="B2228" i="4"/>
  <c r="A2228" i="4"/>
  <c r="B2227" i="4"/>
  <c r="A2227" i="4"/>
  <c r="B2226" i="4"/>
  <c r="A2226" i="4"/>
  <c r="B2225" i="4"/>
  <c r="A2225" i="4"/>
  <c r="B2224" i="4"/>
  <c r="A2224" i="4"/>
  <c r="B2223" i="4"/>
  <c r="A2223" i="4"/>
  <c r="B2222" i="4"/>
  <c r="A2222" i="4"/>
  <c r="B2221" i="4"/>
  <c r="A2221" i="4"/>
  <c r="B2220" i="4"/>
  <c r="A2220" i="4"/>
  <c r="B2219" i="4"/>
  <c r="A2219" i="4"/>
  <c r="B2218" i="4"/>
  <c r="A2218" i="4"/>
  <c r="B2217" i="4"/>
  <c r="A2217" i="4"/>
  <c r="B2216" i="4"/>
  <c r="A2216" i="4"/>
  <c r="B2215" i="4"/>
  <c r="A2215" i="4"/>
  <c r="B2214" i="4"/>
  <c r="A2214" i="4"/>
  <c r="B2213" i="4"/>
  <c r="A2213" i="4"/>
  <c r="B2212" i="4"/>
  <c r="A2212" i="4"/>
  <c r="B2211" i="4"/>
  <c r="A2211" i="4"/>
  <c r="B2210" i="4"/>
  <c r="A2210" i="4"/>
  <c r="B2209" i="4"/>
  <c r="A2209" i="4"/>
  <c r="B2208" i="4"/>
  <c r="A2208" i="4"/>
  <c r="B2207" i="4"/>
  <c r="A2207" i="4"/>
  <c r="B2206" i="4"/>
  <c r="A2206" i="4"/>
  <c r="B2205" i="4"/>
  <c r="A2205" i="4"/>
  <c r="B2204" i="4"/>
  <c r="A2204" i="4"/>
  <c r="B2203" i="4"/>
  <c r="A2203" i="4"/>
  <c r="B2202" i="4"/>
  <c r="A2202" i="4"/>
  <c r="B2201" i="4"/>
  <c r="A2201" i="4"/>
  <c r="B2200" i="4"/>
  <c r="A2200" i="4"/>
  <c r="B2199" i="4"/>
  <c r="A2199" i="4"/>
  <c r="B2198" i="4"/>
  <c r="A2198" i="4"/>
  <c r="B2197" i="4"/>
  <c r="A2197" i="4"/>
  <c r="B2196" i="4"/>
  <c r="A2196" i="4"/>
  <c r="B2195" i="4"/>
  <c r="A2195" i="4"/>
  <c r="B2194" i="4"/>
  <c r="A2194" i="4"/>
  <c r="B2193" i="4"/>
  <c r="A2193" i="4"/>
  <c r="B2192" i="4"/>
  <c r="A2192" i="4"/>
  <c r="B2191" i="4"/>
  <c r="A2191" i="4"/>
  <c r="B2190" i="4"/>
  <c r="A2190" i="4"/>
  <c r="B2189" i="4"/>
  <c r="A2189" i="4"/>
  <c r="B2188" i="4"/>
  <c r="A2188" i="4"/>
  <c r="B2187" i="4"/>
  <c r="A2187" i="4"/>
  <c r="B2186" i="4"/>
  <c r="A2186" i="4"/>
  <c r="B2185" i="4"/>
  <c r="A2185" i="4"/>
  <c r="B2184" i="4"/>
  <c r="A2184" i="4"/>
  <c r="B2183" i="4"/>
  <c r="A2183" i="4"/>
  <c r="B2182" i="4"/>
  <c r="A2182" i="4"/>
  <c r="B2181" i="4"/>
  <c r="A2181" i="4"/>
  <c r="B2180" i="4"/>
  <c r="A2180" i="4"/>
  <c r="B2179" i="4"/>
  <c r="A2179" i="4"/>
  <c r="B2178" i="4"/>
  <c r="A2178" i="4"/>
  <c r="B2177" i="4"/>
  <c r="A2177" i="4"/>
  <c r="B2176" i="4"/>
  <c r="A2176" i="4"/>
  <c r="B2175" i="4"/>
  <c r="A2175" i="4"/>
  <c r="B2174" i="4"/>
  <c r="A2174" i="4"/>
  <c r="B2173" i="4"/>
  <c r="A2173" i="4"/>
  <c r="B2172" i="4"/>
  <c r="A2172" i="4"/>
  <c r="B2171" i="4"/>
  <c r="A2171" i="4"/>
  <c r="B2170" i="4"/>
  <c r="A2170" i="4"/>
  <c r="B2169" i="4"/>
  <c r="A2169" i="4"/>
  <c r="B2168" i="4"/>
  <c r="A2168" i="4"/>
  <c r="B2167" i="4"/>
  <c r="A2167" i="4"/>
  <c r="B2166" i="4"/>
  <c r="A2166" i="4"/>
  <c r="B2165" i="4"/>
  <c r="A2165" i="4"/>
  <c r="B2164" i="4"/>
  <c r="A2164" i="4"/>
  <c r="B2163" i="4"/>
  <c r="A2163" i="4"/>
  <c r="B2162" i="4"/>
  <c r="A2162" i="4"/>
  <c r="B2161" i="4"/>
  <c r="A2161" i="4"/>
  <c r="B2160" i="4"/>
  <c r="A2160" i="4"/>
  <c r="B2159" i="4"/>
  <c r="A2159" i="4"/>
  <c r="B2158" i="4"/>
  <c r="A2158" i="4"/>
  <c r="B2157" i="4"/>
  <c r="A2157" i="4"/>
  <c r="B2156" i="4"/>
  <c r="A2156" i="4"/>
  <c r="B2155" i="4"/>
  <c r="A2155" i="4"/>
  <c r="B2154" i="4"/>
  <c r="A2154" i="4"/>
  <c r="B2153" i="4"/>
  <c r="A2153" i="4"/>
  <c r="B2152" i="4"/>
  <c r="A2152" i="4"/>
  <c r="B2151" i="4"/>
  <c r="A2151" i="4"/>
  <c r="B2150" i="4"/>
  <c r="A2150" i="4"/>
  <c r="B2149" i="4"/>
  <c r="A2149" i="4"/>
  <c r="B2148" i="4"/>
  <c r="A2148" i="4"/>
  <c r="B2147" i="4"/>
  <c r="A2147" i="4"/>
  <c r="B2146" i="4"/>
  <c r="A2146" i="4"/>
  <c r="B2145" i="4"/>
  <c r="A2145" i="4"/>
  <c r="B2144" i="4"/>
  <c r="A2144" i="4"/>
  <c r="B2143" i="4"/>
  <c r="A2143" i="4"/>
  <c r="B2142" i="4"/>
  <c r="A2142" i="4"/>
  <c r="B2141" i="4"/>
  <c r="A2141" i="4"/>
  <c r="B2140" i="4"/>
  <c r="A2140" i="4"/>
  <c r="B2139" i="4"/>
  <c r="A2139" i="4"/>
  <c r="B2138" i="4"/>
  <c r="A2138" i="4"/>
  <c r="B2137" i="4"/>
  <c r="A2137" i="4"/>
  <c r="B2136" i="4"/>
  <c r="A2136" i="4"/>
  <c r="B2135" i="4"/>
  <c r="A2135" i="4"/>
  <c r="B2134" i="4"/>
  <c r="A2134" i="4"/>
  <c r="B2133" i="4"/>
  <c r="A2133" i="4"/>
  <c r="B2132" i="4"/>
  <c r="A2132" i="4"/>
  <c r="B2131" i="4"/>
  <c r="A2131" i="4"/>
  <c r="B2130" i="4"/>
  <c r="A2130" i="4"/>
  <c r="B2129" i="4"/>
  <c r="A2129" i="4"/>
  <c r="B2128" i="4"/>
  <c r="A2128" i="4"/>
  <c r="B2127" i="4"/>
  <c r="A2127" i="4"/>
  <c r="B2126" i="4"/>
  <c r="A2126" i="4"/>
  <c r="B2125" i="4"/>
  <c r="A2125" i="4"/>
  <c r="B2124" i="4"/>
  <c r="A2124" i="4"/>
  <c r="B2123" i="4"/>
  <c r="A2123" i="4"/>
  <c r="B2122" i="4"/>
  <c r="A2122" i="4"/>
  <c r="B2121" i="4"/>
  <c r="A2121" i="4"/>
  <c r="B2120" i="4"/>
  <c r="A2120" i="4"/>
  <c r="B2119" i="4"/>
  <c r="A2119" i="4"/>
  <c r="B2118" i="4"/>
  <c r="A2118" i="4"/>
  <c r="B2117" i="4"/>
  <c r="A2117" i="4"/>
  <c r="B2116" i="4"/>
  <c r="A2116" i="4"/>
  <c r="B2115" i="4"/>
  <c r="A2115" i="4"/>
  <c r="B2114" i="4"/>
  <c r="A2114" i="4"/>
  <c r="B2113" i="4"/>
  <c r="A2113" i="4"/>
  <c r="B2112" i="4"/>
  <c r="A2112" i="4"/>
  <c r="B2111" i="4"/>
  <c r="A2111" i="4"/>
  <c r="B2110" i="4"/>
  <c r="A2110" i="4"/>
  <c r="B2109" i="4"/>
  <c r="A2109" i="4"/>
  <c r="B2108" i="4"/>
  <c r="A2108" i="4"/>
  <c r="B2107" i="4"/>
  <c r="A2107" i="4"/>
  <c r="B2106" i="4"/>
  <c r="A2106" i="4"/>
  <c r="B2105" i="4"/>
  <c r="A2105" i="4"/>
  <c r="B2104" i="4"/>
  <c r="A2104" i="4"/>
  <c r="B2103" i="4"/>
  <c r="A2103" i="4"/>
  <c r="B2102" i="4"/>
  <c r="A2102" i="4"/>
  <c r="B2101" i="4"/>
  <c r="A2101" i="4"/>
  <c r="B2100" i="4"/>
  <c r="A2100" i="4"/>
  <c r="B2099" i="4"/>
  <c r="A2099" i="4"/>
  <c r="B2098" i="4"/>
  <c r="A2098" i="4"/>
  <c r="B2097" i="4"/>
  <c r="A2097" i="4"/>
  <c r="B2096" i="4"/>
  <c r="A2096" i="4"/>
  <c r="B2095" i="4"/>
  <c r="A2095" i="4"/>
  <c r="B2094" i="4"/>
  <c r="A2094" i="4"/>
  <c r="B2093" i="4"/>
  <c r="A2093" i="4"/>
  <c r="B2092" i="4"/>
  <c r="A2092" i="4"/>
  <c r="B2091" i="4"/>
  <c r="A2091" i="4"/>
  <c r="B2090" i="4"/>
  <c r="A2090" i="4"/>
  <c r="B2089" i="4"/>
  <c r="A2089" i="4"/>
  <c r="B2088" i="4"/>
  <c r="A2088" i="4"/>
  <c r="B2087" i="4"/>
  <c r="A2087" i="4"/>
  <c r="B2086" i="4"/>
  <c r="A2086" i="4"/>
  <c r="B2085" i="4"/>
  <c r="A2085" i="4"/>
  <c r="B2084" i="4"/>
  <c r="A2084" i="4"/>
  <c r="B2083" i="4"/>
  <c r="A2083" i="4"/>
  <c r="B2082" i="4"/>
  <c r="A2082" i="4"/>
  <c r="B2081" i="4"/>
  <c r="A2081" i="4"/>
  <c r="B2080" i="4"/>
  <c r="A2080" i="4"/>
  <c r="B2079" i="4"/>
  <c r="A2079" i="4"/>
  <c r="B2078" i="4"/>
  <c r="A2078" i="4"/>
  <c r="B2077" i="4"/>
  <c r="A2077" i="4"/>
  <c r="B2076" i="4"/>
  <c r="A2076" i="4"/>
  <c r="B2075" i="4"/>
  <c r="A2075" i="4"/>
  <c r="B2074" i="4"/>
  <c r="A2074" i="4"/>
  <c r="B2073" i="4"/>
  <c r="A2073" i="4"/>
  <c r="B2072" i="4"/>
  <c r="A2072" i="4"/>
  <c r="B2071" i="4"/>
  <c r="A2071" i="4"/>
  <c r="B2070" i="4"/>
  <c r="A2070" i="4"/>
  <c r="B2069" i="4"/>
  <c r="A2069" i="4"/>
  <c r="B2068" i="4"/>
  <c r="A2068" i="4"/>
  <c r="B2067" i="4"/>
  <c r="A2067" i="4"/>
  <c r="B2066" i="4"/>
  <c r="A2066" i="4"/>
  <c r="B2065" i="4"/>
  <c r="A2065" i="4"/>
  <c r="B2064" i="4"/>
  <c r="A2064" i="4"/>
  <c r="B2063" i="4"/>
  <c r="A2063" i="4"/>
  <c r="B2062" i="4"/>
  <c r="A2062" i="4"/>
  <c r="B2061" i="4"/>
  <c r="A2061" i="4"/>
  <c r="B2060" i="4"/>
  <c r="A2060" i="4"/>
  <c r="B2059" i="4"/>
  <c r="A2059" i="4"/>
  <c r="B2058" i="4"/>
  <c r="A2058" i="4"/>
  <c r="B2057" i="4"/>
  <c r="A2057" i="4"/>
  <c r="B2056" i="4"/>
  <c r="A2056" i="4"/>
  <c r="B2055" i="4"/>
  <c r="A2055" i="4"/>
  <c r="B2054" i="4"/>
  <c r="A2054" i="4"/>
  <c r="B2053" i="4"/>
  <c r="A2053" i="4"/>
  <c r="B2052" i="4"/>
  <c r="A2052" i="4"/>
  <c r="B2051" i="4"/>
  <c r="A2051" i="4"/>
  <c r="B2050" i="4"/>
  <c r="A2050" i="4"/>
  <c r="B2049" i="4"/>
  <c r="A2049" i="4"/>
  <c r="B2048" i="4"/>
  <c r="A2048" i="4"/>
  <c r="B2047" i="4"/>
  <c r="A2047" i="4"/>
  <c r="B2046" i="4"/>
  <c r="A2046" i="4"/>
  <c r="B2045" i="4"/>
  <c r="A2045" i="4"/>
  <c r="B2044" i="4"/>
  <c r="A2044" i="4"/>
  <c r="B2043" i="4"/>
  <c r="A2043" i="4"/>
  <c r="B2042" i="4"/>
  <c r="A2042" i="4"/>
  <c r="B2041" i="4"/>
  <c r="A2041" i="4"/>
  <c r="B2040" i="4"/>
  <c r="A2040" i="4"/>
  <c r="B2039" i="4"/>
  <c r="A2039" i="4"/>
  <c r="B2038" i="4"/>
  <c r="A2038" i="4"/>
  <c r="B2037" i="4"/>
  <c r="A2037" i="4"/>
  <c r="B2036" i="4"/>
  <c r="A2036" i="4"/>
  <c r="B2035" i="4"/>
  <c r="A2035" i="4"/>
  <c r="B2034" i="4"/>
  <c r="A2034" i="4"/>
  <c r="B2033" i="4"/>
  <c r="A2033" i="4"/>
  <c r="B2032" i="4"/>
  <c r="A2032" i="4"/>
  <c r="B2031" i="4"/>
  <c r="A2031" i="4"/>
  <c r="B2030" i="4"/>
  <c r="A2030" i="4"/>
  <c r="B2029" i="4"/>
  <c r="A2029" i="4"/>
  <c r="B2028" i="4"/>
  <c r="A2028" i="4"/>
  <c r="B2027" i="4"/>
  <c r="A2027" i="4"/>
  <c r="B2026" i="4"/>
  <c r="A2026" i="4"/>
  <c r="B2025" i="4"/>
  <c r="A2025" i="4"/>
  <c r="B2024" i="4"/>
  <c r="A2024" i="4"/>
  <c r="B2023" i="4"/>
  <c r="A2023" i="4"/>
  <c r="B2022" i="4"/>
  <c r="A2022" i="4"/>
  <c r="B2021" i="4"/>
  <c r="A2021" i="4"/>
  <c r="B2020" i="4"/>
  <c r="A2020" i="4"/>
  <c r="B2019" i="4"/>
  <c r="A2019" i="4"/>
  <c r="B2018" i="4"/>
  <c r="A2018" i="4"/>
  <c r="B2017" i="4"/>
  <c r="A2017" i="4"/>
  <c r="B2016" i="4"/>
  <c r="A2016" i="4"/>
  <c r="B2015" i="4"/>
  <c r="A2015" i="4"/>
  <c r="B2014" i="4"/>
  <c r="A2014" i="4"/>
  <c r="B2013" i="4"/>
  <c r="A2013" i="4"/>
  <c r="B2012" i="4"/>
  <c r="A2012" i="4"/>
  <c r="B2011" i="4"/>
  <c r="A2011" i="4"/>
  <c r="B2010" i="4"/>
  <c r="A2010" i="4"/>
  <c r="B2009" i="4"/>
  <c r="A2009" i="4"/>
  <c r="B2008" i="4"/>
  <c r="A2008" i="4"/>
  <c r="B2007" i="4"/>
  <c r="A2007" i="4"/>
  <c r="B2006" i="4"/>
  <c r="A2006" i="4"/>
  <c r="B2005" i="4"/>
  <c r="A2005" i="4"/>
  <c r="B2004" i="4"/>
  <c r="A2004" i="4"/>
  <c r="B2003" i="4"/>
  <c r="A2003" i="4"/>
  <c r="B2002" i="4"/>
  <c r="A2002" i="4"/>
  <c r="B2001" i="4"/>
  <c r="A2001" i="4"/>
  <c r="B2000" i="4"/>
  <c r="A2000" i="4"/>
  <c r="B1999" i="4"/>
  <c r="A1999" i="4"/>
  <c r="B1998" i="4"/>
  <c r="A1998" i="4"/>
  <c r="B1997" i="4"/>
  <c r="A1997" i="4"/>
  <c r="B1996" i="4"/>
  <c r="A1996" i="4"/>
  <c r="B1995" i="4"/>
  <c r="A1995" i="4"/>
  <c r="B1994" i="4"/>
  <c r="A1994" i="4"/>
  <c r="B1993" i="4"/>
  <c r="A1993" i="4"/>
  <c r="B1992" i="4"/>
  <c r="A1992" i="4"/>
  <c r="B1991" i="4"/>
  <c r="A1991" i="4"/>
  <c r="B1990" i="4"/>
  <c r="A1990" i="4"/>
  <c r="B1989" i="4"/>
  <c r="A1989" i="4"/>
  <c r="B1988" i="4"/>
  <c r="A1988" i="4"/>
  <c r="B1987" i="4"/>
  <c r="A1987" i="4"/>
  <c r="B1986" i="4"/>
  <c r="A1986" i="4"/>
  <c r="B1985" i="4"/>
  <c r="A1985" i="4"/>
  <c r="B1984" i="4"/>
  <c r="A1984" i="4"/>
  <c r="B1983" i="4"/>
  <c r="A1983" i="4"/>
  <c r="B1982" i="4"/>
  <c r="A1982" i="4"/>
  <c r="B1981" i="4"/>
  <c r="A1981" i="4"/>
  <c r="B1980" i="4"/>
  <c r="A1980" i="4"/>
  <c r="B1979" i="4"/>
  <c r="A1979" i="4"/>
  <c r="B1978" i="4"/>
  <c r="A1978" i="4"/>
  <c r="B1977" i="4"/>
  <c r="A1977" i="4"/>
  <c r="B1976" i="4"/>
  <c r="A1976" i="4"/>
  <c r="B1975" i="4"/>
  <c r="A1975" i="4"/>
  <c r="B1974" i="4"/>
  <c r="A1974" i="4"/>
  <c r="B1973" i="4"/>
  <c r="A1973" i="4"/>
  <c r="B1972" i="4"/>
  <c r="A1972" i="4"/>
  <c r="B1971" i="4"/>
  <c r="A1971" i="4"/>
  <c r="B1970" i="4"/>
  <c r="A1970" i="4"/>
  <c r="B1969" i="4"/>
  <c r="A1969" i="4"/>
  <c r="B1968" i="4"/>
  <c r="A1968" i="4"/>
  <c r="B1967" i="4"/>
  <c r="A1967" i="4"/>
  <c r="B1966" i="4"/>
  <c r="A1966" i="4"/>
  <c r="B1965" i="4"/>
  <c r="A1965" i="4"/>
  <c r="B1964" i="4"/>
  <c r="A1964" i="4"/>
  <c r="B1963" i="4"/>
  <c r="A1963" i="4"/>
  <c r="B1962" i="4"/>
  <c r="A1962" i="4"/>
  <c r="B1961" i="4"/>
  <c r="A1961" i="4"/>
  <c r="B1960" i="4"/>
  <c r="A1960" i="4"/>
  <c r="B1959" i="4"/>
  <c r="A1959" i="4"/>
  <c r="B1958" i="4"/>
  <c r="A1958" i="4"/>
  <c r="B1957" i="4"/>
  <c r="A1957" i="4"/>
  <c r="B1956" i="4"/>
  <c r="A1956" i="4"/>
  <c r="B1955" i="4"/>
  <c r="A1955" i="4"/>
  <c r="B1954" i="4"/>
  <c r="A1954" i="4"/>
  <c r="B1953" i="4"/>
  <c r="A1953" i="4"/>
  <c r="B1952" i="4"/>
  <c r="A1952" i="4"/>
  <c r="B1951" i="4"/>
  <c r="A1951" i="4"/>
  <c r="B1950" i="4"/>
  <c r="A1950" i="4"/>
  <c r="B1949" i="4"/>
  <c r="A1949" i="4"/>
  <c r="B1948" i="4"/>
  <c r="A1948" i="4"/>
  <c r="B1947" i="4"/>
  <c r="A1947" i="4"/>
  <c r="B1946" i="4"/>
  <c r="A1946" i="4"/>
  <c r="B1945" i="4"/>
  <c r="A1945" i="4"/>
  <c r="B1944" i="4"/>
  <c r="A1944" i="4"/>
  <c r="B1943" i="4"/>
  <c r="A1943" i="4"/>
  <c r="B1942" i="4"/>
  <c r="A1942" i="4"/>
  <c r="B1941" i="4"/>
  <c r="A1941" i="4"/>
  <c r="B1940" i="4"/>
  <c r="A1940" i="4"/>
  <c r="B1939" i="4"/>
  <c r="A1939" i="4"/>
  <c r="B1938" i="4"/>
  <c r="A1938" i="4"/>
  <c r="B1937" i="4"/>
  <c r="A1937" i="4"/>
  <c r="B1936" i="4"/>
  <c r="A1936" i="4"/>
  <c r="B1935" i="4"/>
  <c r="A1935" i="4"/>
  <c r="B1934" i="4"/>
  <c r="A1934" i="4"/>
  <c r="B1933" i="4"/>
  <c r="A1933" i="4"/>
  <c r="B1932" i="4"/>
  <c r="A1932" i="4"/>
  <c r="B1931" i="4"/>
  <c r="A1931" i="4"/>
  <c r="B1930" i="4"/>
  <c r="A1930" i="4"/>
  <c r="B1929" i="4"/>
  <c r="A1929" i="4"/>
  <c r="B1928" i="4"/>
  <c r="A1928" i="4"/>
  <c r="B1927" i="4"/>
  <c r="A1927" i="4"/>
  <c r="B1926" i="4"/>
  <c r="A1926" i="4"/>
  <c r="B1925" i="4"/>
  <c r="A1925" i="4"/>
  <c r="B1924" i="4"/>
  <c r="A1924" i="4"/>
  <c r="B1923" i="4"/>
  <c r="A1923" i="4"/>
  <c r="B1922" i="4"/>
  <c r="A1922" i="4"/>
  <c r="B1921" i="4"/>
  <c r="A1921" i="4"/>
  <c r="B1920" i="4"/>
  <c r="A1920" i="4"/>
  <c r="B1919" i="4"/>
  <c r="A1919" i="4"/>
  <c r="B1918" i="4"/>
  <c r="A1918" i="4"/>
  <c r="B1917" i="4"/>
  <c r="A1917" i="4"/>
  <c r="B1916" i="4"/>
  <c r="A1916" i="4"/>
  <c r="B1915" i="4"/>
  <c r="A1915" i="4"/>
  <c r="B1914" i="4"/>
  <c r="A1914" i="4"/>
  <c r="B1913" i="4"/>
  <c r="A1913" i="4"/>
  <c r="B1912" i="4"/>
  <c r="A1912" i="4"/>
  <c r="B1911" i="4"/>
  <c r="A1911" i="4"/>
  <c r="B1910" i="4"/>
  <c r="A1910" i="4"/>
  <c r="B1909" i="4"/>
  <c r="A1909" i="4"/>
  <c r="B1908" i="4"/>
  <c r="A1908" i="4"/>
  <c r="B1907" i="4"/>
  <c r="A1907" i="4"/>
  <c r="B1906" i="4"/>
  <c r="A1906" i="4"/>
  <c r="B1905" i="4"/>
  <c r="A1905" i="4"/>
  <c r="B1904" i="4"/>
  <c r="A1904" i="4"/>
  <c r="B1903" i="4"/>
  <c r="A1903" i="4"/>
  <c r="B1902" i="4"/>
  <c r="A1902" i="4"/>
  <c r="B1901" i="4"/>
  <c r="A1901" i="4"/>
  <c r="B1900" i="4"/>
  <c r="A1900" i="4"/>
  <c r="B1899" i="4"/>
  <c r="A1899" i="4"/>
  <c r="B1898" i="4"/>
  <c r="A1898" i="4"/>
  <c r="B1897" i="4"/>
  <c r="A1897" i="4"/>
  <c r="B1896" i="4"/>
  <c r="A1896" i="4"/>
  <c r="B1895" i="4"/>
  <c r="A1895" i="4"/>
  <c r="B1894" i="4"/>
  <c r="A1894" i="4"/>
  <c r="B1893" i="4"/>
  <c r="A1893" i="4"/>
  <c r="B1892" i="4"/>
  <c r="A1892" i="4"/>
  <c r="B1891" i="4"/>
  <c r="A1891" i="4"/>
  <c r="B1890" i="4"/>
  <c r="A1890" i="4"/>
  <c r="B1889" i="4"/>
  <c r="A1889" i="4"/>
  <c r="B1888" i="4"/>
  <c r="A1888" i="4"/>
  <c r="B1887" i="4"/>
  <c r="A1887" i="4"/>
  <c r="B1886" i="4"/>
  <c r="A1886" i="4"/>
  <c r="B1885" i="4"/>
  <c r="A1885" i="4"/>
  <c r="B1884" i="4"/>
  <c r="A1884" i="4"/>
  <c r="B1883" i="4"/>
  <c r="A1883" i="4"/>
  <c r="B1882" i="4"/>
  <c r="A1882" i="4"/>
  <c r="B1881" i="4"/>
  <c r="A1881" i="4"/>
  <c r="B1880" i="4"/>
  <c r="A1880" i="4"/>
  <c r="B1879" i="4"/>
  <c r="A1879" i="4"/>
  <c r="B1878" i="4"/>
  <c r="A1878" i="4"/>
  <c r="B1877" i="4"/>
  <c r="A1877" i="4"/>
  <c r="B1876" i="4"/>
  <c r="A1876" i="4"/>
  <c r="B1875" i="4"/>
  <c r="A1875" i="4"/>
  <c r="B1874" i="4"/>
  <c r="A1874" i="4"/>
  <c r="B1873" i="4"/>
  <c r="A1873" i="4"/>
  <c r="B1872" i="4"/>
  <c r="A1872" i="4"/>
  <c r="B1871" i="4"/>
  <c r="A1871" i="4"/>
  <c r="B1870" i="4"/>
  <c r="A1870" i="4"/>
  <c r="B1869" i="4"/>
  <c r="A1869" i="4"/>
  <c r="B1868" i="4"/>
  <c r="A1868" i="4"/>
  <c r="B1867" i="4"/>
  <c r="A1867" i="4"/>
  <c r="B1866" i="4"/>
  <c r="A1866" i="4"/>
  <c r="B1865" i="4"/>
  <c r="A1865" i="4"/>
  <c r="B1864" i="4"/>
  <c r="A1864" i="4"/>
  <c r="B1863" i="4"/>
  <c r="A1863" i="4"/>
  <c r="B1862" i="4"/>
  <c r="A1862" i="4"/>
  <c r="B1861" i="4"/>
  <c r="A1861" i="4"/>
  <c r="B1860" i="4"/>
  <c r="A1860" i="4"/>
  <c r="B1859" i="4"/>
  <c r="A1859" i="4"/>
  <c r="B1858" i="4"/>
  <c r="A1858" i="4"/>
  <c r="B1857" i="4"/>
  <c r="A1857" i="4"/>
  <c r="B1856" i="4"/>
  <c r="A1856" i="4"/>
  <c r="B1855" i="4"/>
  <c r="A1855" i="4"/>
  <c r="B1854" i="4"/>
  <c r="A1854" i="4"/>
  <c r="B1853" i="4"/>
  <c r="A1853" i="4"/>
  <c r="B1852" i="4"/>
  <c r="A1852" i="4"/>
  <c r="B1851" i="4"/>
  <c r="A1851" i="4"/>
  <c r="B1850" i="4"/>
  <c r="A1850" i="4"/>
  <c r="B1849" i="4"/>
  <c r="A1849" i="4"/>
  <c r="B1848" i="4"/>
  <c r="A1848" i="4"/>
  <c r="B1847" i="4"/>
  <c r="A1847" i="4"/>
  <c r="B1846" i="4"/>
  <c r="A1846" i="4"/>
  <c r="B1845" i="4"/>
  <c r="A1845" i="4"/>
  <c r="B1844" i="4"/>
  <c r="A1844" i="4"/>
  <c r="B1843" i="4"/>
  <c r="A1843" i="4"/>
  <c r="B1842" i="4"/>
  <c r="A1842" i="4"/>
  <c r="B1841" i="4"/>
  <c r="A1841" i="4"/>
  <c r="B1840" i="4"/>
  <c r="A1840" i="4"/>
  <c r="B1839" i="4"/>
  <c r="A1839" i="4"/>
  <c r="B1838" i="4"/>
  <c r="A1838" i="4"/>
  <c r="B1837" i="4"/>
  <c r="A1837" i="4"/>
  <c r="B1836" i="4"/>
  <c r="A1836" i="4"/>
  <c r="B1835" i="4"/>
  <c r="A1835" i="4"/>
  <c r="B1834" i="4"/>
  <c r="A1834" i="4"/>
  <c r="B1833" i="4"/>
  <c r="A1833" i="4"/>
  <c r="B1832" i="4"/>
  <c r="A1832" i="4"/>
  <c r="B1831" i="4"/>
  <c r="A1831" i="4"/>
  <c r="B1830" i="4"/>
  <c r="A1830" i="4"/>
  <c r="B1829" i="4"/>
  <c r="A1829" i="4"/>
  <c r="B1828" i="4"/>
  <c r="A1828" i="4"/>
  <c r="B1827" i="4"/>
  <c r="A1827" i="4"/>
  <c r="B1826" i="4"/>
  <c r="A1826" i="4"/>
  <c r="B1825" i="4"/>
  <c r="A1825" i="4"/>
  <c r="B1824" i="4"/>
  <c r="A1824" i="4"/>
  <c r="B1823" i="4"/>
  <c r="A1823" i="4"/>
  <c r="B1822" i="4"/>
  <c r="A1822" i="4"/>
  <c r="B1821" i="4"/>
  <c r="A1821" i="4"/>
  <c r="B1820" i="4"/>
  <c r="A1820" i="4"/>
  <c r="B1819" i="4"/>
  <c r="A1819" i="4"/>
  <c r="B1818" i="4"/>
  <c r="A1818" i="4"/>
  <c r="B1817" i="4"/>
  <c r="A1817" i="4"/>
  <c r="B1816" i="4"/>
  <c r="A1816" i="4"/>
  <c r="B1815" i="4"/>
  <c r="A1815" i="4"/>
  <c r="B1814" i="4"/>
  <c r="A1814" i="4"/>
  <c r="B1813" i="4"/>
  <c r="A1813" i="4"/>
  <c r="B1812" i="4"/>
  <c r="A1812" i="4"/>
  <c r="B1811" i="4"/>
  <c r="A1811" i="4"/>
  <c r="B1810" i="4"/>
  <c r="A1810" i="4"/>
  <c r="B1809" i="4"/>
  <c r="A1809" i="4"/>
  <c r="B1808" i="4"/>
  <c r="A1808" i="4"/>
  <c r="B1807" i="4"/>
  <c r="A1807" i="4"/>
  <c r="B1806" i="4"/>
  <c r="A1806" i="4"/>
  <c r="B1805" i="4"/>
  <c r="A1805" i="4"/>
  <c r="B1804" i="4"/>
  <c r="A1804" i="4"/>
  <c r="B1803" i="4"/>
  <c r="A1803" i="4"/>
  <c r="B1802" i="4"/>
  <c r="A1802" i="4"/>
  <c r="B1801" i="4"/>
  <c r="A1801" i="4"/>
  <c r="B1800" i="4"/>
  <c r="A1800" i="4"/>
  <c r="B1799" i="4"/>
  <c r="A1799" i="4"/>
  <c r="B1798" i="4"/>
  <c r="A1798" i="4"/>
  <c r="B1797" i="4"/>
  <c r="A1797" i="4"/>
  <c r="B1796" i="4"/>
  <c r="A1796" i="4"/>
  <c r="B1795" i="4"/>
  <c r="A1795" i="4"/>
  <c r="B1794" i="4"/>
  <c r="A1794" i="4"/>
  <c r="B1793" i="4"/>
  <c r="A1793" i="4"/>
  <c r="B1792" i="4"/>
  <c r="A1792" i="4"/>
  <c r="B1791" i="4"/>
  <c r="A1791" i="4"/>
  <c r="B1790" i="4"/>
  <c r="A1790" i="4"/>
  <c r="B1789" i="4"/>
  <c r="A1789" i="4"/>
  <c r="B1788" i="4"/>
  <c r="A1788" i="4"/>
  <c r="B1787" i="4"/>
  <c r="A1787" i="4"/>
  <c r="B1786" i="4"/>
  <c r="A1786" i="4"/>
  <c r="B1785" i="4"/>
  <c r="A1785" i="4"/>
  <c r="B1784" i="4"/>
  <c r="A1784" i="4"/>
  <c r="B1783" i="4"/>
  <c r="A1783" i="4"/>
  <c r="B1782" i="4"/>
  <c r="A1782" i="4"/>
  <c r="B1781" i="4"/>
  <c r="A1781" i="4"/>
  <c r="B1780" i="4"/>
  <c r="A1780" i="4"/>
  <c r="B1779" i="4"/>
  <c r="A1779" i="4"/>
  <c r="B1778" i="4"/>
  <c r="A1778" i="4"/>
  <c r="B1777" i="4"/>
  <c r="A1777" i="4"/>
  <c r="B1776" i="4"/>
  <c r="A1776" i="4"/>
  <c r="B1775" i="4"/>
  <c r="A1775" i="4"/>
  <c r="B1774" i="4"/>
  <c r="A1774" i="4"/>
  <c r="B1773" i="4"/>
  <c r="A1773" i="4"/>
  <c r="B1772" i="4"/>
  <c r="A1772" i="4"/>
  <c r="B1771" i="4"/>
  <c r="A1771" i="4"/>
  <c r="B1770" i="4"/>
  <c r="A1770" i="4"/>
  <c r="B1769" i="4"/>
  <c r="A1769" i="4"/>
  <c r="B1768" i="4"/>
  <c r="A1768" i="4"/>
  <c r="B1767" i="4"/>
  <c r="A1767" i="4"/>
  <c r="B1766" i="4"/>
  <c r="A1766" i="4"/>
  <c r="B1765" i="4"/>
  <c r="A1765" i="4"/>
  <c r="B1764" i="4"/>
  <c r="A1764" i="4"/>
  <c r="B1763" i="4"/>
  <c r="A1763" i="4"/>
  <c r="B1762" i="4"/>
  <c r="A1762" i="4"/>
  <c r="B1761" i="4"/>
  <c r="A1761" i="4"/>
  <c r="B1760" i="4"/>
  <c r="A1760" i="4"/>
  <c r="B1759" i="4"/>
  <c r="A1759" i="4"/>
  <c r="B1758" i="4"/>
  <c r="A1758" i="4"/>
  <c r="B1757" i="4"/>
  <c r="A1757" i="4"/>
  <c r="B1756" i="4"/>
  <c r="A1756" i="4"/>
  <c r="B1755" i="4"/>
  <c r="A1755" i="4"/>
  <c r="B1754" i="4"/>
  <c r="A1754" i="4"/>
  <c r="B1753" i="4"/>
  <c r="A1753" i="4"/>
  <c r="B1752" i="4"/>
  <c r="A1752" i="4"/>
  <c r="B1751" i="4"/>
  <c r="A1751" i="4"/>
  <c r="B1750" i="4"/>
  <c r="A1750" i="4"/>
  <c r="B1749" i="4"/>
  <c r="A1749" i="4"/>
  <c r="B1748" i="4"/>
  <c r="A1748" i="4"/>
  <c r="B1747" i="4"/>
  <c r="A1747" i="4"/>
  <c r="B1746" i="4"/>
  <c r="A1746" i="4"/>
  <c r="B1745" i="4"/>
  <c r="A1745" i="4"/>
  <c r="B1744" i="4"/>
  <c r="A1744" i="4"/>
  <c r="B1743" i="4"/>
  <c r="A1743" i="4"/>
  <c r="B1742" i="4"/>
  <c r="A1742" i="4"/>
  <c r="B1741" i="4"/>
  <c r="A1741" i="4"/>
  <c r="B1740" i="4"/>
  <c r="A1740" i="4"/>
  <c r="B1739" i="4"/>
  <c r="A1739" i="4"/>
  <c r="B1738" i="4"/>
  <c r="A1738" i="4"/>
  <c r="B1737" i="4"/>
  <c r="A1737" i="4"/>
  <c r="B1736" i="4"/>
  <c r="A1736" i="4"/>
  <c r="B1735" i="4"/>
  <c r="A1735" i="4"/>
  <c r="B1734" i="4"/>
  <c r="A1734" i="4"/>
  <c r="B1733" i="4"/>
  <c r="A1733" i="4"/>
  <c r="B1732" i="4"/>
  <c r="A1732" i="4"/>
  <c r="B1731" i="4"/>
  <c r="A1731" i="4"/>
  <c r="B1730" i="4"/>
  <c r="A1730" i="4"/>
  <c r="B1729" i="4"/>
  <c r="A1729" i="4"/>
  <c r="B1728" i="4"/>
  <c r="A1728" i="4"/>
  <c r="B1727" i="4"/>
  <c r="A1727" i="4"/>
  <c r="B1726" i="4"/>
  <c r="A1726" i="4"/>
  <c r="B1725" i="4"/>
  <c r="A1725" i="4"/>
  <c r="B1724" i="4"/>
  <c r="A1724" i="4"/>
  <c r="B1723" i="4"/>
  <c r="A1723" i="4"/>
  <c r="B1722" i="4"/>
  <c r="A1722" i="4"/>
  <c r="B1721" i="4"/>
  <c r="A1721" i="4"/>
  <c r="B1720" i="4"/>
  <c r="A1720" i="4"/>
  <c r="B1719" i="4"/>
  <c r="A1719" i="4"/>
  <c r="B1718" i="4"/>
  <c r="A1718" i="4"/>
  <c r="B1717" i="4"/>
  <c r="A1717" i="4"/>
  <c r="B1716" i="4"/>
  <c r="A1716" i="4"/>
  <c r="B1715" i="4"/>
  <c r="A1715" i="4"/>
  <c r="B1714" i="4"/>
  <c r="A1714" i="4"/>
  <c r="B1713" i="4"/>
  <c r="A1713" i="4"/>
  <c r="B1712" i="4"/>
  <c r="A1712" i="4"/>
  <c r="B1711" i="4"/>
  <c r="A1711" i="4"/>
  <c r="B1710" i="4"/>
  <c r="A1710" i="4"/>
  <c r="B1709" i="4"/>
  <c r="A1709" i="4"/>
  <c r="B1708" i="4"/>
  <c r="A1708" i="4"/>
  <c r="B1707" i="4"/>
  <c r="A1707" i="4"/>
  <c r="B1706" i="4"/>
  <c r="A1706" i="4"/>
  <c r="B1705" i="4"/>
  <c r="A1705" i="4"/>
  <c r="B1704" i="4"/>
  <c r="A1704" i="4"/>
  <c r="B1703" i="4"/>
  <c r="A1703" i="4"/>
  <c r="B1702" i="4"/>
  <c r="A1702" i="4"/>
  <c r="B1701" i="4"/>
  <c r="A1701" i="4"/>
  <c r="B1700" i="4"/>
  <c r="A1700" i="4"/>
  <c r="B1699" i="4"/>
  <c r="A1699" i="4"/>
  <c r="B1698" i="4"/>
  <c r="A1698" i="4"/>
  <c r="B1697" i="4"/>
  <c r="A1697" i="4"/>
  <c r="B1696" i="4"/>
  <c r="A1696" i="4"/>
  <c r="B1695" i="4"/>
  <c r="A1695" i="4"/>
  <c r="B1694" i="4"/>
  <c r="A1694" i="4"/>
  <c r="B1693" i="4"/>
  <c r="A1693" i="4"/>
  <c r="B1692" i="4"/>
  <c r="A1692" i="4"/>
  <c r="B1691" i="4"/>
  <c r="A1691" i="4"/>
  <c r="B1690" i="4"/>
  <c r="A1690" i="4"/>
  <c r="B1689" i="4"/>
  <c r="A1689" i="4"/>
  <c r="B1688" i="4"/>
  <c r="A1688" i="4"/>
  <c r="B1687" i="4"/>
  <c r="A1687" i="4"/>
  <c r="B1686" i="4"/>
  <c r="A1686" i="4"/>
  <c r="B1685" i="4"/>
  <c r="A1685" i="4"/>
  <c r="B1684" i="4"/>
  <c r="A1684" i="4"/>
  <c r="B1683" i="4"/>
  <c r="A1683" i="4"/>
  <c r="B1682" i="4"/>
  <c r="A1682" i="4"/>
  <c r="B1681" i="4"/>
  <c r="A1681" i="4"/>
  <c r="B1680" i="4"/>
  <c r="A1680" i="4"/>
  <c r="B1679" i="4"/>
  <c r="A1679" i="4"/>
  <c r="B1678" i="4"/>
  <c r="A1678" i="4"/>
  <c r="B1677" i="4"/>
  <c r="A1677" i="4"/>
  <c r="B1676" i="4"/>
  <c r="A1676" i="4"/>
  <c r="B1675" i="4"/>
  <c r="A1675" i="4"/>
  <c r="B1674" i="4"/>
  <c r="A1674" i="4"/>
  <c r="B1673" i="4"/>
  <c r="A1673" i="4"/>
  <c r="B1672" i="4"/>
  <c r="A1672" i="4"/>
  <c r="B1671" i="4"/>
  <c r="A1671" i="4"/>
  <c r="B1670" i="4"/>
  <c r="A1670" i="4"/>
  <c r="B1669" i="4"/>
  <c r="A1669" i="4"/>
  <c r="B1668" i="4"/>
  <c r="A1668" i="4"/>
  <c r="B1667" i="4"/>
  <c r="A1667" i="4"/>
  <c r="B1666" i="4"/>
  <c r="A1666" i="4"/>
  <c r="B1665" i="4"/>
  <c r="A1665" i="4"/>
  <c r="B1664" i="4"/>
  <c r="A1664" i="4"/>
  <c r="B1663" i="4"/>
  <c r="A1663" i="4"/>
  <c r="B1662" i="4"/>
  <c r="A1662" i="4"/>
  <c r="B1661" i="4"/>
  <c r="A1661" i="4"/>
  <c r="B1660" i="4"/>
  <c r="A1660" i="4"/>
  <c r="B1659" i="4"/>
  <c r="A1659" i="4"/>
  <c r="B1658" i="4"/>
  <c r="A1658" i="4"/>
  <c r="B1657" i="4"/>
  <c r="A1657" i="4"/>
  <c r="B1656" i="4"/>
  <c r="A1656" i="4"/>
  <c r="B1655" i="4"/>
  <c r="A1655" i="4"/>
  <c r="B1654" i="4"/>
  <c r="A1654" i="4"/>
  <c r="B1653" i="4"/>
  <c r="A1653" i="4"/>
  <c r="B1652" i="4"/>
  <c r="A1652" i="4"/>
  <c r="B1651" i="4"/>
  <c r="A1651" i="4"/>
  <c r="B1650" i="4"/>
  <c r="A1650" i="4"/>
  <c r="B1649" i="4"/>
  <c r="A1649" i="4"/>
  <c r="B1648" i="4"/>
  <c r="A1648" i="4"/>
  <c r="B1647" i="4"/>
  <c r="A1647" i="4"/>
  <c r="B1646" i="4"/>
  <c r="A1646" i="4"/>
  <c r="B1645" i="4"/>
  <c r="A1645" i="4"/>
  <c r="B1644" i="4"/>
  <c r="A1644" i="4"/>
  <c r="B1643" i="4"/>
  <c r="A1643" i="4"/>
  <c r="B1642" i="4"/>
  <c r="A1642" i="4"/>
  <c r="B1641" i="4"/>
  <c r="A1641" i="4"/>
  <c r="B1640" i="4"/>
  <c r="A1640" i="4"/>
  <c r="B1639" i="4"/>
  <c r="A1639" i="4"/>
  <c r="B1638" i="4"/>
  <c r="A1638" i="4"/>
  <c r="B1637" i="4"/>
  <c r="A1637" i="4"/>
  <c r="B1636" i="4"/>
  <c r="A1636" i="4"/>
  <c r="B1635" i="4"/>
  <c r="A1635" i="4"/>
  <c r="B1634" i="4"/>
  <c r="A1634" i="4"/>
  <c r="B1633" i="4"/>
  <c r="A1633" i="4"/>
  <c r="B1632" i="4"/>
  <c r="A1632" i="4"/>
  <c r="B1631" i="4"/>
  <c r="A1631" i="4"/>
  <c r="B1630" i="4"/>
  <c r="A1630" i="4"/>
  <c r="B1629" i="4"/>
  <c r="A1629" i="4"/>
  <c r="B1628" i="4"/>
  <c r="A1628" i="4"/>
  <c r="B1627" i="4"/>
  <c r="A1627" i="4"/>
  <c r="B1626" i="4"/>
  <c r="A1626" i="4"/>
  <c r="B1625" i="4"/>
  <c r="A1625" i="4"/>
  <c r="B1624" i="4"/>
  <c r="A1624" i="4"/>
  <c r="B1623" i="4"/>
  <c r="A1623" i="4"/>
  <c r="B1622" i="4"/>
  <c r="A1622" i="4"/>
  <c r="B1621" i="4"/>
  <c r="A1621" i="4"/>
  <c r="B1620" i="4"/>
  <c r="A1620" i="4"/>
  <c r="B1619" i="4"/>
  <c r="A1619" i="4"/>
  <c r="B1618" i="4"/>
  <c r="A1618" i="4"/>
  <c r="B1617" i="4"/>
  <c r="A1617" i="4"/>
  <c r="B1616" i="4"/>
  <c r="A1616" i="4"/>
  <c r="B1615" i="4"/>
  <c r="A1615" i="4"/>
  <c r="B1614" i="4"/>
  <c r="A1614" i="4"/>
  <c r="B1613" i="4"/>
  <c r="A1613" i="4"/>
  <c r="B1612" i="4"/>
  <c r="A1612" i="4"/>
  <c r="B1611" i="4"/>
  <c r="A1611" i="4"/>
  <c r="B1610" i="4"/>
  <c r="A1610" i="4"/>
  <c r="B1609" i="4"/>
  <c r="A1609" i="4"/>
  <c r="B1608" i="4"/>
  <c r="A1608" i="4"/>
  <c r="B1607" i="4"/>
  <c r="A1607" i="4"/>
  <c r="B1606" i="4"/>
  <c r="A1606" i="4"/>
  <c r="B1605" i="4"/>
  <c r="A1605" i="4"/>
  <c r="B1604" i="4"/>
  <c r="A1604" i="4"/>
  <c r="B1603" i="4"/>
  <c r="A1603" i="4"/>
  <c r="B1602" i="4"/>
  <c r="A1602" i="4"/>
  <c r="B1601" i="4"/>
  <c r="A1601" i="4"/>
  <c r="B1600" i="4"/>
  <c r="A1600" i="4"/>
  <c r="B1599" i="4"/>
  <c r="A1599" i="4"/>
  <c r="B1598" i="4"/>
  <c r="A1598" i="4"/>
  <c r="B1597" i="4"/>
  <c r="A1597" i="4"/>
  <c r="B1596" i="4"/>
  <c r="A1596" i="4"/>
  <c r="B1595" i="4"/>
  <c r="A1595" i="4"/>
  <c r="B1594" i="4"/>
  <c r="A1594" i="4"/>
  <c r="B1593" i="4"/>
  <c r="A1593" i="4"/>
  <c r="B1592" i="4"/>
  <c r="A1592" i="4"/>
  <c r="B1591" i="4"/>
  <c r="A1591" i="4"/>
  <c r="B1590" i="4"/>
  <c r="A1590" i="4"/>
  <c r="B1589" i="4"/>
  <c r="A1589" i="4"/>
  <c r="B1588" i="4"/>
  <c r="A1588" i="4"/>
  <c r="B1587" i="4"/>
  <c r="A1587" i="4"/>
  <c r="B1586" i="4"/>
  <c r="A1586" i="4"/>
  <c r="B1585" i="4"/>
  <c r="A1585" i="4"/>
  <c r="B1584" i="4"/>
  <c r="A1584" i="4"/>
  <c r="B1583" i="4"/>
  <c r="A1583" i="4"/>
  <c r="B1582" i="4"/>
  <c r="A1582" i="4"/>
  <c r="B1581" i="4"/>
  <c r="A1581" i="4"/>
  <c r="B1580" i="4"/>
  <c r="A1580" i="4"/>
  <c r="B1579" i="4"/>
  <c r="A1579" i="4"/>
  <c r="B1578" i="4"/>
  <c r="A1578" i="4"/>
  <c r="B1577" i="4"/>
  <c r="A1577" i="4"/>
  <c r="B1576" i="4"/>
  <c r="A1576" i="4"/>
  <c r="B1575" i="4"/>
  <c r="A1575" i="4"/>
  <c r="B1574" i="4"/>
  <c r="A1574" i="4"/>
  <c r="B1573" i="4"/>
  <c r="A1573" i="4"/>
  <c r="B1572" i="4"/>
  <c r="A1572" i="4"/>
  <c r="B1571" i="4"/>
  <c r="A1571" i="4"/>
  <c r="B1570" i="4"/>
  <c r="A1570" i="4"/>
  <c r="B1569" i="4"/>
  <c r="A1569" i="4"/>
  <c r="B1568" i="4"/>
  <c r="A1568" i="4"/>
  <c r="B1567" i="4"/>
  <c r="A1567" i="4"/>
  <c r="B1566" i="4"/>
  <c r="A1566" i="4"/>
  <c r="B1565" i="4"/>
  <c r="A1565" i="4"/>
  <c r="B1564" i="4"/>
  <c r="A1564" i="4"/>
  <c r="B1563" i="4"/>
  <c r="A1563" i="4"/>
  <c r="B1562" i="4"/>
  <c r="A1562" i="4"/>
  <c r="B1561" i="4"/>
  <c r="A1561" i="4"/>
  <c r="B1560" i="4"/>
  <c r="A1560" i="4"/>
  <c r="B1559" i="4"/>
  <c r="A1559" i="4"/>
  <c r="B1558" i="4"/>
  <c r="A1558" i="4"/>
  <c r="B1557" i="4"/>
  <c r="A1557" i="4"/>
  <c r="B1556" i="4"/>
  <c r="A1556" i="4"/>
  <c r="B1555" i="4"/>
  <c r="A1555" i="4"/>
  <c r="B1554" i="4"/>
  <c r="A1554" i="4"/>
  <c r="B1553" i="4"/>
  <c r="A1553" i="4"/>
  <c r="B1552" i="4"/>
  <c r="A1552" i="4"/>
  <c r="B1551" i="4"/>
  <c r="A1551" i="4"/>
  <c r="B1550" i="4"/>
  <c r="A1550" i="4"/>
  <c r="B1549" i="4"/>
  <c r="A1549" i="4"/>
  <c r="B1548" i="4"/>
  <c r="A1548" i="4"/>
  <c r="B1547" i="4"/>
  <c r="A1547" i="4"/>
  <c r="B1546" i="4"/>
  <c r="A1546" i="4"/>
  <c r="B1545" i="4"/>
  <c r="A1545" i="4"/>
  <c r="B1544" i="4"/>
  <c r="A1544" i="4"/>
  <c r="B1543" i="4"/>
  <c r="A1543" i="4"/>
  <c r="B1542" i="4"/>
  <c r="A1542" i="4"/>
  <c r="B1541" i="4"/>
  <c r="A1541" i="4"/>
  <c r="B1540" i="4"/>
  <c r="A1540" i="4"/>
  <c r="B1539" i="4"/>
  <c r="A1539" i="4"/>
  <c r="B1538" i="4"/>
  <c r="A1538" i="4"/>
  <c r="B1537" i="4"/>
  <c r="A1537" i="4"/>
  <c r="B1536" i="4"/>
  <c r="A1536" i="4"/>
  <c r="B1535" i="4"/>
  <c r="A1535" i="4"/>
  <c r="B1534" i="4"/>
  <c r="A1534" i="4"/>
  <c r="B1533" i="4"/>
  <c r="A1533" i="4"/>
  <c r="B1532" i="4"/>
  <c r="A1532" i="4"/>
  <c r="B1531" i="4"/>
  <c r="A1531" i="4"/>
  <c r="B1530" i="4"/>
  <c r="A1530" i="4"/>
  <c r="B1529" i="4"/>
  <c r="A1529" i="4"/>
  <c r="B1528" i="4"/>
  <c r="A1528" i="4"/>
  <c r="B1527" i="4"/>
  <c r="A1527" i="4"/>
  <c r="B1526" i="4"/>
  <c r="A1526" i="4"/>
  <c r="B1525" i="4"/>
  <c r="A1525" i="4"/>
  <c r="B1524" i="4"/>
  <c r="A1524" i="4"/>
  <c r="B1523" i="4"/>
  <c r="A1523" i="4"/>
  <c r="B1522" i="4"/>
  <c r="A1522" i="4"/>
  <c r="B1521" i="4"/>
  <c r="A1521" i="4"/>
  <c r="B1520" i="4"/>
  <c r="A1520" i="4"/>
  <c r="B1519" i="4"/>
  <c r="A1519" i="4"/>
  <c r="B1518" i="4"/>
  <c r="A1518" i="4"/>
  <c r="B1517" i="4"/>
  <c r="A1517" i="4"/>
  <c r="B1516" i="4"/>
  <c r="A1516" i="4"/>
  <c r="B1515" i="4"/>
  <c r="A1515" i="4"/>
  <c r="B1514" i="4"/>
  <c r="A1514" i="4"/>
  <c r="B1513" i="4"/>
  <c r="A1513" i="4"/>
  <c r="B1512" i="4"/>
  <c r="A1512" i="4"/>
  <c r="B1511" i="4"/>
  <c r="A1511" i="4"/>
  <c r="B1510" i="4"/>
  <c r="A1510" i="4"/>
  <c r="B1509" i="4"/>
  <c r="A1509" i="4"/>
  <c r="B1508" i="4"/>
  <c r="A1508" i="4"/>
  <c r="B1507" i="4"/>
  <c r="A1507" i="4"/>
  <c r="B1506" i="4"/>
  <c r="A1506" i="4"/>
  <c r="B1505" i="4"/>
  <c r="A1505" i="4"/>
  <c r="B1504" i="4"/>
  <c r="A1504" i="4"/>
  <c r="B1503" i="4"/>
  <c r="A1503" i="4"/>
  <c r="B1502" i="4"/>
  <c r="A1502" i="4"/>
  <c r="B1501" i="4"/>
  <c r="A1501" i="4"/>
  <c r="B1500" i="4"/>
  <c r="A1500" i="4"/>
  <c r="B1499" i="4"/>
  <c r="A1499" i="4"/>
  <c r="B1498" i="4"/>
  <c r="A1498" i="4"/>
  <c r="B1497" i="4"/>
  <c r="A1497" i="4"/>
  <c r="B1496" i="4"/>
  <c r="A1496" i="4"/>
  <c r="B1495" i="4"/>
  <c r="A1495" i="4"/>
  <c r="B1494" i="4"/>
  <c r="A1494" i="4"/>
  <c r="B1493" i="4"/>
  <c r="A1493" i="4"/>
  <c r="B1492" i="4"/>
  <c r="A1492" i="4"/>
  <c r="B1491" i="4"/>
  <c r="A1491" i="4"/>
  <c r="B1490" i="4"/>
  <c r="A1490" i="4"/>
  <c r="B1489" i="4"/>
  <c r="A1489" i="4"/>
  <c r="B1488" i="4"/>
  <c r="A1488" i="4"/>
  <c r="B1487" i="4"/>
  <c r="A1487" i="4"/>
  <c r="B1486" i="4"/>
  <c r="A1486" i="4"/>
  <c r="B1485" i="4"/>
  <c r="A1485" i="4"/>
  <c r="B1484" i="4"/>
  <c r="A1484" i="4"/>
  <c r="B1483" i="4"/>
  <c r="A1483" i="4"/>
  <c r="B1482" i="4"/>
  <c r="A1482" i="4"/>
  <c r="B1481" i="4"/>
  <c r="A1481" i="4"/>
  <c r="B1480" i="4"/>
  <c r="A1480" i="4"/>
  <c r="B1479" i="4"/>
  <c r="A1479" i="4"/>
  <c r="B1478" i="4"/>
  <c r="A1478" i="4"/>
  <c r="B1477" i="4"/>
  <c r="A1477" i="4"/>
  <c r="B1476" i="4"/>
  <c r="A1476" i="4"/>
  <c r="B1475" i="4"/>
  <c r="A1475" i="4"/>
  <c r="B1474" i="4"/>
  <c r="A1474" i="4"/>
  <c r="B1473" i="4"/>
  <c r="A1473" i="4"/>
  <c r="B1472" i="4"/>
  <c r="A1472" i="4"/>
  <c r="B1471" i="4"/>
  <c r="A1471" i="4"/>
  <c r="B1470" i="4"/>
  <c r="A1470" i="4"/>
  <c r="B1469" i="4"/>
  <c r="A1469" i="4"/>
  <c r="B1468" i="4"/>
  <c r="A1468" i="4"/>
  <c r="B1467" i="4"/>
  <c r="A1467" i="4"/>
  <c r="B1466" i="4"/>
  <c r="A1466" i="4"/>
  <c r="B1465" i="4"/>
  <c r="A1465" i="4"/>
  <c r="B1464" i="4"/>
  <c r="A1464" i="4"/>
  <c r="B1463" i="4"/>
  <c r="A1463" i="4"/>
  <c r="B1462" i="4"/>
  <c r="A1462" i="4"/>
  <c r="B1461" i="4"/>
  <c r="A1461" i="4"/>
  <c r="B1460" i="4"/>
  <c r="A1460" i="4"/>
  <c r="B1459" i="4"/>
  <c r="A1459" i="4"/>
  <c r="B1458" i="4"/>
  <c r="A1458" i="4"/>
  <c r="B1457" i="4"/>
  <c r="A1457" i="4"/>
  <c r="B1456" i="4"/>
  <c r="A1456" i="4"/>
  <c r="B1455" i="4"/>
  <c r="A1455" i="4"/>
  <c r="B1454" i="4"/>
  <c r="A1454" i="4"/>
  <c r="B1453" i="4"/>
  <c r="A1453" i="4"/>
  <c r="B1452" i="4"/>
  <c r="A1452" i="4"/>
  <c r="B1451" i="4"/>
  <c r="A1451" i="4"/>
  <c r="B1450" i="4"/>
  <c r="A1450" i="4"/>
  <c r="B1449" i="4"/>
  <c r="A1449" i="4"/>
  <c r="B1448" i="4"/>
  <c r="A1448" i="4"/>
  <c r="B1447" i="4"/>
  <c r="A1447" i="4"/>
  <c r="B1446" i="4"/>
  <c r="A1446" i="4"/>
  <c r="B1445" i="4"/>
  <c r="A1445" i="4"/>
  <c r="B1444" i="4"/>
  <c r="A1444" i="4"/>
  <c r="B1443" i="4"/>
  <c r="A1443" i="4"/>
  <c r="B1442" i="4"/>
  <c r="A1442" i="4"/>
  <c r="B1441" i="4"/>
  <c r="A1441" i="4"/>
  <c r="B1440" i="4"/>
  <c r="A1440" i="4"/>
  <c r="B1439" i="4"/>
  <c r="A1439" i="4"/>
  <c r="B1438" i="4"/>
  <c r="A1438" i="4"/>
  <c r="B1437" i="4"/>
  <c r="A1437" i="4"/>
  <c r="B1436" i="4"/>
  <c r="A1436" i="4"/>
  <c r="B1435" i="4"/>
  <c r="A1435" i="4"/>
  <c r="B1434" i="4"/>
  <c r="A1434" i="4"/>
  <c r="B1433" i="4"/>
  <c r="A1433" i="4"/>
  <c r="B1432" i="4"/>
  <c r="A1432" i="4"/>
  <c r="B1431" i="4"/>
  <c r="A1431" i="4"/>
  <c r="B1430" i="4"/>
  <c r="A1430" i="4"/>
  <c r="B1429" i="4"/>
  <c r="A1429" i="4"/>
  <c r="B1428" i="4"/>
  <c r="A1428" i="4"/>
  <c r="B1427" i="4"/>
  <c r="A1427" i="4"/>
  <c r="B1426" i="4"/>
  <c r="A1426" i="4"/>
  <c r="B1425" i="4"/>
  <c r="A1425" i="4"/>
  <c r="B1424" i="4"/>
  <c r="A1424" i="4"/>
  <c r="B1423" i="4"/>
  <c r="A1423" i="4"/>
  <c r="B1422" i="4"/>
  <c r="A1422" i="4"/>
  <c r="B1421" i="4"/>
  <c r="A1421" i="4"/>
  <c r="B1420" i="4"/>
  <c r="A1420" i="4"/>
  <c r="B1419" i="4"/>
  <c r="A1419" i="4"/>
  <c r="B1418" i="4"/>
  <c r="A1418" i="4"/>
  <c r="B1417" i="4"/>
  <c r="A1417" i="4"/>
  <c r="B1416" i="4"/>
  <c r="A1416" i="4"/>
  <c r="B1415" i="4"/>
  <c r="A1415" i="4"/>
  <c r="B1414" i="4"/>
  <c r="A1414" i="4"/>
  <c r="B1413" i="4"/>
  <c r="A1413" i="4"/>
  <c r="B1412" i="4"/>
  <c r="A1412" i="4"/>
  <c r="B1411" i="4"/>
  <c r="A1411" i="4"/>
  <c r="B1410" i="4"/>
  <c r="A1410" i="4"/>
  <c r="B1409" i="4"/>
  <c r="A1409" i="4"/>
  <c r="B1408" i="4"/>
  <c r="A1408" i="4"/>
  <c r="B1407" i="4"/>
  <c r="A1407" i="4"/>
  <c r="B1406" i="4"/>
  <c r="A1406" i="4"/>
  <c r="B1405" i="4"/>
  <c r="A1405" i="4"/>
  <c r="B1404" i="4"/>
  <c r="A1404" i="4"/>
  <c r="B1403" i="4"/>
  <c r="A1403" i="4"/>
  <c r="B1402" i="4"/>
  <c r="A1402" i="4"/>
  <c r="B1401" i="4"/>
  <c r="A1401" i="4"/>
  <c r="B1400" i="4"/>
  <c r="A1400" i="4"/>
  <c r="B1399" i="4"/>
  <c r="A1399" i="4"/>
  <c r="B1398" i="4"/>
  <c r="A1398" i="4"/>
  <c r="B1397" i="4"/>
  <c r="A1397" i="4"/>
  <c r="B1396" i="4"/>
  <c r="A1396" i="4"/>
  <c r="B1395" i="4"/>
  <c r="A1395" i="4"/>
  <c r="B1394" i="4"/>
  <c r="A1394" i="4"/>
  <c r="B1393" i="4"/>
  <c r="A1393" i="4"/>
  <c r="B1392" i="4"/>
  <c r="A1392" i="4"/>
  <c r="B1391" i="4"/>
  <c r="A1391" i="4"/>
  <c r="B1390" i="4"/>
  <c r="A1390" i="4"/>
  <c r="B1389" i="4"/>
  <c r="A1389" i="4"/>
  <c r="B1388" i="4"/>
  <c r="A1388" i="4"/>
  <c r="B1387" i="4"/>
  <c r="A1387" i="4"/>
  <c r="B1386" i="4"/>
  <c r="A1386" i="4"/>
  <c r="B1385" i="4"/>
  <c r="A1385" i="4"/>
  <c r="B1384" i="4"/>
  <c r="A1384" i="4"/>
  <c r="B1383" i="4"/>
  <c r="A1383" i="4"/>
  <c r="B1382" i="4"/>
  <c r="A1382" i="4"/>
  <c r="B1381" i="4"/>
  <c r="A1381" i="4"/>
  <c r="B1380" i="4"/>
  <c r="A1380" i="4"/>
  <c r="B1379" i="4"/>
  <c r="A1379" i="4"/>
  <c r="B1378" i="4"/>
  <c r="A1378" i="4"/>
  <c r="B1377" i="4"/>
  <c r="A1377" i="4"/>
  <c r="B1376" i="4"/>
  <c r="A1376" i="4"/>
  <c r="B1375" i="4"/>
  <c r="A1375" i="4"/>
  <c r="B1374" i="4"/>
  <c r="A1374" i="4"/>
  <c r="B1373" i="4"/>
  <c r="A1373" i="4"/>
  <c r="B1372" i="4"/>
  <c r="A1372" i="4"/>
  <c r="B1371" i="4"/>
  <c r="A1371" i="4"/>
  <c r="B1370" i="4"/>
  <c r="A1370" i="4"/>
  <c r="B1369" i="4"/>
  <c r="A1369" i="4"/>
  <c r="B1368" i="4"/>
  <c r="A1368" i="4"/>
  <c r="B1367" i="4"/>
  <c r="A1367" i="4"/>
  <c r="B1366" i="4"/>
  <c r="A1366" i="4"/>
  <c r="B1365" i="4"/>
  <c r="A1365" i="4"/>
  <c r="B1364" i="4"/>
  <c r="A1364" i="4"/>
  <c r="B1363" i="4"/>
  <c r="A1363" i="4"/>
  <c r="B1362" i="4"/>
  <c r="A1362" i="4"/>
  <c r="B1361" i="4"/>
  <c r="A1361" i="4"/>
  <c r="B1360" i="4"/>
  <c r="A1360" i="4"/>
  <c r="B1359" i="4"/>
  <c r="A1359" i="4"/>
  <c r="B1358" i="4"/>
  <c r="A1358" i="4"/>
  <c r="B1357" i="4"/>
  <c r="A1357" i="4"/>
  <c r="B1356" i="4"/>
  <c r="A1356" i="4"/>
  <c r="B1355" i="4"/>
  <c r="A1355" i="4"/>
  <c r="B1354" i="4"/>
  <c r="A1354" i="4"/>
  <c r="B1353" i="4"/>
  <c r="A1353" i="4"/>
  <c r="B1352" i="4"/>
  <c r="A1352" i="4"/>
  <c r="B1351" i="4"/>
  <c r="A1351" i="4"/>
  <c r="B1350" i="4"/>
  <c r="A1350" i="4"/>
  <c r="B1349" i="4"/>
  <c r="A1349" i="4"/>
  <c r="B1348" i="4"/>
  <c r="A1348" i="4"/>
  <c r="B1347" i="4"/>
  <c r="A1347" i="4"/>
  <c r="B1346" i="4"/>
  <c r="A1346" i="4"/>
  <c r="B1345" i="4"/>
  <c r="A1345" i="4"/>
  <c r="B1344" i="4"/>
  <c r="A1344" i="4"/>
  <c r="B1343" i="4"/>
  <c r="A1343" i="4"/>
  <c r="B1342" i="4"/>
  <c r="A1342" i="4"/>
  <c r="B1341" i="4"/>
  <c r="A1341" i="4"/>
  <c r="B1340" i="4"/>
  <c r="A1340" i="4"/>
  <c r="B1339" i="4"/>
  <c r="A1339" i="4"/>
  <c r="B1338" i="4"/>
  <c r="A1338" i="4"/>
  <c r="B1337" i="4"/>
  <c r="A1337" i="4"/>
  <c r="B1336" i="4"/>
  <c r="A1336" i="4"/>
  <c r="B1335" i="4"/>
  <c r="A1335" i="4"/>
  <c r="B1334" i="4"/>
  <c r="A1334" i="4"/>
  <c r="B1333" i="4"/>
  <c r="A1333" i="4"/>
  <c r="B1332" i="4"/>
  <c r="A1332" i="4"/>
  <c r="B1331" i="4"/>
  <c r="A1331" i="4"/>
  <c r="B1330" i="4"/>
  <c r="A1330" i="4"/>
  <c r="B1329" i="4"/>
  <c r="A1329" i="4"/>
  <c r="B1328" i="4"/>
  <c r="A1328" i="4"/>
  <c r="B1327" i="4"/>
  <c r="A1327" i="4"/>
  <c r="B1326" i="4"/>
  <c r="A1326" i="4"/>
  <c r="B1325" i="4"/>
  <c r="A1325" i="4"/>
  <c r="B1324" i="4"/>
  <c r="A1324" i="4"/>
  <c r="B1323" i="4"/>
  <c r="A1323" i="4"/>
  <c r="B1322" i="4"/>
  <c r="A1322" i="4"/>
  <c r="B1321" i="4"/>
  <c r="A1321" i="4"/>
  <c r="B1320" i="4"/>
  <c r="A1320" i="4"/>
  <c r="B1319" i="4"/>
  <c r="A1319" i="4"/>
  <c r="B1318" i="4"/>
  <c r="A1318" i="4"/>
  <c r="B1317" i="4"/>
  <c r="A1317" i="4"/>
  <c r="B1316" i="4"/>
  <c r="A1316" i="4"/>
  <c r="B1315" i="4"/>
  <c r="A1315" i="4"/>
  <c r="B1314" i="4"/>
  <c r="A1314" i="4"/>
  <c r="B1313" i="4"/>
  <c r="A1313" i="4"/>
  <c r="B1312" i="4"/>
  <c r="A1312" i="4"/>
  <c r="B1311" i="4"/>
  <c r="A1311" i="4"/>
  <c r="B1310" i="4"/>
  <c r="A1310" i="4"/>
  <c r="B1309" i="4"/>
  <c r="A1309" i="4"/>
  <c r="B1308" i="4"/>
  <c r="A1308" i="4"/>
  <c r="B1307" i="4"/>
  <c r="A1307" i="4"/>
  <c r="B1306" i="4"/>
  <c r="A1306" i="4"/>
  <c r="B1305" i="4"/>
  <c r="A1305" i="4"/>
  <c r="B1304" i="4"/>
  <c r="A1304" i="4"/>
  <c r="B1303" i="4"/>
  <c r="A1303" i="4"/>
  <c r="B1302" i="4"/>
  <c r="A1302" i="4"/>
  <c r="B1301" i="4"/>
  <c r="A1301" i="4"/>
  <c r="B1300" i="4"/>
  <c r="A1300" i="4"/>
  <c r="B1299" i="4"/>
  <c r="A1299" i="4"/>
  <c r="B1298" i="4"/>
  <c r="A1298" i="4"/>
  <c r="B1297" i="4"/>
  <c r="A1297" i="4"/>
  <c r="B1296" i="4"/>
  <c r="A1296" i="4"/>
  <c r="B1295" i="4"/>
  <c r="A1295" i="4"/>
  <c r="B1294" i="4"/>
  <c r="A1294" i="4"/>
  <c r="B1293" i="4"/>
  <c r="A1293" i="4"/>
  <c r="B1292" i="4"/>
  <c r="A1292" i="4"/>
  <c r="B1291" i="4"/>
  <c r="A1291" i="4"/>
  <c r="B1290" i="4"/>
  <c r="A1290" i="4"/>
  <c r="B1289" i="4"/>
  <c r="A1289" i="4"/>
  <c r="B1288" i="4"/>
  <c r="A1288" i="4"/>
  <c r="B1287" i="4"/>
  <c r="A1287" i="4"/>
  <c r="B1286" i="4"/>
  <c r="A1286" i="4"/>
  <c r="B1285" i="4"/>
  <c r="A1285" i="4"/>
  <c r="B1284" i="4"/>
  <c r="A1284" i="4"/>
  <c r="B1283" i="4"/>
  <c r="A1283" i="4"/>
  <c r="B1282" i="4"/>
  <c r="A1282" i="4"/>
  <c r="B1281" i="4"/>
  <c r="A1281" i="4"/>
  <c r="B1280" i="4"/>
  <c r="A1280" i="4"/>
  <c r="B1279" i="4"/>
  <c r="A1279" i="4"/>
  <c r="B1278" i="4"/>
  <c r="A1278" i="4"/>
  <c r="B1277" i="4"/>
  <c r="A1277" i="4"/>
  <c r="B1276" i="4"/>
  <c r="A1276" i="4"/>
  <c r="B1275" i="4"/>
  <c r="A1275" i="4"/>
  <c r="B1274" i="4"/>
  <c r="A1274" i="4"/>
  <c r="B1273" i="4"/>
  <c r="A1273" i="4"/>
  <c r="B1272" i="4"/>
  <c r="A1272" i="4"/>
  <c r="B1271" i="4"/>
  <c r="A1271" i="4"/>
  <c r="B1270" i="4"/>
  <c r="A1270" i="4"/>
  <c r="B1269" i="4"/>
  <c r="A1269" i="4"/>
  <c r="B1268" i="4"/>
  <c r="A1268" i="4"/>
  <c r="B1267" i="4"/>
  <c r="A1267" i="4"/>
  <c r="B1266" i="4"/>
  <c r="A1266" i="4"/>
  <c r="B1265" i="4"/>
  <c r="A1265" i="4"/>
  <c r="B1264" i="4"/>
  <c r="A1264" i="4"/>
  <c r="B1263" i="4"/>
  <c r="A1263" i="4"/>
  <c r="B1262" i="4"/>
  <c r="A1262" i="4"/>
  <c r="B1261" i="4"/>
  <c r="A1261" i="4"/>
  <c r="B1260" i="4"/>
  <c r="A1260" i="4"/>
  <c r="B1259" i="4"/>
  <c r="A1259" i="4"/>
  <c r="B1258" i="4"/>
  <c r="A1258" i="4"/>
  <c r="B1257" i="4"/>
  <c r="A1257" i="4"/>
  <c r="B1256" i="4"/>
  <c r="A1256" i="4"/>
  <c r="B1255" i="4"/>
  <c r="A1255" i="4"/>
  <c r="B1254" i="4"/>
  <c r="A1254" i="4"/>
  <c r="B1253" i="4"/>
  <c r="A1253" i="4"/>
  <c r="B1252" i="4"/>
  <c r="A1252" i="4"/>
  <c r="B1251" i="4"/>
  <c r="A1251" i="4"/>
  <c r="B1250" i="4"/>
  <c r="A1250" i="4"/>
  <c r="B1249" i="4"/>
  <c r="A1249" i="4"/>
  <c r="B1248" i="4"/>
  <c r="A1248" i="4"/>
  <c r="B1247" i="4"/>
  <c r="A1247" i="4"/>
  <c r="B1246" i="4"/>
  <c r="A1246" i="4"/>
  <c r="B1245" i="4"/>
  <c r="A1245" i="4"/>
  <c r="B1244" i="4"/>
  <c r="A1244" i="4"/>
  <c r="B1243" i="4"/>
  <c r="A1243" i="4"/>
  <c r="B1242" i="4"/>
  <c r="A1242" i="4"/>
  <c r="B1241" i="4"/>
  <c r="A1241" i="4"/>
  <c r="B1240" i="4"/>
  <c r="A1240" i="4"/>
  <c r="B1239" i="4"/>
  <c r="A1239" i="4"/>
  <c r="B1238" i="4"/>
  <c r="A1238" i="4"/>
  <c r="B1237" i="4"/>
  <c r="A1237" i="4"/>
  <c r="B1236" i="4"/>
  <c r="A1236" i="4"/>
  <c r="B1235" i="4"/>
  <c r="A1235" i="4"/>
  <c r="B1234" i="4"/>
  <c r="A1234" i="4"/>
  <c r="B1233" i="4"/>
  <c r="A1233" i="4"/>
  <c r="B1232" i="4"/>
  <c r="A1232" i="4"/>
  <c r="B1231" i="4"/>
  <c r="A1231" i="4"/>
  <c r="B1230" i="4"/>
  <c r="A1230" i="4"/>
  <c r="B1229" i="4"/>
  <c r="A1229" i="4"/>
  <c r="B1228" i="4"/>
  <c r="A1228" i="4"/>
  <c r="B1227" i="4"/>
  <c r="A1227" i="4"/>
  <c r="B1226" i="4"/>
  <c r="A1226" i="4"/>
  <c r="B1225" i="4"/>
  <c r="A1225" i="4"/>
  <c r="B1224" i="4"/>
  <c r="A1224" i="4"/>
  <c r="B1223" i="4"/>
  <c r="A1223" i="4"/>
  <c r="B1222" i="4"/>
  <c r="A1222" i="4"/>
  <c r="B1221" i="4"/>
  <c r="A1221" i="4"/>
  <c r="B1220" i="4"/>
  <c r="A1220" i="4"/>
  <c r="B1219" i="4"/>
  <c r="A1219" i="4"/>
  <c r="B1218" i="4"/>
  <c r="A1218" i="4"/>
  <c r="B1217" i="4"/>
  <c r="A1217" i="4"/>
  <c r="B1216" i="4"/>
  <c r="A1216" i="4"/>
  <c r="B1215" i="4"/>
  <c r="A1215" i="4"/>
  <c r="B1214" i="4"/>
  <c r="A1214" i="4"/>
  <c r="B1213" i="4"/>
  <c r="A1213" i="4"/>
  <c r="B1212" i="4"/>
  <c r="A1212" i="4"/>
  <c r="B1211" i="4"/>
  <c r="A1211" i="4"/>
  <c r="B1210" i="4"/>
  <c r="A1210" i="4"/>
  <c r="B1209" i="4"/>
  <c r="A1209" i="4"/>
  <c r="B1208" i="4"/>
  <c r="A1208" i="4"/>
  <c r="B1207" i="4"/>
  <c r="A1207" i="4"/>
  <c r="B1206" i="4"/>
  <c r="A1206" i="4"/>
  <c r="B1205" i="4"/>
  <c r="A1205" i="4"/>
  <c r="B1204" i="4"/>
  <c r="A1204" i="4"/>
  <c r="B1203" i="4"/>
  <c r="A1203" i="4"/>
  <c r="B1202" i="4"/>
  <c r="A1202" i="4"/>
  <c r="B1201" i="4"/>
  <c r="A1201" i="4"/>
  <c r="B1200" i="4"/>
  <c r="A1200" i="4"/>
  <c r="B1199" i="4"/>
  <c r="A1199" i="4"/>
  <c r="B1198" i="4"/>
  <c r="A1198" i="4"/>
  <c r="B1197" i="4"/>
  <c r="A1197" i="4"/>
  <c r="B1196" i="4"/>
  <c r="A1196" i="4"/>
  <c r="B1195" i="4"/>
  <c r="A1195" i="4"/>
  <c r="B1194" i="4"/>
  <c r="A1194" i="4"/>
  <c r="B1193" i="4"/>
  <c r="A1193" i="4"/>
  <c r="B1192" i="4"/>
  <c r="A1192" i="4"/>
  <c r="B1191" i="4"/>
  <c r="A1191" i="4"/>
  <c r="B1190" i="4"/>
  <c r="A1190" i="4"/>
  <c r="B1189" i="4"/>
  <c r="A1189" i="4"/>
  <c r="B1188" i="4"/>
  <c r="A1188" i="4"/>
  <c r="B1187" i="4"/>
  <c r="A1187" i="4"/>
  <c r="B1186" i="4"/>
  <c r="A1186" i="4"/>
  <c r="B1185" i="4"/>
  <c r="A1185" i="4"/>
  <c r="B1184" i="4"/>
  <c r="A1184" i="4"/>
  <c r="B1183" i="4"/>
  <c r="A1183" i="4"/>
  <c r="B1182" i="4"/>
  <c r="A1182" i="4"/>
  <c r="B1181" i="4"/>
  <c r="A1181" i="4"/>
  <c r="B1180" i="4"/>
  <c r="A1180" i="4"/>
  <c r="B1179" i="4"/>
  <c r="A1179" i="4"/>
  <c r="B1178" i="4"/>
  <c r="A1178" i="4"/>
  <c r="B1177" i="4"/>
  <c r="A1177" i="4"/>
  <c r="B1176" i="4"/>
  <c r="A1176" i="4"/>
  <c r="B1175" i="4"/>
  <c r="A1175" i="4"/>
  <c r="B1174" i="4"/>
  <c r="A1174" i="4"/>
  <c r="B1173" i="4"/>
  <c r="A1173" i="4"/>
  <c r="B1172" i="4"/>
  <c r="A1172" i="4"/>
  <c r="B1171" i="4"/>
  <c r="A1171" i="4"/>
  <c r="B1170" i="4"/>
  <c r="A1170" i="4"/>
  <c r="B1169" i="4"/>
  <c r="A1169" i="4"/>
  <c r="B1168" i="4"/>
  <c r="A1168" i="4"/>
  <c r="B1167" i="4"/>
  <c r="A1167" i="4"/>
  <c r="B1166" i="4"/>
  <c r="A1166" i="4"/>
  <c r="B1165" i="4"/>
  <c r="A1165" i="4"/>
  <c r="B1164" i="4"/>
  <c r="A1164" i="4"/>
  <c r="B1163" i="4"/>
  <c r="A1163" i="4"/>
  <c r="B1162" i="4"/>
  <c r="A1162" i="4"/>
  <c r="B1161" i="4"/>
  <c r="A1161" i="4"/>
  <c r="B1160" i="4"/>
  <c r="A1160" i="4"/>
  <c r="B1159" i="4"/>
  <c r="A1159" i="4"/>
  <c r="B1158" i="4"/>
  <c r="A1158" i="4"/>
  <c r="B1157" i="4"/>
  <c r="A1157" i="4"/>
  <c r="B1156" i="4"/>
  <c r="A1156" i="4"/>
  <c r="B1155" i="4"/>
  <c r="A1155" i="4"/>
  <c r="B1154" i="4"/>
  <c r="A1154" i="4"/>
  <c r="B1153" i="4"/>
  <c r="A1153" i="4"/>
  <c r="B1152" i="4"/>
  <c r="A1152" i="4"/>
  <c r="B1151" i="4"/>
  <c r="A1151" i="4"/>
  <c r="B1150" i="4"/>
  <c r="A1150" i="4"/>
  <c r="B1149" i="4"/>
  <c r="A1149" i="4"/>
  <c r="B1148" i="4"/>
  <c r="A1148" i="4"/>
  <c r="B1147" i="4"/>
  <c r="A1147" i="4"/>
  <c r="B1146" i="4"/>
  <c r="A1146" i="4"/>
  <c r="B1145" i="4"/>
  <c r="A1145" i="4"/>
  <c r="B1144" i="4"/>
  <c r="A1144" i="4"/>
  <c r="B1143" i="4"/>
  <c r="A1143" i="4"/>
  <c r="B1142" i="4"/>
  <c r="A1142" i="4"/>
  <c r="B1141" i="4"/>
  <c r="A1141" i="4"/>
  <c r="B1140" i="4"/>
  <c r="A1140" i="4"/>
  <c r="B1139" i="4"/>
  <c r="A1139" i="4"/>
  <c r="B1138" i="4"/>
  <c r="A1138" i="4"/>
  <c r="B1137" i="4"/>
  <c r="A1137" i="4"/>
  <c r="B1136" i="4"/>
  <c r="A1136" i="4"/>
  <c r="B1135" i="4"/>
  <c r="A1135" i="4"/>
  <c r="B1134" i="4"/>
  <c r="A1134" i="4"/>
  <c r="B1133" i="4"/>
  <c r="A1133" i="4"/>
  <c r="B1132" i="4"/>
  <c r="A1132" i="4"/>
  <c r="B1131" i="4"/>
  <c r="A1131" i="4"/>
  <c r="B1130" i="4"/>
  <c r="A1130" i="4"/>
  <c r="B1129" i="4"/>
  <c r="A1129" i="4"/>
  <c r="B1128" i="4"/>
  <c r="A1128" i="4"/>
  <c r="B1127" i="4"/>
  <c r="A1127" i="4"/>
  <c r="B1126" i="4"/>
  <c r="A1126" i="4"/>
  <c r="B1125" i="4"/>
  <c r="A1125" i="4"/>
  <c r="B1124" i="4"/>
  <c r="A1124" i="4"/>
  <c r="B1123" i="4"/>
  <c r="A1123" i="4"/>
  <c r="B1122" i="4"/>
  <c r="A1122" i="4"/>
  <c r="B1121" i="4"/>
  <c r="A1121" i="4"/>
  <c r="B1120" i="4"/>
  <c r="A1120" i="4"/>
  <c r="B1119" i="4"/>
  <c r="A1119" i="4"/>
  <c r="B1118" i="4"/>
  <c r="A1118" i="4"/>
  <c r="B1117" i="4"/>
  <c r="A1117" i="4"/>
  <c r="B1116" i="4"/>
  <c r="A1116" i="4"/>
  <c r="B1115" i="4"/>
  <c r="A1115" i="4"/>
  <c r="B1114" i="4"/>
  <c r="A1114" i="4"/>
  <c r="B1113" i="4"/>
  <c r="A1113" i="4"/>
  <c r="B1112" i="4"/>
  <c r="A1112" i="4"/>
  <c r="B1111" i="4"/>
  <c r="A1111" i="4"/>
  <c r="B1110" i="4"/>
  <c r="A1110" i="4"/>
  <c r="B1109" i="4"/>
  <c r="A1109" i="4"/>
  <c r="B1108" i="4"/>
  <c r="A1108" i="4"/>
  <c r="B1107" i="4"/>
  <c r="A1107" i="4"/>
  <c r="B1106" i="4"/>
  <c r="A1106" i="4"/>
  <c r="B1105" i="4"/>
  <c r="A1105" i="4"/>
  <c r="B1104" i="4"/>
  <c r="A1104" i="4"/>
  <c r="B1103" i="4"/>
  <c r="A1103" i="4"/>
  <c r="B1102" i="4"/>
  <c r="A1102" i="4"/>
  <c r="B1101" i="4"/>
  <c r="A1101" i="4"/>
  <c r="B1100" i="4"/>
  <c r="A1100" i="4"/>
  <c r="B1099" i="4"/>
  <c r="A1099" i="4"/>
  <c r="B1098" i="4"/>
  <c r="A1098" i="4"/>
  <c r="B1097" i="4"/>
  <c r="A1097" i="4"/>
  <c r="B1096" i="4"/>
  <c r="A1096" i="4"/>
  <c r="B1095" i="4"/>
  <c r="A1095" i="4"/>
  <c r="B1094" i="4"/>
  <c r="A1094" i="4"/>
  <c r="B1093" i="4"/>
  <c r="A1093" i="4"/>
  <c r="B1092" i="4"/>
  <c r="A1092" i="4"/>
  <c r="B1091" i="4"/>
  <c r="A1091" i="4"/>
  <c r="B1090" i="4"/>
  <c r="A1090" i="4"/>
  <c r="B1089" i="4"/>
  <c r="A1089" i="4"/>
  <c r="B1088" i="4"/>
  <c r="A1088" i="4"/>
  <c r="B1087" i="4"/>
  <c r="A1087" i="4"/>
  <c r="B1086" i="4"/>
  <c r="A1086" i="4"/>
  <c r="B1085" i="4"/>
  <c r="A1085" i="4"/>
  <c r="B1084" i="4"/>
  <c r="A1084" i="4"/>
  <c r="B1083" i="4"/>
  <c r="A1083" i="4"/>
  <c r="B1082" i="4"/>
  <c r="A1082" i="4"/>
  <c r="B1081" i="4"/>
  <c r="A1081" i="4"/>
  <c r="B1080" i="4"/>
  <c r="A1080" i="4"/>
  <c r="B1079" i="4"/>
  <c r="A1079" i="4"/>
  <c r="B1078" i="4"/>
  <c r="A1078" i="4"/>
  <c r="B1077" i="4"/>
  <c r="A1077" i="4"/>
  <c r="B1076" i="4"/>
  <c r="A1076" i="4"/>
  <c r="B1075" i="4"/>
  <c r="A1075" i="4"/>
  <c r="B1074" i="4"/>
  <c r="A1074" i="4"/>
  <c r="B1073" i="4"/>
  <c r="A1073" i="4"/>
  <c r="B1072" i="4"/>
  <c r="A1072" i="4"/>
  <c r="B1071" i="4"/>
  <c r="A1071" i="4"/>
  <c r="B1070" i="4"/>
  <c r="A1070" i="4"/>
  <c r="B1069" i="4"/>
  <c r="A1069" i="4"/>
  <c r="B1068" i="4"/>
  <c r="A1068" i="4"/>
  <c r="B1067" i="4"/>
  <c r="A1067" i="4"/>
  <c r="B1066" i="4"/>
  <c r="A1066" i="4"/>
  <c r="B1065" i="4"/>
  <c r="A1065" i="4"/>
  <c r="B1064" i="4"/>
  <c r="A1064" i="4"/>
  <c r="B1063" i="4"/>
  <c r="A1063" i="4"/>
  <c r="B1062" i="4"/>
  <c r="A1062" i="4"/>
  <c r="B1061" i="4"/>
  <c r="A1061" i="4"/>
  <c r="B1060" i="4"/>
  <c r="A1060" i="4"/>
  <c r="B1059" i="4"/>
  <c r="A1059" i="4"/>
  <c r="B1058" i="4"/>
  <c r="A1058" i="4"/>
  <c r="B1057" i="4"/>
  <c r="A1057" i="4"/>
  <c r="B1056" i="4"/>
  <c r="A1056" i="4"/>
  <c r="B1055" i="4"/>
  <c r="A1055" i="4"/>
  <c r="B1054" i="4"/>
  <c r="A1054" i="4"/>
  <c r="B1053" i="4"/>
  <c r="A1053" i="4"/>
  <c r="B1052" i="4"/>
  <c r="A1052" i="4"/>
  <c r="B1051" i="4"/>
  <c r="A1051" i="4"/>
  <c r="B1050" i="4"/>
  <c r="A1050" i="4"/>
  <c r="B1049" i="4"/>
  <c r="A1049" i="4"/>
  <c r="B1048" i="4"/>
  <c r="A1048" i="4"/>
  <c r="B1047" i="4"/>
  <c r="A1047" i="4"/>
  <c r="B1046" i="4"/>
  <c r="A1046" i="4"/>
  <c r="B1045" i="4"/>
  <c r="A1045" i="4"/>
  <c r="B1044" i="4"/>
  <c r="A1044" i="4"/>
  <c r="B1043" i="4"/>
  <c r="A1043" i="4"/>
  <c r="B1042" i="4"/>
  <c r="A1042" i="4"/>
  <c r="B1041" i="4"/>
  <c r="A1041" i="4"/>
  <c r="B1040" i="4"/>
  <c r="A1040" i="4"/>
  <c r="B1039" i="4"/>
  <c r="A1039" i="4"/>
  <c r="B1038" i="4"/>
  <c r="A1038" i="4"/>
  <c r="B1037" i="4"/>
  <c r="A1037" i="4"/>
  <c r="B1036" i="4"/>
  <c r="A1036" i="4"/>
  <c r="B1035" i="4"/>
  <c r="A1035" i="4"/>
  <c r="B1034" i="4"/>
  <c r="A1034" i="4"/>
  <c r="B1033" i="4"/>
  <c r="A1033" i="4"/>
  <c r="B1032" i="4"/>
  <c r="A1032" i="4"/>
  <c r="B1031" i="4"/>
  <c r="A1031" i="4"/>
  <c r="B1030" i="4"/>
  <c r="A1030" i="4"/>
  <c r="B1029" i="4"/>
  <c r="A1029" i="4"/>
  <c r="B1028" i="4"/>
  <c r="A1028" i="4"/>
  <c r="B1027" i="4"/>
  <c r="A1027" i="4"/>
  <c r="B1026" i="4"/>
  <c r="A1026" i="4"/>
  <c r="B1025" i="4"/>
  <c r="A1025" i="4"/>
  <c r="B1024" i="4"/>
  <c r="A1024" i="4"/>
  <c r="B1023" i="4"/>
  <c r="A1023" i="4"/>
  <c r="B1022" i="4"/>
  <c r="A1022" i="4"/>
  <c r="B1021" i="4"/>
  <c r="A1021" i="4"/>
  <c r="B1020" i="4"/>
  <c r="A1020" i="4"/>
  <c r="B1019" i="4"/>
  <c r="A1019" i="4"/>
  <c r="B1018" i="4"/>
  <c r="A1018" i="4"/>
  <c r="B1017" i="4"/>
  <c r="A1017" i="4"/>
  <c r="B1016" i="4"/>
  <c r="A1016" i="4"/>
  <c r="B1015" i="4"/>
  <c r="A1015" i="4"/>
  <c r="B1014" i="4"/>
  <c r="A1014" i="4"/>
  <c r="B1013" i="4"/>
  <c r="A1013" i="4"/>
  <c r="B1012" i="4"/>
  <c r="A1012" i="4"/>
  <c r="B1011" i="4"/>
  <c r="A1011" i="4"/>
  <c r="B1010" i="4"/>
  <c r="A1010" i="4"/>
  <c r="B1009" i="4"/>
  <c r="A1009" i="4"/>
  <c r="B1008" i="4"/>
  <c r="A1008" i="4"/>
  <c r="B1007" i="4"/>
  <c r="A1007" i="4"/>
  <c r="B1006" i="4"/>
  <c r="A1006" i="4"/>
  <c r="B1005" i="4"/>
  <c r="A1005" i="4"/>
  <c r="B1004" i="4"/>
  <c r="A1004" i="4"/>
  <c r="B1003" i="4"/>
  <c r="A1003" i="4"/>
  <c r="B1002" i="4"/>
  <c r="A1002" i="4"/>
  <c r="B1001" i="4"/>
  <c r="A1001" i="4"/>
  <c r="B1000" i="4"/>
  <c r="A1000" i="4"/>
  <c r="B999" i="4"/>
  <c r="A999" i="4"/>
  <c r="B998" i="4"/>
  <c r="A998" i="4"/>
  <c r="B997" i="4"/>
  <c r="A997" i="4"/>
  <c r="B996" i="4"/>
  <c r="A996" i="4"/>
  <c r="B995" i="4"/>
  <c r="A995" i="4"/>
  <c r="B994" i="4"/>
  <c r="A994" i="4"/>
  <c r="B993" i="4"/>
  <c r="A993" i="4"/>
  <c r="B992" i="4"/>
  <c r="A992" i="4"/>
  <c r="B991" i="4"/>
  <c r="A991" i="4"/>
  <c r="B990" i="4"/>
  <c r="A990" i="4"/>
  <c r="B989" i="4"/>
  <c r="A989" i="4"/>
  <c r="B988" i="4"/>
  <c r="A988" i="4"/>
  <c r="B987" i="4"/>
  <c r="A987" i="4"/>
  <c r="B986" i="4"/>
  <c r="A986" i="4"/>
  <c r="B985" i="4"/>
  <c r="A985" i="4"/>
  <c r="B984" i="4"/>
  <c r="A984" i="4"/>
  <c r="B983" i="4"/>
  <c r="A983" i="4"/>
  <c r="B982" i="4"/>
  <c r="A982" i="4"/>
  <c r="B981" i="4"/>
  <c r="A981" i="4"/>
  <c r="B980" i="4"/>
  <c r="A980" i="4"/>
  <c r="B979" i="4"/>
  <c r="A979" i="4"/>
  <c r="B978" i="4"/>
  <c r="A978" i="4"/>
  <c r="B977" i="4"/>
  <c r="A977" i="4"/>
  <c r="B976" i="4"/>
  <c r="A976" i="4"/>
  <c r="B975" i="4"/>
  <c r="A975" i="4"/>
  <c r="B974" i="4"/>
  <c r="A974" i="4"/>
  <c r="B973" i="4"/>
  <c r="A973" i="4"/>
  <c r="B972" i="4"/>
  <c r="A972" i="4"/>
  <c r="B971" i="4"/>
  <c r="A971" i="4"/>
  <c r="B970" i="4"/>
  <c r="A970" i="4"/>
  <c r="B969" i="4"/>
  <c r="A969" i="4"/>
  <c r="B968" i="4"/>
  <c r="A968" i="4"/>
  <c r="B967" i="4"/>
  <c r="A967" i="4"/>
  <c r="B966" i="4"/>
  <c r="A966" i="4"/>
  <c r="B965" i="4"/>
  <c r="A965" i="4"/>
  <c r="B964" i="4"/>
  <c r="A964" i="4"/>
  <c r="B963" i="4"/>
  <c r="A963" i="4"/>
  <c r="B962" i="4"/>
  <c r="A962" i="4"/>
  <c r="B961" i="4"/>
  <c r="A961" i="4"/>
  <c r="B960" i="4"/>
  <c r="A960" i="4"/>
  <c r="B959" i="4"/>
  <c r="A959" i="4"/>
  <c r="B958" i="4"/>
  <c r="A958" i="4"/>
  <c r="B957" i="4"/>
  <c r="A957" i="4"/>
  <c r="B956" i="4"/>
  <c r="A956" i="4"/>
  <c r="B955" i="4"/>
  <c r="A955" i="4"/>
  <c r="B954" i="4"/>
  <c r="A954" i="4"/>
  <c r="B953" i="4"/>
  <c r="A953" i="4"/>
  <c r="B952" i="4"/>
  <c r="A952" i="4"/>
  <c r="B951" i="4"/>
  <c r="A951" i="4"/>
  <c r="B950" i="4"/>
  <c r="A950" i="4"/>
  <c r="B949" i="4"/>
  <c r="A949" i="4"/>
  <c r="B948" i="4"/>
  <c r="A948" i="4"/>
  <c r="B947" i="4"/>
  <c r="A947" i="4"/>
  <c r="B946" i="4"/>
  <c r="A946" i="4"/>
  <c r="B945" i="4"/>
  <c r="A945" i="4"/>
  <c r="B944" i="4"/>
  <c r="A944" i="4"/>
  <c r="B943" i="4"/>
  <c r="A943" i="4"/>
  <c r="B942" i="4"/>
  <c r="A942" i="4"/>
  <c r="B941" i="4"/>
  <c r="A941" i="4"/>
  <c r="B940" i="4"/>
  <c r="A940" i="4"/>
  <c r="B939" i="4"/>
  <c r="A939" i="4"/>
  <c r="B938" i="4"/>
  <c r="A938" i="4"/>
  <c r="B937" i="4"/>
  <c r="A937" i="4"/>
  <c r="B936" i="4"/>
  <c r="A936" i="4"/>
  <c r="B935" i="4"/>
  <c r="A935" i="4"/>
  <c r="B934" i="4"/>
  <c r="A934" i="4"/>
  <c r="B933" i="4"/>
  <c r="A933" i="4"/>
  <c r="B932" i="4"/>
  <c r="A932" i="4"/>
  <c r="B931" i="4"/>
  <c r="A931" i="4"/>
  <c r="B930" i="4"/>
  <c r="A930" i="4"/>
  <c r="B929" i="4"/>
  <c r="A929" i="4"/>
  <c r="B928" i="4"/>
  <c r="A928" i="4"/>
  <c r="B927" i="4"/>
  <c r="A927" i="4"/>
  <c r="B926" i="4"/>
  <c r="A926" i="4"/>
  <c r="B925" i="4"/>
  <c r="A925" i="4"/>
  <c r="B924" i="4"/>
  <c r="A924" i="4"/>
  <c r="B923" i="4"/>
  <c r="A923" i="4"/>
  <c r="B922" i="4"/>
  <c r="A922" i="4"/>
  <c r="B921" i="4"/>
  <c r="A921" i="4"/>
  <c r="B920" i="4"/>
  <c r="A920" i="4"/>
  <c r="B919" i="4"/>
  <c r="A919" i="4"/>
  <c r="B918" i="4"/>
  <c r="A918" i="4"/>
  <c r="B917" i="4"/>
  <c r="A917" i="4"/>
  <c r="B916" i="4"/>
  <c r="A916" i="4"/>
  <c r="B915" i="4"/>
  <c r="A915" i="4"/>
  <c r="B914" i="4"/>
  <c r="A914" i="4"/>
  <c r="B913" i="4"/>
  <c r="A913" i="4"/>
  <c r="B912" i="4"/>
  <c r="A912" i="4"/>
  <c r="B911" i="4"/>
  <c r="A911" i="4"/>
  <c r="B910" i="4"/>
  <c r="A910" i="4"/>
  <c r="B909" i="4"/>
  <c r="A909" i="4"/>
  <c r="B908" i="4"/>
  <c r="A908" i="4"/>
  <c r="B907" i="4"/>
  <c r="A907" i="4"/>
  <c r="B906" i="4"/>
  <c r="A906" i="4"/>
  <c r="B905" i="4"/>
  <c r="A905" i="4"/>
  <c r="B904" i="4"/>
  <c r="A904" i="4"/>
  <c r="B903" i="4"/>
  <c r="A903" i="4"/>
  <c r="B902" i="4"/>
  <c r="A902" i="4"/>
  <c r="B901" i="4"/>
  <c r="A901" i="4"/>
  <c r="B900" i="4"/>
  <c r="A900" i="4"/>
  <c r="B899" i="4"/>
  <c r="A899" i="4"/>
  <c r="B898" i="4"/>
  <c r="A898" i="4"/>
  <c r="B897" i="4"/>
  <c r="A897" i="4"/>
  <c r="B896" i="4"/>
  <c r="A896" i="4"/>
  <c r="B895" i="4"/>
  <c r="A895" i="4"/>
  <c r="B894" i="4"/>
  <c r="A894" i="4"/>
  <c r="B893" i="4"/>
  <c r="A893" i="4"/>
  <c r="B892" i="4"/>
  <c r="A892" i="4"/>
  <c r="B891" i="4"/>
  <c r="A891" i="4"/>
  <c r="B890" i="4"/>
  <c r="A890" i="4"/>
  <c r="B889" i="4"/>
  <c r="A889" i="4"/>
  <c r="B888" i="4"/>
  <c r="A888" i="4"/>
  <c r="B887" i="4"/>
  <c r="A887" i="4"/>
  <c r="B886" i="4"/>
  <c r="A886" i="4"/>
  <c r="B885" i="4"/>
  <c r="A885" i="4"/>
  <c r="B884" i="4"/>
  <c r="A884" i="4"/>
  <c r="B883" i="4"/>
  <c r="A883" i="4"/>
  <c r="B882" i="4"/>
  <c r="A882" i="4"/>
  <c r="B881" i="4"/>
  <c r="A881" i="4"/>
  <c r="B880" i="4"/>
  <c r="A880" i="4"/>
  <c r="B879" i="4"/>
  <c r="A879" i="4"/>
  <c r="B878" i="4"/>
  <c r="A878" i="4"/>
  <c r="B877" i="4"/>
  <c r="A877" i="4"/>
  <c r="B876" i="4"/>
  <c r="A876" i="4"/>
  <c r="B875" i="4"/>
  <c r="A875" i="4"/>
  <c r="B874" i="4"/>
  <c r="A874" i="4"/>
  <c r="B873" i="4"/>
  <c r="A873" i="4"/>
  <c r="B872" i="4"/>
  <c r="A872" i="4"/>
  <c r="B871" i="4"/>
  <c r="A871" i="4"/>
  <c r="B870" i="4"/>
  <c r="A870" i="4"/>
  <c r="B869" i="4"/>
  <c r="A869" i="4"/>
  <c r="B868" i="4"/>
  <c r="A868" i="4"/>
  <c r="B867" i="4"/>
  <c r="A867" i="4"/>
  <c r="B866" i="4"/>
  <c r="A866" i="4"/>
  <c r="B865" i="4"/>
  <c r="A865" i="4"/>
  <c r="B864" i="4"/>
  <c r="A864" i="4"/>
  <c r="B863" i="4"/>
  <c r="A863" i="4"/>
  <c r="B862" i="4"/>
  <c r="A862" i="4"/>
  <c r="B861" i="4"/>
  <c r="A861" i="4"/>
  <c r="B860" i="4"/>
  <c r="A860" i="4"/>
  <c r="B859" i="4"/>
  <c r="A859" i="4"/>
  <c r="B858" i="4"/>
  <c r="A858" i="4"/>
  <c r="B857" i="4"/>
  <c r="A857" i="4"/>
  <c r="B856" i="4"/>
  <c r="A856" i="4"/>
  <c r="B855" i="4"/>
  <c r="A855" i="4"/>
  <c r="B854" i="4"/>
  <c r="A854" i="4"/>
  <c r="B853" i="4"/>
  <c r="A853" i="4"/>
  <c r="B852" i="4"/>
  <c r="A852" i="4"/>
  <c r="B851" i="4"/>
  <c r="A851" i="4"/>
  <c r="B850" i="4"/>
  <c r="A850" i="4"/>
  <c r="B849" i="4"/>
  <c r="A849" i="4"/>
  <c r="B848" i="4"/>
  <c r="A848" i="4"/>
  <c r="B847" i="4"/>
  <c r="A847" i="4"/>
  <c r="B846" i="4"/>
  <c r="A846" i="4"/>
  <c r="B845" i="4"/>
  <c r="A845" i="4"/>
  <c r="B844" i="4"/>
  <c r="A844" i="4"/>
  <c r="B843" i="4"/>
  <c r="A843" i="4"/>
  <c r="B842" i="4"/>
  <c r="A842" i="4"/>
  <c r="B841" i="4"/>
  <c r="A841" i="4"/>
  <c r="B840" i="4"/>
  <c r="A840" i="4"/>
  <c r="B839" i="4"/>
  <c r="A839" i="4"/>
  <c r="B838" i="4"/>
  <c r="A838" i="4"/>
  <c r="B837" i="4"/>
  <c r="A837" i="4"/>
  <c r="B836" i="4"/>
  <c r="A836" i="4"/>
  <c r="B835" i="4"/>
  <c r="A835" i="4"/>
  <c r="B834" i="4"/>
  <c r="A834" i="4"/>
  <c r="B833" i="4"/>
  <c r="A833" i="4"/>
  <c r="B832" i="4"/>
  <c r="A832" i="4"/>
  <c r="B831" i="4"/>
  <c r="A831" i="4"/>
  <c r="B830" i="4"/>
  <c r="A830" i="4"/>
  <c r="B829" i="4"/>
  <c r="A829" i="4"/>
  <c r="B828" i="4"/>
  <c r="A828" i="4"/>
  <c r="B827" i="4"/>
  <c r="A827" i="4"/>
  <c r="B826" i="4"/>
  <c r="A826" i="4"/>
  <c r="B825" i="4"/>
  <c r="A825" i="4"/>
  <c r="B824" i="4"/>
  <c r="A824" i="4"/>
  <c r="B823" i="4"/>
  <c r="A823" i="4"/>
  <c r="B822" i="4"/>
  <c r="A822" i="4"/>
  <c r="B821" i="4"/>
  <c r="A821" i="4"/>
  <c r="B820" i="4"/>
  <c r="A820" i="4"/>
  <c r="B819" i="4"/>
  <c r="A819" i="4"/>
  <c r="B818" i="4"/>
  <c r="A818" i="4"/>
  <c r="B817" i="4"/>
  <c r="A817" i="4"/>
  <c r="B816" i="4"/>
  <c r="A816" i="4"/>
  <c r="B815" i="4"/>
  <c r="A815" i="4"/>
  <c r="B814" i="4"/>
  <c r="A814" i="4"/>
  <c r="B813" i="4"/>
  <c r="A813" i="4"/>
  <c r="B812" i="4"/>
  <c r="A812" i="4"/>
  <c r="B811" i="4"/>
  <c r="A811" i="4"/>
  <c r="B810" i="4"/>
  <c r="A810" i="4"/>
  <c r="B809" i="4"/>
  <c r="A809" i="4"/>
  <c r="B808" i="4"/>
  <c r="A808" i="4"/>
  <c r="B807" i="4"/>
  <c r="A807" i="4"/>
  <c r="B806" i="4"/>
  <c r="A806" i="4"/>
  <c r="B805" i="4"/>
  <c r="A805" i="4"/>
  <c r="B804" i="4"/>
  <c r="A804" i="4"/>
  <c r="B803" i="4"/>
  <c r="A803" i="4"/>
  <c r="B802" i="4"/>
  <c r="A802" i="4"/>
  <c r="B801" i="4"/>
  <c r="A801" i="4"/>
  <c r="B800" i="4"/>
  <c r="A800" i="4"/>
  <c r="B799" i="4"/>
  <c r="A799" i="4"/>
  <c r="B798" i="4"/>
  <c r="A798" i="4"/>
  <c r="B797" i="4"/>
  <c r="A797" i="4"/>
  <c r="B796" i="4"/>
  <c r="A796" i="4"/>
  <c r="B795" i="4"/>
  <c r="A795" i="4"/>
  <c r="B794" i="4"/>
  <c r="A794" i="4"/>
  <c r="B793" i="4"/>
  <c r="A793" i="4"/>
  <c r="B792" i="4"/>
  <c r="A792" i="4"/>
  <c r="B791" i="4"/>
  <c r="A791" i="4"/>
  <c r="B790" i="4"/>
  <c r="A790" i="4"/>
  <c r="B789" i="4"/>
  <c r="A789" i="4"/>
  <c r="B788" i="4"/>
  <c r="A788" i="4"/>
  <c r="B787" i="4"/>
  <c r="A787" i="4"/>
  <c r="B786" i="4"/>
  <c r="A786" i="4"/>
  <c r="B785" i="4"/>
  <c r="A785" i="4"/>
  <c r="B784" i="4"/>
  <c r="A784" i="4"/>
  <c r="B783" i="4"/>
  <c r="A783" i="4"/>
  <c r="B782" i="4"/>
  <c r="A782" i="4"/>
  <c r="B781" i="4"/>
  <c r="A781" i="4"/>
  <c r="B780" i="4"/>
  <c r="A780" i="4"/>
  <c r="B779" i="4"/>
  <c r="A779" i="4"/>
  <c r="B778" i="4"/>
  <c r="A778" i="4"/>
  <c r="B777" i="4"/>
  <c r="A777" i="4"/>
  <c r="B776" i="4"/>
  <c r="A776" i="4"/>
  <c r="B775" i="4"/>
  <c r="A775" i="4"/>
  <c r="B774" i="4"/>
  <c r="A774" i="4"/>
  <c r="B773" i="4"/>
  <c r="A773" i="4"/>
  <c r="B772" i="4"/>
  <c r="A772" i="4"/>
  <c r="B771" i="4"/>
  <c r="A771" i="4"/>
  <c r="B770" i="4"/>
  <c r="A770" i="4"/>
  <c r="B769" i="4"/>
  <c r="A769" i="4"/>
  <c r="B768" i="4"/>
  <c r="A768" i="4"/>
  <c r="B767" i="4"/>
  <c r="A767" i="4"/>
  <c r="B766" i="4"/>
  <c r="A766" i="4"/>
  <c r="B765" i="4"/>
  <c r="A765" i="4"/>
  <c r="B764" i="4"/>
  <c r="A764" i="4"/>
  <c r="B763" i="4"/>
  <c r="A763" i="4"/>
  <c r="B762" i="4"/>
  <c r="A762" i="4"/>
  <c r="B761" i="4"/>
  <c r="A761" i="4"/>
  <c r="B760" i="4"/>
  <c r="A760" i="4"/>
  <c r="B759" i="4"/>
  <c r="A759" i="4"/>
  <c r="B758" i="4"/>
  <c r="A758" i="4"/>
  <c r="B757" i="4"/>
  <c r="A757" i="4"/>
  <c r="B756" i="4"/>
  <c r="A756" i="4"/>
  <c r="B755" i="4"/>
  <c r="A755" i="4"/>
  <c r="B754" i="4"/>
  <c r="A754" i="4"/>
  <c r="B753" i="4"/>
  <c r="A753" i="4"/>
  <c r="B752" i="4"/>
  <c r="A752" i="4"/>
  <c r="B751" i="4"/>
  <c r="A751" i="4"/>
  <c r="B750" i="4"/>
  <c r="A750" i="4"/>
  <c r="B749" i="4"/>
  <c r="A749" i="4"/>
  <c r="B748" i="4"/>
  <c r="A748" i="4"/>
  <c r="B747" i="4"/>
  <c r="A747" i="4"/>
  <c r="B746" i="4"/>
  <c r="A746" i="4"/>
  <c r="B745" i="4"/>
  <c r="A745" i="4"/>
  <c r="B744" i="4"/>
  <c r="A744" i="4"/>
  <c r="B743" i="4"/>
  <c r="A743" i="4"/>
  <c r="B742" i="4"/>
  <c r="A742" i="4"/>
  <c r="B741" i="4"/>
  <c r="A741" i="4"/>
  <c r="B740" i="4"/>
  <c r="A740" i="4"/>
  <c r="B739" i="4"/>
  <c r="A739" i="4"/>
  <c r="B738" i="4"/>
  <c r="A738" i="4"/>
  <c r="B737" i="4"/>
  <c r="A737" i="4"/>
  <c r="B736" i="4"/>
  <c r="A736" i="4"/>
  <c r="B735" i="4"/>
  <c r="A735" i="4"/>
  <c r="B734" i="4"/>
  <c r="A734" i="4"/>
  <c r="B733" i="4"/>
  <c r="A733" i="4"/>
  <c r="B732" i="4"/>
  <c r="A732" i="4"/>
  <c r="B731" i="4"/>
  <c r="A731" i="4"/>
  <c r="B730" i="4"/>
  <c r="A730" i="4"/>
  <c r="B729" i="4"/>
  <c r="A729" i="4"/>
  <c r="B728" i="4"/>
  <c r="A728" i="4"/>
  <c r="B727" i="4"/>
  <c r="A727" i="4"/>
  <c r="B726" i="4"/>
  <c r="A726" i="4"/>
  <c r="B725" i="4"/>
  <c r="A725" i="4"/>
  <c r="B724" i="4"/>
  <c r="A724" i="4"/>
  <c r="B723" i="4"/>
  <c r="A723" i="4"/>
  <c r="B722" i="4"/>
  <c r="A722" i="4"/>
  <c r="B721" i="4"/>
  <c r="A721" i="4"/>
  <c r="B720" i="4"/>
  <c r="A720" i="4"/>
  <c r="B719" i="4"/>
  <c r="A719" i="4"/>
  <c r="B718" i="4"/>
  <c r="A718" i="4"/>
  <c r="B717" i="4"/>
  <c r="A717" i="4"/>
  <c r="B716" i="4"/>
  <c r="A716" i="4"/>
  <c r="B715" i="4"/>
  <c r="A715" i="4"/>
  <c r="B714" i="4"/>
  <c r="A714" i="4"/>
  <c r="B713" i="4"/>
  <c r="A713" i="4"/>
  <c r="B712" i="4"/>
  <c r="A712" i="4"/>
  <c r="B711" i="4"/>
  <c r="A711" i="4"/>
  <c r="B710" i="4"/>
  <c r="A710" i="4"/>
  <c r="B709" i="4"/>
  <c r="A709" i="4"/>
  <c r="B708" i="4"/>
  <c r="A708" i="4"/>
  <c r="B707" i="4"/>
  <c r="A707" i="4"/>
  <c r="B706" i="4"/>
  <c r="A706" i="4"/>
  <c r="B705" i="4"/>
  <c r="A705" i="4"/>
  <c r="B704" i="4"/>
  <c r="A704" i="4"/>
  <c r="B703" i="4"/>
  <c r="A703" i="4"/>
  <c r="B702" i="4"/>
  <c r="A702" i="4"/>
  <c r="B701" i="4"/>
  <c r="A701" i="4"/>
  <c r="B700" i="4"/>
  <c r="A700" i="4"/>
  <c r="B699" i="4"/>
  <c r="A699" i="4"/>
  <c r="B698" i="4"/>
  <c r="A698" i="4"/>
  <c r="B697" i="4"/>
  <c r="A697" i="4"/>
  <c r="B696" i="4"/>
  <c r="A696" i="4"/>
  <c r="B695" i="4"/>
  <c r="A695" i="4"/>
  <c r="B694" i="4"/>
  <c r="A694" i="4"/>
  <c r="B693" i="4"/>
  <c r="A693" i="4"/>
  <c r="B692" i="4"/>
  <c r="A692" i="4"/>
  <c r="B691" i="4"/>
  <c r="A691" i="4"/>
  <c r="B690" i="4"/>
  <c r="A690" i="4"/>
  <c r="B689" i="4"/>
  <c r="A689" i="4"/>
  <c r="B688" i="4"/>
  <c r="A688" i="4"/>
  <c r="B687" i="4"/>
  <c r="A687" i="4"/>
  <c r="B686" i="4"/>
  <c r="A686" i="4"/>
  <c r="B685" i="4"/>
  <c r="A685" i="4"/>
  <c r="B684" i="4"/>
  <c r="A684" i="4"/>
  <c r="B683" i="4"/>
  <c r="A683" i="4"/>
  <c r="B682" i="4"/>
  <c r="A682" i="4"/>
  <c r="B681" i="4"/>
  <c r="A681" i="4"/>
  <c r="B680" i="4"/>
  <c r="A680" i="4"/>
  <c r="B679" i="4"/>
  <c r="A679" i="4"/>
  <c r="B678" i="4"/>
  <c r="A678" i="4"/>
  <c r="B677" i="4"/>
  <c r="A677" i="4"/>
  <c r="B676" i="4"/>
  <c r="A676" i="4"/>
  <c r="B675" i="4"/>
  <c r="A675" i="4"/>
  <c r="B674" i="4"/>
  <c r="A674" i="4"/>
  <c r="B673" i="4"/>
  <c r="A673" i="4"/>
  <c r="B672" i="4"/>
  <c r="A672" i="4"/>
  <c r="B671" i="4"/>
  <c r="A671" i="4"/>
  <c r="B670" i="4"/>
  <c r="A670" i="4"/>
  <c r="B669" i="4"/>
  <c r="A669" i="4"/>
  <c r="B668" i="4"/>
  <c r="A668" i="4"/>
  <c r="B667" i="4"/>
  <c r="A667" i="4"/>
  <c r="B666" i="4"/>
  <c r="A666" i="4"/>
  <c r="B665" i="4"/>
  <c r="A665" i="4"/>
  <c r="B664" i="4"/>
  <c r="A664" i="4"/>
  <c r="B663" i="4"/>
  <c r="A663" i="4"/>
  <c r="B662" i="4"/>
  <c r="A662" i="4"/>
  <c r="B661" i="4"/>
  <c r="A661" i="4"/>
  <c r="B660" i="4"/>
  <c r="A660" i="4"/>
  <c r="B659" i="4"/>
  <c r="A659" i="4"/>
  <c r="B658" i="4"/>
  <c r="A658" i="4"/>
  <c r="B657" i="4"/>
  <c r="A657" i="4"/>
  <c r="B656" i="4"/>
  <c r="A656" i="4"/>
  <c r="B655" i="4"/>
  <c r="A655" i="4"/>
  <c r="B654" i="4"/>
  <c r="A654" i="4"/>
  <c r="B653" i="4"/>
  <c r="A653" i="4"/>
  <c r="B652" i="4"/>
  <c r="A652" i="4"/>
  <c r="B651" i="4"/>
  <c r="A651" i="4"/>
  <c r="B650" i="4"/>
  <c r="A650" i="4"/>
  <c r="B649" i="4"/>
  <c r="A649" i="4"/>
  <c r="B648" i="4"/>
  <c r="A648" i="4"/>
  <c r="B647" i="4"/>
  <c r="A647" i="4"/>
  <c r="B646" i="4"/>
  <c r="A646" i="4"/>
  <c r="B645" i="4"/>
  <c r="A645" i="4"/>
  <c r="B644" i="4"/>
  <c r="A644" i="4"/>
  <c r="B643" i="4"/>
  <c r="A643" i="4"/>
  <c r="B642" i="4"/>
  <c r="A642" i="4"/>
  <c r="B641" i="4"/>
  <c r="A641" i="4"/>
  <c r="B640" i="4"/>
  <c r="A640" i="4"/>
  <c r="B639" i="4"/>
  <c r="A639" i="4"/>
  <c r="B638" i="4"/>
  <c r="A638" i="4"/>
  <c r="B637" i="4"/>
  <c r="A637" i="4"/>
  <c r="B636" i="4"/>
  <c r="A636" i="4"/>
  <c r="B635" i="4"/>
  <c r="A635" i="4"/>
  <c r="B634" i="4"/>
  <c r="A634" i="4"/>
  <c r="B633" i="4"/>
  <c r="A633" i="4"/>
  <c r="B632" i="4"/>
  <c r="A632" i="4"/>
  <c r="B631" i="4"/>
  <c r="A631" i="4"/>
  <c r="B630" i="4"/>
  <c r="A630" i="4"/>
  <c r="B629" i="4"/>
  <c r="A629" i="4"/>
  <c r="B628" i="4"/>
  <c r="A628" i="4"/>
  <c r="B627" i="4"/>
  <c r="A627" i="4"/>
  <c r="B626" i="4"/>
  <c r="A626" i="4"/>
  <c r="B625" i="4"/>
  <c r="A625" i="4"/>
  <c r="B624" i="4"/>
  <c r="A624" i="4"/>
  <c r="B623" i="4"/>
  <c r="A623" i="4"/>
  <c r="B622" i="4"/>
  <c r="A622" i="4"/>
  <c r="B621" i="4"/>
  <c r="A621" i="4"/>
  <c r="B620" i="4"/>
  <c r="A620" i="4"/>
  <c r="B619" i="4"/>
  <c r="A619" i="4"/>
  <c r="B618" i="4"/>
  <c r="A618" i="4"/>
  <c r="B617" i="4"/>
  <c r="A617" i="4"/>
  <c r="B616" i="4"/>
  <c r="A616" i="4"/>
  <c r="B615" i="4"/>
  <c r="A615" i="4"/>
  <c r="B614" i="4"/>
  <c r="A614" i="4"/>
  <c r="B613" i="4"/>
  <c r="A613" i="4"/>
  <c r="B612" i="4"/>
  <c r="A612" i="4"/>
  <c r="B611" i="4"/>
  <c r="A611" i="4"/>
  <c r="B610" i="4"/>
  <c r="A610" i="4"/>
  <c r="B609" i="4"/>
  <c r="A609" i="4"/>
  <c r="B608" i="4"/>
  <c r="A608" i="4"/>
  <c r="B607" i="4"/>
  <c r="A607" i="4"/>
  <c r="B606" i="4"/>
  <c r="A606" i="4"/>
  <c r="B605" i="4"/>
  <c r="A605" i="4"/>
  <c r="B604" i="4"/>
  <c r="A604" i="4"/>
  <c r="B603" i="4"/>
  <c r="A603" i="4"/>
  <c r="B602" i="4"/>
  <c r="A602" i="4"/>
  <c r="B601" i="4"/>
  <c r="A601" i="4"/>
  <c r="B600" i="4"/>
  <c r="A600" i="4"/>
  <c r="B599" i="4"/>
  <c r="A599" i="4"/>
  <c r="B598" i="4"/>
  <c r="A598" i="4"/>
  <c r="B597" i="4"/>
  <c r="A597" i="4"/>
  <c r="B596" i="4"/>
  <c r="A596" i="4"/>
  <c r="B595" i="4"/>
  <c r="A595" i="4"/>
  <c r="B594" i="4"/>
  <c r="A594" i="4"/>
  <c r="B593" i="4"/>
  <c r="A593" i="4"/>
  <c r="B592" i="4"/>
  <c r="A592" i="4"/>
  <c r="B591" i="4"/>
  <c r="A591" i="4"/>
  <c r="B590" i="4"/>
  <c r="A590" i="4"/>
  <c r="B589" i="4"/>
  <c r="A589" i="4"/>
  <c r="B588" i="4"/>
  <c r="A588" i="4"/>
  <c r="B587" i="4"/>
  <c r="A587" i="4"/>
  <c r="B586" i="4"/>
  <c r="A586" i="4"/>
  <c r="B585" i="4"/>
  <c r="A585" i="4"/>
  <c r="B584" i="4"/>
  <c r="A584" i="4"/>
  <c r="B583" i="4"/>
  <c r="A583" i="4"/>
  <c r="B582" i="4"/>
  <c r="A582" i="4"/>
  <c r="B581" i="4"/>
  <c r="A581" i="4"/>
  <c r="B580" i="4"/>
  <c r="A580" i="4"/>
  <c r="B579" i="4"/>
  <c r="A579" i="4"/>
  <c r="B578" i="4"/>
  <c r="A578" i="4"/>
  <c r="B577" i="4"/>
  <c r="A577" i="4"/>
  <c r="B576" i="4"/>
  <c r="A576" i="4"/>
  <c r="B575" i="4"/>
  <c r="A575" i="4"/>
  <c r="B574" i="4"/>
  <c r="A574" i="4"/>
  <c r="B573" i="4"/>
  <c r="A573" i="4"/>
  <c r="B572" i="4"/>
  <c r="A572" i="4"/>
  <c r="B571" i="4"/>
  <c r="A571" i="4"/>
  <c r="B570" i="4"/>
  <c r="A570" i="4"/>
  <c r="B569" i="4"/>
  <c r="A569" i="4"/>
  <c r="B568" i="4"/>
  <c r="A568" i="4"/>
  <c r="B567" i="4"/>
  <c r="A567" i="4"/>
  <c r="B566" i="4"/>
  <c r="A566" i="4"/>
  <c r="B565" i="4"/>
  <c r="A565" i="4"/>
  <c r="B564" i="4"/>
  <c r="A564" i="4"/>
  <c r="B563" i="4"/>
  <c r="A563" i="4"/>
  <c r="B562" i="4"/>
  <c r="A562" i="4"/>
  <c r="B561" i="4"/>
  <c r="A561" i="4"/>
  <c r="B560" i="4"/>
  <c r="A560" i="4"/>
  <c r="B559" i="4"/>
  <c r="A559" i="4"/>
  <c r="B558" i="4"/>
  <c r="A558" i="4"/>
  <c r="B557" i="4"/>
  <c r="A557" i="4"/>
  <c r="B556" i="4"/>
  <c r="A556" i="4"/>
  <c r="B555" i="4"/>
  <c r="A555" i="4"/>
  <c r="B554" i="4"/>
  <c r="A554" i="4"/>
  <c r="B553" i="4"/>
  <c r="A553" i="4"/>
  <c r="B552" i="4"/>
  <c r="A552" i="4"/>
  <c r="B551" i="4"/>
  <c r="A551" i="4"/>
  <c r="B550" i="4"/>
  <c r="A550" i="4"/>
  <c r="B549" i="4"/>
  <c r="A549" i="4"/>
  <c r="B548" i="4"/>
  <c r="A548" i="4"/>
  <c r="B547" i="4"/>
  <c r="A547" i="4"/>
  <c r="B546" i="4"/>
  <c r="A546" i="4"/>
  <c r="B545" i="4"/>
  <c r="A545" i="4"/>
  <c r="B544" i="4"/>
  <c r="A544" i="4"/>
  <c r="B543" i="4"/>
  <c r="A543" i="4"/>
  <c r="B542" i="4"/>
  <c r="A542" i="4"/>
  <c r="B541" i="4"/>
  <c r="A541" i="4"/>
  <c r="B540" i="4"/>
  <c r="A540" i="4"/>
  <c r="B539" i="4"/>
  <c r="A539" i="4"/>
  <c r="B538" i="4"/>
  <c r="A538" i="4"/>
  <c r="B537" i="4"/>
  <c r="A537" i="4"/>
  <c r="B536" i="4"/>
  <c r="A536" i="4"/>
  <c r="B535" i="4"/>
  <c r="A535" i="4"/>
  <c r="B534" i="4"/>
  <c r="A534" i="4"/>
  <c r="B533" i="4"/>
  <c r="A533" i="4"/>
  <c r="B532" i="4"/>
  <c r="A532" i="4"/>
  <c r="B531" i="4"/>
  <c r="A531" i="4"/>
  <c r="B530" i="4"/>
  <c r="A530" i="4"/>
  <c r="B529" i="4"/>
  <c r="A529" i="4"/>
  <c r="B528" i="4"/>
  <c r="A528" i="4"/>
  <c r="B527" i="4"/>
  <c r="A527" i="4"/>
  <c r="B526" i="4"/>
  <c r="A526" i="4"/>
  <c r="B525" i="4"/>
  <c r="A525" i="4"/>
  <c r="B524" i="4"/>
  <c r="A524" i="4"/>
  <c r="B523" i="4"/>
  <c r="A523" i="4"/>
  <c r="B522" i="4"/>
  <c r="A522" i="4"/>
  <c r="B521" i="4"/>
  <c r="A521" i="4"/>
  <c r="B520" i="4"/>
  <c r="A520" i="4"/>
  <c r="B519" i="4"/>
  <c r="A519" i="4"/>
  <c r="B518" i="4"/>
  <c r="A518" i="4"/>
  <c r="B517" i="4"/>
  <c r="A517" i="4"/>
  <c r="B516" i="4"/>
  <c r="A516" i="4"/>
  <c r="B515" i="4"/>
  <c r="A515" i="4"/>
  <c r="B514" i="4"/>
  <c r="A514" i="4"/>
  <c r="B513" i="4"/>
  <c r="A513" i="4"/>
  <c r="B512" i="4"/>
  <c r="A512" i="4"/>
  <c r="B511" i="4"/>
  <c r="A511" i="4"/>
  <c r="B510" i="4"/>
  <c r="A510" i="4"/>
  <c r="B509" i="4"/>
  <c r="A509" i="4"/>
  <c r="B508" i="4"/>
  <c r="A508" i="4"/>
  <c r="B507" i="4"/>
  <c r="A507" i="4"/>
  <c r="B506" i="4"/>
  <c r="A506" i="4"/>
  <c r="B505" i="4"/>
  <c r="A505" i="4"/>
  <c r="B504" i="4"/>
  <c r="A504" i="4"/>
  <c r="B503" i="4"/>
  <c r="A503" i="4"/>
  <c r="B502" i="4"/>
  <c r="A502" i="4"/>
  <c r="B501" i="4"/>
  <c r="A501" i="4"/>
  <c r="B500" i="4"/>
  <c r="A500" i="4"/>
  <c r="B499" i="4"/>
  <c r="A499" i="4"/>
  <c r="B498" i="4"/>
  <c r="A498" i="4"/>
  <c r="B497" i="4"/>
  <c r="A497" i="4"/>
  <c r="B496" i="4"/>
  <c r="A496" i="4"/>
  <c r="B495" i="4"/>
  <c r="A495" i="4"/>
  <c r="B494" i="4"/>
  <c r="A494" i="4"/>
  <c r="B493" i="4"/>
  <c r="A493" i="4"/>
  <c r="B492" i="4"/>
  <c r="A492" i="4"/>
  <c r="B491" i="4"/>
  <c r="A491" i="4"/>
  <c r="B490" i="4"/>
  <c r="A490" i="4"/>
  <c r="B489" i="4"/>
  <c r="A489" i="4"/>
  <c r="B488" i="4"/>
  <c r="A488" i="4"/>
  <c r="B487" i="4"/>
  <c r="A487" i="4"/>
  <c r="B486" i="4"/>
  <c r="A486" i="4"/>
  <c r="B485" i="4"/>
  <c r="A485" i="4"/>
  <c r="B484" i="4"/>
  <c r="A484" i="4"/>
  <c r="B483" i="4"/>
  <c r="A483" i="4"/>
  <c r="B482" i="4"/>
  <c r="A482" i="4"/>
  <c r="B481" i="4"/>
  <c r="A481" i="4"/>
  <c r="B480" i="4"/>
  <c r="A480" i="4"/>
  <c r="B479" i="4"/>
  <c r="A479" i="4"/>
  <c r="B478" i="4"/>
  <c r="A478" i="4"/>
  <c r="B477" i="4"/>
  <c r="A477" i="4"/>
  <c r="B476" i="4"/>
  <c r="A476" i="4"/>
  <c r="B475" i="4"/>
  <c r="A475" i="4"/>
  <c r="B474" i="4"/>
  <c r="A474" i="4"/>
  <c r="B473" i="4"/>
  <c r="A473" i="4"/>
  <c r="B472" i="4"/>
  <c r="A472" i="4"/>
  <c r="B471" i="4"/>
  <c r="A471" i="4"/>
  <c r="B470" i="4"/>
  <c r="A470" i="4"/>
  <c r="B469" i="4"/>
  <c r="A469" i="4"/>
  <c r="B468" i="4"/>
  <c r="A468" i="4"/>
  <c r="B467" i="4"/>
  <c r="A467" i="4"/>
  <c r="B466" i="4"/>
  <c r="A466" i="4"/>
  <c r="B465" i="4"/>
  <c r="A465" i="4"/>
  <c r="B464" i="4"/>
  <c r="A464" i="4"/>
  <c r="B463" i="4"/>
  <c r="A463" i="4"/>
  <c r="B462" i="4"/>
  <c r="A462" i="4"/>
  <c r="B461" i="4"/>
  <c r="A461" i="4"/>
  <c r="B460" i="4"/>
  <c r="A460" i="4"/>
  <c r="B459" i="4"/>
  <c r="A459" i="4"/>
  <c r="B458" i="4"/>
  <c r="A458" i="4"/>
  <c r="B457" i="4"/>
  <c r="A457" i="4"/>
  <c r="B456" i="4"/>
  <c r="A456" i="4"/>
  <c r="B455" i="4"/>
  <c r="A455" i="4"/>
  <c r="B454" i="4"/>
  <c r="A454" i="4"/>
  <c r="B453" i="4"/>
  <c r="A453" i="4"/>
  <c r="B452" i="4"/>
  <c r="A452" i="4"/>
  <c r="B451" i="4"/>
  <c r="A451" i="4"/>
  <c r="B450" i="4"/>
  <c r="A450" i="4"/>
  <c r="B449" i="4"/>
  <c r="A449" i="4"/>
  <c r="B448" i="4"/>
  <c r="A448" i="4"/>
  <c r="B447" i="4"/>
  <c r="A447" i="4"/>
  <c r="B446" i="4"/>
  <c r="A446" i="4"/>
  <c r="B445" i="4"/>
  <c r="A445" i="4"/>
  <c r="B444" i="4"/>
  <c r="A444" i="4"/>
  <c r="B443" i="4"/>
  <c r="A443" i="4"/>
  <c r="B442" i="4"/>
  <c r="A442" i="4"/>
  <c r="B441" i="4"/>
  <c r="A441" i="4"/>
  <c r="B440" i="4"/>
  <c r="A440" i="4"/>
  <c r="B439" i="4"/>
  <c r="A439" i="4"/>
  <c r="B438" i="4"/>
  <c r="A438" i="4"/>
  <c r="B437" i="4"/>
  <c r="A437" i="4"/>
  <c r="B436" i="4"/>
  <c r="A436" i="4"/>
  <c r="B435" i="4"/>
  <c r="A435" i="4"/>
  <c r="B434" i="4"/>
  <c r="A434" i="4"/>
  <c r="B433" i="4"/>
  <c r="A433" i="4"/>
  <c r="B432" i="4"/>
  <c r="A432" i="4"/>
  <c r="B431" i="4"/>
  <c r="A431" i="4"/>
  <c r="B430" i="4"/>
  <c r="A430" i="4"/>
  <c r="B429" i="4"/>
  <c r="A429" i="4"/>
  <c r="B428" i="4"/>
  <c r="A428" i="4"/>
  <c r="B427" i="4"/>
  <c r="A427" i="4"/>
  <c r="B426" i="4"/>
  <c r="A426" i="4"/>
  <c r="B425" i="4"/>
  <c r="A425" i="4"/>
  <c r="B424" i="4"/>
  <c r="A424" i="4"/>
  <c r="B423" i="4"/>
  <c r="A423" i="4"/>
  <c r="B422" i="4"/>
  <c r="A422" i="4"/>
  <c r="B421" i="4"/>
  <c r="A421" i="4"/>
  <c r="B420" i="4"/>
  <c r="A420" i="4"/>
  <c r="B419" i="4"/>
  <c r="A419" i="4"/>
  <c r="B418" i="4"/>
  <c r="A418" i="4"/>
  <c r="B417" i="4"/>
  <c r="A417" i="4"/>
  <c r="B416" i="4"/>
  <c r="A416" i="4"/>
  <c r="B415" i="4"/>
  <c r="A415" i="4"/>
  <c r="B414" i="4"/>
  <c r="A414" i="4"/>
  <c r="B413" i="4"/>
  <c r="A413" i="4"/>
  <c r="B412" i="4"/>
  <c r="A412" i="4"/>
  <c r="B411" i="4"/>
  <c r="A411" i="4"/>
  <c r="B410" i="4"/>
  <c r="A410" i="4"/>
  <c r="B409" i="4"/>
  <c r="A409" i="4"/>
  <c r="B408" i="4"/>
  <c r="A408" i="4"/>
  <c r="B407" i="4"/>
  <c r="A407" i="4"/>
  <c r="B406" i="4"/>
  <c r="A406" i="4"/>
  <c r="B405" i="4"/>
  <c r="A405" i="4"/>
  <c r="B404" i="4"/>
  <c r="A404" i="4"/>
  <c r="B403" i="4"/>
  <c r="A403" i="4"/>
  <c r="B402" i="4"/>
  <c r="A402" i="4"/>
  <c r="B401" i="4"/>
  <c r="A401" i="4"/>
  <c r="B400" i="4"/>
  <c r="A400" i="4"/>
  <c r="B399" i="4"/>
  <c r="A399" i="4"/>
  <c r="B398" i="4"/>
  <c r="A398" i="4"/>
  <c r="B397" i="4"/>
  <c r="A397" i="4"/>
  <c r="B396" i="4"/>
  <c r="A396" i="4"/>
  <c r="B395" i="4"/>
  <c r="A395" i="4"/>
  <c r="B394" i="4"/>
  <c r="A394" i="4"/>
  <c r="B393" i="4"/>
  <c r="A393" i="4"/>
  <c r="B392" i="4"/>
  <c r="A392" i="4"/>
  <c r="B391" i="4"/>
  <c r="A391" i="4"/>
  <c r="B390" i="4"/>
  <c r="A390" i="4"/>
  <c r="B389" i="4"/>
  <c r="A389" i="4"/>
  <c r="B388" i="4"/>
  <c r="A388" i="4"/>
  <c r="B387" i="4"/>
  <c r="A387" i="4"/>
  <c r="B386" i="4"/>
  <c r="A386" i="4"/>
  <c r="B385" i="4"/>
  <c r="A385" i="4"/>
  <c r="B384" i="4"/>
  <c r="A384" i="4"/>
  <c r="B383" i="4"/>
  <c r="A383" i="4"/>
  <c r="B382" i="4"/>
  <c r="A382" i="4"/>
  <c r="B381" i="4"/>
  <c r="A381" i="4"/>
  <c r="B380" i="4"/>
  <c r="A380" i="4"/>
  <c r="B379" i="4"/>
  <c r="A379" i="4"/>
  <c r="B378" i="4"/>
  <c r="A378" i="4"/>
  <c r="B377" i="4"/>
  <c r="A377" i="4"/>
  <c r="B376" i="4"/>
  <c r="A376" i="4"/>
  <c r="B375" i="4"/>
  <c r="A375" i="4"/>
  <c r="B374" i="4"/>
  <c r="A374" i="4"/>
  <c r="B373" i="4"/>
  <c r="A373" i="4"/>
  <c r="B372" i="4"/>
  <c r="A372" i="4"/>
  <c r="B371" i="4"/>
  <c r="A371" i="4"/>
  <c r="B370" i="4"/>
  <c r="A370" i="4"/>
  <c r="B369" i="4"/>
  <c r="A369" i="4"/>
  <c r="B368" i="4"/>
  <c r="A368" i="4"/>
  <c r="B367" i="4"/>
  <c r="A367" i="4"/>
  <c r="B366" i="4"/>
  <c r="A366" i="4"/>
  <c r="B365" i="4"/>
  <c r="A365" i="4"/>
  <c r="B364" i="4"/>
  <c r="A364" i="4"/>
  <c r="B363" i="4"/>
  <c r="A363" i="4"/>
  <c r="B362" i="4"/>
  <c r="A362" i="4"/>
  <c r="B361" i="4"/>
  <c r="A361" i="4"/>
  <c r="B360" i="4"/>
  <c r="A360" i="4"/>
  <c r="B359" i="4"/>
  <c r="A359" i="4"/>
  <c r="B358" i="4"/>
  <c r="A358" i="4"/>
  <c r="B357" i="4"/>
  <c r="A357" i="4"/>
  <c r="B356" i="4"/>
  <c r="A356" i="4"/>
  <c r="B355" i="4"/>
  <c r="A355" i="4"/>
  <c r="B354" i="4"/>
  <c r="A354" i="4"/>
  <c r="B353" i="4"/>
  <c r="A353" i="4"/>
  <c r="B352" i="4"/>
  <c r="A352" i="4"/>
  <c r="B351" i="4"/>
  <c r="A351" i="4"/>
  <c r="B350" i="4"/>
  <c r="A350" i="4"/>
  <c r="B349" i="4"/>
  <c r="A349" i="4"/>
  <c r="B348" i="4"/>
  <c r="A348" i="4"/>
  <c r="B347" i="4"/>
  <c r="A347" i="4"/>
  <c r="B346" i="4"/>
  <c r="A346" i="4"/>
  <c r="B345" i="4"/>
  <c r="A345" i="4"/>
  <c r="B344" i="4"/>
  <c r="A344" i="4"/>
  <c r="B343" i="4"/>
  <c r="A343" i="4"/>
  <c r="B342" i="4"/>
  <c r="A342" i="4"/>
  <c r="B341" i="4"/>
  <c r="A341" i="4"/>
  <c r="B340" i="4"/>
  <c r="A340" i="4"/>
  <c r="B339" i="4"/>
  <c r="A339" i="4"/>
  <c r="B338" i="4"/>
  <c r="A338" i="4"/>
  <c r="B337" i="4"/>
  <c r="A337" i="4"/>
  <c r="B336" i="4"/>
  <c r="A336" i="4"/>
  <c r="B335" i="4"/>
  <c r="A335" i="4"/>
  <c r="B334" i="4"/>
  <c r="A334" i="4"/>
  <c r="B333" i="4"/>
  <c r="A333" i="4"/>
  <c r="B332" i="4"/>
  <c r="A332" i="4"/>
  <c r="B331" i="4"/>
  <c r="A331" i="4"/>
  <c r="B330" i="4"/>
  <c r="A330" i="4"/>
  <c r="B329" i="4"/>
  <c r="A329" i="4"/>
  <c r="B328" i="4"/>
  <c r="A328" i="4"/>
  <c r="B327" i="4"/>
  <c r="A327" i="4"/>
  <c r="B326" i="4"/>
  <c r="A326" i="4"/>
  <c r="B325" i="4"/>
  <c r="A325" i="4"/>
  <c r="B324" i="4"/>
  <c r="A324" i="4"/>
  <c r="B323" i="4"/>
  <c r="A323" i="4"/>
  <c r="B322" i="4"/>
  <c r="A322" i="4"/>
  <c r="B321" i="4"/>
  <c r="A321" i="4"/>
  <c r="B320" i="4"/>
  <c r="A320" i="4"/>
  <c r="B319" i="4"/>
  <c r="A319" i="4"/>
  <c r="B318" i="4"/>
  <c r="A318" i="4"/>
  <c r="B317" i="4"/>
  <c r="A317" i="4"/>
  <c r="B316" i="4"/>
  <c r="A316" i="4"/>
  <c r="B315" i="4"/>
  <c r="A315" i="4"/>
  <c r="B314" i="4"/>
  <c r="A314" i="4"/>
  <c r="B313" i="4"/>
  <c r="A313" i="4"/>
  <c r="B312" i="4"/>
  <c r="A312" i="4"/>
  <c r="B311" i="4"/>
  <c r="A311" i="4"/>
  <c r="B310" i="4"/>
  <c r="A310" i="4"/>
  <c r="B309" i="4"/>
  <c r="A309" i="4"/>
  <c r="B308" i="4"/>
  <c r="A308" i="4"/>
  <c r="B307" i="4"/>
  <c r="A307" i="4"/>
  <c r="B306" i="4"/>
  <c r="A306" i="4"/>
  <c r="B305" i="4"/>
  <c r="A305" i="4"/>
  <c r="B304" i="4"/>
  <c r="A304" i="4"/>
  <c r="B303" i="4"/>
  <c r="A303" i="4"/>
  <c r="B302" i="4"/>
  <c r="A302" i="4"/>
  <c r="B301" i="4"/>
  <c r="A301" i="4"/>
  <c r="B300" i="4"/>
  <c r="A300" i="4"/>
  <c r="B299" i="4"/>
  <c r="A299" i="4"/>
  <c r="B298" i="4"/>
  <c r="A298" i="4"/>
  <c r="B297" i="4"/>
  <c r="A297" i="4"/>
  <c r="B296" i="4"/>
  <c r="A296" i="4"/>
  <c r="B295" i="4"/>
  <c r="A295" i="4"/>
  <c r="B294" i="4"/>
  <c r="A294" i="4"/>
  <c r="B293" i="4"/>
  <c r="A293" i="4"/>
  <c r="B292" i="4"/>
  <c r="A292" i="4"/>
  <c r="B291" i="4"/>
  <c r="A291" i="4"/>
  <c r="B290" i="4"/>
  <c r="A290" i="4"/>
  <c r="B289" i="4"/>
  <c r="A289" i="4"/>
  <c r="B288" i="4"/>
  <c r="A288" i="4"/>
  <c r="B287" i="4"/>
  <c r="A287" i="4"/>
  <c r="B286" i="4"/>
  <c r="A286" i="4"/>
  <c r="B285" i="4"/>
  <c r="A285" i="4"/>
  <c r="B284" i="4"/>
  <c r="A284" i="4"/>
  <c r="B283" i="4"/>
  <c r="A283" i="4"/>
  <c r="B282" i="4"/>
  <c r="A282" i="4"/>
  <c r="B281" i="4"/>
  <c r="A281" i="4"/>
  <c r="B280" i="4"/>
  <c r="A280" i="4"/>
  <c r="B279" i="4"/>
  <c r="A279" i="4"/>
  <c r="B278" i="4"/>
  <c r="A278" i="4"/>
  <c r="B277" i="4"/>
  <c r="A277" i="4"/>
  <c r="B276" i="4"/>
  <c r="A276" i="4"/>
  <c r="B275" i="4"/>
  <c r="A275" i="4"/>
  <c r="B274" i="4"/>
  <c r="A274" i="4"/>
  <c r="B273" i="4"/>
  <c r="A273" i="4"/>
  <c r="B272" i="4"/>
  <c r="A272" i="4"/>
  <c r="B271" i="4"/>
  <c r="A271" i="4"/>
  <c r="B270" i="4"/>
  <c r="A270" i="4"/>
  <c r="B269" i="4"/>
  <c r="A269" i="4"/>
  <c r="B268" i="4"/>
  <c r="A268" i="4"/>
  <c r="B267" i="4"/>
  <c r="A267" i="4"/>
  <c r="B266" i="4"/>
  <c r="A266" i="4"/>
  <c r="B265" i="4"/>
  <c r="A265" i="4"/>
  <c r="B264" i="4"/>
  <c r="A264" i="4"/>
  <c r="B263" i="4"/>
  <c r="A263" i="4"/>
  <c r="B262" i="4"/>
  <c r="A262" i="4"/>
  <c r="B261" i="4"/>
  <c r="A261" i="4"/>
  <c r="B260" i="4"/>
  <c r="A260" i="4"/>
  <c r="B259" i="4"/>
  <c r="A259" i="4"/>
  <c r="B258" i="4"/>
  <c r="A258" i="4"/>
  <c r="B257" i="4"/>
  <c r="A257" i="4"/>
  <c r="B256" i="4"/>
  <c r="A256" i="4"/>
  <c r="B255" i="4"/>
  <c r="A255" i="4"/>
  <c r="B254" i="4"/>
  <c r="A254" i="4"/>
  <c r="B253" i="4"/>
  <c r="A253" i="4"/>
  <c r="B252" i="4"/>
  <c r="A252" i="4"/>
  <c r="B251" i="4"/>
  <c r="A251" i="4"/>
  <c r="B250" i="4"/>
  <c r="A250" i="4"/>
  <c r="B249" i="4"/>
  <c r="A249" i="4"/>
  <c r="B248" i="4"/>
  <c r="A248" i="4"/>
  <c r="B247" i="4"/>
  <c r="A247" i="4"/>
  <c r="B246" i="4"/>
  <c r="A246" i="4"/>
  <c r="B245" i="4"/>
  <c r="A245" i="4"/>
  <c r="B244" i="4"/>
  <c r="A244" i="4"/>
  <c r="B243" i="4"/>
  <c r="A243" i="4"/>
  <c r="B242" i="4"/>
  <c r="A242" i="4"/>
  <c r="B241" i="4"/>
  <c r="A241" i="4"/>
  <c r="B240" i="4"/>
  <c r="A240" i="4"/>
  <c r="B239" i="4"/>
  <c r="A239" i="4"/>
  <c r="B238" i="4"/>
  <c r="A238" i="4"/>
  <c r="B237" i="4"/>
  <c r="A237" i="4"/>
  <c r="B236" i="4"/>
  <c r="A236" i="4"/>
  <c r="B235" i="4"/>
  <c r="A235" i="4"/>
  <c r="B234" i="4"/>
  <c r="A234" i="4"/>
  <c r="B233" i="4"/>
  <c r="A233" i="4"/>
  <c r="B232" i="4"/>
  <c r="A232" i="4"/>
  <c r="B231" i="4"/>
  <c r="A231" i="4"/>
  <c r="B230" i="4"/>
  <c r="A230" i="4"/>
  <c r="B229" i="4"/>
  <c r="A229" i="4"/>
  <c r="B228" i="4"/>
  <c r="A228" i="4"/>
  <c r="B227" i="4"/>
  <c r="A227" i="4"/>
  <c r="B226" i="4"/>
  <c r="A226" i="4"/>
  <c r="B225" i="4"/>
  <c r="A225" i="4"/>
  <c r="B224" i="4"/>
  <c r="A224" i="4"/>
  <c r="B223" i="4"/>
  <c r="A223" i="4"/>
  <c r="B222" i="4"/>
  <c r="A222" i="4"/>
  <c r="B221" i="4"/>
  <c r="A221" i="4"/>
  <c r="B220" i="4"/>
  <c r="A220" i="4"/>
  <c r="B219" i="4"/>
  <c r="A219" i="4"/>
  <c r="B218" i="4"/>
  <c r="A218" i="4"/>
  <c r="B217" i="4"/>
  <c r="A217" i="4"/>
  <c r="B216" i="4"/>
  <c r="A216" i="4"/>
  <c r="B215" i="4"/>
  <c r="A215" i="4"/>
  <c r="B214" i="4"/>
  <c r="A214" i="4"/>
  <c r="B213" i="4"/>
  <c r="A213" i="4"/>
  <c r="B212" i="4"/>
  <c r="A212" i="4"/>
  <c r="B211" i="4"/>
  <c r="A211" i="4"/>
  <c r="B210" i="4"/>
  <c r="A210" i="4"/>
  <c r="B209" i="4"/>
  <c r="A209" i="4"/>
  <c r="B208" i="4"/>
  <c r="A208" i="4"/>
  <c r="B207" i="4"/>
  <c r="A207" i="4"/>
  <c r="B206" i="4"/>
  <c r="A206" i="4"/>
  <c r="B205" i="4"/>
  <c r="A205" i="4"/>
  <c r="B204" i="4"/>
  <c r="A204" i="4"/>
  <c r="B203" i="4"/>
  <c r="A203" i="4"/>
  <c r="B202" i="4"/>
  <c r="A202" i="4"/>
  <c r="B201" i="4"/>
  <c r="A201" i="4"/>
  <c r="B200" i="4"/>
  <c r="A200" i="4"/>
  <c r="B199" i="4"/>
  <c r="A199" i="4"/>
  <c r="B198" i="4"/>
  <c r="A198" i="4"/>
  <c r="B197" i="4"/>
  <c r="A197" i="4"/>
  <c r="B196" i="4"/>
  <c r="A196" i="4"/>
  <c r="B195" i="4"/>
  <c r="A195" i="4"/>
  <c r="B194" i="4"/>
  <c r="A194" i="4"/>
  <c r="B193" i="4"/>
  <c r="A193" i="4"/>
  <c r="B192" i="4"/>
  <c r="A192" i="4"/>
  <c r="B191" i="4"/>
  <c r="A191" i="4"/>
  <c r="B190" i="4"/>
  <c r="A190" i="4"/>
  <c r="B189" i="4"/>
  <c r="A189" i="4"/>
  <c r="B188" i="4"/>
  <c r="A188" i="4"/>
  <c r="B187" i="4"/>
  <c r="A187" i="4"/>
  <c r="B186" i="4"/>
  <c r="A186" i="4"/>
  <c r="B185" i="4"/>
  <c r="A185" i="4"/>
  <c r="B184" i="4"/>
  <c r="A184" i="4"/>
  <c r="B183" i="4"/>
  <c r="A183" i="4"/>
  <c r="B182" i="4"/>
  <c r="A182" i="4"/>
  <c r="B181" i="4"/>
  <c r="A181" i="4"/>
  <c r="B180" i="4"/>
  <c r="A180" i="4"/>
  <c r="B179" i="4"/>
  <c r="A179" i="4"/>
  <c r="B178" i="4"/>
  <c r="A178" i="4"/>
  <c r="B177" i="4"/>
  <c r="A177" i="4"/>
  <c r="B176" i="4"/>
  <c r="A176" i="4"/>
  <c r="B175" i="4"/>
  <c r="A175" i="4"/>
  <c r="B174" i="4"/>
  <c r="A174" i="4"/>
  <c r="B173" i="4"/>
  <c r="A173" i="4"/>
  <c r="B172" i="4"/>
  <c r="A172" i="4"/>
  <c r="B171" i="4"/>
  <c r="A171" i="4"/>
  <c r="B170" i="4"/>
  <c r="A170" i="4"/>
  <c r="B169" i="4"/>
  <c r="A169" i="4"/>
  <c r="B168" i="4"/>
  <c r="A168" i="4"/>
  <c r="B167" i="4"/>
  <c r="A167" i="4"/>
  <c r="B166" i="4"/>
  <c r="A166" i="4"/>
  <c r="B165" i="4"/>
  <c r="A165" i="4"/>
  <c r="B164" i="4"/>
  <c r="A164" i="4"/>
  <c r="B163" i="4"/>
  <c r="A163" i="4"/>
  <c r="B162" i="4"/>
  <c r="A162" i="4"/>
  <c r="B161" i="4"/>
  <c r="A161" i="4"/>
  <c r="B160" i="4"/>
  <c r="A160" i="4"/>
  <c r="B159" i="4"/>
  <c r="A159" i="4"/>
  <c r="B158" i="4"/>
  <c r="A158" i="4"/>
  <c r="B157" i="4"/>
  <c r="A157" i="4"/>
  <c r="B156" i="4"/>
  <c r="A156" i="4"/>
  <c r="B155" i="4"/>
  <c r="A155" i="4"/>
  <c r="B154" i="4"/>
  <c r="A154" i="4"/>
  <c r="B153" i="4"/>
  <c r="A153" i="4"/>
  <c r="B152" i="4"/>
  <c r="A152" i="4"/>
  <c r="B151" i="4"/>
  <c r="A151" i="4"/>
  <c r="B150" i="4"/>
  <c r="A150" i="4"/>
  <c r="B149" i="4"/>
  <c r="A149" i="4"/>
  <c r="B148" i="4"/>
  <c r="A148" i="4"/>
  <c r="B147" i="4"/>
  <c r="A147" i="4"/>
  <c r="B146" i="4"/>
  <c r="A146" i="4"/>
  <c r="B145" i="4"/>
  <c r="A145" i="4"/>
  <c r="B144" i="4"/>
  <c r="A144" i="4"/>
  <c r="B143" i="4"/>
  <c r="A143" i="4"/>
  <c r="B142" i="4"/>
  <c r="A142" i="4"/>
  <c r="B141" i="4"/>
  <c r="A141" i="4"/>
  <c r="B140" i="4"/>
  <c r="A140" i="4"/>
  <c r="B139" i="4"/>
  <c r="A139" i="4"/>
  <c r="B138" i="4"/>
  <c r="A138" i="4"/>
  <c r="B137" i="4"/>
  <c r="A137" i="4"/>
  <c r="B136" i="4"/>
  <c r="A136" i="4"/>
  <c r="B135" i="4"/>
  <c r="A135" i="4"/>
  <c r="B134" i="4"/>
  <c r="A134" i="4"/>
  <c r="B133" i="4"/>
  <c r="A133" i="4"/>
  <c r="B132" i="4"/>
  <c r="A132" i="4"/>
  <c r="B131" i="4"/>
  <c r="A131" i="4"/>
  <c r="B130" i="4"/>
  <c r="A130" i="4"/>
  <c r="B129" i="4"/>
  <c r="A129" i="4"/>
  <c r="B128" i="4"/>
  <c r="A128" i="4"/>
  <c r="B127" i="4"/>
  <c r="A127" i="4"/>
  <c r="B126" i="4"/>
  <c r="A126" i="4"/>
  <c r="B125" i="4"/>
  <c r="A125" i="4"/>
  <c r="B124" i="4"/>
  <c r="A124" i="4"/>
  <c r="B123" i="4"/>
  <c r="A123" i="4"/>
  <c r="B122" i="4"/>
  <c r="A122" i="4"/>
  <c r="B121" i="4"/>
  <c r="A121" i="4"/>
  <c r="B120" i="4"/>
  <c r="A120" i="4"/>
  <c r="B119" i="4"/>
  <c r="A119" i="4"/>
  <c r="B118" i="4"/>
  <c r="A118" i="4"/>
  <c r="B117" i="4"/>
  <c r="A117" i="4"/>
  <c r="B116" i="4"/>
  <c r="A116" i="4"/>
  <c r="B115" i="4"/>
  <c r="A115" i="4"/>
  <c r="B114" i="4"/>
  <c r="A114" i="4"/>
  <c r="B113" i="4"/>
  <c r="A113" i="4"/>
  <c r="B112" i="4"/>
  <c r="A112" i="4"/>
  <c r="B111" i="4"/>
  <c r="A111" i="4"/>
  <c r="B110" i="4"/>
  <c r="A110" i="4"/>
  <c r="B109" i="4"/>
  <c r="A109" i="4"/>
  <c r="B108" i="4"/>
  <c r="A108" i="4"/>
  <c r="B107" i="4"/>
  <c r="A107" i="4"/>
  <c r="B106" i="4"/>
  <c r="A106" i="4"/>
  <c r="B105" i="4"/>
  <c r="A105" i="4"/>
  <c r="B104" i="4"/>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B3" i="4"/>
  <c r="A3" i="4"/>
  <c r="B2" i="4"/>
  <c r="A2" i="4"/>
  <c r="B7768" i="3"/>
  <c r="A7768" i="3"/>
  <c r="B7767" i="3"/>
  <c r="A7767" i="3"/>
  <c r="B7766" i="3"/>
  <c r="A7766" i="3"/>
  <c r="B7765" i="3"/>
  <c r="A7765" i="3"/>
  <c r="B7764" i="3"/>
  <c r="A7764" i="3"/>
  <c r="B7763" i="3"/>
  <c r="A7763" i="3"/>
  <c r="B7762" i="3"/>
  <c r="A7762" i="3"/>
  <c r="B7761" i="3"/>
  <c r="A7761" i="3"/>
  <c r="B7760" i="3"/>
  <c r="A7760" i="3"/>
  <c r="B7759" i="3"/>
  <c r="A7759" i="3"/>
  <c r="B7758" i="3"/>
  <c r="A7758" i="3"/>
  <c r="B7757" i="3"/>
  <c r="A7757" i="3"/>
  <c r="B7756" i="3"/>
  <c r="A7756" i="3"/>
  <c r="B7755" i="3"/>
  <c r="A7755" i="3"/>
  <c r="B7754" i="3"/>
  <c r="A7754" i="3"/>
  <c r="B7753" i="3"/>
  <c r="A7753" i="3"/>
  <c r="B7752" i="3"/>
  <c r="A7752" i="3"/>
  <c r="B7751" i="3"/>
  <c r="A7751" i="3"/>
  <c r="B7750" i="3"/>
  <c r="A7750" i="3"/>
  <c r="B7749" i="3"/>
  <c r="A7749" i="3"/>
  <c r="B7748" i="3"/>
  <c r="A7748" i="3"/>
  <c r="B7747" i="3"/>
  <c r="A7747" i="3"/>
  <c r="B7746" i="3"/>
  <c r="A7746" i="3"/>
  <c r="B7745" i="3"/>
  <c r="A7745" i="3"/>
  <c r="B7744" i="3"/>
  <c r="A7744" i="3"/>
  <c r="B7743" i="3"/>
  <c r="A7743" i="3"/>
  <c r="B7742" i="3"/>
  <c r="A7742" i="3"/>
  <c r="B7741" i="3"/>
  <c r="A7741" i="3"/>
  <c r="B7740" i="3"/>
  <c r="A7740" i="3"/>
  <c r="B7739" i="3"/>
  <c r="A7739" i="3"/>
  <c r="B7738" i="3"/>
  <c r="A7738" i="3"/>
  <c r="B7737" i="3"/>
  <c r="A7737" i="3"/>
  <c r="B7736" i="3"/>
  <c r="A7736" i="3"/>
  <c r="B7735" i="3"/>
  <c r="A7735" i="3"/>
  <c r="B7734" i="3"/>
  <c r="A7734" i="3"/>
  <c r="B7733" i="3"/>
  <c r="A7733" i="3"/>
  <c r="B7732" i="3"/>
  <c r="A7732" i="3"/>
  <c r="B7731" i="3"/>
  <c r="A7731" i="3"/>
  <c r="B7730" i="3"/>
  <c r="A7730" i="3"/>
  <c r="B7729" i="3"/>
  <c r="A7729" i="3"/>
  <c r="B7728" i="3"/>
  <c r="A7728" i="3"/>
  <c r="B7727" i="3"/>
  <c r="A7727" i="3"/>
  <c r="B7726" i="3"/>
  <c r="A7726" i="3"/>
  <c r="B7725" i="3"/>
  <c r="A7725" i="3"/>
  <c r="B7724" i="3"/>
  <c r="A7724" i="3"/>
  <c r="B7723" i="3"/>
  <c r="A7723" i="3"/>
  <c r="B7722" i="3"/>
  <c r="A7722" i="3"/>
  <c r="B7721" i="3"/>
  <c r="A7721" i="3"/>
  <c r="B7720" i="3"/>
  <c r="A7720" i="3"/>
  <c r="B7719" i="3"/>
  <c r="A7719" i="3"/>
  <c r="B7718" i="3"/>
  <c r="A7718" i="3"/>
  <c r="B7717" i="3"/>
  <c r="A7717" i="3"/>
  <c r="B7716" i="3"/>
  <c r="A7716" i="3"/>
  <c r="B7715" i="3"/>
  <c r="A7715" i="3"/>
  <c r="B7714" i="3"/>
  <c r="A7714" i="3"/>
  <c r="B7713" i="3"/>
  <c r="A7713" i="3"/>
  <c r="B7712" i="3"/>
  <c r="A7712" i="3"/>
  <c r="B7711" i="3"/>
  <c r="A7711" i="3"/>
  <c r="B7710" i="3"/>
  <c r="A7710" i="3"/>
  <c r="B7709" i="3"/>
  <c r="A7709" i="3"/>
  <c r="B7708" i="3"/>
  <c r="A7708" i="3"/>
  <c r="B7707" i="3"/>
  <c r="A7707" i="3"/>
  <c r="B7706" i="3"/>
  <c r="A7706" i="3"/>
  <c r="B7705" i="3"/>
  <c r="A7705" i="3"/>
  <c r="B7704" i="3"/>
  <c r="A7704" i="3"/>
  <c r="B7703" i="3"/>
  <c r="A7703" i="3"/>
  <c r="B7702" i="3"/>
  <c r="A7702" i="3"/>
  <c r="B7701" i="3"/>
  <c r="A7701" i="3"/>
  <c r="B7700" i="3"/>
  <c r="A7700" i="3"/>
  <c r="B7699" i="3"/>
  <c r="A7699" i="3"/>
  <c r="B7698" i="3"/>
  <c r="A7698" i="3"/>
  <c r="B7697" i="3"/>
  <c r="A7697" i="3"/>
  <c r="B7696" i="3"/>
  <c r="A7696" i="3"/>
  <c r="B7695" i="3"/>
  <c r="A7695" i="3"/>
  <c r="B7694" i="3"/>
  <c r="A7694" i="3"/>
  <c r="B7693" i="3"/>
  <c r="A7693" i="3"/>
  <c r="B7692" i="3"/>
  <c r="A7692" i="3"/>
  <c r="B7691" i="3"/>
  <c r="A7691" i="3"/>
  <c r="B7690" i="3"/>
  <c r="A7690" i="3"/>
  <c r="B7689" i="3"/>
  <c r="A7689" i="3"/>
  <c r="B7688" i="3"/>
  <c r="A7688" i="3"/>
  <c r="B7687" i="3"/>
  <c r="A7687" i="3"/>
  <c r="B7686" i="3"/>
  <c r="A7686" i="3"/>
  <c r="B7685" i="3"/>
  <c r="A7685" i="3"/>
  <c r="B7684" i="3"/>
  <c r="A7684" i="3"/>
  <c r="B7683" i="3"/>
  <c r="A7683" i="3"/>
  <c r="B7682" i="3"/>
  <c r="A7682" i="3"/>
  <c r="B7681" i="3"/>
  <c r="A7681" i="3"/>
  <c r="B7680" i="3"/>
  <c r="A7680" i="3"/>
  <c r="B7679" i="3"/>
  <c r="A7679" i="3"/>
  <c r="B7678" i="3"/>
  <c r="A7678" i="3"/>
  <c r="B7677" i="3"/>
  <c r="A7677" i="3"/>
  <c r="B7676" i="3"/>
  <c r="A7676" i="3"/>
  <c r="B7675" i="3"/>
  <c r="A7675" i="3"/>
  <c r="B7674" i="3"/>
  <c r="A7674" i="3"/>
  <c r="B7673" i="3"/>
  <c r="A7673" i="3"/>
  <c r="B7672" i="3"/>
  <c r="A7672" i="3"/>
  <c r="B7671" i="3"/>
  <c r="A7671" i="3"/>
  <c r="B7670" i="3"/>
  <c r="A7670" i="3"/>
  <c r="B7669" i="3"/>
  <c r="A7669" i="3"/>
  <c r="B7668" i="3"/>
  <c r="A7668" i="3"/>
  <c r="B7667" i="3"/>
  <c r="A7667" i="3"/>
  <c r="B7666" i="3"/>
  <c r="A7666" i="3"/>
  <c r="B7665" i="3"/>
  <c r="A7665" i="3"/>
  <c r="B7664" i="3"/>
  <c r="A7664" i="3"/>
  <c r="B7663" i="3"/>
  <c r="A7663" i="3"/>
  <c r="B7662" i="3"/>
  <c r="A7662" i="3"/>
  <c r="B7661" i="3"/>
  <c r="A7661" i="3"/>
  <c r="B7660" i="3"/>
  <c r="A7660" i="3"/>
  <c r="B7659" i="3"/>
  <c r="A7659" i="3"/>
  <c r="B7658" i="3"/>
  <c r="A7658" i="3"/>
  <c r="B7657" i="3"/>
  <c r="A7657" i="3"/>
  <c r="B7656" i="3"/>
  <c r="A7656" i="3"/>
  <c r="B7655" i="3"/>
  <c r="A7655" i="3"/>
  <c r="B7654" i="3"/>
  <c r="A7654" i="3"/>
  <c r="B7653" i="3"/>
  <c r="A7653" i="3"/>
  <c r="B7652" i="3"/>
  <c r="A7652" i="3"/>
  <c r="B7651" i="3"/>
  <c r="A7651" i="3"/>
  <c r="B7650" i="3"/>
  <c r="A7650" i="3"/>
  <c r="B7649" i="3"/>
  <c r="A7649" i="3"/>
  <c r="B7648" i="3"/>
  <c r="A7648" i="3"/>
  <c r="B7647" i="3"/>
  <c r="A7647" i="3"/>
  <c r="B7646" i="3"/>
  <c r="A7646" i="3"/>
  <c r="B7645" i="3"/>
  <c r="A7645" i="3"/>
  <c r="B7644" i="3"/>
  <c r="A7644" i="3"/>
  <c r="B7643" i="3"/>
  <c r="A7643" i="3"/>
  <c r="B7642" i="3"/>
  <c r="A7642" i="3"/>
  <c r="B7641" i="3"/>
  <c r="A7641" i="3"/>
  <c r="B7640" i="3"/>
  <c r="A7640" i="3"/>
  <c r="B7639" i="3"/>
  <c r="A7639" i="3"/>
  <c r="B7638" i="3"/>
  <c r="A7638" i="3"/>
  <c r="B7637" i="3"/>
  <c r="A7637" i="3"/>
  <c r="B7636" i="3"/>
  <c r="A7636" i="3"/>
  <c r="B7635" i="3"/>
  <c r="A7635" i="3"/>
  <c r="B7634" i="3"/>
  <c r="A7634" i="3"/>
  <c r="B7633" i="3"/>
  <c r="A7633" i="3"/>
  <c r="B7632" i="3"/>
  <c r="A7632" i="3"/>
  <c r="B7631" i="3"/>
  <c r="A7631" i="3"/>
  <c r="B7630" i="3"/>
  <c r="A7630" i="3"/>
  <c r="B7629" i="3"/>
  <c r="A7629" i="3"/>
  <c r="B7628" i="3"/>
  <c r="A7628" i="3"/>
  <c r="B7627" i="3"/>
  <c r="A7627" i="3"/>
  <c r="B7626" i="3"/>
  <c r="A7626" i="3"/>
  <c r="B7625" i="3"/>
  <c r="A7625" i="3"/>
  <c r="B7624" i="3"/>
  <c r="A7624" i="3"/>
  <c r="B7623" i="3"/>
  <c r="A7623" i="3"/>
  <c r="B7622" i="3"/>
  <c r="A7622" i="3"/>
  <c r="B7621" i="3"/>
  <c r="A7621" i="3"/>
  <c r="B7620" i="3"/>
  <c r="A7620" i="3"/>
  <c r="B7619" i="3"/>
  <c r="A7619" i="3"/>
  <c r="B7618" i="3"/>
  <c r="A7618" i="3"/>
  <c r="B7617" i="3"/>
  <c r="A7617" i="3"/>
  <c r="B7616" i="3"/>
  <c r="A7616" i="3"/>
  <c r="B7615" i="3"/>
  <c r="A7615" i="3"/>
  <c r="B7614" i="3"/>
  <c r="A7614" i="3"/>
  <c r="B7613" i="3"/>
  <c r="A7613" i="3"/>
  <c r="B7612" i="3"/>
  <c r="A7612" i="3"/>
  <c r="B7611" i="3"/>
  <c r="A7611" i="3"/>
  <c r="B7610" i="3"/>
  <c r="A7610" i="3"/>
  <c r="B7609" i="3"/>
  <c r="A7609" i="3"/>
  <c r="B7608" i="3"/>
  <c r="A7608" i="3"/>
  <c r="B7607" i="3"/>
  <c r="A7607" i="3"/>
  <c r="B7606" i="3"/>
  <c r="A7606" i="3"/>
  <c r="B7605" i="3"/>
  <c r="A7605" i="3"/>
  <c r="B7604" i="3"/>
  <c r="A7604" i="3"/>
  <c r="B7603" i="3"/>
  <c r="A7603" i="3"/>
  <c r="B7602" i="3"/>
  <c r="A7602" i="3"/>
  <c r="B7601" i="3"/>
  <c r="A7601" i="3"/>
  <c r="B7600" i="3"/>
  <c r="A7600" i="3"/>
  <c r="B7599" i="3"/>
  <c r="A7599" i="3"/>
  <c r="B7598" i="3"/>
  <c r="A7598" i="3"/>
  <c r="B7597" i="3"/>
  <c r="A7597" i="3"/>
  <c r="B7596" i="3"/>
  <c r="A7596" i="3"/>
  <c r="B7595" i="3"/>
  <c r="A7595" i="3"/>
  <c r="B7594" i="3"/>
  <c r="A7594" i="3"/>
  <c r="B7593" i="3"/>
  <c r="A7593" i="3"/>
  <c r="B7592" i="3"/>
  <c r="A7592" i="3"/>
  <c r="B7591" i="3"/>
  <c r="A7591" i="3"/>
  <c r="B7590" i="3"/>
  <c r="A7590" i="3"/>
  <c r="B7589" i="3"/>
  <c r="A7589" i="3"/>
  <c r="B7588" i="3"/>
  <c r="A7588" i="3"/>
  <c r="B7587" i="3"/>
  <c r="A7587" i="3"/>
  <c r="B7586" i="3"/>
  <c r="A7586" i="3"/>
  <c r="B7585" i="3"/>
  <c r="A7585" i="3"/>
  <c r="B7584" i="3"/>
  <c r="A7584" i="3"/>
  <c r="B7583" i="3"/>
  <c r="A7583" i="3"/>
  <c r="B7582" i="3"/>
  <c r="A7582" i="3"/>
  <c r="B7581" i="3"/>
  <c r="A7581" i="3"/>
  <c r="B7580" i="3"/>
  <c r="A7580" i="3"/>
  <c r="B7579" i="3"/>
  <c r="A7579" i="3"/>
  <c r="B7578" i="3"/>
  <c r="A7578" i="3"/>
  <c r="B7577" i="3"/>
  <c r="A7577" i="3"/>
  <c r="B7576" i="3"/>
  <c r="A7576" i="3"/>
  <c r="B7575" i="3"/>
  <c r="A7575" i="3"/>
  <c r="B7574" i="3"/>
  <c r="A7574" i="3"/>
  <c r="B7573" i="3"/>
  <c r="A7573" i="3"/>
  <c r="B7572" i="3"/>
  <c r="A7572" i="3"/>
  <c r="B7571" i="3"/>
  <c r="A7571" i="3"/>
  <c r="B7570" i="3"/>
  <c r="A7570" i="3"/>
  <c r="B7569" i="3"/>
  <c r="A7569" i="3"/>
  <c r="B7568" i="3"/>
  <c r="A7568" i="3"/>
  <c r="B7567" i="3"/>
  <c r="A7567" i="3"/>
  <c r="B7566" i="3"/>
  <c r="A7566" i="3"/>
  <c r="B7565" i="3"/>
  <c r="A7565" i="3"/>
  <c r="B7564" i="3"/>
  <c r="A7564" i="3"/>
  <c r="B7563" i="3"/>
  <c r="A7563" i="3"/>
  <c r="B7562" i="3"/>
  <c r="A7562" i="3"/>
  <c r="B7561" i="3"/>
  <c r="A7561" i="3"/>
  <c r="B7560" i="3"/>
  <c r="A7560" i="3"/>
  <c r="B7559" i="3"/>
  <c r="A7559" i="3"/>
  <c r="B7558" i="3"/>
  <c r="A7558" i="3"/>
  <c r="B7557" i="3"/>
  <c r="A7557" i="3"/>
  <c r="B7556" i="3"/>
  <c r="A7556" i="3"/>
  <c r="B7555" i="3"/>
  <c r="A7555" i="3"/>
  <c r="B7554" i="3"/>
  <c r="A7554" i="3"/>
  <c r="B7553" i="3"/>
  <c r="A7553" i="3"/>
  <c r="B7552" i="3"/>
  <c r="A7552" i="3"/>
  <c r="B7551" i="3"/>
  <c r="A7551" i="3"/>
  <c r="B7550" i="3"/>
  <c r="A7550" i="3"/>
  <c r="B7549" i="3"/>
  <c r="A7549" i="3"/>
  <c r="B7548" i="3"/>
  <c r="A7548" i="3"/>
  <c r="B7547" i="3"/>
  <c r="A7547" i="3"/>
  <c r="B7546" i="3"/>
  <c r="A7546" i="3"/>
  <c r="B7545" i="3"/>
  <c r="A7545" i="3"/>
  <c r="B7544" i="3"/>
  <c r="A7544" i="3"/>
  <c r="B7543" i="3"/>
  <c r="A7543" i="3"/>
  <c r="B7542" i="3"/>
  <c r="A7542" i="3"/>
  <c r="B7541" i="3"/>
  <c r="A7541" i="3"/>
  <c r="B7540" i="3"/>
  <c r="A7540" i="3"/>
  <c r="B7539" i="3"/>
  <c r="A7539" i="3"/>
  <c r="B7538" i="3"/>
  <c r="A7538" i="3"/>
  <c r="B7537" i="3"/>
  <c r="A7537" i="3"/>
  <c r="B7536" i="3"/>
  <c r="A7536" i="3"/>
  <c r="B7535" i="3"/>
  <c r="A7535" i="3"/>
  <c r="B7534" i="3"/>
  <c r="A7534" i="3"/>
  <c r="B7533" i="3"/>
  <c r="A7533" i="3"/>
  <c r="B7532" i="3"/>
  <c r="A7532" i="3"/>
  <c r="B7531" i="3"/>
  <c r="A7531" i="3"/>
  <c r="B7530" i="3"/>
  <c r="A7530" i="3"/>
  <c r="B7529" i="3"/>
  <c r="A7529" i="3"/>
  <c r="B7528" i="3"/>
  <c r="A7528" i="3"/>
  <c r="B7527" i="3"/>
  <c r="A7527" i="3"/>
  <c r="B7526" i="3"/>
  <c r="A7526" i="3"/>
  <c r="B7525" i="3"/>
  <c r="A7525" i="3"/>
  <c r="B7524" i="3"/>
  <c r="A7524" i="3"/>
  <c r="B7523" i="3"/>
  <c r="A7523" i="3"/>
  <c r="B7522" i="3"/>
  <c r="A7522" i="3"/>
  <c r="B7521" i="3"/>
  <c r="A7521" i="3"/>
  <c r="B7520" i="3"/>
  <c r="A7520" i="3"/>
  <c r="B7519" i="3"/>
  <c r="A7519" i="3"/>
  <c r="B7518" i="3"/>
  <c r="A7518" i="3"/>
  <c r="B7517" i="3"/>
  <c r="A7517" i="3"/>
  <c r="B7516" i="3"/>
  <c r="A7516" i="3"/>
  <c r="B7515" i="3"/>
  <c r="A7515" i="3"/>
  <c r="B7514" i="3"/>
  <c r="A7514" i="3"/>
  <c r="B7513" i="3"/>
  <c r="A7513" i="3"/>
  <c r="B7512" i="3"/>
  <c r="A7512" i="3"/>
  <c r="B7511" i="3"/>
  <c r="A7511" i="3"/>
  <c r="B7510" i="3"/>
  <c r="A7510" i="3"/>
  <c r="B7509" i="3"/>
  <c r="A7509" i="3"/>
  <c r="B7508" i="3"/>
  <c r="A7508" i="3"/>
  <c r="B7507" i="3"/>
  <c r="A7507" i="3"/>
  <c r="B7506" i="3"/>
  <c r="A7506" i="3"/>
  <c r="B7505" i="3"/>
  <c r="A7505" i="3"/>
  <c r="B7504" i="3"/>
  <c r="A7504" i="3"/>
  <c r="B7503" i="3"/>
  <c r="A7503" i="3"/>
  <c r="B7502" i="3"/>
  <c r="A7502" i="3"/>
  <c r="B7501" i="3"/>
  <c r="A7501" i="3"/>
  <c r="B7500" i="3"/>
  <c r="A7500" i="3"/>
  <c r="B7499" i="3"/>
  <c r="A7499" i="3"/>
  <c r="B7498" i="3"/>
  <c r="A7498" i="3"/>
  <c r="B7497" i="3"/>
  <c r="A7497" i="3"/>
  <c r="B7496" i="3"/>
  <c r="A7496" i="3"/>
  <c r="B7495" i="3"/>
  <c r="A7495" i="3"/>
  <c r="B7494" i="3"/>
  <c r="A7494" i="3"/>
  <c r="B7493" i="3"/>
  <c r="A7493" i="3"/>
  <c r="B7492" i="3"/>
  <c r="A7492" i="3"/>
  <c r="B7491" i="3"/>
  <c r="A7491" i="3"/>
  <c r="B7490" i="3"/>
  <c r="A7490" i="3"/>
  <c r="B7489" i="3"/>
  <c r="A7489" i="3"/>
  <c r="B7488" i="3"/>
  <c r="A7488" i="3"/>
  <c r="B7487" i="3"/>
  <c r="A7487" i="3"/>
  <c r="B7486" i="3"/>
  <c r="A7486" i="3"/>
  <c r="B7485" i="3"/>
  <c r="A7485" i="3"/>
  <c r="B7484" i="3"/>
  <c r="A7484" i="3"/>
  <c r="B7483" i="3"/>
  <c r="A7483" i="3"/>
  <c r="B7482" i="3"/>
  <c r="A7482" i="3"/>
  <c r="B7481" i="3"/>
  <c r="A7481" i="3"/>
  <c r="B7480" i="3"/>
  <c r="A7480" i="3"/>
  <c r="B7479" i="3"/>
  <c r="A7479" i="3"/>
  <c r="B7478" i="3"/>
  <c r="A7478" i="3"/>
  <c r="B7477" i="3"/>
  <c r="A7477" i="3"/>
  <c r="B7476" i="3"/>
  <c r="A7476" i="3"/>
  <c r="B7475" i="3"/>
  <c r="A7475" i="3"/>
  <c r="B7474" i="3"/>
  <c r="A7474" i="3"/>
  <c r="B7473" i="3"/>
  <c r="A7473" i="3"/>
  <c r="B7472" i="3"/>
  <c r="A7472" i="3"/>
  <c r="B7471" i="3"/>
  <c r="A7471" i="3"/>
  <c r="B7470" i="3"/>
  <c r="A7470" i="3"/>
  <c r="B7469" i="3"/>
  <c r="A7469" i="3"/>
  <c r="B7468" i="3"/>
  <c r="A7468" i="3"/>
  <c r="B7467" i="3"/>
  <c r="A7467" i="3"/>
  <c r="B7466" i="3"/>
  <c r="A7466" i="3"/>
  <c r="B7465" i="3"/>
  <c r="A7465" i="3"/>
  <c r="B7464" i="3"/>
  <c r="A7464" i="3"/>
  <c r="B7463" i="3"/>
  <c r="A7463" i="3"/>
  <c r="B7462" i="3"/>
  <c r="A7462" i="3"/>
  <c r="B7461" i="3"/>
  <c r="A7461" i="3"/>
  <c r="B7460" i="3"/>
  <c r="A7460" i="3"/>
  <c r="B7459" i="3"/>
  <c r="A7459" i="3"/>
  <c r="B7458" i="3"/>
  <c r="A7458" i="3"/>
  <c r="B7457" i="3"/>
  <c r="A7457" i="3"/>
  <c r="B7456" i="3"/>
  <c r="A7456" i="3"/>
  <c r="B7455" i="3"/>
  <c r="A7455" i="3"/>
  <c r="B7454" i="3"/>
  <c r="A7454" i="3"/>
  <c r="B7453" i="3"/>
  <c r="A7453" i="3"/>
  <c r="B7452" i="3"/>
  <c r="A7452" i="3"/>
  <c r="B7451" i="3"/>
  <c r="A7451" i="3"/>
  <c r="B7450" i="3"/>
  <c r="A7450" i="3"/>
  <c r="B7449" i="3"/>
  <c r="A7449" i="3"/>
  <c r="B7448" i="3"/>
  <c r="A7448" i="3"/>
  <c r="B7447" i="3"/>
  <c r="A7447" i="3"/>
  <c r="B7446" i="3"/>
  <c r="A7446" i="3"/>
  <c r="B7445" i="3"/>
  <c r="A7445" i="3"/>
  <c r="B7444" i="3"/>
  <c r="A7444" i="3"/>
  <c r="B7443" i="3"/>
  <c r="A7443" i="3"/>
  <c r="B7442" i="3"/>
  <c r="A7442" i="3"/>
  <c r="B7441" i="3"/>
  <c r="A7441" i="3"/>
  <c r="B7440" i="3"/>
  <c r="A7440" i="3"/>
  <c r="B7439" i="3"/>
  <c r="A7439" i="3"/>
  <c r="B7438" i="3"/>
  <c r="A7438" i="3"/>
  <c r="B7437" i="3"/>
  <c r="A7437" i="3"/>
  <c r="B7436" i="3"/>
  <c r="A7436" i="3"/>
  <c r="B7435" i="3"/>
  <c r="A7435" i="3"/>
  <c r="B7434" i="3"/>
  <c r="A7434" i="3"/>
  <c r="B7433" i="3"/>
  <c r="A7433" i="3"/>
  <c r="B7432" i="3"/>
  <c r="A7432" i="3"/>
  <c r="B7431" i="3"/>
  <c r="A7431" i="3"/>
  <c r="B7430" i="3"/>
  <c r="A7430" i="3"/>
  <c r="B7429" i="3"/>
  <c r="A7429" i="3"/>
  <c r="B7428" i="3"/>
  <c r="A7428" i="3"/>
  <c r="B7427" i="3"/>
  <c r="A7427" i="3"/>
  <c r="B7426" i="3"/>
  <c r="A7426" i="3"/>
  <c r="B7425" i="3"/>
  <c r="A7425" i="3"/>
  <c r="B7424" i="3"/>
  <c r="A7424" i="3"/>
  <c r="B7423" i="3"/>
  <c r="A7423" i="3"/>
  <c r="B7422" i="3"/>
  <c r="A7422" i="3"/>
  <c r="B7421" i="3"/>
  <c r="A7421" i="3"/>
  <c r="B7420" i="3"/>
  <c r="A7420" i="3"/>
  <c r="B7419" i="3"/>
  <c r="A7419" i="3"/>
  <c r="B7418" i="3"/>
  <c r="A7418" i="3"/>
  <c r="B7417" i="3"/>
  <c r="A7417" i="3"/>
  <c r="B7416" i="3"/>
  <c r="A7416" i="3"/>
  <c r="B7415" i="3"/>
  <c r="A7415" i="3"/>
  <c r="B7414" i="3"/>
  <c r="A7414" i="3"/>
  <c r="B7413" i="3"/>
  <c r="A7413" i="3"/>
  <c r="B7412" i="3"/>
  <c r="A7412" i="3"/>
  <c r="B7411" i="3"/>
  <c r="A7411" i="3"/>
  <c r="B7410" i="3"/>
  <c r="A7410" i="3"/>
  <c r="B7409" i="3"/>
  <c r="A7409" i="3"/>
  <c r="B7408" i="3"/>
  <c r="A7408" i="3"/>
  <c r="B7407" i="3"/>
  <c r="A7407" i="3"/>
  <c r="B7406" i="3"/>
  <c r="A7406" i="3"/>
  <c r="B7405" i="3"/>
  <c r="A7405" i="3"/>
  <c r="B7404" i="3"/>
  <c r="A7404" i="3"/>
  <c r="B7403" i="3"/>
  <c r="A7403" i="3"/>
  <c r="B7402" i="3"/>
  <c r="A7402" i="3"/>
  <c r="B7401" i="3"/>
  <c r="A7401" i="3"/>
  <c r="B7400" i="3"/>
  <c r="A7400" i="3"/>
  <c r="B7399" i="3"/>
  <c r="A7399" i="3"/>
  <c r="B7398" i="3"/>
  <c r="A7398" i="3"/>
  <c r="B7397" i="3"/>
  <c r="A7397" i="3"/>
  <c r="B7396" i="3"/>
  <c r="A7396" i="3"/>
  <c r="B7395" i="3"/>
  <c r="A7395" i="3"/>
  <c r="B7394" i="3"/>
  <c r="A7394" i="3"/>
  <c r="B7393" i="3"/>
  <c r="A7393" i="3"/>
  <c r="B7392" i="3"/>
  <c r="A7392" i="3"/>
  <c r="B7391" i="3"/>
  <c r="A7391" i="3"/>
  <c r="B7390" i="3"/>
  <c r="A7390" i="3"/>
  <c r="B7389" i="3"/>
  <c r="A7389" i="3"/>
  <c r="B7388" i="3"/>
  <c r="A7388" i="3"/>
  <c r="B7387" i="3"/>
  <c r="A7387" i="3"/>
  <c r="B7386" i="3"/>
  <c r="A7386" i="3"/>
  <c r="B7385" i="3"/>
  <c r="A7385" i="3"/>
  <c r="B7384" i="3"/>
  <c r="A7384" i="3"/>
  <c r="B7383" i="3"/>
  <c r="A7383" i="3"/>
  <c r="B7382" i="3"/>
  <c r="A7382" i="3"/>
  <c r="B7381" i="3"/>
  <c r="A7381" i="3"/>
  <c r="B7380" i="3"/>
  <c r="A7380" i="3"/>
  <c r="B7379" i="3"/>
  <c r="A7379" i="3"/>
  <c r="B7378" i="3"/>
  <c r="A7378" i="3"/>
  <c r="B7377" i="3"/>
  <c r="A7377" i="3"/>
  <c r="B7376" i="3"/>
  <c r="A7376" i="3"/>
  <c r="B7375" i="3"/>
  <c r="A7375" i="3"/>
  <c r="B7374" i="3"/>
  <c r="A7374" i="3"/>
  <c r="B7373" i="3"/>
  <c r="A7373" i="3"/>
  <c r="B7372" i="3"/>
  <c r="A7372" i="3"/>
  <c r="B7371" i="3"/>
  <c r="A7371" i="3"/>
  <c r="B7370" i="3"/>
  <c r="A7370" i="3"/>
  <c r="B7369" i="3"/>
  <c r="A7369" i="3"/>
  <c r="B7368" i="3"/>
  <c r="A7368" i="3"/>
  <c r="B7367" i="3"/>
  <c r="A7367" i="3"/>
  <c r="B7366" i="3"/>
  <c r="A7366" i="3"/>
  <c r="B7365" i="3"/>
  <c r="A7365" i="3"/>
  <c r="B7364" i="3"/>
  <c r="A7364" i="3"/>
  <c r="B7363" i="3"/>
  <c r="A7363" i="3"/>
  <c r="B7362" i="3"/>
  <c r="A7362" i="3"/>
  <c r="B7361" i="3"/>
  <c r="A7361" i="3"/>
  <c r="B7360" i="3"/>
  <c r="A7360" i="3"/>
  <c r="B7359" i="3"/>
  <c r="A7359" i="3"/>
  <c r="B7358" i="3"/>
  <c r="A7358" i="3"/>
  <c r="B7357" i="3"/>
  <c r="A7357" i="3"/>
  <c r="B7356" i="3"/>
  <c r="A7356" i="3"/>
  <c r="B7355" i="3"/>
  <c r="A7355" i="3"/>
  <c r="B7354" i="3"/>
  <c r="A7354" i="3"/>
  <c r="B7353" i="3"/>
  <c r="A7353" i="3"/>
  <c r="B7352" i="3"/>
  <c r="A7352" i="3"/>
  <c r="B7351" i="3"/>
  <c r="A7351" i="3"/>
  <c r="B7350" i="3"/>
  <c r="A7350" i="3"/>
  <c r="B7349" i="3"/>
  <c r="A7349" i="3"/>
  <c r="B7348" i="3"/>
  <c r="A7348" i="3"/>
  <c r="B7347" i="3"/>
  <c r="A7347" i="3"/>
  <c r="B7346" i="3"/>
  <c r="A7346" i="3"/>
  <c r="B7345" i="3"/>
  <c r="A7345" i="3"/>
  <c r="B7344" i="3"/>
  <c r="A7344" i="3"/>
  <c r="B7343" i="3"/>
  <c r="A7343" i="3"/>
  <c r="B7342" i="3"/>
  <c r="A7342" i="3"/>
  <c r="B7341" i="3"/>
  <c r="A7341" i="3"/>
  <c r="B7340" i="3"/>
  <c r="A7340" i="3"/>
  <c r="B7339" i="3"/>
  <c r="A7339" i="3"/>
  <c r="B7338" i="3"/>
  <c r="A7338" i="3"/>
  <c r="B7337" i="3"/>
  <c r="A7337" i="3"/>
  <c r="B7336" i="3"/>
  <c r="A7336" i="3"/>
  <c r="B7335" i="3"/>
  <c r="A7335" i="3"/>
  <c r="B7334" i="3"/>
  <c r="A7334" i="3"/>
  <c r="B7333" i="3"/>
  <c r="A7333" i="3"/>
  <c r="B7332" i="3"/>
  <c r="A7332" i="3"/>
  <c r="B7331" i="3"/>
  <c r="A7331" i="3"/>
  <c r="B7330" i="3"/>
  <c r="A7330" i="3"/>
  <c r="B7329" i="3"/>
  <c r="A7329" i="3"/>
  <c r="B7328" i="3"/>
  <c r="A7328" i="3"/>
  <c r="B7327" i="3"/>
  <c r="A7327" i="3"/>
  <c r="B7326" i="3"/>
  <c r="A7326" i="3"/>
  <c r="B7325" i="3"/>
  <c r="A7325" i="3"/>
  <c r="B7324" i="3"/>
  <c r="A7324" i="3"/>
  <c r="B7323" i="3"/>
  <c r="A7323" i="3"/>
  <c r="B7322" i="3"/>
  <c r="A7322" i="3"/>
  <c r="B7321" i="3"/>
  <c r="A7321" i="3"/>
  <c r="B7320" i="3"/>
  <c r="A7320" i="3"/>
  <c r="B7319" i="3"/>
  <c r="A7319" i="3"/>
  <c r="B7318" i="3"/>
  <c r="A7318" i="3"/>
  <c r="B7317" i="3"/>
  <c r="A7317" i="3"/>
  <c r="B7316" i="3"/>
  <c r="A7316" i="3"/>
  <c r="B7315" i="3"/>
  <c r="A7315" i="3"/>
  <c r="B7314" i="3"/>
  <c r="A7314" i="3"/>
  <c r="B7313" i="3"/>
  <c r="A7313" i="3"/>
  <c r="B7312" i="3"/>
  <c r="A7312" i="3"/>
  <c r="B7311" i="3"/>
  <c r="A7311" i="3"/>
  <c r="B7310" i="3"/>
  <c r="A7310" i="3"/>
  <c r="B7309" i="3"/>
  <c r="A7309" i="3"/>
  <c r="B7308" i="3"/>
  <c r="A7308" i="3"/>
  <c r="B7307" i="3"/>
  <c r="A7307" i="3"/>
  <c r="B7306" i="3"/>
  <c r="A7306" i="3"/>
  <c r="B7305" i="3"/>
  <c r="A7305" i="3"/>
  <c r="B7304" i="3"/>
  <c r="A7304" i="3"/>
  <c r="B7303" i="3"/>
  <c r="A7303" i="3"/>
  <c r="B7302" i="3"/>
  <c r="A7302" i="3"/>
  <c r="B7301" i="3"/>
  <c r="A7301" i="3"/>
  <c r="B7300" i="3"/>
  <c r="A7300" i="3"/>
  <c r="B7299" i="3"/>
  <c r="A7299" i="3"/>
  <c r="B7298" i="3"/>
  <c r="A7298" i="3"/>
  <c r="B7297" i="3"/>
  <c r="A7297" i="3"/>
  <c r="B7296" i="3"/>
  <c r="A7296" i="3"/>
  <c r="B7295" i="3"/>
  <c r="A7295" i="3"/>
  <c r="B7294" i="3"/>
  <c r="A7294" i="3"/>
  <c r="B7293" i="3"/>
  <c r="A7293" i="3"/>
  <c r="B7292" i="3"/>
  <c r="A7292" i="3"/>
  <c r="B7291" i="3"/>
  <c r="A7291" i="3"/>
  <c r="B7290" i="3"/>
  <c r="A7290" i="3"/>
  <c r="B7289" i="3"/>
  <c r="A7289" i="3"/>
  <c r="B7288" i="3"/>
  <c r="A7288" i="3"/>
  <c r="B7287" i="3"/>
  <c r="A7287" i="3"/>
  <c r="B7286" i="3"/>
  <c r="A7286" i="3"/>
  <c r="B7285" i="3"/>
  <c r="A7285" i="3"/>
  <c r="B7284" i="3"/>
  <c r="A7284" i="3"/>
  <c r="B7283" i="3"/>
  <c r="A7283" i="3"/>
  <c r="B7282" i="3"/>
  <c r="A7282" i="3"/>
  <c r="B7281" i="3"/>
  <c r="A7281" i="3"/>
  <c r="B7280" i="3"/>
  <c r="A7280" i="3"/>
  <c r="B7279" i="3"/>
  <c r="A7279" i="3"/>
  <c r="B7278" i="3"/>
  <c r="A7278" i="3"/>
  <c r="B7277" i="3"/>
  <c r="A7277" i="3"/>
  <c r="B7276" i="3"/>
  <c r="A7276" i="3"/>
  <c r="B7275" i="3"/>
  <c r="A7275" i="3"/>
  <c r="B7274" i="3"/>
  <c r="A7274" i="3"/>
  <c r="B7273" i="3"/>
  <c r="A7273" i="3"/>
  <c r="B7272" i="3"/>
  <c r="A7272" i="3"/>
  <c r="B7271" i="3"/>
  <c r="A7271" i="3"/>
  <c r="B7270" i="3"/>
  <c r="A7270" i="3"/>
  <c r="B7269" i="3"/>
  <c r="A7269" i="3"/>
  <c r="B7268" i="3"/>
  <c r="A7268" i="3"/>
  <c r="B7267" i="3"/>
  <c r="A7267" i="3"/>
  <c r="B7266" i="3"/>
  <c r="A7266" i="3"/>
  <c r="B7265" i="3"/>
  <c r="A7265" i="3"/>
  <c r="B7264" i="3"/>
  <c r="A7264" i="3"/>
  <c r="B7263" i="3"/>
  <c r="A7263" i="3"/>
  <c r="B7262" i="3"/>
  <c r="A7262" i="3"/>
  <c r="B7261" i="3"/>
  <c r="A7261" i="3"/>
  <c r="B7260" i="3"/>
  <c r="A7260" i="3"/>
  <c r="B7259" i="3"/>
  <c r="A7259" i="3"/>
  <c r="B7258" i="3"/>
  <c r="A7258" i="3"/>
  <c r="B7257" i="3"/>
  <c r="A7257" i="3"/>
  <c r="B7256" i="3"/>
  <c r="A7256" i="3"/>
  <c r="B7255" i="3"/>
  <c r="A7255" i="3"/>
  <c r="B7254" i="3"/>
  <c r="A7254" i="3"/>
  <c r="B7253" i="3"/>
  <c r="A7253" i="3"/>
  <c r="B7252" i="3"/>
  <c r="A7252" i="3"/>
  <c r="B7251" i="3"/>
  <c r="A7251" i="3"/>
  <c r="B7250" i="3"/>
  <c r="A7250" i="3"/>
  <c r="B7249" i="3"/>
  <c r="A7249" i="3"/>
  <c r="B7248" i="3"/>
  <c r="A7248" i="3"/>
  <c r="B7247" i="3"/>
  <c r="A7247" i="3"/>
  <c r="B7246" i="3"/>
  <c r="A7246" i="3"/>
  <c r="B7245" i="3"/>
  <c r="A7245" i="3"/>
  <c r="B7244" i="3"/>
  <c r="A7244" i="3"/>
  <c r="B7243" i="3"/>
  <c r="A7243" i="3"/>
  <c r="B7242" i="3"/>
  <c r="A7242" i="3"/>
  <c r="B7241" i="3"/>
  <c r="A7241" i="3"/>
  <c r="B7240" i="3"/>
  <c r="A7240" i="3"/>
  <c r="B7239" i="3"/>
  <c r="A7239" i="3"/>
  <c r="B7238" i="3"/>
  <c r="A7238" i="3"/>
  <c r="B7237" i="3"/>
  <c r="A7237" i="3"/>
  <c r="B7236" i="3"/>
  <c r="A7236" i="3"/>
  <c r="B7235" i="3"/>
  <c r="A7235" i="3"/>
  <c r="B7234" i="3"/>
  <c r="A7234" i="3"/>
  <c r="B7233" i="3"/>
  <c r="A7233" i="3"/>
  <c r="B7232" i="3"/>
  <c r="A7232" i="3"/>
  <c r="B7231" i="3"/>
  <c r="A7231" i="3"/>
  <c r="B7230" i="3"/>
  <c r="A7230" i="3"/>
  <c r="B7229" i="3"/>
  <c r="A7229" i="3"/>
  <c r="B7228" i="3"/>
  <c r="A7228" i="3"/>
  <c r="B7227" i="3"/>
  <c r="A7227" i="3"/>
  <c r="B7226" i="3"/>
  <c r="A7226" i="3"/>
  <c r="B7225" i="3"/>
  <c r="A7225" i="3"/>
  <c r="B7224" i="3"/>
  <c r="A7224" i="3"/>
  <c r="B7223" i="3"/>
  <c r="A7223" i="3"/>
  <c r="B7222" i="3"/>
  <c r="A7222" i="3"/>
  <c r="B7221" i="3"/>
  <c r="A7221" i="3"/>
  <c r="B7220" i="3"/>
  <c r="A7220" i="3"/>
  <c r="B7219" i="3"/>
  <c r="A7219" i="3"/>
  <c r="B7218" i="3"/>
  <c r="A7218" i="3"/>
  <c r="B7217" i="3"/>
  <c r="A7217" i="3"/>
  <c r="B7216" i="3"/>
  <c r="A7216" i="3"/>
  <c r="B7215" i="3"/>
  <c r="A7215" i="3"/>
  <c r="B7214" i="3"/>
  <c r="A7214" i="3"/>
  <c r="B7213" i="3"/>
  <c r="A7213" i="3"/>
  <c r="B7212" i="3"/>
  <c r="A7212" i="3"/>
  <c r="B7211" i="3"/>
  <c r="A7211" i="3"/>
  <c r="B7210" i="3"/>
  <c r="A7210" i="3"/>
  <c r="B7209" i="3"/>
  <c r="A7209" i="3"/>
  <c r="B7208" i="3"/>
  <c r="A7208" i="3"/>
  <c r="B7207" i="3"/>
  <c r="A7207" i="3"/>
  <c r="B7206" i="3"/>
  <c r="A7206" i="3"/>
  <c r="B7205" i="3"/>
  <c r="A7205" i="3"/>
  <c r="B7204" i="3"/>
  <c r="A7204" i="3"/>
  <c r="B7203" i="3"/>
  <c r="A7203" i="3"/>
  <c r="B7202" i="3"/>
  <c r="A7202" i="3"/>
  <c r="B7201" i="3"/>
  <c r="A7201" i="3"/>
  <c r="B7200" i="3"/>
  <c r="A7200" i="3"/>
  <c r="B7199" i="3"/>
  <c r="A7199" i="3"/>
  <c r="B7198" i="3"/>
  <c r="A7198" i="3"/>
  <c r="B7197" i="3"/>
  <c r="A7197" i="3"/>
  <c r="B7196" i="3"/>
  <c r="A7196" i="3"/>
  <c r="B7195" i="3"/>
  <c r="A7195" i="3"/>
  <c r="B7194" i="3"/>
  <c r="A7194" i="3"/>
  <c r="B7193" i="3"/>
  <c r="A7193" i="3"/>
  <c r="B7192" i="3"/>
  <c r="A7192" i="3"/>
  <c r="B7191" i="3"/>
  <c r="A7191" i="3"/>
  <c r="B7190" i="3"/>
  <c r="A7190" i="3"/>
  <c r="B7189" i="3"/>
  <c r="A7189" i="3"/>
  <c r="B7188" i="3"/>
  <c r="A7188" i="3"/>
  <c r="B7187" i="3"/>
  <c r="A7187" i="3"/>
  <c r="B7186" i="3"/>
  <c r="A7186" i="3"/>
  <c r="B7185" i="3"/>
  <c r="A7185" i="3"/>
  <c r="B7184" i="3"/>
  <c r="A7184" i="3"/>
  <c r="B7183" i="3"/>
  <c r="A7183" i="3"/>
  <c r="B7182" i="3"/>
  <c r="A7182" i="3"/>
  <c r="B7181" i="3"/>
  <c r="A7181" i="3"/>
  <c r="B7180" i="3"/>
  <c r="A7180" i="3"/>
  <c r="B7179" i="3"/>
  <c r="A7179" i="3"/>
  <c r="B7178" i="3"/>
  <c r="A7178" i="3"/>
  <c r="B7177" i="3"/>
  <c r="A7177" i="3"/>
  <c r="B7176" i="3"/>
  <c r="A7176" i="3"/>
  <c r="B7175" i="3"/>
  <c r="A7175" i="3"/>
  <c r="B7174" i="3"/>
  <c r="A7174" i="3"/>
  <c r="B7173" i="3"/>
  <c r="A7173" i="3"/>
  <c r="B7172" i="3"/>
  <c r="A7172" i="3"/>
  <c r="B7171" i="3"/>
  <c r="A7171" i="3"/>
  <c r="B7170" i="3"/>
  <c r="A7170" i="3"/>
  <c r="B7169" i="3"/>
  <c r="A7169" i="3"/>
  <c r="B7168" i="3"/>
  <c r="A7168" i="3"/>
  <c r="B7167" i="3"/>
  <c r="A7167" i="3"/>
  <c r="B7166" i="3"/>
  <c r="A7166" i="3"/>
  <c r="B7165" i="3"/>
  <c r="A7165" i="3"/>
  <c r="B7164" i="3"/>
  <c r="A7164" i="3"/>
  <c r="B7163" i="3"/>
  <c r="A7163" i="3"/>
  <c r="B7162" i="3"/>
  <c r="A7162" i="3"/>
  <c r="B7161" i="3"/>
  <c r="A7161" i="3"/>
  <c r="B7160" i="3"/>
  <c r="A7160" i="3"/>
  <c r="B7159" i="3"/>
  <c r="A7159" i="3"/>
  <c r="B7158" i="3"/>
  <c r="A7158" i="3"/>
  <c r="B7157" i="3"/>
  <c r="A7157" i="3"/>
  <c r="B7156" i="3"/>
  <c r="A7156" i="3"/>
  <c r="B7155" i="3"/>
  <c r="A7155" i="3"/>
  <c r="B7154" i="3"/>
  <c r="A7154" i="3"/>
  <c r="B7153" i="3"/>
  <c r="A7153" i="3"/>
  <c r="B7152" i="3"/>
  <c r="A7152" i="3"/>
  <c r="B7151" i="3"/>
  <c r="A7151" i="3"/>
  <c r="B7150" i="3"/>
  <c r="A7150" i="3"/>
  <c r="B7149" i="3"/>
  <c r="A7149" i="3"/>
  <c r="B7148" i="3"/>
  <c r="A7148" i="3"/>
  <c r="B7147" i="3"/>
  <c r="A7147" i="3"/>
  <c r="B7146" i="3"/>
  <c r="A7146" i="3"/>
  <c r="B7145" i="3"/>
  <c r="A7145" i="3"/>
  <c r="B7144" i="3"/>
  <c r="A7144" i="3"/>
  <c r="B7143" i="3"/>
  <c r="A7143" i="3"/>
  <c r="B7142" i="3"/>
  <c r="A7142" i="3"/>
  <c r="B7141" i="3"/>
  <c r="A7141" i="3"/>
  <c r="B7140" i="3"/>
  <c r="A7140" i="3"/>
  <c r="B7139" i="3"/>
  <c r="A7139" i="3"/>
  <c r="B7138" i="3"/>
  <c r="A7138" i="3"/>
  <c r="B7137" i="3"/>
  <c r="A7137" i="3"/>
  <c r="B7136" i="3"/>
  <c r="A7136" i="3"/>
  <c r="B7135" i="3"/>
  <c r="A7135" i="3"/>
  <c r="B7134" i="3"/>
  <c r="A7134" i="3"/>
  <c r="B7133" i="3"/>
  <c r="A7133" i="3"/>
  <c r="B7132" i="3"/>
  <c r="A7132" i="3"/>
  <c r="B7131" i="3"/>
  <c r="A7131" i="3"/>
  <c r="B7130" i="3"/>
  <c r="A7130" i="3"/>
  <c r="B7129" i="3"/>
  <c r="A7129" i="3"/>
  <c r="B7128" i="3"/>
  <c r="A7128" i="3"/>
  <c r="B7127" i="3"/>
  <c r="A7127" i="3"/>
  <c r="B7126" i="3"/>
  <c r="A7126" i="3"/>
  <c r="B7125" i="3"/>
  <c r="A7125" i="3"/>
  <c r="B7124" i="3"/>
  <c r="A7124" i="3"/>
  <c r="B7123" i="3"/>
  <c r="A7123" i="3"/>
  <c r="B7122" i="3"/>
  <c r="A7122" i="3"/>
  <c r="B7121" i="3"/>
  <c r="A7121" i="3"/>
  <c r="B7120" i="3"/>
  <c r="A7120" i="3"/>
  <c r="B7119" i="3"/>
  <c r="A7119" i="3"/>
  <c r="B7118" i="3"/>
  <c r="A7118" i="3"/>
  <c r="B7117" i="3"/>
  <c r="A7117" i="3"/>
  <c r="B7116" i="3"/>
  <c r="A7116" i="3"/>
  <c r="B7115" i="3"/>
  <c r="A7115" i="3"/>
  <c r="B7114" i="3"/>
  <c r="A7114" i="3"/>
  <c r="B7113" i="3"/>
  <c r="A7113" i="3"/>
  <c r="B7112" i="3"/>
  <c r="A7112" i="3"/>
  <c r="B7111" i="3"/>
  <c r="A7111" i="3"/>
  <c r="B7110" i="3"/>
  <c r="A7110" i="3"/>
  <c r="B7109" i="3"/>
  <c r="A7109" i="3"/>
  <c r="B7108" i="3"/>
  <c r="A7108" i="3"/>
  <c r="B7107" i="3"/>
  <c r="A7107" i="3"/>
  <c r="B7106" i="3"/>
  <c r="A7106" i="3"/>
  <c r="B7105" i="3"/>
  <c r="A7105" i="3"/>
  <c r="B7104" i="3"/>
  <c r="A7104" i="3"/>
  <c r="B7103" i="3"/>
  <c r="A7103" i="3"/>
  <c r="B7102" i="3"/>
  <c r="A7102" i="3"/>
  <c r="B7101" i="3"/>
  <c r="A7101" i="3"/>
  <c r="B7100" i="3"/>
  <c r="A7100" i="3"/>
  <c r="B7099" i="3"/>
  <c r="A7099" i="3"/>
  <c r="B7098" i="3"/>
  <c r="A7098" i="3"/>
  <c r="B7097" i="3"/>
  <c r="A7097" i="3"/>
  <c r="B7096" i="3"/>
  <c r="A7096" i="3"/>
  <c r="B7095" i="3"/>
  <c r="A7095" i="3"/>
  <c r="B7094" i="3"/>
  <c r="A7094" i="3"/>
  <c r="B7093" i="3"/>
  <c r="A7093" i="3"/>
  <c r="B7092" i="3"/>
  <c r="A7092" i="3"/>
  <c r="B7091" i="3"/>
  <c r="A7091" i="3"/>
  <c r="B7090" i="3"/>
  <c r="A7090" i="3"/>
  <c r="B7089" i="3"/>
  <c r="A7089" i="3"/>
  <c r="B7088" i="3"/>
  <c r="A7088" i="3"/>
  <c r="B7087" i="3"/>
  <c r="A7087" i="3"/>
  <c r="B7086" i="3"/>
  <c r="A7086" i="3"/>
  <c r="B7085" i="3"/>
  <c r="A7085" i="3"/>
  <c r="B7084" i="3"/>
  <c r="A7084" i="3"/>
  <c r="B7083" i="3"/>
  <c r="A7083" i="3"/>
  <c r="B7082" i="3"/>
  <c r="A7082" i="3"/>
  <c r="B7081" i="3"/>
  <c r="A7081" i="3"/>
  <c r="B7080" i="3"/>
  <c r="A7080" i="3"/>
  <c r="B7079" i="3"/>
  <c r="A7079" i="3"/>
  <c r="B7078" i="3"/>
  <c r="A7078" i="3"/>
  <c r="B7077" i="3"/>
  <c r="A7077" i="3"/>
  <c r="B7076" i="3"/>
  <c r="A7076" i="3"/>
  <c r="B7075" i="3"/>
  <c r="A7075" i="3"/>
  <c r="B7074" i="3"/>
  <c r="A7074" i="3"/>
  <c r="B7073" i="3"/>
  <c r="A7073" i="3"/>
  <c r="B7072" i="3"/>
  <c r="A7072" i="3"/>
  <c r="B7071" i="3"/>
  <c r="A7071" i="3"/>
  <c r="B7070" i="3"/>
  <c r="A7070" i="3"/>
  <c r="B7069" i="3"/>
  <c r="A7069" i="3"/>
  <c r="B7068" i="3"/>
  <c r="A7068" i="3"/>
  <c r="B7067" i="3"/>
  <c r="A7067" i="3"/>
  <c r="B7066" i="3"/>
  <c r="A7066" i="3"/>
  <c r="B7065" i="3"/>
  <c r="A7065" i="3"/>
  <c r="B7064" i="3"/>
  <c r="A7064" i="3"/>
  <c r="B7063" i="3"/>
  <c r="A7063" i="3"/>
  <c r="B7062" i="3"/>
  <c r="A7062" i="3"/>
  <c r="B7061" i="3"/>
  <c r="A7061" i="3"/>
  <c r="B7060" i="3"/>
  <c r="A7060" i="3"/>
  <c r="B7059" i="3"/>
  <c r="A7059" i="3"/>
  <c r="B7058" i="3"/>
  <c r="A7058" i="3"/>
  <c r="B7057" i="3"/>
  <c r="A7057" i="3"/>
  <c r="B7056" i="3"/>
  <c r="A7056" i="3"/>
  <c r="B7055" i="3"/>
  <c r="A7055" i="3"/>
  <c r="B7054" i="3"/>
  <c r="A7054" i="3"/>
  <c r="B7053" i="3"/>
  <c r="A7053" i="3"/>
  <c r="B7052" i="3"/>
  <c r="A7052" i="3"/>
  <c r="B7051" i="3"/>
  <c r="A7051" i="3"/>
  <c r="B7050" i="3"/>
  <c r="A7050" i="3"/>
  <c r="B7049" i="3"/>
  <c r="A7049" i="3"/>
  <c r="B7048" i="3"/>
  <c r="A7048" i="3"/>
  <c r="B7047" i="3"/>
  <c r="A7047" i="3"/>
  <c r="B7046" i="3"/>
  <c r="A7046" i="3"/>
  <c r="B7045" i="3"/>
  <c r="A7045" i="3"/>
  <c r="B7044" i="3"/>
  <c r="A7044" i="3"/>
  <c r="B7043" i="3"/>
  <c r="A7043" i="3"/>
  <c r="B7042" i="3"/>
  <c r="A7042" i="3"/>
  <c r="B7041" i="3"/>
  <c r="A7041" i="3"/>
  <c r="B7040" i="3"/>
  <c r="A7040" i="3"/>
  <c r="B7039" i="3"/>
  <c r="A7039" i="3"/>
  <c r="B7038" i="3"/>
  <c r="A7038" i="3"/>
  <c r="B7037" i="3"/>
  <c r="A7037" i="3"/>
  <c r="B7036" i="3"/>
  <c r="A7036" i="3"/>
  <c r="B7035" i="3"/>
  <c r="A7035" i="3"/>
  <c r="B7034" i="3"/>
  <c r="A7034" i="3"/>
  <c r="B7033" i="3"/>
  <c r="A7033" i="3"/>
  <c r="B7032" i="3"/>
  <c r="A7032" i="3"/>
  <c r="B7031" i="3"/>
  <c r="A7031" i="3"/>
  <c r="B7030" i="3"/>
  <c r="A7030" i="3"/>
  <c r="B7029" i="3"/>
  <c r="A7029" i="3"/>
  <c r="B7028" i="3"/>
  <c r="A7028" i="3"/>
  <c r="B7027" i="3"/>
  <c r="A7027" i="3"/>
  <c r="B7026" i="3"/>
  <c r="A7026" i="3"/>
  <c r="B7025" i="3"/>
  <c r="A7025" i="3"/>
  <c r="B7024" i="3"/>
  <c r="A7024" i="3"/>
  <c r="B7023" i="3"/>
  <c r="A7023" i="3"/>
  <c r="B7022" i="3"/>
  <c r="A7022" i="3"/>
  <c r="B7021" i="3"/>
  <c r="A7021" i="3"/>
  <c r="B7020" i="3"/>
  <c r="A7020" i="3"/>
  <c r="B7019" i="3"/>
  <c r="A7019" i="3"/>
  <c r="B7018" i="3"/>
  <c r="A7018" i="3"/>
  <c r="B7017" i="3"/>
  <c r="A7017" i="3"/>
  <c r="B7016" i="3"/>
  <c r="A7016" i="3"/>
  <c r="B7015" i="3"/>
  <c r="A7015" i="3"/>
  <c r="B7014" i="3"/>
  <c r="A7014" i="3"/>
  <c r="B7013" i="3"/>
  <c r="A7013" i="3"/>
  <c r="B7012" i="3"/>
  <c r="A7012" i="3"/>
  <c r="B7011" i="3"/>
  <c r="A7011" i="3"/>
  <c r="B7010" i="3"/>
  <c r="A7010" i="3"/>
  <c r="B7009" i="3"/>
  <c r="A7009" i="3"/>
  <c r="B7008" i="3"/>
  <c r="A7008" i="3"/>
  <c r="B7007" i="3"/>
  <c r="A7007" i="3"/>
  <c r="B7006" i="3"/>
  <c r="A7006" i="3"/>
  <c r="B7005" i="3"/>
  <c r="A7005" i="3"/>
  <c r="B7004" i="3"/>
  <c r="A7004" i="3"/>
  <c r="B7003" i="3"/>
  <c r="A7003" i="3"/>
  <c r="B7002" i="3"/>
  <c r="A7002" i="3"/>
  <c r="B7001" i="3"/>
  <c r="A7001" i="3"/>
  <c r="B7000" i="3"/>
  <c r="A7000" i="3"/>
  <c r="B6999" i="3"/>
  <c r="A6999" i="3"/>
  <c r="B6998" i="3"/>
  <c r="A6998" i="3"/>
  <c r="B6997" i="3"/>
  <c r="A6997" i="3"/>
  <c r="B6996" i="3"/>
  <c r="A6996" i="3"/>
  <c r="B6995" i="3"/>
  <c r="A6995" i="3"/>
  <c r="B6994" i="3"/>
  <c r="A6994" i="3"/>
  <c r="B6993" i="3"/>
  <c r="A6993" i="3"/>
  <c r="B6992" i="3"/>
  <c r="A6992" i="3"/>
  <c r="B6991" i="3"/>
  <c r="A6991" i="3"/>
  <c r="B6990" i="3"/>
  <c r="A6990" i="3"/>
  <c r="B6989" i="3"/>
  <c r="A6989" i="3"/>
  <c r="B6988" i="3"/>
  <c r="A6988" i="3"/>
  <c r="B6987" i="3"/>
  <c r="A6987" i="3"/>
  <c r="B6986" i="3"/>
  <c r="A6986" i="3"/>
  <c r="B6985" i="3"/>
  <c r="A6985" i="3"/>
  <c r="B6984" i="3"/>
  <c r="A6984" i="3"/>
  <c r="B6983" i="3"/>
  <c r="A6983" i="3"/>
  <c r="B6982" i="3"/>
  <c r="A6982" i="3"/>
  <c r="B6981" i="3"/>
  <c r="A6981" i="3"/>
  <c r="B6980" i="3"/>
  <c r="A6980" i="3"/>
  <c r="B6979" i="3"/>
  <c r="A6979" i="3"/>
  <c r="B6978" i="3"/>
  <c r="A6978" i="3"/>
  <c r="B6977" i="3"/>
  <c r="A6977" i="3"/>
  <c r="B6976" i="3"/>
  <c r="A6976" i="3"/>
  <c r="B6975" i="3"/>
  <c r="A6975" i="3"/>
  <c r="B6974" i="3"/>
  <c r="A6974" i="3"/>
  <c r="B6973" i="3"/>
  <c r="A6973" i="3"/>
  <c r="B6972" i="3"/>
  <c r="A6972" i="3"/>
  <c r="B6971" i="3"/>
  <c r="A6971" i="3"/>
  <c r="B6970" i="3"/>
  <c r="A6970" i="3"/>
  <c r="B6969" i="3"/>
  <c r="A6969" i="3"/>
  <c r="B6968" i="3"/>
  <c r="A6968" i="3"/>
  <c r="B6967" i="3"/>
  <c r="A6967" i="3"/>
  <c r="B6966" i="3"/>
  <c r="A6966" i="3"/>
  <c r="B6965" i="3"/>
  <c r="A6965" i="3"/>
  <c r="B6964" i="3"/>
  <c r="A6964" i="3"/>
  <c r="B6963" i="3"/>
  <c r="A6963" i="3"/>
  <c r="B6962" i="3"/>
  <c r="A6962" i="3"/>
  <c r="B6961" i="3"/>
  <c r="A6961" i="3"/>
  <c r="B6960" i="3"/>
  <c r="A6960" i="3"/>
  <c r="B6959" i="3"/>
  <c r="A6959" i="3"/>
  <c r="B6958" i="3"/>
  <c r="A6958" i="3"/>
  <c r="B6957" i="3"/>
  <c r="A6957" i="3"/>
  <c r="B6956" i="3"/>
  <c r="A6956" i="3"/>
  <c r="B6955" i="3"/>
  <c r="A6955" i="3"/>
  <c r="B6954" i="3"/>
  <c r="A6954" i="3"/>
  <c r="B6953" i="3"/>
  <c r="A6953" i="3"/>
  <c r="B6952" i="3"/>
  <c r="A6952" i="3"/>
  <c r="B6951" i="3"/>
  <c r="A6951" i="3"/>
  <c r="B6950" i="3"/>
  <c r="A6950" i="3"/>
  <c r="B6949" i="3"/>
  <c r="A6949" i="3"/>
  <c r="B6948" i="3"/>
  <c r="A6948" i="3"/>
  <c r="B6947" i="3"/>
  <c r="A6947" i="3"/>
  <c r="B6946" i="3"/>
  <c r="A6946" i="3"/>
  <c r="B6945" i="3"/>
  <c r="A6945" i="3"/>
  <c r="B6944" i="3"/>
  <c r="A6944" i="3"/>
  <c r="B6943" i="3"/>
  <c r="A6943" i="3"/>
  <c r="B6942" i="3"/>
  <c r="A6942" i="3"/>
  <c r="B6941" i="3"/>
  <c r="A6941" i="3"/>
  <c r="B6940" i="3"/>
  <c r="A6940" i="3"/>
  <c r="B6939" i="3"/>
  <c r="A6939" i="3"/>
  <c r="B6938" i="3"/>
  <c r="A6938" i="3"/>
  <c r="B6937" i="3"/>
  <c r="A6937" i="3"/>
  <c r="B6936" i="3"/>
  <c r="A6936" i="3"/>
  <c r="B6935" i="3"/>
  <c r="A6935" i="3"/>
  <c r="B6934" i="3"/>
  <c r="A6934" i="3"/>
  <c r="B6933" i="3"/>
  <c r="A6933" i="3"/>
  <c r="B6932" i="3"/>
  <c r="A6932" i="3"/>
  <c r="B6931" i="3"/>
  <c r="A6931" i="3"/>
  <c r="B6930" i="3"/>
  <c r="A6930" i="3"/>
  <c r="B6929" i="3"/>
  <c r="A6929" i="3"/>
  <c r="B6928" i="3"/>
  <c r="A6928" i="3"/>
  <c r="B6927" i="3"/>
  <c r="A6927" i="3"/>
  <c r="B6926" i="3"/>
  <c r="A6926" i="3"/>
  <c r="B6925" i="3"/>
  <c r="A6925" i="3"/>
  <c r="B6924" i="3"/>
  <c r="A6924" i="3"/>
  <c r="B6923" i="3"/>
  <c r="A6923" i="3"/>
  <c r="B6922" i="3"/>
  <c r="A6922" i="3"/>
  <c r="B6921" i="3"/>
  <c r="A6921" i="3"/>
  <c r="B6920" i="3"/>
  <c r="A6920" i="3"/>
  <c r="B6919" i="3"/>
  <c r="A6919" i="3"/>
  <c r="B6918" i="3"/>
  <c r="A6918" i="3"/>
  <c r="B6917" i="3"/>
  <c r="A6917" i="3"/>
  <c r="B6916" i="3"/>
  <c r="A6916" i="3"/>
  <c r="B6915" i="3"/>
  <c r="A6915" i="3"/>
  <c r="B6914" i="3"/>
  <c r="A6914" i="3"/>
  <c r="B6913" i="3"/>
  <c r="A6913" i="3"/>
  <c r="B6912" i="3"/>
  <c r="A6912" i="3"/>
  <c r="B6911" i="3"/>
  <c r="A6911" i="3"/>
  <c r="B6910" i="3"/>
  <c r="A6910" i="3"/>
  <c r="B6909" i="3"/>
  <c r="A6909" i="3"/>
  <c r="B6908" i="3"/>
  <c r="A6908" i="3"/>
  <c r="B6907" i="3"/>
  <c r="A6907" i="3"/>
  <c r="B6906" i="3"/>
  <c r="A6906" i="3"/>
  <c r="B6905" i="3"/>
  <c r="A6905" i="3"/>
  <c r="B6904" i="3"/>
  <c r="A6904" i="3"/>
  <c r="B6903" i="3"/>
  <c r="A6903" i="3"/>
  <c r="B6902" i="3"/>
  <c r="A6902" i="3"/>
  <c r="B6901" i="3"/>
  <c r="A6901" i="3"/>
  <c r="B6900" i="3"/>
  <c r="A6900" i="3"/>
  <c r="B6899" i="3"/>
  <c r="A6899" i="3"/>
  <c r="B6898" i="3"/>
  <c r="A6898" i="3"/>
  <c r="B6897" i="3"/>
  <c r="A6897" i="3"/>
  <c r="B6896" i="3"/>
  <c r="A6896" i="3"/>
  <c r="B6895" i="3"/>
  <c r="A6895" i="3"/>
  <c r="B6894" i="3"/>
  <c r="A6894" i="3"/>
  <c r="B6893" i="3"/>
  <c r="A6893" i="3"/>
  <c r="B6892" i="3"/>
  <c r="A6892" i="3"/>
  <c r="B6891" i="3"/>
  <c r="A6891" i="3"/>
  <c r="B6890" i="3"/>
  <c r="A6890" i="3"/>
  <c r="B6889" i="3"/>
  <c r="A6889" i="3"/>
  <c r="B6888" i="3"/>
  <c r="A6888" i="3"/>
  <c r="B6887" i="3"/>
  <c r="A6887" i="3"/>
  <c r="B6886" i="3"/>
  <c r="A6886" i="3"/>
  <c r="B6885" i="3"/>
  <c r="A6885" i="3"/>
  <c r="B6884" i="3"/>
  <c r="A6884" i="3"/>
  <c r="B6883" i="3"/>
  <c r="A6883" i="3"/>
  <c r="B6882" i="3"/>
  <c r="A6882" i="3"/>
  <c r="B6881" i="3"/>
  <c r="A6881" i="3"/>
  <c r="B6880" i="3"/>
  <c r="A6880" i="3"/>
  <c r="B6879" i="3"/>
  <c r="A6879" i="3"/>
  <c r="B6878" i="3"/>
  <c r="A6878" i="3"/>
  <c r="B6877" i="3"/>
  <c r="A6877" i="3"/>
  <c r="B6876" i="3"/>
  <c r="A6876" i="3"/>
  <c r="B6875" i="3"/>
  <c r="A6875" i="3"/>
  <c r="B6874" i="3"/>
  <c r="A6874" i="3"/>
  <c r="B6873" i="3"/>
  <c r="A6873" i="3"/>
  <c r="B6872" i="3"/>
  <c r="A6872" i="3"/>
  <c r="B6871" i="3"/>
  <c r="A6871" i="3"/>
  <c r="B6870" i="3"/>
  <c r="A6870" i="3"/>
  <c r="B6869" i="3"/>
  <c r="A6869" i="3"/>
  <c r="B6868" i="3"/>
  <c r="A6868" i="3"/>
  <c r="B6867" i="3"/>
  <c r="A6867" i="3"/>
  <c r="B6866" i="3"/>
  <c r="A6866" i="3"/>
  <c r="B6865" i="3"/>
  <c r="A6865" i="3"/>
  <c r="B6864" i="3"/>
  <c r="A6864" i="3"/>
  <c r="B6863" i="3"/>
  <c r="A6863" i="3"/>
  <c r="B6862" i="3"/>
  <c r="A6862" i="3"/>
  <c r="B6861" i="3"/>
  <c r="A6861" i="3"/>
  <c r="B6860" i="3"/>
  <c r="A6860" i="3"/>
  <c r="B6859" i="3"/>
  <c r="A6859" i="3"/>
  <c r="B6858" i="3"/>
  <c r="A6858" i="3"/>
  <c r="B6857" i="3"/>
  <c r="A6857" i="3"/>
  <c r="B6856" i="3"/>
  <c r="A6856" i="3"/>
  <c r="B6855" i="3"/>
  <c r="A6855" i="3"/>
  <c r="B6854" i="3"/>
  <c r="A6854" i="3"/>
  <c r="B6853" i="3"/>
  <c r="A6853" i="3"/>
  <c r="B6852" i="3"/>
  <c r="A6852" i="3"/>
  <c r="B6851" i="3"/>
  <c r="A6851" i="3"/>
  <c r="B6850" i="3"/>
  <c r="A6850" i="3"/>
  <c r="B6849" i="3"/>
  <c r="A6849" i="3"/>
  <c r="B6848" i="3"/>
  <c r="A6848" i="3"/>
  <c r="B6847" i="3"/>
  <c r="A6847" i="3"/>
  <c r="B6846" i="3"/>
  <c r="A6846" i="3"/>
  <c r="B6845" i="3"/>
  <c r="A6845" i="3"/>
  <c r="B6844" i="3"/>
  <c r="A6844" i="3"/>
  <c r="B6843" i="3"/>
  <c r="A6843" i="3"/>
  <c r="B6842" i="3"/>
  <c r="A6842" i="3"/>
  <c r="B6841" i="3"/>
  <c r="A6841" i="3"/>
  <c r="B6840" i="3"/>
  <c r="A6840" i="3"/>
  <c r="B6839" i="3"/>
  <c r="A6839" i="3"/>
  <c r="B6838" i="3"/>
  <c r="A6838" i="3"/>
  <c r="B6837" i="3"/>
  <c r="A6837" i="3"/>
  <c r="B6836" i="3"/>
  <c r="A6836" i="3"/>
  <c r="B6835" i="3"/>
  <c r="A6835" i="3"/>
  <c r="B6834" i="3"/>
  <c r="A6834" i="3"/>
  <c r="B6833" i="3"/>
  <c r="A6833" i="3"/>
  <c r="B6832" i="3"/>
  <c r="A6832" i="3"/>
  <c r="B6831" i="3"/>
  <c r="A6831" i="3"/>
  <c r="B6830" i="3"/>
  <c r="A6830" i="3"/>
  <c r="B6829" i="3"/>
  <c r="A6829" i="3"/>
  <c r="B6828" i="3"/>
  <c r="A6828" i="3"/>
  <c r="B6827" i="3"/>
  <c r="A6827" i="3"/>
  <c r="B6826" i="3"/>
  <c r="A6826" i="3"/>
  <c r="B6825" i="3"/>
  <c r="A6825" i="3"/>
  <c r="B6824" i="3"/>
  <c r="A6824" i="3"/>
  <c r="B6823" i="3"/>
  <c r="A6823" i="3"/>
  <c r="B6822" i="3"/>
  <c r="A6822" i="3"/>
  <c r="B6821" i="3"/>
  <c r="A6821" i="3"/>
  <c r="B6820" i="3"/>
  <c r="A6820" i="3"/>
  <c r="B6819" i="3"/>
  <c r="A6819" i="3"/>
  <c r="B6818" i="3"/>
  <c r="A6818" i="3"/>
  <c r="B6817" i="3"/>
  <c r="A6817" i="3"/>
  <c r="B6816" i="3"/>
  <c r="A6816" i="3"/>
  <c r="B6815" i="3"/>
  <c r="A6815" i="3"/>
  <c r="B6814" i="3"/>
  <c r="A6814" i="3"/>
  <c r="B6813" i="3"/>
  <c r="A6813" i="3"/>
  <c r="B6812" i="3"/>
  <c r="A6812" i="3"/>
  <c r="B6811" i="3"/>
  <c r="A6811" i="3"/>
  <c r="B6810" i="3"/>
  <c r="A6810" i="3"/>
  <c r="B6809" i="3"/>
  <c r="A6809" i="3"/>
  <c r="B6808" i="3"/>
  <c r="A6808" i="3"/>
  <c r="B6807" i="3"/>
  <c r="A6807" i="3"/>
  <c r="B6806" i="3"/>
  <c r="A6806" i="3"/>
  <c r="B6805" i="3"/>
  <c r="A6805" i="3"/>
  <c r="B6804" i="3"/>
  <c r="A6804" i="3"/>
  <c r="B6803" i="3"/>
  <c r="A6803" i="3"/>
  <c r="B6802" i="3"/>
  <c r="A6802" i="3"/>
  <c r="B6801" i="3"/>
  <c r="A6801" i="3"/>
  <c r="B6800" i="3"/>
  <c r="A6800" i="3"/>
  <c r="B6799" i="3"/>
  <c r="A6799" i="3"/>
  <c r="B6798" i="3"/>
  <c r="A6798" i="3"/>
  <c r="B6797" i="3"/>
  <c r="A6797" i="3"/>
  <c r="B6796" i="3"/>
  <c r="A6796" i="3"/>
  <c r="B6795" i="3"/>
  <c r="A6795" i="3"/>
  <c r="B6794" i="3"/>
  <c r="A6794" i="3"/>
  <c r="B6793" i="3"/>
  <c r="A6793" i="3"/>
  <c r="B6792" i="3"/>
  <c r="A6792" i="3"/>
  <c r="B6791" i="3"/>
  <c r="A6791" i="3"/>
  <c r="B6790" i="3"/>
  <c r="A6790" i="3"/>
  <c r="B6789" i="3"/>
  <c r="A6789" i="3"/>
  <c r="B6788" i="3"/>
  <c r="A6788" i="3"/>
  <c r="B6787" i="3"/>
  <c r="A6787" i="3"/>
  <c r="B6786" i="3"/>
  <c r="A6786" i="3"/>
  <c r="B6785" i="3"/>
  <c r="A6785" i="3"/>
  <c r="B6784" i="3"/>
  <c r="A6784" i="3"/>
  <c r="B6783" i="3"/>
  <c r="A6783" i="3"/>
  <c r="B6782" i="3"/>
  <c r="A6782" i="3"/>
  <c r="B6781" i="3"/>
  <c r="A6781" i="3"/>
  <c r="B6780" i="3"/>
  <c r="A6780" i="3"/>
  <c r="B6779" i="3"/>
  <c r="A6779" i="3"/>
  <c r="B6778" i="3"/>
  <c r="A6778" i="3"/>
  <c r="B6777" i="3"/>
  <c r="A6777" i="3"/>
  <c r="B6776" i="3"/>
  <c r="A6776" i="3"/>
  <c r="B6775" i="3"/>
  <c r="A6775" i="3"/>
  <c r="B6774" i="3"/>
  <c r="A6774" i="3"/>
  <c r="B6773" i="3"/>
  <c r="A6773" i="3"/>
  <c r="B6772" i="3"/>
  <c r="A6772" i="3"/>
  <c r="B6771" i="3"/>
  <c r="A6771" i="3"/>
  <c r="B6770" i="3"/>
  <c r="A6770" i="3"/>
  <c r="B6769" i="3"/>
  <c r="A6769" i="3"/>
  <c r="B6768" i="3"/>
  <c r="A6768" i="3"/>
  <c r="B6767" i="3"/>
  <c r="A6767" i="3"/>
  <c r="B6766" i="3"/>
  <c r="A6766" i="3"/>
  <c r="B6765" i="3"/>
  <c r="A6765" i="3"/>
  <c r="B6764" i="3"/>
  <c r="A6764" i="3"/>
  <c r="B6763" i="3"/>
  <c r="A6763" i="3"/>
  <c r="B6762" i="3"/>
  <c r="A6762" i="3"/>
  <c r="B6761" i="3"/>
  <c r="A6761" i="3"/>
  <c r="B6760" i="3"/>
  <c r="A6760" i="3"/>
  <c r="B6759" i="3"/>
  <c r="A6759" i="3"/>
  <c r="B6758" i="3"/>
  <c r="A6758" i="3"/>
  <c r="B6757" i="3"/>
  <c r="A6757" i="3"/>
  <c r="B6756" i="3"/>
  <c r="A6756" i="3"/>
  <c r="B6755" i="3"/>
  <c r="A6755" i="3"/>
  <c r="B6754" i="3"/>
  <c r="A6754" i="3"/>
  <c r="B6753" i="3"/>
  <c r="A6753" i="3"/>
  <c r="B6752" i="3"/>
  <c r="A6752" i="3"/>
  <c r="B6751" i="3"/>
  <c r="A6751" i="3"/>
  <c r="B6750" i="3"/>
  <c r="A6750" i="3"/>
  <c r="B6749" i="3"/>
  <c r="A6749" i="3"/>
  <c r="B6748" i="3"/>
  <c r="A6748" i="3"/>
  <c r="B6747" i="3"/>
  <c r="A6747" i="3"/>
  <c r="B6746" i="3"/>
  <c r="A6746" i="3"/>
  <c r="B6745" i="3"/>
  <c r="A6745" i="3"/>
  <c r="B6744" i="3"/>
  <c r="A6744" i="3"/>
  <c r="B6743" i="3"/>
  <c r="A6743" i="3"/>
  <c r="B6742" i="3"/>
  <c r="A6742" i="3"/>
  <c r="B6741" i="3"/>
  <c r="A6741" i="3"/>
  <c r="B6740" i="3"/>
  <c r="A6740" i="3"/>
  <c r="B6739" i="3"/>
  <c r="A6739" i="3"/>
  <c r="B6738" i="3"/>
  <c r="A6738" i="3"/>
  <c r="B6737" i="3"/>
  <c r="A6737" i="3"/>
  <c r="B6736" i="3"/>
  <c r="A6736" i="3"/>
  <c r="B6735" i="3"/>
  <c r="A6735" i="3"/>
  <c r="B6734" i="3"/>
  <c r="A6734" i="3"/>
  <c r="B6733" i="3"/>
  <c r="A6733" i="3"/>
  <c r="B6732" i="3"/>
  <c r="A6732" i="3"/>
  <c r="B6731" i="3"/>
  <c r="A6731" i="3"/>
  <c r="B6730" i="3"/>
  <c r="A6730" i="3"/>
  <c r="B6729" i="3"/>
  <c r="A6729" i="3"/>
  <c r="B6728" i="3"/>
  <c r="A6728" i="3"/>
  <c r="B6727" i="3"/>
  <c r="A6727" i="3"/>
  <c r="B6726" i="3"/>
  <c r="A6726" i="3"/>
  <c r="B6725" i="3"/>
  <c r="A6725" i="3"/>
  <c r="B6724" i="3"/>
  <c r="A6724" i="3"/>
  <c r="B6723" i="3"/>
  <c r="A6723" i="3"/>
  <c r="B6722" i="3"/>
  <c r="A6722" i="3"/>
  <c r="B6721" i="3"/>
  <c r="A6721" i="3"/>
  <c r="B6720" i="3"/>
  <c r="A6720" i="3"/>
  <c r="B6719" i="3"/>
  <c r="A6719" i="3"/>
  <c r="B6718" i="3"/>
  <c r="A6718" i="3"/>
  <c r="B6717" i="3"/>
  <c r="A6717" i="3"/>
  <c r="B6716" i="3"/>
  <c r="A6716" i="3"/>
  <c r="B6715" i="3"/>
  <c r="A6715" i="3"/>
  <c r="B6714" i="3"/>
  <c r="A6714" i="3"/>
  <c r="B6713" i="3"/>
  <c r="A6713" i="3"/>
  <c r="B6712" i="3"/>
  <c r="A6712" i="3"/>
  <c r="B6711" i="3"/>
  <c r="A6711" i="3"/>
  <c r="B6710" i="3"/>
  <c r="A6710" i="3"/>
  <c r="B6709" i="3"/>
  <c r="A6709" i="3"/>
  <c r="B6708" i="3"/>
  <c r="A6708" i="3"/>
  <c r="B6707" i="3"/>
  <c r="A6707" i="3"/>
  <c r="B6706" i="3"/>
  <c r="A6706" i="3"/>
  <c r="B6705" i="3"/>
  <c r="A6705" i="3"/>
  <c r="B6704" i="3"/>
  <c r="A6704" i="3"/>
  <c r="B6703" i="3"/>
  <c r="A6703" i="3"/>
  <c r="B6702" i="3"/>
  <c r="A6702" i="3"/>
  <c r="B6701" i="3"/>
  <c r="A6701" i="3"/>
  <c r="B6700" i="3"/>
  <c r="A6700" i="3"/>
  <c r="B6699" i="3"/>
  <c r="A6699" i="3"/>
  <c r="B6698" i="3"/>
  <c r="A6698" i="3"/>
  <c r="B6697" i="3"/>
  <c r="A6697" i="3"/>
  <c r="B6696" i="3"/>
  <c r="A6696" i="3"/>
  <c r="B6695" i="3"/>
  <c r="A6695" i="3"/>
  <c r="B6694" i="3"/>
  <c r="A6694" i="3"/>
  <c r="B6693" i="3"/>
  <c r="A6693" i="3"/>
  <c r="B6692" i="3"/>
  <c r="A6692" i="3"/>
  <c r="B6691" i="3"/>
  <c r="A6691" i="3"/>
  <c r="B6690" i="3"/>
  <c r="A6690" i="3"/>
  <c r="B6689" i="3"/>
  <c r="A6689" i="3"/>
  <c r="B6688" i="3"/>
  <c r="A6688" i="3"/>
  <c r="B6687" i="3"/>
  <c r="A6687" i="3"/>
  <c r="B6686" i="3"/>
  <c r="A6686" i="3"/>
  <c r="B6685" i="3"/>
  <c r="A6685" i="3"/>
  <c r="B6684" i="3"/>
  <c r="A6684" i="3"/>
  <c r="B6683" i="3"/>
  <c r="A6683" i="3"/>
  <c r="B6682" i="3"/>
  <c r="A6682" i="3"/>
  <c r="B6681" i="3"/>
  <c r="A6681" i="3"/>
  <c r="B6680" i="3"/>
  <c r="A6680" i="3"/>
  <c r="B6679" i="3"/>
  <c r="A6679" i="3"/>
  <c r="B6678" i="3"/>
  <c r="A6678" i="3"/>
  <c r="B6677" i="3"/>
  <c r="A6677" i="3"/>
  <c r="B6676" i="3"/>
  <c r="A6676" i="3"/>
  <c r="B6675" i="3"/>
  <c r="A6675" i="3"/>
  <c r="B6674" i="3"/>
  <c r="A6674" i="3"/>
  <c r="B6673" i="3"/>
  <c r="A6673" i="3"/>
  <c r="B6672" i="3"/>
  <c r="A6672" i="3"/>
  <c r="B6671" i="3"/>
  <c r="A6671" i="3"/>
  <c r="B6670" i="3"/>
  <c r="A6670" i="3"/>
  <c r="B6669" i="3"/>
  <c r="A6669" i="3"/>
  <c r="B6668" i="3"/>
  <c r="A6668" i="3"/>
  <c r="B6667" i="3"/>
  <c r="A6667" i="3"/>
  <c r="B6666" i="3"/>
  <c r="A6666" i="3"/>
  <c r="B6665" i="3"/>
  <c r="A6665" i="3"/>
  <c r="B6664" i="3"/>
  <c r="A6664" i="3"/>
  <c r="B6663" i="3"/>
  <c r="A6663" i="3"/>
  <c r="B6662" i="3"/>
  <c r="A6662" i="3"/>
  <c r="B6661" i="3"/>
  <c r="A6661" i="3"/>
  <c r="B6660" i="3"/>
  <c r="A6660" i="3"/>
  <c r="B6659" i="3"/>
  <c r="A6659" i="3"/>
  <c r="B6658" i="3"/>
  <c r="A6658" i="3"/>
  <c r="B6657" i="3"/>
  <c r="A6657" i="3"/>
  <c r="B6656" i="3"/>
  <c r="A6656" i="3"/>
  <c r="B6655" i="3"/>
  <c r="A6655" i="3"/>
  <c r="B6654" i="3"/>
  <c r="A6654" i="3"/>
  <c r="B6653" i="3"/>
  <c r="A6653" i="3"/>
  <c r="B6652" i="3"/>
  <c r="A6652" i="3"/>
  <c r="B6651" i="3"/>
  <c r="A6651" i="3"/>
  <c r="B6650" i="3"/>
  <c r="A6650" i="3"/>
  <c r="B6649" i="3"/>
  <c r="A6649" i="3"/>
  <c r="B6648" i="3"/>
  <c r="A6648" i="3"/>
  <c r="B6647" i="3"/>
  <c r="A6647" i="3"/>
  <c r="B6646" i="3"/>
  <c r="A6646" i="3"/>
  <c r="B6645" i="3"/>
  <c r="A6645" i="3"/>
  <c r="B6644" i="3"/>
  <c r="A6644" i="3"/>
  <c r="B6643" i="3"/>
  <c r="A6643" i="3"/>
  <c r="B6642" i="3"/>
  <c r="A6642" i="3"/>
  <c r="B6641" i="3"/>
  <c r="A6641" i="3"/>
  <c r="B6640" i="3"/>
  <c r="A6640" i="3"/>
  <c r="B6639" i="3"/>
  <c r="A6639" i="3"/>
  <c r="B6638" i="3"/>
  <c r="A6638" i="3"/>
  <c r="B6637" i="3"/>
  <c r="A6637" i="3"/>
  <c r="B6636" i="3"/>
  <c r="A6636" i="3"/>
  <c r="B6635" i="3"/>
  <c r="A6635" i="3"/>
  <c r="B6634" i="3"/>
  <c r="A6634" i="3"/>
  <c r="B6633" i="3"/>
  <c r="A6633" i="3"/>
  <c r="B6632" i="3"/>
  <c r="A6632" i="3"/>
  <c r="B6631" i="3"/>
  <c r="A6631" i="3"/>
  <c r="B6630" i="3"/>
  <c r="A6630" i="3"/>
  <c r="B6629" i="3"/>
  <c r="A6629" i="3"/>
  <c r="B6628" i="3"/>
  <c r="A6628" i="3"/>
  <c r="B6627" i="3"/>
  <c r="A6627" i="3"/>
  <c r="B6626" i="3"/>
  <c r="A6626" i="3"/>
  <c r="B6625" i="3"/>
  <c r="A6625" i="3"/>
  <c r="B6624" i="3"/>
  <c r="A6624" i="3"/>
  <c r="B6623" i="3"/>
  <c r="A6623" i="3"/>
  <c r="B6622" i="3"/>
  <c r="A6622" i="3"/>
  <c r="B6621" i="3"/>
  <c r="A6621" i="3"/>
  <c r="B6620" i="3"/>
  <c r="A6620" i="3"/>
  <c r="B6619" i="3"/>
  <c r="A6619" i="3"/>
  <c r="B6618" i="3"/>
  <c r="A6618" i="3"/>
  <c r="B6617" i="3"/>
  <c r="A6617" i="3"/>
  <c r="B6616" i="3"/>
  <c r="A6616" i="3"/>
  <c r="B6615" i="3"/>
  <c r="A6615" i="3"/>
  <c r="B6614" i="3"/>
  <c r="A6614" i="3"/>
  <c r="B6613" i="3"/>
  <c r="A6613" i="3"/>
  <c r="B6612" i="3"/>
  <c r="A6612" i="3"/>
  <c r="B6611" i="3"/>
  <c r="A6611" i="3"/>
  <c r="B6610" i="3"/>
  <c r="A6610" i="3"/>
  <c r="B6609" i="3"/>
  <c r="A6609" i="3"/>
  <c r="B6608" i="3"/>
  <c r="A6608" i="3"/>
  <c r="B6607" i="3"/>
  <c r="A6607" i="3"/>
  <c r="B6606" i="3"/>
  <c r="A6606" i="3"/>
  <c r="B6605" i="3"/>
  <c r="A6605" i="3"/>
  <c r="B6604" i="3"/>
  <c r="A6604" i="3"/>
  <c r="B6603" i="3"/>
  <c r="A6603" i="3"/>
  <c r="B6602" i="3"/>
  <c r="A6602" i="3"/>
  <c r="B6601" i="3"/>
  <c r="A6601" i="3"/>
  <c r="B6600" i="3"/>
  <c r="A6600" i="3"/>
  <c r="B6599" i="3"/>
  <c r="A6599" i="3"/>
  <c r="B6598" i="3"/>
  <c r="A6598" i="3"/>
  <c r="B6597" i="3"/>
  <c r="A6597" i="3"/>
  <c r="B6596" i="3"/>
  <c r="A6596" i="3"/>
  <c r="B6595" i="3"/>
  <c r="A6595" i="3"/>
  <c r="B6594" i="3"/>
  <c r="A6594" i="3"/>
  <c r="B6593" i="3"/>
  <c r="A6593" i="3"/>
  <c r="B6592" i="3"/>
  <c r="A6592" i="3"/>
  <c r="B6591" i="3"/>
  <c r="A6591" i="3"/>
  <c r="B6590" i="3"/>
  <c r="A6590" i="3"/>
  <c r="B6589" i="3"/>
  <c r="A6589" i="3"/>
  <c r="B6588" i="3"/>
  <c r="A6588" i="3"/>
  <c r="B6587" i="3"/>
  <c r="A6587" i="3"/>
  <c r="B6586" i="3"/>
  <c r="A6586" i="3"/>
  <c r="B6585" i="3"/>
  <c r="A6585" i="3"/>
  <c r="B6584" i="3"/>
  <c r="A6584" i="3"/>
  <c r="B6583" i="3"/>
  <c r="A6583" i="3"/>
  <c r="B6582" i="3"/>
  <c r="A6582" i="3"/>
  <c r="B6581" i="3"/>
  <c r="A6581" i="3"/>
  <c r="B6580" i="3"/>
  <c r="A6580" i="3"/>
  <c r="B6579" i="3"/>
  <c r="A6579" i="3"/>
  <c r="B6578" i="3"/>
  <c r="A6578" i="3"/>
  <c r="B6577" i="3"/>
  <c r="A6577" i="3"/>
  <c r="B6576" i="3"/>
  <c r="A6576" i="3"/>
  <c r="B6575" i="3"/>
  <c r="A6575" i="3"/>
  <c r="B6574" i="3"/>
  <c r="A6574" i="3"/>
  <c r="B6573" i="3"/>
  <c r="A6573" i="3"/>
  <c r="B6572" i="3"/>
  <c r="A6572" i="3"/>
  <c r="B6571" i="3"/>
  <c r="A6571" i="3"/>
  <c r="B6570" i="3"/>
  <c r="A6570" i="3"/>
  <c r="B6569" i="3"/>
  <c r="A6569" i="3"/>
  <c r="B6568" i="3"/>
  <c r="A6568" i="3"/>
  <c r="B6567" i="3"/>
  <c r="A6567" i="3"/>
  <c r="B6566" i="3"/>
  <c r="A6566" i="3"/>
  <c r="B6565" i="3"/>
  <c r="A6565" i="3"/>
  <c r="B6564" i="3"/>
  <c r="A6564" i="3"/>
  <c r="B6563" i="3"/>
  <c r="A6563" i="3"/>
  <c r="B6562" i="3"/>
  <c r="A6562" i="3"/>
  <c r="B6561" i="3"/>
  <c r="A6561" i="3"/>
  <c r="B6560" i="3"/>
  <c r="A6560" i="3"/>
  <c r="B6559" i="3"/>
  <c r="A6559" i="3"/>
  <c r="B6558" i="3"/>
  <c r="A6558" i="3"/>
  <c r="B6557" i="3"/>
  <c r="A6557" i="3"/>
  <c r="B6556" i="3"/>
  <c r="A6556" i="3"/>
  <c r="B6555" i="3"/>
  <c r="A6555" i="3"/>
  <c r="B6554" i="3"/>
  <c r="A6554" i="3"/>
  <c r="B6553" i="3"/>
  <c r="A6553" i="3"/>
  <c r="B6552" i="3"/>
  <c r="A6552" i="3"/>
  <c r="B6551" i="3"/>
  <c r="A6551" i="3"/>
  <c r="B6550" i="3"/>
  <c r="A6550" i="3"/>
  <c r="B6549" i="3"/>
  <c r="A6549" i="3"/>
  <c r="B6548" i="3"/>
  <c r="A6548" i="3"/>
  <c r="B6547" i="3"/>
  <c r="A6547" i="3"/>
  <c r="B6546" i="3"/>
  <c r="A6546" i="3"/>
  <c r="B6545" i="3"/>
  <c r="A6545" i="3"/>
  <c r="B6544" i="3"/>
  <c r="A6544" i="3"/>
  <c r="B6543" i="3"/>
  <c r="A6543" i="3"/>
  <c r="B6542" i="3"/>
  <c r="A6542" i="3"/>
  <c r="B6541" i="3"/>
  <c r="A6541" i="3"/>
  <c r="B6540" i="3"/>
  <c r="A6540" i="3"/>
  <c r="B6539" i="3"/>
  <c r="A6539" i="3"/>
  <c r="B6538" i="3"/>
  <c r="A6538" i="3"/>
  <c r="B6537" i="3"/>
  <c r="A6537" i="3"/>
  <c r="B6536" i="3"/>
  <c r="A6536" i="3"/>
  <c r="B6535" i="3"/>
  <c r="A6535" i="3"/>
  <c r="B6534" i="3"/>
  <c r="A6534" i="3"/>
  <c r="B6533" i="3"/>
  <c r="A6533" i="3"/>
  <c r="B6532" i="3"/>
  <c r="A6532" i="3"/>
  <c r="B6531" i="3"/>
  <c r="A6531" i="3"/>
  <c r="B6530" i="3"/>
  <c r="A6530" i="3"/>
  <c r="B6529" i="3"/>
  <c r="A6529" i="3"/>
  <c r="B6528" i="3"/>
  <c r="A6528" i="3"/>
  <c r="B6527" i="3"/>
  <c r="A6527" i="3"/>
  <c r="B6526" i="3"/>
  <c r="A6526" i="3"/>
  <c r="B6525" i="3"/>
  <c r="A6525" i="3"/>
  <c r="B6524" i="3"/>
  <c r="A6524" i="3"/>
  <c r="B6523" i="3"/>
  <c r="A6523" i="3"/>
  <c r="B6522" i="3"/>
  <c r="A6522" i="3"/>
  <c r="B6521" i="3"/>
  <c r="A6521" i="3"/>
  <c r="B6520" i="3"/>
  <c r="A6520" i="3"/>
  <c r="B6519" i="3"/>
  <c r="A6519" i="3"/>
  <c r="B6518" i="3"/>
  <c r="A6518" i="3"/>
  <c r="B6517" i="3"/>
  <c r="A6517" i="3"/>
  <c r="B6516" i="3"/>
  <c r="A6516" i="3"/>
  <c r="B6515" i="3"/>
  <c r="A6515" i="3"/>
  <c r="B6514" i="3"/>
  <c r="A6514" i="3"/>
  <c r="B6513" i="3"/>
  <c r="A6513" i="3"/>
  <c r="B6512" i="3"/>
  <c r="A6512" i="3"/>
  <c r="B6511" i="3"/>
  <c r="A6511" i="3"/>
  <c r="B6510" i="3"/>
  <c r="A6510" i="3"/>
  <c r="B6509" i="3"/>
  <c r="A6509" i="3"/>
  <c r="B6508" i="3"/>
  <c r="A6508" i="3"/>
  <c r="B6507" i="3"/>
  <c r="A6507" i="3"/>
  <c r="B6506" i="3"/>
  <c r="A6506" i="3"/>
  <c r="B6505" i="3"/>
  <c r="A6505" i="3"/>
  <c r="B6504" i="3"/>
  <c r="A6504" i="3"/>
  <c r="B6503" i="3"/>
  <c r="A6503" i="3"/>
  <c r="B6502" i="3"/>
  <c r="A6502" i="3"/>
  <c r="B6501" i="3"/>
  <c r="A6501" i="3"/>
  <c r="B6500" i="3"/>
  <c r="A6500" i="3"/>
  <c r="B6499" i="3"/>
  <c r="A6499" i="3"/>
  <c r="B6498" i="3"/>
  <c r="A6498" i="3"/>
  <c r="B6497" i="3"/>
  <c r="A6497" i="3"/>
  <c r="B6496" i="3"/>
  <c r="A6496" i="3"/>
  <c r="B6495" i="3"/>
  <c r="A6495" i="3"/>
  <c r="B6494" i="3"/>
  <c r="A6494" i="3"/>
  <c r="B6493" i="3"/>
  <c r="A6493" i="3"/>
  <c r="B6492" i="3"/>
  <c r="A6492" i="3"/>
  <c r="B6491" i="3"/>
  <c r="A6491" i="3"/>
  <c r="B6490" i="3"/>
  <c r="A6490" i="3"/>
  <c r="B6489" i="3"/>
  <c r="A6489" i="3"/>
  <c r="B6488" i="3"/>
  <c r="A6488" i="3"/>
  <c r="B6487" i="3"/>
  <c r="A6487" i="3"/>
  <c r="B6486" i="3"/>
  <c r="A6486" i="3"/>
  <c r="B6485" i="3"/>
  <c r="A6485" i="3"/>
  <c r="B6484" i="3"/>
  <c r="A6484" i="3"/>
  <c r="B6483" i="3"/>
  <c r="A6483" i="3"/>
  <c r="B6482" i="3"/>
  <c r="A6482" i="3"/>
  <c r="B6481" i="3"/>
  <c r="A6481" i="3"/>
  <c r="B6480" i="3"/>
  <c r="A6480" i="3"/>
  <c r="B6479" i="3"/>
  <c r="A6479" i="3"/>
  <c r="B6478" i="3"/>
  <c r="A6478" i="3"/>
  <c r="B6477" i="3"/>
  <c r="A6477" i="3"/>
  <c r="B6476" i="3"/>
  <c r="A6476" i="3"/>
  <c r="B6475" i="3"/>
  <c r="A6475" i="3"/>
  <c r="B6474" i="3"/>
  <c r="A6474" i="3"/>
  <c r="B6473" i="3"/>
  <c r="A6473" i="3"/>
  <c r="B6472" i="3"/>
  <c r="A6472" i="3"/>
  <c r="B6471" i="3"/>
  <c r="A6471" i="3"/>
  <c r="B6470" i="3"/>
  <c r="A6470" i="3"/>
  <c r="B6469" i="3"/>
  <c r="A6469" i="3"/>
  <c r="B6468" i="3"/>
  <c r="A6468" i="3"/>
  <c r="B6467" i="3"/>
  <c r="A6467" i="3"/>
  <c r="B6466" i="3"/>
  <c r="A6466" i="3"/>
  <c r="B6465" i="3"/>
  <c r="A6465" i="3"/>
  <c r="B6464" i="3"/>
  <c r="A6464" i="3"/>
  <c r="B6463" i="3"/>
  <c r="A6463" i="3"/>
  <c r="B6462" i="3"/>
  <c r="A6462" i="3"/>
  <c r="B6461" i="3"/>
  <c r="A6461" i="3"/>
  <c r="B6460" i="3"/>
  <c r="A6460" i="3"/>
  <c r="B6459" i="3"/>
  <c r="A6459" i="3"/>
  <c r="B6458" i="3"/>
  <c r="A6458" i="3"/>
  <c r="B6457" i="3"/>
  <c r="A6457" i="3"/>
  <c r="B6456" i="3"/>
  <c r="A6456" i="3"/>
  <c r="B6455" i="3"/>
  <c r="A6455" i="3"/>
  <c r="B6454" i="3"/>
  <c r="A6454" i="3"/>
  <c r="B6453" i="3"/>
  <c r="A6453" i="3"/>
  <c r="B6452" i="3"/>
  <c r="A6452" i="3"/>
  <c r="B6451" i="3"/>
  <c r="A6451" i="3"/>
  <c r="B6450" i="3"/>
  <c r="A6450" i="3"/>
  <c r="B6449" i="3"/>
  <c r="A6449" i="3"/>
  <c r="B6448" i="3"/>
  <c r="A6448" i="3"/>
  <c r="B6447" i="3"/>
  <c r="A6447" i="3"/>
  <c r="B6446" i="3"/>
  <c r="A6446" i="3"/>
  <c r="B6445" i="3"/>
  <c r="A6445" i="3"/>
  <c r="B6444" i="3"/>
  <c r="A6444" i="3"/>
  <c r="B6443" i="3"/>
  <c r="A6443" i="3"/>
  <c r="B6442" i="3"/>
  <c r="A6442" i="3"/>
  <c r="B6441" i="3"/>
  <c r="A6441" i="3"/>
  <c r="B6440" i="3"/>
  <c r="A6440" i="3"/>
  <c r="B6439" i="3"/>
  <c r="A6439" i="3"/>
  <c r="B6438" i="3"/>
  <c r="A6438" i="3"/>
  <c r="B6437" i="3"/>
  <c r="A6437" i="3"/>
  <c r="B6436" i="3"/>
  <c r="A6436" i="3"/>
  <c r="B6435" i="3"/>
  <c r="A6435" i="3"/>
  <c r="B6434" i="3"/>
  <c r="A6434" i="3"/>
  <c r="B6433" i="3"/>
  <c r="A6433" i="3"/>
  <c r="B6432" i="3"/>
  <c r="A6432" i="3"/>
  <c r="B6431" i="3"/>
  <c r="A6431" i="3"/>
  <c r="B6430" i="3"/>
  <c r="A6430" i="3"/>
  <c r="B6429" i="3"/>
  <c r="A6429" i="3"/>
  <c r="B6428" i="3"/>
  <c r="A6428" i="3"/>
  <c r="B6427" i="3"/>
  <c r="A6427" i="3"/>
  <c r="B6426" i="3"/>
  <c r="A6426" i="3"/>
  <c r="B6425" i="3"/>
  <c r="A6425" i="3"/>
  <c r="B6424" i="3"/>
  <c r="A6424" i="3"/>
  <c r="B6423" i="3"/>
  <c r="A6423" i="3"/>
  <c r="B6422" i="3"/>
  <c r="A6422" i="3"/>
  <c r="B6421" i="3"/>
  <c r="A6421" i="3"/>
  <c r="B6420" i="3"/>
  <c r="A6420" i="3"/>
  <c r="B6419" i="3"/>
  <c r="A6419" i="3"/>
  <c r="B6418" i="3"/>
  <c r="A6418" i="3"/>
  <c r="B6417" i="3"/>
  <c r="A6417" i="3"/>
  <c r="B6416" i="3"/>
  <c r="A6416" i="3"/>
  <c r="B6415" i="3"/>
  <c r="A6415" i="3"/>
  <c r="B6414" i="3"/>
  <c r="A6414" i="3"/>
  <c r="B6413" i="3"/>
  <c r="A6413" i="3"/>
  <c r="B6412" i="3"/>
  <c r="A6412" i="3"/>
  <c r="B6411" i="3"/>
  <c r="A6411" i="3"/>
  <c r="B6410" i="3"/>
  <c r="A6410" i="3"/>
  <c r="B6409" i="3"/>
  <c r="A6409" i="3"/>
  <c r="B6408" i="3"/>
  <c r="A6408" i="3"/>
  <c r="B6407" i="3"/>
  <c r="A6407" i="3"/>
  <c r="B6406" i="3"/>
  <c r="A6406" i="3"/>
  <c r="B6405" i="3"/>
  <c r="A6405" i="3"/>
  <c r="B6404" i="3"/>
  <c r="A6404" i="3"/>
  <c r="B6403" i="3"/>
  <c r="A6403" i="3"/>
  <c r="B6402" i="3"/>
  <c r="A6402" i="3"/>
  <c r="B6401" i="3"/>
  <c r="A6401" i="3"/>
  <c r="B6400" i="3"/>
  <c r="A6400" i="3"/>
  <c r="B6399" i="3"/>
  <c r="A6399" i="3"/>
  <c r="B6398" i="3"/>
  <c r="A6398" i="3"/>
  <c r="B6397" i="3"/>
  <c r="A6397" i="3"/>
  <c r="B6396" i="3"/>
  <c r="A6396" i="3"/>
  <c r="B6395" i="3"/>
  <c r="A6395" i="3"/>
  <c r="B6394" i="3"/>
  <c r="A6394" i="3"/>
  <c r="B6393" i="3"/>
  <c r="A6393" i="3"/>
  <c r="B6392" i="3"/>
  <c r="A6392" i="3"/>
  <c r="B6391" i="3"/>
  <c r="A6391" i="3"/>
  <c r="B6390" i="3"/>
  <c r="A6390" i="3"/>
  <c r="B6389" i="3"/>
  <c r="A6389" i="3"/>
  <c r="B6388" i="3"/>
  <c r="A6388" i="3"/>
  <c r="B6387" i="3"/>
  <c r="A6387" i="3"/>
  <c r="B6386" i="3"/>
  <c r="A6386" i="3"/>
  <c r="B6385" i="3"/>
  <c r="A6385" i="3"/>
  <c r="B6384" i="3"/>
  <c r="A6384" i="3"/>
  <c r="B6383" i="3"/>
  <c r="A6383" i="3"/>
  <c r="B6382" i="3"/>
  <c r="A6382" i="3"/>
  <c r="B6381" i="3"/>
  <c r="A6381" i="3"/>
  <c r="B6380" i="3"/>
  <c r="A6380" i="3"/>
  <c r="B6379" i="3"/>
  <c r="A6379" i="3"/>
  <c r="B6378" i="3"/>
  <c r="A6378" i="3"/>
  <c r="B6377" i="3"/>
  <c r="A6377" i="3"/>
  <c r="B6376" i="3"/>
  <c r="A6376" i="3"/>
  <c r="B6375" i="3"/>
  <c r="A6375" i="3"/>
  <c r="B6374" i="3"/>
  <c r="A6374" i="3"/>
  <c r="B6373" i="3"/>
  <c r="A6373" i="3"/>
  <c r="B6372" i="3"/>
  <c r="A6372" i="3"/>
  <c r="B6371" i="3"/>
  <c r="A6371" i="3"/>
  <c r="B6370" i="3"/>
  <c r="A6370" i="3"/>
  <c r="B6369" i="3"/>
  <c r="A6369" i="3"/>
  <c r="B6368" i="3"/>
  <c r="A6368" i="3"/>
  <c r="B6367" i="3"/>
  <c r="A6367" i="3"/>
  <c r="B6366" i="3"/>
  <c r="A6366" i="3"/>
  <c r="B6365" i="3"/>
  <c r="A6365" i="3"/>
  <c r="B6364" i="3"/>
  <c r="A6364" i="3"/>
  <c r="B6363" i="3"/>
  <c r="A6363" i="3"/>
  <c r="B6362" i="3"/>
  <c r="A6362" i="3"/>
  <c r="B6361" i="3"/>
  <c r="A6361" i="3"/>
  <c r="B6360" i="3"/>
  <c r="A6360" i="3"/>
  <c r="B6359" i="3"/>
  <c r="A6359" i="3"/>
  <c r="B6358" i="3"/>
  <c r="A6358" i="3"/>
  <c r="B6357" i="3"/>
  <c r="A6357" i="3"/>
  <c r="B6356" i="3"/>
  <c r="A6356" i="3"/>
  <c r="B6355" i="3"/>
  <c r="A6355" i="3"/>
  <c r="B6354" i="3"/>
  <c r="A6354" i="3"/>
  <c r="B6353" i="3"/>
  <c r="A6353" i="3"/>
  <c r="B6352" i="3"/>
  <c r="A6352" i="3"/>
  <c r="B6351" i="3"/>
  <c r="A6351" i="3"/>
  <c r="B6350" i="3"/>
  <c r="A6350" i="3"/>
  <c r="B6349" i="3"/>
  <c r="A6349" i="3"/>
  <c r="B6348" i="3"/>
  <c r="A6348" i="3"/>
  <c r="B6347" i="3"/>
  <c r="A6347" i="3"/>
  <c r="B6346" i="3"/>
  <c r="A6346" i="3"/>
  <c r="B6345" i="3"/>
  <c r="A6345" i="3"/>
  <c r="B6344" i="3"/>
  <c r="A6344" i="3"/>
  <c r="B6343" i="3"/>
  <c r="A6343" i="3"/>
  <c r="B6342" i="3"/>
  <c r="A6342" i="3"/>
  <c r="B6341" i="3"/>
  <c r="A6341" i="3"/>
  <c r="B6340" i="3"/>
  <c r="A6340" i="3"/>
  <c r="B6339" i="3"/>
  <c r="A6339" i="3"/>
  <c r="B6338" i="3"/>
  <c r="A6338" i="3"/>
  <c r="B6337" i="3"/>
  <c r="A6337" i="3"/>
  <c r="B6336" i="3"/>
  <c r="A6336" i="3"/>
  <c r="B6335" i="3"/>
  <c r="A6335" i="3"/>
  <c r="B6334" i="3"/>
  <c r="A6334" i="3"/>
  <c r="B6333" i="3"/>
  <c r="A6333" i="3"/>
  <c r="B6332" i="3"/>
  <c r="A6332" i="3"/>
  <c r="B6331" i="3"/>
  <c r="A6331" i="3"/>
  <c r="B6330" i="3"/>
  <c r="A6330" i="3"/>
  <c r="B6329" i="3"/>
  <c r="A6329" i="3"/>
  <c r="B6328" i="3"/>
  <c r="A6328" i="3"/>
  <c r="B6327" i="3"/>
  <c r="A6327" i="3"/>
  <c r="B6326" i="3"/>
  <c r="A6326" i="3"/>
  <c r="B6325" i="3"/>
  <c r="A6325" i="3"/>
  <c r="B6324" i="3"/>
  <c r="A6324" i="3"/>
  <c r="B6323" i="3"/>
  <c r="A6323" i="3"/>
  <c r="B6322" i="3"/>
  <c r="A6322" i="3"/>
  <c r="B6321" i="3"/>
  <c r="A6321" i="3"/>
  <c r="B6320" i="3"/>
  <c r="A6320" i="3"/>
  <c r="B6319" i="3"/>
  <c r="A6319" i="3"/>
  <c r="B6318" i="3"/>
  <c r="A6318" i="3"/>
  <c r="B6317" i="3"/>
  <c r="A6317" i="3"/>
  <c r="B6316" i="3"/>
  <c r="A6316" i="3"/>
  <c r="B6315" i="3"/>
  <c r="A6315" i="3"/>
  <c r="B6314" i="3"/>
  <c r="A6314" i="3"/>
  <c r="B6313" i="3"/>
  <c r="A6313" i="3"/>
  <c r="B6312" i="3"/>
  <c r="A6312" i="3"/>
  <c r="B6311" i="3"/>
  <c r="A6311" i="3"/>
  <c r="B6310" i="3"/>
  <c r="A6310" i="3"/>
  <c r="B6309" i="3"/>
  <c r="A6309" i="3"/>
  <c r="B6308" i="3"/>
  <c r="A6308" i="3"/>
  <c r="B6307" i="3"/>
  <c r="A6307" i="3"/>
  <c r="B6306" i="3"/>
  <c r="A6306" i="3"/>
  <c r="B6305" i="3"/>
  <c r="A6305" i="3"/>
  <c r="B6304" i="3"/>
  <c r="A6304" i="3"/>
  <c r="B6303" i="3"/>
  <c r="A6303" i="3"/>
  <c r="B6302" i="3"/>
  <c r="A6302" i="3"/>
  <c r="B6301" i="3"/>
  <c r="A6301" i="3"/>
  <c r="B6300" i="3"/>
  <c r="A6300" i="3"/>
  <c r="B6299" i="3"/>
  <c r="A6299" i="3"/>
  <c r="B6298" i="3"/>
  <c r="A6298" i="3"/>
  <c r="B6297" i="3"/>
  <c r="A6297" i="3"/>
  <c r="B6296" i="3"/>
  <c r="A6296" i="3"/>
  <c r="B6295" i="3"/>
  <c r="A6295" i="3"/>
  <c r="B6294" i="3"/>
  <c r="A6294" i="3"/>
  <c r="B6293" i="3"/>
  <c r="A6293" i="3"/>
  <c r="B6292" i="3"/>
  <c r="A6292" i="3"/>
  <c r="B6291" i="3"/>
  <c r="A6291" i="3"/>
  <c r="B6290" i="3"/>
  <c r="A6290" i="3"/>
  <c r="B6289" i="3"/>
  <c r="A6289" i="3"/>
  <c r="B6288" i="3"/>
  <c r="A6288" i="3"/>
  <c r="B6287" i="3"/>
  <c r="A6287" i="3"/>
  <c r="B6286" i="3"/>
  <c r="A6286" i="3"/>
  <c r="B6285" i="3"/>
  <c r="A6285" i="3"/>
  <c r="B6284" i="3"/>
  <c r="A6284" i="3"/>
  <c r="B6283" i="3"/>
  <c r="A6283" i="3"/>
  <c r="B6282" i="3"/>
  <c r="A6282" i="3"/>
  <c r="B6281" i="3"/>
  <c r="A6281" i="3"/>
  <c r="B6280" i="3"/>
  <c r="A6280" i="3"/>
  <c r="B6279" i="3"/>
  <c r="A6279" i="3"/>
  <c r="B6278" i="3"/>
  <c r="A6278" i="3"/>
  <c r="B6277" i="3"/>
  <c r="A6277" i="3"/>
  <c r="B6276" i="3"/>
  <c r="A6276" i="3"/>
  <c r="B6275" i="3"/>
  <c r="A6275" i="3"/>
  <c r="B6274" i="3"/>
  <c r="A6274" i="3"/>
  <c r="B6273" i="3"/>
  <c r="A6273" i="3"/>
  <c r="B6272" i="3"/>
  <c r="A6272" i="3"/>
  <c r="B6271" i="3"/>
  <c r="A6271" i="3"/>
  <c r="B6270" i="3"/>
  <c r="A6270" i="3"/>
  <c r="B6269" i="3"/>
  <c r="A6269" i="3"/>
  <c r="B6268" i="3"/>
  <c r="A6268" i="3"/>
  <c r="B6267" i="3"/>
  <c r="A6267" i="3"/>
  <c r="B6266" i="3"/>
  <c r="A6266" i="3"/>
  <c r="B6265" i="3"/>
  <c r="A6265" i="3"/>
  <c r="B6264" i="3"/>
  <c r="A6264" i="3"/>
  <c r="B6263" i="3"/>
  <c r="A6263" i="3"/>
  <c r="B6262" i="3"/>
  <c r="A6262" i="3"/>
  <c r="B6261" i="3"/>
  <c r="A6261" i="3"/>
  <c r="B6260" i="3"/>
  <c r="A6260" i="3"/>
  <c r="B6259" i="3"/>
  <c r="A6259" i="3"/>
  <c r="B6258" i="3"/>
  <c r="A6258" i="3"/>
  <c r="B6257" i="3"/>
  <c r="A6257" i="3"/>
  <c r="B6256" i="3"/>
  <c r="A6256" i="3"/>
  <c r="B6255" i="3"/>
  <c r="A6255" i="3"/>
  <c r="B6254" i="3"/>
  <c r="A6254" i="3"/>
  <c r="B6253" i="3"/>
  <c r="A6253" i="3"/>
  <c r="B6252" i="3"/>
  <c r="A6252" i="3"/>
  <c r="B6251" i="3"/>
  <c r="A6251" i="3"/>
  <c r="B6250" i="3"/>
  <c r="A6250" i="3"/>
  <c r="B6249" i="3"/>
  <c r="A6249" i="3"/>
  <c r="B6248" i="3"/>
  <c r="A6248" i="3"/>
  <c r="B6247" i="3"/>
  <c r="A6247" i="3"/>
  <c r="B6246" i="3"/>
  <c r="A6246" i="3"/>
  <c r="B6245" i="3"/>
  <c r="A6245" i="3"/>
  <c r="B6244" i="3"/>
  <c r="A6244" i="3"/>
  <c r="B6243" i="3"/>
  <c r="A6243" i="3"/>
  <c r="B6242" i="3"/>
  <c r="A6242" i="3"/>
  <c r="B6241" i="3"/>
  <c r="A6241" i="3"/>
  <c r="B6240" i="3"/>
  <c r="A6240" i="3"/>
  <c r="B6239" i="3"/>
  <c r="A6239" i="3"/>
  <c r="B6238" i="3"/>
  <c r="A6238" i="3"/>
  <c r="B6237" i="3"/>
  <c r="A6237" i="3"/>
  <c r="B6236" i="3"/>
  <c r="A6236" i="3"/>
  <c r="B6235" i="3"/>
  <c r="A6235" i="3"/>
  <c r="B6234" i="3"/>
  <c r="A6234" i="3"/>
  <c r="B6233" i="3"/>
  <c r="A6233" i="3"/>
  <c r="B6232" i="3"/>
  <c r="A6232" i="3"/>
  <c r="B6231" i="3"/>
  <c r="A6231" i="3"/>
  <c r="B6230" i="3"/>
  <c r="A6230" i="3"/>
  <c r="B6229" i="3"/>
  <c r="A6229" i="3"/>
  <c r="B6228" i="3"/>
  <c r="A6228" i="3"/>
  <c r="B6227" i="3"/>
  <c r="A6227" i="3"/>
  <c r="B6226" i="3"/>
  <c r="A6226" i="3"/>
  <c r="B6225" i="3"/>
  <c r="A6225" i="3"/>
  <c r="B6224" i="3"/>
  <c r="A6224" i="3"/>
  <c r="B6223" i="3"/>
  <c r="A6223" i="3"/>
  <c r="B6222" i="3"/>
  <c r="A6222" i="3"/>
  <c r="B6221" i="3"/>
  <c r="A6221" i="3"/>
  <c r="B6220" i="3"/>
  <c r="A6220" i="3"/>
  <c r="B6219" i="3"/>
  <c r="A6219" i="3"/>
  <c r="B6218" i="3"/>
  <c r="A6218" i="3"/>
  <c r="B6217" i="3"/>
  <c r="A6217" i="3"/>
  <c r="B6216" i="3"/>
  <c r="A6216" i="3"/>
  <c r="B6215" i="3"/>
  <c r="A6215" i="3"/>
  <c r="B6214" i="3"/>
  <c r="A6214" i="3"/>
  <c r="B6213" i="3"/>
  <c r="A6213" i="3"/>
  <c r="B6212" i="3"/>
  <c r="A6212" i="3"/>
  <c r="B6211" i="3"/>
  <c r="A6211" i="3"/>
  <c r="B6210" i="3"/>
  <c r="A6210" i="3"/>
  <c r="B6209" i="3"/>
  <c r="A6209" i="3"/>
  <c r="B6208" i="3"/>
  <c r="A6208" i="3"/>
  <c r="B6207" i="3"/>
  <c r="A6207" i="3"/>
  <c r="B6206" i="3"/>
  <c r="A6206" i="3"/>
  <c r="B6205" i="3"/>
  <c r="A6205" i="3"/>
  <c r="B6204" i="3"/>
  <c r="A6204" i="3"/>
  <c r="B6203" i="3"/>
  <c r="A6203" i="3"/>
  <c r="B6202" i="3"/>
  <c r="A6202" i="3"/>
  <c r="B6201" i="3"/>
  <c r="A6201" i="3"/>
  <c r="B6200" i="3"/>
  <c r="A6200" i="3"/>
  <c r="B6199" i="3"/>
  <c r="A6199" i="3"/>
  <c r="B6198" i="3"/>
  <c r="A6198" i="3"/>
  <c r="B6197" i="3"/>
  <c r="A6197" i="3"/>
  <c r="B6196" i="3"/>
  <c r="A6196" i="3"/>
  <c r="B6195" i="3"/>
  <c r="A6195" i="3"/>
  <c r="B6194" i="3"/>
  <c r="A6194" i="3"/>
  <c r="B6193" i="3"/>
  <c r="A6193" i="3"/>
  <c r="B6192" i="3"/>
  <c r="A6192" i="3"/>
  <c r="B6191" i="3"/>
  <c r="A6191" i="3"/>
  <c r="B6190" i="3"/>
  <c r="A6190" i="3"/>
  <c r="B6189" i="3"/>
  <c r="A6189" i="3"/>
  <c r="B6188" i="3"/>
  <c r="A6188" i="3"/>
  <c r="B6187" i="3"/>
  <c r="A6187" i="3"/>
  <c r="B6186" i="3"/>
  <c r="A6186" i="3"/>
  <c r="B6185" i="3"/>
  <c r="A6185" i="3"/>
  <c r="B6184" i="3"/>
  <c r="A6184" i="3"/>
  <c r="B6183" i="3"/>
  <c r="A6183" i="3"/>
  <c r="B6182" i="3"/>
  <c r="A6182" i="3"/>
  <c r="B6181" i="3"/>
  <c r="A6181" i="3"/>
  <c r="B6180" i="3"/>
  <c r="A6180" i="3"/>
  <c r="B6179" i="3"/>
  <c r="A6179" i="3"/>
  <c r="B6178" i="3"/>
  <c r="A6178" i="3"/>
  <c r="B6177" i="3"/>
  <c r="A6177" i="3"/>
  <c r="B6176" i="3"/>
  <c r="A6176" i="3"/>
  <c r="B6175" i="3"/>
  <c r="A6175" i="3"/>
  <c r="B6174" i="3"/>
  <c r="A6174" i="3"/>
  <c r="B6173" i="3"/>
  <c r="A6173" i="3"/>
  <c r="B6172" i="3"/>
  <c r="A6172" i="3"/>
  <c r="B6171" i="3"/>
  <c r="A6171" i="3"/>
  <c r="B6170" i="3"/>
  <c r="A6170" i="3"/>
  <c r="B6169" i="3"/>
  <c r="A6169" i="3"/>
  <c r="B6168" i="3"/>
  <c r="A6168" i="3"/>
  <c r="B6167" i="3"/>
  <c r="A6167" i="3"/>
  <c r="B6166" i="3"/>
  <c r="A6166" i="3"/>
  <c r="B6165" i="3"/>
  <c r="A6165" i="3"/>
  <c r="B6164" i="3"/>
  <c r="A6164" i="3"/>
  <c r="B6163" i="3"/>
  <c r="A6163" i="3"/>
  <c r="B6162" i="3"/>
  <c r="A6162" i="3"/>
  <c r="B6161" i="3"/>
  <c r="A6161" i="3"/>
  <c r="B6160" i="3"/>
  <c r="A6160" i="3"/>
  <c r="B6159" i="3"/>
  <c r="A6159" i="3"/>
  <c r="B6158" i="3"/>
  <c r="A6158" i="3"/>
  <c r="B6157" i="3"/>
  <c r="A6157" i="3"/>
  <c r="B6156" i="3"/>
  <c r="A6156" i="3"/>
  <c r="B6155" i="3"/>
  <c r="A6155" i="3"/>
  <c r="B6154" i="3"/>
  <c r="A6154" i="3"/>
  <c r="B6153" i="3"/>
  <c r="A6153" i="3"/>
  <c r="B6152" i="3"/>
  <c r="A6152" i="3"/>
  <c r="B6151" i="3"/>
  <c r="A6151" i="3"/>
  <c r="B6150" i="3"/>
  <c r="A6150" i="3"/>
  <c r="B6149" i="3"/>
  <c r="A6149" i="3"/>
  <c r="B6148" i="3"/>
  <c r="A6148" i="3"/>
  <c r="B6147" i="3"/>
  <c r="A6147" i="3"/>
  <c r="B6146" i="3"/>
  <c r="A6146" i="3"/>
  <c r="B6145" i="3"/>
  <c r="A6145" i="3"/>
  <c r="B6144" i="3"/>
  <c r="A6144" i="3"/>
  <c r="B6143" i="3"/>
  <c r="A6143" i="3"/>
  <c r="B6142" i="3"/>
  <c r="A6142" i="3"/>
  <c r="B6141" i="3"/>
  <c r="A6141" i="3"/>
  <c r="B6140" i="3"/>
  <c r="A6140" i="3"/>
  <c r="B6139" i="3"/>
  <c r="A6139" i="3"/>
  <c r="B6138" i="3"/>
  <c r="A6138" i="3"/>
  <c r="B6137" i="3"/>
  <c r="A6137" i="3"/>
  <c r="B6136" i="3"/>
  <c r="A6136" i="3"/>
  <c r="B6135" i="3"/>
  <c r="A6135" i="3"/>
  <c r="B6134" i="3"/>
  <c r="A6134" i="3"/>
  <c r="B6133" i="3"/>
  <c r="A6133" i="3"/>
  <c r="B6132" i="3"/>
  <c r="A6132" i="3"/>
  <c r="B6131" i="3"/>
  <c r="A6131" i="3"/>
  <c r="B6130" i="3"/>
  <c r="A6130" i="3"/>
  <c r="B6129" i="3"/>
  <c r="A6129" i="3"/>
  <c r="B6128" i="3"/>
  <c r="A6128" i="3"/>
  <c r="B6127" i="3"/>
  <c r="A6127" i="3"/>
  <c r="B6126" i="3"/>
  <c r="A6126" i="3"/>
  <c r="B6125" i="3"/>
  <c r="A6125" i="3"/>
  <c r="B6124" i="3"/>
  <c r="A6124" i="3"/>
  <c r="B6123" i="3"/>
  <c r="A6123" i="3"/>
  <c r="B6122" i="3"/>
  <c r="A6122" i="3"/>
  <c r="B6121" i="3"/>
  <c r="A6121" i="3"/>
  <c r="B6120" i="3"/>
  <c r="A6120" i="3"/>
  <c r="B6119" i="3"/>
  <c r="A6119" i="3"/>
  <c r="B6118" i="3"/>
  <c r="A6118" i="3"/>
  <c r="B6117" i="3"/>
  <c r="A6117" i="3"/>
  <c r="B6116" i="3"/>
  <c r="A6116" i="3"/>
  <c r="B6115" i="3"/>
  <c r="A6115" i="3"/>
  <c r="B6114" i="3"/>
  <c r="A6114" i="3"/>
  <c r="B6113" i="3"/>
  <c r="A6113" i="3"/>
  <c r="B6112" i="3"/>
  <c r="A6112" i="3"/>
  <c r="B6111" i="3"/>
  <c r="A6111" i="3"/>
  <c r="B6110" i="3"/>
  <c r="A6110" i="3"/>
  <c r="B6109" i="3"/>
  <c r="A6109" i="3"/>
  <c r="B6108" i="3"/>
  <c r="A6108" i="3"/>
  <c r="B6107" i="3"/>
  <c r="A6107" i="3"/>
  <c r="B6106" i="3"/>
  <c r="A6106" i="3"/>
  <c r="B6105" i="3"/>
  <c r="A6105" i="3"/>
  <c r="B6104" i="3"/>
  <c r="A6104" i="3"/>
  <c r="B6103" i="3"/>
  <c r="A6103" i="3"/>
  <c r="B6102" i="3"/>
  <c r="A6102" i="3"/>
  <c r="B6101" i="3"/>
  <c r="A6101" i="3"/>
  <c r="B6100" i="3"/>
  <c r="A6100" i="3"/>
  <c r="B6099" i="3"/>
  <c r="A6099" i="3"/>
  <c r="B6098" i="3"/>
  <c r="A6098" i="3"/>
  <c r="B6097" i="3"/>
  <c r="A6097" i="3"/>
  <c r="B6096" i="3"/>
  <c r="A6096" i="3"/>
  <c r="B6095" i="3"/>
  <c r="A6095" i="3"/>
  <c r="B6094" i="3"/>
  <c r="A6094" i="3"/>
  <c r="B6093" i="3"/>
  <c r="A6093" i="3"/>
  <c r="B6092" i="3"/>
  <c r="A6092" i="3"/>
  <c r="B6091" i="3"/>
  <c r="A6091" i="3"/>
  <c r="B6090" i="3"/>
  <c r="A6090" i="3"/>
  <c r="B6089" i="3"/>
  <c r="A6089" i="3"/>
  <c r="B6088" i="3"/>
  <c r="A6088" i="3"/>
  <c r="B6087" i="3"/>
  <c r="A6087" i="3"/>
  <c r="B6086" i="3"/>
  <c r="A6086" i="3"/>
  <c r="B6085" i="3"/>
  <c r="A6085" i="3"/>
  <c r="B6084" i="3"/>
  <c r="A6084" i="3"/>
  <c r="B6083" i="3"/>
  <c r="A6083" i="3"/>
  <c r="B6082" i="3"/>
  <c r="A6082" i="3"/>
  <c r="B6081" i="3"/>
  <c r="A6081" i="3"/>
  <c r="B6080" i="3"/>
  <c r="A6080" i="3"/>
  <c r="B6079" i="3"/>
  <c r="A6079" i="3"/>
  <c r="B6078" i="3"/>
  <c r="A6078" i="3"/>
  <c r="B6077" i="3"/>
  <c r="A6077" i="3"/>
  <c r="B6076" i="3"/>
  <c r="A6076" i="3"/>
  <c r="B6075" i="3"/>
  <c r="A6075" i="3"/>
  <c r="B6074" i="3"/>
  <c r="A6074" i="3"/>
  <c r="B6073" i="3"/>
  <c r="A6073" i="3"/>
  <c r="B6072" i="3"/>
  <c r="A6072" i="3"/>
  <c r="B6071" i="3"/>
  <c r="A6071" i="3"/>
  <c r="B6070" i="3"/>
  <c r="A6070" i="3"/>
  <c r="B6069" i="3"/>
  <c r="A6069" i="3"/>
  <c r="B6068" i="3"/>
  <c r="A6068" i="3"/>
  <c r="B6067" i="3"/>
  <c r="A6067" i="3"/>
  <c r="B6066" i="3"/>
  <c r="A6066" i="3"/>
  <c r="B6065" i="3"/>
  <c r="A6065" i="3"/>
  <c r="B6064" i="3"/>
  <c r="A6064" i="3"/>
  <c r="B6063" i="3"/>
  <c r="A6063" i="3"/>
  <c r="B6062" i="3"/>
  <c r="A6062" i="3"/>
  <c r="B6061" i="3"/>
  <c r="A6061" i="3"/>
  <c r="B6060" i="3"/>
  <c r="A6060" i="3"/>
  <c r="B6059" i="3"/>
  <c r="A6059" i="3"/>
  <c r="B6058" i="3"/>
  <c r="A6058" i="3"/>
  <c r="B6057" i="3"/>
  <c r="A6057" i="3"/>
  <c r="B6056" i="3"/>
  <c r="A6056" i="3"/>
  <c r="B6055" i="3"/>
  <c r="A6055" i="3"/>
  <c r="B6054" i="3"/>
  <c r="A6054" i="3"/>
  <c r="B6053" i="3"/>
  <c r="A6053" i="3"/>
  <c r="B6052" i="3"/>
  <c r="A6052" i="3"/>
  <c r="B6051" i="3"/>
  <c r="A6051" i="3"/>
  <c r="B6050" i="3"/>
  <c r="A6050" i="3"/>
  <c r="B6049" i="3"/>
  <c r="A6049" i="3"/>
  <c r="B6048" i="3"/>
  <c r="A6048" i="3"/>
  <c r="B6047" i="3"/>
  <c r="A6047" i="3"/>
  <c r="B6046" i="3"/>
  <c r="A6046" i="3"/>
  <c r="B6045" i="3"/>
  <c r="A6045" i="3"/>
  <c r="B6044" i="3"/>
  <c r="A6044" i="3"/>
  <c r="B6043" i="3"/>
  <c r="A6043" i="3"/>
  <c r="B6042" i="3"/>
  <c r="A6042" i="3"/>
  <c r="B6041" i="3"/>
  <c r="A6041" i="3"/>
  <c r="B6040" i="3"/>
  <c r="A6040" i="3"/>
  <c r="B6039" i="3"/>
  <c r="A6039" i="3"/>
  <c r="B6038" i="3"/>
  <c r="A6038" i="3"/>
  <c r="B6037" i="3"/>
  <c r="A6037" i="3"/>
  <c r="B6036" i="3"/>
  <c r="A6036" i="3"/>
  <c r="B6035" i="3"/>
  <c r="A6035" i="3"/>
  <c r="B6034" i="3"/>
  <c r="A6034" i="3"/>
  <c r="B6033" i="3"/>
  <c r="A6033" i="3"/>
  <c r="B6032" i="3"/>
  <c r="A6032" i="3"/>
  <c r="B6031" i="3"/>
  <c r="A6031" i="3"/>
  <c r="B6030" i="3"/>
  <c r="A6030" i="3"/>
  <c r="B6029" i="3"/>
  <c r="A6029" i="3"/>
  <c r="B6028" i="3"/>
  <c r="A6028" i="3"/>
  <c r="B6027" i="3"/>
  <c r="A6027" i="3"/>
  <c r="B6026" i="3"/>
  <c r="A6026" i="3"/>
  <c r="B6025" i="3"/>
  <c r="A6025" i="3"/>
  <c r="B6024" i="3"/>
  <c r="A6024" i="3"/>
  <c r="B6023" i="3"/>
  <c r="A6023" i="3"/>
  <c r="B6022" i="3"/>
  <c r="A6022" i="3"/>
  <c r="B6021" i="3"/>
  <c r="A6021" i="3"/>
  <c r="B6020" i="3"/>
  <c r="A6020" i="3"/>
  <c r="B6019" i="3"/>
  <c r="A6019" i="3"/>
  <c r="B6018" i="3"/>
  <c r="A6018" i="3"/>
  <c r="B6017" i="3"/>
  <c r="A6017" i="3"/>
  <c r="B6016" i="3"/>
  <c r="A6016" i="3"/>
  <c r="B6015" i="3"/>
  <c r="A6015" i="3"/>
  <c r="B6014" i="3"/>
  <c r="A6014" i="3"/>
  <c r="B6013" i="3"/>
  <c r="A6013" i="3"/>
  <c r="B6012" i="3"/>
  <c r="A6012" i="3"/>
  <c r="B6011" i="3"/>
  <c r="A6011" i="3"/>
  <c r="B6010" i="3"/>
  <c r="A6010" i="3"/>
  <c r="B6009" i="3"/>
  <c r="A6009" i="3"/>
  <c r="B6008" i="3"/>
  <c r="A6008" i="3"/>
  <c r="B6007" i="3"/>
  <c r="A6007" i="3"/>
  <c r="B6006" i="3"/>
  <c r="A6006" i="3"/>
  <c r="B6005" i="3"/>
  <c r="A6005" i="3"/>
  <c r="B6004" i="3"/>
  <c r="A6004" i="3"/>
  <c r="B6003" i="3"/>
  <c r="A6003" i="3"/>
  <c r="B6002" i="3"/>
  <c r="A6002" i="3"/>
  <c r="B6001" i="3"/>
  <c r="A6001" i="3"/>
  <c r="B6000" i="3"/>
  <c r="A6000" i="3"/>
  <c r="B5999" i="3"/>
  <c r="A5999" i="3"/>
  <c r="B5998" i="3"/>
  <c r="A5998" i="3"/>
  <c r="B5997" i="3"/>
  <c r="A5997" i="3"/>
  <c r="B5996" i="3"/>
  <c r="A5996" i="3"/>
  <c r="B5995" i="3"/>
  <c r="A5995" i="3"/>
  <c r="B5994" i="3"/>
  <c r="A5994" i="3"/>
  <c r="B5993" i="3"/>
  <c r="A5993" i="3"/>
  <c r="B5992" i="3"/>
  <c r="A5992" i="3"/>
  <c r="B5991" i="3"/>
  <c r="A5991" i="3"/>
  <c r="B5990" i="3"/>
  <c r="A5990" i="3"/>
  <c r="B5989" i="3"/>
  <c r="A5989" i="3"/>
  <c r="B5988" i="3"/>
  <c r="A5988" i="3"/>
  <c r="B5987" i="3"/>
  <c r="A5987" i="3"/>
  <c r="B5986" i="3"/>
  <c r="A5986" i="3"/>
  <c r="B5985" i="3"/>
  <c r="A5985" i="3"/>
  <c r="B5984" i="3"/>
  <c r="A5984" i="3"/>
  <c r="B5983" i="3"/>
  <c r="A5983" i="3"/>
  <c r="B5982" i="3"/>
  <c r="A5982" i="3"/>
  <c r="B5981" i="3"/>
  <c r="A5981" i="3"/>
  <c r="B5980" i="3"/>
  <c r="A5980" i="3"/>
  <c r="B5979" i="3"/>
  <c r="A5979" i="3"/>
  <c r="B5978" i="3"/>
  <c r="A5978" i="3"/>
  <c r="B5977" i="3"/>
  <c r="A5977" i="3"/>
  <c r="B5976" i="3"/>
  <c r="A5976" i="3"/>
  <c r="B5975" i="3"/>
  <c r="A5975" i="3"/>
  <c r="B5974" i="3"/>
  <c r="A5974" i="3"/>
  <c r="B5973" i="3"/>
  <c r="A5973" i="3"/>
  <c r="B5972" i="3"/>
  <c r="A5972" i="3"/>
  <c r="B5971" i="3"/>
  <c r="A5971" i="3"/>
  <c r="B5970" i="3"/>
  <c r="A5970" i="3"/>
  <c r="B5969" i="3"/>
  <c r="A5969" i="3"/>
  <c r="B5968" i="3"/>
  <c r="A5968" i="3"/>
  <c r="B5967" i="3"/>
  <c r="A5967" i="3"/>
  <c r="B5966" i="3"/>
  <c r="A5966" i="3"/>
  <c r="B5965" i="3"/>
  <c r="A5965" i="3"/>
  <c r="B5964" i="3"/>
  <c r="A5964" i="3"/>
  <c r="B5963" i="3"/>
  <c r="A5963" i="3"/>
  <c r="B5962" i="3"/>
  <c r="A5962" i="3"/>
  <c r="B5961" i="3"/>
  <c r="A5961" i="3"/>
  <c r="B5960" i="3"/>
  <c r="A5960" i="3"/>
  <c r="B5959" i="3"/>
  <c r="A5959" i="3"/>
  <c r="B5958" i="3"/>
  <c r="A5958" i="3"/>
  <c r="B5957" i="3"/>
  <c r="A5957" i="3"/>
  <c r="B5956" i="3"/>
  <c r="A5956" i="3"/>
  <c r="B5955" i="3"/>
  <c r="A5955" i="3"/>
  <c r="B5954" i="3"/>
  <c r="A5954" i="3"/>
  <c r="B5953" i="3"/>
  <c r="A5953" i="3"/>
  <c r="B5952" i="3"/>
  <c r="A5952" i="3"/>
  <c r="B5951" i="3"/>
  <c r="A5951" i="3"/>
  <c r="B5950" i="3"/>
  <c r="A5950" i="3"/>
  <c r="B5949" i="3"/>
  <c r="A5949" i="3"/>
  <c r="B5948" i="3"/>
  <c r="A5948" i="3"/>
  <c r="B5947" i="3"/>
  <c r="A5947" i="3"/>
  <c r="B5946" i="3"/>
  <c r="A5946" i="3"/>
  <c r="B5945" i="3"/>
  <c r="A5945" i="3"/>
  <c r="B5944" i="3"/>
  <c r="A5944" i="3"/>
  <c r="B5943" i="3"/>
  <c r="A5943" i="3"/>
  <c r="B5942" i="3"/>
  <c r="A5942" i="3"/>
  <c r="B5941" i="3"/>
  <c r="A5941" i="3"/>
  <c r="B5940" i="3"/>
  <c r="A5940" i="3"/>
  <c r="B5939" i="3"/>
  <c r="A5939" i="3"/>
  <c r="B5938" i="3"/>
  <c r="A5938" i="3"/>
  <c r="B5937" i="3"/>
  <c r="A5937" i="3"/>
  <c r="B5936" i="3"/>
  <c r="A5936" i="3"/>
  <c r="B5935" i="3"/>
  <c r="A5935" i="3"/>
  <c r="B5934" i="3"/>
  <c r="A5934" i="3"/>
  <c r="B5933" i="3"/>
  <c r="A5933" i="3"/>
  <c r="B5932" i="3"/>
  <c r="A5932" i="3"/>
  <c r="B5931" i="3"/>
  <c r="A5931" i="3"/>
  <c r="B5930" i="3"/>
  <c r="A5930" i="3"/>
  <c r="B5929" i="3"/>
  <c r="A5929" i="3"/>
  <c r="B5928" i="3"/>
  <c r="A5928" i="3"/>
  <c r="B5927" i="3"/>
  <c r="A5927" i="3"/>
  <c r="B5926" i="3"/>
  <c r="A5926" i="3"/>
  <c r="B5925" i="3"/>
  <c r="A5925" i="3"/>
  <c r="B5924" i="3"/>
  <c r="A5924" i="3"/>
  <c r="B5923" i="3"/>
  <c r="A5923" i="3"/>
  <c r="B5922" i="3"/>
  <c r="A5922" i="3"/>
  <c r="B5921" i="3"/>
  <c r="A5921" i="3"/>
  <c r="B5920" i="3"/>
  <c r="A5920" i="3"/>
  <c r="B5919" i="3"/>
  <c r="A5919" i="3"/>
  <c r="B5918" i="3"/>
  <c r="A5918" i="3"/>
  <c r="B5917" i="3"/>
  <c r="A5917" i="3"/>
  <c r="B5916" i="3"/>
  <c r="A5916" i="3"/>
  <c r="B5915" i="3"/>
  <c r="A5915" i="3"/>
  <c r="B5914" i="3"/>
  <c r="A5914" i="3"/>
  <c r="B5913" i="3"/>
  <c r="A5913" i="3"/>
  <c r="B5912" i="3"/>
  <c r="A5912" i="3"/>
  <c r="B5911" i="3"/>
  <c r="A5911" i="3"/>
  <c r="B5910" i="3"/>
  <c r="A5910" i="3"/>
  <c r="B5909" i="3"/>
  <c r="A5909" i="3"/>
  <c r="B5908" i="3"/>
  <c r="A5908" i="3"/>
  <c r="B5907" i="3"/>
  <c r="A5907" i="3"/>
  <c r="B5906" i="3"/>
  <c r="A5906" i="3"/>
  <c r="B5905" i="3"/>
  <c r="A5905" i="3"/>
  <c r="B5904" i="3"/>
  <c r="A5904" i="3"/>
  <c r="B5903" i="3"/>
  <c r="A5903" i="3"/>
  <c r="B5902" i="3"/>
  <c r="A5902" i="3"/>
  <c r="B5901" i="3"/>
  <c r="A5901" i="3"/>
  <c r="B5900" i="3"/>
  <c r="A5900" i="3"/>
  <c r="B5899" i="3"/>
  <c r="A5899" i="3"/>
  <c r="B5898" i="3"/>
  <c r="A5898" i="3"/>
  <c r="B5897" i="3"/>
  <c r="A5897" i="3"/>
  <c r="B5896" i="3"/>
  <c r="A5896" i="3"/>
  <c r="B5895" i="3"/>
  <c r="A5895" i="3"/>
  <c r="B5894" i="3"/>
  <c r="A5894" i="3"/>
  <c r="B5893" i="3"/>
  <c r="A5893" i="3"/>
  <c r="B5892" i="3"/>
  <c r="A5892" i="3"/>
  <c r="B5891" i="3"/>
  <c r="A5891" i="3"/>
  <c r="B5890" i="3"/>
  <c r="A5890" i="3"/>
  <c r="B5889" i="3"/>
  <c r="A5889" i="3"/>
  <c r="B5888" i="3"/>
  <c r="A5888" i="3"/>
  <c r="B5887" i="3"/>
  <c r="A5887" i="3"/>
  <c r="B5886" i="3"/>
  <c r="A5886" i="3"/>
  <c r="B5885" i="3"/>
  <c r="A5885" i="3"/>
  <c r="B5884" i="3"/>
  <c r="A5884" i="3"/>
  <c r="B5883" i="3"/>
  <c r="A5883" i="3"/>
  <c r="B5882" i="3"/>
  <c r="A5882" i="3"/>
  <c r="B5881" i="3"/>
  <c r="A5881" i="3"/>
  <c r="B5880" i="3"/>
  <c r="A5880" i="3"/>
  <c r="B5879" i="3"/>
  <c r="A5879" i="3"/>
  <c r="B5878" i="3"/>
  <c r="A5878" i="3"/>
  <c r="B5877" i="3"/>
  <c r="A5877" i="3"/>
  <c r="B5876" i="3"/>
  <c r="A5876" i="3"/>
  <c r="B5875" i="3"/>
  <c r="A5875" i="3"/>
  <c r="B5874" i="3"/>
  <c r="A5874" i="3"/>
  <c r="B5873" i="3"/>
  <c r="A5873" i="3"/>
  <c r="B5872" i="3"/>
  <c r="A5872" i="3"/>
  <c r="B5871" i="3"/>
  <c r="A5871" i="3"/>
  <c r="B5870" i="3"/>
  <c r="A5870" i="3"/>
  <c r="B5869" i="3"/>
  <c r="A5869" i="3"/>
  <c r="B5868" i="3"/>
  <c r="A5868" i="3"/>
  <c r="B5867" i="3"/>
  <c r="A5867" i="3"/>
  <c r="B5866" i="3"/>
  <c r="A5866" i="3"/>
  <c r="B5865" i="3"/>
  <c r="A5865" i="3"/>
  <c r="B5864" i="3"/>
  <c r="A5864" i="3"/>
  <c r="B5863" i="3"/>
  <c r="A5863" i="3"/>
  <c r="B5862" i="3"/>
  <c r="A5862" i="3"/>
  <c r="B5861" i="3"/>
  <c r="A5861" i="3"/>
  <c r="B5860" i="3"/>
  <c r="A5860" i="3"/>
  <c r="B5859" i="3"/>
  <c r="A5859" i="3"/>
  <c r="B5858" i="3"/>
  <c r="A5858" i="3"/>
  <c r="B5857" i="3"/>
  <c r="A5857" i="3"/>
  <c r="B5856" i="3"/>
  <c r="A5856" i="3"/>
  <c r="B5855" i="3"/>
  <c r="A5855" i="3"/>
  <c r="B5854" i="3"/>
  <c r="A5854" i="3"/>
  <c r="B5853" i="3"/>
  <c r="A5853" i="3"/>
  <c r="B5852" i="3"/>
  <c r="A5852" i="3"/>
  <c r="B5851" i="3"/>
  <c r="A5851" i="3"/>
  <c r="B5850" i="3"/>
  <c r="A5850" i="3"/>
  <c r="B5849" i="3"/>
  <c r="A5849" i="3"/>
  <c r="B5848" i="3"/>
  <c r="A5848" i="3"/>
  <c r="B5847" i="3"/>
  <c r="A5847" i="3"/>
  <c r="B5846" i="3"/>
  <c r="A5846" i="3"/>
  <c r="B5845" i="3"/>
  <c r="A5845" i="3"/>
  <c r="B5844" i="3"/>
  <c r="A5844" i="3"/>
  <c r="B5843" i="3"/>
  <c r="A5843" i="3"/>
  <c r="B5842" i="3"/>
  <c r="A5842" i="3"/>
  <c r="B5841" i="3"/>
  <c r="A5841" i="3"/>
  <c r="B5840" i="3"/>
  <c r="A5840" i="3"/>
  <c r="B5839" i="3"/>
  <c r="A5839" i="3"/>
  <c r="B5838" i="3"/>
  <c r="A5838" i="3"/>
  <c r="B5837" i="3"/>
  <c r="A5837" i="3"/>
  <c r="B5836" i="3"/>
  <c r="A5836" i="3"/>
  <c r="B5835" i="3"/>
  <c r="A5835" i="3"/>
  <c r="B5834" i="3"/>
  <c r="A5834" i="3"/>
  <c r="B5833" i="3"/>
  <c r="A5833" i="3"/>
  <c r="B5832" i="3"/>
  <c r="A5832" i="3"/>
  <c r="B5831" i="3"/>
  <c r="A5831" i="3"/>
  <c r="B5830" i="3"/>
  <c r="A5830" i="3"/>
  <c r="B5829" i="3"/>
  <c r="A5829" i="3"/>
  <c r="B5828" i="3"/>
  <c r="A5828" i="3"/>
  <c r="B5827" i="3"/>
  <c r="A5827" i="3"/>
  <c r="B5826" i="3"/>
  <c r="A5826" i="3"/>
  <c r="B5825" i="3"/>
  <c r="A5825" i="3"/>
  <c r="B5824" i="3"/>
  <c r="A5824" i="3"/>
  <c r="B5823" i="3"/>
  <c r="A5823" i="3"/>
  <c r="B5822" i="3"/>
  <c r="A5822" i="3"/>
  <c r="B5821" i="3"/>
  <c r="A5821" i="3"/>
  <c r="B5820" i="3"/>
  <c r="A5820" i="3"/>
  <c r="B5819" i="3"/>
  <c r="A5819" i="3"/>
  <c r="B5818" i="3"/>
  <c r="A5818" i="3"/>
  <c r="B5817" i="3"/>
  <c r="A5817" i="3"/>
  <c r="B5816" i="3"/>
  <c r="A5816" i="3"/>
  <c r="B5815" i="3"/>
  <c r="A5815" i="3"/>
  <c r="B5814" i="3"/>
  <c r="A5814" i="3"/>
  <c r="B5813" i="3"/>
  <c r="A5813" i="3"/>
  <c r="B5812" i="3"/>
  <c r="A5812" i="3"/>
  <c r="B5811" i="3"/>
  <c r="A5811" i="3"/>
  <c r="B5810" i="3"/>
  <c r="A5810" i="3"/>
  <c r="B5809" i="3"/>
  <c r="A5809" i="3"/>
  <c r="B5808" i="3"/>
  <c r="A5808" i="3"/>
  <c r="B5807" i="3"/>
  <c r="A5807" i="3"/>
  <c r="B5806" i="3"/>
  <c r="A5806" i="3"/>
  <c r="B5805" i="3"/>
  <c r="A5805" i="3"/>
  <c r="B5804" i="3"/>
  <c r="A5804" i="3"/>
  <c r="B5803" i="3"/>
  <c r="A5803" i="3"/>
  <c r="B5802" i="3"/>
  <c r="A5802" i="3"/>
  <c r="B5801" i="3"/>
  <c r="A5801" i="3"/>
  <c r="B5800" i="3"/>
  <c r="A5800" i="3"/>
  <c r="B5799" i="3"/>
  <c r="A5799" i="3"/>
  <c r="B5798" i="3"/>
  <c r="A5798" i="3"/>
  <c r="B5797" i="3"/>
  <c r="A5797" i="3"/>
  <c r="B5796" i="3"/>
  <c r="A5796" i="3"/>
  <c r="B5795" i="3"/>
  <c r="A5795" i="3"/>
  <c r="B5794" i="3"/>
  <c r="A5794" i="3"/>
  <c r="B5793" i="3"/>
  <c r="A5793" i="3"/>
  <c r="B5792" i="3"/>
  <c r="A5792" i="3"/>
  <c r="B5791" i="3"/>
  <c r="A5791" i="3"/>
  <c r="B5790" i="3"/>
  <c r="A5790" i="3"/>
  <c r="B5789" i="3"/>
  <c r="A5789" i="3"/>
  <c r="B5788" i="3"/>
  <c r="A5788" i="3"/>
  <c r="B5787" i="3"/>
  <c r="A5787" i="3"/>
  <c r="B5786" i="3"/>
  <c r="A5786" i="3"/>
  <c r="B5785" i="3"/>
  <c r="A5785" i="3"/>
  <c r="B5784" i="3"/>
  <c r="A5784" i="3"/>
  <c r="B5783" i="3"/>
  <c r="A5783" i="3"/>
  <c r="B5782" i="3"/>
  <c r="A5782" i="3"/>
  <c r="B5781" i="3"/>
  <c r="A5781" i="3"/>
  <c r="B5780" i="3"/>
  <c r="A5780" i="3"/>
  <c r="B5779" i="3"/>
  <c r="A5779" i="3"/>
  <c r="B5778" i="3"/>
  <c r="A5778" i="3"/>
  <c r="B5777" i="3"/>
  <c r="A5777" i="3"/>
  <c r="B5776" i="3"/>
  <c r="A5776" i="3"/>
  <c r="B5775" i="3"/>
  <c r="A5775" i="3"/>
  <c r="B5774" i="3"/>
  <c r="A5774" i="3"/>
  <c r="B5773" i="3"/>
  <c r="A5773" i="3"/>
  <c r="B5772" i="3"/>
  <c r="A5772" i="3"/>
  <c r="B5771" i="3"/>
  <c r="A5771" i="3"/>
  <c r="B5770" i="3"/>
  <c r="A5770" i="3"/>
  <c r="B5769" i="3"/>
  <c r="A5769" i="3"/>
  <c r="B5768" i="3"/>
  <c r="A5768" i="3"/>
  <c r="B5767" i="3"/>
  <c r="A5767" i="3"/>
  <c r="B5766" i="3"/>
  <c r="A5766" i="3"/>
  <c r="B5765" i="3"/>
  <c r="A5765" i="3"/>
  <c r="B5764" i="3"/>
  <c r="A5764" i="3"/>
  <c r="B5763" i="3"/>
  <c r="A5763" i="3"/>
  <c r="B5762" i="3"/>
  <c r="A5762" i="3"/>
  <c r="B5761" i="3"/>
  <c r="A5761" i="3"/>
  <c r="B5760" i="3"/>
  <c r="A5760" i="3"/>
  <c r="B5759" i="3"/>
  <c r="A5759" i="3"/>
  <c r="B5758" i="3"/>
  <c r="A5758" i="3"/>
  <c r="B5757" i="3"/>
  <c r="A5757" i="3"/>
  <c r="B5756" i="3"/>
  <c r="A5756" i="3"/>
  <c r="B5755" i="3"/>
  <c r="A5755" i="3"/>
  <c r="B5754" i="3"/>
  <c r="A5754" i="3"/>
  <c r="B5753" i="3"/>
  <c r="A5753" i="3"/>
  <c r="B5752" i="3"/>
  <c r="A5752" i="3"/>
  <c r="B5751" i="3"/>
  <c r="A5751" i="3"/>
  <c r="B5750" i="3"/>
  <c r="A5750" i="3"/>
  <c r="B5749" i="3"/>
  <c r="A5749" i="3"/>
  <c r="B5748" i="3"/>
  <c r="A5748" i="3"/>
  <c r="B5747" i="3"/>
  <c r="A5747" i="3"/>
  <c r="B5746" i="3"/>
  <c r="A5746" i="3"/>
  <c r="B5745" i="3"/>
  <c r="A5745" i="3"/>
  <c r="B5744" i="3"/>
  <c r="A5744" i="3"/>
  <c r="B5743" i="3"/>
  <c r="A5743" i="3"/>
  <c r="B5742" i="3"/>
  <c r="A5742" i="3"/>
  <c r="B5741" i="3"/>
  <c r="A5741" i="3"/>
  <c r="B5740" i="3"/>
  <c r="A5740" i="3"/>
  <c r="B5739" i="3"/>
  <c r="A5739" i="3"/>
  <c r="B5738" i="3"/>
  <c r="A5738" i="3"/>
  <c r="B5737" i="3"/>
  <c r="A5737" i="3"/>
  <c r="B5736" i="3"/>
  <c r="A5736" i="3"/>
  <c r="B5735" i="3"/>
  <c r="A5735" i="3"/>
  <c r="B5734" i="3"/>
  <c r="A5734" i="3"/>
  <c r="B5733" i="3"/>
  <c r="A5733" i="3"/>
  <c r="B5732" i="3"/>
  <c r="A5732" i="3"/>
  <c r="B5731" i="3"/>
  <c r="A5731" i="3"/>
  <c r="B5730" i="3"/>
  <c r="A5730" i="3"/>
  <c r="B5729" i="3"/>
  <c r="A5729" i="3"/>
  <c r="B5728" i="3"/>
  <c r="A5728" i="3"/>
  <c r="B5727" i="3"/>
  <c r="A5727" i="3"/>
  <c r="B5726" i="3"/>
  <c r="A5726" i="3"/>
  <c r="B5725" i="3"/>
  <c r="A5725" i="3"/>
  <c r="B5724" i="3"/>
  <c r="A5724" i="3"/>
  <c r="B5723" i="3"/>
  <c r="A5723" i="3"/>
  <c r="B5722" i="3"/>
  <c r="A5722" i="3"/>
  <c r="B5721" i="3"/>
  <c r="A5721" i="3"/>
  <c r="B5720" i="3"/>
  <c r="A5720" i="3"/>
  <c r="B5719" i="3"/>
  <c r="A5719" i="3"/>
  <c r="B5718" i="3"/>
  <c r="A5718" i="3"/>
  <c r="B5717" i="3"/>
  <c r="A5717" i="3"/>
  <c r="B5716" i="3"/>
  <c r="A5716" i="3"/>
  <c r="B5715" i="3"/>
  <c r="A5715" i="3"/>
  <c r="B5714" i="3"/>
  <c r="A5714" i="3"/>
  <c r="B5713" i="3"/>
  <c r="A5713" i="3"/>
  <c r="B5712" i="3"/>
  <c r="A5712" i="3"/>
  <c r="B5711" i="3"/>
  <c r="A5711" i="3"/>
  <c r="B5710" i="3"/>
  <c r="A5710" i="3"/>
  <c r="B5709" i="3"/>
  <c r="A5709" i="3"/>
  <c r="B5708" i="3"/>
  <c r="A5708" i="3"/>
  <c r="B5707" i="3"/>
  <c r="A5707" i="3"/>
  <c r="B5706" i="3"/>
  <c r="A5706" i="3"/>
  <c r="B5705" i="3"/>
  <c r="A5705" i="3"/>
  <c r="B5704" i="3"/>
  <c r="A5704" i="3"/>
  <c r="B5703" i="3"/>
  <c r="A5703" i="3"/>
  <c r="B5702" i="3"/>
  <c r="A5702" i="3"/>
  <c r="B5701" i="3"/>
  <c r="A5701" i="3"/>
  <c r="B5700" i="3"/>
  <c r="A5700" i="3"/>
  <c r="B5699" i="3"/>
  <c r="A5699" i="3"/>
  <c r="B5698" i="3"/>
  <c r="A5698" i="3"/>
  <c r="B5697" i="3"/>
  <c r="A5697" i="3"/>
  <c r="B5696" i="3"/>
  <c r="A5696" i="3"/>
  <c r="B5695" i="3"/>
  <c r="A5695" i="3"/>
  <c r="B5694" i="3"/>
  <c r="A5694" i="3"/>
  <c r="B5693" i="3"/>
  <c r="A5693" i="3"/>
  <c r="B5692" i="3"/>
  <c r="A5692" i="3"/>
  <c r="B5691" i="3"/>
  <c r="A5691" i="3"/>
  <c r="B5690" i="3"/>
  <c r="A5690" i="3"/>
  <c r="B5689" i="3"/>
  <c r="A5689" i="3"/>
  <c r="B5688" i="3"/>
  <c r="A5688" i="3"/>
  <c r="B5687" i="3"/>
  <c r="A5687" i="3"/>
  <c r="B5686" i="3"/>
  <c r="A5686" i="3"/>
  <c r="B5685" i="3"/>
  <c r="A5685" i="3"/>
  <c r="B5684" i="3"/>
  <c r="A5684" i="3"/>
  <c r="B5683" i="3"/>
  <c r="A5683" i="3"/>
  <c r="B5682" i="3"/>
  <c r="A5682" i="3"/>
  <c r="B5681" i="3"/>
  <c r="A5681" i="3"/>
  <c r="B5680" i="3"/>
  <c r="A5680" i="3"/>
  <c r="B5679" i="3"/>
  <c r="A5679" i="3"/>
  <c r="B5678" i="3"/>
  <c r="A5678" i="3"/>
  <c r="B5677" i="3"/>
  <c r="A5677" i="3"/>
  <c r="B5676" i="3"/>
  <c r="A5676" i="3"/>
  <c r="B5675" i="3"/>
  <c r="A5675" i="3"/>
  <c r="B5674" i="3"/>
  <c r="A5674" i="3"/>
  <c r="B5673" i="3"/>
  <c r="A5673" i="3"/>
  <c r="B5672" i="3"/>
  <c r="A5672" i="3"/>
  <c r="B5671" i="3"/>
  <c r="A5671" i="3"/>
  <c r="B5670" i="3"/>
  <c r="A5670" i="3"/>
  <c r="B5669" i="3"/>
  <c r="A5669" i="3"/>
  <c r="B5668" i="3"/>
  <c r="A5668" i="3"/>
  <c r="B5667" i="3"/>
  <c r="A5667" i="3"/>
  <c r="B5666" i="3"/>
  <c r="A5666" i="3"/>
  <c r="B5665" i="3"/>
  <c r="A5665" i="3"/>
  <c r="B5664" i="3"/>
  <c r="A5664" i="3"/>
  <c r="B5663" i="3"/>
  <c r="A5663" i="3"/>
  <c r="B5662" i="3"/>
  <c r="A5662" i="3"/>
  <c r="B5661" i="3"/>
  <c r="A5661" i="3"/>
  <c r="B5660" i="3"/>
  <c r="A5660" i="3"/>
  <c r="B5659" i="3"/>
  <c r="A5659" i="3"/>
  <c r="B5658" i="3"/>
  <c r="A5658" i="3"/>
  <c r="B5657" i="3"/>
  <c r="A5657" i="3"/>
  <c r="B5656" i="3"/>
  <c r="A5656" i="3"/>
  <c r="B5655" i="3"/>
  <c r="A5655" i="3"/>
  <c r="B5654" i="3"/>
  <c r="A5654" i="3"/>
  <c r="B5653" i="3"/>
  <c r="A5653" i="3"/>
  <c r="B5652" i="3"/>
  <c r="A5652" i="3"/>
  <c r="B5651" i="3"/>
  <c r="A5651" i="3"/>
  <c r="B5650" i="3"/>
  <c r="A5650" i="3"/>
  <c r="B5649" i="3"/>
  <c r="A5649" i="3"/>
  <c r="B5648" i="3"/>
  <c r="A5648" i="3"/>
  <c r="B5647" i="3"/>
  <c r="A5647" i="3"/>
  <c r="B5646" i="3"/>
  <c r="A5646" i="3"/>
  <c r="B5645" i="3"/>
  <c r="A5645" i="3"/>
  <c r="B5644" i="3"/>
  <c r="A5644" i="3"/>
  <c r="B5643" i="3"/>
  <c r="A5643" i="3"/>
  <c r="B5642" i="3"/>
  <c r="A5642" i="3"/>
  <c r="B5641" i="3"/>
  <c r="A5641" i="3"/>
  <c r="B5640" i="3"/>
  <c r="A5640" i="3"/>
  <c r="B5639" i="3"/>
  <c r="A5639" i="3"/>
  <c r="B5638" i="3"/>
  <c r="A5638" i="3"/>
  <c r="B5637" i="3"/>
  <c r="A5637" i="3"/>
  <c r="B5636" i="3"/>
  <c r="A5636" i="3"/>
  <c r="B5635" i="3"/>
  <c r="A5635" i="3"/>
  <c r="B5634" i="3"/>
  <c r="A5634" i="3"/>
  <c r="B5633" i="3"/>
  <c r="A5633" i="3"/>
  <c r="B5632" i="3"/>
  <c r="A5632" i="3"/>
  <c r="B5631" i="3"/>
  <c r="A5631" i="3"/>
  <c r="B5630" i="3"/>
  <c r="A5630" i="3"/>
  <c r="B5629" i="3"/>
  <c r="A5629" i="3"/>
  <c r="B5628" i="3"/>
  <c r="A5628" i="3"/>
  <c r="B5627" i="3"/>
  <c r="A5627" i="3"/>
  <c r="B5626" i="3"/>
  <c r="A5626" i="3"/>
  <c r="B5625" i="3"/>
  <c r="A5625" i="3"/>
  <c r="B5624" i="3"/>
  <c r="A5624" i="3"/>
  <c r="B5623" i="3"/>
  <c r="A5623" i="3"/>
  <c r="B5622" i="3"/>
  <c r="A5622" i="3"/>
  <c r="B5621" i="3"/>
  <c r="A5621" i="3"/>
  <c r="B5620" i="3"/>
  <c r="A5620" i="3"/>
  <c r="B5619" i="3"/>
  <c r="A5619" i="3"/>
  <c r="B5618" i="3"/>
  <c r="A5618" i="3"/>
  <c r="B5617" i="3"/>
  <c r="A5617" i="3"/>
  <c r="B5616" i="3"/>
  <c r="A5616" i="3"/>
  <c r="B5615" i="3"/>
  <c r="A5615" i="3"/>
  <c r="B5614" i="3"/>
  <c r="A5614" i="3"/>
  <c r="B5613" i="3"/>
  <c r="A5613" i="3"/>
  <c r="B5612" i="3"/>
  <c r="A5612" i="3"/>
  <c r="B5611" i="3"/>
  <c r="A5611" i="3"/>
  <c r="B5610" i="3"/>
  <c r="A5610" i="3"/>
  <c r="B5609" i="3"/>
  <c r="A5609" i="3"/>
  <c r="B5608" i="3"/>
  <c r="A5608" i="3"/>
  <c r="B5607" i="3"/>
  <c r="A5607" i="3"/>
  <c r="B5606" i="3"/>
  <c r="A5606" i="3"/>
  <c r="B5605" i="3"/>
  <c r="A5605" i="3"/>
  <c r="B5604" i="3"/>
  <c r="A5604" i="3"/>
  <c r="B5603" i="3"/>
  <c r="A5603" i="3"/>
  <c r="B5602" i="3"/>
  <c r="A5602" i="3"/>
  <c r="B5601" i="3"/>
  <c r="A5601" i="3"/>
  <c r="B5600" i="3"/>
  <c r="A5600" i="3"/>
  <c r="B5599" i="3"/>
  <c r="A5599" i="3"/>
  <c r="B5598" i="3"/>
  <c r="A5598" i="3"/>
  <c r="B5597" i="3"/>
  <c r="A5597" i="3"/>
  <c r="B5596" i="3"/>
  <c r="A5596" i="3"/>
  <c r="B5595" i="3"/>
  <c r="A5595" i="3"/>
  <c r="B5594" i="3"/>
  <c r="A5594" i="3"/>
  <c r="B5593" i="3"/>
  <c r="A5593" i="3"/>
  <c r="B5592" i="3"/>
  <c r="A5592" i="3"/>
  <c r="B5591" i="3"/>
  <c r="A5591" i="3"/>
  <c r="B5590" i="3"/>
  <c r="A5590" i="3"/>
  <c r="B5589" i="3"/>
  <c r="A5589" i="3"/>
  <c r="B5588" i="3"/>
  <c r="A5588" i="3"/>
  <c r="B5587" i="3"/>
  <c r="A5587" i="3"/>
  <c r="B5586" i="3"/>
  <c r="A5586" i="3"/>
  <c r="B5585" i="3"/>
  <c r="A5585" i="3"/>
  <c r="B5584" i="3"/>
  <c r="A5584" i="3"/>
  <c r="B5583" i="3"/>
  <c r="A5583" i="3"/>
  <c r="B5582" i="3"/>
  <c r="A5582" i="3"/>
  <c r="B5581" i="3"/>
  <c r="A5581" i="3"/>
  <c r="B5580" i="3"/>
  <c r="A5580" i="3"/>
  <c r="B5579" i="3"/>
  <c r="A5579" i="3"/>
  <c r="B5578" i="3"/>
  <c r="A5578" i="3"/>
  <c r="B5577" i="3"/>
  <c r="A5577" i="3"/>
  <c r="B5576" i="3"/>
  <c r="A5576" i="3"/>
  <c r="B5575" i="3"/>
  <c r="A5575" i="3"/>
  <c r="B5574" i="3"/>
  <c r="A5574" i="3"/>
  <c r="B5573" i="3"/>
  <c r="A5573" i="3"/>
  <c r="B5572" i="3"/>
  <c r="A5572" i="3"/>
  <c r="B5571" i="3"/>
  <c r="A5571" i="3"/>
  <c r="B5570" i="3"/>
  <c r="A5570" i="3"/>
  <c r="B5569" i="3"/>
  <c r="A5569" i="3"/>
  <c r="B5568" i="3"/>
  <c r="A5568" i="3"/>
  <c r="B5567" i="3"/>
  <c r="A5567" i="3"/>
  <c r="B5566" i="3"/>
  <c r="A5566" i="3"/>
  <c r="B5565" i="3"/>
  <c r="A5565" i="3"/>
  <c r="B5564" i="3"/>
  <c r="A5564" i="3"/>
  <c r="B5563" i="3"/>
  <c r="A5563" i="3"/>
  <c r="B5562" i="3"/>
  <c r="A5562" i="3"/>
  <c r="B5561" i="3"/>
  <c r="A5561" i="3"/>
  <c r="B5560" i="3"/>
  <c r="A5560" i="3"/>
  <c r="B5559" i="3"/>
  <c r="A5559" i="3"/>
  <c r="B5558" i="3"/>
  <c r="A5558" i="3"/>
  <c r="B5557" i="3"/>
  <c r="A5557" i="3"/>
  <c r="B5556" i="3"/>
  <c r="A5556" i="3"/>
  <c r="B5555" i="3"/>
  <c r="A5555" i="3"/>
  <c r="B5554" i="3"/>
  <c r="A5554" i="3"/>
  <c r="B5553" i="3"/>
  <c r="A5553" i="3"/>
  <c r="B5552" i="3"/>
  <c r="A5552" i="3"/>
  <c r="B5551" i="3"/>
  <c r="A5551" i="3"/>
  <c r="B5550" i="3"/>
  <c r="A5550" i="3"/>
  <c r="B5549" i="3"/>
  <c r="A5549" i="3"/>
  <c r="B5548" i="3"/>
  <c r="A5548" i="3"/>
  <c r="B5547" i="3"/>
  <c r="A5547" i="3"/>
  <c r="B5546" i="3"/>
  <c r="A5546" i="3"/>
  <c r="B5545" i="3"/>
  <c r="A5545" i="3"/>
  <c r="B5544" i="3"/>
  <c r="A5544" i="3"/>
  <c r="B5543" i="3"/>
  <c r="A5543" i="3"/>
  <c r="B5542" i="3"/>
  <c r="A5542" i="3"/>
  <c r="B5541" i="3"/>
  <c r="A5541" i="3"/>
  <c r="B5540" i="3"/>
  <c r="A5540" i="3"/>
  <c r="B5539" i="3"/>
  <c r="A5539" i="3"/>
  <c r="B5538" i="3"/>
  <c r="A5538" i="3"/>
  <c r="B5537" i="3"/>
  <c r="A5537" i="3"/>
  <c r="B5536" i="3"/>
  <c r="A5536" i="3"/>
  <c r="B5535" i="3"/>
  <c r="A5535" i="3"/>
  <c r="B5534" i="3"/>
  <c r="A5534" i="3"/>
  <c r="B5533" i="3"/>
  <c r="A5533" i="3"/>
  <c r="B5532" i="3"/>
  <c r="A5532" i="3"/>
  <c r="B5531" i="3"/>
  <c r="A5531" i="3"/>
  <c r="B5530" i="3"/>
  <c r="A5530" i="3"/>
  <c r="B5529" i="3"/>
  <c r="A5529" i="3"/>
  <c r="B5528" i="3"/>
  <c r="A5528" i="3"/>
  <c r="B5527" i="3"/>
  <c r="A5527" i="3"/>
  <c r="B5526" i="3"/>
  <c r="A5526" i="3"/>
  <c r="B5525" i="3"/>
  <c r="A5525" i="3"/>
  <c r="B5524" i="3"/>
  <c r="A5524" i="3"/>
  <c r="B5523" i="3"/>
  <c r="A5523" i="3"/>
  <c r="B5522" i="3"/>
  <c r="A5522" i="3"/>
  <c r="B5521" i="3"/>
  <c r="A5521" i="3"/>
  <c r="B5520" i="3"/>
  <c r="A5520" i="3"/>
  <c r="B5519" i="3"/>
  <c r="A5519" i="3"/>
  <c r="B5518" i="3"/>
  <c r="A5518" i="3"/>
  <c r="B5517" i="3"/>
  <c r="A5517" i="3"/>
  <c r="B5516" i="3"/>
  <c r="A5516" i="3"/>
  <c r="B5515" i="3"/>
  <c r="A5515" i="3"/>
  <c r="B5514" i="3"/>
  <c r="A5514" i="3"/>
  <c r="B5513" i="3"/>
  <c r="A5513" i="3"/>
  <c r="B5512" i="3"/>
  <c r="A5512" i="3"/>
  <c r="B5511" i="3"/>
  <c r="A5511" i="3"/>
  <c r="B5510" i="3"/>
  <c r="A5510" i="3"/>
  <c r="B5509" i="3"/>
  <c r="A5509" i="3"/>
  <c r="B5508" i="3"/>
  <c r="A5508" i="3"/>
  <c r="B5507" i="3"/>
  <c r="A5507" i="3"/>
  <c r="B5506" i="3"/>
  <c r="A5506" i="3"/>
  <c r="B5505" i="3"/>
  <c r="A5505" i="3"/>
  <c r="B5504" i="3"/>
  <c r="A5504" i="3"/>
  <c r="B5503" i="3"/>
  <c r="A5503" i="3"/>
  <c r="B5502" i="3"/>
  <c r="A5502" i="3"/>
  <c r="B5501" i="3"/>
  <c r="A5501" i="3"/>
  <c r="B5500" i="3"/>
  <c r="A5500" i="3"/>
  <c r="B5499" i="3"/>
  <c r="A5499" i="3"/>
  <c r="B5498" i="3"/>
  <c r="A5498" i="3"/>
  <c r="B5497" i="3"/>
  <c r="A5497" i="3"/>
  <c r="B5496" i="3"/>
  <c r="A5496" i="3"/>
  <c r="B5495" i="3"/>
  <c r="A5495" i="3"/>
  <c r="B5494" i="3"/>
  <c r="A5494" i="3"/>
  <c r="B5493" i="3"/>
  <c r="A5493" i="3"/>
  <c r="B5492" i="3"/>
  <c r="A5492" i="3"/>
  <c r="B5491" i="3"/>
  <c r="A5491" i="3"/>
  <c r="B5490" i="3"/>
  <c r="A5490" i="3"/>
  <c r="B5489" i="3"/>
  <c r="A5489" i="3"/>
  <c r="B5488" i="3"/>
  <c r="A5488" i="3"/>
  <c r="B5487" i="3"/>
  <c r="A5487" i="3"/>
  <c r="B5486" i="3"/>
  <c r="A5486" i="3"/>
  <c r="B5485" i="3"/>
  <c r="A5485" i="3"/>
  <c r="B5484" i="3"/>
  <c r="A5484" i="3"/>
  <c r="B5483" i="3"/>
  <c r="A5483" i="3"/>
  <c r="B5482" i="3"/>
  <c r="A5482" i="3"/>
  <c r="B5481" i="3"/>
  <c r="A5481" i="3"/>
  <c r="B5480" i="3"/>
  <c r="A5480" i="3"/>
  <c r="B5479" i="3"/>
  <c r="A5479" i="3"/>
  <c r="B5478" i="3"/>
  <c r="A5478" i="3"/>
  <c r="B5477" i="3"/>
  <c r="A5477" i="3"/>
  <c r="B5476" i="3"/>
  <c r="A5476" i="3"/>
  <c r="B5475" i="3"/>
  <c r="A5475" i="3"/>
  <c r="B5474" i="3"/>
  <c r="A5474" i="3"/>
  <c r="B5473" i="3"/>
  <c r="A5473" i="3"/>
  <c r="B5472" i="3"/>
  <c r="A5472" i="3"/>
  <c r="B5471" i="3"/>
  <c r="A5471" i="3"/>
  <c r="B5470" i="3"/>
  <c r="A5470" i="3"/>
  <c r="B5469" i="3"/>
  <c r="A5469" i="3"/>
  <c r="B5468" i="3"/>
  <c r="A5468" i="3"/>
  <c r="B5467" i="3"/>
  <c r="A5467" i="3"/>
  <c r="B5466" i="3"/>
  <c r="A5466" i="3"/>
  <c r="B5465" i="3"/>
  <c r="A5465" i="3"/>
  <c r="B5464" i="3"/>
  <c r="A5464" i="3"/>
  <c r="B5463" i="3"/>
  <c r="A5463" i="3"/>
  <c r="B5462" i="3"/>
  <c r="A5462" i="3"/>
  <c r="B5461" i="3"/>
  <c r="A5461" i="3"/>
  <c r="B5460" i="3"/>
  <c r="A5460" i="3"/>
  <c r="B5459" i="3"/>
  <c r="A5459" i="3"/>
  <c r="B5458" i="3"/>
  <c r="A5458" i="3"/>
  <c r="B5457" i="3"/>
  <c r="A5457" i="3"/>
  <c r="B5456" i="3"/>
  <c r="A5456" i="3"/>
  <c r="B5455" i="3"/>
  <c r="A5455" i="3"/>
  <c r="B5454" i="3"/>
  <c r="A5454" i="3"/>
  <c r="B5453" i="3"/>
  <c r="A5453" i="3"/>
  <c r="B5452" i="3"/>
  <c r="A5452" i="3"/>
  <c r="B5451" i="3"/>
  <c r="A5451" i="3"/>
  <c r="B5450" i="3"/>
  <c r="A5450" i="3"/>
  <c r="B5449" i="3"/>
  <c r="A5449" i="3"/>
  <c r="B5448" i="3"/>
  <c r="A5448" i="3"/>
  <c r="B5447" i="3"/>
  <c r="A5447" i="3"/>
  <c r="B5446" i="3"/>
  <c r="A5446" i="3"/>
  <c r="B5445" i="3"/>
  <c r="A5445" i="3"/>
  <c r="B5444" i="3"/>
  <c r="A5444" i="3"/>
  <c r="B5443" i="3"/>
  <c r="A5443" i="3"/>
  <c r="B5442" i="3"/>
  <c r="A5442" i="3"/>
  <c r="B5441" i="3"/>
  <c r="A5441" i="3"/>
  <c r="B5440" i="3"/>
  <c r="A5440" i="3"/>
  <c r="B5439" i="3"/>
  <c r="A5439" i="3"/>
  <c r="B5438" i="3"/>
  <c r="A5438" i="3"/>
  <c r="B5437" i="3"/>
  <c r="A5437" i="3"/>
  <c r="B5436" i="3"/>
  <c r="A5436" i="3"/>
  <c r="B5435" i="3"/>
  <c r="A5435" i="3"/>
  <c r="B5434" i="3"/>
  <c r="A5434" i="3"/>
  <c r="B5433" i="3"/>
  <c r="A5433" i="3"/>
  <c r="B5432" i="3"/>
  <c r="A5432" i="3"/>
  <c r="B5431" i="3"/>
  <c r="A5431" i="3"/>
  <c r="B5430" i="3"/>
  <c r="A5430" i="3"/>
  <c r="B5429" i="3"/>
  <c r="A5429" i="3"/>
  <c r="B5428" i="3"/>
  <c r="A5428" i="3"/>
  <c r="B5427" i="3"/>
  <c r="A5427" i="3"/>
  <c r="B5426" i="3"/>
  <c r="A5426" i="3"/>
  <c r="B5425" i="3"/>
  <c r="A5425" i="3"/>
  <c r="B5424" i="3"/>
  <c r="A5424" i="3"/>
  <c r="B5423" i="3"/>
  <c r="A5423" i="3"/>
  <c r="B5422" i="3"/>
  <c r="A5422" i="3"/>
  <c r="B5421" i="3"/>
  <c r="A5421" i="3"/>
  <c r="B5420" i="3"/>
  <c r="A5420" i="3"/>
  <c r="B5419" i="3"/>
  <c r="A5419" i="3"/>
  <c r="B5418" i="3"/>
  <c r="A5418" i="3"/>
  <c r="B5417" i="3"/>
  <c r="A5417" i="3"/>
  <c r="B5416" i="3"/>
  <c r="A5416" i="3"/>
  <c r="B5415" i="3"/>
  <c r="A5415" i="3"/>
  <c r="B5414" i="3"/>
  <c r="A5414" i="3"/>
  <c r="B5413" i="3"/>
  <c r="A5413" i="3"/>
  <c r="B5412" i="3"/>
  <c r="A5412" i="3"/>
  <c r="B5411" i="3"/>
  <c r="A5411" i="3"/>
  <c r="B5410" i="3"/>
  <c r="A5410" i="3"/>
  <c r="B5409" i="3"/>
  <c r="A5409" i="3"/>
  <c r="B5408" i="3"/>
  <c r="A5408" i="3"/>
  <c r="B5407" i="3"/>
  <c r="A5407" i="3"/>
  <c r="B5406" i="3"/>
  <c r="A5406" i="3"/>
  <c r="B5405" i="3"/>
  <c r="A5405" i="3"/>
  <c r="B5404" i="3"/>
  <c r="A5404" i="3"/>
  <c r="B5403" i="3"/>
  <c r="A5403" i="3"/>
  <c r="B5402" i="3"/>
  <c r="A5402" i="3"/>
  <c r="B5401" i="3"/>
  <c r="A5401" i="3"/>
  <c r="B5400" i="3"/>
  <c r="A5400" i="3"/>
  <c r="B5399" i="3"/>
  <c r="A5399" i="3"/>
  <c r="B5398" i="3"/>
  <c r="A5398" i="3"/>
  <c r="B5397" i="3"/>
  <c r="A5397" i="3"/>
  <c r="B5396" i="3"/>
  <c r="A5396" i="3"/>
  <c r="B5395" i="3"/>
  <c r="A5395" i="3"/>
  <c r="B5394" i="3"/>
  <c r="A5394" i="3"/>
  <c r="B5393" i="3"/>
  <c r="A5393" i="3"/>
  <c r="B5392" i="3"/>
  <c r="A5392" i="3"/>
  <c r="B5391" i="3"/>
  <c r="A5391" i="3"/>
  <c r="B5390" i="3"/>
  <c r="A5390" i="3"/>
  <c r="B5389" i="3"/>
  <c r="A5389" i="3"/>
  <c r="B5388" i="3"/>
  <c r="A5388" i="3"/>
  <c r="B5387" i="3"/>
  <c r="A5387" i="3"/>
  <c r="B5386" i="3"/>
  <c r="A5386" i="3"/>
  <c r="B5385" i="3"/>
  <c r="A5385" i="3"/>
  <c r="B5384" i="3"/>
  <c r="A5384" i="3"/>
  <c r="B5383" i="3"/>
  <c r="A5383" i="3"/>
  <c r="B5382" i="3"/>
  <c r="A5382" i="3"/>
  <c r="B5381" i="3"/>
  <c r="A5381" i="3"/>
  <c r="B5380" i="3"/>
  <c r="A5380" i="3"/>
  <c r="B5379" i="3"/>
  <c r="A5379" i="3"/>
  <c r="B5378" i="3"/>
  <c r="A5378" i="3"/>
  <c r="B5377" i="3"/>
  <c r="A5377" i="3"/>
  <c r="B5376" i="3"/>
  <c r="A5376" i="3"/>
  <c r="B5375" i="3"/>
  <c r="A5375" i="3"/>
  <c r="B5374" i="3"/>
  <c r="A5374" i="3"/>
  <c r="B5373" i="3"/>
  <c r="A5373" i="3"/>
  <c r="B5372" i="3"/>
  <c r="A5372" i="3"/>
  <c r="B5371" i="3"/>
  <c r="A5371" i="3"/>
  <c r="B5370" i="3"/>
  <c r="A5370" i="3"/>
  <c r="B5369" i="3"/>
  <c r="A5369" i="3"/>
  <c r="B5368" i="3"/>
  <c r="A5368" i="3"/>
  <c r="B5367" i="3"/>
  <c r="A5367" i="3"/>
  <c r="B5366" i="3"/>
  <c r="A5366" i="3"/>
  <c r="B5365" i="3"/>
  <c r="A5365" i="3"/>
  <c r="B5364" i="3"/>
  <c r="A5364" i="3"/>
  <c r="B5363" i="3"/>
  <c r="A5363" i="3"/>
  <c r="B5362" i="3"/>
  <c r="A5362" i="3"/>
  <c r="B5361" i="3"/>
  <c r="A5361" i="3"/>
  <c r="B5360" i="3"/>
  <c r="A5360" i="3"/>
  <c r="B5359" i="3"/>
  <c r="A5359" i="3"/>
  <c r="B5358" i="3"/>
  <c r="A5358" i="3"/>
  <c r="B5357" i="3"/>
  <c r="A5357" i="3"/>
  <c r="B5356" i="3"/>
  <c r="A5356" i="3"/>
  <c r="B5355" i="3"/>
  <c r="A5355" i="3"/>
  <c r="B5354" i="3"/>
  <c r="A5354" i="3"/>
  <c r="B5353" i="3"/>
  <c r="A5353" i="3"/>
  <c r="B5352" i="3"/>
  <c r="A5352" i="3"/>
  <c r="B5351" i="3"/>
  <c r="A5351" i="3"/>
  <c r="B5350" i="3"/>
  <c r="A5350" i="3"/>
  <c r="B5349" i="3"/>
  <c r="A5349" i="3"/>
  <c r="B5348" i="3"/>
  <c r="A5348" i="3"/>
  <c r="B5347" i="3"/>
  <c r="A5347" i="3"/>
  <c r="B5346" i="3"/>
  <c r="A5346" i="3"/>
  <c r="B5345" i="3"/>
  <c r="A5345" i="3"/>
  <c r="B5344" i="3"/>
  <c r="A5344" i="3"/>
  <c r="B5343" i="3"/>
  <c r="A5343" i="3"/>
  <c r="B5342" i="3"/>
  <c r="A5342" i="3"/>
  <c r="B5341" i="3"/>
  <c r="A5341" i="3"/>
  <c r="B5340" i="3"/>
  <c r="A5340" i="3"/>
  <c r="B5339" i="3"/>
  <c r="A5339" i="3"/>
  <c r="B5338" i="3"/>
  <c r="A5338" i="3"/>
  <c r="B5337" i="3"/>
  <c r="A5337" i="3"/>
  <c r="B5336" i="3"/>
  <c r="A5336" i="3"/>
  <c r="B5335" i="3"/>
  <c r="A5335" i="3"/>
  <c r="B5334" i="3"/>
  <c r="A5334" i="3"/>
  <c r="B5333" i="3"/>
  <c r="A5333" i="3"/>
  <c r="B5332" i="3"/>
  <c r="A5332" i="3"/>
  <c r="B5331" i="3"/>
  <c r="A5331" i="3"/>
  <c r="B5330" i="3"/>
  <c r="A5330" i="3"/>
  <c r="B5329" i="3"/>
  <c r="A5329" i="3"/>
  <c r="B5328" i="3"/>
  <c r="A5328" i="3"/>
  <c r="B5327" i="3"/>
  <c r="A5327" i="3"/>
  <c r="B5326" i="3"/>
  <c r="A5326" i="3"/>
  <c r="B5325" i="3"/>
  <c r="A5325" i="3"/>
  <c r="B5324" i="3"/>
  <c r="A5324" i="3"/>
  <c r="B5323" i="3"/>
  <c r="A5323" i="3"/>
  <c r="B5322" i="3"/>
  <c r="A5322" i="3"/>
  <c r="B5321" i="3"/>
  <c r="A5321" i="3"/>
  <c r="B5320" i="3"/>
  <c r="A5320" i="3"/>
  <c r="B5319" i="3"/>
  <c r="A5319" i="3"/>
  <c r="B5318" i="3"/>
  <c r="A5318" i="3"/>
  <c r="B5317" i="3"/>
  <c r="A5317" i="3"/>
  <c r="B5316" i="3"/>
  <c r="A5316" i="3"/>
  <c r="B5315" i="3"/>
  <c r="A5315" i="3"/>
  <c r="B5314" i="3"/>
  <c r="A5314" i="3"/>
  <c r="B5313" i="3"/>
  <c r="A5313" i="3"/>
  <c r="B5312" i="3"/>
  <c r="A5312" i="3"/>
  <c r="B5311" i="3"/>
  <c r="A5311" i="3"/>
  <c r="B5310" i="3"/>
  <c r="A5310" i="3"/>
  <c r="B5309" i="3"/>
  <c r="A5309" i="3"/>
  <c r="B5308" i="3"/>
  <c r="A5308" i="3"/>
  <c r="B5307" i="3"/>
  <c r="A5307" i="3"/>
  <c r="B5306" i="3"/>
  <c r="A5306" i="3"/>
  <c r="B5305" i="3"/>
  <c r="A5305" i="3"/>
  <c r="B5304" i="3"/>
  <c r="A5304" i="3"/>
  <c r="B5303" i="3"/>
  <c r="A5303" i="3"/>
  <c r="B5302" i="3"/>
  <c r="A5302" i="3"/>
  <c r="B5301" i="3"/>
  <c r="A5301" i="3"/>
  <c r="B5300" i="3"/>
  <c r="A5300" i="3"/>
  <c r="B5299" i="3"/>
  <c r="A5299" i="3"/>
  <c r="B5298" i="3"/>
  <c r="A5298" i="3"/>
  <c r="B5297" i="3"/>
  <c r="A5297" i="3"/>
  <c r="B5296" i="3"/>
  <c r="A5296" i="3"/>
  <c r="B5295" i="3"/>
  <c r="A5295" i="3"/>
  <c r="B5294" i="3"/>
  <c r="A5294" i="3"/>
  <c r="B5293" i="3"/>
  <c r="A5293" i="3"/>
  <c r="B5292" i="3"/>
  <c r="A5292" i="3"/>
  <c r="B5291" i="3"/>
  <c r="A5291" i="3"/>
  <c r="B5290" i="3"/>
  <c r="A5290" i="3"/>
  <c r="B5289" i="3"/>
  <c r="A5289" i="3"/>
  <c r="B5288" i="3"/>
  <c r="A5288" i="3"/>
  <c r="B5287" i="3"/>
  <c r="A5287" i="3"/>
  <c r="B5286" i="3"/>
  <c r="A5286" i="3"/>
  <c r="B5285" i="3"/>
  <c r="A5285" i="3"/>
  <c r="B5284" i="3"/>
  <c r="A5284" i="3"/>
  <c r="B5283" i="3"/>
  <c r="A5283" i="3"/>
  <c r="B5282" i="3"/>
  <c r="A5282" i="3"/>
  <c r="B5281" i="3"/>
  <c r="A5281" i="3"/>
  <c r="B5280" i="3"/>
  <c r="A5280" i="3"/>
  <c r="B5279" i="3"/>
  <c r="A5279" i="3"/>
  <c r="B5278" i="3"/>
  <c r="A5278" i="3"/>
  <c r="B5277" i="3"/>
  <c r="A5277" i="3"/>
  <c r="B5276" i="3"/>
  <c r="A5276" i="3"/>
  <c r="B5275" i="3"/>
  <c r="A5275" i="3"/>
  <c r="B5274" i="3"/>
  <c r="A5274" i="3"/>
  <c r="B5273" i="3"/>
  <c r="A5273" i="3"/>
  <c r="B5272" i="3"/>
  <c r="A5272" i="3"/>
  <c r="B5271" i="3"/>
  <c r="A5271" i="3"/>
  <c r="B5270" i="3"/>
  <c r="A5270" i="3"/>
  <c r="B5269" i="3"/>
  <c r="A5269" i="3"/>
  <c r="B5268" i="3"/>
  <c r="A5268" i="3"/>
  <c r="B5267" i="3"/>
  <c r="A5267" i="3"/>
  <c r="B5266" i="3"/>
  <c r="A5266" i="3"/>
  <c r="B5265" i="3"/>
  <c r="A5265" i="3"/>
  <c r="B5264" i="3"/>
  <c r="A5264" i="3"/>
  <c r="B5263" i="3"/>
  <c r="A5263" i="3"/>
  <c r="B5262" i="3"/>
  <c r="A5262" i="3"/>
  <c r="B5261" i="3"/>
  <c r="A5261" i="3"/>
  <c r="B5260" i="3"/>
  <c r="A5260" i="3"/>
  <c r="B5259" i="3"/>
  <c r="A5259" i="3"/>
  <c r="B5258" i="3"/>
  <c r="A5258" i="3"/>
  <c r="B5257" i="3"/>
  <c r="A5257" i="3"/>
  <c r="B5256" i="3"/>
  <c r="A5256" i="3"/>
  <c r="B5255" i="3"/>
  <c r="A5255" i="3"/>
  <c r="B5254" i="3"/>
  <c r="A5254" i="3"/>
  <c r="B5253" i="3"/>
  <c r="A5253" i="3"/>
  <c r="B5252" i="3"/>
  <c r="A5252" i="3"/>
  <c r="B5251" i="3"/>
  <c r="A5251" i="3"/>
  <c r="B5250" i="3"/>
  <c r="A5250" i="3"/>
  <c r="B5249" i="3"/>
  <c r="A5249" i="3"/>
  <c r="B5248" i="3"/>
  <c r="A5248" i="3"/>
  <c r="B5247" i="3"/>
  <c r="A5247" i="3"/>
  <c r="B5246" i="3"/>
  <c r="A5246" i="3"/>
  <c r="B5245" i="3"/>
  <c r="A5245" i="3"/>
  <c r="B5244" i="3"/>
  <c r="A5244" i="3"/>
  <c r="B5243" i="3"/>
  <c r="A5243" i="3"/>
  <c r="B5242" i="3"/>
  <c r="A5242" i="3"/>
  <c r="B5241" i="3"/>
  <c r="A5241" i="3"/>
  <c r="B5240" i="3"/>
  <c r="A5240" i="3"/>
  <c r="B5239" i="3"/>
  <c r="A5239" i="3"/>
  <c r="B5238" i="3"/>
  <c r="A5238" i="3"/>
  <c r="B5237" i="3"/>
  <c r="A5237" i="3"/>
  <c r="B5236" i="3"/>
  <c r="A5236" i="3"/>
  <c r="B5235" i="3"/>
  <c r="A5235" i="3"/>
  <c r="B5234" i="3"/>
  <c r="A5234" i="3"/>
  <c r="B5233" i="3"/>
  <c r="A5233" i="3"/>
  <c r="B5232" i="3"/>
  <c r="A5232" i="3"/>
  <c r="B5231" i="3"/>
  <c r="A5231" i="3"/>
  <c r="B5230" i="3"/>
  <c r="A5230" i="3"/>
  <c r="B5229" i="3"/>
  <c r="A5229" i="3"/>
  <c r="B5228" i="3"/>
  <c r="A5228" i="3"/>
  <c r="B5227" i="3"/>
  <c r="A5227" i="3"/>
  <c r="B5226" i="3"/>
  <c r="A5226" i="3"/>
  <c r="B5225" i="3"/>
  <c r="A5225" i="3"/>
  <c r="B5224" i="3"/>
  <c r="A5224" i="3"/>
  <c r="B5223" i="3"/>
  <c r="A5223" i="3"/>
  <c r="B5222" i="3"/>
  <c r="A5222" i="3"/>
  <c r="B5221" i="3"/>
  <c r="A5221" i="3"/>
  <c r="B5220" i="3"/>
  <c r="A5220" i="3"/>
  <c r="B5219" i="3"/>
  <c r="A5219" i="3"/>
  <c r="B5218" i="3"/>
  <c r="A5218" i="3"/>
  <c r="B5217" i="3"/>
  <c r="A5217" i="3"/>
  <c r="B5216" i="3"/>
  <c r="A5216" i="3"/>
  <c r="B5215" i="3"/>
  <c r="A5215" i="3"/>
  <c r="B5214" i="3"/>
  <c r="A5214" i="3"/>
  <c r="B5213" i="3"/>
  <c r="A5213" i="3"/>
  <c r="B5212" i="3"/>
  <c r="A5212" i="3"/>
  <c r="B5211" i="3"/>
  <c r="A5211" i="3"/>
  <c r="B5210" i="3"/>
  <c r="A5210" i="3"/>
  <c r="B5209" i="3"/>
  <c r="A5209" i="3"/>
  <c r="B5208" i="3"/>
  <c r="A5208" i="3"/>
  <c r="B5207" i="3"/>
  <c r="A5207" i="3"/>
  <c r="B5206" i="3"/>
  <c r="A5206" i="3"/>
  <c r="B5205" i="3"/>
  <c r="A5205" i="3"/>
  <c r="B5204" i="3"/>
  <c r="A5204" i="3"/>
  <c r="B5203" i="3"/>
  <c r="A5203" i="3"/>
  <c r="B5202" i="3"/>
  <c r="A5202" i="3"/>
  <c r="B5201" i="3"/>
  <c r="A5201" i="3"/>
  <c r="B5200" i="3"/>
  <c r="A5200" i="3"/>
  <c r="B5199" i="3"/>
  <c r="A5199" i="3"/>
  <c r="B5198" i="3"/>
  <c r="A5198" i="3"/>
  <c r="B5197" i="3"/>
  <c r="A5197" i="3"/>
  <c r="B5196" i="3"/>
  <c r="A5196" i="3"/>
  <c r="B5195" i="3"/>
  <c r="A5195" i="3"/>
  <c r="B5194" i="3"/>
  <c r="A5194" i="3"/>
  <c r="B5193" i="3"/>
  <c r="A5193" i="3"/>
  <c r="B5192" i="3"/>
  <c r="A5192" i="3"/>
  <c r="B5191" i="3"/>
  <c r="A5191" i="3"/>
  <c r="B5190" i="3"/>
  <c r="A5190" i="3"/>
  <c r="B5189" i="3"/>
  <c r="A5189" i="3"/>
  <c r="B5188" i="3"/>
  <c r="A5188" i="3"/>
  <c r="B5187" i="3"/>
  <c r="A5187" i="3"/>
  <c r="B5186" i="3"/>
  <c r="A5186" i="3"/>
  <c r="B5185" i="3"/>
  <c r="A5185" i="3"/>
  <c r="B5184" i="3"/>
  <c r="A5184" i="3"/>
  <c r="B5183" i="3"/>
  <c r="A5183" i="3"/>
  <c r="B5182" i="3"/>
  <c r="A5182" i="3"/>
  <c r="B5181" i="3"/>
  <c r="A5181" i="3"/>
  <c r="B5180" i="3"/>
  <c r="A5180" i="3"/>
  <c r="B5179" i="3"/>
  <c r="A5179" i="3"/>
  <c r="B5178" i="3"/>
  <c r="A5178" i="3"/>
  <c r="B5177" i="3"/>
  <c r="A5177" i="3"/>
  <c r="B5176" i="3"/>
  <c r="A5176" i="3"/>
  <c r="B5175" i="3"/>
  <c r="A5175" i="3"/>
  <c r="B5174" i="3"/>
  <c r="A5174" i="3"/>
  <c r="B5173" i="3"/>
  <c r="A5173" i="3"/>
  <c r="B5172" i="3"/>
  <c r="A5172" i="3"/>
  <c r="B5171" i="3"/>
  <c r="A5171" i="3"/>
  <c r="B5170" i="3"/>
  <c r="A5170" i="3"/>
  <c r="B5169" i="3"/>
  <c r="A5169" i="3"/>
  <c r="B5168" i="3"/>
  <c r="A5168" i="3"/>
  <c r="B5167" i="3"/>
  <c r="A5167" i="3"/>
  <c r="B5166" i="3"/>
  <c r="A5166" i="3"/>
  <c r="B5165" i="3"/>
  <c r="A5165" i="3"/>
  <c r="B5164" i="3"/>
  <c r="A5164" i="3"/>
  <c r="B5163" i="3"/>
  <c r="A5163" i="3"/>
  <c r="B5162" i="3"/>
  <c r="A5162" i="3"/>
  <c r="B5161" i="3"/>
  <c r="A5161" i="3"/>
  <c r="B5160" i="3"/>
  <c r="A5160" i="3"/>
  <c r="B5159" i="3"/>
  <c r="A5159" i="3"/>
  <c r="B5158" i="3"/>
  <c r="A5158" i="3"/>
  <c r="B5157" i="3"/>
  <c r="A5157" i="3"/>
  <c r="B5156" i="3"/>
  <c r="A5156" i="3"/>
  <c r="B5155" i="3"/>
  <c r="A5155" i="3"/>
  <c r="B5154" i="3"/>
  <c r="A5154" i="3"/>
  <c r="B5153" i="3"/>
  <c r="A5153" i="3"/>
  <c r="B5152" i="3"/>
  <c r="A5152" i="3"/>
  <c r="B5151" i="3"/>
  <c r="A5151" i="3"/>
  <c r="B5150" i="3"/>
  <c r="A5150" i="3"/>
  <c r="B5149" i="3"/>
  <c r="A5149" i="3"/>
  <c r="B5148" i="3"/>
  <c r="A5148" i="3"/>
  <c r="B5147" i="3"/>
  <c r="A5147" i="3"/>
  <c r="B5146" i="3"/>
  <c r="A5146" i="3"/>
  <c r="B5145" i="3"/>
  <c r="A5145" i="3"/>
  <c r="B5144" i="3"/>
  <c r="A5144" i="3"/>
  <c r="B5143" i="3"/>
  <c r="A5143" i="3"/>
  <c r="B5142" i="3"/>
  <c r="A5142" i="3"/>
  <c r="B5141" i="3"/>
  <c r="A5141" i="3"/>
  <c r="B5140" i="3"/>
  <c r="A5140" i="3"/>
  <c r="B5139" i="3"/>
  <c r="A5139" i="3"/>
  <c r="B5138" i="3"/>
  <c r="A5138" i="3"/>
  <c r="B5137" i="3"/>
  <c r="A5137" i="3"/>
  <c r="B5136" i="3"/>
  <c r="A5136" i="3"/>
  <c r="B5135" i="3"/>
  <c r="A5135" i="3"/>
  <c r="B5134" i="3"/>
  <c r="A5134" i="3"/>
  <c r="B5133" i="3"/>
  <c r="A5133" i="3"/>
  <c r="B5132" i="3"/>
  <c r="A5132" i="3"/>
  <c r="B5131" i="3"/>
  <c r="A5131" i="3"/>
  <c r="B5130" i="3"/>
  <c r="A5130" i="3"/>
  <c r="B5129" i="3"/>
  <c r="A5129" i="3"/>
  <c r="B5128" i="3"/>
  <c r="A5128" i="3"/>
  <c r="B5127" i="3"/>
  <c r="A5127" i="3"/>
  <c r="B5126" i="3"/>
  <c r="A5126" i="3"/>
  <c r="B5125" i="3"/>
  <c r="A5125" i="3"/>
  <c r="B5124" i="3"/>
  <c r="A5124" i="3"/>
  <c r="B5123" i="3"/>
  <c r="A5123" i="3"/>
  <c r="B5122" i="3"/>
  <c r="A5122" i="3"/>
  <c r="B5121" i="3"/>
  <c r="A5121" i="3"/>
  <c r="B5120" i="3"/>
  <c r="A5120" i="3"/>
  <c r="B5119" i="3"/>
  <c r="A5119" i="3"/>
  <c r="B5118" i="3"/>
  <c r="A5118" i="3"/>
  <c r="B5117" i="3"/>
  <c r="A5117" i="3"/>
  <c r="B5116" i="3"/>
  <c r="A5116" i="3"/>
  <c r="B5115" i="3"/>
  <c r="A5115" i="3"/>
  <c r="B5114" i="3"/>
  <c r="A5114" i="3"/>
  <c r="B5113" i="3"/>
  <c r="A5113" i="3"/>
  <c r="B5112" i="3"/>
  <c r="A5112" i="3"/>
  <c r="B5111" i="3"/>
  <c r="A5111" i="3"/>
  <c r="B5110" i="3"/>
  <c r="A5110" i="3"/>
  <c r="B5109" i="3"/>
  <c r="A5109" i="3"/>
  <c r="B5108" i="3"/>
  <c r="A5108" i="3"/>
  <c r="B5107" i="3"/>
  <c r="A5107" i="3"/>
  <c r="B5106" i="3"/>
  <c r="A5106" i="3"/>
  <c r="B5105" i="3"/>
  <c r="A5105" i="3"/>
  <c r="B5104" i="3"/>
  <c r="A5104" i="3"/>
  <c r="B5103" i="3"/>
  <c r="A5103" i="3"/>
  <c r="B5102" i="3"/>
  <c r="A5102" i="3"/>
  <c r="B5101" i="3"/>
  <c r="A5101" i="3"/>
  <c r="B5100" i="3"/>
  <c r="A5100" i="3"/>
  <c r="B5099" i="3"/>
  <c r="A5099" i="3"/>
  <c r="B5098" i="3"/>
  <c r="A5098" i="3"/>
  <c r="B5097" i="3"/>
  <c r="A5097" i="3"/>
  <c r="B5096" i="3"/>
  <c r="A5096" i="3"/>
  <c r="B5095" i="3"/>
  <c r="A5095" i="3"/>
  <c r="B5094" i="3"/>
  <c r="A5094" i="3"/>
  <c r="B5093" i="3"/>
  <c r="A5093" i="3"/>
  <c r="B5092" i="3"/>
  <c r="A5092" i="3"/>
  <c r="B5091" i="3"/>
  <c r="A5091" i="3"/>
  <c r="B5090" i="3"/>
  <c r="A5090" i="3"/>
  <c r="B5089" i="3"/>
  <c r="A5089" i="3"/>
  <c r="B5088" i="3"/>
  <c r="A5088" i="3"/>
  <c r="B5087" i="3"/>
  <c r="A5087" i="3"/>
  <c r="B5086" i="3"/>
  <c r="A5086" i="3"/>
  <c r="B5085" i="3"/>
  <c r="A5085" i="3"/>
  <c r="B5084" i="3"/>
  <c r="A5084" i="3"/>
  <c r="B5083" i="3"/>
  <c r="B5082" i="3"/>
  <c r="B5081" i="3"/>
  <c r="B5080" i="3"/>
  <c r="B5079" i="3"/>
  <c r="B5078" i="3"/>
  <c r="B5077" i="3"/>
  <c r="B5076" i="3"/>
  <c r="B5075" i="3"/>
  <c r="B5074" i="3"/>
  <c r="B5073" i="3"/>
  <c r="B5072" i="3"/>
  <c r="B5071" i="3"/>
  <c r="B5070" i="3"/>
  <c r="B5069" i="3"/>
  <c r="B5068" i="3"/>
  <c r="B5067" i="3"/>
  <c r="B5066" i="3"/>
  <c r="B5065" i="3"/>
  <c r="B5064" i="3"/>
  <c r="B5063" i="3"/>
  <c r="B5062" i="3"/>
  <c r="B5061" i="3"/>
  <c r="B5060" i="3"/>
  <c r="B5059" i="3"/>
  <c r="B5058" i="3"/>
  <c r="B5057" i="3"/>
  <c r="B5056" i="3"/>
  <c r="B5055" i="3"/>
  <c r="B5054" i="3"/>
  <c r="B5053" i="3"/>
  <c r="B5052" i="3"/>
  <c r="B5051" i="3"/>
  <c r="B5050" i="3"/>
  <c r="B5049" i="3"/>
  <c r="B5048" i="3"/>
  <c r="B5047" i="3"/>
  <c r="B5046" i="3"/>
  <c r="B5045" i="3"/>
  <c r="B5044" i="3"/>
  <c r="B5043" i="3"/>
  <c r="B5042" i="3"/>
  <c r="B5041" i="3"/>
  <c r="B5040" i="3"/>
  <c r="B5039" i="3"/>
  <c r="B5038" i="3"/>
  <c r="B5037" i="3"/>
  <c r="B5036" i="3"/>
  <c r="B5035" i="3"/>
  <c r="B5034" i="3"/>
  <c r="B5033" i="3"/>
  <c r="B5032" i="3"/>
  <c r="B5031" i="3"/>
  <c r="B5030" i="3"/>
  <c r="B5029" i="3"/>
  <c r="B5028" i="3"/>
  <c r="B5027" i="3"/>
  <c r="B5026" i="3"/>
  <c r="B5025" i="3"/>
  <c r="B5024" i="3"/>
  <c r="B5023" i="3"/>
  <c r="B5022" i="3"/>
  <c r="B5021" i="3"/>
  <c r="B5020" i="3"/>
  <c r="B5019" i="3"/>
  <c r="B5018" i="3"/>
  <c r="B5017" i="3"/>
  <c r="B5016" i="3"/>
  <c r="B5015" i="3"/>
  <c r="B5014" i="3"/>
  <c r="B5013" i="3"/>
  <c r="B5012" i="3"/>
  <c r="B5011" i="3"/>
  <c r="B5010" i="3"/>
  <c r="B5009" i="3"/>
  <c r="B5008" i="3"/>
  <c r="B5007" i="3"/>
  <c r="B5006" i="3"/>
  <c r="B5005" i="3"/>
  <c r="B5004" i="3"/>
  <c r="B5003" i="3"/>
  <c r="B5002" i="3"/>
  <c r="B5001" i="3"/>
  <c r="B5000" i="3"/>
  <c r="B4999" i="3"/>
  <c r="B4998" i="3"/>
  <c r="B4997" i="3"/>
  <c r="B4996" i="3"/>
  <c r="B4995" i="3"/>
  <c r="B4994" i="3"/>
  <c r="B4993" i="3"/>
  <c r="B4992" i="3"/>
  <c r="B4991" i="3"/>
  <c r="B4990" i="3"/>
  <c r="B4989" i="3"/>
  <c r="B4988" i="3"/>
  <c r="B4987" i="3"/>
  <c r="B4986" i="3"/>
  <c r="B4985" i="3"/>
  <c r="B4984" i="3"/>
  <c r="B4983" i="3"/>
  <c r="B4982" i="3"/>
  <c r="B4981" i="3"/>
  <c r="B4980" i="3"/>
  <c r="B4979" i="3"/>
  <c r="B4978" i="3"/>
  <c r="B4977" i="3"/>
  <c r="B4976" i="3"/>
  <c r="B4975" i="3"/>
  <c r="B4974" i="3"/>
  <c r="B4973" i="3"/>
  <c r="B4972" i="3"/>
  <c r="B4971" i="3"/>
  <c r="B4970" i="3"/>
  <c r="B4969" i="3"/>
  <c r="B4968" i="3"/>
  <c r="B4967" i="3"/>
  <c r="B4966" i="3"/>
  <c r="B4965" i="3"/>
  <c r="B4964" i="3"/>
  <c r="B4963" i="3"/>
  <c r="B4962" i="3"/>
  <c r="B4961" i="3"/>
  <c r="B4960" i="3"/>
  <c r="B4959" i="3"/>
  <c r="B4958" i="3"/>
  <c r="B4957" i="3"/>
  <c r="B4956" i="3"/>
  <c r="B4955" i="3"/>
  <c r="B4954" i="3"/>
  <c r="B4953" i="3"/>
  <c r="B4952" i="3"/>
  <c r="B4951" i="3"/>
  <c r="B4950" i="3"/>
  <c r="B4949" i="3"/>
  <c r="B4948" i="3"/>
  <c r="B4947" i="3"/>
  <c r="B4946" i="3"/>
  <c r="B4945" i="3"/>
  <c r="B4944" i="3"/>
  <c r="B4943" i="3"/>
  <c r="B4942" i="3"/>
  <c r="B4941" i="3"/>
  <c r="B4940" i="3"/>
  <c r="B4939" i="3"/>
  <c r="B4938" i="3"/>
  <c r="B4937" i="3"/>
  <c r="B4936" i="3"/>
  <c r="B4935" i="3"/>
  <c r="B4934" i="3"/>
  <c r="B4933" i="3"/>
  <c r="B4932" i="3"/>
  <c r="B4931" i="3"/>
  <c r="B4930" i="3"/>
  <c r="B4929" i="3"/>
  <c r="B4928" i="3"/>
  <c r="B4927" i="3"/>
  <c r="B4926" i="3"/>
  <c r="B4925" i="3"/>
  <c r="B4924" i="3"/>
  <c r="B4923" i="3"/>
  <c r="B4922" i="3"/>
  <c r="B4921" i="3"/>
  <c r="B4920" i="3"/>
  <c r="B4919" i="3"/>
  <c r="B4918" i="3"/>
  <c r="B4917" i="3"/>
  <c r="B4916" i="3"/>
  <c r="B4915" i="3"/>
  <c r="B4914" i="3"/>
  <c r="B4913" i="3"/>
  <c r="B4912" i="3"/>
  <c r="B4911" i="3"/>
  <c r="B4910" i="3"/>
  <c r="B4909" i="3"/>
  <c r="B4908" i="3"/>
  <c r="B4907" i="3"/>
  <c r="B4906" i="3"/>
  <c r="B4905" i="3"/>
  <c r="B4904" i="3"/>
  <c r="B4903" i="3"/>
  <c r="B4902" i="3"/>
  <c r="B4901" i="3"/>
  <c r="B4900" i="3"/>
  <c r="B4899" i="3"/>
  <c r="B4898" i="3"/>
  <c r="B4897" i="3"/>
  <c r="B4896" i="3"/>
  <c r="B4895" i="3"/>
  <c r="B4894" i="3"/>
  <c r="B4893" i="3"/>
  <c r="B4892" i="3"/>
  <c r="B4891" i="3"/>
  <c r="B4890" i="3"/>
  <c r="B4889" i="3"/>
  <c r="B4888" i="3"/>
  <c r="B4887" i="3"/>
  <c r="B4886" i="3"/>
  <c r="B4885" i="3"/>
  <c r="B4884" i="3"/>
  <c r="B4883" i="3"/>
  <c r="B4882" i="3"/>
  <c r="B4881" i="3"/>
  <c r="B4880" i="3"/>
  <c r="B4879" i="3"/>
  <c r="B4878" i="3"/>
  <c r="B4877" i="3"/>
  <c r="B4876" i="3"/>
  <c r="B4875" i="3"/>
  <c r="B4874" i="3"/>
  <c r="B4873" i="3"/>
  <c r="B4872" i="3"/>
  <c r="B4871" i="3"/>
  <c r="B4870" i="3"/>
  <c r="B4869" i="3"/>
  <c r="B4868" i="3"/>
  <c r="B4867" i="3"/>
  <c r="B4866" i="3"/>
  <c r="B4865" i="3"/>
  <c r="B4864" i="3"/>
  <c r="B4863" i="3"/>
  <c r="B4862" i="3"/>
  <c r="B4861" i="3"/>
  <c r="B4860" i="3"/>
  <c r="B4859" i="3"/>
  <c r="B4858" i="3"/>
  <c r="B4857" i="3"/>
  <c r="B4856" i="3"/>
  <c r="A4856" i="3"/>
  <c r="A4857" i="3" s="1"/>
  <c r="A4858" i="3" s="1"/>
  <c r="A4859" i="3" s="1"/>
  <c r="A4860" i="3" s="1"/>
  <c r="A4861" i="3" s="1"/>
  <c r="A4862" i="3" s="1"/>
  <c r="A4863" i="3" s="1"/>
  <c r="A4864" i="3" s="1"/>
  <c r="A4865" i="3" s="1"/>
  <c r="A4866" i="3" s="1"/>
  <c r="A4867" i="3" s="1"/>
  <c r="A4868" i="3" s="1"/>
  <c r="A4869" i="3" s="1"/>
  <c r="A4870" i="3" s="1"/>
  <c r="A4871" i="3" s="1"/>
  <c r="A4872" i="3" s="1"/>
  <c r="A4873" i="3" s="1"/>
  <c r="A4874" i="3" s="1"/>
  <c r="A4875" i="3" s="1"/>
  <c r="A4876" i="3" s="1"/>
  <c r="A4877" i="3" s="1"/>
  <c r="A4878" i="3" s="1"/>
  <c r="A4879" i="3" s="1"/>
  <c r="A4880" i="3" s="1"/>
  <c r="A4881" i="3" s="1"/>
  <c r="A4882" i="3" s="1"/>
  <c r="A4883" i="3" s="1"/>
  <c r="A4884" i="3" s="1"/>
  <c r="A4885" i="3" s="1"/>
  <c r="A4886" i="3" s="1"/>
  <c r="A4887" i="3" s="1"/>
  <c r="A4888" i="3" s="1"/>
  <c r="A4889" i="3" s="1"/>
  <c r="A4890" i="3" s="1"/>
  <c r="A4891" i="3" s="1"/>
  <c r="A4892" i="3" s="1"/>
  <c r="A4893" i="3" s="1"/>
  <c r="A4894" i="3" s="1"/>
  <c r="A4895" i="3" s="1"/>
  <c r="A4896" i="3" s="1"/>
  <c r="A4897" i="3" s="1"/>
  <c r="A4898" i="3" s="1"/>
  <c r="A4899" i="3" s="1"/>
  <c r="A4900" i="3" s="1"/>
  <c r="A4901" i="3" s="1"/>
  <c r="A4902" i="3" s="1"/>
  <c r="A4903" i="3" s="1"/>
  <c r="A4904" i="3" s="1"/>
  <c r="A4905" i="3" s="1"/>
  <c r="A4906" i="3" s="1"/>
  <c r="A4907" i="3" s="1"/>
  <c r="A4908" i="3" s="1"/>
  <c r="A4909" i="3" s="1"/>
  <c r="A4910" i="3" s="1"/>
  <c r="A4911" i="3" s="1"/>
  <c r="A4912" i="3" s="1"/>
  <c r="A4913" i="3" s="1"/>
  <c r="A4914" i="3" s="1"/>
  <c r="A4915" i="3" s="1"/>
  <c r="A4916" i="3" s="1"/>
  <c r="A4917" i="3" s="1"/>
  <c r="A4918" i="3" s="1"/>
  <c r="A4919" i="3" s="1"/>
  <c r="A4920" i="3" s="1"/>
  <c r="A4921" i="3" s="1"/>
  <c r="A4922" i="3" s="1"/>
  <c r="A4923" i="3" s="1"/>
  <c r="A4924" i="3" s="1"/>
  <c r="A4925" i="3" s="1"/>
  <c r="A4926" i="3" s="1"/>
  <c r="A4927" i="3" s="1"/>
  <c r="A4928" i="3" s="1"/>
  <c r="A4929" i="3" s="1"/>
  <c r="A4930" i="3" s="1"/>
  <c r="A4931" i="3" s="1"/>
  <c r="A4932" i="3" s="1"/>
  <c r="A4933" i="3" s="1"/>
  <c r="A4934" i="3" s="1"/>
  <c r="A4935" i="3" s="1"/>
  <c r="A4936" i="3" s="1"/>
  <c r="A4937" i="3" s="1"/>
  <c r="A4938" i="3" s="1"/>
  <c r="A4939" i="3" s="1"/>
  <c r="A4940" i="3" s="1"/>
  <c r="A4941" i="3" s="1"/>
  <c r="A4942" i="3" s="1"/>
  <c r="A4943" i="3" s="1"/>
  <c r="A4944" i="3" s="1"/>
  <c r="A4945" i="3" s="1"/>
  <c r="A4946" i="3" s="1"/>
  <c r="A4947" i="3" s="1"/>
  <c r="A4948" i="3" s="1"/>
  <c r="A4949" i="3" s="1"/>
  <c r="A4950" i="3" s="1"/>
  <c r="A4951" i="3" s="1"/>
  <c r="A4952" i="3" s="1"/>
  <c r="A4953" i="3" s="1"/>
  <c r="A4954" i="3" s="1"/>
  <c r="A4955" i="3" s="1"/>
  <c r="A4956" i="3" s="1"/>
  <c r="A4957" i="3" s="1"/>
  <c r="A4958" i="3" s="1"/>
  <c r="A4959" i="3" s="1"/>
  <c r="A4960" i="3" s="1"/>
  <c r="A4961" i="3" s="1"/>
  <c r="A4962" i="3" s="1"/>
  <c r="A4963" i="3" s="1"/>
  <c r="A4964" i="3" s="1"/>
  <c r="A4965" i="3" s="1"/>
  <c r="A4966" i="3" s="1"/>
  <c r="A4967" i="3" s="1"/>
  <c r="A4968" i="3" s="1"/>
  <c r="A4969" i="3" s="1"/>
  <c r="A4970" i="3" s="1"/>
  <c r="A4971" i="3" s="1"/>
  <c r="A4972" i="3" s="1"/>
  <c r="A4973" i="3" s="1"/>
  <c r="A4974" i="3" s="1"/>
  <c r="A4975" i="3" s="1"/>
  <c r="A4976" i="3" s="1"/>
  <c r="A4977" i="3" s="1"/>
  <c r="A4978" i="3" s="1"/>
  <c r="A4979" i="3" s="1"/>
  <c r="A4980" i="3" s="1"/>
  <c r="A4981" i="3" s="1"/>
  <c r="A4982" i="3" s="1"/>
  <c r="A4983" i="3" s="1"/>
  <c r="A4984" i="3" s="1"/>
  <c r="A4985" i="3" s="1"/>
  <c r="A4986" i="3" s="1"/>
  <c r="A4987" i="3" s="1"/>
  <c r="A4988" i="3" s="1"/>
  <c r="A4989" i="3" s="1"/>
  <c r="A4990" i="3" s="1"/>
  <c r="A4991" i="3" s="1"/>
  <c r="A4992" i="3" s="1"/>
  <c r="A4993" i="3" s="1"/>
  <c r="A4994" i="3" s="1"/>
  <c r="A4995" i="3" s="1"/>
  <c r="A4996" i="3" s="1"/>
  <c r="A4997" i="3" s="1"/>
  <c r="A4998" i="3" s="1"/>
  <c r="A4999" i="3" s="1"/>
  <c r="A5000" i="3" s="1"/>
  <c r="A5001" i="3" s="1"/>
  <c r="A5002" i="3" s="1"/>
  <c r="A5003" i="3" s="1"/>
  <c r="A5004" i="3" s="1"/>
  <c r="A5005" i="3" s="1"/>
  <c r="A5006" i="3" s="1"/>
  <c r="A5007" i="3" s="1"/>
  <c r="A5008" i="3" s="1"/>
  <c r="A5009" i="3" s="1"/>
  <c r="A5010" i="3" s="1"/>
  <c r="A5011" i="3" s="1"/>
  <c r="A5012" i="3" s="1"/>
  <c r="A5013" i="3" s="1"/>
  <c r="A5014" i="3" s="1"/>
  <c r="A5015" i="3" s="1"/>
  <c r="A5016" i="3" s="1"/>
  <c r="A5017" i="3" s="1"/>
  <c r="A5018" i="3" s="1"/>
  <c r="A5019" i="3" s="1"/>
  <c r="A5020" i="3" s="1"/>
  <c r="A5021" i="3" s="1"/>
  <c r="A5022" i="3" s="1"/>
  <c r="A5023" i="3" s="1"/>
  <c r="A5024" i="3" s="1"/>
  <c r="A5025" i="3" s="1"/>
  <c r="A5026" i="3" s="1"/>
  <c r="A5027" i="3" s="1"/>
  <c r="A5028" i="3" s="1"/>
  <c r="A5029" i="3" s="1"/>
  <c r="A5030" i="3" s="1"/>
  <c r="A5031" i="3" s="1"/>
  <c r="A5032" i="3" s="1"/>
  <c r="A5033" i="3" s="1"/>
  <c r="A5034" i="3" s="1"/>
  <c r="A5035" i="3" s="1"/>
  <c r="A5036" i="3" s="1"/>
  <c r="A5037" i="3" s="1"/>
  <c r="A5038" i="3" s="1"/>
  <c r="A5039" i="3" s="1"/>
  <c r="A5040" i="3" s="1"/>
  <c r="A5041" i="3" s="1"/>
  <c r="A5042" i="3" s="1"/>
  <c r="A5043" i="3" s="1"/>
  <c r="A5044" i="3" s="1"/>
  <c r="A5045" i="3" s="1"/>
  <c r="A5046" i="3" s="1"/>
  <c r="A5047" i="3" s="1"/>
  <c r="A5048" i="3" s="1"/>
  <c r="A5049" i="3" s="1"/>
  <c r="A5050" i="3" s="1"/>
  <c r="A5051" i="3" s="1"/>
  <c r="A5052" i="3" s="1"/>
  <c r="A5053" i="3" s="1"/>
  <c r="A5054" i="3" s="1"/>
  <c r="A5055" i="3" s="1"/>
  <c r="A5056" i="3" s="1"/>
  <c r="A5057" i="3" s="1"/>
  <c r="A5058" i="3" s="1"/>
  <c r="A5059" i="3" s="1"/>
  <c r="A5060" i="3" s="1"/>
  <c r="A5061" i="3" s="1"/>
  <c r="A5062" i="3" s="1"/>
  <c r="A5063" i="3" s="1"/>
  <c r="A5064" i="3" s="1"/>
  <c r="A5065" i="3" s="1"/>
  <c r="A5066" i="3" s="1"/>
  <c r="A5067" i="3" s="1"/>
  <c r="A5068" i="3" s="1"/>
  <c r="A5069" i="3" s="1"/>
  <c r="A5070" i="3" s="1"/>
  <c r="A5071" i="3" s="1"/>
  <c r="A5072" i="3" s="1"/>
  <c r="A5073" i="3" s="1"/>
  <c r="A5074" i="3" s="1"/>
  <c r="A5075" i="3" s="1"/>
  <c r="A5076" i="3" s="1"/>
  <c r="A5077" i="3" s="1"/>
  <c r="A5078" i="3" s="1"/>
  <c r="A5079" i="3" s="1"/>
  <c r="A5080" i="3" s="1"/>
  <c r="A5081" i="3" s="1"/>
  <c r="A5082" i="3" s="1"/>
  <c r="A5083" i="3" s="1"/>
  <c r="B4855" i="3"/>
  <c r="A4855" i="3"/>
  <c r="B4854" i="3"/>
  <c r="A4854" i="3"/>
  <c r="B4853" i="3"/>
  <c r="A4853" i="3"/>
  <c r="B4852" i="3"/>
  <c r="A4852" i="3"/>
  <c r="B4851" i="3"/>
  <c r="A4851" i="3"/>
  <c r="B4850" i="3"/>
  <c r="A4850" i="3"/>
  <c r="B4849" i="3"/>
  <c r="A4849" i="3"/>
  <c r="B4848" i="3"/>
  <c r="A4848" i="3"/>
  <c r="B4847" i="3"/>
  <c r="A4847" i="3"/>
  <c r="B4846" i="3"/>
  <c r="A4846" i="3"/>
  <c r="B4845" i="3"/>
  <c r="A4845" i="3"/>
  <c r="B4844" i="3"/>
  <c r="A4844" i="3"/>
  <c r="B4843" i="3"/>
  <c r="A4843" i="3"/>
  <c r="B4842" i="3"/>
  <c r="A4842" i="3"/>
  <c r="B4841" i="3"/>
  <c r="A4841" i="3"/>
  <c r="B4840" i="3"/>
  <c r="A4840" i="3"/>
  <c r="B4839" i="3"/>
  <c r="A4839" i="3"/>
  <c r="B4838" i="3"/>
  <c r="A4838" i="3"/>
  <c r="B4837" i="3"/>
  <c r="A4837" i="3"/>
  <c r="B4836" i="3"/>
  <c r="A4836" i="3"/>
  <c r="B4835" i="3"/>
  <c r="A4835" i="3"/>
  <c r="B4834" i="3"/>
  <c r="A4834" i="3"/>
  <c r="B4833" i="3"/>
  <c r="A4833" i="3"/>
  <c r="B4832" i="3"/>
  <c r="A4832" i="3"/>
  <c r="B4831" i="3"/>
  <c r="A4831" i="3"/>
  <c r="B4830" i="3"/>
  <c r="A4830" i="3"/>
  <c r="B4829" i="3"/>
  <c r="A4829" i="3"/>
  <c r="B4828" i="3"/>
  <c r="A4828" i="3"/>
  <c r="B4827" i="3"/>
  <c r="A4827" i="3"/>
  <c r="B4826" i="3"/>
  <c r="A4826" i="3"/>
  <c r="B4825" i="3"/>
  <c r="A4825" i="3"/>
  <c r="B4824" i="3"/>
  <c r="A4824" i="3"/>
  <c r="B4823" i="3"/>
  <c r="A4823" i="3"/>
  <c r="B4822" i="3"/>
  <c r="A4822" i="3"/>
  <c r="B4821" i="3"/>
  <c r="A4821" i="3"/>
  <c r="B4820" i="3"/>
  <c r="A4820" i="3"/>
  <c r="B4819" i="3"/>
  <c r="A4819" i="3"/>
  <c r="B4818" i="3"/>
  <c r="A4818" i="3"/>
  <c r="B4817" i="3"/>
  <c r="A4817" i="3"/>
  <c r="B4816" i="3"/>
  <c r="A4816" i="3"/>
  <c r="B4815" i="3"/>
  <c r="A4815" i="3"/>
  <c r="B4814" i="3"/>
  <c r="A4814" i="3"/>
  <c r="B4813" i="3"/>
  <c r="A4813" i="3"/>
  <c r="B4812" i="3"/>
  <c r="A4812" i="3"/>
  <c r="B4811" i="3"/>
  <c r="A4811" i="3"/>
  <c r="B4810" i="3"/>
  <c r="A4810" i="3"/>
  <c r="B4809" i="3"/>
  <c r="A4809" i="3"/>
  <c r="B4808" i="3"/>
  <c r="A4808" i="3"/>
  <c r="B4807" i="3"/>
  <c r="A4807" i="3"/>
  <c r="B4806" i="3"/>
  <c r="A4806" i="3"/>
  <c r="B4805" i="3"/>
  <c r="A4805" i="3"/>
  <c r="B4804" i="3"/>
  <c r="A4804" i="3"/>
  <c r="B4803" i="3"/>
  <c r="A4803" i="3"/>
  <c r="B4802" i="3"/>
  <c r="A4802" i="3"/>
  <c r="B4801" i="3"/>
  <c r="A4801" i="3"/>
  <c r="B4800" i="3"/>
  <c r="A4800" i="3"/>
  <c r="B4799" i="3"/>
  <c r="A4799" i="3"/>
  <c r="B4798" i="3"/>
  <c r="A4798" i="3"/>
  <c r="B4797" i="3"/>
  <c r="A4797" i="3"/>
  <c r="B4796" i="3"/>
  <c r="A4796" i="3"/>
  <c r="B4795" i="3"/>
  <c r="A4795" i="3"/>
  <c r="B4794" i="3"/>
  <c r="A4794" i="3"/>
  <c r="B4793" i="3"/>
  <c r="A4793" i="3"/>
  <c r="B4792" i="3"/>
  <c r="A4792" i="3"/>
  <c r="B4791" i="3"/>
  <c r="A4791" i="3"/>
  <c r="B4790" i="3"/>
  <c r="A4790" i="3"/>
  <c r="B4789" i="3"/>
  <c r="A4789" i="3"/>
  <c r="B4788" i="3"/>
  <c r="A4788" i="3"/>
  <c r="B4787" i="3"/>
  <c r="A4787" i="3"/>
  <c r="B4786" i="3"/>
  <c r="A4786" i="3"/>
  <c r="B4785" i="3"/>
  <c r="A4785" i="3"/>
  <c r="B4784" i="3"/>
  <c r="A4784" i="3"/>
  <c r="B4783" i="3"/>
  <c r="A4783" i="3"/>
  <c r="B4782" i="3"/>
  <c r="A4782" i="3"/>
  <c r="B4781" i="3"/>
  <c r="A4781" i="3"/>
  <c r="B4780" i="3"/>
  <c r="A4780" i="3"/>
  <c r="B4779" i="3"/>
  <c r="A4779" i="3"/>
  <c r="B4778" i="3"/>
  <c r="A4778" i="3"/>
  <c r="B4777" i="3"/>
  <c r="A4777" i="3"/>
  <c r="B4776" i="3"/>
  <c r="A4776" i="3"/>
  <c r="B4775" i="3"/>
  <c r="A4775" i="3"/>
  <c r="B4774" i="3"/>
  <c r="A4774" i="3"/>
  <c r="B4773" i="3"/>
  <c r="A4773" i="3"/>
  <c r="B4772" i="3"/>
  <c r="A4772" i="3"/>
  <c r="B4771" i="3"/>
  <c r="A4771" i="3"/>
  <c r="B4770" i="3"/>
  <c r="A4770" i="3"/>
  <c r="B4769" i="3"/>
  <c r="A4769" i="3"/>
  <c r="B4768" i="3"/>
  <c r="A4768" i="3"/>
  <c r="B4767" i="3"/>
  <c r="A4767" i="3"/>
  <c r="B4766" i="3"/>
  <c r="A4766" i="3"/>
  <c r="B4765" i="3"/>
  <c r="A4765" i="3"/>
  <c r="B4764" i="3"/>
  <c r="A4764" i="3"/>
  <c r="B4763" i="3"/>
  <c r="A4763" i="3"/>
  <c r="B4762" i="3"/>
  <c r="A4762" i="3"/>
  <c r="B4761" i="3"/>
  <c r="A4761" i="3"/>
  <c r="B4760" i="3"/>
  <c r="A4760" i="3"/>
  <c r="B4759" i="3"/>
  <c r="A4759" i="3"/>
  <c r="B4758" i="3"/>
  <c r="A4758" i="3"/>
  <c r="B4757" i="3"/>
  <c r="A4757" i="3"/>
  <c r="B4756" i="3"/>
  <c r="A4756" i="3"/>
  <c r="B4755" i="3"/>
  <c r="A4755" i="3"/>
  <c r="B4754" i="3"/>
  <c r="A4754" i="3"/>
  <c r="B4753" i="3"/>
  <c r="A4753" i="3"/>
  <c r="B4752" i="3"/>
  <c r="A4752" i="3"/>
  <c r="B4751" i="3"/>
  <c r="A4751" i="3"/>
  <c r="B4750" i="3"/>
  <c r="A4750" i="3"/>
  <c r="B4749" i="3"/>
  <c r="A4749" i="3"/>
  <c r="B4748" i="3"/>
  <c r="A4748" i="3"/>
  <c r="B4747" i="3"/>
  <c r="A4747" i="3"/>
  <c r="B4746" i="3"/>
  <c r="A4746" i="3"/>
  <c r="B4745" i="3"/>
  <c r="A4745" i="3"/>
  <c r="B4744" i="3"/>
  <c r="A4744" i="3"/>
  <c r="B4743" i="3"/>
  <c r="A4743" i="3"/>
  <c r="B4742" i="3"/>
  <c r="A4742" i="3"/>
  <c r="B4741" i="3"/>
  <c r="A4741" i="3"/>
  <c r="B4740" i="3"/>
  <c r="A4740" i="3"/>
  <c r="B4739" i="3"/>
  <c r="A4739" i="3"/>
  <c r="B4738" i="3"/>
  <c r="A4738" i="3"/>
  <c r="B4737" i="3"/>
  <c r="A4737" i="3"/>
  <c r="B4736" i="3"/>
  <c r="A4736" i="3"/>
  <c r="B4735" i="3"/>
  <c r="A4735" i="3"/>
  <c r="B4734" i="3"/>
  <c r="A4734" i="3"/>
  <c r="B4733" i="3"/>
  <c r="A4733" i="3"/>
  <c r="B4732" i="3"/>
  <c r="A4732" i="3"/>
  <c r="B4731" i="3"/>
  <c r="A4731" i="3"/>
  <c r="B4730" i="3"/>
  <c r="A4730" i="3"/>
  <c r="B4729" i="3"/>
  <c r="A4729" i="3"/>
  <c r="B4728" i="3"/>
  <c r="A4728" i="3"/>
  <c r="B4727" i="3"/>
  <c r="A4727" i="3"/>
  <c r="B4726" i="3"/>
  <c r="A4726" i="3"/>
  <c r="B4725" i="3"/>
  <c r="A4725" i="3"/>
  <c r="B4724" i="3"/>
  <c r="A4724" i="3"/>
  <c r="B4723" i="3"/>
  <c r="A4723" i="3"/>
  <c r="B4722" i="3"/>
  <c r="A4722" i="3"/>
  <c r="B4721" i="3"/>
  <c r="A4721" i="3"/>
  <c r="B4720" i="3"/>
  <c r="A4720" i="3"/>
  <c r="B4719" i="3"/>
  <c r="A4719" i="3"/>
  <c r="B4718" i="3"/>
  <c r="A4718" i="3"/>
  <c r="B4717" i="3"/>
  <c r="A4717" i="3"/>
  <c r="B4716" i="3"/>
  <c r="A4716" i="3"/>
  <c r="B4715" i="3"/>
  <c r="A4715" i="3"/>
  <c r="B4714" i="3"/>
  <c r="A4714" i="3"/>
  <c r="B4713" i="3"/>
  <c r="A4713" i="3"/>
  <c r="B4712" i="3"/>
  <c r="A4712" i="3"/>
  <c r="B4711" i="3"/>
  <c r="A4711" i="3"/>
  <c r="B4710" i="3"/>
  <c r="A4710" i="3"/>
  <c r="B4709" i="3"/>
  <c r="A4709" i="3"/>
  <c r="B4708" i="3"/>
  <c r="A4708" i="3"/>
  <c r="B4707" i="3"/>
  <c r="A4707" i="3"/>
  <c r="B4706" i="3"/>
  <c r="A4706" i="3"/>
  <c r="B4705" i="3"/>
  <c r="A4705" i="3"/>
  <c r="B4704" i="3"/>
  <c r="A4704" i="3"/>
  <c r="B4703" i="3"/>
  <c r="A4703" i="3"/>
  <c r="B4702" i="3"/>
  <c r="A4702" i="3"/>
  <c r="B4701" i="3"/>
  <c r="A4701" i="3"/>
  <c r="B4700" i="3"/>
  <c r="A4700" i="3"/>
  <c r="B4699" i="3"/>
  <c r="A4699" i="3"/>
  <c r="B4698" i="3"/>
  <c r="A4698" i="3"/>
  <c r="B4697" i="3"/>
  <c r="A4697" i="3"/>
  <c r="B4696" i="3"/>
  <c r="A4696" i="3"/>
  <c r="B4695" i="3"/>
  <c r="A4695" i="3"/>
  <c r="B4694" i="3"/>
  <c r="A4694" i="3"/>
  <c r="B4693" i="3"/>
  <c r="A4693" i="3"/>
  <c r="B4692" i="3"/>
  <c r="A4692" i="3"/>
  <c r="B4691" i="3"/>
  <c r="A4691" i="3"/>
  <c r="B4690" i="3"/>
  <c r="A4690" i="3"/>
  <c r="B4689" i="3"/>
  <c r="A4689" i="3"/>
  <c r="B4688" i="3"/>
  <c r="A4688" i="3"/>
  <c r="B4687" i="3"/>
  <c r="A4687" i="3"/>
  <c r="B4686" i="3"/>
  <c r="A4686" i="3"/>
  <c r="B4685" i="3"/>
  <c r="A4685" i="3"/>
  <c r="B4684" i="3"/>
  <c r="A4684" i="3"/>
  <c r="B4683" i="3"/>
  <c r="A4683" i="3"/>
  <c r="B4682" i="3"/>
  <c r="A4682" i="3"/>
  <c r="B4681" i="3"/>
  <c r="A4681" i="3"/>
  <c r="B4680" i="3"/>
  <c r="A4680" i="3"/>
  <c r="B4679" i="3"/>
  <c r="A4679" i="3"/>
  <c r="B4678" i="3"/>
  <c r="A4678" i="3"/>
  <c r="B4677" i="3"/>
  <c r="A4677" i="3"/>
  <c r="B4676" i="3"/>
  <c r="A4676" i="3"/>
  <c r="B4675" i="3"/>
  <c r="A4675" i="3"/>
  <c r="B4674" i="3"/>
  <c r="A4674" i="3"/>
  <c r="B4673" i="3"/>
  <c r="A4673" i="3"/>
  <c r="B4672" i="3"/>
  <c r="A4672" i="3"/>
  <c r="B4671" i="3"/>
  <c r="A4671" i="3"/>
  <c r="B4670" i="3"/>
  <c r="A4670" i="3"/>
  <c r="B4669" i="3"/>
  <c r="A4669" i="3"/>
  <c r="B4668" i="3"/>
  <c r="A4668" i="3"/>
  <c r="B4667" i="3"/>
  <c r="A4667" i="3"/>
  <c r="B4666" i="3"/>
  <c r="A4666" i="3"/>
  <c r="B4665" i="3"/>
  <c r="A4665" i="3"/>
  <c r="B4664" i="3"/>
  <c r="A4664" i="3"/>
  <c r="B4663" i="3"/>
  <c r="A4663" i="3"/>
  <c r="B4662" i="3"/>
  <c r="A4662" i="3"/>
  <c r="B4661" i="3"/>
  <c r="A4661" i="3"/>
  <c r="B4660" i="3"/>
  <c r="A4660" i="3"/>
  <c r="B4659" i="3"/>
  <c r="A4659" i="3"/>
  <c r="B4658" i="3"/>
  <c r="A4658" i="3"/>
  <c r="B4657" i="3"/>
  <c r="A4657" i="3"/>
  <c r="B4656" i="3"/>
  <c r="A4656" i="3"/>
  <c r="B4655" i="3"/>
  <c r="A4655" i="3"/>
  <c r="B4654" i="3"/>
  <c r="A4654" i="3"/>
  <c r="B4653" i="3"/>
  <c r="A4653" i="3"/>
  <c r="B4652" i="3"/>
  <c r="A4652" i="3"/>
  <c r="B4651" i="3"/>
  <c r="A4651" i="3"/>
  <c r="B4650" i="3"/>
  <c r="A4650" i="3"/>
  <c r="B4649" i="3"/>
  <c r="A4649" i="3"/>
  <c r="B4648" i="3"/>
  <c r="A4648" i="3"/>
  <c r="B4647" i="3"/>
  <c r="A4647" i="3"/>
  <c r="B4646" i="3"/>
  <c r="A4646" i="3"/>
  <c r="B4645" i="3"/>
  <c r="A4645" i="3"/>
  <c r="B4644" i="3"/>
  <c r="A4644" i="3"/>
  <c r="B4643" i="3"/>
  <c r="A4643" i="3"/>
  <c r="B4642" i="3"/>
  <c r="A4642" i="3"/>
  <c r="B4641" i="3"/>
  <c r="A4641" i="3"/>
  <c r="B4640" i="3"/>
  <c r="A4640" i="3"/>
  <c r="B4639" i="3"/>
  <c r="A4639" i="3"/>
  <c r="B4638" i="3"/>
  <c r="A4638" i="3"/>
  <c r="B4637" i="3"/>
  <c r="A4637" i="3"/>
  <c r="B4636" i="3"/>
  <c r="A4636" i="3"/>
  <c r="B4635" i="3"/>
  <c r="A4635" i="3"/>
  <c r="B4634" i="3"/>
  <c r="A4634" i="3"/>
  <c r="B4633" i="3"/>
  <c r="A4633" i="3"/>
  <c r="B4632" i="3"/>
  <c r="A4632" i="3"/>
  <c r="B4631" i="3"/>
  <c r="A4631" i="3"/>
  <c r="B4630" i="3"/>
  <c r="A4630" i="3"/>
  <c r="B4629" i="3"/>
  <c r="A4629" i="3"/>
  <c r="B4628" i="3"/>
  <c r="A4628" i="3"/>
  <c r="B4627" i="3"/>
  <c r="A4627" i="3"/>
  <c r="B4626" i="3"/>
  <c r="A4626" i="3"/>
  <c r="B4625" i="3"/>
  <c r="A4625" i="3"/>
  <c r="B4624" i="3"/>
  <c r="A4624" i="3"/>
  <c r="B4623" i="3"/>
  <c r="A4623" i="3"/>
  <c r="B4622" i="3"/>
  <c r="A4622" i="3"/>
  <c r="B4621" i="3"/>
  <c r="A4621" i="3"/>
  <c r="B4620" i="3"/>
  <c r="A4620" i="3"/>
  <c r="B4619" i="3"/>
  <c r="A4619" i="3"/>
  <c r="B4618" i="3"/>
  <c r="A4618" i="3"/>
  <c r="B4617" i="3"/>
  <c r="A4617" i="3"/>
  <c r="B4616" i="3"/>
  <c r="A4616" i="3"/>
  <c r="B4615" i="3"/>
  <c r="A4615" i="3"/>
  <c r="B4614" i="3"/>
  <c r="A4614" i="3"/>
  <c r="B4613" i="3"/>
  <c r="A4613" i="3"/>
  <c r="B4612" i="3"/>
  <c r="A4612" i="3"/>
  <c r="B4611" i="3"/>
  <c r="A4611" i="3"/>
  <c r="B4610" i="3"/>
  <c r="A4610" i="3"/>
  <c r="B4609" i="3"/>
  <c r="A4609" i="3"/>
  <c r="B4608" i="3"/>
  <c r="A4608" i="3"/>
  <c r="B4607" i="3"/>
  <c r="A4607" i="3"/>
  <c r="B4606" i="3"/>
  <c r="A4606" i="3"/>
  <c r="B4605" i="3"/>
  <c r="A4605" i="3"/>
  <c r="B4604" i="3"/>
  <c r="A4604" i="3"/>
  <c r="B4603" i="3"/>
  <c r="A4603" i="3"/>
  <c r="B4602" i="3"/>
  <c r="A4602" i="3"/>
  <c r="B4601" i="3"/>
  <c r="A4601" i="3"/>
  <c r="B4600" i="3"/>
  <c r="A4600" i="3"/>
  <c r="B4599" i="3"/>
  <c r="A4599" i="3"/>
  <c r="B4598" i="3"/>
  <c r="A4598" i="3"/>
  <c r="B4597" i="3"/>
  <c r="A4597" i="3"/>
  <c r="B4596" i="3"/>
  <c r="A4596" i="3"/>
  <c r="B4595" i="3"/>
  <c r="A4595" i="3"/>
  <c r="B4594" i="3"/>
  <c r="A4594" i="3"/>
  <c r="B4593" i="3"/>
  <c r="A4593" i="3"/>
  <c r="B4592" i="3"/>
  <c r="A4592" i="3"/>
  <c r="B4591" i="3"/>
  <c r="A4591" i="3"/>
  <c r="B4590" i="3"/>
  <c r="A4590" i="3"/>
  <c r="B4589" i="3"/>
  <c r="A4589" i="3"/>
  <c r="B4588" i="3"/>
  <c r="A4588" i="3"/>
  <c r="B4587" i="3"/>
  <c r="A4587" i="3"/>
  <c r="B4586" i="3"/>
  <c r="A4586" i="3"/>
  <c r="B4585" i="3"/>
  <c r="A4585" i="3"/>
  <c r="B4584" i="3"/>
  <c r="A4584" i="3"/>
  <c r="B4583" i="3"/>
  <c r="A4583" i="3"/>
  <c r="B4582" i="3"/>
  <c r="A4582" i="3"/>
  <c r="B4581" i="3"/>
  <c r="A4581" i="3"/>
  <c r="B4580" i="3"/>
  <c r="A4580" i="3"/>
  <c r="B4579" i="3"/>
  <c r="A4579" i="3"/>
  <c r="B4578" i="3"/>
  <c r="A4578" i="3"/>
  <c r="B4577" i="3"/>
  <c r="A4577" i="3"/>
  <c r="B4576" i="3"/>
  <c r="A4576" i="3"/>
  <c r="B4575" i="3"/>
  <c r="A4575" i="3"/>
  <c r="B4574" i="3"/>
  <c r="A4574" i="3"/>
  <c r="B4573" i="3"/>
  <c r="A4573" i="3"/>
  <c r="B4572" i="3"/>
  <c r="A4572" i="3"/>
  <c r="B4571" i="3"/>
  <c r="A4571" i="3"/>
  <c r="B4570" i="3"/>
  <c r="A4570" i="3"/>
  <c r="B4569" i="3"/>
  <c r="A4569" i="3"/>
  <c r="B4568" i="3"/>
  <c r="A4568" i="3"/>
  <c r="B4567" i="3"/>
  <c r="A4567" i="3"/>
  <c r="B4566" i="3"/>
  <c r="A4566" i="3"/>
  <c r="B4565" i="3"/>
  <c r="A4565" i="3"/>
  <c r="B4564" i="3"/>
  <c r="A4564" i="3"/>
  <c r="B4563" i="3"/>
  <c r="A4563" i="3"/>
  <c r="B4562" i="3"/>
  <c r="A4562" i="3"/>
  <c r="B4561" i="3"/>
  <c r="A4561" i="3"/>
  <c r="B4560" i="3"/>
  <c r="A4560" i="3"/>
  <c r="B4559" i="3"/>
  <c r="A4559" i="3"/>
  <c r="B4558" i="3"/>
  <c r="A4558" i="3"/>
  <c r="B4557" i="3"/>
  <c r="A4557" i="3"/>
  <c r="B4556" i="3"/>
  <c r="A4556" i="3"/>
  <c r="B4555" i="3"/>
  <c r="A4555" i="3"/>
  <c r="B4554" i="3"/>
  <c r="A4554" i="3"/>
  <c r="B4553" i="3"/>
  <c r="A4553" i="3"/>
  <c r="B4552" i="3"/>
  <c r="A4552" i="3"/>
  <c r="B4551" i="3"/>
  <c r="A4551" i="3"/>
  <c r="B4550" i="3"/>
  <c r="A4550" i="3"/>
  <c r="B4549" i="3"/>
  <c r="A4549" i="3"/>
  <c r="B4548" i="3"/>
  <c r="A4548" i="3"/>
  <c r="B4547" i="3"/>
  <c r="A4547" i="3"/>
  <c r="B4546" i="3"/>
  <c r="A4546" i="3"/>
  <c r="B4545" i="3"/>
  <c r="A4545" i="3"/>
  <c r="B4544" i="3"/>
  <c r="A4544" i="3"/>
  <c r="B4543" i="3"/>
  <c r="A4543" i="3"/>
  <c r="B4542" i="3"/>
  <c r="A4542" i="3"/>
  <c r="B4541" i="3"/>
  <c r="A4541" i="3"/>
  <c r="B4540" i="3"/>
  <c r="A4540" i="3"/>
  <c r="B4539" i="3"/>
  <c r="A4539" i="3"/>
  <c r="B4538" i="3"/>
  <c r="A4538" i="3"/>
  <c r="B4537" i="3"/>
  <c r="A4537" i="3"/>
  <c r="B4536" i="3"/>
  <c r="A4536" i="3"/>
  <c r="B4535" i="3"/>
  <c r="A4535" i="3"/>
  <c r="B4534" i="3"/>
  <c r="A4534" i="3"/>
  <c r="B4533" i="3"/>
  <c r="A4533" i="3"/>
  <c r="B4532" i="3"/>
  <c r="A4532" i="3"/>
  <c r="B4531" i="3"/>
  <c r="A4531" i="3"/>
  <c r="B4530" i="3"/>
  <c r="A4530" i="3"/>
  <c r="B4529" i="3"/>
  <c r="A4529" i="3"/>
  <c r="B4528" i="3"/>
  <c r="A4528" i="3"/>
  <c r="B4527" i="3"/>
  <c r="A4527" i="3"/>
  <c r="B4526" i="3"/>
  <c r="A4526" i="3"/>
  <c r="B4525" i="3"/>
  <c r="A4525" i="3"/>
  <c r="B4524" i="3"/>
  <c r="A4524" i="3"/>
  <c r="B4523" i="3"/>
  <c r="A4523" i="3"/>
  <c r="B4522" i="3"/>
  <c r="A4522" i="3"/>
  <c r="B4521" i="3"/>
  <c r="A4521" i="3"/>
  <c r="B4520" i="3"/>
  <c r="A4520" i="3"/>
  <c r="B4519" i="3"/>
  <c r="A4519" i="3"/>
  <c r="B4518" i="3"/>
  <c r="A4518" i="3"/>
  <c r="B4517" i="3"/>
  <c r="A4517" i="3"/>
  <c r="B4516" i="3"/>
  <c r="A4516" i="3"/>
  <c r="B4515" i="3"/>
  <c r="A4515" i="3"/>
  <c r="B4514" i="3"/>
  <c r="A4514" i="3"/>
  <c r="B4513" i="3"/>
  <c r="A4513" i="3"/>
  <c r="B4512" i="3"/>
  <c r="A4512" i="3"/>
  <c r="B4511" i="3"/>
  <c r="A4511" i="3"/>
  <c r="B4510" i="3"/>
  <c r="A4510" i="3"/>
  <c r="B4509" i="3"/>
  <c r="A4509" i="3"/>
  <c r="B4508" i="3"/>
  <c r="A4508" i="3"/>
  <c r="B4507" i="3"/>
  <c r="A4507" i="3"/>
  <c r="B4506" i="3"/>
  <c r="A4506" i="3"/>
  <c r="B4505" i="3"/>
  <c r="A4505" i="3"/>
  <c r="B4504" i="3"/>
  <c r="A4504" i="3"/>
  <c r="B4503" i="3"/>
  <c r="A4503" i="3"/>
  <c r="B4502" i="3"/>
  <c r="A4502" i="3"/>
  <c r="B4501" i="3"/>
  <c r="A4501" i="3"/>
  <c r="B4500" i="3"/>
  <c r="A4500" i="3"/>
  <c r="B4499" i="3"/>
  <c r="A4499" i="3"/>
  <c r="B4498" i="3"/>
  <c r="A4498" i="3"/>
  <c r="B4497" i="3"/>
  <c r="A4497" i="3"/>
  <c r="B4496" i="3"/>
  <c r="A4496" i="3"/>
  <c r="B4495" i="3"/>
  <c r="A4495" i="3"/>
  <c r="B4494" i="3"/>
  <c r="A4494" i="3"/>
  <c r="B4493" i="3"/>
  <c r="A4493" i="3"/>
  <c r="B4492" i="3"/>
  <c r="A4492" i="3"/>
  <c r="B4491" i="3"/>
  <c r="A4491" i="3"/>
  <c r="B4490" i="3"/>
  <c r="A4490" i="3"/>
  <c r="B4489" i="3"/>
  <c r="A4489" i="3"/>
  <c r="B4488" i="3"/>
  <c r="A4488" i="3"/>
  <c r="B4487" i="3"/>
  <c r="A4487" i="3"/>
  <c r="B4486" i="3"/>
  <c r="A4486" i="3"/>
  <c r="B4485" i="3"/>
  <c r="A4485" i="3"/>
  <c r="B4484" i="3"/>
  <c r="A4484" i="3"/>
  <c r="B4483" i="3"/>
  <c r="A4483" i="3"/>
  <c r="B4482" i="3"/>
  <c r="A4482" i="3"/>
  <c r="B4481" i="3"/>
  <c r="A4481" i="3"/>
  <c r="B4480" i="3"/>
  <c r="A4480" i="3"/>
  <c r="B4479" i="3"/>
  <c r="A4479" i="3"/>
  <c r="B4478" i="3"/>
  <c r="A4478" i="3"/>
  <c r="B4477" i="3"/>
  <c r="A4477" i="3"/>
  <c r="B4476" i="3"/>
  <c r="A4476" i="3"/>
  <c r="B4475" i="3"/>
  <c r="A4475" i="3"/>
  <c r="B4474" i="3"/>
  <c r="A4474" i="3"/>
  <c r="B4473" i="3"/>
  <c r="A4473" i="3"/>
  <c r="B4472" i="3"/>
  <c r="A4472" i="3"/>
  <c r="B4471" i="3"/>
  <c r="A4471" i="3"/>
  <c r="B4470" i="3"/>
  <c r="A4470" i="3"/>
  <c r="B4469" i="3"/>
  <c r="A4469" i="3"/>
  <c r="B4468" i="3"/>
  <c r="A4468" i="3"/>
  <c r="B4467" i="3"/>
  <c r="A4467" i="3"/>
  <c r="B4466" i="3"/>
  <c r="A4466" i="3"/>
  <c r="B4465" i="3"/>
  <c r="A4465" i="3"/>
  <c r="B4464" i="3"/>
  <c r="A4464" i="3"/>
  <c r="B4463" i="3"/>
  <c r="A4463" i="3"/>
  <c r="B4462" i="3"/>
  <c r="A4462" i="3"/>
  <c r="B4461" i="3"/>
  <c r="A4461" i="3"/>
  <c r="B4460" i="3"/>
  <c r="A4460" i="3"/>
  <c r="B4459" i="3"/>
  <c r="A4459" i="3"/>
  <c r="B4458" i="3"/>
  <c r="A4458" i="3"/>
  <c r="B4457" i="3"/>
  <c r="A4457" i="3"/>
  <c r="B4456" i="3"/>
  <c r="A4456" i="3"/>
  <c r="B4455" i="3"/>
  <c r="A4455" i="3"/>
  <c r="B4454" i="3"/>
  <c r="A4454" i="3"/>
  <c r="B4453" i="3"/>
  <c r="A4453" i="3"/>
  <c r="B4452" i="3"/>
  <c r="A4452" i="3"/>
  <c r="B4451" i="3"/>
  <c r="A4451" i="3"/>
  <c r="B4450" i="3"/>
  <c r="A4450" i="3"/>
  <c r="B4449" i="3"/>
  <c r="A4449" i="3"/>
  <c r="B4448" i="3"/>
  <c r="A4448" i="3"/>
  <c r="B4447" i="3"/>
  <c r="A4447" i="3"/>
  <c r="B4446" i="3"/>
  <c r="A4446" i="3"/>
  <c r="B4445" i="3"/>
  <c r="A4445" i="3"/>
  <c r="B4444" i="3"/>
  <c r="A4444" i="3"/>
  <c r="B4443" i="3"/>
  <c r="A4443" i="3"/>
  <c r="B4442" i="3"/>
  <c r="A4442" i="3"/>
  <c r="B4441" i="3"/>
  <c r="A4441" i="3"/>
  <c r="B4440" i="3"/>
  <c r="A4440" i="3"/>
  <c r="B4439" i="3"/>
  <c r="A4439" i="3"/>
  <c r="B4438" i="3"/>
  <c r="A4438" i="3"/>
  <c r="B4437" i="3"/>
  <c r="A4437" i="3"/>
  <c r="B4436" i="3"/>
  <c r="A4436" i="3"/>
  <c r="B4435" i="3"/>
  <c r="A4435" i="3"/>
  <c r="B4434" i="3"/>
  <c r="A4434" i="3"/>
  <c r="B4433" i="3"/>
  <c r="A4433" i="3"/>
  <c r="B4432" i="3"/>
  <c r="A4432" i="3"/>
  <c r="B4431" i="3"/>
  <c r="A4431" i="3"/>
  <c r="B4430" i="3"/>
  <c r="A4430" i="3"/>
  <c r="B4429" i="3"/>
  <c r="A4429" i="3"/>
  <c r="B4428" i="3"/>
  <c r="A4428" i="3"/>
  <c r="B4427" i="3"/>
  <c r="A4427" i="3"/>
  <c r="B4426" i="3"/>
  <c r="A4426" i="3"/>
  <c r="B4425" i="3"/>
  <c r="A4425" i="3"/>
  <c r="B4424" i="3"/>
  <c r="A4424" i="3"/>
  <c r="B4423" i="3"/>
  <c r="A4423" i="3"/>
  <c r="B4422" i="3"/>
  <c r="A4422" i="3"/>
  <c r="B4421" i="3"/>
  <c r="A4421" i="3"/>
  <c r="B4420" i="3"/>
  <c r="A4420" i="3"/>
  <c r="B4419" i="3"/>
  <c r="A4419" i="3"/>
  <c r="B4418" i="3"/>
  <c r="A4418" i="3"/>
  <c r="B4417" i="3"/>
  <c r="A4417" i="3"/>
  <c r="B4416" i="3"/>
  <c r="A4416" i="3"/>
  <c r="B4415" i="3"/>
  <c r="A4415" i="3"/>
  <c r="B4414" i="3"/>
  <c r="A4414" i="3"/>
  <c r="B4413" i="3"/>
  <c r="A4413" i="3"/>
  <c r="B4412" i="3"/>
  <c r="A4412" i="3"/>
  <c r="B4411" i="3"/>
  <c r="A4411" i="3"/>
  <c r="B4410" i="3"/>
  <c r="A4410" i="3"/>
  <c r="B4409" i="3"/>
  <c r="A4409" i="3"/>
  <c r="B4408" i="3"/>
  <c r="A4408" i="3"/>
  <c r="B4407" i="3"/>
  <c r="A4407" i="3"/>
  <c r="B4406" i="3"/>
  <c r="A4406" i="3"/>
  <c r="B4405" i="3"/>
  <c r="A4405" i="3"/>
  <c r="B4404" i="3"/>
  <c r="A4404" i="3"/>
  <c r="B4403" i="3"/>
  <c r="A4403" i="3"/>
  <c r="B4402" i="3"/>
  <c r="A4402" i="3"/>
  <c r="B4401" i="3"/>
  <c r="A4401" i="3"/>
  <c r="B4400" i="3"/>
  <c r="A4400" i="3"/>
  <c r="B4399" i="3"/>
  <c r="A4399" i="3"/>
  <c r="B4398" i="3"/>
  <c r="A4398" i="3"/>
  <c r="B4397" i="3"/>
  <c r="A4397" i="3"/>
  <c r="B4396" i="3"/>
  <c r="A4396" i="3"/>
  <c r="B4395" i="3"/>
  <c r="A4395" i="3"/>
  <c r="B4394" i="3"/>
  <c r="A4394" i="3"/>
  <c r="B4393" i="3"/>
  <c r="A4393" i="3"/>
  <c r="B4392" i="3"/>
  <c r="A4392" i="3"/>
  <c r="B4391" i="3"/>
  <c r="A4391" i="3"/>
  <c r="B4390" i="3"/>
  <c r="A4390" i="3"/>
  <c r="B4389" i="3"/>
  <c r="A4389" i="3"/>
  <c r="B4388" i="3"/>
  <c r="A4388" i="3"/>
  <c r="B4387" i="3"/>
  <c r="A4387" i="3"/>
  <c r="B4386" i="3"/>
  <c r="A4386" i="3"/>
  <c r="B4385" i="3"/>
  <c r="A4385" i="3"/>
  <c r="B4384" i="3"/>
  <c r="A4384" i="3"/>
  <c r="B4383" i="3"/>
  <c r="A4383" i="3"/>
  <c r="B4382" i="3"/>
  <c r="A4382" i="3"/>
  <c r="B4381" i="3"/>
  <c r="A4381" i="3"/>
  <c r="B4380" i="3"/>
  <c r="A4380" i="3"/>
  <c r="B4379" i="3"/>
  <c r="A4379" i="3"/>
  <c r="B4378" i="3"/>
  <c r="A4378" i="3"/>
  <c r="B4377" i="3"/>
  <c r="A4377" i="3"/>
  <c r="B4376" i="3"/>
  <c r="A4376" i="3"/>
  <c r="B4375" i="3"/>
  <c r="A4375" i="3"/>
  <c r="B4374" i="3"/>
  <c r="A4374" i="3"/>
  <c r="B4373" i="3"/>
  <c r="A4373" i="3"/>
  <c r="B4372" i="3"/>
  <c r="A4372" i="3"/>
  <c r="B4371" i="3"/>
  <c r="A4371" i="3"/>
  <c r="B4370" i="3"/>
  <c r="A4370" i="3"/>
  <c r="B4369" i="3"/>
  <c r="A4369" i="3"/>
  <c r="B4368" i="3"/>
  <c r="A4368" i="3"/>
  <c r="B4367" i="3"/>
  <c r="A4367" i="3"/>
  <c r="B4366" i="3"/>
  <c r="A4366" i="3"/>
  <c r="B4365" i="3"/>
  <c r="A4365" i="3"/>
  <c r="B4364" i="3"/>
  <c r="A4364" i="3"/>
  <c r="B4363" i="3"/>
  <c r="A4363" i="3"/>
  <c r="B4362" i="3"/>
  <c r="A4362" i="3"/>
  <c r="B4361" i="3"/>
  <c r="A4361" i="3"/>
  <c r="B4360" i="3"/>
  <c r="A4360" i="3"/>
  <c r="B4359" i="3"/>
  <c r="A4359" i="3"/>
  <c r="B4358" i="3"/>
  <c r="A4358" i="3"/>
  <c r="B4357" i="3"/>
  <c r="A4357" i="3"/>
  <c r="B4356" i="3"/>
  <c r="A4356" i="3"/>
  <c r="B4355" i="3"/>
  <c r="A4355" i="3"/>
  <c r="B4354" i="3"/>
  <c r="A4354" i="3"/>
  <c r="B4353" i="3"/>
  <c r="A4353" i="3"/>
  <c r="B4352" i="3"/>
  <c r="A4352" i="3"/>
  <c r="B4351" i="3"/>
  <c r="A4351" i="3"/>
  <c r="B4350" i="3"/>
  <c r="A4350" i="3"/>
  <c r="B4349" i="3"/>
  <c r="A4349" i="3"/>
  <c r="B4348" i="3"/>
  <c r="A4348" i="3"/>
  <c r="B4347" i="3"/>
  <c r="A4347" i="3"/>
  <c r="B4346" i="3"/>
  <c r="A4346" i="3"/>
  <c r="B4345" i="3"/>
  <c r="A4345" i="3"/>
  <c r="B4344" i="3"/>
  <c r="A4344" i="3"/>
  <c r="B4343" i="3"/>
  <c r="A4343" i="3"/>
  <c r="B4342" i="3"/>
  <c r="A4342" i="3"/>
  <c r="B4341" i="3"/>
  <c r="A4341" i="3"/>
  <c r="B4340" i="3"/>
  <c r="A4340" i="3"/>
  <c r="B4339" i="3"/>
  <c r="A4339" i="3"/>
  <c r="B4338" i="3"/>
  <c r="A4338" i="3"/>
  <c r="B4337" i="3"/>
  <c r="A4337" i="3"/>
  <c r="B4336" i="3"/>
  <c r="A4336" i="3"/>
  <c r="B4335" i="3"/>
  <c r="A4335" i="3"/>
  <c r="B4334" i="3"/>
  <c r="A4334" i="3"/>
  <c r="B4333" i="3"/>
  <c r="A4333" i="3"/>
  <c r="B4332" i="3"/>
  <c r="A4332" i="3"/>
  <c r="B4331" i="3"/>
  <c r="A4331" i="3"/>
  <c r="B4330" i="3"/>
  <c r="A4330" i="3"/>
  <c r="B4329" i="3"/>
  <c r="A4329" i="3"/>
  <c r="B4328" i="3"/>
  <c r="A4328" i="3"/>
  <c r="B4327" i="3"/>
  <c r="A4327" i="3"/>
  <c r="B4326" i="3"/>
  <c r="A4326" i="3"/>
  <c r="B4325" i="3"/>
  <c r="A4325" i="3"/>
  <c r="B4324" i="3"/>
  <c r="A4324" i="3"/>
  <c r="B4323" i="3"/>
  <c r="A4323" i="3"/>
  <c r="B4322" i="3"/>
  <c r="A4322" i="3"/>
  <c r="B4321" i="3"/>
  <c r="A4321" i="3"/>
  <c r="B4320" i="3"/>
  <c r="A4320" i="3"/>
  <c r="B4319" i="3"/>
  <c r="A4319" i="3"/>
  <c r="B4318" i="3"/>
  <c r="A4318" i="3"/>
  <c r="B4317" i="3"/>
  <c r="A4317" i="3"/>
  <c r="B4316" i="3"/>
  <c r="A4316" i="3"/>
  <c r="B4315" i="3"/>
  <c r="A4315" i="3"/>
  <c r="B4314" i="3"/>
  <c r="A4314" i="3"/>
  <c r="B4313" i="3"/>
  <c r="A4313" i="3"/>
  <c r="B4312" i="3"/>
  <c r="A4312" i="3"/>
  <c r="B4311" i="3"/>
  <c r="A4311" i="3"/>
  <c r="B4310" i="3"/>
  <c r="A4310" i="3"/>
  <c r="B4309" i="3"/>
  <c r="A4309" i="3"/>
  <c r="B4308" i="3"/>
  <c r="A4308" i="3"/>
  <c r="B4307" i="3"/>
  <c r="A4307" i="3"/>
  <c r="B4306" i="3"/>
  <c r="A4306" i="3"/>
  <c r="B4305" i="3"/>
  <c r="A4305" i="3"/>
  <c r="B4304" i="3"/>
  <c r="A4304" i="3"/>
  <c r="B4303" i="3"/>
  <c r="A4303" i="3"/>
  <c r="B4302" i="3"/>
  <c r="A4302" i="3"/>
  <c r="B4301" i="3"/>
  <c r="A4301" i="3"/>
  <c r="B4300" i="3"/>
  <c r="A4300" i="3"/>
  <c r="B4299" i="3"/>
  <c r="A4299" i="3"/>
  <c r="B4298" i="3"/>
  <c r="A4298" i="3"/>
  <c r="B4297" i="3"/>
  <c r="A4297" i="3"/>
  <c r="B4296" i="3"/>
  <c r="A4296" i="3"/>
  <c r="B4295" i="3"/>
  <c r="A4295" i="3"/>
  <c r="B4294" i="3"/>
  <c r="A4294" i="3"/>
  <c r="B4293" i="3"/>
  <c r="A4293" i="3"/>
  <c r="B4292" i="3"/>
  <c r="A4292" i="3"/>
  <c r="B4291" i="3"/>
  <c r="A4291" i="3"/>
  <c r="B4290" i="3"/>
  <c r="A4290" i="3"/>
  <c r="B4289" i="3"/>
  <c r="A4289" i="3"/>
  <c r="B4288" i="3"/>
  <c r="A4288" i="3"/>
  <c r="B4287" i="3"/>
  <c r="A4287" i="3"/>
  <c r="B4286" i="3"/>
  <c r="A4286" i="3"/>
  <c r="B4285" i="3"/>
  <c r="A4285" i="3"/>
  <c r="B4284" i="3"/>
  <c r="A4284" i="3"/>
  <c r="B4283" i="3"/>
  <c r="A4283" i="3"/>
  <c r="B4282" i="3"/>
  <c r="A4282" i="3"/>
  <c r="B4281" i="3"/>
  <c r="A4281" i="3"/>
  <c r="B4280" i="3"/>
  <c r="A4280" i="3"/>
  <c r="B4279" i="3"/>
  <c r="A4279" i="3"/>
  <c r="B4278" i="3"/>
  <c r="A4278" i="3"/>
  <c r="B4277" i="3"/>
  <c r="A4277" i="3"/>
  <c r="B4276" i="3"/>
  <c r="A4276" i="3"/>
  <c r="B4275" i="3"/>
  <c r="A4275" i="3"/>
  <c r="B4274" i="3"/>
  <c r="A4274" i="3"/>
  <c r="B4273" i="3"/>
  <c r="A4273" i="3"/>
  <c r="B4272" i="3"/>
  <c r="A4272" i="3"/>
  <c r="B4271" i="3"/>
  <c r="A4271" i="3"/>
  <c r="B4270" i="3"/>
  <c r="A4270" i="3"/>
  <c r="B4269" i="3"/>
  <c r="A4269" i="3"/>
  <c r="B4268" i="3"/>
  <c r="A4268" i="3"/>
  <c r="B4267" i="3"/>
  <c r="A4267" i="3"/>
  <c r="B4266" i="3"/>
  <c r="A4266" i="3"/>
  <c r="B4265" i="3"/>
  <c r="A4265" i="3"/>
  <c r="B4264" i="3"/>
  <c r="A4264" i="3"/>
  <c r="B4263" i="3"/>
  <c r="A4263" i="3"/>
  <c r="B4262" i="3"/>
  <c r="A4262" i="3"/>
  <c r="B4261" i="3"/>
  <c r="A4261" i="3"/>
  <c r="B4260" i="3"/>
  <c r="A4260" i="3"/>
  <c r="B4259" i="3"/>
  <c r="A4259" i="3"/>
  <c r="B4258" i="3"/>
  <c r="A4258" i="3"/>
  <c r="B4257" i="3"/>
  <c r="A4257" i="3"/>
  <c r="B4256" i="3"/>
  <c r="A4256" i="3"/>
  <c r="B4255" i="3"/>
  <c r="A4255" i="3"/>
  <c r="B4254" i="3"/>
  <c r="A4254" i="3"/>
  <c r="B4253" i="3"/>
  <c r="A4253" i="3"/>
  <c r="B4252" i="3"/>
  <c r="A4252" i="3"/>
  <c r="B4251" i="3"/>
  <c r="A4251" i="3"/>
  <c r="B4250" i="3"/>
  <c r="A4250" i="3"/>
  <c r="B4249" i="3"/>
  <c r="A4249" i="3"/>
  <c r="B4248" i="3"/>
  <c r="A4248" i="3"/>
  <c r="B4247" i="3"/>
  <c r="A4247" i="3"/>
  <c r="B4246" i="3"/>
  <c r="A4246" i="3"/>
  <c r="B4245" i="3"/>
  <c r="A4245" i="3"/>
  <c r="B4244" i="3"/>
  <c r="A4244" i="3"/>
  <c r="B4243" i="3"/>
  <c r="A4243" i="3"/>
  <c r="B4242" i="3"/>
  <c r="A4242" i="3"/>
  <c r="B4241" i="3"/>
  <c r="A4241" i="3"/>
  <c r="B4240" i="3"/>
  <c r="A4240" i="3"/>
  <c r="B4239" i="3"/>
  <c r="A4239" i="3"/>
  <c r="B4238" i="3"/>
  <c r="A4238" i="3"/>
  <c r="B4237" i="3"/>
  <c r="A4237" i="3"/>
  <c r="B4236" i="3"/>
  <c r="A4236" i="3"/>
  <c r="B4235" i="3"/>
  <c r="A4235" i="3"/>
  <c r="B4234" i="3"/>
  <c r="A4234" i="3"/>
  <c r="B4233" i="3"/>
  <c r="A4233" i="3"/>
  <c r="B4232" i="3"/>
  <c r="A4232" i="3"/>
  <c r="B4231" i="3"/>
  <c r="A4231" i="3"/>
  <c r="B4230" i="3"/>
  <c r="A4230" i="3"/>
  <c r="B4229" i="3"/>
  <c r="A4229" i="3"/>
  <c r="B4228" i="3"/>
  <c r="A4228" i="3"/>
  <c r="B4227" i="3"/>
  <c r="A4227" i="3"/>
  <c r="B4226" i="3"/>
  <c r="A4226" i="3"/>
  <c r="B4225" i="3"/>
  <c r="A4225" i="3"/>
  <c r="B4224" i="3"/>
  <c r="A4224" i="3"/>
  <c r="B4223" i="3"/>
  <c r="A4223" i="3"/>
  <c r="B4222" i="3"/>
  <c r="A4222" i="3"/>
  <c r="B4221" i="3"/>
  <c r="A4221" i="3"/>
  <c r="B4220" i="3"/>
  <c r="A4220" i="3"/>
  <c r="B4219" i="3"/>
  <c r="A4219" i="3"/>
  <c r="B4218" i="3"/>
  <c r="A4218" i="3"/>
  <c r="B4217" i="3"/>
  <c r="A4217" i="3"/>
  <c r="B4216" i="3"/>
  <c r="A4216" i="3"/>
  <c r="B4215" i="3"/>
  <c r="A4215" i="3"/>
  <c r="B4214" i="3"/>
  <c r="A4214" i="3"/>
  <c r="B4213" i="3"/>
  <c r="A4213" i="3"/>
  <c r="B4212" i="3"/>
  <c r="A4212" i="3"/>
  <c r="B4211" i="3"/>
  <c r="A4211" i="3"/>
  <c r="B4210" i="3"/>
  <c r="A4210" i="3"/>
  <c r="B4209" i="3"/>
  <c r="A4209" i="3"/>
  <c r="B4208" i="3"/>
  <c r="A4208" i="3"/>
  <c r="B4207" i="3"/>
  <c r="A4207" i="3"/>
  <c r="B4206" i="3"/>
  <c r="A4206" i="3"/>
  <c r="B4205" i="3"/>
  <c r="A4205" i="3"/>
  <c r="B4204" i="3"/>
  <c r="A4204" i="3"/>
  <c r="B4203" i="3"/>
  <c r="A4203" i="3"/>
  <c r="B4202" i="3"/>
  <c r="A4202" i="3"/>
  <c r="B4201" i="3"/>
  <c r="A4201" i="3"/>
  <c r="B4200" i="3"/>
  <c r="A4200" i="3"/>
  <c r="B4199" i="3"/>
  <c r="A4199" i="3"/>
  <c r="B4198" i="3"/>
  <c r="A4198" i="3"/>
  <c r="B4197" i="3"/>
  <c r="A4197" i="3"/>
  <c r="B4196" i="3"/>
  <c r="A4196" i="3"/>
  <c r="B4195" i="3"/>
  <c r="A4195" i="3"/>
  <c r="B4194" i="3"/>
  <c r="A4194" i="3"/>
  <c r="B4193" i="3"/>
  <c r="A4193" i="3"/>
  <c r="B4192" i="3"/>
  <c r="A4192" i="3"/>
  <c r="B4191" i="3"/>
  <c r="A4191" i="3"/>
  <c r="B4190" i="3"/>
  <c r="A4190" i="3"/>
  <c r="B4189" i="3"/>
  <c r="A4189" i="3"/>
  <c r="B4188" i="3"/>
  <c r="A4188" i="3"/>
  <c r="B4187" i="3"/>
  <c r="A4187" i="3"/>
  <c r="B4186" i="3"/>
  <c r="A4186" i="3"/>
  <c r="B4185" i="3"/>
  <c r="A4185" i="3"/>
  <c r="B4184" i="3"/>
  <c r="A4184" i="3"/>
  <c r="B4183" i="3"/>
  <c r="A4183" i="3"/>
  <c r="B4182" i="3"/>
  <c r="A4182" i="3"/>
  <c r="B4181" i="3"/>
  <c r="A4181" i="3"/>
  <c r="B4180" i="3"/>
  <c r="A4180" i="3"/>
  <c r="B4179" i="3"/>
  <c r="A4179" i="3"/>
  <c r="B4178" i="3"/>
  <c r="A4178" i="3"/>
  <c r="B4177" i="3"/>
  <c r="A4177" i="3"/>
  <c r="B4176" i="3"/>
  <c r="A4176" i="3"/>
  <c r="B4175" i="3"/>
  <c r="A4175" i="3"/>
  <c r="B4174" i="3"/>
  <c r="A4174" i="3"/>
  <c r="B4173" i="3"/>
  <c r="A4173" i="3"/>
  <c r="B4172" i="3"/>
  <c r="A4172" i="3"/>
  <c r="B4171" i="3"/>
  <c r="A4171" i="3"/>
  <c r="B4170" i="3"/>
  <c r="A4170" i="3"/>
  <c r="B4169" i="3"/>
  <c r="A4169" i="3"/>
  <c r="B4168" i="3"/>
  <c r="A4168" i="3"/>
  <c r="B4167" i="3"/>
  <c r="A4167" i="3"/>
  <c r="B4166" i="3"/>
  <c r="A4166" i="3"/>
  <c r="B4165" i="3"/>
  <c r="A4165" i="3"/>
  <c r="B4164" i="3"/>
  <c r="A4164" i="3"/>
  <c r="B4163" i="3"/>
  <c r="A4163" i="3"/>
  <c r="B4162" i="3"/>
  <c r="A4162" i="3"/>
  <c r="B4161" i="3"/>
  <c r="A4161" i="3"/>
  <c r="B4160" i="3"/>
  <c r="A4160" i="3"/>
  <c r="B4159" i="3"/>
  <c r="A4159" i="3"/>
  <c r="B4158" i="3"/>
  <c r="A4158" i="3"/>
  <c r="B4157" i="3"/>
  <c r="A4157" i="3"/>
  <c r="B4156" i="3"/>
  <c r="A4156" i="3"/>
  <c r="B4155" i="3"/>
  <c r="A4155" i="3"/>
  <c r="B4154" i="3"/>
  <c r="A4154" i="3"/>
  <c r="B4153" i="3"/>
  <c r="A4153" i="3"/>
  <c r="B4152" i="3"/>
  <c r="A4152" i="3"/>
  <c r="B4151" i="3"/>
  <c r="A4151" i="3"/>
  <c r="B4150" i="3"/>
  <c r="A4150" i="3"/>
  <c r="B4149" i="3"/>
  <c r="A4149" i="3"/>
  <c r="B4148" i="3"/>
  <c r="A4148" i="3"/>
  <c r="B4147" i="3"/>
  <c r="A4147" i="3"/>
  <c r="B4146" i="3"/>
  <c r="A4146" i="3"/>
  <c r="B4145" i="3"/>
  <c r="A4145" i="3"/>
  <c r="B4144" i="3"/>
  <c r="A4144" i="3"/>
  <c r="B4143" i="3"/>
  <c r="A4143" i="3"/>
  <c r="B4142" i="3"/>
  <c r="A4142" i="3"/>
  <c r="B4141" i="3"/>
  <c r="A4141" i="3"/>
  <c r="B4140" i="3"/>
  <c r="A4140" i="3"/>
  <c r="B4139" i="3"/>
  <c r="A4139" i="3"/>
  <c r="B4138" i="3"/>
  <c r="A4138" i="3"/>
  <c r="B4137" i="3"/>
  <c r="A4137" i="3"/>
  <c r="B4136" i="3"/>
  <c r="A4136" i="3"/>
  <c r="B4135" i="3"/>
  <c r="A4135" i="3"/>
  <c r="B4134" i="3"/>
  <c r="A4134" i="3"/>
  <c r="B4133" i="3"/>
  <c r="A4133" i="3"/>
  <c r="B4132" i="3"/>
  <c r="A4132" i="3"/>
  <c r="B4131" i="3"/>
  <c r="A4131" i="3"/>
  <c r="B4130" i="3"/>
  <c r="A4130" i="3"/>
  <c r="B4129" i="3"/>
  <c r="A4129" i="3"/>
  <c r="B4128" i="3"/>
  <c r="A4128" i="3"/>
  <c r="B4127" i="3"/>
  <c r="A4127" i="3"/>
  <c r="B4126" i="3"/>
  <c r="A4126" i="3"/>
  <c r="B4125" i="3"/>
  <c r="A4125" i="3"/>
  <c r="B4124" i="3"/>
  <c r="A4124" i="3"/>
  <c r="B4123" i="3"/>
  <c r="A4123" i="3"/>
  <c r="B4122" i="3"/>
  <c r="A4122" i="3"/>
  <c r="B4121" i="3"/>
  <c r="A4121" i="3"/>
  <c r="B4120" i="3"/>
  <c r="A4120" i="3"/>
  <c r="B4119" i="3"/>
  <c r="A4119" i="3"/>
  <c r="B4118" i="3"/>
  <c r="A4118" i="3"/>
  <c r="B4117" i="3"/>
  <c r="A4117" i="3"/>
  <c r="B4116" i="3"/>
  <c r="A4116" i="3"/>
  <c r="B4115" i="3"/>
  <c r="A4115" i="3"/>
  <c r="B4114" i="3"/>
  <c r="A4114" i="3"/>
  <c r="B4113" i="3"/>
  <c r="A4113" i="3"/>
  <c r="B4112" i="3"/>
  <c r="A4112" i="3"/>
  <c r="B4111" i="3"/>
  <c r="A4111" i="3"/>
  <c r="B4110" i="3"/>
  <c r="A4110" i="3"/>
  <c r="B4109" i="3"/>
  <c r="A4109" i="3"/>
  <c r="B4108" i="3"/>
  <c r="A4108" i="3"/>
  <c r="B4107" i="3"/>
  <c r="A4107" i="3"/>
  <c r="B4106" i="3"/>
  <c r="A4106" i="3"/>
  <c r="B4105" i="3"/>
  <c r="A4105" i="3"/>
  <c r="B4104" i="3"/>
  <c r="A4104" i="3"/>
  <c r="B4103" i="3"/>
  <c r="A4103" i="3"/>
  <c r="B4102" i="3"/>
  <c r="A4102" i="3"/>
  <c r="B4101" i="3"/>
  <c r="A4101" i="3"/>
  <c r="B4100" i="3"/>
  <c r="A4100" i="3"/>
  <c r="B4099" i="3"/>
  <c r="A4099" i="3"/>
  <c r="B4098" i="3"/>
  <c r="A4098" i="3"/>
  <c r="B4097" i="3"/>
  <c r="A4097" i="3"/>
  <c r="B4096" i="3"/>
  <c r="A4096" i="3"/>
  <c r="B4095" i="3"/>
  <c r="A4095" i="3"/>
  <c r="B4094" i="3"/>
  <c r="A4094" i="3"/>
  <c r="B4093" i="3"/>
  <c r="A4093" i="3"/>
  <c r="B4092" i="3"/>
  <c r="A4092" i="3"/>
  <c r="B4091" i="3"/>
  <c r="A4091" i="3"/>
  <c r="B4090" i="3"/>
  <c r="A4090" i="3"/>
  <c r="B4089" i="3"/>
  <c r="A4089" i="3"/>
  <c r="B4088" i="3"/>
  <c r="A4088" i="3"/>
  <c r="B4087" i="3"/>
  <c r="A4087" i="3"/>
  <c r="B4086" i="3"/>
  <c r="A4086" i="3"/>
  <c r="B4085" i="3"/>
  <c r="A4085" i="3"/>
  <c r="B4084" i="3"/>
  <c r="A4084" i="3"/>
  <c r="B4083" i="3"/>
  <c r="A4083" i="3"/>
  <c r="B4082" i="3"/>
  <c r="A4082" i="3"/>
  <c r="B4081" i="3"/>
  <c r="A4081" i="3"/>
  <c r="B4080" i="3"/>
  <c r="A4080" i="3"/>
  <c r="B4079" i="3"/>
  <c r="A4079" i="3"/>
  <c r="B4078" i="3"/>
  <c r="A4078" i="3"/>
  <c r="B4077" i="3"/>
  <c r="A4077" i="3"/>
  <c r="B4076" i="3"/>
  <c r="A4076" i="3"/>
  <c r="B4075" i="3"/>
  <c r="A4075" i="3"/>
  <c r="B4074" i="3"/>
  <c r="A4074" i="3"/>
  <c r="B4073" i="3"/>
  <c r="A4073" i="3"/>
  <c r="B4072" i="3"/>
  <c r="A4072" i="3"/>
  <c r="B4071" i="3"/>
  <c r="A4071" i="3"/>
  <c r="B4070" i="3"/>
  <c r="A4070" i="3"/>
  <c r="B4069" i="3"/>
  <c r="A4069" i="3"/>
  <c r="B4068" i="3"/>
  <c r="A4068" i="3"/>
  <c r="B4067" i="3"/>
  <c r="A4067" i="3"/>
  <c r="B4066" i="3"/>
  <c r="A4066" i="3"/>
  <c r="B4065" i="3"/>
  <c r="A4065" i="3"/>
  <c r="B4064" i="3"/>
  <c r="A4064" i="3"/>
  <c r="B4063" i="3"/>
  <c r="A4063" i="3"/>
  <c r="B4062" i="3"/>
  <c r="A4062" i="3"/>
  <c r="B4061" i="3"/>
  <c r="A4061" i="3"/>
  <c r="B4060" i="3"/>
  <c r="A4060" i="3"/>
  <c r="B4059" i="3"/>
  <c r="A4059" i="3"/>
  <c r="B4058" i="3"/>
  <c r="A4058" i="3"/>
  <c r="B4057" i="3"/>
  <c r="A4057" i="3"/>
  <c r="B4056" i="3"/>
  <c r="A4056" i="3"/>
  <c r="B4055" i="3"/>
  <c r="A4055" i="3"/>
  <c r="B4054" i="3"/>
  <c r="A4054" i="3"/>
  <c r="B4053" i="3"/>
  <c r="A4053" i="3"/>
  <c r="B4052" i="3"/>
  <c r="A4052" i="3"/>
  <c r="B4051" i="3"/>
  <c r="A4051" i="3"/>
  <c r="B4050" i="3"/>
  <c r="A4050" i="3"/>
  <c r="B4049" i="3"/>
  <c r="A4049" i="3"/>
  <c r="B4048" i="3"/>
  <c r="A4048" i="3"/>
  <c r="B4047" i="3"/>
  <c r="A4047" i="3"/>
  <c r="B4046" i="3"/>
  <c r="A4046" i="3"/>
  <c r="B4045" i="3"/>
  <c r="A4045" i="3"/>
  <c r="B4044" i="3"/>
  <c r="A4044" i="3"/>
  <c r="B4043" i="3"/>
  <c r="A4043" i="3"/>
  <c r="B4042" i="3"/>
  <c r="A4042" i="3"/>
  <c r="B4041" i="3"/>
  <c r="A4041" i="3"/>
  <c r="B4040" i="3"/>
  <c r="A4040" i="3"/>
  <c r="B4039" i="3"/>
  <c r="A4039" i="3"/>
  <c r="B4038" i="3"/>
  <c r="A4038" i="3"/>
  <c r="B4037" i="3"/>
  <c r="A4037" i="3"/>
  <c r="B4036" i="3"/>
  <c r="A4036" i="3"/>
  <c r="B4035" i="3"/>
  <c r="A4035" i="3"/>
  <c r="B4034" i="3"/>
  <c r="A4034" i="3"/>
  <c r="B4033" i="3"/>
  <c r="A4033" i="3"/>
  <c r="B4032" i="3"/>
  <c r="A4032" i="3"/>
  <c r="B4031" i="3"/>
  <c r="A4031" i="3"/>
  <c r="B4030" i="3"/>
  <c r="A4030" i="3"/>
  <c r="B4029" i="3"/>
  <c r="A4029" i="3"/>
  <c r="B4028" i="3"/>
  <c r="A4028" i="3"/>
  <c r="B4027" i="3"/>
  <c r="A4027" i="3"/>
  <c r="B4026" i="3"/>
  <c r="A4026" i="3"/>
  <c r="B4025" i="3"/>
  <c r="A4025" i="3"/>
  <c r="B4024" i="3"/>
  <c r="A4024" i="3"/>
  <c r="B4023" i="3"/>
  <c r="A4023" i="3"/>
  <c r="B4022" i="3"/>
  <c r="A4022" i="3"/>
  <c r="B4021" i="3"/>
  <c r="A4021" i="3"/>
  <c r="B4020" i="3"/>
  <c r="A4020" i="3"/>
  <c r="B4019" i="3"/>
  <c r="A4019" i="3"/>
  <c r="B4018" i="3"/>
  <c r="A4018" i="3"/>
  <c r="B4017" i="3"/>
  <c r="A4017" i="3"/>
  <c r="B4016" i="3"/>
  <c r="A4016" i="3"/>
  <c r="B4015" i="3"/>
  <c r="A4015" i="3"/>
  <c r="B4014" i="3"/>
  <c r="A4014" i="3"/>
  <c r="B4013" i="3"/>
  <c r="A4013" i="3"/>
  <c r="B4012" i="3"/>
  <c r="A4012" i="3"/>
  <c r="B4011" i="3"/>
  <c r="A4011" i="3"/>
  <c r="B4010" i="3"/>
  <c r="A4010" i="3"/>
  <c r="B4009" i="3"/>
  <c r="A4009" i="3"/>
  <c r="B4008" i="3"/>
  <c r="A4008" i="3"/>
  <c r="B4007" i="3"/>
  <c r="A4007" i="3"/>
  <c r="B4006" i="3"/>
  <c r="A4006" i="3"/>
  <c r="B4005" i="3"/>
  <c r="A4005" i="3"/>
  <c r="B4004" i="3"/>
  <c r="A4004" i="3"/>
  <c r="B4003" i="3"/>
  <c r="A4003" i="3"/>
  <c r="B4002" i="3"/>
  <c r="A4002" i="3"/>
  <c r="B4001" i="3"/>
  <c r="A4001" i="3"/>
  <c r="B4000" i="3"/>
  <c r="A4000" i="3"/>
  <c r="B3999" i="3"/>
  <c r="A3999" i="3"/>
  <c r="B3998" i="3"/>
  <c r="A3998" i="3"/>
  <c r="B3997" i="3"/>
  <c r="A3997" i="3"/>
  <c r="B3996" i="3"/>
  <c r="A3996" i="3"/>
  <c r="B3995" i="3"/>
  <c r="A3995" i="3"/>
  <c r="B3994" i="3"/>
  <c r="A3994" i="3"/>
  <c r="B3993" i="3"/>
  <c r="A3993" i="3"/>
  <c r="B3992" i="3"/>
  <c r="A3992" i="3"/>
  <c r="B3991" i="3"/>
  <c r="A3991" i="3"/>
  <c r="B3990" i="3"/>
  <c r="A3990" i="3"/>
  <c r="B3989" i="3"/>
  <c r="A3989" i="3"/>
  <c r="B3988" i="3"/>
  <c r="A3988" i="3"/>
  <c r="B3987" i="3"/>
  <c r="A3987" i="3"/>
  <c r="B3986" i="3"/>
  <c r="A3986" i="3"/>
  <c r="B3985" i="3"/>
  <c r="A3985" i="3"/>
  <c r="B3984" i="3"/>
  <c r="A3984" i="3"/>
  <c r="B3983" i="3"/>
  <c r="A3983" i="3"/>
  <c r="B3982" i="3"/>
  <c r="A3982" i="3"/>
  <c r="B3981" i="3"/>
  <c r="A3981" i="3"/>
  <c r="B3980" i="3"/>
  <c r="A3980" i="3"/>
  <c r="B3979" i="3"/>
  <c r="A3979" i="3"/>
  <c r="B3978" i="3"/>
  <c r="A3978" i="3"/>
  <c r="B3977" i="3"/>
  <c r="A3977" i="3"/>
  <c r="B3976" i="3"/>
  <c r="A3976" i="3"/>
  <c r="B3975" i="3"/>
  <c r="A3975" i="3"/>
  <c r="B3974" i="3"/>
  <c r="A3974" i="3"/>
  <c r="B3973" i="3"/>
  <c r="A3973" i="3"/>
  <c r="B3972" i="3"/>
  <c r="A3972" i="3"/>
  <c r="B3971" i="3"/>
  <c r="A3971" i="3"/>
  <c r="B3970" i="3"/>
  <c r="A3970" i="3"/>
  <c r="B3969" i="3"/>
  <c r="A3969" i="3"/>
  <c r="B3968" i="3"/>
  <c r="A3968" i="3"/>
  <c r="B3967" i="3"/>
  <c r="A3967" i="3"/>
  <c r="B3966" i="3"/>
  <c r="A3966" i="3"/>
  <c r="B3965" i="3"/>
  <c r="A3965" i="3"/>
  <c r="B3964" i="3"/>
  <c r="A3964" i="3"/>
  <c r="B3963" i="3"/>
  <c r="A3963" i="3"/>
  <c r="B3962" i="3"/>
  <c r="A3962" i="3"/>
  <c r="B3961" i="3"/>
  <c r="A3961" i="3"/>
  <c r="B3960" i="3"/>
  <c r="A3960" i="3"/>
  <c r="B3959" i="3"/>
  <c r="A3959" i="3"/>
  <c r="B3958" i="3"/>
  <c r="A3958" i="3"/>
  <c r="B3957" i="3"/>
  <c r="A3957" i="3"/>
  <c r="B3956" i="3"/>
  <c r="A3956" i="3"/>
  <c r="B3955" i="3"/>
  <c r="A3955" i="3"/>
  <c r="B3954" i="3"/>
  <c r="A3954" i="3"/>
  <c r="B3953" i="3"/>
  <c r="A3953" i="3"/>
  <c r="B3952" i="3"/>
  <c r="A3952" i="3"/>
  <c r="B3951" i="3"/>
  <c r="A3951" i="3"/>
  <c r="B3950" i="3"/>
  <c r="A3950" i="3"/>
  <c r="B3949" i="3"/>
  <c r="A3949" i="3"/>
  <c r="B3948" i="3"/>
  <c r="A3948" i="3"/>
  <c r="B3947" i="3"/>
  <c r="A3947" i="3"/>
  <c r="B3946" i="3"/>
  <c r="A3946" i="3"/>
  <c r="B3945" i="3"/>
  <c r="A3945" i="3"/>
  <c r="B3944" i="3"/>
  <c r="A3944" i="3"/>
  <c r="B3943" i="3"/>
  <c r="A3943" i="3"/>
  <c r="B3942" i="3"/>
  <c r="A3942" i="3"/>
  <c r="B3941" i="3"/>
  <c r="A3941" i="3"/>
  <c r="B3940" i="3"/>
  <c r="A3940" i="3"/>
  <c r="B3939" i="3"/>
  <c r="A3939" i="3"/>
  <c r="B3938" i="3"/>
  <c r="A3938" i="3"/>
  <c r="B3937" i="3"/>
  <c r="A3937" i="3"/>
  <c r="B3936" i="3"/>
  <c r="A3936" i="3"/>
  <c r="B3935" i="3"/>
  <c r="A3935" i="3"/>
  <c r="B3934" i="3"/>
  <c r="A3934" i="3"/>
  <c r="B3933" i="3"/>
  <c r="A3933" i="3"/>
  <c r="B3932" i="3"/>
  <c r="A3932" i="3"/>
  <c r="B3931" i="3"/>
  <c r="A3931" i="3"/>
  <c r="B3930" i="3"/>
  <c r="A3930" i="3"/>
  <c r="B3929" i="3"/>
  <c r="A3929" i="3"/>
  <c r="B3928" i="3"/>
  <c r="A3928" i="3"/>
  <c r="B3927" i="3"/>
  <c r="A3927" i="3"/>
  <c r="B3926" i="3"/>
  <c r="A3926" i="3"/>
  <c r="B3925" i="3"/>
  <c r="A3925" i="3"/>
  <c r="B3924" i="3"/>
  <c r="A3924" i="3"/>
  <c r="B3923" i="3"/>
  <c r="A3923" i="3"/>
  <c r="B3922" i="3"/>
  <c r="A3922" i="3"/>
  <c r="B3921" i="3"/>
  <c r="A3921" i="3"/>
  <c r="B3920" i="3"/>
  <c r="A3920" i="3"/>
  <c r="B3919" i="3"/>
  <c r="A3919" i="3"/>
  <c r="B3918" i="3"/>
  <c r="A3918" i="3"/>
  <c r="B3917" i="3"/>
  <c r="A3917" i="3"/>
  <c r="B3916" i="3"/>
  <c r="A3916" i="3"/>
  <c r="B3915" i="3"/>
  <c r="A3915" i="3"/>
  <c r="B3914" i="3"/>
  <c r="A3914" i="3"/>
  <c r="B3913" i="3"/>
  <c r="A3913" i="3"/>
  <c r="B3912" i="3"/>
  <c r="A3912" i="3"/>
  <c r="B3911" i="3"/>
  <c r="A3911" i="3"/>
  <c r="B3910" i="3"/>
  <c r="A3910" i="3"/>
  <c r="B3909" i="3"/>
  <c r="A3909" i="3"/>
  <c r="B3908" i="3"/>
  <c r="A3908" i="3"/>
  <c r="B3907" i="3"/>
  <c r="A3907" i="3"/>
  <c r="B3906" i="3"/>
  <c r="A3906" i="3"/>
  <c r="B3905" i="3"/>
  <c r="A3905" i="3"/>
  <c r="B3904" i="3"/>
  <c r="A3904" i="3"/>
  <c r="B3903" i="3"/>
  <c r="A3903" i="3"/>
  <c r="B3902" i="3"/>
  <c r="A3902" i="3"/>
  <c r="B3901" i="3"/>
  <c r="A3901" i="3"/>
  <c r="B3900" i="3"/>
  <c r="A3900" i="3"/>
  <c r="B3899" i="3"/>
  <c r="A3899" i="3"/>
  <c r="B3898" i="3"/>
  <c r="A3898" i="3"/>
  <c r="B3897" i="3"/>
  <c r="A3897" i="3"/>
  <c r="B3896" i="3"/>
  <c r="A3896" i="3"/>
  <c r="B3895" i="3"/>
  <c r="A3895" i="3"/>
  <c r="B3894" i="3"/>
  <c r="A3894" i="3"/>
  <c r="B3893" i="3"/>
  <c r="A3893" i="3"/>
  <c r="B3892" i="3"/>
  <c r="A3892" i="3"/>
  <c r="B3891" i="3"/>
  <c r="A3891" i="3"/>
  <c r="B3890" i="3"/>
  <c r="A3890" i="3"/>
  <c r="B3889" i="3"/>
  <c r="A3889" i="3"/>
  <c r="B3888" i="3"/>
  <c r="A3888" i="3"/>
  <c r="B3887" i="3"/>
  <c r="A3887" i="3"/>
  <c r="B3886" i="3"/>
  <c r="A3886" i="3"/>
  <c r="B3885" i="3"/>
  <c r="A3885" i="3"/>
  <c r="B3884" i="3"/>
  <c r="A3884" i="3"/>
  <c r="B3883" i="3"/>
  <c r="A3883" i="3"/>
  <c r="B3882" i="3"/>
  <c r="A3882" i="3"/>
  <c r="B3881" i="3"/>
  <c r="A3881" i="3"/>
  <c r="B3880" i="3"/>
  <c r="A3880" i="3"/>
  <c r="B3879" i="3"/>
  <c r="A3879" i="3"/>
  <c r="B3878" i="3"/>
  <c r="A3878" i="3"/>
  <c r="B3877" i="3"/>
  <c r="A3877" i="3"/>
  <c r="B3876" i="3"/>
  <c r="A3876" i="3"/>
  <c r="B3875" i="3"/>
  <c r="A3875" i="3"/>
  <c r="B3874" i="3"/>
  <c r="A3874" i="3"/>
  <c r="B3873" i="3"/>
  <c r="A3873" i="3"/>
  <c r="B3872" i="3"/>
  <c r="A3872" i="3"/>
  <c r="B3871" i="3"/>
  <c r="A3871" i="3"/>
  <c r="B3870" i="3"/>
  <c r="A3870" i="3"/>
  <c r="B3869" i="3"/>
  <c r="A3869" i="3"/>
  <c r="B3868" i="3"/>
  <c r="A3868" i="3"/>
  <c r="B3867" i="3"/>
  <c r="A3867" i="3"/>
  <c r="B3866" i="3"/>
  <c r="A3866" i="3"/>
  <c r="B3865" i="3"/>
  <c r="A3865" i="3"/>
  <c r="B3864" i="3"/>
  <c r="A3864" i="3"/>
  <c r="B3863" i="3"/>
  <c r="A3863" i="3"/>
  <c r="B3862" i="3"/>
  <c r="A3862" i="3"/>
  <c r="B3861" i="3"/>
  <c r="A3861" i="3"/>
  <c r="B3860" i="3"/>
  <c r="A3860" i="3"/>
  <c r="B3859" i="3"/>
  <c r="A3859" i="3"/>
  <c r="B3858" i="3"/>
  <c r="A3858" i="3"/>
  <c r="B3857" i="3"/>
  <c r="A3857" i="3"/>
  <c r="B3856" i="3"/>
  <c r="A3856" i="3"/>
  <c r="B3855" i="3"/>
  <c r="A3855" i="3"/>
  <c r="B3854" i="3"/>
  <c r="A3854" i="3"/>
  <c r="B3853" i="3"/>
  <c r="A3853" i="3"/>
  <c r="B3852" i="3"/>
  <c r="A3852" i="3"/>
  <c r="B3851" i="3"/>
  <c r="A3851" i="3"/>
  <c r="B3850" i="3"/>
  <c r="A3850" i="3"/>
  <c r="B3849" i="3"/>
  <c r="A3849" i="3"/>
  <c r="B3848" i="3"/>
  <c r="A3848" i="3"/>
  <c r="B3847" i="3"/>
  <c r="A3847" i="3"/>
  <c r="B3846" i="3"/>
  <c r="A3846" i="3"/>
  <c r="B3845" i="3"/>
  <c r="A3845" i="3"/>
  <c r="B3844" i="3"/>
  <c r="A3844" i="3"/>
  <c r="B3843" i="3"/>
  <c r="A3843" i="3"/>
  <c r="B3842" i="3"/>
  <c r="A3842" i="3"/>
  <c r="B3841" i="3"/>
  <c r="A3841" i="3"/>
  <c r="B3840" i="3"/>
  <c r="A3840" i="3"/>
  <c r="B3839" i="3"/>
  <c r="A3839" i="3"/>
  <c r="B3838" i="3"/>
  <c r="A3838" i="3"/>
  <c r="B3837" i="3"/>
  <c r="A3837" i="3"/>
  <c r="B3836" i="3"/>
  <c r="A3836" i="3"/>
  <c r="B3835" i="3"/>
  <c r="A3835" i="3"/>
  <c r="B3834" i="3"/>
  <c r="A3834" i="3"/>
  <c r="B3833" i="3"/>
  <c r="A3833" i="3"/>
  <c r="B3832" i="3"/>
  <c r="A3832" i="3"/>
  <c r="B3831" i="3"/>
  <c r="A3831" i="3"/>
  <c r="B3830" i="3"/>
  <c r="A3830" i="3"/>
  <c r="B3829" i="3"/>
  <c r="A3829" i="3"/>
  <c r="B3828" i="3"/>
  <c r="A3828" i="3"/>
  <c r="B3827" i="3"/>
  <c r="A3827" i="3"/>
  <c r="B3826" i="3"/>
  <c r="A3826" i="3"/>
  <c r="B3825" i="3"/>
  <c r="A3825" i="3"/>
  <c r="B3824" i="3"/>
  <c r="A3824" i="3"/>
  <c r="B3823" i="3"/>
  <c r="A3823" i="3"/>
  <c r="B3822" i="3"/>
  <c r="A3822" i="3"/>
  <c r="B3821" i="3"/>
  <c r="A3821" i="3"/>
  <c r="B3820" i="3"/>
  <c r="A3820" i="3"/>
  <c r="B3819" i="3"/>
  <c r="A3819" i="3"/>
  <c r="B3818" i="3"/>
  <c r="A3818" i="3"/>
  <c r="B3817" i="3"/>
  <c r="A3817" i="3"/>
  <c r="B3816" i="3"/>
  <c r="A3816" i="3"/>
  <c r="B3815" i="3"/>
  <c r="A3815" i="3"/>
  <c r="B3814" i="3"/>
  <c r="A3814" i="3"/>
  <c r="B3813" i="3"/>
  <c r="A3813" i="3"/>
  <c r="B3812" i="3"/>
  <c r="A3812" i="3"/>
  <c r="B3811" i="3"/>
  <c r="A3811" i="3"/>
  <c r="B3810" i="3"/>
  <c r="A3810" i="3"/>
  <c r="B3809" i="3"/>
  <c r="A3809" i="3"/>
  <c r="B3808" i="3"/>
  <c r="A3808" i="3"/>
  <c r="B3807" i="3"/>
  <c r="A3807" i="3"/>
  <c r="B3806" i="3"/>
  <c r="A3806" i="3"/>
  <c r="B3805" i="3"/>
  <c r="A3805" i="3"/>
  <c r="B3804" i="3"/>
  <c r="A3804" i="3"/>
  <c r="B3803" i="3"/>
  <c r="A3803" i="3"/>
  <c r="B3802" i="3"/>
  <c r="A3802" i="3"/>
  <c r="B3801" i="3"/>
  <c r="A3801" i="3"/>
  <c r="B3800" i="3"/>
  <c r="A3800" i="3"/>
  <c r="B3799" i="3"/>
  <c r="A3799" i="3"/>
  <c r="B3798" i="3"/>
  <c r="A3798" i="3"/>
  <c r="B3797" i="3"/>
  <c r="A3797" i="3"/>
  <c r="B3796" i="3"/>
  <c r="A3796" i="3"/>
  <c r="B3795" i="3"/>
  <c r="A3795" i="3"/>
  <c r="B3794" i="3"/>
  <c r="A3794" i="3"/>
  <c r="B3793" i="3"/>
  <c r="A3793" i="3"/>
  <c r="B3792" i="3"/>
  <c r="A3792" i="3"/>
  <c r="B3791" i="3"/>
  <c r="A3791" i="3"/>
  <c r="B3790" i="3"/>
  <c r="A3790" i="3"/>
  <c r="B3789" i="3"/>
  <c r="A3789" i="3"/>
  <c r="B3788" i="3"/>
  <c r="A3788" i="3"/>
  <c r="B3787" i="3"/>
  <c r="A3787" i="3"/>
  <c r="B3786" i="3"/>
  <c r="A3786" i="3"/>
  <c r="B3785" i="3"/>
  <c r="A3785" i="3"/>
  <c r="B3784" i="3"/>
  <c r="A3784" i="3"/>
  <c r="B3783" i="3"/>
  <c r="A3783" i="3"/>
  <c r="B3782" i="3"/>
  <c r="A3782" i="3"/>
  <c r="B3781" i="3"/>
  <c r="A3781" i="3"/>
  <c r="B3780" i="3"/>
  <c r="A3780" i="3"/>
  <c r="B3779" i="3"/>
  <c r="A3779" i="3"/>
  <c r="B3778" i="3"/>
  <c r="A3778" i="3"/>
  <c r="B3777" i="3"/>
  <c r="A3777" i="3"/>
  <c r="B3776" i="3"/>
  <c r="A3776" i="3"/>
  <c r="B3775" i="3"/>
  <c r="A3775" i="3"/>
  <c r="B3774" i="3"/>
  <c r="A3774" i="3"/>
  <c r="B3773" i="3"/>
  <c r="A3773" i="3"/>
  <c r="B3772" i="3"/>
  <c r="A3772" i="3"/>
  <c r="B3771" i="3"/>
  <c r="A3771" i="3"/>
  <c r="B3770" i="3"/>
  <c r="A3770" i="3"/>
  <c r="B3769" i="3"/>
  <c r="A3769" i="3"/>
  <c r="B3768" i="3"/>
  <c r="A3768" i="3"/>
  <c r="B3767" i="3"/>
  <c r="A3767" i="3"/>
  <c r="B3766" i="3"/>
  <c r="A3766" i="3"/>
  <c r="B3765" i="3"/>
  <c r="A3765" i="3"/>
  <c r="B3764" i="3"/>
  <c r="A3764" i="3"/>
  <c r="B3763" i="3"/>
  <c r="A3763" i="3"/>
  <c r="B3762" i="3"/>
  <c r="A3762" i="3"/>
  <c r="B3761" i="3"/>
  <c r="A3761" i="3"/>
  <c r="B3760" i="3"/>
  <c r="A3760" i="3"/>
  <c r="B3759" i="3"/>
  <c r="A3759" i="3"/>
  <c r="B3758" i="3"/>
  <c r="A3758" i="3"/>
  <c r="B3757" i="3"/>
  <c r="A3757" i="3"/>
  <c r="B3756" i="3"/>
  <c r="A3756" i="3"/>
  <c r="B3755" i="3"/>
  <c r="A3755" i="3"/>
  <c r="B3754" i="3"/>
  <c r="A3754" i="3"/>
  <c r="B3753" i="3"/>
  <c r="A3753" i="3"/>
  <c r="B3752" i="3"/>
  <c r="A3752" i="3"/>
  <c r="B3751" i="3"/>
  <c r="A3751" i="3"/>
  <c r="B3750" i="3"/>
  <c r="A3750" i="3"/>
  <c r="B3749" i="3"/>
  <c r="A3749" i="3"/>
  <c r="B3748" i="3"/>
  <c r="A3748" i="3"/>
  <c r="B3747" i="3"/>
  <c r="A3747" i="3"/>
  <c r="B3746" i="3"/>
  <c r="A3746" i="3"/>
  <c r="B3745" i="3"/>
  <c r="A3745" i="3"/>
  <c r="B3744" i="3"/>
  <c r="A3744" i="3"/>
  <c r="B3743" i="3"/>
  <c r="A3743" i="3"/>
  <c r="B3742" i="3"/>
  <c r="A3742" i="3"/>
  <c r="B3741" i="3"/>
  <c r="A3741" i="3"/>
  <c r="B3740" i="3"/>
  <c r="A3740" i="3"/>
  <c r="B3739" i="3"/>
  <c r="A3739" i="3"/>
  <c r="B3738" i="3"/>
  <c r="A3738" i="3"/>
  <c r="B3737" i="3"/>
  <c r="A3737" i="3"/>
  <c r="B3736" i="3"/>
  <c r="A3736" i="3"/>
  <c r="B3735" i="3"/>
  <c r="A3735" i="3"/>
  <c r="B3734" i="3"/>
  <c r="A3734" i="3"/>
  <c r="B3733" i="3"/>
  <c r="A3733" i="3"/>
  <c r="B3732" i="3"/>
  <c r="A3732" i="3"/>
  <c r="B3731" i="3"/>
  <c r="A3731" i="3"/>
  <c r="B3730" i="3"/>
  <c r="A3730" i="3"/>
  <c r="B3729" i="3"/>
  <c r="A3729" i="3"/>
  <c r="B3728" i="3"/>
  <c r="A3728" i="3"/>
  <c r="B3727" i="3"/>
  <c r="A3727" i="3"/>
  <c r="B3726" i="3"/>
  <c r="A3726" i="3"/>
  <c r="B3725" i="3"/>
  <c r="A3725" i="3"/>
  <c r="B3724" i="3"/>
  <c r="A3724" i="3"/>
  <c r="B3723" i="3"/>
  <c r="A3723" i="3"/>
  <c r="B3722" i="3"/>
  <c r="A3722" i="3"/>
  <c r="B3721" i="3"/>
  <c r="A3721" i="3"/>
  <c r="B3720" i="3"/>
  <c r="A3720" i="3"/>
  <c r="B3719" i="3"/>
  <c r="A3719" i="3"/>
  <c r="B3718" i="3"/>
  <c r="A3718" i="3"/>
  <c r="B3717" i="3"/>
  <c r="A3717" i="3"/>
  <c r="B3716" i="3"/>
  <c r="A3716" i="3"/>
  <c r="B3715" i="3"/>
  <c r="A3715" i="3"/>
  <c r="B3714" i="3"/>
  <c r="A3714" i="3"/>
  <c r="B3713" i="3"/>
  <c r="A3713" i="3"/>
  <c r="B3712" i="3"/>
  <c r="A3712" i="3"/>
  <c r="B3711" i="3"/>
  <c r="A3711" i="3"/>
  <c r="B3710" i="3"/>
  <c r="A3710" i="3"/>
  <c r="B3709" i="3"/>
  <c r="A3709" i="3"/>
  <c r="B3708" i="3"/>
  <c r="A3708" i="3"/>
  <c r="B3707" i="3"/>
  <c r="A3707" i="3"/>
  <c r="B3706" i="3"/>
  <c r="A3706" i="3"/>
  <c r="B3705" i="3"/>
  <c r="A3705" i="3"/>
  <c r="B3704" i="3"/>
  <c r="A3704" i="3"/>
  <c r="B3703" i="3"/>
  <c r="A3703" i="3"/>
  <c r="B3702" i="3"/>
  <c r="A3702" i="3"/>
  <c r="B3701" i="3"/>
  <c r="A3701" i="3"/>
  <c r="B3700" i="3"/>
  <c r="A3700" i="3"/>
  <c r="B3699" i="3"/>
  <c r="A3699" i="3"/>
  <c r="B3698" i="3"/>
  <c r="A3698" i="3"/>
  <c r="B3697" i="3"/>
  <c r="A3697" i="3"/>
  <c r="B3696" i="3"/>
  <c r="A3696" i="3"/>
  <c r="B3695" i="3"/>
  <c r="A3695" i="3"/>
  <c r="B3694" i="3"/>
  <c r="A3694" i="3"/>
  <c r="B3693" i="3"/>
  <c r="A3693" i="3"/>
  <c r="B3692" i="3"/>
  <c r="A3692" i="3"/>
  <c r="B3691" i="3"/>
  <c r="A3691" i="3"/>
  <c r="B3690" i="3"/>
  <c r="A3690" i="3"/>
  <c r="B3689" i="3"/>
  <c r="A3689" i="3"/>
  <c r="B3688" i="3"/>
  <c r="A3688" i="3"/>
  <c r="B3687" i="3"/>
  <c r="A3687" i="3"/>
  <c r="B3686" i="3"/>
  <c r="A3686" i="3"/>
  <c r="B3685" i="3"/>
  <c r="A3685" i="3"/>
  <c r="B3684" i="3"/>
  <c r="A3684" i="3"/>
  <c r="B3683" i="3"/>
  <c r="A3683" i="3"/>
  <c r="B3682" i="3"/>
  <c r="A3682" i="3"/>
  <c r="B3681" i="3"/>
  <c r="A3681" i="3"/>
  <c r="B3680" i="3"/>
  <c r="A3680" i="3"/>
  <c r="B3679" i="3"/>
  <c r="A3679" i="3"/>
  <c r="B3678" i="3"/>
  <c r="A3678" i="3"/>
  <c r="B3677" i="3"/>
  <c r="A3677" i="3"/>
  <c r="B3676" i="3"/>
  <c r="A3676" i="3"/>
  <c r="B3675" i="3"/>
  <c r="A3675" i="3"/>
  <c r="B3674" i="3"/>
  <c r="A3674" i="3"/>
  <c r="B3673" i="3"/>
  <c r="A3673" i="3"/>
  <c r="B3672" i="3"/>
  <c r="A3672" i="3"/>
  <c r="B3671" i="3"/>
  <c r="A3671" i="3"/>
  <c r="B3670" i="3"/>
  <c r="A3670" i="3"/>
  <c r="B3669" i="3"/>
  <c r="A3669" i="3"/>
  <c r="B3668" i="3"/>
  <c r="A3668" i="3"/>
  <c r="B3667" i="3"/>
  <c r="A3667" i="3"/>
  <c r="B3666" i="3"/>
  <c r="A3666" i="3"/>
  <c r="B3665" i="3"/>
  <c r="A3665" i="3"/>
  <c r="B3664" i="3"/>
  <c r="A3664" i="3"/>
  <c r="B3663" i="3"/>
  <c r="A3663" i="3"/>
  <c r="B3662" i="3"/>
  <c r="A3662" i="3"/>
  <c r="B3661" i="3"/>
  <c r="A3661" i="3"/>
  <c r="B3660" i="3"/>
  <c r="A3660" i="3"/>
  <c r="B3659" i="3"/>
  <c r="A3659" i="3"/>
  <c r="B3658" i="3"/>
  <c r="A3658" i="3"/>
  <c r="B3657" i="3"/>
  <c r="A3657" i="3"/>
  <c r="B3656" i="3"/>
  <c r="A3656" i="3"/>
  <c r="B3655" i="3"/>
  <c r="A3655" i="3"/>
  <c r="B3654" i="3"/>
  <c r="A3654" i="3"/>
  <c r="B3653" i="3"/>
  <c r="A3653" i="3"/>
  <c r="B3652" i="3"/>
  <c r="A3652" i="3"/>
  <c r="B3651" i="3"/>
  <c r="A3651" i="3"/>
  <c r="B3650" i="3"/>
  <c r="A3650" i="3"/>
  <c r="B3649" i="3"/>
  <c r="A3649" i="3"/>
  <c r="B3648" i="3"/>
  <c r="A3648" i="3"/>
  <c r="B3647" i="3"/>
  <c r="A3647" i="3"/>
  <c r="B3646" i="3"/>
  <c r="A3646" i="3"/>
  <c r="B3645" i="3"/>
  <c r="A3645" i="3"/>
  <c r="B3644" i="3"/>
  <c r="A3644" i="3"/>
  <c r="B3643" i="3"/>
  <c r="A3643" i="3"/>
  <c r="B3642" i="3"/>
  <c r="A3642" i="3"/>
  <c r="B3641" i="3"/>
  <c r="A3641" i="3"/>
  <c r="B3640" i="3"/>
  <c r="A3640" i="3"/>
  <c r="B3639" i="3"/>
  <c r="A3639" i="3"/>
  <c r="B3638" i="3"/>
  <c r="A3638" i="3"/>
  <c r="B3637" i="3"/>
  <c r="A3637" i="3"/>
  <c r="B3636" i="3"/>
  <c r="A3636" i="3"/>
  <c r="B3635" i="3"/>
  <c r="A3635" i="3"/>
  <c r="B3634" i="3"/>
  <c r="A3634" i="3"/>
  <c r="B3633" i="3"/>
  <c r="A3633" i="3"/>
  <c r="B3632" i="3"/>
  <c r="A3632" i="3"/>
  <c r="B3631" i="3"/>
  <c r="A3631" i="3"/>
  <c r="B3630" i="3"/>
  <c r="A3630" i="3"/>
  <c r="B3629" i="3"/>
  <c r="A3629" i="3"/>
  <c r="B3628" i="3"/>
  <c r="A3628" i="3"/>
  <c r="B3627" i="3"/>
  <c r="A3627" i="3"/>
  <c r="B3626" i="3"/>
  <c r="A3626" i="3"/>
  <c r="B3625" i="3"/>
  <c r="A3625" i="3"/>
  <c r="B3624" i="3"/>
  <c r="A3624" i="3"/>
  <c r="B3623" i="3"/>
  <c r="A3623" i="3"/>
  <c r="B3622" i="3"/>
  <c r="A3622" i="3"/>
  <c r="B3621" i="3"/>
  <c r="A3621" i="3"/>
  <c r="B3620" i="3"/>
  <c r="A3620" i="3"/>
  <c r="B3619" i="3"/>
  <c r="A3619" i="3"/>
  <c r="B3618" i="3"/>
  <c r="A3618" i="3"/>
  <c r="B3617" i="3"/>
  <c r="A3617" i="3"/>
  <c r="B3616" i="3"/>
  <c r="A3616" i="3"/>
  <c r="B3615" i="3"/>
  <c r="A3615" i="3"/>
  <c r="B3614" i="3"/>
  <c r="A3614" i="3"/>
  <c r="B3613" i="3"/>
  <c r="A3613" i="3"/>
  <c r="B3612" i="3"/>
  <c r="A3612" i="3"/>
  <c r="B3611" i="3"/>
  <c r="A3611" i="3"/>
  <c r="B3610" i="3"/>
  <c r="A3610" i="3"/>
  <c r="B3609" i="3"/>
  <c r="A3609" i="3"/>
  <c r="B3608" i="3"/>
  <c r="A3608" i="3"/>
  <c r="B3607" i="3"/>
  <c r="A3607" i="3"/>
  <c r="B3606" i="3"/>
  <c r="A3606" i="3"/>
  <c r="B3605" i="3"/>
  <c r="A3605" i="3"/>
  <c r="B3604" i="3"/>
  <c r="A3604" i="3"/>
  <c r="B3603" i="3"/>
  <c r="A3603" i="3"/>
  <c r="B3602" i="3"/>
  <c r="A3602" i="3"/>
  <c r="B3601" i="3"/>
  <c r="A3601" i="3"/>
  <c r="B3600" i="3"/>
  <c r="A3600" i="3"/>
  <c r="B3599" i="3"/>
  <c r="A3599" i="3"/>
  <c r="B3598" i="3"/>
  <c r="A3598" i="3"/>
  <c r="B3597" i="3"/>
  <c r="A3597" i="3"/>
  <c r="B3596" i="3"/>
  <c r="A3596" i="3"/>
  <c r="B3595" i="3"/>
  <c r="A3595" i="3"/>
  <c r="B3594" i="3"/>
  <c r="A3594" i="3"/>
  <c r="B3593" i="3"/>
  <c r="A3593" i="3"/>
  <c r="B3592" i="3"/>
  <c r="A3592" i="3"/>
  <c r="B3591" i="3"/>
  <c r="A3591" i="3"/>
  <c r="B3590" i="3"/>
  <c r="A3590" i="3"/>
  <c r="B3589" i="3"/>
  <c r="A3589" i="3"/>
  <c r="B3588" i="3"/>
  <c r="A3588" i="3"/>
  <c r="B3587" i="3"/>
  <c r="A3587" i="3"/>
  <c r="B3586" i="3"/>
  <c r="A3586" i="3"/>
  <c r="B3585" i="3"/>
  <c r="A3585" i="3"/>
  <c r="B3584" i="3"/>
  <c r="A3584" i="3"/>
  <c r="B3583" i="3"/>
  <c r="A3583" i="3"/>
  <c r="B3582" i="3"/>
  <c r="A3582" i="3"/>
  <c r="B3581" i="3"/>
  <c r="A3581" i="3"/>
  <c r="B3580" i="3"/>
  <c r="A3580" i="3"/>
  <c r="B3579" i="3"/>
  <c r="A3579" i="3"/>
  <c r="B3578" i="3"/>
  <c r="A3578" i="3"/>
  <c r="B3577" i="3"/>
  <c r="A3577" i="3"/>
  <c r="B3576" i="3"/>
  <c r="A3576" i="3"/>
  <c r="B3575" i="3"/>
  <c r="A3575" i="3"/>
  <c r="B3574" i="3"/>
  <c r="A3574" i="3"/>
  <c r="B3573" i="3"/>
  <c r="A3573" i="3"/>
  <c r="B3572" i="3"/>
  <c r="A3572" i="3"/>
  <c r="B3571" i="3"/>
  <c r="A3571" i="3"/>
  <c r="B3570" i="3"/>
  <c r="A3570" i="3"/>
  <c r="B3569" i="3"/>
  <c r="A3569" i="3"/>
  <c r="B3568" i="3"/>
  <c r="A3568" i="3"/>
  <c r="B3567" i="3"/>
  <c r="A3567" i="3"/>
  <c r="B3566" i="3"/>
  <c r="A3566" i="3"/>
  <c r="B3565" i="3"/>
  <c r="A3565" i="3"/>
  <c r="B3564" i="3"/>
  <c r="A3564" i="3"/>
  <c r="B3563" i="3"/>
  <c r="A3563" i="3"/>
  <c r="B3562" i="3"/>
  <c r="A3562" i="3"/>
  <c r="B3561" i="3"/>
  <c r="A3561" i="3"/>
  <c r="B3560" i="3"/>
  <c r="A3560" i="3"/>
  <c r="B3559" i="3"/>
  <c r="A3559" i="3"/>
  <c r="B3558" i="3"/>
  <c r="A3558" i="3"/>
  <c r="B3557" i="3"/>
  <c r="A3557" i="3"/>
  <c r="B3556" i="3"/>
  <c r="A3556" i="3"/>
  <c r="B3555" i="3"/>
  <c r="A3555" i="3"/>
  <c r="B3554" i="3"/>
  <c r="A3554" i="3"/>
  <c r="B3553" i="3"/>
  <c r="A3553" i="3"/>
  <c r="B3552" i="3"/>
  <c r="A3552" i="3"/>
  <c r="B3551" i="3"/>
  <c r="A3551" i="3"/>
  <c r="B3550" i="3"/>
  <c r="A3550" i="3"/>
  <c r="B3549" i="3"/>
  <c r="A3549" i="3"/>
  <c r="B3548" i="3"/>
  <c r="A3548" i="3"/>
  <c r="B3547" i="3"/>
  <c r="A3547" i="3"/>
  <c r="B3546" i="3"/>
  <c r="A3546" i="3"/>
  <c r="B3545" i="3"/>
  <c r="A3545" i="3"/>
  <c r="B3544" i="3"/>
  <c r="A3544" i="3"/>
  <c r="B3543" i="3"/>
  <c r="A3543" i="3"/>
  <c r="B3542" i="3"/>
  <c r="A3542" i="3"/>
  <c r="B3541" i="3"/>
  <c r="A3541" i="3"/>
  <c r="B3540" i="3"/>
  <c r="A3540" i="3"/>
  <c r="B3539" i="3"/>
  <c r="A3539" i="3"/>
  <c r="B3538" i="3"/>
  <c r="A3538" i="3"/>
  <c r="B3537" i="3"/>
  <c r="A3537" i="3"/>
  <c r="B3536" i="3"/>
  <c r="A3536" i="3"/>
  <c r="B3535" i="3"/>
  <c r="A3535" i="3"/>
  <c r="B3534" i="3"/>
  <c r="A3534" i="3"/>
  <c r="B3533" i="3"/>
  <c r="A3533" i="3"/>
  <c r="B3532" i="3"/>
  <c r="A3532" i="3"/>
  <c r="B3531" i="3"/>
  <c r="A3531" i="3"/>
  <c r="B3530" i="3"/>
  <c r="A3530" i="3"/>
  <c r="B3529" i="3"/>
  <c r="A3529" i="3"/>
  <c r="B3528" i="3"/>
  <c r="A3528" i="3"/>
  <c r="B3527" i="3"/>
  <c r="A3527" i="3"/>
  <c r="B3526" i="3"/>
  <c r="A3526" i="3"/>
  <c r="B3525" i="3"/>
  <c r="A3525" i="3"/>
  <c r="B3524" i="3"/>
  <c r="A3524" i="3"/>
  <c r="B3523" i="3"/>
  <c r="A3523" i="3"/>
  <c r="B3522" i="3"/>
  <c r="A3522" i="3"/>
  <c r="B3521" i="3"/>
  <c r="A3521" i="3"/>
  <c r="B3520" i="3"/>
  <c r="A3520" i="3"/>
  <c r="B3519" i="3"/>
  <c r="A3519" i="3"/>
  <c r="B3518" i="3"/>
  <c r="A3518" i="3"/>
  <c r="B3517" i="3"/>
  <c r="A3517" i="3"/>
  <c r="B3516" i="3"/>
  <c r="A3516" i="3"/>
  <c r="B3515" i="3"/>
  <c r="A3515" i="3"/>
  <c r="B3514" i="3"/>
  <c r="A3514" i="3"/>
  <c r="B3513" i="3"/>
  <c r="A3513" i="3"/>
  <c r="B3512" i="3"/>
  <c r="A3512" i="3"/>
  <c r="B3511" i="3"/>
  <c r="A3511" i="3"/>
  <c r="B3510" i="3"/>
  <c r="A3510" i="3"/>
  <c r="B3509" i="3"/>
  <c r="A3509" i="3"/>
  <c r="B3508" i="3"/>
  <c r="A3508" i="3"/>
  <c r="B3507" i="3"/>
  <c r="A3507" i="3"/>
  <c r="B3506" i="3"/>
  <c r="A3506" i="3"/>
  <c r="B3505" i="3"/>
  <c r="A3505" i="3"/>
  <c r="B3504" i="3"/>
  <c r="A3504" i="3"/>
  <c r="B3503" i="3"/>
  <c r="A3503" i="3"/>
  <c r="B3502" i="3"/>
  <c r="A3502" i="3"/>
  <c r="B3501" i="3"/>
  <c r="A3501" i="3"/>
  <c r="B3500" i="3"/>
  <c r="A3500" i="3"/>
  <c r="B3499" i="3"/>
  <c r="A3499" i="3"/>
  <c r="B3498" i="3"/>
  <c r="A3498" i="3"/>
  <c r="B3497" i="3"/>
  <c r="A3497" i="3"/>
  <c r="B3496" i="3"/>
  <c r="A3496" i="3"/>
  <c r="B3495" i="3"/>
  <c r="A3495" i="3"/>
  <c r="B3494" i="3"/>
  <c r="A3494" i="3"/>
  <c r="B3493" i="3"/>
  <c r="A3493" i="3"/>
  <c r="B3492" i="3"/>
  <c r="A3492" i="3"/>
  <c r="B3491" i="3"/>
  <c r="A3491" i="3"/>
  <c r="B3490" i="3"/>
  <c r="A3490" i="3"/>
  <c r="B3489" i="3"/>
  <c r="A3489" i="3"/>
  <c r="B3488" i="3"/>
  <c r="A3488" i="3"/>
  <c r="B3487" i="3"/>
  <c r="A3487" i="3"/>
  <c r="B3486" i="3"/>
  <c r="A3486" i="3"/>
  <c r="B3485" i="3"/>
  <c r="A3485" i="3"/>
  <c r="B3484" i="3"/>
  <c r="A3484" i="3"/>
  <c r="B3483" i="3"/>
  <c r="A3483" i="3"/>
  <c r="B3482" i="3"/>
  <c r="A3482" i="3"/>
  <c r="B3481" i="3"/>
  <c r="A3481" i="3"/>
  <c r="B3480" i="3"/>
  <c r="A3480" i="3"/>
  <c r="B3479" i="3"/>
  <c r="A3479" i="3"/>
  <c r="B3478" i="3"/>
  <c r="A3478" i="3"/>
  <c r="B3477" i="3"/>
  <c r="A3477" i="3"/>
  <c r="B3476" i="3"/>
  <c r="A3476" i="3"/>
  <c r="B3475" i="3"/>
  <c r="A3475" i="3"/>
  <c r="B3474" i="3"/>
  <c r="A3474" i="3"/>
  <c r="B3473" i="3"/>
  <c r="A3473" i="3"/>
  <c r="B3472" i="3"/>
  <c r="A3472" i="3"/>
  <c r="B3471" i="3"/>
  <c r="A3471" i="3"/>
  <c r="B3470" i="3"/>
  <c r="A3470" i="3"/>
  <c r="B3469" i="3"/>
  <c r="A3469" i="3"/>
  <c r="B3468" i="3"/>
  <c r="A3468" i="3"/>
  <c r="B3467" i="3"/>
  <c r="A3467" i="3"/>
  <c r="B3466" i="3"/>
  <c r="A3466" i="3"/>
  <c r="B3465" i="3"/>
  <c r="A3465" i="3"/>
  <c r="B3464" i="3"/>
  <c r="A3464" i="3"/>
  <c r="B3463" i="3"/>
  <c r="A3463" i="3"/>
  <c r="B3462" i="3"/>
  <c r="A3462" i="3"/>
  <c r="B3461" i="3"/>
  <c r="A3461" i="3"/>
  <c r="B3460" i="3"/>
  <c r="A3460" i="3"/>
  <c r="B3459" i="3"/>
  <c r="A3459" i="3"/>
  <c r="B3458" i="3"/>
  <c r="A3458" i="3"/>
  <c r="B3457" i="3"/>
  <c r="A3457" i="3"/>
  <c r="B3456" i="3"/>
  <c r="A3456" i="3"/>
  <c r="B3455" i="3"/>
  <c r="A3455" i="3"/>
  <c r="B3454" i="3"/>
  <c r="A3454" i="3"/>
  <c r="B3453" i="3"/>
  <c r="A3453" i="3"/>
  <c r="B3452" i="3"/>
  <c r="A3452" i="3"/>
  <c r="B3451" i="3"/>
  <c r="A3451" i="3"/>
  <c r="B3450" i="3"/>
  <c r="A3450" i="3"/>
  <c r="B3449" i="3"/>
  <c r="A3449" i="3"/>
  <c r="B3448" i="3"/>
  <c r="A3448" i="3"/>
  <c r="B3447" i="3"/>
  <c r="A3447" i="3"/>
  <c r="B3446" i="3"/>
  <c r="A3446" i="3"/>
  <c r="B3445" i="3"/>
  <c r="A3445" i="3"/>
  <c r="B3444" i="3"/>
  <c r="A3444" i="3"/>
  <c r="B3443" i="3"/>
  <c r="A3443" i="3"/>
  <c r="B3442" i="3"/>
  <c r="A3442" i="3"/>
  <c r="B3441" i="3"/>
  <c r="A3441" i="3"/>
  <c r="B3440" i="3"/>
  <c r="A3440" i="3"/>
  <c r="B3439" i="3"/>
  <c r="A3439" i="3"/>
  <c r="B3438" i="3"/>
  <c r="A3438" i="3"/>
  <c r="B3437" i="3"/>
  <c r="A3437" i="3"/>
  <c r="B3436" i="3"/>
  <c r="A3436" i="3"/>
  <c r="B3435" i="3"/>
  <c r="A3435" i="3"/>
  <c r="B3434" i="3"/>
  <c r="A3434" i="3"/>
  <c r="B3433" i="3"/>
  <c r="A3433" i="3"/>
  <c r="B3432" i="3"/>
  <c r="A3432" i="3"/>
  <c r="B3431" i="3"/>
  <c r="A3431" i="3"/>
  <c r="B3430" i="3"/>
  <c r="A3430" i="3"/>
  <c r="B3429" i="3"/>
  <c r="A3429" i="3"/>
  <c r="B3428" i="3"/>
  <c r="A3428" i="3"/>
  <c r="B3427" i="3"/>
  <c r="A3427" i="3"/>
  <c r="B3426" i="3"/>
  <c r="A3426" i="3"/>
  <c r="B3425" i="3"/>
  <c r="A3425" i="3"/>
  <c r="B3424" i="3"/>
  <c r="A3424" i="3"/>
  <c r="B3423" i="3"/>
  <c r="A3423" i="3"/>
  <c r="B3422" i="3"/>
  <c r="A3422" i="3"/>
  <c r="B3421" i="3"/>
  <c r="A3421" i="3"/>
  <c r="B3420" i="3"/>
  <c r="A3420" i="3"/>
  <c r="B3419" i="3"/>
  <c r="A3419" i="3"/>
  <c r="B3418" i="3"/>
  <c r="A3418" i="3"/>
  <c r="B3417" i="3"/>
  <c r="A3417" i="3"/>
  <c r="B3416" i="3"/>
  <c r="A3416" i="3"/>
  <c r="B3415" i="3"/>
  <c r="A3415" i="3"/>
  <c r="B3414" i="3"/>
  <c r="A3414" i="3"/>
  <c r="B3413" i="3"/>
  <c r="A3413" i="3"/>
  <c r="B3412" i="3"/>
  <c r="A3412" i="3"/>
  <c r="B3411" i="3"/>
  <c r="A3411" i="3"/>
  <c r="B3410" i="3"/>
  <c r="A3410" i="3"/>
  <c r="B3409" i="3"/>
  <c r="A3409" i="3"/>
  <c r="B3408" i="3"/>
  <c r="A3408" i="3"/>
  <c r="B3407" i="3"/>
  <c r="A3407" i="3"/>
  <c r="B3406" i="3"/>
  <c r="A3406" i="3"/>
  <c r="B3405" i="3"/>
  <c r="A3405" i="3"/>
  <c r="B3404" i="3"/>
  <c r="A3404" i="3"/>
  <c r="B3403" i="3"/>
  <c r="A3403" i="3"/>
  <c r="B3402" i="3"/>
  <c r="A3402" i="3"/>
  <c r="B3401" i="3"/>
  <c r="A3401" i="3"/>
  <c r="B3400" i="3"/>
  <c r="A3400" i="3"/>
  <c r="B3399" i="3"/>
  <c r="A3399" i="3"/>
  <c r="B3398" i="3"/>
  <c r="A3398" i="3"/>
  <c r="B3397" i="3"/>
  <c r="A3397" i="3"/>
  <c r="B3396" i="3"/>
  <c r="A3396" i="3"/>
  <c r="B3395" i="3"/>
  <c r="A3395" i="3"/>
  <c r="B3394" i="3"/>
  <c r="A3394" i="3"/>
  <c r="B3393" i="3"/>
  <c r="A3393" i="3"/>
  <c r="B3392" i="3"/>
  <c r="A3392" i="3"/>
  <c r="B3391" i="3"/>
  <c r="A3391" i="3"/>
  <c r="B3390" i="3"/>
  <c r="A3390" i="3"/>
  <c r="B3389" i="3"/>
  <c r="A3389" i="3"/>
  <c r="B3388" i="3"/>
  <c r="A3388" i="3"/>
  <c r="B3387" i="3"/>
  <c r="A3387" i="3"/>
  <c r="B3386" i="3"/>
  <c r="A3386" i="3"/>
  <c r="B3385" i="3"/>
  <c r="A3385" i="3"/>
  <c r="B3384" i="3"/>
  <c r="A3384" i="3"/>
  <c r="B3383" i="3"/>
  <c r="A3383" i="3"/>
  <c r="B3382" i="3"/>
  <c r="A3382" i="3"/>
  <c r="B3381" i="3"/>
  <c r="A3381" i="3"/>
  <c r="B3380" i="3"/>
  <c r="A3380" i="3"/>
  <c r="B3379" i="3"/>
  <c r="A3379" i="3"/>
  <c r="B3378" i="3"/>
  <c r="A3378" i="3"/>
  <c r="B3377" i="3"/>
  <c r="A3377" i="3"/>
  <c r="B3376" i="3"/>
  <c r="A3376" i="3"/>
  <c r="B3375" i="3"/>
  <c r="A3375" i="3"/>
  <c r="B3374" i="3"/>
  <c r="A3374" i="3"/>
  <c r="B3373" i="3"/>
  <c r="A3373" i="3"/>
  <c r="B3372" i="3"/>
  <c r="A3372" i="3"/>
  <c r="B3371" i="3"/>
  <c r="A3371" i="3"/>
  <c r="B3370" i="3"/>
  <c r="A3370" i="3"/>
  <c r="B3369" i="3"/>
  <c r="A3369" i="3"/>
  <c r="B3368" i="3"/>
  <c r="A3368" i="3"/>
  <c r="B3367" i="3"/>
  <c r="A3367" i="3"/>
  <c r="B3366" i="3"/>
  <c r="A3366" i="3"/>
  <c r="B3365" i="3"/>
  <c r="A3365" i="3"/>
  <c r="B3364" i="3"/>
  <c r="A3364" i="3"/>
  <c r="B3363" i="3"/>
  <c r="A3363" i="3"/>
  <c r="B3362" i="3"/>
  <c r="A3362" i="3"/>
  <c r="B3361" i="3"/>
  <c r="A3361" i="3"/>
  <c r="B3360" i="3"/>
  <c r="A3360" i="3"/>
  <c r="B3359" i="3"/>
  <c r="A3359" i="3"/>
  <c r="B3358" i="3"/>
  <c r="A3358" i="3"/>
  <c r="B3357" i="3"/>
  <c r="A3357" i="3"/>
  <c r="B3356" i="3"/>
  <c r="A3356" i="3"/>
  <c r="B3355" i="3"/>
  <c r="A3355" i="3"/>
  <c r="B3354" i="3"/>
  <c r="A3354" i="3"/>
  <c r="B3353" i="3"/>
  <c r="A3353" i="3"/>
  <c r="B3352" i="3"/>
  <c r="A3352" i="3"/>
  <c r="B3351" i="3"/>
  <c r="A3351" i="3"/>
  <c r="B3350" i="3"/>
  <c r="A3350" i="3"/>
  <c r="B3349" i="3"/>
  <c r="A3349" i="3"/>
  <c r="B3348" i="3"/>
  <c r="A3348" i="3"/>
  <c r="B3347" i="3"/>
  <c r="A3347" i="3"/>
  <c r="B3346" i="3"/>
  <c r="A3346" i="3"/>
  <c r="B3345" i="3"/>
  <c r="A3345" i="3"/>
  <c r="B3344" i="3"/>
  <c r="A3344" i="3"/>
  <c r="B3343" i="3"/>
  <c r="A3343" i="3"/>
  <c r="B3342" i="3"/>
  <c r="A3342" i="3"/>
  <c r="B3341" i="3"/>
  <c r="A3341" i="3"/>
  <c r="B3340" i="3"/>
  <c r="A3340" i="3"/>
  <c r="B3339" i="3"/>
  <c r="A3339" i="3"/>
  <c r="B3338" i="3"/>
  <c r="A3338" i="3"/>
  <c r="B3337" i="3"/>
  <c r="A3337" i="3"/>
  <c r="B3336" i="3"/>
  <c r="A3336" i="3"/>
  <c r="B3335" i="3"/>
  <c r="A3335" i="3"/>
  <c r="B3334" i="3"/>
  <c r="A3334" i="3"/>
  <c r="B3333" i="3"/>
  <c r="A3333" i="3"/>
  <c r="B3332" i="3"/>
  <c r="A3332" i="3"/>
  <c r="B3331" i="3"/>
  <c r="A3331" i="3"/>
  <c r="B3330" i="3"/>
  <c r="A3330" i="3"/>
  <c r="B3329" i="3"/>
  <c r="A3329" i="3"/>
  <c r="B3328" i="3"/>
  <c r="A3328" i="3"/>
  <c r="B3327" i="3"/>
  <c r="A3327" i="3"/>
  <c r="B3326" i="3"/>
  <c r="A3326" i="3"/>
  <c r="B3325" i="3"/>
  <c r="A3325" i="3"/>
  <c r="B3324" i="3"/>
  <c r="A3324" i="3"/>
  <c r="B3323" i="3"/>
  <c r="A3323" i="3"/>
  <c r="B3322" i="3"/>
  <c r="A3322" i="3"/>
  <c r="B3321" i="3"/>
  <c r="A3321" i="3"/>
  <c r="B3320" i="3"/>
  <c r="A3320" i="3"/>
  <c r="B3319" i="3"/>
  <c r="A3319" i="3"/>
  <c r="B3318" i="3"/>
  <c r="A3318" i="3"/>
  <c r="B3317" i="3"/>
  <c r="A3317" i="3"/>
  <c r="B3316" i="3"/>
  <c r="A3316" i="3"/>
  <c r="B3315" i="3"/>
  <c r="A3315" i="3"/>
  <c r="B3314" i="3"/>
  <c r="A3314" i="3"/>
  <c r="B3313" i="3"/>
  <c r="A3313" i="3"/>
  <c r="B3312" i="3"/>
  <c r="A3312" i="3"/>
  <c r="B3311" i="3"/>
  <c r="A3311" i="3"/>
  <c r="B3310" i="3"/>
  <c r="A3310" i="3"/>
  <c r="B3309" i="3"/>
  <c r="A3309" i="3"/>
  <c r="B3308" i="3"/>
  <c r="A3308" i="3"/>
  <c r="B3307" i="3"/>
  <c r="A3307" i="3"/>
  <c r="B3306" i="3"/>
  <c r="A3306" i="3"/>
  <c r="B3305" i="3"/>
  <c r="A3305" i="3"/>
  <c r="B3304" i="3"/>
  <c r="A3304" i="3"/>
  <c r="B3303" i="3"/>
  <c r="A3303" i="3"/>
  <c r="B3302" i="3"/>
  <c r="A3302" i="3"/>
  <c r="B3301" i="3"/>
  <c r="A3301" i="3"/>
  <c r="B3300" i="3"/>
  <c r="A3300" i="3"/>
  <c r="B3299" i="3"/>
  <c r="A3299" i="3"/>
  <c r="B3298" i="3"/>
  <c r="A3298" i="3"/>
  <c r="B3297" i="3"/>
  <c r="A3297" i="3"/>
  <c r="B3296" i="3"/>
  <c r="A3296" i="3"/>
  <c r="B3295" i="3"/>
  <c r="A3295" i="3"/>
  <c r="B3294" i="3"/>
  <c r="A3294" i="3"/>
  <c r="B3293" i="3"/>
  <c r="A3293" i="3"/>
  <c r="B3292" i="3"/>
  <c r="A3292" i="3"/>
  <c r="B3291" i="3"/>
  <c r="A3291" i="3"/>
  <c r="B3290" i="3"/>
  <c r="A3290" i="3"/>
  <c r="B3289" i="3"/>
  <c r="A3289" i="3"/>
  <c r="B3288" i="3"/>
  <c r="A3288" i="3"/>
  <c r="B3287" i="3"/>
  <c r="A3287" i="3"/>
  <c r="B3286" i="3"/>
  <c r="A3286" i="3"/>
  <c r="B3285" i="3"/>
  <c r="A3285" i="3"/>
  <c r="B3284" i="3"/>
  <c r="A3284" i="3"/>
  <c r="B3283" i="3"/>
  <c r="A3283" i="3"/>
  <c r="B3282" i="3"/>
  <c r="A3282" i="3"/>
  <c r="B3281" i="3"/>
  <c r="A3281" i="3"/>
  <c r="B3280" i="3"/>
  <c r="A3280" i="3"/>
  <c r="B3279" i="3"/>
  <c r="A3279" i="3"/>
  <c r="B3278" i="3"/>
  <c r="A3278" i="3"/>
  <c r="B3277" i="3"/>
  <c r="A3277" i="3"/>
  <c r="B3276" i="3"/>
  <c r="A3276" i="3"/>
  <c r="B3275" i="3"/>
  <c r="A3275" i="3"/>
  <c r="B3274" i="3"/>
  <c r="A3274" i="3"/>
  <c r="B3273" i="3"/>
  <c r="A3273" i="3"/>
  <c r="B3272" i="3"/>
  <c r="A3272" i="3"/>
  <c r="B3271" i="3"/>
  <c r="A3271" i="3"/>
  <c r="B3270" i="3"/>
  <c r="A3270" i="3"/>
  <c r="B3269" i="3"/>
  <c r="A3269" i="3"/>
  <c r="B3268" i="3"/>
  <c r="A3268" i="3"/>
  <c r="B3267" i="3"/>
  <c r="A3267" i="3"/>
  <c r="B3266" i="3"/>
  <c r="A3266" i="3"/>
  <c r="B3265" i="3"/>
  <c r="A3265" i="3"/>
  <c r="B3264" i="3"/>
  <c r="A3264" i="3"/>
  <c r="B3263" i="3"/>
  <c r="A3263" i="3"/>
  <c r="B3262" i="3"/>
  <c r="A3262" i="3"/>
  <c r="B3261" i="3"/>
  <c r="A3261" i="3"/>
  <c r="B3260" i="3"/>
  <c r="A3260" i="3"/>
  <c r="B3259" i="3"/>
  <c r="A3259" i="3"/>
  <c r="B3258" i="3"/>
  <c r="A3258" i="3"/>
  <c r="B3257" i="3"/>
  <c r="A3257" i="3"/>
  <c r="B3256" i="3"/>
  <c r="A3256" i="3"/>
  <c r="B3255" i="3"/>
  <c r="A3255" i="3"/>
  <c r="B3254" i="3"/>
  <c r="A3254" i="3"/>
  <c r="B3253" i="3"/>
  <c r="A3253" i="3"/>
  <c r="B3252" i="3"/>
  <c r="A3252" i="3"/>
  <c r="B3251" i="3"/>
  <c r="A3251" i="3"/>
  <c r="B3250" i="3"/>
  <c r="A3250" i="3"/>
  <c r="B3249" i="3"/>
  <c r="A3249" i="3"/>
  <c r="B3248" i="3"/>
  <c r="A3248" i="3"/>
  <c r="B3247" i="3"/>
  <c r="A3247" i="3"/>
  <c r="B3246" i="3"/>
  <c r="A3246" i="3"/>
  <c r="B3245" i="3"/>
  <c r="A3245" i="3"/>
  <c r="B3244" i="3"/>
  <c r="A3244" i="3"/>
  <c r="B3243" i="3"/>
  <c r="A3243" i="3"/>
  <c r="B3242" i="3"/>
  <c r="A3242" i="3"/>
  <c r="B3241" i="3"/>
  <c r="A3241" i="3"/>
  <c r="B3240" i="3"/>
  <c r="A3240" i="3"/>
  <c r="B3239" i="3"/>
  <c r="A3239" i="3"/>
  <c r="B3238" i="3"/>
  <c r="A3238" i="3"/>
  <c r="B3237" i="3"/>
  <c r="A3237" i="3"/>
  <c r="B3236" i="3"/>
  <c r="A3236" i="3"/>
  <c r="B3235" i="3"/>
  <c r="A3235" i="3"/>
  <c r="B3234" i="3"/>
  <c r="A3234" i="3"/>
  <c r="B3233" i="3"/>
  <c r="A3233" i="3"/>
  <c r="B3232" i="3"/>
  <c r="A3232" i="3"/>
  <c r="B3231" i="3"/>
  <c r="A3231" i="3"/>
  <c r="B3230" i="3"/>
  <c r="A3230" i="3"/>
  <c r="B3229" i="3"/>
  <c r="A3229" i="3"/>
  <c r="B3228" i="3"/>
  <c r="A3228" i="3"/>
  <c r="B3227" i="3"/>
  <c r="A3227" i="3"/>
  <c r="B3226" i="3"/>
  <c r="A3226" i="3"/>
  <c r="B3225" i="3"/>
  <c r="A3225" i="3"/>
  <c r="B3224" i="3"/>
  <c r="A3224" i="3"/>
  <c r="B3223" i="3"/>
  <c r="A3223" i="3"/>
  <c r="B3222" i="3"/>
  <c r="A3222" i="3"/>
  <c r="B3221" i="3"/>
  <c r="A3221" i="3"/>
  <c r="B3220" i="3"/>
  <c r="A3220" i="3"/>
  <c r="B3219" i="3"/>
  <c r="A3219" i="3"/>
  <c r="B3218" i="3"/>
  <c r="A3218" i="3"/>
  <c r="B3217" i="3"/>
  <c r="A3217" i="3"/>
  <c r="B3216" i="3"/>
  <c r="A3216" i="3"/>
  <c r="B3215" i="3"/>
  <c r="A3215" i="3"/>
  <c r="B3214" i="3"/>
  <c r="A3214" i="3"/>
  <c r="B3213" i="3"/>
  <c r="A3213" i="3"/>
  <c r="B3212" i="3"/>
  <c r="A3212" i="3"/>
  <c r="B3211" i="3"/>
  <c r="A3211" i="3"/>
  <c r="B3210" i="3"/>
  <c r="A3210" i="3"/>
  <c r="B3209" i="3"/>
  <c r="A3209" i="3"/>
  <c r="B3208" i="3"/>
  <c r="A3208" i="3"/>
  <c r="B3207" i="3"/>
  <c r="A3207" i="3"/>
  <c r="B3206" i="3"/>
  <c r="A3206" i="3"/>
  <c r="B3205" i="3"/>
  <c r="A3205" i="3"/>
  <c r="B3204" i="3"/>
  <c r="A3204" i="3"/>
  <c r="B3203" i="3"/>
  <c r="A3203" i="3"/>
  <c r="B3202" i="3"/>
  <c r="A3202" i="3"/>
  <c r="B3201" i="3"/>
  <c r="A3201" i="3"/>
  <c r="B3200" i="3"/>
  <c r="A3200" i="3"/>
  <c r="B3199" i="3"/>
  <c r="A3199" i="3"/>
  <c r="B3198" i="3"/>
  <c r="A3198" i="3"/>
  <c r="B3197" i="3"/>
  <c r="A3197" i="3"/>
  <c r="B3196" i="3"/>
  <c r="A3196" i="3"/>
  <c r="B3195" i="3"/>
  <c r="A3195" i="3"/>
  <c r="B3194" i="3"/>
  <c r="A3194" i="3"/>
  <c r="B3193" i="3"/>
  <c r="A3193" i="3"/>
  <c r="B3192" i="3"/>
  <c r="A3192" i="3"/>
  <c r="B3191" i="3"/>
  <c r="A3191" i="3"/>
  <c r="B3190" i="3"/>
  <c r="A3190" i="3"/>
  <c r="B3189" i="3"/>
  <c r="A3189" i="3"/>
  <c r="B3188" i="3"/>
  <c r="A3188" i="3"/>
  <c r="B3187" i="3"/>
  <c r="A3187" i="3"/>
  <c r="B3186" i="3"/>
  <c r="A3186" i="3"/>
  <c r="B3185" i="3"/>
  <c r="A3185" i="3"/>
  <c r="B3184" i="3"/>
  <c r="A3184" i="3"/>
  <c r="B3183" i="3"/>
  <c r="A3183" i="3"/>
  <c r="B3182" i="3"/>
  <c r="A3182" i="3"/>
  <c r="B3181" i="3"/>
  <c r="A3181" i="3"/>
  <c r="B3180" i="3"/>
  <c r="A3180" i="3"/>
  <c r="B3179" i="3"/>
  <c r="A3179" i="3"/>
  <c r="B3178" i="3"/>
  <c r="A3178" i="3"/>
  <c r="B3177" i="3"/>
  <c r="A3177" i="3"/>
  <c r="B3176" i="3"/>
  <c r="A3176" i="3"/>
  <c r="B3175" i="3"/>
  <c r="A3175" i="3"/>
  <c r="B3174" i="3"/>
  <c r="A3174" i="3"/>
  <c r="B3173" i="3"/>
  <c r="A3173" i="3"/>
  <c r="B3172" i="3"/>
  <c r="A3172" i="3"/>
  <c r="B3171" i="3"/>
  <c r="A3171" i="3"/>
  <c r="B3170" i="3"/>
  <c r="A3170" i="3"/>
  <c r="B3169" i="3"/>
  <c r="A3169" i="3"/>
  <c r="B3168" i="3"/>
  <c r="A3168" i="3"/>
  <c r="B3167" i="3"/>
  <c r="A3167" i="3"/>
  <c r="B3166" i="3"/>
  <c r="A3166" i="3"/>
  <c r="B3165" i="3"/>
  <c r="A3165" i="3"/>
  <c r="B3164" i="3"/>
  <c r="A3164" i="3"/>
  <c r="B3163" i="3"/>
  <c r="A3163" i="3"/>
  <c r="B3162" i="3"/>
  <c r="A3162" i="3"/>
  <c r="B3161" i="3"/>
  <c r="A3161" i="3"/>
  <c r="B3160" i="3"/>
  <c r="A3160" i="3"/>
  <c r="B3159" i="3"/>
  <c r="A3159" i="3"/>
  <c r="B3158" i="3"/>
  <c r="A3158" i="3"/>
  <c r="B3157" i="3"/>
  <c r="A3157" i="3"/>
  <c r="B3156" i="3"/>
  <c r="A3156" i="3"/>
  <c r="B3155" i="3"/>
  <c r="A3155" i="3"/>
  <c r="B3154" i="3"/>
  <c r="A3154" i="3"/>
  <c r="B3153" i="3"/>
  <c r="A3153" i="3"/>
  <c r="B3152" i="3"/>
  <c r="A3152" i="3"/>
  <c r="B3151" i="3"/>
  <c r="A3151" i="3"/>
  <c r="B3150" i="3"/>
  <c r="A3150" i="3"/>
  <c r="B3149" i="3"/>
  <c r="A3149" i="3"/>
  <c r="B3148" i="3"/>
  <c r="A3148" i="3"/>
  <c r="B3147" i="3"/>
  <c r="A3147" i="3"/>
  <c r="B3146" i="3"/>
  <c r="A3146" i="3"/>
  <c r="B3145" i="3"/>
  <c r="A3145" i="3"/>
  <c r="B3144" i="3"/>
  <c r="A3144" i="3"/>
  <c r="B3143" i="3"/>
  <c r="A3143" i="3"/>
  <c r="B3142" i="3"/>
  <c r="A3142" i="3"/>
  <c r="B3141" i="3"/>
  <c r="A3141" i="3"/>
  <c r="B3140" i="3"/>
  <c r="A3140" i="3"/>
  <c r="B3139" i="3"/>
  <c r="A3139" i="3"/>
  <c r="B3138" i="3"/>
  <c r="A3138" i="3"/>
  <c r="B3137" i="3"/>
  <c r="A3137" i="3"/>
  <c r="B3136" i="3"/>
  <c r="A3136" i="3"/>
  <c r="B3135" i="3"/>
  <c r="A3135" i="3"/>
  <c r="B3134" i="3"/>
  <c r="A3134" i="3"/>
  <c r="B3133" i="3"/>
  <c r="A3133" i="3"/>
  <c r="B3132" i="3"/>
  <c r="A3132" i="3"/>
  <c r="B3131" i="3"/>
  <c r="A3131" i="3"/>
  <c r="B3130" i="3"/>
  <c r="A3130" i="3"/>
  <c r="B3129" i="3"/>
  <c r="A3129" i="3"/>
  <c r="B3128" i="3"/>
  <c r="A3128" i="3"/>
  <c r="B3127" i="3"/>
  <c r="A3127" i="3"/>
  <c r="B3126" i="3"/>
  <c r="A3126" i="3"/>
  <c r="B3125" i="3"/>
  <c r="A3125" i="3"/>
  <c r="B3124" i="3"/>
  <c r="A3124" i="3"/>
  <c r="B3123" i="3"/>
  <c r="A3123" i="3"/>
  <c r="B3122" i="3"/>
  <c r="A3122" i="3"/>
  <c r="B3121" i="3"/>
  <c r="A3121" i="3"/>
  <c r="B3120" i="3"/>
  <c r="A3120" i="3"/>
  <c r="B3119" i="3"/>
  <c r="A3119" i="3"/>
  <c r="B3118" i="3"/>
  <c r="A3118" i="3"/>
  <c r="B3117" i="3"/>
  <c r="A3117" i="3"/>
  <c r="B3116" i="3"/>
  <c r="A3116" i="3"/>
  <c r="B3115" i="3"/>
  <c r="A3115" i="3"/>
  <c r="B3114" i="3"/>
  <c r="A3114" i="3"/>
  <c r="B3113" i="3"/>
  <c r="A3113" i="3"/>
  <c r="B3112" i="3"/>
  <c r="A3112" i="3"/>
  <c r="B3111" i="3"/>
  <c r="A3111" i="3"/>
  <c r="B3110" i="3"/>
  <c r="A3110" i="3"/>
  <c r="B3109" i="3"/>
  <c r="A3109" i="3"/>
  <c r="B3108" i="3"/>
  <c r="A3108" i="3"/>
  <c r="B3107" i="3"/>
  <c r="A3107" i="3"/>
  <c r="B3106" i="3"/>
  <c r="A3106" i="3"/>
  <c r="B3105" i="3"/>
  <c r="A3105" i="3"/>
  <c r="B3104" i="3"/>
  <c r="A3104" i="3"/>
  <c r="B3103" i="3"/>
  <c r="A3103" i="3"/>
  <c r="B3102" i="3"/>
  <c r="A3102" i="3"/>
  <c r="B3101" i="3"/>
  <c r="A3101" i="3"/>
  <c r="B3100" i="3"/>
  <c r="A3100" i="3"/>
  <c r="B3099" i="3"/>
  <c r="A3099" i="3"/>
  <c r="B3098" i="3"/>
  <c r="A3098" i="3"/>
  <c r="B3097" i="3"/>
  <c r="A3097" i="3"/>
  <c r="B3096" i="3"/>
  <c r="A3096" i="3"/>
  <c r="B3095" i="3"/>
  <c r="A3095" i="3"/>
  <c r="B3094" i="3"/>
  <c r="A3094" i="3"/>
  <c r="B3093" i="3"/>
  <c r="A3093" i="3"/>
  <c r="B3092" i="3"/>
  <c r="A3092" i="3"/>
  <c r="B3091" i="3"/>
  <c r="A3091" i="3"/>
  <c r="B3090" i="3"/>
  <c r="A3090" i="3"/>
  <c r="B3089" i="3"/>
  <c r="A3089" i="3"/>
  <c r="B3088" i="3"/>
  <c r="A3088" i="3"/>
  <c r="B3087" i="3"/>
  <c r="A3087" i="3"/>
  <c r="B3086" i="3"/>
  <c r="A3086" i="3"/>
  <c r="B3085" i="3"/>
  <c r="A3085" i="3"/>
  <c r="B3084" i="3"/>
  <c r="A3084" i="3"/>
  <c r="B3083" i="3"/>
  <c r="A3083" i="3"/>
  <c r="B3082" i="3"/>
  <c r="A3082" i="3"/>
  <c r="B3081" i="3"/>
  <c r="A3081" i="3"/>
  <c r="B3080" i="3"/>
  <c r="A3080" i="3"/>
  <c r="B3079" i="3"/>
  <c r="A3079" i="3"/>
  <c r="B3078" i="3"/>
  <c r="A3078" i="3"/>
  <c r="B3077" i="3"/>
  <c r="A3077" i="3"/>
  <c r="B3076" i="3"/>
  <c r="A3076" i="3"/>
  <c r="B3075" i="3"/>
  <c r="A3075" i="3"/>
  <c r="B3074" i="3"/>
  <c r="A3074" i="3"/>
  <c r="B3073" i="3"/>
  <c r="A3073" i="3"/>
  <c r="B3072" i="3"/>
  <c r="A3072" i="3"/>
  <c r="B3071" i="3"/>
  <c r="A3071" i="3"/>
  <c r="B3070" i="3"/>
  <c r="A3070" i="3"/>
  <c r="B3069" i="3"/>
  <c r="A3069" i="3"/>
  <c r="B3068" i="3"/>
  <c r="A3068" i="3"/>
  <c r="B3067" i="3"/>
  <c r="A3067" i="3"/>
  <c r="B3066" i="3"/>
  <c r="A3066" i="3"/>
  <c r="B3065" i="3"/>
  <c r="A3065" i="3"/>
  <c r="B3064" i="3"/>
  <c r="A3064" i="3"/>
  <c r="B3063" i="3"/>
  <c r="A3063" i="3"/>
  <c r="B3062" i="3"/>
  <c r="A3062" i="3"/>
  <c r="B3061" i="3"/>
  <c r="A3061" i="3"/>
  <c r="B3060" i="3"/>
  <c r="A3060" i="3"/>
  <c r="B3059" i="3"/>
  <c r="A3059" i="3"/>
  <c r="B3058" i="3"/>
  <c r="A3058" i="3"/>
  <c r="B3057" i="3"/>
  <c r="A3057" i="3"/>
  <c r="B3056" i="3"/>
  <c r="A3056" i="3"/>
  <c r="B3055" i="3"/>
  <c r="A3055" i="3"/>
  <c r="B3054" i="3"/>
  <c r="A3054" i="3"/>
  <c r="B3053" i="3"/>
  <c r="A3053" i="3"/>
  <c r="B3052" i="3"/>
  <c r="A3052" i="3"/>
  <c r="B3051" i="3"/>
  <c r="A3051" i="3"/>
  <c r="B3050" i="3"/>
  <c r="A3050" i="3"/>
  <c r="B3049" i="3"/>
  <c r="A3049" i="3"/>
  <c r="B3048" i="3"/>
  <c r="A3048" i="3"/>
  <c r="B3047" i="3"/>
  <c r="A3047" i="3"/>
  <c r="B3046" i="3"/>
  <c r="A3046" i="3"/>
  <c r="B3045" i="3"/>
  <c r="A3045" i="3"/>
  <c r="B3044" i="3"/>
  <c r="A3044" i="3"/>
  <c r="B3043" i="3"/>
  <c r="A3043" i="3"/>
  <c r="B3042" i="3"/>
  <c r="A3042" i="3"/>
  <c r="B3041" i="3"/>
  <c r="A3041" i="3"/>
  <c r="B3040" i="3"/>
  <c r="A3040" i="3"/>
  <c r="B3039" i="3"/>
  <c r="A3039" i="3"/>
  <c r="B3038" i="3"/>
  <c r="A3038" i="3"/>
  <c r="B3037" i="3"/>
  <c r="A3037" i="3"/>
  <c r="B3036" i="3"/>
  <c r="A3036" i="3"/>
  <c r="B3035" i="3"/>
  <c r="A3035" i="3"/>
  <c r="B3034" i="3"/>
  <c r="A3034" i="3"/>
  <c r="B3033" i="3"/>
  <c r="A3033" i="3"/>
  <c r="B3032" i="3"/>
  <c r="A3032" i="3"/>
  <c r="B3031" i="3"/>
  <c r="A3031" i="3"/>
  <c r="B3030" i="3"/>
  <c r="A3030" i="3"/>
  <c r="B3029" i="3"/>
  <c r="A3029" i="3"/>
  <c r="B3028" i="3"/>
  <c r="A3028" i="3"/>
  <c r="B3027" i="3"/>
  <c r="A3027" i="3"/>
  <c r="B3026" i="3"/>
  <c r="A3026" i="3"/>
  <c r="B3025" i="3"/>
  <c r="A3025" i="3"/>
  <c r="B3024" i="3"/>
  <c r="A3024" i="3"/>
  <c r="B3023" i="3"/>
  <c r="A3023" i="3"/>
  <c r="B3022" i="3"/>
  <c r="A3022" i="3"/>
  <c r="B3021" i="3"/>
  <c r="A3021" i="3"/>
  <c r="B3020" i="3"/>
  <c r="A3020" i="3"/>
  <c r="B3019" i="3"/>
  <c r="A3019" i="3"/>
  <c r="B3018" i="3"/>
  <c r="A3018" i="3"/>
  <c r="B3017" i="3"/>
  <c r="A3017" i="3"/>
  <c r="B3016" i="3"/>
  <c r="A3016" i="3"/>
  <c r="B3015" i="3"/>
  <c r="A3015" i="3"/>
  <c r="B3014" i="3"/>
  <c r="A3014" i="3"/>
  <c r="B3013" i="3"/>
  <c r="A3013" i="3"/>
  <c r="B3012" i="3"/>
  <c r="A3012" i="3"/>
  <c r="B3011" i="3"/>
  <c r="A3011" i="3"/>
  <c r="B3010" i="3"/>
  <c r="A3010" i="3"/>
  <c r="B3009" i="3"/>
  <c r="A3009" i="3"/>
  <c r="B3008" i="3"/>
  <c r="A3008" i="3"/>
  <c r="B3007" i="3"/>
  <c r="A3007" i="3"/>
  <c r="B3006" i="3"/>
  <c r="A3006" i="3"/>
  <c r="B3005" i="3"/>
  <c r="A3005" i="3"/>
  <c r="B3004" i="3"/>
  <c r="A3004" i="3"/>
  <c r="B3003" i="3"/>
  <c r="A3003" i="3"/>
  <c r="B3002" i="3"/>
  <c r="A3002" i="3"/>
  <c r="B3001" i="3"/>
  <c r="A3001" i="3"/>
  <c r="B3000" i="3"/>
  <c r="A3000" i="3"/>
  <c r="B2999" i="3"/>
  <c r="A2999" i="3"/>
  <c r="B2998" i="3"/>
  <c r="A2998" i="3"/>
  <c r="B2997" i="3"/>
  <c r="A2997" i="3"/>
  <c r="B2996" i="3"/>
  <c r="A2996" i="3"/>
  <c r="B2995" i="3"/>
  <c r="A2995" i="3"/>
  <c r="B2994" i="3"/>
  <c r="A2994" i="3"/>
  <c r="B2993" i="3"/>
  <c r="A2993" i="3"/>
  <c r="B2992" i="3"/>
  <c r="A2992" i="3"/>
  <c r="B2991" i="3"/>
  <c r="A2991" i="3"/>
  <c r="B2990" i="3"/>
  <c r="A2990" i="3"/>
  <c r="B2989" i="3"/>
  <c r="A2989" i="3"/>
  <c r="B2988" i="3"/>
  <c r="A2988" i="3"/>
  <c r="B2987" i="3"/>
  <c r="A2987" i="3"/>
  <c r="B2986" i="3"/>
  <c r="A2986" i="3"/>
  <c r="B2985" i="3"/>
  <c r="A2985" i="3"/>
  <c r="B2984" i="3"/>
  <c r="A2984" i="3"/>
  <c r="B2983" i="3"/>
  <c r="A2983" i="3"/>
  <c r="B2982" i="3"/>
  <c r="A2982" i="3"/>
  <c r="B2981" i="3"/>
  <c r="A2981" i="3"/>
  <c r="B2980" i="3"/>
  <c r="A2980" i="3"/>
  <c r="B2979" i="3"/>
  <c r="A2979" i="3"/>
  <c r="B2978" i="3"/>
  <c r="A2978" i="3"/>
  <c r="B2977" i="3"/>
  <c r="A2977" i="3"/>
  <c r="B2976" i="3"/>
  <c r="A2976" i="3"/>
  <c r="B2975" i="3"/>
  <c r="A2975" i="3"/>
  <c r="B2974" i="3"/>
  <c r="A2974" i="3"/>
  <c r="B2973" i="3"/>
  <c r="A2973" i="3"/>
  <c r="B2972" i="3"/>
  <c r="A2972" i="3"/>
  <c r="B2971" i="3"/>
  <c r="A2971" i="3"/>
  <c r="B2970" i="3"/>
  <c r="A2970" i="3"/>
  <c r="B2969" i="3"/>
  <c r="A2969" i="3"/>
  <c r="B2968" i="3"/>
  <c r="A2968" i="3"/>
  <c r="B2967" i="3"/>
  <c r="A2967" i="3"/>
  <c r="B2966" i="3"/>
  <c r="A2966" i="3"/>
  <c r="B2965" i="3"/>
  <c r="A2965" i="3"/>
  <c r="B2964" i="3"/>
  <c r="A2964" i="3"/>
  <c r="B2963" i="3"/>
  <c r="A2963" i="3"/>
  <c r="B2962" i="3"/>
  <c r="A2962" i="3"/>
  <c r="B2961" i="3"/>
  <c r="A2961" i="3"/>
  <c r="B2960" i="3"/>
  <c r="A2960" i="3"/>
  <c r="B2959" i="3"/>
  <c r="A2959" i="3"/>
  <c r="B2958" i="3"/>
  <c r="A2958" i="3"/>
  <c r="B2957" i="3"/>
  <c r="A2957" i="3"/>
  <c r="B2956" i="3"/>
  <c r="A2956" i="3"/>
  <c r="B2955" i="3"/>
  <c r="A2955" i="3"/>
  <c r="B2954" i="3"/>
  <c r="A2954" i="3"/>
  <c r="B2953" i="3"/>
  <c r="A2953" i="3"/>
  <c r="B2952" i="3"/>
  <c r="A2952" i="3"/>
  <c r="B2951" i="3"/>
  <c r="A2951" i="3"/>
  <c r="B2950" i="3"/>
  <c r="A2950" i="3"/>
  <c r="B2949" i="3"/>
  <c r="A2949" i="3"/>
  <c r="B2948" i="3"/>
  <c r="A2948" i="3"/>
  <c r="B2947" i="3"/>
  <c r="A2947" i="3"/>
  <c r="B2946" i="3"/>
  <c r="A2946" i="3"/>
  <c r="B2945" i="3"/>
  <c r="A2945" i="3"/>
  <c r="B2944" i="3"/>
  <c r="A2944" i="3"/>
  <c r="B2943" i="3"/>
  <c r="A2943" i="3"/>
  <c r="B2942" i="3"/>
  <c r="A2942" i="3"/>
  <c r="B2941" i="3"/>
  <c r="A2941" i="3"/>
  <c r="B2940" i="3"/>
  <c r="A2940" i="3"/>
  <c r="B2939" i="3"/>
  <c r="A2939" i="3"/>
  <c r="B2938" i="3"/>
  <c r="A2938" i="3"/>
  <c r="B2937" i="3"/>
  <c r="A2937" i="3"/>
  <c r="B2936" i="3"/>
  <c r="A2936" i="3"/>
  <c r="B2935" i="3"/>
  <c r="A2935" i="3"/>
  <c r="B2934" i="3"/>
  <c r="A2934" i="3"/>
  <c r="B2933" i="3"/>
  <c r="A2933" i="3"/>
  <c r="B2932" i="3"/>
  <c r="A2932" i="3"/>
  <c r="B2931" i="3"/>
  <c r="A2931" i="3"/>
  <c r="B2930" i="3"/>
  <c r="A2930" i="3"/>
  <c r="B2929" i="3"/>
  <c r="A2929" i="3"/>
  <c r="B2928" i="3"/>
  <c r="A2928" i="3"/>
  <c r="B2927" i="3"/>
  <c r="A2927" i="3"/>
  <c r="B2926" i="3"/>
  <c r="A2926" i="3"/>
  <c r="B2925" i="3"/>
  <c r="A2925" i="3"/>
  <c r="B2924" i="3"/>
  <c r="A2924" i="3"/>
  <c r="B2923" i="3"/>
  <c r="A2923" i="3"/>
  <c r="B2922" i="3"/>
  <c r="A2922" i="3"/>
  <c r="B2921" i="3"/>
  <c r="A2921" i="3"/>
  <c r="B2920" i="3"/>
  <c r="A2920" i="3"/>
  <c r="B2919" i="3"/>
  <c r="A2919" i="3"/>
  <c r="B2918" i="3"/>
  <c r="A2918" i="3"/>
  <c r="B2917" i="3"/>
  <c r="A2917" i="3"/>
  <c r="B2916" i="3"/>
  <c r="A2916" i="3"/>
  <c r="B2915" i="3"/>
  <c r="A2915" i="3"/>
  <c r="B2914" i="3"/>
  <c r="A2914" i="3"/>
  <c r="B2913" i="3"/>
  <c r="A2913" i="3"/>
  <c r="B2912" i="3"/>
  <c r="A2912" i="3"/>
  <c r="B2911" i="3"/>
  <c r="A2911" i="3"/>
  <c r="B2910" i="3"/>
  <c r="A2910" i="3"/>
  <c r="B2909" i="3"/>
  <c r="A2909" i="3"/>
  <c r="B2908" i="3"/>
  <c r="A2908" i="3"/>
  <c r="B2907" i="3"/>
  <c r="A2907" i="3"/>
  <c r="B2906" i="3"/>
  <c r="A2906" i="3"/>
  <c r="B2905" i="3"/>
  <c r="A2905" i="3"/>
  <c r="B2904" i="3"/>
  <c r="A2904" i="3"/>
  <c r="B2903" i="3"/>
  <c r="A2903" i="3"/>
  <c r="B2902" i="3"/>
  <c r="A2902" i="3"/>
  <c r="B2901" i="3"/>
  <c r="A2901" i="3"/>
  <c r="B2900" i="3"/>
  <c r="A2900" i="3"/>
  <c r="B2899" i="3"/>
  <c r="A2899" i="3"/>
  <c r="B2898" i="3"/>
  <c r="A2898" i="3"/>
  <c r="B2897" i="3"/>
  <c r="A2897" i="3"/>
  <c r="B2896" i="3"/>
  <c r="A2896" i="3"/>
  <c r="B2895" i="3"/>
  <c r="A2895" i="3"/>
  <c r="B2894" i="3"/>
  <c r="A2894" i="3"/>
  <c r="B2893" i="3"/>
  <c r="A2893" i="3"/>
  <c r="B2892" i="3"/>
  <c r="A2892" i="3"/>
  <c r="B2891" i="3"/>
  <c r="A2891" i="3"/>
  <c r="B2890" i="3"/>
  <c r="A2890" i="3"/>
  <c r="B2889" i="3"/>
  <c r="A2889" i="3"/>
  <c r="B2888" i="3"/>
  <c r="A2888" i="3"/>
  <c r="B2887" i="3"/>
  <c r="A2887" i="3"/>
  <c r="B2886" i="3"/>
  <c r="A2886" i="3"/>
  <c r="B2885" i="3"/>
  <c r="A2885" i="3"/>
  <c r="B2884" i="3"/>
  <c r="A2884" i="3"/>
  <c r="B2883" i="3"/>
  <c r="A2883" i="3"/>
  <c r="B2882" i="3"/>
  <c r="A2882" i="3"/>
  <c r="B2881" i="3"/>
  <c r="A2881" i="3"/>
  <c r="B2880" i="3"/>
  <c r="A2880" i="3"/>
  <c r="B2879" i="3"/>
  <c r="A2879" i="3"/>
  <c r="B2878" i="3"/>
  <c r="A2878" i="3"/>
  <c r="B2877" i="3"/>
  <c r="A2877" i="3"/>
  <c r="B2876" i="3"/>
  <c r="A2876" i="3"/>
  <c r="B2875" i="3"/>
  <c r="A2875" i="3"/>
  <c r="B2874" i="3"/>
  <c r="A2874" i="3"/>
  <c r="B2873" i="3"/>
  <c r="A2873" i="3"/>
  <c r="B2872" i="3"/>
  <c r="A2872" i="3"/>
  <c r="B2871" i="3"/>
  <c r="A2871" i="3"/>
  <c r="B2870" i="3"/>
  <c r="A2870" i="3"/>
  <c r="B2869" i="3"/>
  <c r="A2869" i="3"/>
  <c r="B2868" i="3"/>
  <c r="A2868" i="3"/>
  <c r="B2867" i="3"/>
  <c r="A2867" i="3"/>
  <c r="B2866" i="3"/>
  <c r="A2866" i="3"/>
  <c r="B2865" i="3"/>
  <c r="A2865" i="3"/>
  <c r="B2864" i="3"/>
  <c r="A2864" i="3"/>
  <c r="B2863" i="3"/>
  <c r="A2863" i="3"/>
  <c r="B2862" i="3"/>
  <c r="A2862" i="3"/>
  <c r="B2861" i="3"/>
  <c r="A2861" i="3"/>
  <c r="B2860" i="3"/>
  <c r="A2860" i="3"/>
  <c r="B2859" i="3"/>
  <c r="A2859" i="3"/>
  <c r="B2858" i="3"/>
  <c r="A2858" i="3"/>
  <c r="B2857" i="3"/>
  <c r="A2857" i="3"/>
  <c r="B2856" i="3"/>
  <c r="A2856" i="3"/>
  <c r="B2855" i="3"/>
  <c r="A2855" i="3"/>
  <c r="B2854" i="3"/>
  <c r="A2854" i="3"/>
  <c r="B2853" i="3"/>
  <c r="A2853" i="3"/>
  <c r="B2852" i="3"/>
  <c r="A2852" i="3"/>
  <c r="B2851" i="3"/>
  <c r="A2851" i="3"/>
  <c r="B2850" i="3"/>
  <c r="A2850" i="3"/>
  <c r="B2849" i="3"/>
  <c r="A2849" i="3"/>
  <c r="B2848" i="3"/>
  <c r="A2848" i="3"/>
  <c r="B2847" i="3"/>
  <c r="A2847" i="3"/>
  <c r="B2846" i="3"/>
  <c r="A2846" i="3"/>
  <c r="B2845" i="3"/>
  <c r="A2845" i="3"/>
  <c r="B2844" i="3"/>
  <c r="A2844" i="3"/>
  <c r="B2843" i="3"/>
  <c r="A2843" i="3"/>
  <c r="B2842" i="3"/>
  <c r="A2842" i="3"/>
  <c r="B2841" i="3"/>
  <c r="A2841" i="3"/>
  <c r="B2840" i="3"/>
  <c r="A2840" i="3"/>
  <c r="B2839" i="3"/>
  <c r="A2839" i="3"/>
  <c r="B2838" i="3"/>
  <c r="A2838" i="3"/>
  <c r="B2837" i="3"/>
  <c r="A2837" i="3"/>
  <c r="B2836" i="3"/>
  <c r="A2836" i="3"/>
  <c r="B2835" i="3"/>
  <c r="A2835" i="3"/>
  <c r="B2834" i="3"/>
  <c r="A2834" i="3"/>
  <c r="B2833" i="3"/>
  <c r="A2833" i="3"/>
  <c r="B2832" i="3"/>
  <c r="A2832" i="3"/>
  <c r="B2831" i="3"/>
  <c r="A2831" i="3"/>
  <c r="B2830" i="3"/>
  <c r="A2830" i="3"/>
  <c r="B2829" i="3"/>
  <c r="A2829" i="3"/>
  <c r="B2828" i="3"/>
  <c r="A2828" i="3"/>
  <c r="B2827" i="3"/>
  <c r="A2827" i="3"/>
  <c r="B2826" i="3"/>
  <c r="A2826" i="3"/>
  <c r="B2825" i="3"/>
  <c r="A2825" i="3"/>
  <c r="B2824" i="3"/>
  <c r="A2824" i="3"/>
  <c r="B2823" i="3"/>
  <c r="A2823" i="3"/>
  <c r="B2822" i="3"/>
  <c r="A2822" i="3"/>
  <c r="B2821" i="3"/>
  <c r="A2821" i="3"/>
  <c r="B2820" i="3"/>
  <c r="A2820" i="3"/>
  <c r="B2819" i="3"/>
  <c r="A2819" i="3"/>
  <c r="B2818" i="3"/>
  <c r="A2818" i="3"/>
  <c r="B2817" i="3"/>
  <c r="A2817" i="3"/>
  <c r="B2816" i="3"/>
  <c r="A2816" i="3"/>
  <c r="B2815" i="3"/>
  <c r="A2815" i="3"/>
  <c r="B2814" i="3"/>
  <c r="A2814" i="3"/>
  <c r="B2813" i="3"/>
  <c r="A2813" i="3"/>
  <c r="B2812" i="3"/>
  <c r="A2812" i="3"/>
  <c r="B2811" i="3"/>
  <c r="A2811" i="3"/>
  <c r="B2810" i="3"/>
  <c r="A2810" i="3"/>
  <c r="B2809" i="3"/>
  <c r="A2809" i="3"/>
  <c r="B2808" i="3"/>
  <c r="A2808" i="3"/>
  <c r="B2807" i="3"/>
  <c r="A2807" i="3"/>
  <c r="B2806" i="3"/>
  <c r="A2806" i="3"/>
  <c r="B2805" i="3"/>
  <c r="A2805" i="3"/>
  <c r="B2804" i="3"/>
  <c r="A2804" i="3"/>
  <c r="B2803" i="3"/>
  <c r="A2803" i="3"/>
  <c r="B2802" i="3"/>
  <c r="A2802" i="3"/>
  <c r="B2801" i="3"/>
  <c r="A2801" i="3"/>
  <c r="B2800" i="3"/>
  <c r="A2800" i="3"/>
  <c r="B2799" i="3"/>
  <c r="A2799" i="3"/>
  <c r="B2798" i="3"/>
  <c r="A2798" i="3"/>
  <c r="B2797" i="3"/>
  <c r="A2797" i="3"/>
  <c r="B2796" i="3"/>
  <c r="A2796" i="3"/>
  <c r="B2795" i="3"/>
  <c r="A2795" i="3"/>
  <c r="B2794" i="3"/>
  <c r="A2794" i="3"/>
  <c r="B2793" i="3"/>
  <c r="A2793" i="3"/>
  <c r="B2792" i="3"/>
  <c r="A2792" i="3"/>
  <c r="B2791" i="3"/>
  <c r="A2791" i="3"/>
  <c r="B2790" i="3"/>
  <c r="A2790" i="3"/>
  <c r="B2789" i="3"/>
  <c r="A2789" i="3"/>
  <c r="B2788" i="3"/>
  <c r="A2788" i="3"/>
  <c r="B2787" i="3"/>
  <c r="A2787" i="3"/>
  <c r="B2786" i="3"/>
  <c r="A2786" i="3"/>
  <c r="B2785" i="3"/>
  <c r="A2785" i="3"/>
  <c r="B2784" i="3"/>
  <c r="A2784" i="3"/>
  <c r="B2783" i="3"/>
  <c r="A2783" i="3"/>
  <c r="B2782" i="3"/>
  <c r="A2782" i="3"/>
  <c r="B2781" i="3"/>
  <c r="A2781" i="3"/>
  <c r="B2780" i="3"/>
  <c r="A2780" i="3"/>
  <c r="B2779" i="3"/>
  <c r="A2779" i="3"/>
  <c r="B2778" i="3"/>
  <c r="A2778" i="3"/>
  <c r="B2777" i="3"/>
  <c r="A2777" i="3"/>
  <c r="B2776" i="3"/>
  <c r="A2776" i="3"/>
  <c r="B2775" i="3"/>
  <c r="A2775" i="3"/>
  <c r="B2774" i="3"/>
  <c r="A2774" i="3"/>
  <c r="B2773" i="3"/>
  <c r="A2773" i="3"/>
  <c r="B2772" i="3"/>
  <c r="A2772" i="3"/>
  <c r="B2771" i="3"/>
  <c r="A2771" i="3"/>
  <c r="B2770" i="3"/>
  <c r="A2770" i="3"/>
  <c r="B2769" i="3"/>
  <c r="A2769" i="3"/>
  <c r="B2768" i="3"/>
  <c r="A2768" i="3"/>
  <c r="B2767" i="3"/>
  <c r="A2767" i="3"/>
  <c r="B2766" i="3"/>
  <c r="A2766" i="3"/>
  <c r="B2765" i="3"/>
  <c r="A2765" i="3"/>
  <c r="B2764" i="3"/>
  <c r="A2764" i="3"/>
  <c r="B2763" i="3"/>
  <c r="A2763" i="3"/>
  <c r="B2762" i="3"/>
  <c r="A2762" i="3"/>
  <c r="B2761" i="3"/>
  <c r="A2761" i="3"/>
  <c r="B2760" i="3"/>
  <c r="A2760" i="3"/>
  <c r="B2759" i="3"/>
  <c r="A2759" i="3"/>
  <c r="B2758" i="3"/>
  <c r="A2758" i="3"/>
  <c r="B2757" i="3"/>
  <c r="A2757" i="3"/>
  <c r="B2756" i="3"/>
  <c r="A2756" i="3"/>
  <c r="B2755" i="3"/>
  <c r="A2755" i="3"/>
  <c r="B2754" i="3"/>
  <c r="A2754" i="3"/>
  <c r="B2753" i="3"/>
  <c r="A2753" i="3"/>
  <c r="B2752" i="3"/>
  <c r="A2752" i="3"/>
  <c r="B2751" i="3"/>
  <c r="A2751" i="3"/>
  <c r="B2750" i="3"/>
  <c r="A2750" i="3"/>
  <c r="B2749" i="3"/>
  <c r="A2749" i="3"/>
  <c r="B2748" i="3"/>
  <c r="A2748" i="3"/>
  <c r="B2747" i="3"/>
  <c r="A2747" i="3"/>
  <c r="B2746" i="3"/>
  <c r="A2746" i="3"/>
  <c r="B2745" i="3"/>
  <c r="A2745" i="3"/>
  <c r="B2744" i="3"/>
  <c r="A2744" i="3"/>
  <c r="B2743" i="3"/>
  <c r="A2743" i="3"/>
  <c r="B2742" i="3"/>
  <c r="A2742" i="3"/>
  <c r="B2741" i="3"/>
  <c r="A2741" i="3"/>
  <c r="B2740" i="3"/>
  <c r="A2740" i="3"/>
  <c r="B2739" i="3"/>
  <c r="A2739" i="3"/>
  <c r="B2738" i="3"/>
  <c r="A2738" i="3"/>
  <c r="B2737" i="3"/>
  <c r="A2737" i="3"/>
  <c r="B2736" i="3"/>
  <c r="A2736" i="3"/>
  <c r="B2735" i="3"/>
  <c r="A2735" i="3"/>
  <c r="B2734" i="3"/>
  <c r="A2734" i="3"/>
  <c r="B2733" i="3"/>
  <c r="A2733" i="3"/>
  <c r="B2732" i="3"/>
  <c r="A2732" i="3"/>
  <c r="B2731" i="3"/>
  <c r="A2731" i="3"/>
  <c r="B2730" i="3"/>
  <c r="A2730" i="3"/>
  <c r="B2729" i="3"/>
  <c r="A2729" i="3"/>
  <c r="B2728" i="3"/>
  <c r="A2728" i="3"/>
  <c r="B2727" i="3"/>
  <c r="A2727" i="3"/>
  <c r="B2726" i="3"/>
  <c r="A2726" i="3"/>
  <c r="B2725" i="3"/>
  <c r="A2725" i="3"/>
  <c r="B2724" i="3"/>
  <c r="A2724" i="3"/>
  <c r="B2723" i="3"/>
  <c r="A2723" i="3"/>
  <c r="B2722" i="3"/>
  <c r="A2722" i="3"/>
  <c r="B2721" i="3"/>
  <c r="A2721" i="3"/>
  <c r="B2720" i="3"/>
  <c r="A2720" i="3"/>
  <c r="B2719" i="3"/>
  <c r="A2719" i="3"/>
  <c r="B2718" i="3"/>
  <c r="A2718" i="3"/>
  <c r="B2717" i="3"/>
  <c r="A2717" i="3"/>
  <c r="B2716" i="3"/>
  <c r="A2716" i="3"/>
  <c r="B2715" i="3"/>
  <c r="A2715" i="3"/>
  <c r="B2714" i="3"/>
  <c r="A2714" i="3"/>
  <c r="B2713" i="3"/>
  <c r="A2713" i="3"/>
  <c r="B2712" i="3"/>
  <c r="A2712" i="3"/>
  <c r="B2711" i="3"/>
  <c r="A2711" i="3"/>
  <c r="B2710" i="3"/>
  <c r="A2710" i="3"/>
  <c r="B2709" i="3"/>
  <c r="A2709" i="3"/>
  <c r="B2708" i="3"/>
  <c r="A2708" i="3"/>
  <c r="B2707" i="3"/>
  <c r="A2707" i="3"/>
  <c r="B2706" i="3"/>
  <c r="A2706" i="3"/>
  <c r="B2705" i="3"/>
  <c r="A2705" i="3"/>
  <c r="B2704" i="3"/>
  <c r="A2704" i="3"/>
  <c r="B2703" i="3"/>
  <c r="A2703" i="3"/>
  <c r="B2702" i="3"/>
  <c r="A2702" i="3"/>
  <c r="B2701" i="3"/>
  <c r="A2701" i="3"/>
  <c r="B2700" i="3"/>
  <c r="A2700" i="3"/>
  <c r="B2699" i="3"/>
  <c r="A2699" i="3"/>
  <c r="B2698" i="3"/>
  <c r="A2698" i="3"/>
  <c r="B2697" i="3"/>
  <c r="A2697" i="3"/>
  <c r="B2696" i="3"/>
  <c r="A2696" i="3"/>
  <c r="B2695" i="3"/>
  <c r="A2695" i="3"/>
  <c r="B2694" i="3"/>
  <c r="A2694" i="3"/>
  <c r="B2693" i="3"/>
  <c r="A2693" i="3"/>
  <c r="B2692" i="3"/>
  <c r="A2692" i="3"/>
  <c r="B2691" i="3"/>
  <c r="A2691" i="3"/>
  <c r="B2690" i="3"/>
  <c r="A2690" i="3"/>
  <c r="B2689" i="3"/>
  <c r="A2689" i="3"/>
  <c r="B2688" i="3"/>
  <c r="A2688" i="3"/>
  <c r="B2687" i="3"/>
  <c r="A2687" i="3"/>
  <c r="B2686" i="3"/>
  <c r="A2686" i="3"/>
  <c r="B2685" i="3"/>
  <c r="A2685" i="3"/>
  <c r="B2684" i="3"/>
  <c r="A2684" i="3"/>
  <c r="B2683" i="3"/>
  <c r="A2683" i="3"/>
  <c r="B2682" i="3"/>
  <c r="A2682" i="3"/>
  <c r="B2681" i="3"/>
  <c r="A2681" i="3"/>
  <c r="B2680" i="3"/>
  <c r="A2680" i="3"/>
  <c r="B2679" i="3"/>
  <c r="A2679" i="3"/>
  <c r="B2678" i="3"/>
  <c r="A2678" i="3"/>
  <c r="B2677" i="3"/>
  <c r="A2677" i="3"/>
  <c r="B2676" i="3"/>
  <c r="A2676" i="3"/>
  <c r="B2675" i="3"/>
  <c r="A2675" i="3"/>
  <c r="B2674" i="3"/>
  <c r="A2674" i="3"/>
  <c r="B2673" i="3"/>
  <c r="A2673" i="3"/>
  <c r="B2672" i="3"/>
  <c r="A2672" i="3"/>
  <c r="B2671" i="3"/>
  <c r="A2671" i="3"/>
  <c r="B2670" i="3"/>
  <c r="A2670" i="3"/>
  <c r="B2669" i="3"/>
  <c r="A2669" i="3"/>
  <c r="B2668" i="3"/>
  <c r="A2668" i="3"/>
  <c r="B2667" i="3"/>
  <c r="A2667" i="3"/>
  <c r="B2666" i="3"/>
  <c r="A2666" i="3"/>
  <c r="B2665" i="3"/>
  <c r="A2665" i="3"/>
  <c r="B2664" i="3"/>
  <c r="A2664" i="3"/>
  <c r="B2663" i="3"/>
  <c r="A2663" i="3"/>
  <c r="B2662" i="3"/>
  <c r="A2662" i="3"/>
  <c r="B2661" i="3"/>
  <c r="A2661" i="3"/>
  <c r="B2660" i="3"/>
  <c r="A2660" i="3"/>
  <c r="B2659" i="3"/>
  <c r="A2659" i="3"/>
  <c r="B2658" i="3"/>
  <c r="A2658" i="3"/>
  <c r="B2657" i="3"/>
  <c r="A2657" i="3"/>
  <c r="B2656" i="3"/>
  <c r="A2656" i="3"/>
  <c r="B2655" i="3"/>
  <c r="A2655" i="3"/>
  <c r="B2654" i="3"/>
  <c r="A2654" i="3"/>
  <c r="B2653" i="3"/>
  <c r="A2653" i="3"/>
  <c r="B2652" i="3"/>
  <c r="A2652" i="3"/>
  <c r="B2651" i="3"/>
  <c r="A2651" i="3"/>
  <c r="B2650" i="3"/>
  <c r="A2650" i="3"/>
  <c r="B2649" i="3"/>
  <c r="A2649" i="3"/>
  <c r="B2648" i="3"/>
  <c r="A2648" i="3"/>
  <c r="B2647" i="3"/>
  <c r="A2647" i="3"/>
  <c r="B2646" i="3"/>
  <c r="A2646" i="3"/>
  <c r="B2645" i="3"/>
  <c r="A2645" i="3"/>
  <c r="B2644" i="3"/>
  <c r="A2644" i="3"/>
  <c r="B2643" i="3"/>
  <c r="A2643" i="3"/>
  <c r="B2642" i="3"/>
  <c r="A2642" i="3"/>
  <c r="B2641" i="3"/>
  <c r="A2641" i="3"/>
  <c r="B2640" i="3"/>
  <c r="A2640" i="3"/>
  <c r="B2639" i="3"/>
  <c r="A2639" i="3"/>
  <c r="B2638" i="3"/>
  <c r="A2638" i="3"/>
  <c r="B2637" i="3"/>
  <c r="A2637" i="3"/>
  <c r="B2636" i="3"/>
  <c r="A2636" i="3"/>
  <c r="B2635" i="3"/>
  <c r="A2635" i="3"/>
  <c r="B2634" i="3"/>
  <c r="A2634" i="3"/>
  <c r="B2633" i="3"/>
  <c r="A2633" i="3"/>
  <c r="B2632" i="3"/>
  <c r="A2632" i="3"/>
  <c r="B2631" i="3"/>
  <c r="A2631" i="3"/>
  <c r="B2630" i="3"/>
  <c r="A2630" i="3"/>
  <c r="B2629" i="3"/>
  <c r="A2629" i="3"/>
  <c r="B2628" i="3"/>
  <c r="A2628" i="3"/>
  <c r="B2627" i="3"/>
  <c r="A2627" i="3"/>
  <c r="B2626" i="3"/>
  <c r="A2626" i="3"/>
  <c r="B2625" i="3"/>
  <c r="A2625" i="3"/>
  <c r="B2624" i="3"/>
  <c r="A2624" i="3"/>
  <c r="B2623" i="3"/>
  <c r="A2623" i="3"/>
  <c r="B2622" i="3"/>
  <c r="A2622" i="3"/>
  <c r="B2621" i="3"/>
  <c r="A2621" i="3"/>
  <c r="B2620" i="3"/>
  <c r="A2620" i="3"/>
  <c r="B2619" i="3"/>
  <c r="A2619" i="3"/>
  <c r="B2618" i="3"/>
  <c r="A2618" i="3"/>
  <c r="B2617" i="3"/>
  <c r="A2617" i="3"/>
  <c r="B2616" i="3"/>
  <c r="A2616" i="3"/>
  <c r="B2615" i="3"/>
  <c r="A2615" i="3"/>
  <c r="B2614" i="3"/>
  <c r="A2614" i="3"/>
  <c r="B2613" i="3"/>
  <c r="A2613" i="3"/>
  <c r="B2612" i="3"/>
  <c r="A2612" i="3"/>
  <c r="B2611" i="3"/>
  <c r="A2611" i="3"/>
  <c r="B2610" i="3"/>
  <c r="A2610" i="3"/>
  <c r="B2609" i="3"/>
  <c r="A2609" i="3"/>
  <c r="B2608" i="3"/>
  <c r="A2608" i="3"/>
  <c r="B2607" i="3"/>
  <c r="A2607" i="3"/>
  <c r="B2606" i="3"/>
  <c r="A2606" i="3"/>
  <c r="B2605" i="3"/>
  <c r="A2605" i="3"/>
  <c r="B2604" i="3"/>
  <c r="A2604" i="3"/>
  <c r="B2603" i="3"/>
  <c r="A2603" i="3"/>
  <c r="B2602" i="3"/>
  <c r="A2602" i="3"/>
  <c r="B2601" i="3"/>
  <c r="A2601" i="3"/>
  <c r="B2600" i="3"/>
  <c r="A2600" i="3"/>
  <c r="B2599" i="3"/>
  <c r="A2599" i="3"/>
  <c r="B2598" i="3"/>
  <c r="A2598" i="3"/>
  <c r="B2597" i="3"/>
  <c r="A2597" i="3"/>
  <c r="B2596" i="3"/>
  <c r="A2596" i="3"/>
  <c r="B2595" i="3"/>
  <c r="A2595" i="3"/>
  <c r="B2594" i="3"/>
  <c r="A2594" i="3"/>
  <c r="B2593" i="3"/>
  <c r="A2593" i="3"/>
  <c r="B2592" i="3"/>
  <c r="A2592" i="3"/>
  <c r="B2591" i="3"/>
  <c r="A2591" i="3"/>
  <c r="B2590" i="3"/>
  <c r="A2590" i="3"/>
  <c r="B2589" i="3"/>
  <c r="A2589" i="3"/>
  <c r="B2588" i="3"/>
  <c r="A2588" i="3"/>
  <c r="B2587" i="3"/>
  <c r="A2587" i="3"/>
  <c r="B2586" i="3"/>
  <c r="A2586" i="3"/>
  <c r="B2585" i="3"/>
  <c r="A2585" i="3"/>
  <c r="B2584" i="3"/>
  <c r="A2584" i="3"/>
  <c r="B2583" i="3"/>
  <c r="A2583" i="3"/>
  <c r="B2582" i="3"/>
  <c r="A2582" i="3"/>
  <c r="B2581" i="3"/>
  <c r="A2581" i="3"/>
  <c r="B2580" i="3"/>
  <c r="A2580" i="3"/>
  <c r="B2579" i="3"/>
  <c r="A2579" i="3"/>
  <c r="B2578" i="3"/>
  <c r="A2578" i="3"/>
  <c r="B2577" i="3"/>
  <c r="A2577" i="3"/>
  <c r="B2576" i="3"/>
  <c r="A2576" i="3"/>
  <c r="B2575" i="3"/>
  <c r="A2575" i="3"/>
  <c r="B2574" i="3"/>
  <c r="A2574" i="3"/>
  <c r="B2573" i="3"/>
  <c r="A2573" i="3"/>
  <c r="B2572" i="3"/>
  <c r="A2572" i="3"/>
  <c r="B2571" i="3"/>
  <c r="A2571" i="3"/>
  <c r="B2570" i="3"/>
  <c r="A2570" i="3"/>
  <c r="B2569" i="3"/>
  <c r="A2569" i="3"/>
  <c r="B2568" i="3"/>
  <c r="A2568" i="3"/>
  <c r="B2567" i="3"/>
  <c r="A2567" i="3"/>
  <c r="B2566" i="3"/>
  <c r="A2566" i="3"/>
  <c r="B2565" i="3"/>
  <c r="A2565" i="3"/>
  <c r="B2564" i="3"/>
  <c r="A2564" i="3"/>
  <c r="B2563" i="3"/>
  <c r="A2563" i="3"/>
  <c r="B2562" i="3"/>
  <c r="A2562" i="3"/>
  <c r="B2561" i="3"/>
  <c r="A2561" i="3"/>
  <c r="B2560" i="3"/>
  <c r="A2560" i="3"/>
  <c r="B2559" i="3"/>
  <c r="A2559" i="3"/>
  <c r="B2558" i="3"/>
  <c r="A2558" i="3"/>
  <c r="B2557" i="3"/>
  <c r="A2557" i="3"/>
  <c r="B2556" i="3"/>
  <c r="A2556" i="3"/>
  <c r="B2555" i="3"/>
  <c r="A2555" i="3"/>
  <c r="B2554" i="3"/>
  <c r="A2554" i="3"/>
  <c r="B2553" i="3"/>
  <c r="A2553" i="3"/>
  <c r="B2552" i="3"/>
  <c r="A2552" i="3"/>
  <c r="B2551" i="3"/>
  <c r="A2551" i="3"/>
  <c r="B2550" i="3"/>
  <c r="A2550" i="3"/>
  <c r="B2549" i="3"/>
  <c r="A2549" i="3"/>
  <c r="B2548" i="3"/>
  <c r="A2548" i="3"/>
  <c r="B2547" i="3"/>
  <c r="A2547" i="3"/>
  <c r="B2546" i="3"/>
  <c r="A2546" i="3"/>
  <c r="B2545" i="3"/>
  <c r="A2545" i="3"/>
  <c r="B2544" i="3"/>
  <c r="A2544" i="3"/>
  <c r="B2543" i="3"/>
  <c r="A2543" i="3"/>
  <c r="B2542" i="3"/>
  <c r="A2542" i="3"/>
  <c r="B2541" i="3"/>
  <c r="A2541" i="3"/>
  <c r="B2540" i="3"/>
  <c r="A2540" i="3"/>
  <c r="B2539" i="3"/>
  <c r="A2539" i="3"/>
  <c r="B2538" i="3"/>
  <c r="A2538" i="3"/>
  <c r="B2537" i="3"/>
  <c r="A2537" i="3"/>
  <c r="B2536" i="3"/>
  <c r="A2536" i="3"/>
  <c r="B2535" i="3"/>
  <c r="A2535" i="3"/>
  <c r="B2534" i="3"/>
  <c r="A2534" i="3"/>
  <c r="B2533" i="3"/>
  <c r="A2533" i="3"/>
  <c r="B2532" i="3"/>
  <c r="A2532" i="3"/>
  <c r="B2531" i="3"/>
  <c r="A2531" i="3"/>
  <c r="B2530" i="3"/>
  <c r="A2530" i="3"/>
  <c r="B2529" i="3"/>
  <c r="A2529" i="3"/>
  <c r="B2528" i="3"/>
  <c r="A2528" i="3"/>
  <c r="B2527" i="3"/>
  <c r="A2527" i="3"/>
  <c r="B2526" i="3"/>
  <c r="A2526" i="3"/>
  <c r="B2525" i="3"/>
  <c r="A2525" i="3"/>
  <c r="B2524" i="3"/>
  <c r="A2524" i="3"/>
  <c r="B2523" i="3"/>
  <c r="A2523" i="3"/>
  <c r="B2522" i="3"/>
  <c r="A2522" i="3"/>
  <c r="B2521" i="3"/>
  <c r="A2521" i="3"/>
  <c r="B2520" i="3"/>
  <c r="A2520" i="3"/>
  <c r="B2519" i="3"/>
  <c r="A2519" i="3"/>
  <c r="B2518" i="3"/>
  <c r="A2518" i="3"/>
  <c r="B2517" i="3"/>
  <c r="A2517" i="3"/>
  <c r="B2516" i="3"/>
  <c r="A2516" i="3"/>
  <c r="B2515" i="3"/>
  <c r="A2515" i="3"/>
  <c r="B2514" i="3"/>
  <c r="A2514" i="3"/>
  <c r="B2513" i="3"/>
  <c r="A2513" i="3"/>
  <c r="B2512" i="3"/>
  <c r="A2512" i="3"/>
  <c r="B2511" i="3"/>
  <c r="A2511" i="3"/>
  <c r="B2510" i="3"/>
  <c r="A2510" i="3"/>
  <c r="B2509" i="3"/>
  <c r="A2509" i="3"/>
  <c r="B2508" i="3"/>
  <c r="A2508" i="3"/>
  <c r="B2507" i="3"/>
  <c r="A2507" i="3"/>
  <c r="B2506" i="3"/>
  <c r="A2506" i="3"/>
  <c r="B2505" i="3"/>
  <c r="A2505" i="3"/>
  <c r="B2504" i="3"/>
  <c r="A2504" i="3"/>
  <c r="B2503" i="3"/>
  <c r="A2503" i="3"/>
  <c r="B2502" i="3"/>
  <c r="A2502" i="3"/>
  <c r="B2501" i="3"/>
  <c r="A2501" i="3"/>
  <c r="B2500" i="3"/>
  <c r="A2500" i="3"/>
  <c r="B2499" i="3"/>
  <c r="A2499" i="3"/>
  <c r="B2498" i="3"/>
  <c r="A2498" i="3"/>
  <c r="B2497" i="3"/>
  <c r="A2497" i="3"/>
  <c r="B2496" i="3"/>
  <c r="A2496" i="3"/>
  <c r="B2495" i="3"/>
  <c r="A2495" i="3"/>
  <c r="B2494" i="3"/>
  <c r="A2494" i="3"/>
  <c r="B2493" i="3"/>
  <c r="A2493" i="3"/>
  <c r="B2492" i="3"/>
  <c r="A2492" i="3"/>
  <c r="B2491" i="3"/>
  <c r="A2491" i="3"/>
  <c r="B2490" i="3"/>
  <c r="A2490" i="3"/>
  <c r="B2489" i="3"/>
  <c r="A2489" i="3"/>
  <c r="B2488" i="3"/>
  <c r="A2488" i="3"/>
  <c r="B2487" i="3"/>
  <c r="A2487" i="3"/>
  <c r="B2486" i="3"/>
  <c r="A2486" i="3"/>
  <c r="B2485" i="3"/>
  <c r="A2485" i="3"/>
  <c r="B2484" i="3"/>
  <c r="A2484" i="3"/>
  <c r="B2483" i="3"/>
  <c r="A2483" i="3"/>
  <c r="B2482" i="3"/>
  <c r="A2482" i="3"/>
  <c r="B2481" i="3"/>
  <c r="A2481" i="3"/>
  <c r="B2480" i="3"/>
  <c r="A2480" i="3"/>
  <c r="B2479" i="3"/>
  <c r="A2479" i="3"/>
  <c r="B2478" i="3"/>
  <c r="A2478" i="3"/>
  <c r="B2477" i="3"/>
  <c r="A2477" i="3"/>
  <c r="B2476" i="3"/>
  <c r="A2476" i="3"/>
  <c r="B2475" i="3"/>
  <c r="A2475" i="3"/>
  <c r="B2474" i="3"/>
  <c r="A2474" i="3"/>
  <c r="B2473" i="3"/>
  <c r="A2473" i="3"/>
  <c r="B2472" i="3"/>
  <c r="A2472" i="3"/>
  <c r="B2471" i="3"/>
  <c r="A2471" i="3"/>
  <c r="B2470" i="3"/>
  <c r="A2470" i="3"/>
  <c r="B2469" i="3"/>
  <c r="A2469" i="3"/>
  <c r="B2468" i="3"/>
  <c r="A2468" i="3"/>
  <c r="B2467" i="3"/>
  <c r="A2467" i="3"/>
  <c r="B2466" i="3"/>
  <c r="A2466" i="3"/>
  <c r="B2465" i="3"/>
  <c r="A2465" i="3"/>
  <c r="B2464" i="3"/>
  <c r="A2464" i="3"/>
  <c r="B2463" i="3"/>
  <c r="A2463" i="3"/>
  <c r="B2462" i="3"/>
  <c r="A2462" i="3"/>
  <c r="B2461" i="3"/>
  <c r="A2461" i="3"/>
  <c r="B2460" i="3"/>
  <c r="A2460" i="3"/>
  <c r="B2459" i="3"/>
  <c r="A2459" i="3"/>
  <c r="B2458" i="3"/>
  <c r="A2458" i="3"/>
  <c r="B2457" i="3"/>
  <c r="A2457" i="3"/>
  <c r="B2456" i="3"/>
  <c r="A2456" i="3"/>
  <c r="B2455" i="3"/>
  <c r="A2455" i="3"/>
  <c r="B2454" i="3"/>
  <c r="A2454" i="3"/>
  <c r="B2453" i="3"/>
  <c r="A2453" i="3"/>
  <c r="B2452" i="3"/>
  <c r="A2452" i="3"/>
  <c r="B2451" i="3"/>
  <c r="A2451" i="3"/>
  <c r="B2450" i="3"/>
  <c r="A2450" i="3"/>
  <c r="B2449" i="3"/>
  <c r="A2449" i="3"/>
  <c r="B2448" i="3"/>
  <c r="A2448" i="3"/>
  <c r="B2447" i="3"/>
  <c r="A2447" i="3"/>
  <c r="B2446" i="3"/>
  <c r="A2446" i="3"/>
  <c r="B2445" i="3"/>
  <c r="A2445" i="3"/>
  <c r="B2444" i="3"/>
  <c r="A2444" i="3"/>
  <c r="B2443" i="3"/>
  <c r="A2443" i="3"/>
  <c r="B2442" i="3"/>
  <c r="A2442" i="3"/>
  <c r="B2441" i="3"/>
  <c r="A2441" i="3"/>
  <c r="B2440" i="3"/>
  <c r="A2440" i="3"/>
  <c r="B2439" i="3"/>
  <c r="A2439" i="3"/>
  <c r="B2438" i="3"/>
  <c r="A2438" i="3"/>
  <c r="B2437" i="3"/>
  <c r="A2437" i="3"/>
  <c r="B2436" i="3"/>
  <c r="A2436" i="3"/>
  <c r="B2435" i="3"/>
  <c r="A2435" i="3"/>
  <c r="B2434" i="3"/>
  <c r="A2434" i="3"/>
  <c r="B2433" i="3"/>
  <c r="A2433" i="3"/>
  <c r="B2432" i="3"/>
  <c r="A2432" i="3"/>
  <c r="B2431" i="3"/>
  <c r="A2431" i="3"/>
  <c r="B2430" i="3"/>
  <c r="A2430" i="3"/>
  <c r="B2429" i="3"/>
  <c r="A2429" i="3"/>
  <c r="B2428" i="3"/>
  <c r="A2428" i="3"/>
  <c r="B2427" i="3"/>
  <c r="A2427" i="3"/>
  <c r="B2426" i="3"/>
  <c r="A2426" i="3"/>
  <c r="B2425" i="3"/>
  <c r="A2425" i="3"/>
  <c r="B2424" i="3"/>
  <c r="A2424" i="3"/>
  <c r="B2423" i="3"/>
  <c r="A2423" i="3"/>
  <c r="B2422" i="3"/>
  <c r="A2422" i="3"/>
  <c r="B2421" i="3"/>
  <c r="A2421" i="3"/>
  <c r="B2420" i="3"/>
  <c r="A2420" i="3"/>
  <c r="B2419" i="3"/>
  <c r="A2419" i="3"/>
  <c r="B2418" i="3"/>
  <c r="A2418" i="3"/>
  <c r="B2417" i="3"/>
  <c r="A2417" i="3"/>
  <c r="B2416" i="3"/>
  <c r="A2416" i="3"/>
  <c r="B2415" i="3"/>
  <c r="A2415" i="3"/>
  <c r="B2414" i="3"/>
  <c r="A2414" i="3"/>
  <c r="B2413" i="3"/>
  <c r="A2413" i="3"/>
  <c r="B2412" i="3"/>
  <c r="A2412" i="3"/>
  <c r="B2411" i="3"/>
  <c r="A2411" i="3"/>
  <c r="B2410" i="3"/>
  <c r="A2410" i="3"/>
  <c r="B2409" i="3"/>
  <c r="A2409" i="3"/>
  <c r="B2408" i="3"/>
  <c r="A2408" i="3"/>
  <c r="B2407" i="3"/>
  <c r="A2407" i="3"/>
  <c r="B2406" i="3"/>
  <c r="A2406" i="3"/>
  <c r="B2405" i="3"/>
  <c r="A2405" i="3"/>
  <c r="B2404" i="3"/>
  <c r="A2404" i="3"/>
  <c r="B2403" i="3"/>
  <c r="A2403" i="3"/>
  <c r="B2402" i="3"/>
  <c r="A2402" i="3"/>
  <c r="B2401" i="3"/>
  <c r="A2401" i="3"/>
  <c r="B2400" i="3"/>
  <c r="A2400" i="3"/>
  <c r="B2399" i="3"/>
  <c r="A2399" i="3"/>
  <c r="B2398" i="3"/>
  <c r="A2398" i="3"/>
  <c r="B2397" i="3"/>
  <c r="A2397" i="3"/>
  <c r="B2396" i="3"/>
  <c r="A2396" i="3"/>
  <c r="B2395" i="3"/>
  <c r="A2395" i="3"/>
  <c r="B2394" i="3"/>
  <c r="A2394" i="3"/>
  <c r="B2393" i="3"/>
  <c r="A2393" i="3"/>
  <c r="B2392" i="3"/>
  <c r="A2392" i="3"/>
  <c r="B2391" i="3"/>
  <c r="A2391" i="3"/>
  <c r="B2390" i="3"/>
  <c r="A2390" i="3"/>
  <c r="B2389" i="3"/>
  <c r="A2389" i="3"/>
  <c r="B2388" i="3"/>
  <c r="A2388" i="3"/>
  <c r="B2387" i="3"/>
  <c r="A2387" i="3"/>
  <c r="B2386" i="3"/>
  <c r="A2386" i="3"/>
  <c r="B2385" i="3"/>
  <c r="A2385" i="3"/>
  <c r="B2384" i="3"/>
  <c r="A2384" i="3"/>
  <c r="B2383" i="3"/>
  <c r="A2383" i="3"/>
  <c r="B2382" i="3"/>
  <c r="A2382" i="3"/>
  <c r="B2381" i="3"/>
  <c r="A2381" i="3"/>
  <c r="B2380" i="3"/>
  <c r="A2380" i="3"/>
  <c r="B2379" i="3"/>
  <c r="A2379" i="3"/>
  <c r="B2378" i="3"/>
  <c r="A2378" i="3"/>
  <c r="B2377" i="3"/>
  <c r="A2377" i="3"/>
  <c r="B2376" i="3"/>
  <c r="A2376" i="3"/>
  <c r="B2375" i="3"/>
  <c r="A2375" i="3"/>
  <c r="B2374" i="3"/>
  <c r="A2374" i="3"/>
  <c r="B2373" i="3"/>
  <c r="A2373" i="3"/>
  <c r="B2372" i="3"/>
  <c r="A2372" i="3"/>
  <c r="B2371" i="3"/>
  <c r="A2371" i="3"/>
  <c r="B2370" i="3"/>
  <c r="A2370" i="3"/>
  <c r="B2369" i="3"/>
  <c r="A2369" i="3"/>
  <c r="B2368" i="3"/>
  <c r="A2368" i="3"/>
  <c r="B2367" i="3"/>
  <c r="A2367" i="3"/>
  <c r="B2366" i="3"/>
  <c r="A2366" i="3"/>
  <c r="B2365" i="3"/>
  <c r="A2365" i="3"/>
  <c r="B2364" i="3"/>
  <c r="A2364" i="3"/>
  <c r="B2363" i="3"/>
  <c r="A2363" i="3"/>
  <c r="B2362" i="3"/>
  <c r="A2362" i="3"/>
  <c r="B2361" i="3"/>
  <c r="A2361" i="3"/>
  <c r="B2360" i="3"/>
  <c r="A2360" i="3"/>
  <c r="B2359" i="3"/>
  <c r="A2359" i="3"/>
  <c r="B2358" i="3"/>
  <c r="A2358" i="3"/>
  <c r="B2357" i="3"/>
  <c r="A2357" i="3"/>
  <c r="B2356" i="3"/>
  <c r="A2356" i="3"/>
  <c r="B2355" i="3"/>
  <c r="A2355" i="3"/>
  <c r="B2354" i="3"/>
  <c r="A2354" i="3"/>
  <c r="B2353" i="3"/>
  <c r="A2353" i="3"/>
  <c r="B2352" i="3"/>
  <c r="A2352" i="3"/>
  <c r="B2351" i="3"/>
  <c r="A2351" i="3"/>
  <c r="B2350" i="3"/>
  <c r="A2350" i="3"/>
  <c r="B2349" i="3"/>
  <c r="A2349" i="3"/>
  <c r="B2348" i="3"/>
  <c r="A2348" i="3"/>
  <c r="B2347" i="3"/>
  <c r="A2347" i="3"/>
  <c r="B2346" i="3"/>
  <c r="A2346" i="3"/>
  <c r="B2345" i="3"/>
  <c r="A2345" i="3"/>
  <c r="B2344" i="3"/>
  <c r="A2344" i="3"/>
  <c r="B2343" i="3"/>
  <c r="A2343" i="3"/>
  <c r="B2342" i="3"/>
  <c r="A2342" i="3"/>
  <c r="B2341" i="3"/>
  <c r="A2341" i="3"/>
  <c r="B2340" i="3"/>
  <c r="A2340" i="3"/>
  <c r="B2339" i="3"/>
  <c r="A2339" i="3"/>
  <c r="B2338" i="3"/>
  <c r="A2338" i="3"/>
  <c r="B2337" i="3"/>
  <c r="A2337" i="3"/>
  <c r="B2336" i="3"/>
  <c r="A2336" i="3"/>
  <c r="B2335" i="3"/>
  <c r="A2335" i="3"/>
  <c r="B2334" i="3"/>
  <c r="A2334" i="3"/>
  <c r="B2333" i="3"/>
  <c r="A2333" i="3"/>
  <c r="B2332" i="3"/>
  <c r="A2332" i="3"/>
  <c r="B2331" i="3"/>
  <c r="A2331" i="3"/>
  <c r="B2330" i="3"/>
  <c r="A2330" i="3"/>
  <c r="B2329" i="3"/>
  <c r="A2329" i="3"/>
  <c r="B2328" i="3"/>
  <c r="A2328" i="3"/>
  <c r="B2327" i="3"/>
  <c r="A2327" i="3"/>
  <c r="B2326" i="3"/>
  <c r="A2326" i="3"/>
  <c r="B2325" i="3"/>
  <c r="A2325" i="3"/>
  <c r="B2324" i="3"/>
  <c r="A2324" i="3"/>
  <c r="B2323" i="3"/>
  <c r="A2323" i="3"/>
  <c r="B2322" i="3"/>
  <c r="A2322" i="3"/>
  <c r="B2321" i="3"/>
  <c r="A2321" i="3"/>
  <c r="B2320" i="3"/>
  <c r="A2320" i="3"/>
  <c r="B2319" i="3"/>
  <c r="A2319" i="3"/>
  <c r="B2318" i="3"/>
  <c r="A2318" i="3"/>
  <c r="B2317" i="3"/>
  <c r="A2317" i="3"/>
  <c r="B2316" i="3"/>
  <c r="A2316" i="3"/>
  <c r="B2315" i="3"/>
  <c r="A2315" i="3"/>
  <c r="B2314" i="3"/>
  <c r="A2314" i="3"/>
  <c r="B2313" i="3"/>
  <c r="A2313" i="3"/>
  <c r="B2312" i="3"/>
  <c r="A2312" i="3"/>
  <c r="B2311" i="3"/>
  <c r="A2311" i="3"/>
  <c r="B2310" i="3"/>
  <c r="A2310" i="3"/>
  <c r="B2309" i="3"/>
  <c r="A2309" i="3"/>
  <c r="B2308" i="3"/>
  <c r="A2308" i="3"/>
  <c r="B2307" i="3"/>
  <c r="A2307" i="3"/>
  <c r="B2306" i="3"/>
  <c r="A2306" i="3"/>
  <c r="B2305" i="3"/>
  <c r="A2305" i="3"/>
  <c r="B2304" i="3"/>
  <c r="A2304" i="3"/>
  <c r="B2303" i="3"/>
  <c r="A2303" i="3"/>
  <c r="B2302" i="3"/>
  <c r="A2302" i="3"/>
  <c r="B2301" i="3"/>
  <c r="A2301" i="3"/>
  <c r="B2300" i="3"/>
  <c r="A2300" i="3"/>
  <c r="B2299" i="3"/>
  <c r="A2299" i="3"/>
  <c r="B2298" i="3"/>
  <c r="A2298" i="3"/>
  <c r="B2297" i="3"/>
  <c r="A2297" i="3"/>
  <c r="B2296" i="3"/>
  <c r="A2296" i="3"/>
  <c r="B2295" i="3"/>
  <c r="A2295" i="3"/>
  <c r="B2294" i="3"/>
  <c r="A2294" i="3"/>
  <c r="B2293" i="3"/>
  <c r="A2293" i="3"/>
  <c r="B2292" i="3"/>
  <c r="A2292" i="3"/>
  <c r="B2291" i="3"/>
  <c r="A2291" i="3"/>
  <c r="B2290" i="3"/>
  <c r="A2290" i="3"/>
  <c r="B2289" i="3"/>
  <c r="A2289" i="3"/>
  <c r="B2288" i="3"/>
  <c r="A2288" i="3"/>
  <c r="B2287" i="3"/>
  <c r="A2287" i="3"/>
  <c r="B2286" i="3"/>
  <c r="A2286" i="3"/>
  <c r="B2285" i="3"/>
  <c r="A2285" i="3"/>
  <c r="B2284" i="3"/>
  <c r="A2284" i="3"/>
  <c r="B2283" i="3"/>
  <c r="A2283" i="3"/>
  <c r="B2282" i="3"/>
  <c r="A2282" i="3"/>
  <c r="B2281" i="3"/>
  <c r="A2281" i="3"/>
  <c r="B2280" i="3"/>
  <c r="A2280" i="3"/>
  <c r="B2279" i="3"/>
  <c r="A2279" i="3"/>
  <c r="B2278" i="3"/>
  <c r="A2278" i="3"/>
  <c r="B2277" i="3"/>
  <c r="A2277" i="3"/>
  <c r="B2276" i="3"/>
  <c r="A2276" i="3"/>
  <c r="B2275" i="3"/>
  <c r="A2275" i="3"/>
  <c r="B2274" i="3"/>
  <c r="A2274" i="3"/>
  <c r="B2273" i="3"/>
  <c r="A2273" i="3"/>
  <c r="B2272" i="3"/>
  <c r="A2272" i="3"/>
  <c r="B2271" i="3"/>
  <c r="A2271" i="3"/>
  <c r="B2270" i="3"/>
  <c r="A2270" i="3"/>
  <c r="B2269" i="3"/>
  <c r="A2269" i="3"/>
  <c r="B2268" i="3"/>
  <c r="A2268" i="3"/>
  <c r="B2267" i="3"/>
  <c r="A2267" i="3"/>
  <c r="B2266" i="3"/>
  <c r="A2266" i="3"/>
  <c r="B2265" i="3"/>
  <c r="A2265" i="3"/>
  <c r="B2264" i="3"/>
  <c r="A2264" i="3"/>
  <c r="B2263" i="3"/>
  <c r="A2263" i="3"/>
  <c r="B2262" i="3"/>
  <c r="A2262" i="3"/>
  <c r="B2261" i="3"/>
  <c r="A2261" i="3"/>
  <c r="B2260" i="3"/>
  <c r="A2260" i="3"/>
  <c r="B2259" i="3"/>
  <c r="A2259" i="3"/>
  <c r="B2258" i="3"/>
  <c r="A2258" i="3"/>
  <c r="B2257" i="3"/>
  <c r="A2257" i="3"/>
  <c r="B2256" i="3"/>
  <c r="A2256" i="3"/>
  <c r="B2255" i="3"/>
  <c r="A2255" i="3"/>
  <c r="B2254" i="3"/>
  <c r="A2254" i="3"/>
  <c r="B2253" i="3"/>
  <c r="A2253" i="3"/>
  <c r="B2252" i="3"/>
  <c r="A2252" i="3"/>
  <c r="B2251" i="3"/>
  <c r="A2251" i="3"/>
  <c r="B2250" i="3"/>
  <c r="A2250" i="3"/>
  <c r="B2249" i="3"/>
  <c r="A2249" i="3"/>
  <c r="B2248" i="3"/>
  <c r="A2248" i="3"/>
  <c r="B2247" i="3"/>
  <c r="A2247" i="3"/>
  <c r="B2246" i="3"/>
  <c r="A2246" i="3"/>
  <c r="B2245" i="3"/>
  <c r="A2245" i="3"/>
  <c r="B2244" i="3"/>
  <c r="A2244" i="3"/>
  <c r="B2243" i="3"/>
  <c r="A2243" i="3"/>
  <c r="B2242" i="3"/>
  <c r="A2242" i="3"/>
  <c r="B2241" i="3"/>
  <c r="A2241" i="3"/>
  <c r="B2240" i="3"/>
  <c r="A2240" i="3"/>
  <c r="B2239" i="3"/>
  <c r="A2239" i="3"/>
  <c r="B2238" i="3"/>
  <c r="A2238" i="3"/>
  <c r="B2237" i="3"/>
  <c r="A2237" i="3"/>
  <c r="B2236" i="3"/>
  <c r="A2236" i="3"/>
  <c r="B2235" i="3"/>
  <c r="A2235" i="3"/>
  <c r="B2234" i="3"/>
  <c r="A2234" i="3"/>
  <c r="B2233" i="3"/>
  <c r="A2233" i="3"/>
  <c r="B2232" i="3"/>
  <c r="A2232" i="3"/>
  <c r="B2231" i="3"/>
  <c r="A2231" i="3"/>
  <c r="B2230" i="3"/>
  <c r="A2230" i="3"/>
  <c r="B2229" i="3"/>
  <c r="A2229" i="3"/>
  <c r="B2228" i="3"/>
  <c r="A2228" i="3"/>
  <c r="B2227" i="3"/>
  <c r="A2227" i="3"/>
  <c r="B2226" i="3"/>
  <c r="A2226" i="3"/>
  <c r="B2225" i="3"/>
  <c r="A2225" i="3"/>
  <c r="B2224" i="3"/>
  <c r="A2224" i="3"/>
  <c r="B2223" i="3"/>
  <c r="A2223" i="3"/>
  <c r="B2222" i="3"/>
  <c r="A2222" i="3"/>
  <c r="B2221" i="3"/>
  <c r="A2221" i="3"/>
  <c r="B2220" i="3"/>
  <c r="A2220" i="3"/>
  <c r="B2219" i="3"/>
  <c r="A2219" i="3"/>
  <c r="B2218" i="3"/>
  <c r="A2218" i="3"/>
  <c r="B2217" i="3"/>
  <c r="A2217" i="3"/>
  <c r="B2216" i="3"/>
  <c r="A2216" i="3"/>
  <c r="B2215" i="3"/>
  <c r="A2215" i="3"/>
  <c r="B2214" i="3"/>
  <c r="A2214" i="3"/>
  <c r="B2213" i="3"/>
  <c r="A2213" i="3"/>
  <c r="B2212" i="3"/>
  <c r="A2212" i="3"/>
  <c r="B2211" i="3"/>
  <c r="A2211" i="3"/>
  <c r="B2210" i="3"/>
  <c r="A2210" i="3"/>
  <c r="B2209" i="3"/>
  <c r="A2209" i="3"/>
  <c r="B2208" i="3"/>
  <c r="A2208" i="3"/>
  <c r="B2207" i="3"/>
  <c r="A2207" i="3"/>
  <c r="B2206" i="3"/>
  <c r="A2206" i="3"/>
  <c r="B2205" i="3"/>
  <c r="A2205" i="3"/>
  <c r="B2204" i="3"/>
  <c r="A2204" i="3"/>
  <c r="B2203" i="3"/>
  <c r="A2203" i="3"/>
  <c r="B2202" i="3"/>
  <c r="A2202" i="3"/>
  <c r="B2201" i="3"/>
  <c r="A2201" i="3"/>
  <c r="B2200" i="3"/>
  <c r="A2200" i="3"/>
  <c r="B2199" i="3"/>
  <c r="A2199" i="3"/>
  <c r="B2198" i="3"/>
  <c r="A2198" i="3"/>
  <c r="B2197" i="3"/>
  <c r="A2197" i="3"/>
  <c r="B2196" i="3"/>
  <c r="A2196" i="3"/>
  <c r="B2195" i="3"/>
  <c r="A2195" i="3"/>
  <c r="B2194" i="3"/>
  <c r="A2194" i="3"/>
  <c r="B2193" i="3"/>
  <c r="A2193" i="3"/>
  <c r="B2192" i="3"/>
  <c r="A2192" i="3"/>
  <c r="B2191" i="3"/>
  <c r="A2191" i="3"/>
  <c r="B2190" i="3"/>
  <c r="A2190" i="3"/>
  <c r="B2189" i="3"/>
  <c r="A2189" i="3"/>
  <c r="B2188" i="3"/>
  <c r="A2188" i="3"/>
  <c r="B2187" i="3"/>
  <c r="A2187" i="3"/>
  <c r="B2186" i="3"/>
  <c r="A2186" i="3"/>
  <c r="B2185" i="3"/>
  <c r="A2185" i="3"/>
  <c r="B2184" i="3"/>
  <c r="A2184" i="3"/>
  <c r="B2183" i="3"/>
  <c r="A2183" i="3"/>
  <c r="B2182" i="3"/>
  <c r="A2182" i="3"/>
  <c r="B2181" i="3"/>
  <c r="A2181" i="3"/>
  <c r="B2180" i="3"/>
  <c r="A2180" i="3"/>
  <c r="B2179" i="3"/>
  <c r="A2179" i="3"/>
  <c r="B2178" i="3"/>
  <c r="A2178" i="3"/>
  <c r="B2177" i="3"/>
  <c r="A2177" i="3"/>
  <c r="B2176" i="3"/>
  <c r="A2176" i="3"/>
  <c r="B2175" i="3"/>
  <c r="A2175" i="3"/>
  <c r="B2174" i="3"/>
  <c r="A2174" i="3"/>
  <c r="B2173" i="3"/>
  <c r="A2173" i="3"/>
  <c r="B2172" i="3"/>
  <c r="A2172" i="3"/>
  <c r="B2171" i="3"/>
  <c r="A2171" i="3"/>
  <c r="B2170" i="3"/>
  <c r="A2170" i="3"/>
  <c r="B2169" i="3"/>
  <c r="A2169" i="3"/>
  <c r="B2168" i="3"/>
  <c r="A2168" i="3"/>
  <c r="B2167" i="3"/>
  <c r="A2167" i="3"/>
  <c r="B2166" i="3"/>
  <c r="A2166" i="3"/>
  <c r="B2165" i="3"/>
  <c r="A2165" i="3"/>
  <c r="B2164" i="3"/>
  <c r="A2164" i="3"/>
  <c r="B2163" i="3"/>
  <c r="A2163" i="3"/>
  <c r="B2162" i="3"/>
  <c r="A2162" i="3"/>
  <c r="B2161" i="3"/>
  <c r="A2161" i="3"/>
  <c r="B2160" i="3"/>
  <c r="A2160" i="3"/>
  <c r="B2159" i="3"/>
  <c r="A2159" i="3"/>
  <c r="B2158" i="3"/>
  <c r="A2158" i="3"/>
  <c r="B2157" i="3"/>
  <c r="A2157" i="3"/>
  <c r="B2156" i="3"/>
  <c r="A2156" i="3"/>
  <c r="B2155" i="3"/>
  <c r="A2155" i="3"/>
  <c r="B2154" i="3"/>
  <c r="A2154" i="3"/>
  <c r="B2153" i="3"/>
  <c r="A2153" i="3"/>
  <c r="B2152" i="3"/>
  <c r="A2152" i="3"/>
  <c r="B2151" i="3"/>
  <c r="A2151" i="3"/>
  <c r="B2150" i="3"/>
  <c r="A2150" i="3"/>
  <c r="B2149" i="3"/>
  <c r="A2149" i="3"/>
  <c r="B2148" i="3"/>
  <c r="A2148" i="3"/>
  <c r="B2147" i="3"/>
  <c r="A2147" i="3"/>
  <c r="B2146" i="3"/>
  <c r="A2146" i="3"/>
  <c r="B2145" i="3"/>
  <c r="A2145" i="3"/>
  <c r="B2144" i="3"/>
  <c r="A2144" i="3"/>
  <c r="B2143" i="3"/>
  <c r="A2143" i="3"/>
  <c r="B2142" i="3"/>
  <c r="A2142" i="3"/>
  <c r="B2141" i="3"/>
  <c r="A2141" i="3"/>
  <c r="B2140" i="3"/>
  <c r="A2140" i="3"/>
  <c r="B2139" i="3"/>
  <c r="A2139" i="3"/>
  <c r="B2138" i="3"/>
  <c r="A2138" i="3"/>
  <c r="B2137" i="3"/>
  <c r="A2137" i="3"/>
  <c r="B2136" i="3"/>
  <c r="A2136" i="3"/>
  <c r="B2135" i="3"/>
  <c r="A2135" i="3"/>
  <c r="B2134" i="3"/>
  <c r="A2134" i="3"/>
  <c r="B2133" i="3"/>
  <c r="A2133" i="3"/>
  <c r="B2132" i="3"/>
  <c r="A2132" i="3"/>
  <c r="B2131" i="3"/>
  <c r="A2131" i="3"/>
  <c r="B2130" i="3"/>
  <c r="A2130" i="3"/>
  <c r="B2129" i="3"/>
  <c r="A2129" i="3"/>
  <c r="B2128" i="3"/>
  <c r="A2128" i="3"/>
  <c r="B2127" i="3"/>
  <c r="A2127" i="3"/>
  <c r="B2126" i="3"/>
  <c r="A2126" i="3"/>
  <c r="B2125" i="3"/>
  <c r="A2125" i="3"/>
  <c r="B2124" i="3"/>
  <c r="A2124" i="3"/>
  <c r="B2123" i="3"/>
  <c r="A2123" i="3"/>
  <c r="B2122" i="3"/>
  <c r="A2122" i="3"/>
  <c r="B2121" i="3"/>
  <c r="A2121" i="3"/>
  <c r="B2120" i="3"/>
  <c r="A2120" i="3"/>
  <c r="B2119" i="3"/>
  <c r="A2119" i="3"/>
  <c r="B2118" i="3"/>
  <c r="A2118" i="3"/>
  <c r="B2117" i="3"/>
  <c r="A2117" i="3"/>
  <c r="B2116" i="3"/>
  <c r="A2116" i="3"/>
  <c r="B2115" i="3"/>
  <c r="A2115" i="3"/>
  <c r="B2114" i="3"/>
  <c r="A2114" i="3"/>
  <c r="B2113" i="3"/>
  <c r="A2113" i="3"/>
  <c r="B2112" i="3"/>
  <c r="A2112" i="3"/>
  <c r="B2111" i="3"/>
  <c r="A2111" i="3"/>
  <c r="B2110" i="3"/>
  <c r="A2110" i="3"/>
  <c r="B2109" i="3"/>
  <c r="A2109" i="3"/>
  <c r="B2108" i="3"/>
  <c r="A2108" i="3"/>
  <c r="B2107" i="3"/>
  <c r="A2107" i="3"/>
  <c r="B2106" i="3"/>
  <c r="A2106" i="3"/>
  <c r="B2105" i="3"/>
  <c r="A2105" i="3"/>
  <c r="B2104" i="3"/>
  <c r="A2104" i="3"/>
  <c r="B2103" i="3"/>
  <c r="A2103" i="3"/>
  <c r="B2102" i="3"/>
  <c r="A2102" i="3"/>
  <c r="B2101" i="3"/>
  <c r="A2101" i="3"/>
  <c r="B2100" i="3"/>
  <c r="A2100" i="3"/>
  <c r="B2099" i="3"/>
  <c r="A2099" i="3"/>
  <c r="B2098" i="3"/>
  <c r="A2098" i="3"/>
  <c r="B2097" i="3"/>
  <c r="A2097" i="3"/>
  <c r="B2096" i="3"/>
  <c r="A2096" i="3"/>
  <c r="B2095" i="3"/>
  <c r="A2095" i="3"/>
  <c r="B2094" i="3"/>
  <c r="A2094" i="3"/>
  <c r="B2093" i="3"/>
  <c r="A2093" i="3"/>
  <c r="B2092" i="3"/>
  <c r="A2092" i="3"/>
  <c r="B2091" i="3"/>
  <c r="A2091" i="3"/>
  <c r="B2090" i="3"/>
  <c r="A2090" i="3"/>
  <c r="B2089" i="3"/>
  <c r="A2089" i="3"/>
  <c r="B2088" i="3"/>
  <c r="A2088" i="3"/>
  <c r="B2087" i="3"/>
  <c r="A2087" i="3"/>
  <c r="B2086" i="3"/>
  <c r="A2086" i="3"/>
  <c r="B2085" i="3"/>
  <c r="A2085" i="3"/>
  <c r="B2084" i="3"/>
  <c r="A2084" i="3"/>
  <c r="B2083" i="3"/>
  <c r="A2083" i="3"/>
  <c r="B2082" i="3"/>
  <c r="A2082" i="3"/>
  <c r="B2081" i="3"/>
  <c r="A2081" i="3"/>
  <c r="B2080" i="3"/>
  <c r="A2080" i="3"/>
  <c r="B2079" i="3"/>
  <c r="A2079" i="3"/>
  <c r="B2078" i="3"/>
  <c r="A2078" i="3"/>
  <c r="B2077" i="3"/>
  <c r="A2077" i="3"/>
  <c r="B2076" i="3"/>
  <c r="A2076" i="3"/>
  <c r="B2075" i="3"/>
  <c r="A2075" i="3"/>
  <c r="B2074" i="3"/>
  <c r="A2074" i="3"/>
  <c r="B2073" i="3"/>
  <c r="A2073" i="3"/>
  <c r="B2072" i="3"/>
  <c r="A2072" i="3"/>
  <c r="B2071" i="3"/>
  <c r="A2071" i="3"/>
  <c r="B2070" i="3"/>
  <c r="A2070" i="3"/>
  <c r="B2069" i="3"/>
  <c r="A2069" i="3"/>
  <c r="B2068" i="3"/>
  <c r="A2068" i="3"/>
  <c r="B2067" i="3"/>
  <c r="A2067" i="3"/>
  <c r="B2066" i="3"/>
  <c r="A2066" i="3"/>
  <c r="B2065" i="3"/>
  <c r="A2065" i="3"/>
  <c r="B2064" i="3"/>
  <c r="A2064" i="3"/>
  <c r="B2063" i="3"/>
  <c r="A2063" i="3"/>
  <c r="B2062" i="3"/>
  <c r="A2062" i="3"/>
  <c r="B2061" i="3"/>
  <c r="A2061" i="3"/>
  <c r="B2060" i="3"/>
  <c r="A2060" i="3"/>
  <c r="B2059" i="3"/>
  <c r="A2059" i="3"/>
  <c r="B2058" i="3"/>
  <c r="A2058" i="3"/>
  <c r="B2057" i="3"/>
  <c r="A2057" i="3"/>
  <c r="B2056" i="3"/>
  <c r="A2056" i="3"/>
  <c r="B2055" i="3"/>
  <c r="A2055" i="3"/>
  <c r="B2054" i="3"/>
  <c r="A2054" i="3"/>
  <c r="B2053" i="3"/>
  <c r="A2053" i="3"/>
  <c r="B2052" i="3"/>
  <c r="A2052" i="3"/>
  <c r="B2051" i="3"/>
  <c r="A2051" i="3"/>
  <c r="B2050" i="3"/>
  <c r="A2050" i="3"/>
  <c r="B2049" i="3"/>
  <c r="A2049" i="3"/>
  <c r="B2048" i="3"/>
  <c r="A2048" i="3"/>
  <c r="B2047" i="3"/>
  <c r="A2047" i="3"/>
  <c r="B2046" i="3"/>
  <c r="A2046" i="3"/>
  <c r="B2045" i="3"/>
  <c r="A2045" i="3"/>
  <c r="B2044" i="3"/>
  <c r="A2044" i="3"/>
  <c r="B2043" i="3"/>
  <c r="A2043" i="3"/>
  <c r="B2042" i="3"/>
  <c r="A2042" i="3"/>
  <c r="B2041" i="3"/>
  <c r="A2041" i="3"/>
  <c r="B2040" i="3"/>
  <c r="A2040" i="3"/>
  <c r="B2039" i="3"/>
  <c r="A2039" i="3"/>
  <c r="B2038" i="3"/>
  <c r="A2038" i="3"/>
  <c r="B2037" i="3"/>
  <c r="A2037" i="3"/>
  <c r="B2036" i="3"/>
  <c r="A2036" i="3"/>
  <c r="B2035" i="3"/>
  <c r="A2035" i="3"/>
  <c r="B2034" i="3"/>
  <c r="A2034" i="3"/>
  <c r="B2033" i="3"/>
  <c r="A2033" i="3"/>
  <c r="B2032" i="3"/>
  <c r="A2032" i="3"/>
  <c r="B2031" i="3"/>
  <c r="A2031" i="3"/>
  <c r="B2030" i="3"/>
  <c r="A2030" i="3"/>
  <c r="B2029" i="3"/>
  <c r="A2029" i="3"/>
  <c r="B2028" i="3"/>
  <c r="A2028" i="3"/>
  <c r="B2027" i="3"/>
  <c r="A2027" i="3"/>
  <c r="B2026" i="3"/>
  <c r="A2026" i="3"/>
  <c r="B2025" i="3"/>
  <c r="A2025" i="3"/>
  <c r="B2024" i="3"/>
  <c r="A2024" i="3"/>
  <c r="B2023" i="3"/>
  <c r="A2023" i="3"/>
  <c r="B2022" i="3"/>
  <c r="A2022" i="3"/>
  <c r="B2021" i="3"/>
  <c r="A2021" i="3"/>
  <c r="B2020" i="3"/>
  <c r="A2020" i="3"/>
  <c r="B2019" i="3"/>
  <c r="A2019" i="3"/>
  <c r="B2018" i="3"/>
  <c r="A2018" i="3"/>
  <c r="B2017" i="3"/>
  <c r="A2017" i="3"/>
  <c r="B2016" i="3"/>
  <c r="A2016" i="3"/>
  <c r="B2015" i="3"/>
  <c r="A2015" i="3"/>
  <c r="B2014" i="3"/>
  <c r="A2014" i="3"/>
  <c r="B2013" i="3"/>
  <c r="A2013" i="3"/>
  <c r="B2012" i="3"/>
  <c r="A2012" i="3"/>
  <c r="B2011" i="3"/>
  <c r="A2011" i="3"/>
  <c r="B2010" i="3"/>
  <c r="A2010" i="3"/>
  <c r="B2009" i="3"/>
  <c r="A2009" i="3"/>
  <c r="B2008" i="3"/>
  <c r="A2008" i="3"/>
  <c r="B2007" i="3"/>
  <c r="A2007" i="3"/>
  <c r="B2006" i="3"/>
  <c r="A2006" i="3"/>
  <c r="B2005" i="3"/>
  <c r="A2005" i="3"/>
  <c r="B2004" i="3"/>
  <c r="A2004" i="3"/>
  <c r="B2003" i="3"/>
  <c r="A2003" i="3"/>
  <c r="B2002" i="3"/>
  <c r="A2002" i="3"/>
  <c r="B2001" i="3"/>
  <c r="A2001" i="3"/>
  <c r="B2000" i="3"/>
  <c r="A2000" i="3"/>
  <c r="B1999" i="3"/>
  <c r="A1999" i="3"/>
  <c r="B1998" i="3"/>
  <c r="A1998" i="3"/>
  <c r="B1997" i="3"/>
  <c r="A1997" i="3"/>
  <c r="B1996" i="3"/>
  <c r="A1996" i="3"/>
  <c r="B1995" i="3"/>
  <c r="A1995" i="3"/>
  <c r="B1994" i="3"/>
  <c r="A1994" i="3"/>
  <c r="B1993" i="3"/>
  <c r="A1993" i="3"/>
  <c r="B1992" i="3"/>
  <c r="A1992" i="3"/>
  <c r="B1991" i="3"/>
  <c r="A1991" i="3"/>
  <c r="B1990" i="3"/>
  <c r="A1990" i="3"/>
  <c r="B1989" i="3"/>
  <c r="A1989" i="3"/>
  <c r="B1988" i="3"/>
  <c r="A1988" i="3"/>
  <c r="B1987" i="3"/>
  <c r="A1987" i="3"/>
  <c r="B1986" i="3"/>
  <c r="A1986" i="3"/>
  <c r="B1985" i="3"/>
  <c r="A1985" i="3"/>
  <c r="B1984" i="3"/>
  <c r="A1984" i="3"/>
  <c r="B1983" i="3"/>
  <c r="A1983" i="3"/>
  <c r="B1982" i="3"/>
  <c r="A1982" i="3"/>
  <c r="B1981" i="3"/>
  <c r="A1981" i="3"/>
  <c r="B1980" i="3"/>
  <c r="A1980" i="3"/>
  <c r="B1979" i="3"/>
  <c r="A1979" i="3"/>
  <c r="B1978" i="3"/>
  <c r="A1978" i="3"/>
  <c r="B1977" i="3"/>
  <c r="A1977" i="3"/>
  <c r="B1976" i="3"/>
  <c r="A1976" i="3"/>
  <c r="B1975" i="3"/>
  <c r="A1975" i="3"/>
  <c r="B1974" i="3"/>
  <c r="A1974" i="3"/>
  <c r="B1973" i="3"/>
  <c r="A1973" i="3"/>
  <c r="B1972" i="3"/>
  <c r="A1972" i="3"/>
  <c r="B1971" i="3"/>
  <c r="A1971" i="3"/>
  <c r="B1970" i="3"/>
  <c r="A1970" i="3"/>
  <c r="B1969" i="3"/>
  <c r="A1969" i="3"/>
  <c r="B1968" i="3"/>
  <c r="A1968" i="3"/>
  <c r="B1967" i="3"/>
  <c r="A1967" i="3"/>
  <c r="B1966" i="3"/>
  <c r="A1966" i="3"/>
  <c r="B1965" i="3"/>
  <c r="A1965" i="3"/>
  <c r="B1964" i="3"/>
  <c r="A1964" i="3"/>
  <c r="B1963" i="3"/>
  <c r="A1963" i="3"/>
  <c r="B1962" i="3"/>
  <c r="A1962" i="3"/>
  <c r="B1961" i="3"/>
  <c r="A1961" i="3"/>
  <c r="B1960" i="3"/>
  <c r="A1960" i="3"/>
  <c r="B1959" i="3"/>
  <c r="A1959" i="3"/>
  <c r="B1958" i="3"/>
  <c r="A1958" i="3"/>
  <c r="B1957" i="3"/>
  <c r="A1957" i="3"/>
  <c r="B1956" i="3"/>
  <c r="A1956" i="3"/>
  <c r="B1955" i="3"/>
  <c r="A1955" i="3"/>
  <c r="B1954" i="3"/>
  <c r="A1954" i="3"/>
  <c r="B1953" i="3"/>
  <c r="A1953" i="3"/>
  <c r="B1952" i="3"/>
  <c r="A1952" i="3"/>
  <c r="B1951" i="3"/>
  <c r="A1951" i="3"/>
  <c r="B1950" i="3"/>
  <c r="A1950" i="3"/>
  <c r="B1949" i="3"/>
  <c r="A1949" i="3"/>
  <c r="B1948" i="3"/>
  <c r="A1948" i="3"/>
  <c r="B1947" i="3"/>
  <c r="A1947" i="3"/>
  <c r="B1946" i="3"/>
  <c r="A1946" i="3"/>
  <c r="B1945" i="3"/>
  <c r="A1945" i="3"/>
  <c r="B1944" i="3"/>
  <c r="A1944" i="3"/>
  <c r="B1943" i="3"/>
  <c r="A1943" i="3"/>
  <c r="B1942" i="3"/>
  <c r="A1942" i="3"/>
  <c r="B1941" i="3"/>
  <c r="A1941" i="3"/>
  <c r="B1940" i="3"/>
  <c r="A1940" i="3"/>
  <c r="B1939" i="3"/>
  <c r="A1939" i="3"/>
  <c r="B1938" i="3"/>
  <c r="A1938" i="3"/>
  <c r="B1937" i="3"/>
  <c r="A1937" i="3"/>
  <c r="B1936" i="3"/>
  <c r="A1936" i="3"/>
  <c r="B1935" i="3"/>
  <c r="A1935" i="3"/>
  <c r="B1934" i="3"/>
  <c r="A1934" i="3"/>
  <c r="B1933" i="3"/>
  <c r="A1933" i="3"/>
  <c r="B1932" i="3"/>
  <c r="A1932" i="3"/>
  <c r="B1931" i="3"/>
  <c r="A1931" i="3"/>
  <c r="B1930" i="3"/>
  <c r="A1930" i="3"/>
  <c r="B1929" i="3"/>
  <c r="A1929" i="3"/>
  <c r="B1928" i="3"/>
  <c r="A1928" i="3"/>
  <c r="B1927" i="3"/>
  <c r="A1927" i="3"/>
  <c r="B1926" i="3"/>
  <c r="A1926" i="3"/>
  <c r="B1925" i="3"/>
  <c r="A1925" i="3"/>
  <c r="B1924" i="3"/>
  <c r="A1924" i="3"/>
  <c r="B1923" i="3"/>
  <c r="A1923" i="3"/>
  <c r="B1922" i="3"/>
  <c r="A1922" i="3"/>
  <c r="B1921" i="3"/>
  <c r="A1921" i="3"/>
  <c r="B1920" i="3"/>
  <c r="A1920" i="3"/>
  <c r="B1919" i="3"/>
  <c r="A1919" i="3"/>
  <c r="B1918" i="3"/>
  <c r="A1918" i="3"/>
  <c r="B1917" i="3"/>
  <c r="A1917" i="3"/>
  <c r="B1916" i="3"/>
  <c r="A1916" i="3"/>
  <c r="B1915" i="3"/>
  <c r="A1915" i="3"/>
  <c r="B1914" i="3"/>
  <c r="A1914" i="3"/>
  <c r="B1913" i="3"/>
  <c r="A1913" i="3"/>
  <c r="B1912" i="3"/>
  <c r="A1912" i="3"/>
  <c r="B1911" i="3"/>
  <c r="A1911" i="3"/>
  <c r="B1910" i="3"/>
  <c r="A1910" i="3"/>
  <c r="B1909" i="3"/>
  <c r="A1909" i="3"/>
  <c r="B1908" i="3"/>
  <c r="A1908" i="3"/>
  <c r="B1907" i="3"/>
  <c r="A1907" i="3"/>
  <c r="B1906" i="3"/>
  <c r="A1906" i="3"/>
  <c r="B1905" i="3"/>
  <c r="A1905" i="3"/>
  <c r="B1904" i="3"/>
  <c r="A1904" i="3"/>
  <c r="B1903" i="3"/>
  <c r="A1903" i="3"/>
  <c r="B1902" i="3"/>
  <c r="A1902" i="3"/>
  <c r="B1901" i="3"/>
  <c r="A1901" i="3"/>
  <c r="B1900" i="3"/>
  <c r="A1900" i="3"/>
  <c r="B1899" i="3"/>
  <c r="A1899" i="3"/>
  <c r="B1898" i="3"/>
  <c r="A1898" i="3"/>
  <c r="B1897" i="3"/>
  <c r="A1897" i="3"/>
  <c r="B1896" i="3"/>
  <c r="A1896" i="3"/>
  <c r="B1895" i="3"/>
  <c r="A1895" i="3"/>
  <c r="B1894" i="3"/>
  <c r="A1894" i="3"/>
  <c r="B1893" i="3"/>
  <c r="A1893" i="3"/>
  <c r="B1892" i="3"/>
  <c r="A1892" i="3"/>
  <c r="B1891" i="3"/>
  <c r="A1891" i="3"/>
  <c r="B1890" i="3"/>
  <c r="A1890" i="3"/>
  <c r="B1889" i="3"/>
  <c r="A1889" i="3"/>
  <c r="B1888" i="3"/>
  <c r="A1888" i="3"/>
  <c r="B1887" i="3"/>
  <c r="A1887" i="3"/>
  <c r="B1886" i="3"/>
  <c r="A1886" i="3"/>
  <c r="B1885" i="3"/>
  <c r="A1885" i="3"/>
  <c r="B1884" i="3"/>
  <c r="A1884" i="3"/>
  <c r="B1883" i="3"/>
  <c r="A1883" i="3"/>
  <c r="B1882" i="3"/>
  <c r="A1882" i="3"/>
  <c r="B1881" i="3"/>
  <c r="A1881" i="3"/>
  <c r="B1880" i="3"/>
  <c r="A1880" i="3"/>
  <c r="B1879" i="3"/>
  <c r="A1879" i="3"/>
  <c r="B1878" i="3"/>
  <c r="A1878" i="3"/>
  <c r="B1877" i="3"/>
  <c r="A1877" i="3"/>
  <c r="B1876" i="3"/>
  <c r="A1876" i="3"/>
  <c r="B1875" i="3"/>
  <c r="A1875" i="3"/>
  <c r="B1874" i="3"/>
  <c r="A1874" i="3"/>
  <c r="B1873" i="3"/>
  <c r="A1873" i="3"/>
  <c r="B1872" i="3"/>
  <c r="A1872" i="3"/>
  <c r="B1871" i="3"/>
  <c r="A1871" i="3"/>
  <c r="B1870" i="3"/>
  <c r="A1870" i="3"/>
  <c r="B1869" i="3"/>
  <c r="A1869" i="3"/>
  <c r="B1868" i="3"/>
  <c r="A1868" i="3"/>
  <c r="B1867" i="3"/>
  <c r="A1867" i="3"/>
  <c r="B1866" i="3"/>
  <c r="A1866" i="3"/>
  <c r="B1865" i="3"/>
  <c r="A1865" i="3"/>
  <c r="B1864" i="3"/>
  <c r="A1864" i="3"/>
  <c r="B1863" i="3"/>
  <c r="A1863" i="3"/>
  <c r="B1862" i="3"/>
  <c r="A1862" i="3"/>
  <c r="B1861" i="3"/>
  <c r="A1861" i="3"/>
  <c r="B1860" i="3"/>
  <c r="A1860" i="3"/>
  <c r="B1859" i="3"/>
  <c r="A1859" i="3"/>
  <c r="B1858" i="3"/>
  <c r="A1858" i="3"/>
  <c r="B1857" i="3"/>
  <c r="A1857" i="3"/>
  <c r="B1856" i="3"/>
  <c r="A1856" i="3"/>
  <c r="B1855" i="3"/>
  <c r="A1855" i="3"/>
  <c r="B1854" i="3"/>
  <c r="A1854" i="3"/>
  <c r="B1853" i="3"/>
  <c r="A1853" i="3"/>
  <c r="B1852" i="3"/>
  <c r="A1852" i="3"/>
  <c r="B1851" i="3"/>
  <c r="A1851" i="3"/>
  <c r="B1850" i="3"/>
  <c r="A1850" i="3"/>
  <c r="B1849" i="3"/>
  <c r="A1849" i="3"/>
  <c r="B1848" i="3"/>
  <c r="A1848" i="3"/>
  <c r="B1847" i="3"/>
  <c r="A1847" i="3"/>
  <c r="B1846" i="3"/>
  <c r="A1846" i="3"/>
  <c r="B1845" i="3"/>
  <c r="A1845" i="3"/>
  <c r="B1844" i="3"/>
  <c r="A1844" i="3"/>
  <c r="B1843" i="3"/>
  <c r="A1843" i="3"/>
  <c r="B1842" i="3"/>
  <c r="A1842" i="3"/>
  <c r="B1841" i="3"/>
  <c r="A1841" i="3"/>
  <c r="B1840" i="3"/>
  <c r="A1840" i="3"/>
  <c r="B1839" i="3"/>
  <c r="A1839" i="3"/>
  <c r="B1838" i="3"/>
  <c r="A1838" i="3"/>
  <c r="B1837" i="3"/>
  <c r="A1837" i="3"/>
  <c r="B1836" i="3"/>
  <c r="A1836" i="3"/>
  <c r="B1835" i="3"/>
  <c r="A1835" i="3"/>
  <c r="B1834" i="3"/>
  <c r="A1834" i="3"/>
  <c r="B1833" i="3"/>
  <c r="A1833" i="3"/>
  <c r="B1832" i="3"/>
  <c r="A1832" i="3"/>
  <c r="B1831" i="3"/>
  <c r="A1831" i="3"/>
  <c r="B1830" i="3"/>
  <c r="A1830" i="3"/>
  <c r="B1829" i="3"/>
  <c r="A1829" i="3"/>
  <c r="B1828" i="3"/>
  <c r="A1828" i="3"/>
  <c r="B1827" i="3"/>
  <c r="A1827" i="3"/>
  <c r="B1826" i="3"/>
  <c r="A1826" i="3"/>
  <c r="B1825" i="3"/>
  <c r="A1825" i="3"/>
  <c r="B1824" i="3"/>
  <c r="A1824" i="3"/>
  <c r="B1823" i="3"/>
  <c r="A1823" i="3"/>
  <c r="B1822" i="3"/>
  <c r="A1822" i="3"/>
  <c r="B1821" i="3"/>
  <c r="A1821" i="3"/>
  <c r="B1820" i="3"/>
  <c r="A1820" i="3"/>
  <c r="B1819" i="3"/>
  <c r="A1819" i="3"/>
  <c r="B1818" i="3"/>
  <c r="A1818" i="3"/>
  <c r="B1817" i="3"/>
  <c r="A1817" i="3"/>
  <c r="B1816" i="3"/>
  <c r="A1816" i="3"/>
  <c r="B1815" i="3"/>
  <c r="A1815" i="3"/>
  <c r="B1814" i="3"/>
  <c r="A1814" i="3"/>
  <c r="B1813" i="3"/>
  <c r="A1813" i="3"/>
  <c r="B1812" i="3"/>
  <c r="A1812" i="3"/>
  <c r="B1811" i="3"/>
  <c r="A1811" i="3"/>
  <c r="B1810" i="3"/>
  <c r="A1810" i="3"/>
  <c r="B1809" i="3"/>
  <c r="A1809" i="3"/>
  <c r="B1808" i="3"/>
  <c r="A1808" i="3"/>
  <c r="B1807" i="3"/>
  <c r="A1807" i="3"/>
  <c r="B1806" i="3"/>
  <c r="A1806" i="3"/>
  <c r="B1805" i="3"/>
  <c r="A1805" i="3"/>
  <c r="B1804" i="3"/>
  <c r="A1804" i="3"/>
  <c r="B1803" i="3"/>
  <c r="A1803" i="3"/>
  <c r="B1802" i="3"/>
  <c r="A1802" i="3"/>
  <c r="B1801" i="3"/>
  <c r="A1801" i="3"/>
  <c r="B1800" i="3"/>
  <c r="A1800" i="3"/>
  <c r="B1799" i="3"/>
  <c r="A1799" i="3"/>
  <c r="B1798" i="3"/>
  <c r="A1798" i="3"/>
  <c r="B1797" i="3"/>
  <c r="A1797" i="3"/>
  <c r="B1796" i="3"/>
  <c r="A1796" i="3"/>
  <c r="B1795" i="3"/>
  <c r="A1795" i="3"/>
  <c r="B1794" i="3"/>
  <c r="A1794" i="3"/>
  <c r="B1793" i="3"/>
  <c r="A1793" i="3"/>
  <c r="B1792" i="3"/>
  <c r="A1792" i="3"/>
  <c r="B1791" i="3"/>
  <c r="A1791" i="3"/>
  <c r="B1790" i="3"/>
  <c r="A1790" i="3"/>
  <c r="B1789" i="3"/>
  <c r="A1789" i="3"/>
  <c r="B1788" i="3"/>
  <c r="A1788" i="3"/>
  <c r="B1787" i="3"/>
  <c r="A1787" i="3"/>
  <c r="B1786" i="3"/>
  <c r="A1786" i="3"/>
  <c r="B1785" i="3"/>
  <c r="A1785" i="3"/>
  <c r="B1784" i="3"/>
  <c r="A1784" i="3"/>
  <c r="B1783" i="3"/>
  <c r="A1783" i="3"/>
  <c r="B1782" i="3"/>
  <c r="A1782" i="3"/>
  <c r="B1781" i="3"/>
  <c r="A1781" i="3"/>
  <c r="B1780" i="3"/>
  <c r="A1780" i="3"/>
  <c r="B1779" i="3"/>
  <c r="A1779" i="3"/>
  <c r="B1778" i="3"/>
  <c r="A1778" i="3"/>
  <c r="B1777" i="3"/>
  <c r="A1777" i="3"/>
  <c r="B1776" i="3"/>
  <c r="A1776" i="3"/>
  <c r="B1775" i="3"/>
  <c r="A1775" i="3"/>
  <c r="B1774" i="3"/>
  <c r="A1774" i="3"/>
  <c r="B1773" i="3"/>
  <c r="A1773" i="3"/>
  <c r="B1772" i="3"/>
  <c r="A1772" i="3"/>
  <c r="B1771" i="3"/>
  <c r="A1771" i="3"/>
  <c r="B1770" i="3"/>
  <c r="A1770" i="3"/>
  <c r="B1769" i="3"/>
  <c r="A1769" i="3"/>
  <c r="B1768" i="3"/>
  <c r="A1768" i="3"/>
  <c r="B1767" i="3"/>
  <c r="A1767" i="3"/>
  <c r="B1766" i="3"/>
  <c r="A1766" i="3"/>
  <c r="B1765" i="3"/>
  <c r="A1765" i="3"/>
  <c r="B1764" i="3"/>
  <c r="A1764" i="3"/>
  <c r="B1763" i="3"/>
  <c r="A1763" i="3"/>
  <c r="B1762" i="3"/>
  <c r="A1762" i="3"/>
  <c r="B1761" i="3"/>
  <c r="A1761" i="3"/>
  <c r="B1760" i="3"/>
  <c r="A1760" i="3"/>
  <c r="B1759" i="3"/>
  <c r="A1759" i="3"/>
  <c r="B1758" i="3"/>
  <c r="A1758" i="3"/>
  <c r="B1757" i="3"/>
  <c r="A1757" i="3"/>
  <c r="B1756" i="3"/>
  <c r="A1756" i="3"/>
  <c r="B1755" i="3"/>
  <c r="A1755" i="3"/>
  <c r="B1754" i="3"/>
  <c r="A1754" i="3"/>
  <c r="B1753" i="3"/>
  <c r="A1753" i="3"/>
  <c r="B1752" i="3"/>
  <c r="A1752" i="3"/>
  <c r="B1751" i="3"/>
  <c r="A1751" i="3"/>
  <c r="B1750" i="3"/>
  <c r="A1750" i="3"/>
  <c r="B1749" i="3"/>
  <c r="A1749" i="3"/>
  <c r="B1748" i="3"/>
  <c r="A1748" i="3"/>
  <c r="B1747" i="3"/>
  <c r="A1747" i="3"/>
  <c r="B1746" i="3"/>
  <c r="A1746" i="3"/>
  <c r="B1745" i="3"/>
  <c r="A1745" i="3"/>
  <c r="B1744" i="3"/>
  <c r="A1744" i="3"/>
  <c r="B1743" i="3"/>
  <c r="A1743" i="3"/>
  <c r="B1742" i="3"/>
  <c r="A1742" i="3"/>
  <c r="B1741" i="3"/>
  <c r="A1741" i="3"/>
  <c r="B1740" i="3"/>
  <c r="A1740" i="3"/>
  <c r="B1739" i="3"/>
  <c r="A1739" i="3"/>
  <c r="B1738" i="3"/>
  <c r="A1738" i="3"/>
  <c r="B1737" i="3"/>
  <c r="A1737" i="3"/>
  <c r="B1736" i="3"/>
  <c r="A1736" i="3"/>
  <c r="B1735" i="3"/>
  <c r="A1735" i="3"/>
  <c r="B1734" i="3"/>
  <c r="A1734" i="3"/>
  <c r="B1733" i="3"/>
  <c r="A1733" i="3"/>
  <c r="B1732" i="3"/>
  <c r="A1732" i="3"/>
  <c r="B1731" i="3"/>
  <c r="A1731" i="3"/>
  <c r="B1730" i="3"/>
  <c r="A1730" i="3"/>
  <c r="B1729" i="3"/>
  <c r="A1729" i="3"/>
  <c r="B1728" i="3"/>
  <c r="A1728" i="3"/>
  <c r="B1727" i="3"/>
  <c r="A1727" i="3"/>
  <c r="B1726" i="3"/>
  <c r="A1726" i="3"/>
  <c r="B1725" i="3"/>
  <c r="A1725" i="3"/>
  <c r="B1724" i="3"/>
  <c r="A1724" i="3"/>
  <c r="B1723" i="3"/>
  <c r="A1723" i="3"/>
  <c r="B1722" i="3"/>
  <c r="A1722" i="3"/>
  <c r="B1721" i="3"/>
  <c r="A1721" i="3"/>
  <c r="B1720" i="3"/>
  <c r="A1720" i="3"/>
  <c r="B1719" i="3"/>
  <c r="A1719" i="3"/>
  <c r="B1718" i="3"/>
  <c r="A1718" i="3"/>
  <c r="B1717" i="3"/>
  <c r="A1717" i="3"/>
  <c r="B1716" i="3"/>
  <c r="A1716" i="3"/>
  <c r="B1715" i="3"/>
  <c r="A1715" i="3"/>
  <c r="B1714" i="3"/>
  <c r="A1714" i="3"/>
  <c r="B1713" i="3"/>
  <c r="A1713" i="3"/>
  <c r="B1712" i="3"/>
  <c r="A1712" i="3"/>
  <c r="B1711" i="3"/>
  <c r="A1711" i="3"/>
  <c r="B1710" i="3"/>
  <c r="A1710" i="3"/>
  <c r="B1709" i="3"/>
  <c r="A1709" i="3"/>
  <c r="B1708" i="3"/>
  <c r="A1708" i="3"/>
  <c r="B1707" i="3"/>
  <c r="A1707" i="3"/>
  <c r="B1706" i="3"/>
  <c r="A1706" i="3"/>
  <c r="B1705" i="3"/>
  <c r="A1705" i="3"/>
  <c r="B1704" i="3"/>
  <c r="A1704" i="3"/>
  <c r="B1703" i="3"/>
  <c r="A1703" i="3"/>
  <c r="B1702" i="3"/>
  <c r="A1702" i="3"/>
  <c r="B1701" i="3"/>
  <c r="A1701" i="3"/>
  <c r="B1700" i="3"/>
  <c r="A1700" i="3"/>
  <c r="B1699" i="3"/>
  <c r="A1699" i="3"/>
  <c r="B1698" i="3"/>
  <c r="A1698" i="3"/>
  <c r="B1697" i="3"/>
  <c r="A1697" i="3"/>
  <c r="B1696" i="3"/>
  <c r="A1696" i="3"/>
  <c r="B1695" i="3"/>
  <c r="A1695" i="3"/>
  <c r="B1694" i="3"/>
  <c r="A1694" i="3"/>
  <c r="B1693" i="3"/>
  <c r="A1693" i="3"/>
  <c r="B1692" i="3"/>
  <c r="A1692" i="3"/>
  <c r="B1691" i="3"/>
  <c r="A1691" i="3"/>
  <c r="B1690" i="3"/>
  <c r="A1690" i="3"/>
  <c r="B1689" i="3"/>
  <c r="A1689" i="3"/>
  <c r="B1688" i="3"/>
  <c r="A1688" i="3"/>
  <c r="B1687" i="3"/>
  <c r="A1687" i="3"/>
  <c r="B1686" i="3"/>
  <c r="A1686" i="3"/>
  <c r="B1685" i="3"/>
  <c r="A1685" i="3"/>
  <c r="B1684" i="3"/>
  <c r="A1684" i="3"/>
  <c r="B1683" i="3"/>
  <c r="A1683" i="3"/>
  <c r="B1682" i="3"/>
  <c r="A1682" i="3"/>
  <c r="B1681" i="3"/>
  <c r="A1681" i="3"/>
  <c r="B1680" i="3"/>
  <c r="A1680" i="3"/>
  <c r="B1679" i="3"/>
  <c r="A1679" i="3"/>
  <c r="B1678" i="3"/>
  <c r="A1678" i="3"/>
  <c r="B1677" i="3"/>
  <c r="A1677" i="3"/>
  <c r="B1676" i="3"/>
  <c r="A1676" i="3"/>
  <c r="B1675" i="3"/>
  <c r="A1675" i="3"/>
  <c r="B1674" i="3"/>
  <c r="A1674" i="3"/>
  <c r="B1673" i="3"/>
  <c r="A1673" i="3"/>
  <c r="B1672" i="3"/>
  <c r="A1672" i="3"/>
  <c r="B1671" i="3"/>
  <c r="A1671" i="3"/>
  <c r="B1670" i="3"/>
  <c r="A1670" i="3"/>
  <c r="B1669" i="3"/>
  <c r="A1669" i="3"/>
  <c r="B1668" i="3"/>
  <c r="A1668" i="3"/>
  <c r="B1667" i="3"/>
  <c r="A1667" i="3"/>
  <c r="B1666" i="3"/>
  <c r="A1666" i="3"/>
  <c r="B1665" i="3"/>
  <c r="A1665" i="3"/>
  <c r="B1664" i="3"/>
  <c r="A1664" i="3"/>
  <c r="B1663" i="3"/>
  <c r="A1663" i="3"/>
  <c r="B1662" i="3"/>
  <c r="A1662" i="3"/>
  <c r="B1661" i="3"/>
  <c r="A1661" i="3"/>
  <c r="B1660" i="3"/>
  <c r="A1660" i="3"/>
  <c r="B1659" i="3"/>
  <c r="A1659" i="3"/>
  <c r="B1658" i="3"/>
  <c r="A1658" i="3"/>
  <c r="B1657" i="3"/>
  <c r="A1657" i="3"/>
  <c r="B1656" i="3"/>
  <c r="A1656" i="3"/>
  <c r="B1655" i="3"/>
  <c r="A1655" i="3"/>
  <c r="B1654" i="3"/>
  <c r="A1654" i="3"/>
  <c r="B1653" i="3"/>
  <c r="A1653" i="3"/>
  <c r="B1652" i="3"/>
  <c r="A1652" i="3"/>
  <c r="B1651" i="3"/>
  <c r="A1651" i="3"/>
  <c r="B1650" i="3"/>
  <c r="A1650" i="3"/>
  <c r="B1649" i="3"/>
  <c r="A1649" i="3"/>
  <c r="B1648" i="3"/>
  <c r="A1648" i="3"/>
  <c r="B1647" i="3"/>
  <c r="A1647" i="3"/>
  <c r="B1646" i="3"/>
  <c r="A1646" i="3"/>
  <c r="B1645" i="3"/>
  <c r="A1645" i="3"/>
  <c r="B1644" i="3"/>
  <c r="A1644" i="3"/>
  <c r="B1643" i="3"/>
  <c r="A1643" i="3"/>
  <c r="B1642" i="3"/>
  <c r="A1642" i="3"/>
  <c r="B1641" i="3"/>
  <c r="A1641" i="3"/>
  <c r="B1640" i="3"/>
  <c r="A1640" i="3"/>
  <c r="B1639" i="3"/>
  <c r="A1639" i="3"/>
  <c r="B1638" i="3"/>
  <c r="A1638" i="3"/>
  <c r="B1637" i="3"/>
  <c r="A1637" i="3"/>
  <c r="B1636" i="3"/>
  <c r="A1636" i="3"/>
  <c r="B1635" i="3"/>
  <c r="A1635" i="3"/>
  <c r="B1634" i="3"/>
  <c r="A1634" i="3"/>
  <c r="B1633" i="3"/>
  <c r="A1633" i="3"/>
  <c r="B1632" i="3"/>
  <c r="A1632" i="3"/>
  <c r="B1631" i="3"/>
  <c r="A1631" i="3"/>
  <c r="B1630" i="3"/>
  <c r="A1630" i="3"/>
  <c r="B1629" i="3"/>
  <c r="A1629" i="3"/>
  <c r="B1628" i="3"/>
  <c r="A1628" i="3"/>
  <c r="B1627" i="3"/>
  <c r="A1627" i="3"/>
  <c r="B1626" i="3"/>
  <c r="A1626" i="3"/>
  <c r="B1625" i="3"/>
  <c r="A1625" i="3"/>
  <c r="B1624" i="3"/>
  <c r="A1624" i="3"/>
  <c r="B1623" i="3"/>
  <c r="A1623" i="3"/>
  <c r="B1622" i="3"/>
  <c r="A1622" i="3"/>
  <c r="B1621" i="3"/>
  <c r="A1621" i="3"/>
  <c r="B1620" i="3"/>
  <c r="A1620" i="3"/>
  <c r="B1619" i="3"/>
  <c r="A1619" i="3"/>
  <c r="B1618" i="3"/>
  <c r="A1618" i="3"/>
  <c r="B1617" i="3"/>
  <c r="A1617" i="3"/>
  <c r="B1616" i="3"/>
  <c r="A1616" i="3"/>
  <c r="B1615" i="3"/>
  <c r="A1615" i="3"/>
  <c r="B1614" i="3"/>
  <c r="A1614" i="3"/>
  <c r="B1613" i="3"/>
  <c r="A1613" i="3"/>
  <c r="B1612" i="3"/>
  <c r="A1612" i="3"/>
  <c r="B1611" i="3"/>
  <c r="A1611" i="3"/>
  <c r="B1610" i="3"/>
  <c r="A1610" i="3"/>
  <c r="B1609" i="3"/>
  <c r="A1609" i="3"/>
  <c r="B1608" i="3"/>
  <c r="A1608" i="3"/>
  <c r="B1607" i="3"/>
  <c r="A1607" i="3"/>
  <c r="B1606" i="3"/>
  <c r="A1606" i="3"/>
  <c r="B1605" i="3"/>
  <c r="A1605" i="3"/>
  <c r="B1604" i="3"/>
  <c r="A1604" i="3"/>
  <c r="B1603" i="3"/>
  <c r="A1603" i="3"/>
  <c r="B1602" i="3"/>
  <c r="A1602" i="3"/>
  <c r="B1601" i="3"/>
  <c r="A1601" i="3"/>
  <c r="B1600" i="3"/>
  <c r="A1600" i="3"/>
  <c r="B1599" i="3"/>
  <c r="A1599" i="3"/>
  <c r="B1598" i="3"/>
  <c r="A1598" i="3"/>
  <c r="B1597" i="3"/>
  <c r="A1597" i="3"/>
  <c r="B1596" i="3"/>
  <c r="A1596" i="3"/>
  <c r="B1595" i="3"/>
  <c r="A1595" i="3"/>
  <c r="B1594" i="3"/>
  <c r="A1594" i="3"/>
  <c r="B1593" i="3"/>
  <c r="A1593" i="3"/>
  <c r="B1592" i="3"/>
  <c r="A1592" i="3"/>
  <c r="B1591" i="3"/>
  <c r="A1591" i="3"/>
  <c r="B1590" i="3"/>
  <c r="A1590" i="3"/>
  <c r="B1589" i="3"/>
  <c r="A1589" i="3"/>
  <c r="B1588" i="3"/>
  <c r="A1588" i="3"/>
  <c r="B1587" i="3"/>
  <c r="A1587" i="3"/>
  <c r="B1586" i="3"/>
  <c r="A1586" i="3"/>
  <c r="B1585" i="3"/>
  <c r="A1585" i="3"/>
  <c r="B1584" i="3"/>
  <c r="A1584" i="3"/>
  <c r="B1583" i="3"/>
  <c r="A1583" i="3"/>
  <c r="B1582" i="3"/>
  <c r="A1582" i="3"/>
  <c r="B1581" i="3"/>
  <c r="A1581" i="3"/>
  <c r="B1580" i="3"/>
  <c r="A1580" i="3"/>
  <c r="B1579" i="3"/>
  <c r="A1579" i="3"/>
  <c r="B1578" i="3"/>
  <c r="A1578" i="3"/>
  <c r="B1577" i="3"/>
  <c r="A1577" i="3"/>
  <c r="B1576" i="3"/>
  <c r="A1576" i="3"/>
  <c r="B1575" i="3"/>
  <c r="A1575" i="3"/>
  <c r="B1574" i="3"/>
  <c r="A1574" i="3"/>
  <c r="B1573" i="3"/>
  <c r="A1573" i="3"/>
  <c r="B1572" i="3"/>
  <c r="A1572" i="3"/>
  <c r="B1571" i="3"/>
  <c r="A1571" i="3"/>
  <c r="B1570" i="3"/>
  <c r="A1570" i="3"/>
  <c r="B1569" i="3"/>
  <c r="A1569" i="3"/>
  <c r="B1568" i="3"/>
  <c r="A1568" i="3"/>
  <c r="B1567" i="3"/>
  <c r="A1567" i="3"/>
  <c r="B1566" i="3"/>
  <c r="A1566" i="3"/>
  <c r="B1565" i="3"/>
  <c r="A1565" i="3"/>
  <c r="B1564" i="3"/>
  <c r="A1564" i="3"/>
  <c r="B1563" i="3"/>
  <c r="A1563" i="3"/>
  <c r="B1562" i="3"/>
  <c r="A1562" i="3"/>
  <c r="B1561" i="3"/>
  <c r="A1561" i="3"/>
  <c r="B1560" i="3"/>
  <c r="A1560" i="3"/>
  <c r="B1559" i="3"/>
  <c r="A1559" i="3"/>
  <c r="B1558" i="3"/>
  <c r="A1558" i="3"/>
  <c r="B1557" i="3"/>
  <c r="A1557" i="3"/>
  <c r="B1556" i="3"/>
  <c r="A1556" i="3"/>
  <c r="B1555" i="3"/>
  <c r="A1555" i="3"/>
  <c r="B1554" i="3"/>
  <c r="A1554" i="3"/>
  <c r="B1553" i="3"/>
  <c r="A1553" i="3"/>
  <c r="B1552" i="3"/>
  <c r="A1552" i="3"/>
  <c r="B1551" i="3"/>
  <c r="A1551" i="3"/>
  <c r="B1550" i="3"/>
  <c r="A1550" i="3"/>
  <c r="B1549" i="3"/>
  <c r="A1549" i="3"/>
  <c r="B1548" i="3"/>
  <c r="A1548" i="3"/>
  <c r="B1547" i="3"/>
  <c r="A1547" i="3"/>
  <c r="B1546" i="3"/>
  <c r="A1546" i="3"/>
  <c r="B1545" i="3"/>
  <c r="A1545" i="3"/>
  <c r="B1544" i="3"/>
  <c r="A1544" i="3"/>
  <c r="B1543" i="3"/>
  <c r="A1543" i="3"/>
  <c r="B1542" i="3"/>
  <c r="A1542" i="3"/>
  <c r="B1541" i="3"/>
  <c r="A1541" i="3"/>
  <c r="B1540" i="3"/>
  <c r="A1540" i="3"/>
  <c r="B1539" i="3"/>
  <c r="A1539" i="3"/>
  <c r="B1538" i="3"/>
  <c r="A1538" i="3"/>
  <c r="B1537" i="3"/>
  <c r="A1537" i="3"/>
  <c r="B1536" i="3"/>
  <c r="A1536" i="3"/>
  <c r="B1535" i="3"/>
  <c r="A1535" i="3"/>
  <c r="B1534" i="3"/>
  <c r="A1534" i="3"/>
  <c r="B1533" i="3"/>
  <c r="A1533" i="3"/>
  <c r="B1532" i="3"/>
  <c r="A1532" i="3"/>
  <c r="B1531" i="3"/>
  <c r="A1531" i="3"/>
  <c r="B1530" i="3"/>
  <c r="A1530" i="3"/>
  <c r="B1529" i="3"/>
  <c r="A1529" i="3"/>
  <c r="B1528" i="3"/>
  <c r="A1528" i="3"/>
  <c r="B1527" i="3"/>
  <c r="A1527" i="3"/>
  <c r="B1526" i="3"/>
  <c r="A1526" i="3"/>
  <c r="B1525" i="3"/>
  <c r="A1525" i="3"/>
  <c r="B1524" i="3"/>
  <c r="A1524" i="3"/>
  <c r="B1523" i="3"/>
  <c r="A1523" i="3"/>
  <c r="B1522" i="3"/>
  <c r="A1522" i="3"/>
  <c r="B1521" i="3"/>
  <c r="A1521" i="3"/>
  <c r="B1520" i="3"/>
  <c r="A1520" i="3"/>
  <c r="B1519" i="3"/>
  <c r="A1519" i="3"/>
  <c r="B1518" i="3"/>
  <c r="A1518" i="3"/>
  <c r="B1517" i="3"/>
  <c r="A1517" i="3"/>
  <c r="B1516" i="3"/>
  <c r="A1516" i="3"/>
  <c r="B1515" i="3"/>
  <c r="A1515" i="3"/>
  <c r="B1514" i="3"/>
  <c r="A1514" i="3"/>
  <c r="B1513" i="3"/>
  <c r="A1513" i="3"/>
  <c r="B1512" i="3"/>
  <c r="A1512" i="3"/>
  <c r="B1511" i="3"/>
  <c r="A1511" i="3"/>
  <c r="B1510" i="3"/>
  <c r="A1510" i="3"/>
  <c r="B1509" i="3"/>
  <c r="A1509" i="3"/>
  <c r="B1508" i="3"/>
  <c r="A1508" i="3"/>
  <c r="B1507" i="3"/>
  <c r="A1507" i="3"/>
  <c r="B1506" i="3"/>
  <c r="A1506" i="3"/>
  <c r="B1505" i="3"/>
  <c r="A1505" i="3"/>
  <c r="B1504" i="3"/>
  <c r="A1504" i="3"/>
  <c r="B1503" i="3"/>
  <c r="A1503" i="3"/>
  <c r="B1502" i="3"/>
  <c r="A1502" i="3"/>
  <c r="B1501" i="3"/>
  <c r="A1501" i="3"/>
  <c r="B1500" i="3"/>
  <c r="A1500" i="3"/>
  <c r="B1499" i="3"/>
  <c r="A1499" i="3"/>
  <c r="B1498" i="3"/>
  <c r="A1498" i="3"/>
  <c r="B1497" i="3"/>
  <c r="A1497" i="3"/>
  <c r="B1496" i="3"/>
  <c r="A1496" i="3"/>
  <c r="B1495" i="3"/>
  <c r="A1495" i="3"/>
  <c r="B1494" i="3"/>
  <c r="A1494" i="3"/>
  <c r="B1493" i="3"/>
  <c r="A1493" i="3"/>
  <c r="B1492" i="3"/>
  <c r="A1492" i="3"/>
  <c r="B1491" i="3"/>
  <c r="A1491" i="3"/>
  <c r="B1490" i="3"/>
  <c r="A1490" i="3"/>
  <c r="B1489" i="3"/>
  <c r="A1489" i="3"/>
  <c r="B1488" i="3"/>
  <c r="A1488" i="3"/>
  <c r="B1487" i="3"/>
  <c r="A1487" i="3"/>
  <c r="B1486" i="3"/>
  <c r="A1486" i="3"/>
  <c r="B1485" i="3"/>
  <c r="A1485" i="3"/>
  <c r="B1484" i="3"/>
  <c r="A1484" i="3"/>
  <c r="B1483" i="3"/>
  <c r="A1483" i="3"/>
  <c r="B1482" i="3"/>
  <c r="A1482" i="3"/>
  <c r="B1481" i="3"/>
  <c r="A1481" i="3"/>
  <c r="B1480" i="3"/>
  <c r="A1480" i="3"/>
  <c r="B1479" i="3"/>
  <c r="A1479" i="3"/>
  <c r="B1478" i="3"/>
  <c r="A1478" i="3"/>
  <c r="B1477" i="3"/>
  <c r="A1477" i="3"/>
  <c r="B1476" i="3"/>
  <c r="A1476" i="3"/>
  <c r="B1475" i="3"/>
  <c r="A1475" i="3"/>
  <c r="B1474" i="3"/>
  <c r="A1474" i="3"/>
  <c r="B1473" i="3"/>
  <c r="A1473" i="3"/>
  <c r="B1472" i="3"/>
  <c r="A1472" i="3"/>
  <c r="B1471" i="3"/>
  <c r="A1471" i="3"/>
  <c r="B1470" i="3"/>
  <c r="A1470" i="3"/>
  <c r="B1469" i="3"/>
  <c r="A1469" i="3"/>
  <c r="B1468" i="3"/>
  <c r="A1468" i="3"/>
  <c r="B1467" i="3"/>
  <c r="A1467" i="3"/>
  <c r="B1466" i="3"/>
  <c r="A1466" i="3"/>
  <c r="B1465" i="3"/>
  <c r="A1465" i="3"/>
  <c r="B1464" i="3"/>
  <c r="A1464" i="3"/>
  <c r="B1463" i="3"/>
  <c r="A1463" i="3"/>
  <c r="B1462" i="3"/>
  <c r="A1462" i="3"/>
  <c r="B1461" i="3"/>
  <c r="A1461" i="3"/>
  <c r="B1460" i="3"/>
  <c r="A1460" i="3"/>
  <c r="B1459" i="3"/>
  <c r="A1459" i="3"/>
  <c r="B1458" i="3"/>
  <c r="A1458" i="3"/>
  <c r="B1457" i="3"/>
  <c r="A1457" i="3"/>
  <c r="B1456" i="3"/>
  <c r="A1456" i="3"/>
  <c r="B1455" i="3"/>
  <c r="A1455" i="3"/>
  <c r="B1454" i="3"/>
  <c r="A1454" i="3"/>
  <c r="B1453" i="3"/>
  <c r="A1453" i="3"/>
  <c r="B1452" i="3"/>
  <c r="A1452" i="3"/>
  <c r="B1451" i="3"/>
  <c r="A1451" i="3"/>
  <c r="B1450" i="3"/>
  <c r="A1450" i="3"/>
  <c r="B1449" i="3"/>
  <c r="A1449" i="3"/>
  <c r="B1448" i="3"/>
  <c r="A1448" i="3"/>
  <c r="B1447" i="3"/>
  <c r="A1447" i="3"/>
  <c r="B1446" i="3"/>
  <c r="A1446" i="3"/>
  <c r="B1445" i="3"/>
  <c r="A1445" i="3"/>
  <c r="B1444" i="3"/>
  <c r="A1444" i="3"/>
  <c r="B1443" i="3"/>
  <c r="A1443" i="3"/>
  <c r="B1442" i="3"/>
  <c r="A1442" i="3"/>
  <c r="B1441" i="3"/>
  <c r="A1441" i="3"/>
  <c r="B1440" i="3"/>
  <c r="A1440" i="3"/>
  <c r="B1439" i="3"/>
  <c r="A1439" i="3"/>
  <c r="B1438" i="3"/>
  <c r="A1438" i="3"/>
  <c r="B1437" i="3"/>
  <c r="A1437" i="3"/>
  <c r="B1436" i="3"/>
  <c r="A1436" i="3"/>
  <c r="B1435" i="3"/>
  <c r="A1435" i="3"/>
  <c r="B1434" i="3"/>
  <c r="A1434" i="3"/>
  <c r="B1433" i="3"/>
  <c r="A1433" i="3"/>
  <c r="B1432" i="3"/>
  <c r="A1432" i="3"/>
  <c r="B1431" i="3"/>
  <c r="A1431" i="3"/>
  <c r="B1430" i="3"/>
  <c r="A1430" i="3"/>
  <c r="B1429" i="3"/>
  <c r="A1429" i="3"/>
  <c r="B1428" i="3"/>
  <c r="A1428" i="3"/>
  <c r="B1427" i="3"/>
  <c r="A1427" i="3"/>
  <c r="B1426" i="3"/>
  <c r="A1426" i="3"/>
  <c r="B1425" i="3"/>
  <c r="A1425" i="3"/>
  <c r="B1424" i="3"/>
  <c r="A1424" i="3"/>
  <c r="B1423" i="3"/>
  <c r="A1423" i="3"/>
  <c r="B1422" i="3"/>
  <c r="A1422" i="3"/>
  <c r="B1421" i="3"/>
  <c r="A1421" i="3"/>
  <c r="B1420" i="3"/>
  <c r="A1420" i="3"/>
  <c r="B1419" i="3"/>
  <c r="A1419" i="3"/>
  <c r="B1418" i="3"/>
  <c r="A1418" i="3"/>
  <c r="B1417" i="3"/>
  <c r="A1417" i="3"/>
  <c r="B1416" i="3"/>
  <c r="A1416" i="3"/>
  <c r="B1415" i="3"/>
  <c r="A1415" i="3"/>
  <c r="B1414" i="3"/>
  <c r="A1414" i="3"/>
  <c r="B1413" i="3"/>
  <c r="A1413" i="3"/>
  <c r="B1412" i="3"/>
  <c r="A1412" i="3"/>
  <c r="B1411" i="3"/>
  <c r="A1411" i="3"/>
  <c r="B1410" i="3"/>
  <c r="A1410" i="3"/>
  <c r="B1409" i="3"/>
  <c r="A1409" i="3"/>
  <c r="B1408" i="3"/>
  <c r="A1408" i="3"/>
  <c r="B1407" i="3"/>
  <c r="A1407" i="3"/>
  <c r="B1406" i="3"/>
  <c r="A1406" i="3"/>
  <c r="B1405" i="3"/>
  <c r="A1405" i="3"/>
  <c r="B1404" i="3"/>
  <c r="A1404" i="3"/>
  <c r="B1403" i="3"/>
  <c r="A1403" i="3"/>
  <c r="B1402" i="3"/>
  <c r="A1402" i="3"/>
  <c r="B1401" i="3"/>
  <c r="A1401" i="3"/>
  <c r="B1400" i="3"/>
  <c r="A1400" i="3"/>
  <c r="B1399" i="3"/>
  <c r="A1399" i="3"/>
  <c r="B1398" i="3"/>
  <c r="A1398" i="3"/>
  <c r="B1397" i="3"/>
  <c r="A1397" i="3"/>
  <c r="B1396" i="3"/>
  <c r="A1396" i="3"/>
  <c r="B1395" i="3"/>
  <c r="A1395" i="3"/>
  <c r="B1394" i="3"/>
  <c r="A1394" i="3"/>
  <c r="B1393" i="3"/>
  <c r="A1393" i="3"/>
  <c r="B1392" i="3"/>
  <c r="A1392" i="3"/>
  <c r="B1391" i="3"/>
  <c r="A1391" i="3"/>
  <c r="B1390" i="3"/>
  <c r="A1390" i="3"/>
  <c r="B1389" i="3"/>
  <c r="A1389" i="3"/>
  <c r="B1388" i="3"/>
  <c r="A1388" i="3"/>
  <c r="B1387" i="3"/>
  <c r="A1387" i="3"/>
  <c r="B1386" i="3"/>
  <c r="A1386" i="3"/>
  <c r="B1385" i="3"/>
  <c r="A1385" i="3"/>
  <c r="B1384" i="3"/>
  <c r="A1384" i="3"/>
  <c r="B1383" i="3"/>
  <c r="A1383" i="3"/>
  <c r="B1382" i="3"/>
  <c r="A1382" i="3"/>
  <c r="B1381" i="3"/>
  <c r="A1381" i="3"/>
  <c r="B1380" i="3"/>
  <c r="A1380" i="3"/>
  <c r="B1379" i="3"/>
  <c r="A1379" i="3"/>
  <c r="B1378" i="3"/>
  <c r="A1378" i="3"/>
  <c r="B1377" i="3"/>
  <c r="A1377" i="3"/>
  <c r="B1376" i="3"/>
  <c r="A1376" i="3"/>
  <c r="B1375" i="3"/>
  <c r="A1375" i="3"/>
  <c r="B1374" i="3"/>
  <c r="A1374" i="3"/>
  <c r="B1373" i="3"/>
  <c r="A1373" i="3"/>
  <c r="B1372" i="3"/>
  <c r="A1372" i="3"/>
  <c r="B1371" i="3"/>
  <c r="A1371" i="3"/>
  <c r="B1370" i="3"/>
  <c r="A1370" i="3"/>
  <c r="B1369" i="3"/>
  <c r="A1369" i="3"/>
  <c r="B1368" i="3"/>
  <c r="A1368" i="3"/>
  <c r="B1367" i="3"/>
  <c r="A1367" i="3"/>
  <c r="B1366" i="3"/>
  <c r="A1366" i="3"/>
  <c r="B1365" i="3"/>
  <c r="A1365" i="3"/>
  <c r="B1364" i="3"/>
  <c r="A1364" i="3"/>
  <c r="B1363" i="3"/>
  <c r="A1363" i="3"/>
  <c r="B1362" i="3"/>
  <c r="A1362" i="3"/>
  <c r="B1361" i="3"/>
  <c r="A1361" i="3"/>
  <c r="B1360" i="3"/>
  <c r="A1360" i="3"/>
  <c r="B1359" i="3"/>
  <c r="A1359" i="3"/>
  <c r="B1358" i="3"/>
  <c r="A1358" i="3"/>
  <c r="B1357" i="3"/>
  <c r="A1357" i="3"/>
  <c r="B1356" i="3"/>
  <c r="A1356" i="3"/>
  <c r="B1355" i="3"/>
  <c r="A1355" i="3"/>
  <c r="B1354" i="3"/>
  <c r="A1354" i="3"/>
  <c r="B1353" i="3"/>
  <c r="A1353" i="3"/>
  <c r="B1352" i="3"/>
  <c r="A1352" i="3"/>
  <c r="B1351" i="3"/>
  <c r="A1351" i="3"/>
  <c r="B1350" i="3"/>
  <c r="A1350" i="3"/>
  <c r="B1349" i="3"/>
  <c r="A1349" i="3"/>
  <c r="B1348" i="3"/>
  <c r="A1348" i="3"/>
  <c r="B1347" i="3"/>
  <c r="A1347" i="3"/>
  <c r="B1346" i="3"/>
  <c r="A1346" i="3"/>
  <c r="B1345" i="3"/>
  <c r="A1345" i="3"/>
  <c r="B1344" i="3"/>
  <c r="A1344" i="3"/>
  <c r="B1343" i="3"/>
  <c r="A1343" i="3"/>
  <c r="B1342" i="3"/>
  <c r="A1342" i="3"/>
  <c r="B1341" i="3"/>
  <c r="A1341" i="3"/>
  <c r="B1340" i="3"/>
  <c r="A1340" i="3"/>
  <c r="B1339" i="3"/>
  <c r="A1339" i="3"/>
  <c r="B1338" i="3"/>
  <c r="A1338" i="3"/>
  <c r="B1337" i="3"/>
  <c r="A1337" i="3"/>
  <c r="B1336" i="3"/>
  <c r="A1336" i="3"/>
  <c r="B1335" i="3"/>
  <c r="A1335" i="3"/>
  <c r="B1334" i="3"/>
  <c r="A1334" i="3"/>
  <c r="B1333" i="3"/>
  <c r="A1333" i="3"/>
  <c r="B1332" i="3"/>
  <c r="A1332" i="3"/>
  <c r="B1331" i="3"/>
  <c r="A1331" i="3"/>
  <c r="B1330" i="3"/>
  <c r="A1330" i="3"/>
  <c r="B1329" i="3"/>
  <c r="A1329" i="3"/>
  <c r="B1328" i="3"/>
  <c r="A1328" i="3"/>
  <c r="B1327" i="3"/>
  <c r="A1327" i="3"/>
  <c r="B1326" i="3"/>
  <c r="A1326" i="3"/>
  <c r="B1325" i="3"/>
  <c r="A1325" i="3"/>
  <c r="B1324" i="3"/>
  <c r="A1324" i="3"/>
  <c r="B1323" i="3"/>
  <c r="A1323" i="3"/>
  <c r="B1322" i="3"/>
  <c r="A1322" i="3"/>
  <c r="B1321" i="3"/>
  <c r="A1321" i="3"/>
  <c r="B1320" i="3"/>
  <c r="A1320" i="3"/>
  <c r="B1319" i="3"/>
  <c r="A1319" i="3"/>
  <c r="B1318" i="3"/>
  <c r="A1318" i="3"/>
  <c r="B1317" i="3"/>
  <c r="A1317" i="3"/>
  <c r="B1316" i="3"/>
  <c r="A1316" i="3"/>
  <c r="B1315" i="3"/>
  <c r="A1315" i="3"/>
  <c r="B1314" i="3"/>
  <c r="A1314" i="3"/>
  <c r="B1313" i="3"/>
  <c r="A1313" i="3"/>
  <c r="B1312" i="3"/>
  <c r="A1312" i="3"/>
  <c r="B1311" i="3"/>
  <c r="A1311" i="3"/>
  <c r="B1310" i="3"/>
  <c r="A1310" i="3"/>
  <c r="B1309" i="3"/>
  <c r="A1309" i="3"/>
  <c r="B1308" i="3"/>
  <c r="A1308" i="3"/>
  <c r="B1307" i="3"/>
  <c r="A1307" i="3"/>
  <c r="B1306" i="3"/>
  <c r="A1306" i="3"/>
  <c r="B1305" i="3"/>
  <c r="A1305" i="3"/>
  <c r="B1304" i="3"/>
  <c r="A1304" i="3"/>
  <c r="B1303" i="3"/>
  <c r="A1303" i="3"/>
  <c r="B1302" i="3"/>
  <c r="A1302" i="3"/>
  <c r="B1301" i="3"/>
  <c r="A1301" i="3"/>
  <c r="B1300" i="3"/>
  <c r="A1300" i="3"/>
  <c r="B1299" i="3"/>
  <c r="A1299" i="3"/>
  <c r="B1298" i="3"/>
  <c r="A1298" i="3"/>
  <c r="B1297" i="3"/>
  <c r="A1297" i="3"/>
  <c r="B1296" i="3"/>
  <c r="A1296" i="3"/>
  <c r="B1295" i="3"/>
  <c r="A1295" i="3"/>
  <c r="B1294" i="3"/>
  <c r="A1294" i="3"/>
  <c r="B1293" i="3"/>
  <c r="A1293" i="3"/>
  <c r="B1292" i="3"/>
  <c r="A1292" i="3"/>
  <c r="B1291" i="3"/>
  <c r="A1291" i="3"/>
  <c r="B1290" i="3"/>
  <c r="A1290" i="3"/>
  <c r="B1289" i="3"/>
  <c r="A1289" i="3"/>
  <c r="B1288" i="3"/>
  <c r="A1288" i="3"/>
  <c r="B1287" i="3"/>
  <c r="A1287" i="3"/>
  <c r="B1286" i="3"/>
  <c r="A1286" i="3"/>
  <c r="B1285" i="3"/>
  <c r="A1285" i="3"/>
  <c r="B1284" i="3"/>
  <c r="A1284" i="3"/>
  <c r="B1283" i="3"/>
  <c r="A1283" i="3"/>
  <c r="B1282" i="3"/>
  <c r="A1282" i="3"/>
  <c r="B1281" i="3"/>
  <c r="A1281" i="3"/>
  <c r="B1280" i="3"/>
  <c r="A1280" i="3"/>
  <c r="B1279" i="3"/>
  <c r="A1279" i="3"/>
  <c r="B1278" i="3"/>
  <c r="A1278" i="3"/>
  <c r="B1277" i="3"/>
  <c r="A1277" i="3"/>
  <c r="B1276" i="3"/>
  <c r="A1276" i="3"/>
  <c r="B1275" i="3"/>
  <c r="A1275" i="3"/>
  <c r="B1274" i="3"/>
  <c r="A1274" i="3"/>
  <c r="B1273" i="3"/>
  <c r="A1273" i="3"/>
  <c r="B1272" i="3"/>
  <c r="A1272" i="3"/>
  <c r="B1271" i="3"/>
  <c r="A1271" i="3"/>
  <c r="B1270" i="3"/>
  <c r="A1270" i="3"/>
  <c r="B1269" i="3"/>
  <c r="A1269" i="3"/>
  <c r="B1268" i="3"/>
  <c r="A1268" i="3"/>
  <c r="B1267" i="3"/>
  <c r="A1267" i="3"/>
  <c r="B1266" i="3"/>
  <c r="A1266" i="3"/>
  <c r="B1265" i="3"/>
  <c r="A1265" i="3"/>
  <c r="B1264" i="3"/>
  <c r="A1264" i="3"/>
  <c r="B1263" i="3"/>
  <c r="A1263" i="3"/>
  <c r="B1262" i="3"/>
  <c r="A1262" i="3"/>
  <c r="B1261" i="3"/>
  <c r="A1261" i="3"/>
  <c r="B1260" i="3"/>
  <c r="A1260" i="3"/>
  <c r="B1259" i="3"/>
  <c r="A1259" i="3"/>
  <c r="B1258" i="3"/>
  <c r="A1258" i="3"/>
  <c r="B1257" i="3"/>
  <c r="A1257" i="3"/>
  <c r="B1256" i="3"/>
  <c r="A1256" i="3"/>
  <c r="B1255" i="3"/>
  <c r="A1255" i="3"/>
  <c r="B1254" i="3"/>
  <c r="A1254" i="3"/>
  <c r="B1253" i="3"/>
  <c r="A1253" i="3"/>
  <c r="B1252" i="3"/>
  <c r="A1252" i="3"/>
  <c r="B1251" i="3"/>
  <c r="A1251" i="3"/>
  <c r="B1250" i="3"/>
  <c r="A1250" i="3"/>
  <c r="B1249" i="3"/>
  <c r="A1249" i="3"/>
  <c r="B1248" i="3"/>
  <c r="A1248" i="3"/>
  <c r="B1247" i="3"/>
  <c r="A1247" i="3"/>
  <c r="B1246" i="3"/>
  <c r="A1246" i="3"/>
  <c r="B1245" i="3"/>
  <c r="A1245" i="3"/>
  <c r="B1244" i="3"/>
  <c r="A1244" i="3"/>
  <c r="B1243" i="3"/>
  <c r="A1243" i="3"/>
  <c r="B1242" i="3"/>
  <c r="A1242" i="3"/>
  <c r="B1241" i="3"/>
  <c r="A1241" i="3"/>
  <c r="B1240" i="3"/>
  <c r="A1240" i="3"/>
  <c r="B1239" i="3"/>
  <c r="A1239" i="3"/>
  <c r="B1238" i="3"/>
  <c r="A1238" i="3"/>
  <c r="B1237" i="3"/>
  <c r="A1237" i="3"/>
  <c r="B1236" i="3"/>
  <c r="A1236" i="3"/>
  <c r="B1235" i="3"/>
  <c r="A1235" i="3"/>
  <c r="B1234" i="3"/>
  <c r="A1234" i="3"/>
  <c r="B1233" i="3"/>
  <c r="A1233" i="3"/>
  <c r="B1232" i="3"/>
  <c r="A1232" i="3"/>
  <c r="B1231" i="3"/>
  <c r="A1231" i="3"/>
  <c r="B1230" i="3"/>
  <c r="A1230" i="3"/>
  <c r="B1229" i="3"/>
  <c r="A1229" i="3"/>
  <c r="B1228" i="3"/>
  <c r="A1228" i="3"/>
  <c r="B1227" i="3"/>
  <c r="A1227" i="3"/>
  <c r="B1226" i="3"/>
  <c r="A1226" i="3"/>
  <c r="B1225" i="3"/>
  <c r="A1225" i="3"/>
  <c r="B1224" i="3"/>
  <c r="A1224" i="3"/>
  <c r="B1223" i="3"/>
  <c r="A1223" i="3"/>
  <c r="B1222" i="3"/>
  <c r="A1222" i="3"/>
  <c r="B1221" i="3"/>
  <c r="A1221" i="3"/>
  <c r="B1220" i="3"/>
  <c r="A1220" i="3"/>
  <c r="B1219" i="3"/>
  <c r="A1219" i="3"/>
  <c r="B1218" i="3"/>
  <c r="A1218" i="3"/>
  <c r="B1217" i="3"/>
  <c r="A1217" i="3"/>
  <c r="B1216" i="3"/>
  <c r="A1216" i="3"/>
  <c r="B1215" i="3"/>
  <c r="A1215" i="3"/>
  <c r="B1214" i="3"/>
  <c r="A1214" i="3"/>
  <c r="B1213" i="3"/>
  <c r="A1213" i="3"/>
  <c r="B1212" i="3"/>
  <c r="A1212" i="3"/>
  <c r="B1211" i="3"/>
  <c r="A1211" i="3"/>
  <c r="B1210" i="3"/>
  <c r="A1210" i="3"/>
  <c r="B1209" i="3"/>
  <c r="A1209" i="3"/>
  <c r="B1208" i="3"/>
  <c r="A1208" i="3"/>
  <c r="B1207" i="3"/>
  <c r="A1207" i="3"/>
  <c r="B1206" i="3"/>
  <c r="A1206" i="3"/>
  <c r="B1205" i="3"/>
  <c r="A1205" i="3"/>
  <c r="B1204" i="3"/>
  <c r="A1204" i="3"/>
  <c r="B1203" i="3"/>
  <c r="A1203" i="3"/>
  <c r="B1202" i="3"/>
  <c r="A1202" i="3"/>
  <c r="B1201" i="3"/>
  <c r="A1201" i="3"/>
  <c r="B1200" i="3"/>
  <c r="A1200" i="3"/>
  <c r="B1199" i="3"/>
  <c r="A1199" i="3"/>
  <c r="B1198" i="3"/>
  <c r="A1198" i="3"/>
  <c r="B1197" i="3"/>
  <c r="A1197" i="3"/>
  <c r="B1196" i="3"/>
  <c r="A1196" i="3"/>
  <c r="B1195" i="3"/>
  <c r="A1195" i="3"/>
  <c r="B1194" i="3"/>
  <c r="A1194" i="3"/>
  <c r="B1193" i="3"/>
  <c r="A1193" i="3"/>
  <c r="B1192" i="3"/>
  <c r="A1192" i="3"/>
  <c r="B1191" i="3"/>
  <c r="A1191" i="3"/>
  <c r="B1190" i="3"/>
  <c r="A1190" i="3"/>
  <c r="B1189" i="3"/>
  <c r="A1189" i="3"/>
  <c r="B1188" i="3"/>
  <c r="A1188" i="3"/>
  <c r="B1187" i="3"/>
  <c r="A1187" i="3"/>
  <c r="B1186" i="3"/>
  <c r="A1186" i="3"/>
  <c r="B1185" i="3"/>
  <c r="A1185" i="3"/>
  <c r="B1184" i="3"/>
  <c r="A1184" i="3"/>
  <c r="B1183" i="3"/>
  <c r="A1183" i="3"/>
  <c r="B1182" i="3"/>
  <c r="A1182" i="3"/>
  <c r="B1181" i="3"/>
  <c r="A1181" i="3"/>
  <c r="B1180" i="3"/>
  <c r="A1180" i="3"/>
  <c r="B1179" i="3"/>
  <c r="A1179" i="3"/>
  <c r="B1178" i="3"/>
  <c r="A1178" i="3"/>
  <c r="B1177" i="3"/>
  <c r="A1177" i="3"/>
  <c r="B1176" i="3"/>
  <c r="A1176" i="3"/>
  <c r="B1175" i="3"/>
  <c r="A1175" i="3"/>
  <c r="B1174" i="3"/>
  <c r="A1174" i="3"/>
  <c r="B1173" i="3"/>
  <c r="A1173" i="3"/>
  <c r="B1172" i="3"/>
  <c r="A1172" i="3"/>
  <c r="B1171" i="3"/>
  <c r="A1171" i="3"/>
  <c r="B1170" i="3"/>
  <c r="A1170" i="3"/>
  <c r="B1169" i="3"/>
  <c r="A1169" i="3"/>
  <c r="B1168" i="3"/>
  <c r="A1168" i="3"/>
  <c r="B1167" i="3"/>
  <c r="A1167" i="3"/>
  <c r="B1166" i="3"/>
  <c r="A1166" i="3"/>
  <c r="B1165" i="3"/>
  <c r="A1165" i="3"/>
  <c r="B1164" i="3"/>
  <c r="A1164" i="3"/>
  <c r="B1163" i="3"/>
  <c r="A1163" i="3"/>
  <c r="B1162" i="3"/>
  <c r="A1162" i="3"/>
  <c r="B1161" i="3"/>
  <c r="A1161" i="3"/>
  <c r="B1160" i="3"/>
  <c r="A1160" i="3"/>
  <c r="B1159" i="3"/>
  <c r="A1159" i="3"/>
  <c r="B1158" i="3"/>
  <c r="A1158" i="3"/>
  <c r="B1157" i="3"/>
  <c r="A1157" i="3"/>
  <c r="B1156" i="3"/>
  <c r="A1156" i="3"/>
  <c r="B1155" i="3"/>
  <c r="A1155" i="3"/>
  <c r="B1154" i="3"/>
  <c r="A1154" i="3"/>
  <c r="B1153" i="3"/>
  <c r="A1153" i="3"/>
  <c r="B1152" i="3"/>
  <c r="A1152" i="3"/>
  <c r="B1151" i="3"/>
  <c r="A1151" i="3"/>
  <c r="B1150" i="3"/>
  <c r="A1150" i="3"/>
  <c r="B1149" i="3"/>
  <c r="A1149" i="3"/>
  <c r="B1148" i="3"/>
  <c r="A1148" i="3"/>
  <c r="B1147" i="3"/>
  <c r="A1147" i="3"/>
  <c r="B1146" i="3"/>
  <c r="A1146" i="3"/>
  <c r="B1145" i="3"/>
  <c r="A1145" i="3"/>
  <c r="B1144" i="3"/>
  <c r="A1144" i="3"/>
  <c r="B1143" i="3"/>
  <c r="A1143" i="3"/>
  <c r="B1142" i="3"/>
  <c r="A1142" i="3"/>
  <c r="B1141" i="3"/>
  <c r="A1141" i="3"/>
  <c r="B1140" i="3"/>
  <c r="A1140" i="3"/>
  <c r="B1139" i="3"/>
  <c r="A1139" i="3"/>
  <c r="B1138" i="3"/>
  <c r="A1138" i="3"/>
  <c r="B1137" i="3"/>
  <c r="A1137" i="3"/>
  <c r="B1136" i="3"/>
  <c r="A1136" i="3"/>
  <c r="B1135" i="3"/>
  <c r="A1135" i="3"/>
  <c r="B1134" i="3"/>
  <c r="A1134" i="3"/>
  <c r="B1133" i="3"/>
  <c r="A1133" i="3"/>
  <c r="B1132" i="3"/>
  <c r="A1132" i="3"/>
  <c r="B1131" i="3"/>
  <c r="A1131" i="3"/>
  <c r="B1130" i="3"/>
  <c r="A1130" i="3"/>
  <c r="B1129" i="3"/>
  <c r="A1129" i="3"/>
  <c r="B1128" i="3"/>
  <c r="A1128" i="3"/>
  <c r="B1127" i="3"/>
  <c r="A1127" i="3"/>
  <c r="B1126" i="3"/>
  <c r="A1126" i="3"/>
  <c r="B1125" i="3"/>
  <c r="A1125" i="3"/>
  <c r="B1124" i="3"/>
  <c r="A1124" i="3"/>
  <c r="B1123" i="3"/>
  <c r="A1123" i="3"/>
  <c r="B1122" i="3"/>
  <c r="A1122" i="3"/>
  <c r="B1121" i="3"/>
  <c r="A1121" i="3"/>
  <c r="B1120" i="3"/>
  <c r="A1120" i="3"/>
  <c r="B1119" i="3"/>
  <c r="A1119" i="3"/>
  <c r="B1118" i="3"/>
  <c r="A1118" i="3"/>
  <c r="B1117" i="3"/>
  <c r="A1117" i="3"/>
  <c r="B1116" i="3"/>
  <c r="A1116" i="3"/>
  <c r="B1115" i="3"/>
  <c r="A1115" i="3"/>
  <c r="B1114" i="3"/>
  <c r="A1114" i="3"/>
  <c r="B1113" i="3"/>
  <c r="A1113" i="3"/>
  <c r="B1112" i="3"/>
  <c r="A1112" i="3"/>
  <c r="B1111" i="3"/>
  <c r="A1111" i="3"/>
  <c r="B1110" i="3"/>
  <c r="A1110" i="3"/>
  <c r="B1109" i="3"/>
  <c r="A1109" i="3"/>
  <c r="B1108" i="3"/>
  <c r="A1108" i="3"/>
  <c r="B1107" i="3"/>
  <c r="A1107" i="3"/>
  <c r="B1106" i="3"/>
  <c r="A1106" i="3"/>
  <c r="B1105" i="3"/>
  <c r="A1105" i="3"/>
  <c r="B1104" i="3"/>
  <c r="A1104" i="3"/>
  <c r="B1103" i="3"/>
  <c r="A1103" i="3"/>
  <c r="B1102" i="3"/>
  <c r="A1102" i="3"/>
  <c r="B1101" i="3"/>
  <c r="A1101" i="3"/>
  <c r="B1100" i="3"/>
  <c r="A1100" i="3"/>
  <c r="B1099" i="3"/>
  <c r="A1099" i="3"/>
  <c r="B1098" i="3"/>
  <c r="A1098" i="3"/>
  <c r="B1097" i="3"/>
  <c r="A1097" i="3"/>
  <c r="B1096" i="3"/>
  <c r="A1096" i="3"/>
  <c r="B1095" i="3"/>
  <c r="A1095" i="3"/>
  <c r="B1094" i="3"/>
  <c r="A1094" i="3"/>
  <c r="B1093" i="3"/>
  <c r="A1093" i="3"/>
  <c r="B1092" i="3"/>
  <c r="A1092" i="3"/>
  <c r="B1091" i="3"/>
  <c r="A1091" i="3"/>
  <c r="B1090" i="3"/>
  <c r="A1090" i="3"/>
  <c r="B1089" i="3"/>
  <c r="A1089" i="3"/>
  <c r="B1088" i="3"/>
  <c r="A1088" i="3"/>
  <c r="B1087" i="3"/>
  <c r="A1087" i="3"/>
  <c r="B1086" i="3"/>
  <c r="A1086" i="3"/>
  <c r="B1085" i="3"/>
  <c r="A1085" i="3"/>
  <c r="B1084" i="3"/>
  <c r="A1084" i="3"/>
  <c r="B1083" i="3"/>
  <c r="A1083" i="3"/>
  <c r="B1082" i="3"/>
  <c r="A1082" i="3"/>
  <c r="B1081" i="3"/>
  <c r="A1081" i="3"/>
  <c r="B1080" i="3"/>
  <c r="A1080" i="3"/>
  <c r="B1079" i="3"/>
  <c r="A1079" i="3"/>
  <c r="B1078" i="3"/>
  <c r="A1078" i="3"/>
  <c r="B1077" i="3"/>
  <c r="A1077" i="3"/>
  <c r="B1076" i="3"/>
  <c r="A1076" i="3"/>
  <c r="B1075" i="3"/>
  <c r="A1075" i="3"/>
  <c r="B1074" i="3"/>
  <c r="A1074" i="3"/>
  <c r="B1073" i="3"/>
  <c r="A1073" i="3"/>
  <c r="B1072" i="3"/>
  <c r="A1072" i="3"/>
  <c r="B1071" i="3"/>
  <c r="A1071" i="3"/>
  <c r="B1070" i="3"/>
  <c r="A1070" i="3"/>
  <c r="B1069" i="3"/>
  <c r="A1069" i="3"/>
  <c r="B1068" i="3"/>
  <c r="A1068" i="3"/>
  <c r="B1067" i="3"/>
  <c r="A1067" i="3"/>
  <c r="B1066" i="3"/>
  <c r="A1066" i="3"/>
  <c r="B1065" i="3"/>
  <c r="A1065" i="3"/>
  <c r="B1064" i="3"/>
  <c r="A1064" i="3"/>
  <c r="B1063" i="3"/>
  <c r="A1063" i="3"/>
  <c r="B1062" i="3"/>
  <c r="A1062" i="3"/>
  <c r="B1061" i="3"/>
  <c r="A1061" i="3"/>
  <c r="B1060" i="3"/>
  <c r="A1060" i="3"/>
  <c r="B1059" i="3"/>
  <c r="A1059" i="3"/>
  <c r="B1058" i="3"/>
  <c r="A1058" i="3"/>
  <c r="B1057" i="3"/>
  <c r="A1057" i="3"/>
  <c r="B1056" i="3"/>
  <c r="A1056" i="3"/>
  <c r="B1055" i="3"/>
  <c r="A1055" i="3"/>
  <c r="B1054" i="3"/>
  <c r="A1054" i="3"/>
  <c r="B1053" i="3"/>
  <c r="A1053" i="3"/>
  <c r="B1052" i="3"/>
  <c r="A1052" i="3"/>
  <c r="B1051" i="3"/>
  <c r="A1051" i="3"/>
  <c r="B1050" i="3"/>
  <c r="A1050" i="3"/>
  <c r="B1049" i="3"/>
  <c r="A1049" i="3"/>
  <c r="B1048" i="3"/>
  <c r="A1048" i="3"/>
  <c r="B1047" i="3"/>
  <c r="A1047" i="3"/>
  <c r="B1046" i="3"/>
  <c r="A1046" i="3"/>
  <c r="B1045" i="3"/>
  <c r="A1045" i="3"/>
  <c r="B1044" i="3"/>
  <c r="A1044" i="3"/>
  <c r="B1043" i="3"/>
  <c r="A1043" i="3"/>
  <c r="B1042" i="3"/>
  <c r="A1042" i="3"/>
  <c r="B1041" i="3"/>
  <c r="A1041" i="3"/>
  <c r="B1040" i="3"/>
  <c r="A1040" i="3"/>
  <c r="B1039" i="3"/>
  <c r="A1039" i="3"/>
  <c r="B1038" i="3"/>
  <c r="A1038" i="3"/>
  <c r="B1037" i="3"/>
  <c r="A1037" i="3"/>
  <c r="B1036" i="3"/>
  <c r="A1036" i="3"/>
  <c r="B1035" i="3"/>
  <c r="A1035" i="3"/>
  <c r="B1034" i="3"/>
  <c r="A1034" i="3"/>
  <c r="B1033" i="3"/>
  <c r="A1033" i="3"/>
  <c r="B1032" i="3"/>
  <c r="A1032" i="3"/>
  <c r="B1031" i="3"/>
  <c r="A1031" i="3"/>
  <c r="B1030" i="3"/>
  <c r="A1030" i="3"/>
  <c r="B1029" i="3"/>
  <c r="A1029" i="3"/>
  <c r="B1028" i="3"/>
  <c r="A1028" i="3"/>
  <c r="B1027" i="3"/>
  <c r="A1027" i="3"/>
  <c r="B1026" i="3"/>
  <c r="A1026" i="3"/>
  <c r="B1025" i="3"/>
  <c r="A1025" i="3"/>
  <c r="B1024" i="3"/>
  <c r="A1024" i="3"/>
  <c r="B1023" i="3"/>
  <c r="A1023" i="3"/>
  <c r="B1022" i="3"/>
  <c r="A1022" i="3"/>
  <c r="B1021" i="3"/>
  <c r="A1021" i="3"/>
  <c r="B1020" i="3"/>
  <c r="A1020" i="3"/>
  <c r="B1019" i="3"/>
  <c r="A1019" i="3"/>
  <c r="B1018" i="3"/>
  <c r="A1018" i="3"/>
  <c r="B1017" i="3"/>
  <c r="A1017" i="3"/>
  <c r="B1016" i="3"/>
  <c r="A1016" i="3"/>
  <c r="B1015" i="3"/>
  <c r="A1015" i="3"/>
  <c r="B1014" i="3"/>
  <c r="A1014" i="3"/>
  <c r="B1013" i="3"/>
  <c r="A1013" i="3"/>
  <c r="B1012" i="3"/>
  <c r="A1012" i="3"/>
  <c r="B1011" i="3"/>
  <c r="A1011" i="3"/>
  <c r="B1010" i="3"/>
  <c r="A1010" i="3"/>
  <c r="B1009" i="3"/>
  <c r="A1009" i="3"/>
  <c r="B1008" i="3"/>
  <c r="A1008" i="3"/>
  <c r="B1007" i="3"/>
  <c r="A1007" i="3"/>
  <c r="B1006" i="3"/>
  <c r="A1006" i="3"/>
  <c r="B1005" i="3"/>
  <c r="A1005" i="3"/>
  <c r="B1004" i="3"/>
  <c r="A1004" i="3"/>
  <c r="B1003" i="3"/>
  <c r="A1003" i="3"/>
  <c r="B1002" i="3"/>
  <c r="A1002" i="3"/>
  <c r="B1001" i="3"/>
  <c r="A1001" i="3"/>
  <c r="B1000" i="3"/>
  <c r="A1000" i="3"/>
  <c r="B999" i="3"/>
  <c r="A999" i="3"/>
  <c r="B998" i="3"/>
  <c r="A998" i="3"/>
  <c r="B997" i="3"/>
  <c r="A997" i="3"/>
  <c r="B996" i="3"/>
  <c r="A996" i="3"/>
  <c r="B995" i="3"/>
  <c r="A995" i="3"/>
  <c r="B994" i="3"/>
  <c r="A994" i="3"/>
  <c r="B993" i="3"/>
  <c r="A993" i="3"/>
  <c r="B992" i="3"/>
  <c r="A992" i="3"/>
  <c r="B991" i="3"/>
  <c r="A991" i="3"/>
  <c r="B990" i="3"/>
  <c r="A990" i="3"/>
  <c r="B989" i="3"/>
  <c r="A989" i="3"/>
  <c r="B988" i="3"/>
  <c r="A988" i="3"/>
  <c r="B987" i="3"/>
  <c r="A987" i="3"/>
  <c r="B986" i="3"/>
  <c r="A986" i="3"/>
  <c r="B985" i="3"/>
  <c r="A985" i="3"/>
  <c r="B984" i="3"/>
  <c r="A984" i="3"/>
  <c r="B983" i="3"/>
  <c r="A983" i="3"/>
  <c r="B982" i="3"/>
  <c r="A982" i="3"/>
  <c r="B981" i="3"/>
  <c r="A981" i="3"/>
  <c r="B980" i="3"/>
  <c r="A980" i="3"/>
  <c r="B979" i="3"/>
  <c r="A979" i="3"/>
  <c r="B978" i="3"/>
  <c r="A978" i="3"/>
  <c r="B977" i="3"/>
  <c r="A977" i="3"/>
  <c r="B976" i="3"/>
  <c r="A976" i="3"/>
  <c r="B975" i="3"/>
  <c r="A975" i="3"/>
  <c r="B974" i="3"/>
  <c r="A974" i="3"/>
  <c r="B973" i="3"/>
  <c r="A973" i="3"/>
  <c r="B972" i="3"/>
  <c r="A972" i="3"/>
  <c r="B971" i="3"/>
  <c r="A971" i="3"/>
  <c r="B970" i="3"/>
  <c r="A970" i="3"/>
  <c r="B969" i="3"/>
  <c r="A969" i="3"/>
  <c r="B968" i="3"/>
  <c r="A968" i="3"/>
  <c r="B967" i="3"/>
  <c r="A967" i="3"/>
  <c r="B966" i="3"/>
  <c r="A966" i="3"/>
  <c r="B965" i="3"/>
  <c r="A965" i="3"/>
  <c r="B964" i="3"/>
  <c r="A964" i="3"/>
  <c r="B963" i="3"/>
  <c r="A963" i="3"/>
  <c r="B962" i="3"/>
  <c r="A962" i="3"/>
  <c r="B961" i="3"/>
  <c r="A961" i="3"/>
  <c r="B960" i="3"/>
  <c r="A960" i="3"/>
  <c r="B959" i="3"/>
  <c r="A959" i="3"/>
  <c r="B958" i="3"/>
  <c r="A958" i="3"/>
  <c r="B957" i="3"/>
  <c r="A957" i="3"/>
  <c r="B956" i="3"/>
  <c r="A956" i="3"/>
  <c r="B955" i="3"/>
  <c r="A955" i="3"/>
  <c r="B954" i="3"/>
  <c r="A954" i="3"/>
  <c r="B953" i="3"/>
  <c r="A953" i="3"/>
  <c r="B952" i="3"/>
  <c r="A952" i="3"/>
  <c r="B951" i="3"/>
  <c r="A951" i="3"/>
  <c r="B950" i="3"/>
  <c r="A950" i="3"/>
  <c r="B949" i="3"/>
  <c r="A949" i="3"/>
  <c r="B948" i="3"/>
  <c r="A948" i="3"/>
  <c r="B947" i="3"/>
  <c r="A947" i="3"/>
  <c r="B946" i="3"/>
  <c r="A946" i="3"/>
  <c r="B945" i="3"/>
  <c r="A945" i="3"/>
  <c r="B944" i="3"/>
  <c r="A944" i="3"/>
  <c r="B943" i="3"/>
  <c r="A943" i="3"/>
  <c r="B942" i="3"/>
  <c r="A942" i="3"/>
  <c r="B941" i="3"/>
  <c r="A941" i="3"/>
  <c r="B940" i="3"/>
  <c r="A940" i="3"/>
  <c r="B939" i="3"/>
  <c r="A939" i="3"/>
  <c r="B938" i="3"/>
  <c r="A938" i="3"/>
  <c r="B937" i="3"/>
  <c r="A937" i="3"/>
  <c r="B936" i="3"/>
  <c r="A936" i="3"/>
  <c r="B935" i="3"/>
  <c r="A935" i="3"/>
  <c r="B934" i="3"/>
  <c r="A934" i="3"/>
  <c r="B933" i="3"/>
  <c r="A933" i="3"/>
  <c r="B932" i="3"/>
  <c r="A932" i="3"/>
  <c r="B931" i="3"/>
  <c r="A931" i="3"/>
  <c r="B930" i="3"/>
  <c r="A930" i="3"/>
  <c r="B929" i="3"/>
  <c r="A929" i="3"/>
  <c r="B928" i="3"/>
  <c r="A928" i="3"/>
  <c r="B927" i="3"/>
  <c r="A927" i="3"/>
  <c r="B926" i="3"/>
  <c r="A926" i="3"/>
  <c r="B925" i="3"/>
  <c r="A925" i="3"/>
  <c r="B924" i="3"/>
  <c r="A924" i="3"/>
  <c r="B923" i="3"/>
  <c r="A923" i="3"/>
  <c r="B922" i="3"/>
  <c r="A922" i="3"/>
  <c r="B921" i="3"/>
  <c r="A921" i="3"/>
  <c r="B920" i="3"/>
  <c r="A920" i="3"/>
  <c r="B919" i="3"/>
  <c r="A919" i="3"/>
  <c r="B918" i="3"/>
  <c r="A918" i="3"/>
  <c r="B917" i="3"/>
  <c r="A917" i="3"/>
  <c r="B916" i="3"/>
  <c r="A916" i="3"/>
  <c r="B915" i="3"/>
  <c r="A915" i="3"/>
  <c r="B914" i="3"/>
  <c r="A914" i="3"/>
  <c r="B913" i="3"/>
  <c r="A913" i="3"/>
  <c r="B912" i="3"/>
  <c r="A912" i="3"/>
  <c r="B911" i="3"/>
  <c r="A911" i="3"/>
  <c r="B910" i="3"/>
  <c r="A910" i="3"/>
  <c r="B909" i="3"/>
  <c r="A909" i="3"/>
  <c r="B908" i="3"/>
  <c r="A908" i="3"/>
  <c r="B907" i="3"/>
  <c r="A907" i="3"/>
  <c r="B906" i="3"/>
  <c r="A906" i="3"/>
  <c r="B905" i="3"/>
  <c r="A905" i="3"/>
  <c r="B904" i="3"/>
  <c r="A904" i="3"/>
  <c r="B903" i="3"/>
  <c r="A903" i="3"/>
  <c r="B902" i="3"/>
  <c r="A902" i="3"/>
  <c r="B901" i="3"/>
  <c r="A901" i="3"/>
  <c r="B900" i="3"/>
  <c r="A900" i="3"/>
  <c r="B899" i="3"/>
  <c r="A899" i="3"/>
  <c r="B898" i="3"/>
  <c r="A898" i="3"/>
  <c r="B897" i="3"/>
  <c r="A897" i="3"/>
  <c r="B896" i="3"/>
  <c r="A896" i="3"/>
  <c r="B895" i="3"/>
  <c r="A895" i="3"/>
  <c r="B894" i="3"/>
  <c r="A894" i="3"/>
  <c r="B893" i="3"/>
  <c r="A893" i="3"/>
  <c r="B892" i="3"/>
  <c r="A892" i="3"/>
  <c r="B891" i="3"/>
  <c r="A891" i="3"/>
  <c r="B890" i="3"/>
  <c r="A890" i="3"/>
  <c r="B889" i="3"/>
  <c r="A889" i="3"/>
  <c r="B888" i="3"/>
  <c r="A888" i="3"/>
  <c r="B887" i="3"/>
  <c r="A887" i="3"/>
  <c r="B886" i="3"/>
  <c r="A886" i="3"/>
  <c r="B885" i="3"/>
  <c r="A885" i="3"/>
  <c r="B884" i="3"/>
  <c r="A884" i="3"/>
  <c r="B883" i="3"/>
  <c r="A883" i="3"/>
  <c r="B882" i="3"/>
  <c r="A882" i="3"/>
  <c r="B881" i="3"/>
  <c r="A881" i="3"/>
  <c r="B880" i="3"/>
  <c r="A880" i="3"/>
  <c r="B879" i="3"/>
  <c r="A879" i="3"/>
  <c r="B878" i="3"/>
  <c r="A878" i="3"/>
  <c r="B877" i="3"/>
  <c r="A877" i="3"/>
  <c r="B876" i="3"/>
  <c r="A876" i="3"/>
  <c r="B875" i="3"/>
  <c r="A875" i="3"/>
  <c r="B874" i="3"/>
  <c r="A874" i="3"/>
  <c r="B873" i="3"/>
  <c r="A873" i="3"/>
  <c r="B872" i="3"/>
  <c r="A872" i="3"/>
  <c r="B871" i="3"/>
  <c r="A871" i="3"/>
  <c r="B870" i="3"/>
  <c r="A870" i="3"/>
  <c r="B869" i="3"/>
  <c r="A869" i="3"/>
  <c r="B868" i="3"/>
  <c r="A868" i="3"/>
  <c r="B867" i="3"/>
  <c r="A867" i="3"/>
  <c r="B866" i="3"/>
  <c r="A866" i="3"/>
  <c r="B865" i="3"/>
  <c r="A865" i="3"/>
  <c r="B864" i="3"/>
  <c r="A864" i="3"/>
  <c r="B863" i="3"/>
  <c r="A863" i="3"/>
  <c r="B862" i="3"/>
  <c r="A862" i="3"/>
  <c r="B861" i="3"/>
  <c r="A861" i="3"/>
  <c r="B860" i="3"/>
  <c r="A860" i="3"/>
  <c r="B859" i="3"/>
  <c r="A859" i="3"/>
  <c r="B858" i="3"/>
  <c r="A858" i="3"/>
  <c r="B857" i="3"/>
  <c r="A857" i="3"/>
  <c r="B856" i="3"/>
  <c r="A856" i="3"/>
  <c r="B855" i="3"/>
  <c r="A855" i="3"/>
  <c r="B854" i="3"/>
  <c r="A854" i="3"/>
  <c r="B853" i="3"/>
  <c r="A853" i="3"/>
  <c r="B852" i="3"/>
  <c r="A852" i="3"/>
  <c r="B851" i="3"/>
  <c r="A851" i="3"/>
  <c r="B850" i="3"/>
  <c r="A850" i="3"/>
  <c r="B849" i="3"/>
  <c r="A849" i="3"/>
  <c r="B848" i="3"/>
  <c r="A848" i="3"/>
  <c r="B847" i="3"/>
  <c r="A847" i="3"/>
  <c r="B846" i="3"/>
  <c r="A846" i="3"/>
  <c r="B845" i="3"/>
  <c r="A845" i="3"/>
  <c r="B844" i="3"/>
  <c r="A844" i="3"/>
  <c r="B843" i="3"/>
  <c r="A843" i="3"/>
  <c r="B842" i="3"/>
  <c r="A842" i="3"/>
  <c r="B841" i="3"/>
  <c r="A841" i="3"/>
  <c r="B840" i="3"/>
  <c r="A840" i="3"/>
  <c r="B839" i="3"/>
  <c r="A839" i="3"/>
  <c r="B838" i="3"/>
  <c r="A838" i="3"/>
  <c r="B837" i="3"/>
  <c r="A837" i="3"/>
  <c r="B836" i="3"/>
  <c r="A836" i="3"/>
  <c r="B835" i="3"/>
  <c r="A835" i="3"/>
  <c r="B834" i="3"/>
  <c r="A834" i="3"/>
  <c r="B833" i="3"/>
  <c r="A833" i="3"/>
  <c r="B832" i="3"/>
  <c r="A832" i="3"/>
  <c r="B831" i="3"/>
  <c r="A831" i="3"/>
  <c r="B830" i="3"/>
  <c r="A830" i="3"/>
  <c r="B829" i="3"/>
  <c r="A829" i="3"/>
  <c r="B828" i="3"/>
  <c r="A828" i="3"/>
  <c r="B827" i="3"/>
  <c r="A827" i="3"/>
  <c r="B826" i="3"/>
  <c r="A826" i="3"/>
  <c r="B825" i="3"/>
  <c r="A825" i="3"/>
  <c r="B824" i="3"/>
  <c r="A824" i="3"/>
  <c r="B823" i="3"/>
  <c r="A823" i="3"/>
  <c r="B822" i="3"/>
  <c r="A822" i="3"/>
  <c r="B821" i="3"/>
  <c r="A821" i="3"/>
  <c r="B820" i="3"/>
  <c r="A820" i="3"/>
  <c r="B819" i="3"/>
  <c r="A819" i="3"/>
  <c r="B818" i="3"/>
  <c r="A818" i="3"/>
  <c r="B817" i="3"/>
  <c r="A817" i="3"/>
  <c r="B816" i="3"/>
  <c r="A816" i="3"/>
  <c r="B815" i="3"/>
  <c r="A815" i="3"/>
  <c r="B814" i="3"/>
  <c r="A814" i="3"/>
  <c r="B813" i="3"/>
  <c r="A813" i="3"/>
  <c r="B812" i="3"/>
  <c r="A812" i="3"/>
  <c r="B811" i="3"/>
  <c r="A811" i="3"/>
  <c r="B810" i="3"/>
  <c r="A810" i="3"/>
  <c r="B809" i="3"/>
  <c r="A809" i="3"/>
  <c r="B808" i="3"/>
  <c r="A808" i="3"/>
  <c r="B807" i="3"/>
  <c r="A807" i="3"/>
  <c r="B806" i="3"/>
  <c r="A806" i="3"/>
  <c r="B805" i="3"/>
  <c r="A805" i="3"/>
  <c r="B804" i="3"/>
  <c r="A804" i="3"/>
  <c r="B803" i="3"/>
  <c r="A803" i="3"/>
  <c r="B802" i="3"/>
  <c r="A802" i="3"/>
  <c r="B801" i="3"/>
  <c r="A801" i="3"/>
  <c r="B800" i="3"/>
  <c r="A800" i="3"/>
  <c r="B799" i="3"/>
  <c r="A799" i="3"/>
  <c r="B798" i="3"/>
  <c r="A798" i="3"/>
  <c r="B797" i="3"/>
  <c r="A797" i="3"/>
  <c r="B796" i="3"/>
  <c r="A796" i="3"/>
  <c r="B795" i="3"/>
  <c r="A795" i="3"/>
  <c r="B794" i="3"/>
  <c r="A794" i="3"/>
  <c r="B793" i="3"/>
  <c r="A793" i="3"/>
  <c r="B792" i="3"/>
  <c r="A792" i="3"/>
  <c r="B791" i="3"/>
  <c r="A791" i="3"/>
  <c r="B790" i="3"/>
  <c r="A790" i="3"/>
  <c r="B789" i="3"/>
  <c r="A789" i="3"/>
  <c r="B788" i="3"/>
  <c r="A788" i="3"/>
  <c r="B787" i="3"/>
  <c r="A787" i="3"/>
  <c r="B786" i="3"/>
  <c r="A786" i="3"/>
  <c r="B785" i="3"/>
  <c r="A785" i="3"/>
  <c r="B784" i="3"/>
  <c r="A784" i="3"/>
  <c r="B783" i="3"/>
  <c r="A783" i="3"/>
  <c r="B782" i="3"/>
  <c r="A782" i="3"/>
  <c r="B781" i="3"/>
  <c r="A781" i="3"/>
  <c r="B780" i="3"/>
  <c r="A780" i="3"/>
  <c r="B779" i="3"/>
  <c r="A779" i="3"/>
  <c r="B778" i="3"/>
  <c r="A778" i="3"/>
  <c r="B777" i="3"/>
  <c r="A777" i="3"/>
  <c r="B776" i="3"/>
  <c r="A776" i="3"/>
  <c r="B775" i="3"/>
  <c r="A775" i="3"/>
  <c r="B774" i="3"/>
  <c r="A774" i="3"/>
  <c r="B773" i="3"/>
  <c r="A773" i="3"/>
  <c r="B772" i="3"/>
  <c r="A772" i="3"/>
  <c r="B771" i="3"/>
  <c r="A771" i="3"/>
  <c r="B770" i="3"/>
  <c r="A770" i="3"/>
  <c r="B769" i="3"/>
  <c r="A769" i="3"/>
  <c r="B768" i="3"/>
  <c r="A768" i="3"/>
  <c r="B767" i="3"/>
  <c r="A767" i="3"/>
  <c r="B766" i="3"/>
  <c r="A766" i="3"/>
  <c r="B765" i="3"/>
  <c r="A765" i="3"/>
  <c r="B764" i="3"/>
  <c r="A764" i="3"/>
  <c r="B763" i="3"/>
  <c r="A763" i="3"/>
  <c r="B762" i="3"/>
  <c r="A762" i="3"/>
  <c r="B761" i="3"/>
  <c r="A761" i="3"/>
  <c r="B760" i="3"/>
  <c r="A760" i="3"/>
  <c r="B759" i="3"/>
  <c r="A759" i="3"/>
  <c r="B758" i="3"/>
  <c r="A758" i="3"/>
  <c r="B757" i="3"/>
  <c r="A757" i="3"/>
  <c r="B756" i="3"/>
  <c r="A756" i="3"/>
  <c r="B755" i="3"/>
  <c r="A755" i="3"/>
  <c r="B754" i="3"/>
  <c r="A754" i="3"/>
  <c r="B753" i="3"/>
  <c r="A753" i="3"/>
  <c r="B752" i="3"/>
  <c r="A752" i="3"/>
  <c r="B751" i="3"/>
  <c r="A751" i="3"/>
  <c r="B750" i="3"/>
  <c r="A750" i="3"/>
  <c r="B749" i="3"/>
  <c r="A749" i="3"/>
  <c r="B748" i="3"/>
  <c r="A748" i="3"/>
  <c r="B747" i="3"/>
  <c r="A747" i="3"/>
  <c r="B746" i="3"/>
  <c r="A746" i="3"/>
  <c r="B745" i="3"/>
  <c r="A745" i="3"/>
  <c r="B744" i="3"/>
  <c r="A744" i="3"/>
  <c r="B743" i="3"/>
  <c r="A743" i="3"/>
  <c r="B742" i="3"/>
  <c r="A742" i="3"/>
  <c r="B741" i="3"/>
  <c r="A741" i="3"/>
  <c r="B740" i="3"/>
  <c r="A740" i="3"/>
  <c r="B739" i="3"/>
  <c r="A739" i="3"/>
  <c r="B738" i="3"/>
  <c r="A738" i="3"/>
  <c r="B737" i="3"/>
  <c r="A737" i="3"/>
  <c r="B736" i="3"/>
  <c r="A736" i="3"/>
  <c r="B735" i="3"/>
  <c r="A735" i="3"/>
  <c r="B734" i="3"/>
  <c r="A734" i="3"/>
  <c r="B733" i="3"/>
  <c r="A733" i="3"/>
  <c r="B732" i="3"/>
  <c r="A732" i="3"/>
  <c r="B731" i="3"/>
  <c r="A731" i="3"/>
  <c r="B730" i="3"/>
  <c r="A730" i="3"/>
  <c r="B729" i="3"/>
  <c r="A729" i="3"/>
  <c r="B728" i="3"/>
  <c r="A728" i="3"/>
  <c r="B727" i="3"/>
  <c r="A727" i="3"/>
  <c r="B726" i="3"/>
  <c r="A726" i="3"/>
  <c r="B725" i="3"/>
  <c r="A725" i="3"/>
  <c r="B724" i="3"/>
  <c r="A724" i="3"/>
  <c r="B723" i="3"/>
  <c r="A723" i="3"/>
  <c r="B722" i="3"/>
  <c r="A722" i="3"/>
  <c r="B721" i="3"/>
  <c r="A721" i="3"/>
  <c r="B720" i="3"/>
  <c r="A720" i="3"/>
  <c r="B719" i="3"/>
  <c r="A719" i="3"/>
  <c r="B718" i="3"/>
  <c r="A718" i="3"/>
  <c r="B717" i="3"/>
  <c r="A717" i="3"/>
  <c r="B716" i="3"/>
  <c r="A716" i="3"/>
  <c r="B715" i="3"/>
  <c r="A715" i="3"/>
  <c r="B714" i="3"/>
  <c r="A714" i="3"/>
  <c r="B713" i="3"/>
  <c r="A713" i="3"/>
  <c r="B712" i="3"/>
  <c r="A712" i="3"/>
  <c r="B711" i="3"/>
  <c r="A711" i="3"/>
  <c r="B710" i="3"/>
  <c r="A710" i="3"/>
  <c r="B709" i="3"/>
  <c r="A709" i="3"/>
  <c r="B708" i="3"/>
  <c r="A708" i="3"/>
  <c r="B707" i="3"/>
  <c r="A707" i="3"/>
  <c r="B706" i="3"/>
  <c r="A706" i="3"/>
  <c r="B705" i="3"/>
  <c r="A705" i="3"/>
  <c r="B704" i="3"/>
  <c r="A704" i="3"/>
  <c r="B703" i="3"/>
  <c r="A703" i="3"/>
  <c r="B702" i="3"/>
  <c r="A702" i="3"/>
  <c r="B701" i="3"/>
  <c r="A701" i="3"/>
  <c r="B700" i="3"/>
  <c r="A700" i="3"/>
  <c r="B699" i="3"/>
  <c r="A699" i="3"/>
  <c r="B698" i="3"/>
  <c r="A698" i="3"/>
  <c r="B697" i="3"/>
  <c r="A697" i="3"/>
  <c r="B696" i="3"/>
  <c r="A696" i="3"/>
  <c r="B695" i="3"/>
  <c r="A695" i="3"/>
  <c r="B694" i="3"/>
  <c r="A694" i="3"/>
  <c r="B693" i="3"/>
  <c r="A693" i="3"/>
  <c r="B692" i="3"/>
  <c r="A692" i="3"/>
  <c r="B691" i="3"/>
  <c r="A691" i="3"/>
  <c r="B690" i="3"/>
  <c r="A690" i="3"/>
  <c r="B689" i="3"/>
  <c r="A689" i="3"/>
  <c r="B688" i="3"/>
  <c r="A688" i="3"/>
  <c r="B687" i="3"/>
  <c r="A687" i="3"/>
  <c r="B686" i="3"/>
  <c r="A686" i="3"/>
  <c r="B685" i="3"/>
  <c r="A685" i="3"/>
  <c r="B684" i="3"/>
  <c r="A684" i="3"/>
  <c r="B683" i="3"/>
  <c r="A683" i="3"/>
  <c r="B682" i="3"/>
  <c r="A682" i="3"/>
  <c r="B681" i="3"/>
  <c r="A681" i="3"/>
  <c r="B680" i="3"/>
  <c r="A680" i="3"/>
  <c r="B679" i="3"/>
  <c r="A679" i="3"/>
  <c r="B678" i="3"/>
  <c r="A678" i="3"/>
  <c r="B677" i="3"/>
  <c r="A677" i="3"/>
  <c r="B676" i="3"/>
  <c r="A676" i="3"/>
  <c r="B675" i="3"/>
  <c r="A675" i="3"/>
  <c r="B674" i="3"/>
  <c r="A674" i="3"/>
  <c r="B673" i="3"/>
  <c r="A673" i="3"/>
  <c r="B672" i="3"/>
  <c r="A672" i="3"/>
  <c r="B671" i="3"/>
  <c r="A671" i="3"/>
  <c r="B670" i="3"/>
  <c r="A670" i="3"/>
  <c r="B669" i="3"/>
  <c r="A669" i="3"/>
  <c r="B668" i="3"/>
  <c r="A668" i="3"/>
  <c r="B667" i="3"/>
  <c r="A667" i="3"/>
  <c r="B666" i="3"/>
  <c r="A666" i="3"/>
  <c r="B665" i="3"/>
  <c r="A665" i="3"/>
  <c r="B664" i="3"/>
  <c r="A664" i="3"/>
  <c r="B663" i="3"/>
  <c r="A663" i="3"/>
  <c r="B662" i="3"/>
  <c r="A662" i="3"/>
  <c r="B661" i="3"/>
  <c r="A661" i="3"/>
  <c r="B660" i="3"/>
  <c r="A660" i="3"/>
  <c r="B659" i="3"/>
  <c r="A659" i="3"/>
  <c r="B658" i="3"/>
  <c r="A658" i="3"/>
  <c r="B657" i="3"/>
  <c r="A657" i="3"/>
  <c r="B656" i="3"/>
  <c r="A656" i="3"/>
  <c r="B655" i="3"/>
  <c r="A655" i="3"/>
  <c r="B654" i="3"/>
  <c r="A654" i="3"/>
  <c r="B653" i="3"/>
  <c r="A653" i="3"/>
  <c r="B652" i="3"/>
  <c r="A652" i="3"/>
  <c r="B651" i="3"/>
  <c r="A651" i="3"/>
  <c r="B650" i="3"/>
  <c r="A650" i="3"/>
  <c r="B649" i="3"/>
  <c r="A649" i="3"/>
  <c r="B648" i="3"/>
  <c r="A648" i="3"/>
  <c r="B647" i="3"/>
  <c r="A647" i="3"/>
  <c r="B646" i="3"/>
  <c r="A646" i="3"/>
  <c r="B645" i="3"/>
  <c r="A645" i="3"/>
  <c r="B644" i="3"/>
  <c r="A644" i="3"/>
  <c r="B643" i="3"/>
  <c r="A643" i="3"/>
  <c r="B642" i="3"/>
  <c r="A642" i="3"/>
  <c r="B641" i="3"/>
  <c r="A641" i="3"/>
  <c r="B640" i="3"/>
  <c r="A640" i="3"/>
  <c r="B639" i="3"/>
  <c r="A639" i="3"/>
  <c r="B638" i="3"/>
  <c r="A638" i="3"/>
  <c r="B637" i="3"/>
  <c r="A637" i="3"/>
  <c r="B636" i="3"/>
  <c r="A636" i="3"/>
  <c r="B635" i="3"/>
  <c r="A635" i="3"/>
  <c r="B634" i="3"/>
  <c r="A634" i="3"/>
  <c r="B633" i="3"/>
  <c r="A633" i="3"/>
  <c r="B632" i="3"/>
  <c r="A632" i="3"/>
  <c r="B631" i="3"/>
  <c r="A631" i="3"/>
  <c r="B630" i="3"/>
  <c r="A630" i="3"/>
  <c r="B629" i="3"/>
  <c r="A629" i="3"/>
  <c r="B628" i="3"/>
  <c r="A628" i="3"/>
  <c r="B627" i="3"/>
  <c r="A627" i="3"/>
  <c r="B626" i="3"/>
  <c r="A626" i="3"/>
  <c r="B625" i="3"/>
  <c r="A625" i="3"/>
  <c r="B624" i="3"/>
  <c r="A624" i="3"/>
  <c r="B623" i="3"/>
  <c r="A623" i="3"/>
  <c r="B622" i="3"/>
  <c r="A622" i="3"/>
  <c r="B621" i="3"/>
  <c r="A621" i="3"/>
  <c r="B620" i="3"/>
  <c r="A620" i="3"/>
  <c r="B619" i="3"/>
  <c r="A619" i="3"/>
  <c r="B618" i="3"/>
  <c r="A618" i="3"/>
  <c r="B617" i="3"/>
  <c r="A617" i="3"/>
  <c r="B616" i="3"/>
  <c r="A616" i="3"/>
  <c r="B615" i="3"/>
  <c r="A615" i="3"/>
  <c r="B614" i="3"/>
  <c r="A614" i="3"/>
  <c r="B613" i="3"/>
  <c r="A613" i="3"/>
  <c r="B612" i="3"/>
  <c r="A612" i="3"/>
  <c r="B611" i="3"/>
  <c r="A611" i="3"/>
  <c r="B610" i="3"/>
  <c r="A610" i="3"/>
  <c r="B609" i="3"/>
  <c r="A609" i="3"/>
  <c r="B608" i="3"/>
  <c r="A608" i="3"/>
  <c r="B607" i="3"/>
  <c r="A607" i="3"/>
  <c r="B606" i="3"/>
  <c r="A606" i="3"/>
  <c r="B605" i="3"/>
  <c r="A605" i="3"/>
  <c r="B604" i="3"/>
  <c r="A604" i="3"/>
  <c r="B603" i="3"/>
  <c r="A603" i="3"/>
  <c r="B602" i="3"/>
  <c r="A602" i="3"/>
  <c r="B601" i="3"/>
  <c r="A601" i="3"/>
  <c r="B600" i="3"/>
  <c r="A600" i="3"/>
  <c r="B599" i="3"/>
  <c r="A599" i="3"/>
  <c r="B598" i="3"/>
  <c r="A598" i="3"/>
  <c r="B597" i="3"/>
  <c r="A597" i="3"/>
  <c r="B596" i="3"/>
  <c r="A596" i="3"/>
  <c r="B595" i="3"/>
  <c r="A595" i="3"/>
  <c r="B594" i="3"/>
  <c r="A594" i="3"/>
  <c r="B593" i="3"/>
  <c r="A593" i="3"/>
  <c r="B592" i="3"/>
  <c r="A592" i="3"/>
  <c r="B591" i="3"/>
  <c r="A591" i="3"/>
  <c r="B590" i="3"/>
  <c r="A590" i="3"/>
  <c r="B589" i="3"/>
  <c r="A589" i="3"/>
  <c r="B588" i="3"/>
  <c r="A588" i="3"/>
  <c r="B587" i="3"/>
  <c r="A587" i="3"/>
  <c r="B586" i="3"/>
  <c r="A586" i="3"/>
  <c r="B585" i="3"/>
  <c r="A585" i="3"/>
  <c r="B584" i="3"/>
  <c r="A584" i="3"/>
  <c r="B583" i="3"/>
  <c r="A583" i="3"/>
  <c r="B582" i="3"/>
  <c r="A582" i="3"/>
  <c r="B581" i="3"/>
  <c r="A581" i="3"/>
  <c r="B580" i="3"/>
  <c r="A580" i="3"/>
  <c r="B579" i="3"/>
  <c r="A579" i="3"/>
  <c r="B578" i="3"/>
  <c r="A578" i="3"/>
  <c r="B577" i="3"/>
  <c r="A577" i="3"/>
  <c r="B576" i="3"/>
  <c r="A576" i="3"/>
  <c r="B575" i="3"/>
  <c r="A575" i="3"/>
  <c r="B574" i="3"/>
  <c r="A574" i="3"/>
  <c r="B573" i="3"/>
  <c r="A573" i="3"/>
  <c r="B572" i="3"/>
  <c r="A572" i="3"/>
  <c r="B571" i="3"/>
  <c r="A571" i="3"/>
  <c r="B570" i="3"/>
  <c r="A570" i="3"/>
  <c r="B569" i="3"/>
  <c r="A569" i="3"/>
  <c r="B568" i="3"/>
  <c r="A568" i="3"/>
  <c r="B567" i="3"/>
  <c r="A567" i="3"/>
  <c r="B566" i="3"/>
  <c r="A566" i="3"/>
  <c r="B565" i="3"/>
  <c r="A565" i="3"/>
  <c r="B564" i="3"/>
  <c r="A564" i="3"/>
  <c r="B563" i="3"/>
  <c r="A563" i="3"/>
  <c r="B562" i="3"/>
  <c r="A562" i="3"/>
  <c r="B561" i="3"/>
  <c r="A561" i="3"/>
  <c r="B560" i="3"/>
  <c r="A560" i="3"/>
  <c r="B559" i="3"/>
  <c r="A559" i="3"/>
  <c r="B558" i="3"/>
  <c r="A558" i="3"/>
  <c r="B557" i="3"/>
  <c r="A557" i="3"/>
  <c r="B556" i="3"/>
  <c r="A556" i="3"/>
  <c r="B555" i="3"/>
  <c r="A555" i="3"/>
  <c r="B554" i="3"/>
  <c r="A554" i="3"/>
  <c r="B553" i="3"/>
  <c r="A553" i="3"/>
  <c r="B552" i="3"/>
  <c r="A552" i="3"/>
  <c r="B551" i="3"/>
  <c r="A551" i="3"/>
  <c r="B550" i="3"/>
  <c r="A550" i="3"/>
  <c r="B549" i="3"/>
  <c r="A549" i="3"/>
  <c r="B548" i="3"/>
  <c r="A548" i="3"/>
  <c r="B547" i="3"/>
  <c r="A547" i="3"/>
  <c r="B546" i="3"/>
  <c r="A546" i="3"/>
  <c r="B545" i="3"/>
  <c r="A545" i="3"/>
  <c r="B544" i="3"/>
  <c r="A544" i="3"/>
  <c r="B543" i="3"/>
  <c r="A543" i="3"/>
  <c r="B542" i="3"/>
  <c r="A542" i="3"/>
  <c r="B541" i="3"/>
  <c r="A541" i="3"/>
  <c r="B540" i="3"/>
  <c r="A540" i="3"/>
  <c r="B539" i="3"/>
  <c r="A539" i="3"/>
  <c r="B538" i="3"/>
  <c r="A538" i="3"/>
  <c r="B537" i="3"/>
  <c r="A537" i="3"/>
  <c r="B536" i="3"/>
  <c r="A536" i="3"/>
  <c r="B535" i="3"/>
  <c r="A535" i="3"/>
  <c r="B534" i="3"/>
  <c r="A534" i="3"/>
  <c r="B533" i="3"/>
  <c r="A533" i="3"/>
  <c r="B532" i="3"/>
  <c r="A532" i="3"/>
  <c r="B531" i="3"/>
  <c r="A531" i="3"/>
  <c r="B530" i="3"/>
  <c r="A530" i="3"/>
  <c r="B529" i="3"/>
  <c r="A529" i="3"/>
  <c r="B528" i="3"/>
  <c r="A528" i="3"/>
  <c r="B527" i="3"/>
  <c r="A527" i="3"/>
  <c r="B526" i="3"/>
  <c r="A526" i="3"/>
  <c r="B525" i="3"/>
  <c r="A525" i="3"/>
  <c r="B524" i="3"/>
  <c r="A524" i="3"/>
  <c r="B523" i="3"/>
  <c r="A523" i="3"/>
  <c r="B522" i="3"/>
  <c r="A522" i="3"/>
  <c r="B521" i="3"/>
  <c r="A521" i="3"/>
  <c r="B520" i="3"/>
  <c r="A520" i="3"/>
  <c r="B519" i="3"/>
  <c r="A519" i="3"/>
  <c r="B518" i="3"/>
  <c r="A518" i="3"/>
  <c r="B517" i="3"/>
  <c r="A517" i="3"/>
  <c r="B516" i="3"/>
  <c r="A516" i="3"/>
  <c r="B515" i="3"/>
  <c r="A515" i="3"/>
  <c r="B514" i="3"/>
  <c r="A514" i="3"/>
  <c r="B513" i="3"/>
  <c r="A513" i="3"/>
  <c r="B512" i="3"/>
  <c r="A512" i="3"/>
  <c r="B511" i="3"/>
  <c r="A511" i="3"/>
  <c r="B510" i="3"/>
  <c r="A510" i="3"/>
  <c r="B509" i="3"/>
  <c r="A509" i="3"/>
  <c r="B508" i="3"/>
  <c r="A508" i="3"/>
  <c r="B507" i="3"/>
  <c r="A507" i="3"/>
  <c r="B506" i="3"/>
  <c r="A506" i="3"/>
  <c r="B505" i="3"/>
  <c r="A505" i="3"/>
  <c r="B504" i="3"/>
  <c r="A504" i="3"/>
  <c r="B503" i="3"/>
  <c r="A503" i="3"/>
  <c r="B502" i="3"/>
  <c r="A502" i="3"/>
  <c r="B501" i="3"/>
  <c r="A501" i="3"/>
  <c r="B500" i="3"/>
  <c r="A500" i="3"/>
  <c r="B499" i="3"/>
  <c r="A499" i="3"/>
  <c r="B498" i="3"/>
  <c r="A498" i="3"/>
  <c r="B497" i="3"/>
  <c r="A497" i="3"/>
  <c r="B496" i="3"/>
  <c r="A496" i="3"/>
  <c r="B495" i="3"/>
  <c r="A495" i="3"/>
  <c r="B494" i="3"/>
  <c r="A494" i="3"/>
  <c r="B493" i="3"/>
  <c r="A493" i="3"/>
  <c r="B492" i="3"/>
  <c r="A492" i="3"/>
  <c r="B491" i="3"/>
  <c r="A491" i="3"/>
  <c r="B490" i="3"/>
  <c r="A490" i="3"/>
  <c r="B489" i="3"/>
  <c r="A489" i="3"/>
  <c r="B488" i="3"/>
  <c r="A488" i="3"/>
  <c r="B487" i="3"/>
  <c r="A487" i="3"/>
  <c r="B486" i="3"/>
  <c r="A486" i="3"/>
  <c r="B485" i="3"/>
  <c r="A485" i="3"/>
  <c r="B484" i="3"/>
  <c r="A484" i="3"/>
  <c r="B483" i="3"/>
  <c r="A483" i="3"/>
  <c r="B482" i="3"/>
  <c r="A482" i="3"/>
  <c r="B481" i="3"/>
  <c r="A481" i="3"/>
  <c r="B480" i="3"/>
  <c r="A480" i="3"/>
  <c r="B479" i="3"/>
  <c r="A479" i="3"/>
  <c r="B478" i="3"/>
  <c r="A478" i="3"/>
  <c r="B477" i="3"/>
  <c r="A477" i="3"/>
  <c r="B476" i="3"/>
  <c r="A476" i="3"/>
  <c r="B475" i="3"/>
  <c r="A475" i="3"/>
  <c r="B474" i="3"/>
  <c r="A474" i="3"/>
  <c r="B473" i="3"/>
  <c r="A473" i="3"/>
  <c r="B472" i="3"/>
  <c r="A472" i="3"/>
  <c r="B471" i="3"/>
  <c r="A471" i="3"/>
  <c r="B470" i="3"/>
  <c r="A470" i="3"/>
  <c r="B469" i="3"/>
  <c r="A469" i="3"/>
  <c r="B468" i="3"/>
  <c r="A468" i="3"/>
  <c r="B467" i="3"/>
  <c r="A467" i="3"/>
  <c r="B466" i="3"/>
  <c r="A466" i="3"/>
  <c r="B465" i="3"/>
  <c r="A465" i="3"/>
  <c r="B464" i="3"/>
  <c r="A464" i="3"/>
  <c r="B463" i="3"/>
  <c r="A463" i="3"/>
  <c r="B462" i="3"/>
  <c r="A462" i="3"/>
  <c r="B461" i="3"/>
  <c r="A461" i="3"/>
  <c r="B460" i="3"/>
  <c r="A460" i="3"/>
  <c r="B459" i="3"/>
  <c r="A459" i="3"/>
  <c r="B458" i="3"/>
  <c r="A458" i="3"/>
  <c r="B457" i="3"/>
  <c r="A457" i="3"/>
  <c r="B456" i="3"/>
  <c r="A456" i="3"/>
  <c r="B455" i="3"/>
  <c r="A455" i="3"/>
  <c r="B454" i="3"/>
  <c r="A454" i="3"/>
  <c r="B453" i="3"/>
  <c r="A453" i="3"/>
  <c r="B452" i="3"/>
  <c r="A452" i="3"/>
  <c r="B451" i="3"/>
  <c r="A451" i="3"/>
  <c r="B450" i="3"/>
  <c r="A450" i="3"/>
  <c r="B449" i="3"/>
  <c r="A449" i="3"/>
  <c r="B448" i="3"/>
  <c r="A448" i="3"/>
  <c r="B447" i="3"/>
  <c r="A447" i="3"/>
  <c r="B446" i="3"/>
  <c r="A446" i="3"/>
  <c r="B445" i="3"/>
  <c r="A445" i="3"/>
  <c r="B444" i="3"/>
  <c r="A444" i="3"/>
  <c r="B443" i="3"/>
  <c r="A443" i="3"/>
  <c r="B442" i="3"/>
  <c r="A442" i="3"/>
  <c r="B441" i="3"/>
  <c r="A441" i="3"/>
  <c r="B440" i="3"/>
  <c r="A440" i="3"/>
  <c r="B439" i="3"/>
  <c r="A439" i="3"/>
  <c r="B438" i="3"/>
  <c r="A438" i="3"/>
  <c r="B437" i="3"/>
  <c r="A437" i="3"/>
  <c r="B436" i="3"/>
  <c r="A436" i="3"/>
  <c r="B435" i="3"/>
  <c r="A435" i="3"/>
  <c r="B434" i="3"/>
  <c r="A434" i="3"/>
  <c r="B433" i="3"/>
  <c r="A433" i="3"/>
  <c r="B432" i="3"/>
  <c r="A432" i="3"/>
  <c r="B431" i="3"/>
  <c r="A431" i="3"/>
  <c r="B430" i="3"/>
  <c r="A430" i="3"/>
  <c r="B429" i="3"/>
  <c r="A429" i="3"/>
  <c r="B428" i="3"/>
  <c r="A428" i="3"/>
  <c r="B427" i="3"/>
  <c r="A427" i="3"/>
  <c r="B426" i="3"/>
  <c r="A426" i="3"/>
  <c r="B425" i="3"/>
  <c r="A425" i="3"/>
  <c r="B424" i="3"/>
  <c r="A424" i="3"/>
  <c r="B423" i="3"/>
  <c r="A423" i="3"/>
  <c r="B422" i="3"/>
  <c r="A422" i="3"/>
  <c r="B421" i="3"/>
  <c r="A421" i="3"/>
  <c r="B420" i="3"/>
  <c r="A420" i="3"/>
  <c r="B419" i="3"/>
  <c r="A419" i="3"/>
  <c r="B418" i="3"/>
  <c r="A418" i="3"/>
  <c r="B417" i="3"/>
  <c r="A417" i="3"/>
  <c r="B416" i="3"/>
  <c r="A416" i="3"/>
  <c r="B415" i="3"/>
  <c r="A415" i="3"/>
  <c r="B414" i="3"/>
  <c r="A414" i="3"/>
  <c r="B413" i="3"/>
  <c r="A413" i="3"/>
  <c r="B412" i="3"/>
  <c r="A412" i="3"/>
  <c r="B411" i="3"/>
  <c r="A411" i="3"/>
  <c r="B410" i="3"/>
  <c r="A410" i="3"/>
  <c r="B409" i="3"/>
  <c r="A409" i="3"/>
  <c r="B408" i="3"/>
  <c r="A408" i="3"/>
  <c r="B407" i="3"/>
  <c r="A407" i="3"/>
  <c r="B406" i="3"/>
  <c r="A406" i="3"/>
  <c r="B405" i="3"/>
  <c r="A405" i="3"/>
  <c r="B404" i="3"/>
  <c r="A404" i="3"/>
  <c r="B403" i="3"/>
  <c r="A403" i="3"/>
  <c r="B402" i="3"/>
  <c r="A402" i="3"/>
  <c r="B401" i="3"/>
  <c r="A401" i="3"/>
  <c r="B400" i="3"/>
  <c r="A400" i="3"/>
  <c r="B399" i="3"/>
  <c r="A399" i="3"/>
  <c r="B398" i="3"/>
  <c r="A398" i="3"/>
  <c r="B397" i="3"/>
  <c r="A397" i="3"/>
  <c r="B396" i="3"/>
  <c r="A396" i="3"/>
  <c r="B395" i="3"/>
  <c r="A395" i="3"/>
  <c r="B394" i="3"/>
  <c r="A394" i="3"/>
  <c r="B393" i="3"/>
  <c r="A393" i="3"/>
  <c r="B392" i="3"/>
  <c r="A392" i="3"/>
  <c r="B391" i="3"/>
  <c r="A391" i="3"/>
  <c r="B390" i="3"/>
  <c r="A390" i="3"/>
  <c r="B389" i="3"/>
  <c r="A389" i="3"/>
  <c r="B388" i="3"/>
  <c r="A388" i="3"/>
  <c r="B387" i="3"/>
  <c r="A387" i="3"/>
  <c r="B386" i="3"/>
  <c r="A386" i="3"/>
  <c r="B385" i="3"/>
  <c r="A385" i="3"/>
  <c r="B384" i="3"/>
  <c r="A384" i="3"/>
  <c r="B383" i="3"/>
  <c r="A383" i="3"/>
  <c r="B382" i="3"/>
  <c r="A382" i="3"/>
  <c r="B381" i="3"/>
  <c r="A381" i="3"/>
  <c r="B380" i="3"/>
  <c r="A380" i="3"/>
  <c r="B379" i="3"/>
  <c r="A379" i="3"/>
  <c r="B378" i="3"/>
  <c r="A378" i="3"/>
  <c r="B377" i="3"/>
  <c r="A377" i="3"/>
  <c r="B376" i="3"/>
  <c r="A376" i="3"/>
  <c r="B375" i="3"/>
  <c r="A375" i="3"/>
  <c r="B374" i="3"/>
  <c r="A374" i="3"/>
  <c r="B373" i="3"/>
  <c r="A373" i="3"/>
  <c r="B372" i="3"/>
  <c r="A372" i="3"/>
  <c r="B371" i="3"/>
  <c r="A371" i="3"/>
  <c r="B370" i="3"/>
  <c r="A370" i="3"/>
  <c r="B369" i="3"/>
  <c r="A369" i="3"/>
  <c r="B368" i="3"/>
  <c r="A368" i="3"/>
  <c r="B367" i="3"/>
  <c r="A367" i="3"/>
  <c r="B366" i="3"/>
  <c r="A366" i="3"/>
  <c r="B365" i="3"/>
  <c r="A365" i="3"/>
  <c r="B364" i="3"/>
  <c r="A364" i="3"/>
  <c r="B363" i="3"/>
  <c r="A363" i="3"/>
  <c r="B362" i="3"/>
  <c r="A362" i="3"/>
  <c r="B361" i="3"/>
  <c r="A361" i="3"/>
  <c r="B360" i="3"/>
  <c r="A360" i="3"/>
  <c r="B359" i="3"/>
  <c r="A359" i="3"/>
  <c r="B358" i="3"/>
  <c r="A358" i="3"/>
  <c r="B357" i="3"/>
  <c r="A357" i="3"/>
  <c r="B356" i="3"/>
  <c r="A356" i="3"/>
  <c r="B355" i="3"/>
  <c r="A355" i="3"/>
  <c r="B354" i="3"/>
  <c r="A354" i="3"/>
  <c r="B353" i="3"/>
  <c r="A353" i="3"/>
  <c r="B352" i="3"/>
  <c r="A352" i="3"/>
  <c r="B351" i="3"/>
  <c r="A351" i="3"/>
  <c r="B350" i="3"/>
  <c r="A350" i="3"/>
  <c r="B349" i="3"/>
  <c r="A349" i="3"/>
  <c r="B348" i="3"/>
  <c r="A348" i="3"/>
  <c r="B347" i="3"/>
  <c r="A347" i="3"/>
  <c r="B346" i="3"/>
  <c r="A346" i="3"/>
  <c r="B345" i="3"/>
  <c r="A345" i="3"/>
  <c r="B344" i="3"/>
  <c r="A344" i="3"/>
  <c r="B343" i="3"/>
  <c r="A343" i="3"/>
  <c r="B342" i="3"/>
  <c r="A342" i="3"/>
  <c r="B341" i="3"/>
  <c r="A341" i="3"/>
  <c r="B340" i="3"/>
  <c r="A340" i="3"/>
  <c r="B339" i="3"/>
  <c r="A339" i="3"/>
  <c r="B338" i="3"/>
  <c r="A338" i="3"/>
  <c r="B337" i="3"/>
  <c r="A337" i="3"/>
  <c r="B336" i="3"/>
  <c r="A336" i="3"/>
  <c r="B335" i="3"/>
  <c r="A335" i="3"/>
  <c r="B334" i="3"/>
  <c r="A334" i="3"/>
  <c r="B333" i="3"/>
  <c r="A333" i="3"/>
  <c r="B332" i="3"/>
  <c r="A332" i="3"/>
  <c r="B331" i="3"/>
  <c r="A331" i="3"/>
  <c r="B330" i="3"/>
  <c r="A330" i="3"/>
  <c r="B329" i="3"/>
  <c r="A329" i="3"/>
  <c r="B328" i="3"/>
  <c r="A328" i="3"/>
  <c r="B327" i="3"/>
  <c r="A327" i="3"/>
  <c r="B326" i="3"/>
  <c r="A326" i="3"/>
  <c r="B325" i="3"/>
  <c r="A325" i="3"/>
  <c r="B324" i="3"/>
  <c r="A324" i="3"/>
  <c r="B323" i="3"/>
  <c r="A323" i="3"/>
  <c r="B322" i="3"/>
  <c r="A322" i="3"/>
  <c r="B321" i="3"/>
  <c r="A321" i="3"/>
  <c r="B320" i="3"/>
  <c r="A320" i="3"/>
  <c r="B319" i="3"/>
  <c r="A319" i="3"/>
  <c r="B318" i="3"/>
  <c r="A318" i="3"/>
  <c r="B317" i="3"/>
  <c r="A317" i="3"/>
  <c r="B316" i="3"/>
  <c r="A316" i="3"/>
  <c r="B315" i="3"/>
  <c r="A315" i="3"/>
  <c r="B314" i="3"/>
  <c r="A314" i="3"/>
  <c r="B313" i="3"/>
  <c r="A313" i="3"/>
  <c r="B312" i="3"/>
  <c r="A312" i="3"/>
  <c r="B311" i="3"/>
  <c r="A311" i="3"/>
  <c r="B310" i="3"/>
  <c r="A310" i="3"/>
  <c r="B309" i="3"/>
  <c r="A309" i="3"/>
  <c r="B308" i="3"/>
  <c r="A308" i="3"/>
  <c r="B307" i="3"/>
  <c r="A307" i="3"/>
  <c r="B306" i="3"/>
  <c r="A306" i="3"/>
  <c r="B305" i="3"/>
  <c r="A305" i="3"/>
  <c r="B304" i="3"/>
  <c r="A304" i="3"/>
  <c r="B303" i="3"/>
  <c r="A303" i="3"/>
  <c r="B302" i="3"/>
  <c r="A302" i="3"/>
  <c r="B301" i="3"/>
  <c r="A301" i="3"/>
  <c r="B300" i="3"/>
  <c r="A300" i="3"/>
  <c r="B299" i="3"/>
  <c r="A299" i="3"/>
  <c r="B298" i="3"/>
  <c r="A298" i="3"/>
  <c r="B297" i="3"/>
  <c r="A297" i="3"/>
  <c r="B296" i="3"/>
  <c r="A296" i="3"/>
  <c r="B295" i="3"/>
  <c r="A295" i="3"/>
  <c r="B294" i="3"/>
  <c r="A294" i="3"/>
  <c r="B293" i="3"/>
  <c r="A293" i="3"/>
  <c r="B292" i="3"/>
  <c r="A292" i="3"/>
  <c r="B291" i="3"/>
  <c r="A291" i="3"/>
  <c r="B290" i="3"/>
  <c r="A290" i="3"/>
  <c r="B289" i="3"/>
  <c r="A289" i="3"/>
  <c r="B288" i="3"/>
  <c r="A288" i="3"/>
  <c r="B287" i="3"/>
  <c r="A287" i="3"/>
  <c r="B286" i="3"/>
  <c r="A286" i="3"/>
  <c r="B285" i="3"/>
  <c r="A285" i="3"/>
  <c r="B284" i="3"/>
  <c r="A284" i="3"/>
  <c r="B283" i="3"/>
  <c r="A283" i="3"/>
  <c r="B282" i="3"/>
  <c r="A282" i="3"/>
  <c r="B281" i="3"/>
  <c r="A281" i="3"/>
  <c r="B280" i="3"/>
  <c r="A280" i="3"/>
  <c r="B279" i="3"/>
  <c r="A279" i="3"/>
  <c r="B278" i="3"/>
  <c r="A278" i="3"/>
  <c r="B277" i="3"/>
  <c r="A277" i="3"/>
  <c r="B276" i="3"/>
  <c r="A276" i="3"/>
  <c r="B275" i="3"/>
  <c r="A275" i="3"/>
  <c r="B274" i="3"/>
  <c r="A274" i="3"/>
  <c r="B273" i="3"/>
  <c r="A273" i="3"/>
  <c r="B272" i="3"/>
  <c r="A272" i="3"/>
  <c r="B271" i="3"/>
  <c r="A271" i="3"/>
  <c r="B270" i="3"/>
  <c r="A270" i="3"/>
  <c r="B269" i="3"/>
  <c r="A269" i="3"/>
  <c r="B268" i="3"/>
  <c r="A268" i="3"/>
  <c r="B267" i="3"/>
  <c r="A267" i="3"/>
  <c r="B266" i="3"/>
  <c r="A266" i="3"/>
  <c r="B265" i="3"/>
  <c r="A265" i="3"/>
  <c r="B264" i="3"/>
  <c r="A264" i="3"/>
  <c r="B263" i="3"/>
  <c r="A263" i="3"/>
  <c r="B262" i="3"/>
  <c r="A262" i="3"/>
  <c r="B261" i="3"/>
  <c r="A261" i="3"/>
  <c r="B260" i="3"/>
  <c r="A260" i="3"/>
  <c r="B259" i="3"/>
  <c r="A259" i="3"/>
  <c r="B258" i="3"/>
  <c r="A258" i="3"/>
  <c r="B257" i="3"/>
  <c r="A257" i="3"/>
  <c r="B256" i="3"/>
  <c r="A256" i="3"/>
  <c r="B255" i="3"/>
  <c r="A255" i="3"/>
  <c r="B254" i="3"/>
  <c r="A254" i="3"/>
  <c r="B253" i="3"/>
  <c r="A253" i="3"/>
  <c r="B252" i="3"/>
  <c r="A252" i="3"/>
  <c r="B251" i="3"/>
  <c r="A251" i="3"/>
  <c r="B250" i="3"/>
  <c r="A250" i="3"/>
  <c r="B249" i="3"/>
  <c r="A249" i="3"/>
  <c r="B248" i="3"/>
  <c r="A248" i="3"/>
  <c r="B247" i="3"/>
  <c r="A247" i="3"/>
  <c r="B246" i="3"/>
  <c r="A246" i="3"/>
  <c r="B245" i="3"/>
  <c r="A245" i="3"/>
  <c r="B244" i="3"/>
  <c r="A244" i="3"/>
  <c r="B243" i="3"/>
  <c r="A243" i="3"/>
  <c r="B242" i="3"/>
  <c r="A242" i="3"/>
  <c r="B241" i="3"/>
  <c r="A241" i="3"/>
  <c r="B240" i="3"/>
  <c r="A240" i="3"/>
  <c r="B239" i="3"/>
  <c r="A239" i="3"/>
  <c r="B238" i="3"/>
  <c r="A238" i="3"/>
  <c r="B237" i="3"/>
  <c r="A237" i="3"/>
  <c r="B236" i="3"/>
  <c r="A236" i="3"/>
  <c r="B235" i="3"/>
  <c r="A235" i="3"/>
  <c r="B234" i="3"/>
  <c r="A234" i="3"/>
  <c r="B233" i="3"/>
  <c r="A233" i="3"/>
  <c r="B232" i="3"/>
  <c r="A232" i="3"/>
  <c r="B231" i="3"/>
  <c r="A231" i="3"/>
  <c r="B230" i="3"/>
  <c r="A230" i="3"/>
  <c r="B229" i="3"/>
  <c r="A229" i="3"/>
  <c r="B228" i="3"/>
  <c r="A228" i="3"/>
  <c r="B227" i="3"/>
  <c r="A227" i="3"/>
  <c r="B226" i="3"/>
  <c r="A226" i="3"/>
  <c r="B225" i="3"/>
  <c r="A225" i="3"/>
  <c r="B224" i="3"/>
  <c r="A224" i="3"/>
  <c r="B223" i="3"/>
  <c r="A223" i="3"/>
  <c r="B222" i="3"/>
  <c r="A222" i="3"/>
  <c r="B221" i="3"/>
  <c r="A221" i="3"/>
  <c r="B220" i="3"/>
  <c r="A220" i="3"/>
  <c r="B219" i="3"/>
  <c r="A219" i="3"/>
  <c r="B218" i="3"/>
  <c r="A218" i="3"/>
  <c r="B217" i="3"/>
  <c r="A217" i="3"/>
  <c r="B216" i="3"/>
  <c r="A216" i="3"/>
  <c r="B215" i="3"/>
  <c r="A215" i="3"/>
  <c r="B214" i="3"/>
  <c r="A214" i="3"/>
  <c r="B213" i="3"/>
  <c r="A213" i="3"/>
  <c r="B212" i="3"/>
  <c r="A212" i="3"/>
  <c r="B211" i="3"/>
  <c r="A211" i="3"/>
  <c r="B210" i="3"/>
  <c r="A210" i="3"/>
  <c r="B209" i="3"/>
  <c r="A209" i="3"/>
  <c r="B208" i="3"/>
  <c r="A208" i="3"/>
  <c r="B207" i="3"/>
  <c r="A207" i="3"/>
  <c r="B206" i="3"/>
  <c r="A206" i="3"/>
  <c r="B205" i="3"/>
  <c r="A205" i="3"/>
  <c r="B204" i="3"/>
  <c r="A204" i="3"/>
  <c r="B203" i="3"/>
  <c r="A203" i="3"/>
  <c r="B202" i="3"/>
  <c r="A202" i="3"/>
  <c r="B201" i="3"/>
  <c r="A201" i="3"/>
  <c r="B200" i="3"/>
  <c r="A200" i="3"/>
  <c r="B199" i="3"/>
  <c r="A199" i="3"/>
  <c r="B198" i="3"/>
  <c r="A198" i="3"/>
  <c r="B197" i="3"/>
  <c r="A197" i="3"/>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B2" i="3"/>
  <c r="A2" i="3"/>
  <c r="F36" i="9"/>
  <c r="C35" i="9"/>
  <c r="E33" i="9"/>
  <c r="G29" i="9"/>
  <c r="D28" i="9"/>
  <c r="F26" i="9"/>
  <c r="F19" i="9"/>
  <c r="F15" i="9"/>
  <c r="E19" i="9"/>
  <c r="E15" i="9"/>
  <c r="F20" i="9"/>
  <c r="F16" i="9"/>
  <c r="F12" i="9"/>
  <c r="E20" i="9"/>
  <c r="E16" i="9"/>
  <c r="E12" i="9"/>
  <c r="E21" i="9"/>
  <c r="E17" i="9"/>
  <c r="E13" i="9"/>
  <c r="G153" i="11"/>
  <c r="E95" i="11"/>
  <c r="R70" i="11"/>
  <c r="N58" i="11"/>
  <c r="J46" i="11"/>
  <c r="F34" i="11"/>
  <c r="B22" i="11"/>
  <c r="F16" i="10"/>
  <c r="C37" i="9"/>
  <c r="F30" i="9"/>
  <c r="G26" i="9"/>
  <c r="E147" i="11"/>
  <c r="O93" i="11"/>
  <c r="K81" i="11"/>
  <c r="G69" i="11"/>
  <c r="C57" i="11"/>
  <c r="P32" i="11"/>
  <c r="L20" i="11"/>
  <c r="H8" i="11"/>
  <c r="G36" i="9"/>
  <c r="D30" i="9"/>
  <c r="C141" i="11"/>
  <c r="H104" i="11"/>
  <c r="D92" i="11"/>
  <c r="Q67" i="11"/>
  <c r="M55" i="11"/>
  <c r="I43" i="11"/>
  <c r="E31" i="11"/>
  <c r="R6" i="11"/>
  <c r="J13" i="10"/>
  <c r="K9" i="10"/>
  <c r="G35" i="9"/>
  <c r="C30" i="9"/>
  <c r="F22" i="9"/>
  <c r="R102" i="11"/>
  <c r="N90" i="11"/>
  <c r="J78" i="11"/>
  <c r="F66" i="11"/>
  <c r="B54" i="11"/>
  <c r="O29" i="11"/>
  <c r="K17" i="11"/>
  <c r="G5" i="11"/>
  <c r="G12" i="10"/>
  <c r="I9" i="10"/>
  <c r="E35" i="9"/>
  <c r="C29" i="9"/>
  <c r="E22" i="9"/>
  <c r="F18" i="9"/>
  <c r="G260" i="11"/>
  <c r="G101" i="11"/>
  <c r="C89" i="11"/>
  <c r="P64" i="11"/>
  <c r="L52" i="11"/>
  <c r="H40" i="11"/>
  <c r="D28" i="11"/>
  <c r="Q3" i="11"/>
  <c r="J15" i="10"/>
  <c r="J172" i="11"/>
  <c r="D35" i="9"/>
  <c r="F28" i="9"/>
  <c r="F21" i="9"/>
  <c r="E18" i="9"/>
  <c r="F14" i="9"/>
  <c r="C48" i="8"/>
  <c r="D42" i="8"/>
  <c r="Q166" i="11"/>
  <c r="P116" i="11"/>
  <c r="F98" i="11"/>
  <c r="B86" i="11"/>
  <c r="O61" i="11"/>
  <c r="K49" i="11"/>
  <c r="G37" i="11"/>
  <c r="C25" i="11"/>
  <c r="G33" i="9"/>
  <c r="E27" i="9"/>
  <c r="F13" i="9"/>
  <c r="Q99" i="11"/>
  <c r="F18" i="10"/>
  <c r="K11" i="10"/>
  <c r="G50" i="8"/>
  <c r="P96" i="11"/>
  <c r="E36" i="9"/>
  <c r="C49" i="8"/>
  <c r="M87" i="11"/>
  <c r="R38" i="11"/>
  <c r="F17" i="9"/>
  <c r="F47" i="8"/>
  <c r="L84" i="11"/>
  <c r="Q35" i="11"/>
  <c r="E37" i="9"/>
  <c r="E44" i="8"/>
  <c r="H179" i="11"/>
  <c r="I75" i="11"/>
  <c r="N26" i="11"/>
  <c r="G9" i="10"/>
  <c r="D34" i="9"/>
  <c r="E14" i="9"/>
  <c r="E42" i="8"/>
  <c r="I159" i="11"/>
  <c r="H72" i="11"/>
  <c r="M23" i="11"/>
  <c r="F33" i="9"/>
  <c r="D13" i="9"/>
  <c r="D41" i="8"/>
  <c r="R122" i="11"/>
  <c r="E63" i="11"/>
  <c r="J14" i="11"/>
  <c r="E28" i="9"/>
  <c r="D51" i="8"/>
  <c r="F40" i="8"/>
  <c r="K111" i="11"/>
  <c r="D60" i="11"/>
  <c r="I11" i="11"/>
  <c r="K15" i="10"/>
  <c r="C27" i="9"/>
  <c r="B65" i="8" l="1"/>
  <c r="B71" i="8"/>
  <c r="C33" i="8"/>
  <c r="L23" i="17"/>
  <c r="H17" i="17"/>
  <c r="T35" i="11"/>
  <c r="L19" i="17"/>
  <c r="G26" i="17"/>
  <c r="T99" i="11"/>
  <c r="S166" i="11"/>
  <c r="T166" i="11"/>
  <c r="K23" i="17"/>
  <c r="T3" i="11"/>
  <c r="J17" i="17"/>
  <c r="H20" i="17"/>
  <c r="L17" i="17"/>
  <c r="K21" i="17"/>
  <c r="T67" i="11"/>
  <c r="G24" i="17"/>
  <c r="C23" i="8"/>
  <c r="G27" i="8"/>
  <c r="D27" i="8" s="1"/>
  <c r="F34" i="8"/>
  <c r="B34" i="8" s="1"/>
  <c r="B10" i="20"/>
  <c r="E10" i="20"/>
  <c r="D10" i="20"/>
  <c r="C10" i="20"/>
  <c r="K11" i="5"/>
  <c r="P24" i="5" s="1"/>
  <c r="C14" i="8"/>
  <c r="G18" i="8"/>
  <c r="D18" i="8" s="1"/>
  <c r="F19" i="8"/>
  <c r="B19" i="8" s="1"/>
  <c r="G24" i="8"/>
  <c r="C31" i="8"/>
  <c r="C17" i="8"/>
  <c r="G25" i="8"/>
  <c r="D25" i="8" s="1"/>
  <c r="A7766" i="4"/>
  <c r="A7762" i="4"/>
  <c r="A7758" i="4"/>
  <c r="A7754" i="4"/>
  <c r="A7750" i="4"/>
  <c r="A7764" i="4"/>
  <c r="A7755" i="4"/>
  <c r="A7746" i="4"/>
  <c r="A7742" i="4"/>
  <c r="A7738" i="4"/>
  <c r="A7734" i="4"/>
  <c r="A7730" i="4"/>
  <c r="A7726" i="4"/>
  <c r="A7722" i="4"/>
  <c r="A7718" i="4"/>
  <c r="A7714" i="4"/>
  <c r="A7710" i="4"/>
  <c r="A7706" i="4"/>
  <c r="A7702" i="4"/>
  <c r="A7698" i="4"/>
  <c r="A7694" i="4"/>
  <c r="A7690" i="4"/>
  <c r="A7686" i="4"/>
  <c r="A7682" i="4"/>
  <c r="A7678" i="4"/>
  <c r="A7674" i="4"/>
  <c r="A7670" i="4"/>
  <c r="A7666" i="4"/>
  <c r="A7662" i="4"/>
  <c r="A7658" i="4"/>
  <c r="A7654" i="4"/>
  <c r="A7650" i="4"/>
  <c r="A7646" i="4"/>
  <c r="A7642" i="4"/>
  <c r="A7638" i="4"/>
  <c r="A7634" i="4"/>
  <c r="A7630" i="4"/>
  <c r="A7626" i="4"/>
  <c r="A7622" i="4"/>
  <c r="A7618" i="4"/>
  <c r="A7614" i="4"/>
  <c r="A7610" i="4"/>
  <c r="A7606" i="4"/>
  <c r="A7602" i="4"/>
  <c r="A7598" i="4"/>
  <c r="A7594" i="4"/>
  <c r="A7590" i="4"/>
  <c r="A7586" i="4"/>
  <c r="A7582" i="4"/>
  <c r="A7578" i="4"/>
  <c r="A7574" i="4"/>
  <c r="A7570" i="4"/>
  <c r="A7566" i="4"/>
  <c r="A7562" i="4"/>
  <c r="A7558" i="4"/>
  <c r="A7554" i="4"/>
  <c r="A7550" i="4"/>
  <c r="A7546" i="4"/>
  <c r="A7542" i="4"/>
  <c r="A7538" i="4"/>
  <c r="A7534" i="4"/>
  <c r="A7530" i="4"/>
  <c r="A7526" i="4"/>
  <c r="A7522" i="4"/>
  <c r="A7518" i="4"/>
  <c r="A7514" i="4"/>
  <c r="A7510" i="4"/>
  <c r="A7506" i="4"/>
  <c r="A7502" i="4"/>
  <c r="A7498" i="4"/>
  <c r="A7494" i="4"/>
  <c r="A7490" i="4"/>
  <c r="A7486" i="4"/>
  <c r="A7482" i="4"/>
  <c r="A7478" i="4"/>
  <c r="A7474" i="4"/>
  <c r="A7470" i="4"/>
  <c r="A7466" i="4"/>
  <c r="A7462" i="4"/>
  <c r="A7458" i="4"/>
  <c r="A7454" i="4"/>
  <c r="A7450" i="4"/>
  <c r="A7446" i="4"/>
  <c r="A7442" i="4"/>
  <c r="A7438" i="4"/>
  <c r="A7434" i="4"/>
  <c r="A7430" i="4"/>
  <c r="A7426" i="4"/>
  <c r="A7422" i="4"/>
  <c r="A7418" i="4"/>
  <c r="A7414" i="4"/>
  <c r="A7410" i="4"/>
  <c r="A7406" i="4"/>
  <c r="A7402" i="4"/>
  <c r="A7398" i="4"/>
  <c r="A7394" i="4"/>
  <c r="A7390" i="4"/>
  <c r="A7386" i="4"/>
  <c r="A7382" i="4"/>
  <c r="A7378" i="4"/>
  <c r="A7374" i="4"/>
  <c r="A7370" i="4"/>
  <c r="A7366" i="4"/>
  <c r="A7362" i="4"/>
  <c r="A7358" i="4"/>
  <c r="A7354" i="4"/>
  <c r="A7350" i="4"/>
  <c r="A7346" i="4"/>
  <c r="A7342" i="4"/>
  <c r="A7338" i="4"/>
  <c r="A7334" i="4"/>
  <c r="A7330" i="4"/>
  <c r="A7326" i="4"/>
  <c r="A7322" i="4"/>
  <c r="A7318" i="4"/>
  <c r="A7314" i="4"/>
  <c r="A7310" i="4"/>
  <c r="A7306" i="4"/>
  <c r="A7302" i="4"/>
  <c r="A7298" i="4"/>
  <c r="A7294" i="4"/>
  <c r="A7290" i="4"/>
  <c r="A7286" i="4"/>
  <c r="A7282" i="4"/>
  <c r="A7278" i="4"/>
  <c r="A7274" i="4"/>
  <c r="A7270" i="4"/>
  <c r="A7266" i="4"/>
  <c r="A7262" i="4"/>
  <c r="A7258" i="4"/>
  <c r="A7254" i="4"/>
  <c r="A7250" i="4"/>
  <c r="A7246" i="4"/>
  <c r="A7242" i="4"/>
  <c r="A7238" i="4"/>
  <c r="A7234" i="4"/>
  <c r="A7230" i="4"/>
  <c r="A7226" i="4"/>
  <c r="A7222" i="4"/>
  <c r="A7218" i="4"/>
  <c r="A7214" i="4"/>
  <c r="A7210" i="4"/>
  <c r="A7206" i="4"/>
  <c r="A7202" i="4"/>
  <c r="A7198" i="4"/>
  <c r="A7194" i="4"/>
  <c r="A7190" i="4"/>
  <c r="A7186" i="4"/>
  <c r="A7182" i="4"/>
  <c r="A7178" i="4"/>
  <c r="A7174" i="4"/>
  <c r="A7170" i="4"/>
  <c r="A7166" i="4"/>
  <c r="A7162" i="4"/>
  <c r="A7158" i="4"/>
  <c r="A7154" i="4"/>
  <c r="A7150" i="4"/>
  <c r="A7146" i="4"/>
  <c r="A7142" i="4"/>
  <c r="A7138" i="4"/>
  <c r="A7768" i="4"/>
  <c r="A7759" i="4"/>
  <c r="K10" i="5"/>
  <c r="A7763" i="4"/>
  <c r="A7749" i="4"/>
  <c r="A7745" i="4"/>
  <c r="A7741" i="4"/>
  <c r="A7737" i="4"/>
  <c r="A7733" i="4"/>
  <c r="A7729" i="4"/>
  <c r="A7725" i="4"/>
  <c r="A7721" i="4"/>
  <c r="A7717" i="4"/>
  <c r="A7713" i="4"/>
  <c r="A7709" i="4"/>
  <c r="A7705" i="4"/>
  <c r="A7701" i="4"/>
  <c r="A7697" i="4"/>
  <c r="A7693" i="4"/>
  <c r="A7689" i="4"/>
  <c r="A7685" i="4"/>
  <c r="A7681" i="4"/>
  <c r="A7677" i="4"/>
  <c r="A7673" i="4"/>
  <c r="A7669" i="4"/>
  <c r="A7665" i="4"/>
  <c r="A7661" i="4"/>
  <c r="A7657" i="4"/>
  <c r="A7653" i="4"/>
  <c r="A7649" i="4"/>
  <c r="A7645" i="4"/>
  <c r="A7641" i="4"/>
  <c r="A7637" i="4"/>
  <c r="A7633" i="4"/>
  <c r="A7629" i="4"/>
  <c r="A7625" i="4"/>
  <c r="A7621" i="4"/>
  <c r="A7617" i="4"/>
  <c r="A7613" i="4"/>
  <c r="A7609" i="4"/>
  <c r="A7605" i="4"/>
  <c r="A7601" i="4"/>
  <c r="A7597" i="4"/>
  <c r="A7593" i="4"/>
  <c r="A7589" i="4"/>
  <c r="A7585" i="4"/>
  <c r="A7581" i="4"/>
  <c r="A7577" i="4"/>
  <c r="A7573" i="4"/>
  <c r="A7569" i="4"/>
  <c r="A7565" i="4"/>
  <c r="A7561" i="4"/>
  <c r="A7557" i="4"/>
  <c r="A7553" i="4"/>
  <c r="A7549" i="4"/>
  <c r="A7545" i="4"/>
  <c r="A7541" i="4"/>
  <c r="A7537" i="4"/>
  <c r="A7533" i="4"/>
  <c r="A7529" i="4"/>
  <c r="A7525" i="4"/>
  <c r="A7521" i="4"/>
  <c r="A7517" i="4"/>
  <c r="A7513" i="4"/>
  <c r="A7509" i="4"/>
  <c r="A7505" i="4"/>
  <c r="A7501" i="4"/>
  <c r="A7497" i="4"/>
  <c r="A7493" i="4"/>
  <c r="A7489" i="4"/>
  <c r="A7485" i="4"/>
  <c r="A7481" i="4"/>
  <c r="A7477" i="4"/>
  <c r="A7473" i="4"/>
  <c r="A7469" i="4"/>
  <c r="A7465" i="4"/>
  <c r="A7461" i="4"/>
  <c r="A7457" i="4"/>
  <c r="A7453" i="4"/>
  <c r="A7449" i="4"/>
  <c r="A7445" i="4"/>
  <c r="A7441" i="4"/>
  <c r="A7437" i="4"/>
  <c r="A7433" i="4"/>
  <c r="A7429" i="4"/>
  <c r="A7425" i="4"/>
  <c r="A7421" i="4"/>
  <c r="A7417" i="4"/>
  <c r="A7413" i="4"/>
  <c r="A7409" i="4"/>
  <c r="A7405" i="4"/>
  <c r="A7401" i="4"/>
  <c r="A7397" i="4"/>
  <c r="A7393" i="4"/>
  <c r="A7389" i="4"/>
  <c r="A7385" i="4"/>
  <c r="A7381" i="4"/>
  <c r="A7377" i="4"/>
  <c r="A7373" i="4"/>
  <c r="A7369" i="4"/>
  <c r="A7365" i="4"/>
  <c r="A7361" i="4"/>
  <c r="A7357" i="4"/>
  <c r="A7353" i="4"/>
  <c r="A7349" i="4"/>
  <c r="A7345" i="4"/>
  <c r="A7341" i="4"/>
  <c r="A7337" i="4"/>
  <c r="A7333" i="4"/>
  <c r="A7329" i="4"/>
  <c r="A7325" i="4"/>
  <c r="A7321" i="4"/>
  <c r="A7317" i="4"/>
  <c r="A7313" i="4"/>
  <c r="A7309" i="4"/>
  <c r="A7305" i="4"/>
  <c r="A7301" i="4"/>
  <c r="A7297" i="4"/>
  <c r="A7293" i="4"/>
  <c r="A7289" i="4"/>
  <c r="A7285" i="4"/>
  <c r="A7281" i="4"/>
  <c r="A7277" i="4"/>
  <c r="A7273" i="4"/>
  <c r="A7269" i="4"/>
  <c r="A7265" i="4"/>
  <c r="A7261" i="4"/>
  <c r="A7257" i="4"/>
  <c r="A7253" i="4"/>
  <c r="A7249" i="4"/>
  <c r="A7245" i="4"/>
  <c r="A7241" i="4"/>
  <c r="A7237" i="4"/>
  <c r="A7233" i="4"/>
  <c r="A7229" i="4"/>
  <c r="A7225" i="4"/>
  <c r="A7221" i="4"/>
  <c r="A7217" i="4"/>
  <c r="A7213" i="4"/>
  <c r="A7209" i="4"/>
  <c r="A7205" i="4"/>
  <c r="A7201" i="4"/>
  <c r="A7197" i="4"/>
  <c r="A7193" i="4"/>
  <c r="A7189" i="4"/>
  <c r="A7185" i="4"/>
  <c r="A7181" i="4"/>
  <c r="A7177" i="4"/>
  <c r="A7173" i="4"/>
  <c r="A7169" i="4"/>
  <c r="A7165" i="4"/>
  <c r="A7161" i="4"/>
  <c r="A7157" i="4"/>
  <c r="A7153" i="4"/>
  <c r="A7149" i="4"/>
  <c r="A7145" i="4"/>
  <c r="A7141" i="4"/>
  <c r="A7137" i="4"/>
  <c r="A7133" i="4"/>
  <c r="A7129" i="4"/>
  <c r="A7125" i="4"/>
  <c r="A7121" i="4"/>
  <c r="A7117" i="4"/>
  <c r="A7113" i="4"/>
  <c r="A7109" i="4"/>
  <c r="A7105" i="4"/>
  <c r="A7101" i="4"/>
  <c r="A7097" i="4"/>
  <c r="A7093" i="4"/>
  <c r="A7089" i="4"/>
  <c r="A7085" i="4"/>
  <c r="A7081" i="4"/>
  <c r="A7077" i="4"/>
  <c r="A7073" i="4"/>
  <c r="A7069" i="4"/>
  <c r="A7065" i="4"/>
  <c r="A7061" i="4"/>
  <c r="A7057" i="4"/>
  <c r="A7053" i="4"/>
  <c r="A7049" i="4"/>
  <c r="A7045" i="4"/>
  <c r="A7041" i="4"/>
  <c r="A7037" i="4"/>
  <c r="A7033" i="4"/>
  <c r="A7029" i="4"/>
  <c r="A7025" i="4"/>
  <c r="A7021" i="4"/>
  <c r="A7017" i="4"/>
  <c r="A7013" i="4"/>
  <c r="A7009" i="4"/>
  <c r="A7005" i="4"/>
  <c r="A7001" i="4"/>
  <c r="A6997" i="4"/>
  <c r="A6993" i="4"/>
  <c r="A6989" i="4"/>
  <c r="A6985" i="4"/>
  <c r="A6981" i="4"/>
  <c r="A6977" i="4"/>
  <c r="A6973" i="4"/>
  <c r="A6969" i="4"/>
  <c r="A6965" i="4"/>
  <c r="A6961" i="4"/>
  <c r="A6957" i="4"/>
  <c r="A6953" i="4"/>
  <c r="A6949" i="4"/>
  <c r="A6945" i="4"/>
  <c r="A6941" i="4"/>
  <c r="A6937" i="4"/>
  <c r="A6933" i="4"/>
  <c r="A6929" i="4"/>
  <c r="A6925" i="4"/>
  <c r="A6921" i="4"/>
  <c r="A6917" i="4"/>
  <c r="A6913" i="4"/>
  <c r="A6909" i="4"/>
  <c r="A6905" i="4"/>
  <c r="A6901" i="4"/>
  <c r="A6897" i="4"/>
  <c r="A6893" i="4"/>
  <c r="A6889" i="4"/>
  <c r="A6885" i="4"/>
  <c r="A6881" i="4"/>
  <c r="A6877" i="4"/>
  <c r="A6873" i="4"/>
  <c r="A6869" i="4"/>
  <c r="A6865" i="4"/>
  <c r="A6861" i="4"/>
  <c r="A6857" i="4"/>
  <c r="A6853" i="4"/>
  <c r="A6849" i="4"/>
  <c r="A6845" i="4"/>
  <c r="A6841" i="4"/>
  <c r="A6837" i="4"/>
  <c r="A6833" i="4"/>
  <c r="A6829" i="4"/>
  <c r="A6825" i="4"/>
  <c r="A6821" i="4"/>
  <c r="A6817" i="4"/>
  <c r="A6813" i="4"/>
  <c r="A6809" i="4"/>
  <c r="A6805" i="4"/>
  <c r="A6801" i="4"/>
  <c r="A6797" i="4"/>
  <c r="A6793" i="4"/>
  <c r="A6789" i="4"/>
  <c r="A6785" i="4"/>
  <c r="A6781" i="4"/>
  <c r="A6777" i="4"/>
  <c r="A6773" i="4"/>
  <c r="A6769" i="4"/>
  <c r="A6765" i="4"/>
  <c r="A6761" i="4"/>
  <c r="A6757" i="4"/>
  <c r="A6753" i="4"/>
  <c r="A6749" i="4"/>
  <c r="A6745" i="4"/>
  <c r="A6741" i="4"/>
  <c r="A6737" i="4"/>
  <c r="A6733" i="4"/>
  <c r="A6729" i="4"/>
  <c r="A6725" i="4"/>
  <c r="K9" i="5"/>
  <c r="A7757" i="4"/>
  <c r="A7748" i="4"/>
  <c r="A7744" i="4"/>
  <c r="A7740" i="4"/>
  <c r="A7736" i="4"/>
  <c r="A7732" i="4"/>
  <c r="A7728" i="4"/>
  <c r="A7724" i="4"/>
  <c r="A7720" i="4"/>
  <c r="A7716" i="4"/>
  <c r="A7712" i="4"/>
  <c r="A7708" i="4"/>
  <c r="A7704" i="4"/>
  <c r="A7700" i="4"/>
  <c r="A7696" i="4"/>
  <c r="A7692" i="4"/>
  <c r="A7688" i="4"/>
  <c r="A7684" i="4"/>
  <c r="A7680" i="4"/>
  <c r="A7676" i="4"/>
  <c r="A7672" i="4"/>
  <c r="A7668" i="4"/>
  <c r="A7664" i="4"/>
  <c r="A7660" i="4"/>
  <c r="A7656" i="4"/>
  <c r="A7652" i="4"/>
  <c r="A7648" i="4"/>
  <c r="A7644" i="4"/>
  <c r="A7640" i="4"/>
  <c r="A7636" i="4"/>
  <c r="A7632" i="4"/>
  <c r="A7628" i="4"/>
  <c r="A7624" i="4"/>
  <c r="A7620" i="4"/>
  <c r="A7616" i="4"/>
  <c r="A7612" i="4"/>
  <c r="A7608" i="4"/>
  <c r="A7604" i="4"/>
  <c r="A7600" i="4"/>
  <c r="A7596" i="4"/>
  <c r="A7592" i="4"/>
  <c r="A7588" i="4"/>
  <c r="A7584" i="4"/>
  <c r="A7580" i="4"/>
  <c r="A7576" i="4"/>
  <c r="A7572" i="4"/>
  <c r="A7568" i="4"/>
  <c r="A7564" i="4"/>
  <c r="A7560" i="4"/>
  <c r="A7556" i="4"/>
  <c r="A7552" i="4"/>
  <c r="A7548" i="4"/>
  <c r="A7544" i="4"/>
  <c r="A7540" i="4"/>
  <c r="A7536" i="4"/>
  <c r="A7532" i="4"/>
  <c r="A7528" i="4"/>
  <c r="A7524" i="4"/>
  <c r="A7520" i="4"/>
  <c r="A7516" i="4"/>
  <c r="A7512" i="4"/>
  <c r="A7508" i="4"/>
  <c r="A7504" i="4"/>
  <c r="A7500" i="4"/>
  <c r="A7496" i="4"/>
  <c r="A7492" i="4"/>
  <c r="A7488" i="4"/>
  <c r="A7484" i="4"/>
  <c r="A7480" i="4"/>
  <c r="A7476" i="4"/>
  <c r="A7472" i="4"/>
  <c r="A7468" i="4"/>
  <c r="A7464" i="4"/>
  <c r="A7460" i="4"/>
  <c r="A7456" i="4"/>
  <c r="A7452" i="4"/>
  <c r="A7448" i="4"/>
  <c r="A7444" i="4"/>
  <c r="A7440" i="4"/>
  <c r="A7436" i="4"/>
  <c r="A7432" i="4"/>
  <c r="A7428" i="4"/>
  <c r="A7424" i="4"/>
  <c r="A7420" i="4"/>
  <c r="A7416" i="4"/>
  <c r="A7412" i="4"/>
  <c r="A7408" i="4"/>
  <c r="A7404" i="4"/>
  <c r="A7400" i="4"/>
  <c r="A7396" i="4"/>
  <c r="A7392" i="4"/>
  <c r="A7388" i="4"/>
  <c r="A7384" i="4"/>
  <c r="A7380" i="4"/>
  <c r="A7376" i="4"/>
  <c r="A7372" i="4"/>
  <c r="A7368" i="4"/>
  <c r="A7364" i="4"/>
  <c r="A7360" i="4"/>
  <c r="A7356" i="4"/>
  <c r="A7352" i="4"/>
  <c r="A7348" i="4"/>
  <c r="A7344" i="4"/>
  <c r="A7340" i="4"/>
  <c r="A7336" i="4"/>
  <c r="A7332" i="4"/>
  <c r="A7328" i="4"/>
  <c r="A7324" i="4"/>
  <c r="A7320" i="4"/>
  <c r="A7316" i="4"/>
  <c r="A7312" i="4"/>
  <c r="A7308" i="4"/>
  <c r="A7304" i="4"/>
  <c r="A7300" i="4"/>
  <c r="A7296" i="4"/>
  <c r="A7292" i="4"/>
  <c r="A7288" i="4"/>
  <c r="K8" i="5"/>
  <c r="A7765" i="4"/>
  <c r="A7756" i="4"/>
  <c r="A7747" i="4"/>
  <c r="A7743" i="4"/>
  <c r="A7739" i="4"/>
  <c r="A7735" i="4"/>
  <c r="A7731" i="4"/>
  <c r="A7727" i="4"/>
  <c r="A7723" i="4"/>
  <c r="A7719" i="4"/>
  <c r="A7715" i="4"/>
  <c r="A7711" i="4"/>
  <c r="A7707" i="4"/>
  <c r="A7703" i="4"/>
  <c r="A7699" i="4"/>
  <c r="A7695" i="4"/>
  <c r="A7691" i="4"/>
  <c r="A7687" i="4"/>
  <c r="A7683" i="4"/>
  <c r="A7679" i="4"/>
  <c r="A7675" i="4"/>
  <c r="A7671" i="4"/>
  <c r="A7667" i="4"/>
  <c r="A7663" i="4"/>
  <c r="A7659" i="4"/>
  <c r="A7655" i="4"/>
  <c r="A7651" i="4"/>
  <c r="A7647" i="4"/>
  <c r="A7643" i="4"/>
  <c r="A7639" i="4"/>
  <c r="A7635" i="4"/>
  <c r="A7631" i="4"/>
  <c r="A7627" i="4"/>
  <c r="A7623" i="4"/>
  <c r="A7619" i="4"/>
  <c r="A7615" i="4"/>
  <c r="A7611" i="4"/>
  <c r="A7607" i="4"/>
  <c r="A7603" i="4"/>
  <c r="A7599" i="4"/>
  <c r="A7595" i="4"/>
  <c r="A7591" i="4"/>
  <c r="A7587" i="4"/>
  <c r="A7583" i="4"/>
  <c r="A7579" i="4"/>
  <c r="A7575" i="4"/>
  <c r="A7571" i="4"/>
  <c r="A7567" i="4"/>
  <c r="A7563" i="4"/>
  <c r="A7559" i="4"/>
  <c r="A7555" i="4"/>
  <c r="A7551" i="4"/>
  <c r="A7547" i="4"/>
  <c r="C26" i="8"/>
  <c r="G31" i="8"/>
  <c r="J28" i="8" s="1"/>
  <c r="G32" i="8"/>
  <c r="G33" i="8"/>
  <c r="D33" i="8" s="1"/>
  <c r="G34" i="8"/>
  <c r="D34" i="8" s="1"/>
  <c r="G17" i="8"/>
  <c r="D17" i="8" s="1"/>
  <c r="G23" i="8"/>
  <c r="G22" i="8"/>
  <c r="D22" i="8" s="1"/>
  <c r="G19" i="8"/>
  <c r="D19" i="8" s="1"/>
  <c r="G14" i="8"/>
  <c r="D14" i="8" s="1"/>
  <c r="G35" i="8"/>
  <c r="D35" i="8" s="1"/>
  <c r="G30" i="8"/>
  <c r="D30" i="8" s="1"/>
  <c r="G13" i="8"/>
  <c r="D13" i="8" s="1"/>
  <c r="C12" i="8"/>
  <c r="F31" i="8"/>
  <c r="B31" i="8" s="1"/>
  <c r="F26" i="8"/>
  <c r="B26" i="8" s="1"/>
  <c r="F24" i="8"/>
  <c r="B24" i="8" s="1"/>
  <c r="F17" i="8"/>
  <c r="B17" i="8" s="1"/>
  <c r="F14" i="8"/>
  <c r="B14" i="8" s="1"/>
  <c r="G12" i="8"/>
  <c r="D12" i="8" s="1"/>
  <c r="G26" i="8"/>
  <c r="D26" i="8" s="1"/>
  <c r="C34" i="8"/>
  <c r="B62" i="9"/>
  <c r="B52" i="9"/>
  <c r="B58" i="9"/>
  <c r="B68" i="8"/>
  <c r="B56" i="9"/>
  <c r="B76" i="8"/>
  <c r="B66" i="8"/>
  <c r="B72" i="8"/>
  <c r="B64" i="8"/>
  <c r="B414" i="20"/>
  <c r="B26" i="19"/>
  <c r="B85" i="14"/>
  <c r="B42" i="18"/>
  <c r="B29" i="17"/>
  <c r="B51" i="16"/>
  <c r="B47" i="13"/>
  <c r="B60" i="15"/>
  <c r="C19" i="8"/>
  <c r="F22" i="8"/>
  <c r="B22" i="8" s="1"/>
  <c r="B50" i="9"/>
  <c r="C35" i="8"/>
  <c r="F32" i="8"/>
  <c r="B32" i="8" s="1"/>
  <c r="C30" i="8"/>
  <c r="F27" i="8"/>
  <c r="B27" i="8" s="1"/>
  <c r="C24" i="8"/>
  <c r="F33" i="8"/>
  <c r="B33" i="8" s="1"/>
  <c r="C25" i="8"/>
  <c r="F35" i="8"/>
  <c r="B35" i="8" s="1"/>
  <c r="C32" i="8"/>
  <c r="C27" i="8"/>
  <c r="F18" i="8"/>
  <c r="B18" i="8" s="1"/>
  <c r="F13" i="8"/>
  <c r="B13" i="8" s="1"/>
  <c r="F12" i="8"/>
  <c r="B12" i="8" s="1"/>
  <c r="C13" i="8"/>
  <c r="C18" i="8"/>
  <c r="B54" i="9"/>
  <c r="F30" i="8"/>
  <c r="B30" i="8" s="1"/>
  <c r="B70" i="8"/>
  <c r="C22" i="8"/>
  <c r="F23" i="8"/>
  <c r="B23" i="8" s="1"/>
  <c r="F25" i="8"/>
  <c r="B25" i="8" s="1"/>
  <c r="B55" i="9"/>
  <c r="B59" i="9"/>
  <c r="B51" i="9"/>
  <c r="B53" i="9"/>
  <c r="B67" i="8"/>
  <c r="B57" i="9"/>
  <c r="B69" i="8"/>
  <c r="B8" i="14"/>
  <c r="B8" i="17"/>
  <c r="B8" i="19"/>
  <c r="K411" i="20"/>
  <c r="J411" i="20"/>
  <c r="H411" i="20"/>
  <c r="G411" i="20"/>
  <c r="I411" i="20"/>
  <c r="D18" i="9"/>
  <c r="C14" i="9"/>
  <c r="C19" i="9"/>
  <c r="H14" i="9"/>
  <c r="D12" i="9"/>
  <c r="C17" i="9"/>
  <c r="I16" i="9"/>
  <c r="H12" i="9"/>
  <c r="H17" i="9"/>
  <c r="C12" i="9"/>
  <c r="I18" i="9"/>
  <c r="G40" i="8"/>
  <c r="G51" i="8"/>
  <c r="C50" i="8"/>
  <c r="D48" i="8"/>
  <c r="F42" i="8"/>
  <c r="D14" i="9"/>
  <c r="I21" i="9"/>
  <c r="C15" i="9"/>
  <c r="I19" i="9"/>
  <c r="H15" i="9"/>
  <c r="E47" i="8"/>
  <c r="D50" i="8"/>
  <c r="E48" i="8"/>
  <c r="F44" i="8"/>
  <c r="C41" i="8"/>
  <c r="K17" i="10"/>
  <c r="M10" i="10"/>
  <c r="B14" i="11"/>
  <c r="F26" i="11"/>
  <c r="L44" i="11"/>
  <c r="P56" i="11"/>
  <c r="K73" i="11"/>
  <c r="E87" i="11"/>
  <c r="J102" i="11"/>
  <c r="M139" i="11"/>
  <c r="D27" i="9"/>
  <c r="F12" i="10"/>
  <c r="C11" i="11"/>
  <c r="G23" i="11"/>
  <c r="M41" i="11"/>
  <c r="Q53" i="11"/>
  <c r="B72" i="11"/>
  <c r="F84" i="11"/>
  <c r="L102" i="11"/>
  <c r="B146" i="11"/>
  <c r="D29" i="9"/>
  <c r="G18" i="10"/>
  <c r="N20" i="11"/>
  <c r="R32" i="11"/>
  <c r="C51" i="11"/>
  <c r="G63" i="11"/>
  <c r="M81" i="11"/>
  <c r="Q93" i="11"/>
  <c r="E123" i="11"/>
  <c r="H286" i="11"/>
  <c r="G37" i="9"/>
  <c r="P8" i="11"/>
  <c r="K25" i="11"/>
  <c r="E39" i="11"/>
  <c r="J54" i="11"/>
  <c r="O69" i="11"/>
  <c r="I83" i="11"/>
  <c r="D100" i="11"/>
  <c r="H124" i="11"/>
  <c r="E26" i="9"/>
  <c r="F4" i="11"/>
  <c r="L22" i="11"/>
  <c r="P34" i="11"/>
  <c r="K51" i="11"/>
  <c r="E65" i="11"/>
  <c r="J80" i="11"/>
  <c r="O95" i="11"/>
  <c r="Q108" i="11"/>
  <c r="B6" i="11"/>
  <c r="F18" i="11"/>
  <c r="L36" i="11"/>
  <c r="P48" i="11"/>
  <c r="K65" i="11"/>
  <c r="E79" i="11"/>
  <c r="J94" i="11"/>
  <c r="O113" i="11"/>
  <c r="M402" i="11"/>
  <c r="D399" i="11"/>
  <c r="H395" i="11"/>
  <c r="L391" i="11"/>
  <c r="P387" i="11"/>
  <c r="G384" i="11"/>
  <c r="C380" i="11"/>
  <c r="O376" i="11"/>
  <c r="K372" i="11"/>
  <c r="B369" i="11"/>
  <c r="P399" i="11"/>
  <c r="I395" i="11"/>
  <c r="M390" i="11"/>
  <c r="O386" i="11"/>
  <c r="P382" i="11"/>
  <c r="I378" i="11"/>
  <c r="B374" i="11"/>
  <c r="O369" i="11"/>
  <c r="B366" i="11"/>
  <c r="F362" i="11"/>
  <c r="J358" i="11"/>
  <c r="N354" i="11"/>
  <c r="R350" i="11"/>
  <c r="I347" i="11"/>
  <c r="E343" i="11"/>
  <c r="Q402" i="11"/>
  <c r="H398" i="11"/>
  <c r="M393" i="11"/>
  <c r="O389" i="11"/>
  <c r="P385" i="11"/>
  <c r="I381" i="11"/>
  <c r="M376" i="11"/>
  <c r="F372" i="11"/>
  <c r="H368" i="11"/>
  <c r="C364" i="11"/>
  <c r="O360" i="11"/>
  <c r="K356" i="11"/>
  <c r="B353" i="11"/>
  <c r="F349" i="11"/>
  <c r="J345" i="11"/>
  <c r="N341" i="11"/>
  <c r="R337" i="11"/>
  <c r="Q401" i="11"/>
  <c r="J397" i="11"/>
  <c r="C393" i="11"/>
  <c r="D389" i="11"/>
  <c r="R384" i="11"/>
  <c r="J380" i="11"/>
  <c r="O375" i="11"/>
  <c r="Q371" i="11"/>
  <c r="C367" i="11"/>
  <c r="O363" i="11"/>
  <c r="K359" i="11"/>
  <c r="B356" i="11"/>
  <c r="F352" i="11"/>
  <c r="J348" i="11"/>
  <c r="N344" i="11"/>
  <c r="R340" i="11"/>
  <c r="C399" i="11"/>
  <c r="E395" i="11"/>
  <c r="J390" i="11"/>
  <c r="B386" i="11"/>
  <c r="P381" i="11"/>
  <c r="Q377" i="11"/>
  <c r="J373" i="11"/>
  <c r="C369" i="11"/>
  <c r="L365" i="11"/>
  <c r="P361" i="11"/>
  <c r="G358" i="11"/>
  <c r="C354" i="11"/>
  <c r="O350" i="11"/>
  <c r="K346" i="11"/>
  <c r="B343" i="11"/>
  <c r="F339" i="11"/>
  <c r="L402" i="11"/>
  <c r="N398" i="11"/>
  <c r="G394" i="11"/>
  <c r="K389" i="11"/>
  <c r="D385" i="11"/>
  <c r="E381" i="11"/>
  <c r="G377" i="11"/>
  <c r="L372" i="11"/>
  <c r="D368" i="11"/>
  <c r="H364" i="11"/>
  <c r="L360" i="11"/>
  <c r="P356" i="11"/>
  <c r="G353" i="11"/>
  <c r="C349" i="11"/>
  <c r="O345" i="11"/>
  <c r="K341" i="11"/>
  <c r="B338" i="11"/>
  <c r="M401" i="11"/>
  <c r="O397" i="11"/>
  <c r="P393" i="11"/>
  <c r="I389" i="11"/>
  <c r="M384" i="11"/>
  <c r="F380" i="11"/>
  <c r="H376" i="11"/>
  <c r="L371" i="11"/>
  <c r="O367" i="11"/>
  <c r="K363" i="11"/>
  <c r="B360" i="11"/>
  <c r="F356" i="11"/>
  <c r="J352" i="11"/>
  <c r="N348" i="11"/>
  <c r="J388" i="11"/>
  <c r="B371" i="11"/>
  <c r="J355" i="11"/>
  <c r="M342" i="11"/>
  <c r="C336" i="11"/>
  <c r="J332" i="11"/>
  <c r="N328" i="11"/>
  <c r="R324" i="11"/>
  <c r="I321" i="11"/>
  <c r="E317" i="11"/>
  <c r="Q313" i="11"/>
  <c r="C395" i="11"/>
  <c r="O377" i="11"/>
  <c r="F361" i="11"/>
  <c r="B349" i="11"/>
  <c r="M340" i="11"/>
  <c r="B335" i="11"/>
  <c r="F331" i="11"/>
  <c r="J327" i="11"/>
  <c r="N323" i="11"/>
  <c r="R319" i="11"/>
  <c r="I316" i="11"/>
  <c r="F393" i="11"/>
  <c r="M377" i="11"/>
  <c r="O362" i="11"/>
  <c r="K347" i="11"/>
  <c r="O339" i="11"/>
  <c r="K333" i="11"/>
  <c r="B330" i="11"/>
  <c r="F326" i="11"/>
  <c r="J322" i="11"/>
  <c r="N318" i="11"/>
  <c r="R314" i="11"/>
  <c r="D398" i="11"/>
  <c r="P380" i="11"/>
  <c r="H359" i="11"/>
  <c r="J347" i="11"/>
  <c r="L339" i="11"/>
  <c r="R333" i="11"/>
  <c r="I330" i="11"/>
  <c r="E326" i="11"/>
  <c r="Q322" i="11"/>
  <c r="M318" i="11"/>
  <c r="H389" i="11"/>
  <c r="D370" i="11"/>
  <c r="E356" i="11"/>
  <c r="E345" i="11"/>
  <c r="P397" i="11"/>
  <c r="G380" i="11"/>
  <c r="B365" i="11"/>
  <c r="C347" i="11"/>
  <c r="M337" i="11"/>
  <c r="M332" i="11"/>
  <c r="D329" i="11"/>
  <c r="H325" i="11"/>
  <c r="C401" i="11"/>
  <c r="O383" i="11"/>
  <c r="J363" i="11"/>
  <c r="R328" i="11"/>
  <c r="R318" i="11"/>
  <c r="R312" i="11"/>
  <c r="D309" i="11"/>
  <c r="H305" i="11"/>
  <c r="L301" i="11"/>
  <c r="P297" i="11"/>
  <c r="G294" i="11"/>
  <c r="C290" i="11"/>
  <c r="O286" i="11"/>
  <c r="K282" i="11"/>
  <c r="B279" i="11"/>
  <c r="F275" i="11"/>
  <c r="J271" i="11"/>
  <c r="N267" i="11"/>
  <c r="R263" i="11"/>
  <c r="I260" i="11"/>
  <c r="G397" i="11"/>
  <c r="F336" i="11"/>
  <c r="Q326" i="11"/>
  <c r="L319" i="11"/>
  <c r="F313" i="11"/>
  <c r="C309" i="11"/>
  <c r="O305" i="11"/>
  <c r="K301" i="11"/>
  <c r="B298" i="11"/>
  <c r="F294" i="11"/>
  <c r="J290" i="11"/>
  <c r="N286" i="11"/>
  <c r="R282" i="11"/>
  <c r="I279" i="11"/>
  <c r="E275" i="11"/>
  <c r="Q271" i="11"/>
  <c r="M267" i="11"/>
  <c r="H357" i="11"/>
  <c r="P331" i="11"/>
  <c r="K323" i="11"/>
  <c r="O316" i="11"/>
  <c r="P311" i="11"/>
  <c r="G308" i="11"/>
  <c r="C304" i="11"/>
  <c r="O300" i="11"/>
  <c r="K296" i="11"/>
  <c r="B293" i="11"/>
  <c r="F289" i="11"/>
  <c r="J285" i="11"/>
  <c r="N281" i="11"/>
  <c r="R277" i="11"/>
  <c r="I274" i="11"/>
  <c r="E270" i="11"/>
  <c r="Q266" i="11"/>
  <c r="M262" i="11"/>
  <c r="L334" i="11"/>
  <c r="J326" i="11"/>
  <c r="K318" i="11"/>
  <c r="N313" i="11"/>
  <c r="Q309" i="11"/>
  <c r="M305" i="11"/>
  <c r="D302" i="11"/>
  <c r="H298" i="11"/>
  <c r="L294" i="11"/>
  <c r="P290" i="11"/>
  <c r="G287" i="11"/>
  <c r="C283" i="11"/>
  <c r="O279" i="11"/>
  <c r="K275" i="11"/>
  <c r="B272" i="11"/>
  <c r="F268" i="11"/>
  <c r="J264" i="11"/>
  <c r="O364" i="11"/>
  <c r="K332" i="11"/>
  <c r="F324" i="11"/>
  <c r="F317" i="11"/>
  <c r="B312" i="11"/>
  <c r="E308" i="11"/>
  <c r="Q304" i="11"/>
  <c r="M300" i="11"/>
  <c r="D297" i="11"/>
  <c r="H293" i="11"/>
  <c r="L289" i="11"/>
  <c r="P285" i="11"/>
  <c r="I376" i="11"/>
  <c r="I334" i="11"/>
  <c r="D326" i="11"/>
  <c r="I318" i="11"/>
  <c r="K312" i="11"/>
  <c r="L308" i="11"/>
  <c r="P304" i="11"/>
  <c r="G301" i="11"/>
  <c r="C297" i="11"/>
  <c r="O293" i="11"/>
  <c r="K289" i="11"/>
  <c r="K402" i="11"/>
  <c r="E335" i="11"/>
  <c r="D327" i="11"/>
  <c r="K316" i="11"/>
  <c r="Q310" i="11"/>
  <c r="M306" i="11"/>
  <c r="D303" i="11"/>
  <c r="H299" i="11"/>
  <c r="L295" i="11"/>
  <c r="P291" i="11"/>
  <c r="G288" i="11"/>
  <c r="C284" i="11"/>
  <c r="O280" i="11"/>
  <c r="K276" i="11"/>
  <c r="G307" i="11"/>
  <c r="R275" i="11"/>
  <c r="B267" i="11"/>
  <c r="C261" i="11"/>
  <c r="E257" i="11"/>
  <c r="O253" i="11"/>
  <c r="K249" i="11"/>
  <c r="B246" i="11"/>
  <c r="F242" i="11"/>
  <c r="J238" i="11"/>
  <c r="N234" i="11"/>
  <c r="R230" i="11"/>
  <c r="I227" i="11"/>
  <c r="E223" i="11"/>
  <c r="Q219" i="11"/>
  <c r="M215" i="11"/>
  <c r="D212" i="11"/>
  <c r="H208" i="11"/>
  <c r="L204" i="11"/>
  <c r="P200" i="11"/>
  <c r="J284" i="11"/>
  <c r="H272" i="11"/>
  <c r="L265" i="11"/>
  <c r="E260" i="11"/>
  <c r="L255" i="11"/>
  <c r="P251" i="11"/>
  <c r="G248" i="11"/>
  <c r="C244" i="11"/>
  <c r="O240" i="11"/>
  <c r="K236" i="11"/>
  <c r="B233" i="11"/>
  <c r="F229" i="11"/>
  <c r="J225" i="11"/>
  <c r="N221" i="11"/>
  <c r="R217" i="11"/>
  <c r="I214" i="11"/>
  <c r="L306" i="11"/>
  <c r="D284" i="11"/>
  <c r="O275" i="11"/>
  <c r="K268" i="11"/>
  <c r="J261" i="11"/>
  <c r="C257" i="11"/>
  <c r="E253" i="11"/>
  <c r="Q249" i="11"/>
  <c r="M245" i="11"/>
  <c r="D242" i="11"/>
  <c r="H238" i="11"/>
  <c r="L234" i="11"/>
  <c r="P230" i="11"/>
  <c r="G227" i="11"/>
  <c r="C223" i="11"/>
  <c r="O219" i="11"/>
  <c r="K215" i="11"/>
  <c r="B212" i="11"/>
  <c r="F208" i="11"/>
  <c r="J204" i="11"/>
  <c r="P343" i="11"/>
  <c r="N282" i="11"/>
  <c r="L274" i="11"/>
  <c r="D266" i="11"/>
  <c r="L260" i="11"/>
  <c r="N256" i="11"/>
  <c r="D253" i="11"/>
  <c r="H249" i="11"/>
  <c r="L245" i="11"/>
  <c r="P241" i="11"/>
  <c r="G238" i="11"/>
  <c r="C234" i="11"/>
  <c r="O230" i="11"/>
  <c r="K226" i="11"/>
  <c r="B223" i="11"/>
  <c r="F219" i="11"/>
  <c r="J215" i="11"/>
  <c r="G316" i="11"/>
  <c r="K287" i="11"/>
  <c r="H277" i="11"/>
  <c r="P269" i="11"/>
  <c r="H262" i="11"/>
  <c r="G258" i="11"/>
  <c r="K253" i="11"/>
  <c r="B250" i="11"/>
  <c r="F246" i="11"/>
  <c r="J242" i="11"/>
  <c r="N238" i="11"/>
  <c r="R234" i="11"/>
  <c r="I231" i="11"/>
  <c r="E227" i="11"/>
  <c r="Q223" i="11"/>
  <c r="M219" i="11"/>
  <c r="D216" i="11"/>
  <c r="H212" i="11"/>
  <c r="Q289" i="11"/>
  <c r="E277" i="11"/>
  <c r="N269" i="11"/>
  <c r="Q262" i="11"/>
  <c r="N258" i="11"/>
  <c r="L254" i="11"/>
  <c r="P250" i="11"/>
  <c r="G247" i="11"/>
  <c r="C243" i="11"/>
  <c r="O239" i="11"/>
  <c r="K235" i="11"/>
  <c r="B232" i="11"/>
  <c r="F228" i="11"/>
  <c r="J224" i="11"/>
  <c r="E285" i="11"/>
  <c r="K256" i="11"/>
  <c r="P239" i="11"/>
  <c r="L227" i="11"/>
  <c r="O215" i="11"/>
  <c r="P209" i="11"/>
  <c r="P205" i="11"/>
  <c r="N201" i="11"/>
  <c r="M197" i="11"/>
  <c r="D194" i="11"/>
  <c r="H190" i="11"/>
  <c r="L186" i="11"/>
  <c r="P182" i="11"/>
  <c r="G179" i="11"/>
  <c r="N272" i="11"/>
  <c r="G250" i="11"/>
  <c r="C238" i="11"/>
  <c r="N220" i="11"/>
  <c r="M212" i="11"/>
  <c r="D208" i="11"/>
  <c r="C204" i="11"/>
  <c r="E200" i="11"/>
  <c r="Q196" i="11"/>
  <c r="M192" i="11"/>
  <c r="D189" i="11"/>
  <c r="H185" i="11"/>
  <c r="L181" i="11"/>
  <c r="P177" i="11"/>
  <c r="G174" i="11"/>
  <c r="C170" i="11"/>
  <c r="O166" i="11"/>
  <c r="K162" i="11"/>
  <c r="K263" i="11"/>
  <c r="K248" i="11"/>
  <c r="P231" i="11"/>
  <c r="M220" i="11"/>
  <c r="G212" i="11"/>
  <c r="C208" i="11"/>
  <c r="L203" i="11"/>
  <c r="N198" i="11"/>
  <c r="R194" i="11"/>
  <c r="I191" i="11"/>
  <c r="E187" i="11"/>
  <c r="Q183" i="11"/>
  <c r="M179" i="11"/>
  <c r="G283" i="11"/>
  <c r="K254" i="11"/>
  <c r="P237" i="11"/>
  <c r="L225" i="11"/>
  <c r="G215" i="11"/>
  <c r="M209" i="11"/>
  <c r="K203" i="11"/>
  <c r="E198" i="11"/>
  <c r="Q194" i="11"/>
  <c r="M190" i="11"/>
  <c r="D187" i="11"/>
  <c r="H183" i="11"/>
  <c r="L179" i="11"/>
  <c r="P175" i="11"/>
  <c r="G172" i="11"/>
  <c r="C168" i="11"/>
  <c r="D290" i="11"/>
  <c r="C259" i="11"/>
  <c r="M246" i="11"/>
  <c r="G228" i="11"/>
  <c r="G218" i="11"/>
  <c r="B211" i="11"/>
  <c r="J203" i="11"/>
  <c r="D198" i="11"/>
  <c r="H194" i="11"/>
  <c r="L190" i="11"/>
  <c r="P186" i="11"/>
  <c r="G183" i="11"/>
  <c r="C179" i="11"/>
  <c r="O175" i="11"/>
  <c r="K171" i="11"/>
  <c r="M301" i="11"/>
  <c r="P262" i="11"/>
  <c r="K246" i="11"/>
  <c r="P229" i="11"/>
  <c r="C219" i="11"/>
  <c r="I207" i="11"/>
  <c r="G201" i="11"/>
  <c r="H197" i="11"/>
  <c r="L193" i="11"/>
  <c r="P189" i="11"/>
  <c r="G186" i="11"/>
  <c r="C182" i="11"/>
  <c r="O178" i="11"/>
  <c r="K174" i="11"/>
  <c r="B171" i="11"/>
  <c r="F167" i="11"/>
  <c r="J163" i="11"/>
  <c r="I281" i="11"/>
  <c r="O258" i="11"/>
  <c r="O244" i="11"/>
  <c r="J229" i="11"/>
  <c r="H209" i="11"/>
  <c r="G204" i="11"/>
  <c r="H200" i="11"/>
  <c r="L196" i="11"/>
  <c r="P192" i="11"/>
  <c r="G189" i="11"/>
  <c r="C185" i="11"/>
  <c r="O200" i="11"/>
  <c r="L180" i="11"/>
  <c r="R170" i="11"/>
  <c r="B165" i="11"/>
  <c r="C160" i="11"/>
  <c r="O156" i="11"/>
  <c r="K152" i="11"/>
  <c r="B149" i="11"/>
  <c r="F145" i="11"/>
  <c r="J141" i="11"/>
  <c r="N137" i="11"/>
  <c r="R133" i="11"/>
  <c r="I130" i="11"/>
  <c r="E126" i="11"/>
  <c r="Q122" i="11"/>
  <c r="M118" i="11"/>
  <c r="D115" i="11"/>
  <c r="H111" i="11"/>
  <c r="L107" i="11"/>
  <c r="G208" i="11"/>
  <c r="L183" i="11"/>
  <c r="I171" i="11"/>
  <c r="K163" i="11"/>
  <c r="G159" i="11"/>
  <c r="C155" i="11"/>
  <c r="O151" i="11"/>
  <c r="K147" i="11"/>
  <c r="B144" i="11"/>
  <c r="F140" i="11"/>
  <c r="J136" i="11"/>
  <c r="N132" i="11"/>
  <c r="R128" i="11"/>
  <c r="I125" i="11"/>
  <c r="E121" i="11"/>
  <c r="Q117" i="11"/>
  <c r="M113" i="11"/>
  <c r="D110" i="11"/>
  <c r="P203" i="11"/>
  <c r="N178" i="11"/>
  <c r="M170" i="11"/>
  <c r="J164" i="11"/>
  <c r="F159" i="11"/>
  <c r="J155" i="11"/>
  <c r="N151" i="11"/>
  <c r="R147" i="11"/>
  <c r="I144" i="11"/>
  <c r="E140" i="11"/>
  <c r="Q136" i="11"/>
  <c r="M132" i="11"/>
  <c r="D129" i="11"/>
  <c r="H125" i="11"/>
  <c r="L121" i="11"/>
  <c r="P117" i="11"/>
  <c r="G114" i="11"/>
  <c r="C110" i="11"/>
  <c r="H270" i="11"/>
  <c r="L199" i="11"/>
  <c r="C180" i="11"/>
  <c r="B172" i="11"/>
  <c r="I165" i="11"/>
  <c r="H160" i="11"/>
  <c r="L156" i="11"/>
  <c r="P152" i="11"/>
  <c r="G149" i="11"/>
  <c r="C145" i="11"/>
  <c r="O141" i="11"/>
  <c r="K137" i="11"/>
  <c r="B134" i="11"/>
  <c r="F130" i="11"/>
  <c r="J126" i="11"/>
  <c r="N122" i="11"/>
  <c r="R118" i="11"/>
  <c r="I115" i="11"/>
  <c r="E111" i="11"/>
  <c r="G267" i="11"/>
  <c r="B193" i="11"/>
  <c r="Q175" i="11"/>
  <c r="M167" i="11"/>
  <c r="Q162" i="11"/>
  <c r="D159" i="11"/>
  <c r="H155" i="11"/>
  <c r="L151" i="11"/>
  <c r="P147" i="11"/>
  <c r="G144" i="11"/>
  <c r="C140" i="11"/>
  <c r="O136" i="11"/>
  <c r="K132" i="11"/>
  <c r="B129" i="11"/>
  <c r="F125" i="11"/>
  <c r="J121" i="11"/>
  <c r="N117" i="11"/>
  <c r="R113" i="11"/>
  <c r="I110" i="11"/>
  <c r="B262" i="11"/>
  <c r="H195" i="11"/>
  <c r="L175" i="11"/>
  <c r="B168" i="11"/>
  <c r="O163" i="11"/>
  <c r="R159" i="11"/>
  <c r="I156" i="11"/>
  <c r="E152" i="11"/>
  <c r="Q148" i="11"/>
  <c r="M144" i="11"/>
  <c r="D141" i="11"/>
  <c r="H137" i="11"/>
  <c r="L133" i="11"/>
  <c r="P129" i="11"/>
  <c r="G126" i="11"/>
  <c r="C122" i="11"/>
  <c r="O118" i="11"/>
  <c r="K114" i="11"/>
  <c r="R174" i="11"/>
  <c r="M157" i="11"/>
  <c r="G139" i="11"/>
  <c r="C127" i="11"/>
  <c r="J111" i="11"/>
  <c r="R105" i="11"/>
  <c r="I102" i="11"/>
  <c r="E98" i="11"/>
  <c r="Q94" i="11"/>
  <c r="M90" i="11"/>
  <c r="D87" i="11"/>
  <c r="H83" i="11"/>
  <c r="L79" i="11"/>
  <c r="P75" i="11"/>
  <c r="G72" i="11"/>
  <c r="C68" i="11"/>
  <c r="O64" i="11"/>
  <c r="K60" i="11"/>
  <c r="B57" i="11"/>
  <c r="F53" i="11"/>
  <c r="J49" i="11"/>
  <c r="N45" i="11"/>
  <c r="R41" i="11"/>
  <c r="I38" i="11"/>
  <c r="E34" i="11"/>
  <c r="Q30" i="11"/>
  <c r="M26" i="11"/>
  <c r="D23" i="11"/>
  <c r="H19" i="11"/>
  <c r="L15" i="11"/>
  <c r="P11" i="11"/>
  <c r="G8" i="11"/>
  <c r="C4" i="11"/>
  <c r="N168" i="11"/>
  <c r="H148" i="11"/>
  <c r="D136" i="11"/>
  <c r="I119" i="11"/>
  <c r="H108" i="11"/>
  <c r="F104" i="11"/>
  <c r="J100" i="11"/>
  <c r="N96" i="11"/>
  <c r="R92" i="11"/>
  <c r="I89" i="11"/>
  <c r="E85" i="11"/>
  <c r="Q81" i="11"/>
  <c r="M77" i="11"/>
  <c r="D74" i="11"/>
  <c r="H70" i="11"/>
  <c r="L66" i="11"/>
  <c r="P62" i="11"/>
  <c r="G59" i="11"/>
  <c r="C55" i="11"/>
  <c r="O51" i="11"/>
  <c r="K47" i="11"/>
  <c r="B44" i="11"/>
  <c r="F40" i="11"/>
  <c r="J36" i="11"/>
  <c r="N32" i="11"/>
  <c r="R28" i="11"/>
  <c r="I25" i="11"/>
  <c r="E21" i="11"/>
  <c r="Q17" i="11"/>
  <c r="M13" i="11"/>
  <c r="D10" i="11"/>
  <c r="H6" i="11"/>
  <c r="K238" i="11"/>
  <c r="P163" i="11"/>
  <c r="C151" i="11"/>
  <c r="R132" i="11"/>
  <c r="N120" i="11"/>
  <c r="F110" i="11"/>
  <c r="M104" i="11"/>
  <c r="D101" i="11"/>
  <c r="H97" i="11"/>
  <c r="L93" i="11"/>
  <c r="P89" i="11"/>
  <c r="G86" i="11"/>
  <c r="C82" i="11"/>
  <c r="O78" i="11"/>
  <c r="K74" i="11"/>
  <c r="B71" i="11"/>
  <c r="F67" i="11"/>
  <c r="J63" i="11"/>
  <c r="N59" i="11"/>
  <c r="R55" i="11"/>
  <c r="I52" i="11"/>
  <c r="E48" i="11"/>
  <c r="Q44" i="11"/>
  <c r="M40" i="11"/>
  <c r="D37" i="11"/>
  <c r="H33" i="11"/>
  <c r="L29" i="11"/>
  <c r="P25" i="11"/>
  <c r="G22" i="11"/>
  <c r="C18" i="11"/>
  <c r="O14" i="11"/>
  <c r="K10" i="11"/>
  <c r="B7" i="11"/>
  <c r="F3" i="11"/>
  <c r="N158" i="11"/>
  <c r="H140" i="11"/>
  <c r="D128" i="11"/>
  <c r="D112" i="11"/>
  <c r="G105" i="11"/>
  <c r="C101" i="11"/>
  <c r="O97" i="11"/>
  <c r="K93" i="11"/>
  <c r="B90" i="11"/>
  <c r="F86" i="11"/>
  <c r="J82" i="11"/>
  <c r="N78" i="11"/>
  <c r="R74" i="11"/>
  <c r="I71" i="11"/>
  <c r="E67" i="11"/>
  <c r="Q63" i="11"/>
  <c r="M59" i="11"/>
  <c r="D56" i="11"/>
  <c r="H52" i="11"/>
  <c r="L48" i="11"/>
  <c r="P44" i="11"/>
  <c r="G41" i="11"/>
  <c r="C37" i="11"/>
  <c r="O33" i="11"/>
  <c r="K29" i="11"/>
  <c r="B26" i="11"/>
  <c r="F22" i="11"/>
  <c r="J18" i="11"/>
  <c r="N14" i="11"/>
  <c r="R10" i="11"/>
  <c r="I7" i="11"/>
  <c r="E3" i="11"/>
  <c r="F170" i="11"/>
  <c r="Q153" i="11"/>
  <c r="M141" i="11"/>
  <c r="G123" i="11"/>
  <c r="B108" i="11"/>
  <c r="H103" i="11"/>
  <c r="L99" i="11"/>
  <c r="P95" i="11"/>
  <c r="G92" i="11"/>
  <c r="C88" i="11"/>
  <c r="O84" i="11"/>
  <c r="K80" i="11"/>
  <c r="B77" i="11"/>
  <c r="F73" i="11"/>
  <c r="J69" i="11"/>
  <c r="N65" i="11"/>
  <c r="R61" i="11"/>
  <c r="I58" i="11"/>
  <c r="E54" i="11"/>
  <c r="Q50" i="11"/>
  <c r="M46" i="11"/>
  <c r="D43" i="11"/>
  <c r="H39" i="11"/>
  <c r="L35" i="11"/>
  <c r="P31" i="11"/>
  <c r="G28" i="11"/>
  <c r="C24" i="11"/>
  <c r="O20" i="11"/>
  <c r="K16" i="11"/>
  <c r="B13" i="11"/>
  <c r="F9" i="11"/>
  <c r="J5" i="11"/>
  <c r="Q198" i="11"/>
  <c r="K159" i="11"/>
  <c r="P142" i="11"/>
  <c r="L130" i="11"/>
  <c r="N112" i="11"/>
  <c r="L105" i="11"/>
  <c r="P101" i="11"/>
  <c r="G98" i="11"/>
  <c r="C94" i="11"/>
  <c r="O90" i="11"/>
  <c r="K86" i="11"/>
  <c r="B83" i="11"/>
  <c r="F79" i="11"/>
  <c r="J75" i="11"/>
  <c r="N71" i="11"/>
  <c r="R67" i="11"/>
  <c r="I64" i="11"/>
  <c r="E60" i="11"/>
  <c r="Q56" i="11"/>
  <c r="M52" i="11"/>
  <c r="D49" i="11"/>
  <c r="H45" i="11"/>
  <c r="L41" i="11"/>
  <c r="P37" i="11"/>
  <c r="G34" i="11"/>
  <c r="C30" i="11"/>
  <c r="O26" i="11"/>
  <c r="K22" i="11"/>
  <c r="B19" i="11"/>
  <c r="F15" i="11"/>
  <c r="J11" i="11"/>
  <c r="N7" i="11"/>
  <c r="R3" i="11"/>
  <c r="F12" i="11"/>
  <c r="L30" i="11"/>
  <c r="P42" i="11"/>
  <c r="K59" i="11"/>
  <c r="E73" i="11"/>
  <c r="J88" i="11"/>
  <c r="O103" i="11"/>
  <c r="L144" i="11"/>
  <c r="H10" i="10"/>
  <c r="L15" i="10"/>
  <c r="E11" i="10"/>
  <c r="I16" i="10"/>
  <c r="F13" i="10"/>
  <c r="K12" i="10"/>
  <c r="H9" i="10"/>
  <c r="L14" i="10"/>
  <c r="G42" i="8"/>
  <c r="P388" i="11"/>
  <c r="O398" i="11"/>
  <c r="G381" i="11"/>
  <c r="M372" i="11"/>
  <c r="D365" i="11"/>
  <c r="L357" i="11"/>
  <c r="G350" i="11"/>
  <c r="O342" i="11"/>
  <c r="C402" i="11"/>
  <c r="I393" i="11"/>
  <c r="B389" i="11"/>
  <c r="Q380" i="11"/>
  <c r="B372" i="11"/>
  <c r="Q367" i="11"/>
  <c r="D360" i="11"/>
  <c r="L352" i="11"/>
  <c r="P348" i="11"/>
  <c r="C341" i="11"/>
  <c r="D401" i="11"/>
  <c r="E397" i="11"/>
  <c r="L388" i="11"/>
  <c r="R379" i="11"/>
  <c r="J375" i="11"/>
  <c r="G367" i="11"/>
  <c r="C363" i="11"/>
  <c r="K355" i="11"/>
  <c r="F348" i="11"/>
  <c r="P386" i="11"/>
  <c r="I352" i="11"/>
  <c r="P341" i="11"/>
  <c r="B332" i="11"/>
  <c r="J324" i="11"/>
  <c r="R316" i="11"/>
  <c r="H393" i="11"/>
  <c r="P359" i="11"/>
  <c r="L347" i="11"/>
  <c r="O334" i="11"/>
  <c r="B327" i="11"/>
  <c r="F323" i="11"/>
  <c r="N315" i="11"/>
  <c r="R375" i="11"/>
  <c r="I346" i="11"/>
  <c r="B339" i="11"/>
  <c r="O329" i="11"/>
  <c r="B322" i="11"/>
  <c r="J314" i="11"/>
  <c r="F377" i="11"/>
  <c r="R357" i="11"/>
  <c r="H338" i="11"/>
  <c r="J333" i="11"/>
  <c r="R325" i="11"/>
  <c r="L401" i="11"/>
  <c r="J368" i="11"/>
  <c r="C344" i="11"/>
  <c r="F394" i="11"/>
  <c r="L363" i="11"/>
  <c r="I336" i="11"/>
  <c r="E332" i="11"/>
  <c r="M324" i="11"/>
  <c r="E380" i="11"/>
  <c r="R326" i="11"/>
  <c r="H312" i="11"/>
  <c r="M304" i="11"/>
  <c r="H297" i="11"/>
  <c r="P289" i="11"/>
  <c r="G286" i="11"/>
  <c r="O278" i="11"/>
  <c r="B271" i="11"/>
  <c r="F267" i="11"/>
  <c r="N259" i="11"/>
  <c r="R334" i="11"/>
  <c r="O325" i="11"/>
  <c r="Q312" i="11"/>
  <c r="G305" i="11"/>
  <c r="C301" i="11"/>
  <c r="K293" i="11"/>
  <c r="F286" i="11"/>
  <c r="J282" i="11"/>
  <c r="R274" i="11"/>
  <c r="E267" i="11"/>
  <c r="N330" i="11"/>
  <c r="M322" i="11"/>
  <c r="H311" i="11"/>
  <c r="P303" i="11"/>
  <c r="C296" i="11"/>
  <c r="K288" i="11"/>
  <c r="F281" i="11"/>
  <c r="J277" i="11"/>
  <c r="R269" i="11"/>
  <c r="E262" i="11"/>
  <c r="I325" i="11"/>
  <c r="D313" i="11"/>
  <c r="E305" i="11"/>
  <c r="M297" i="11"/>
  <c r="H290" i="11"/>
  <c r="L286" i="11"/>
  <c r="G279" i="11"/>
  <c r="O271" i="11"/>
  <c r="B264" i="11"/>
  <c r="I331" i="11"/>
  <c r="M316" i="11"/>
  <c r="R307" i="11"/>
  <c r="I304" i="11"/>
  <c r="Q296" i="11"/>
  <c r="D289" i="11"/>
  <c r="D363" i="11"/>
  <c r="F325" i="11"/>
  <c r="M311" i="11"/>
  <c r="D308" i="11"/>
  <c r="L300" i="11"/>
  <c r="G293" i="11"/>
  <c r="M388" i="11"/>
  <c r="D334" i="11"/>
  <c r="R315" i="11"/>
  <c r="E306" i="11"/>
  <c r="Q302" i="11"/>
  <c r="D295" i="11"/>
  <c r="P283" i="11"/>
  <c r="C276" i="11"/>
  <c r="D273" i="11"/>
  <c r="O260" i="11"/>
  <c r="G253" i="11"/>
  <c r="O245" i="11"/>
  <c r="B238" i="11"/>
  <c r="J230" i="11"/>
  <c r="R222" i="11"/>
  <c r="E215" i="11"/>
  <c r="M207" i="11"/>
  <c r="D318" i="11"/>
  <c r="Q280" i="11"/>
  <c r="H264" i="11"/>
  <c r="D255" i="11"/>
  <c r="L247" i="11"/>
  <c r="G240" i="11"/>
  <c r="O232" i="11"/>
  <c r="B225" i="11"/>
  <c r="J217" i="11"/>
  <c r="K303" i="11"/>
  <c r="N274" i="11"/>
  <c r="M260" i="11"/>
  <c r="O256" i="11"/>
  <c r="I249" i="11"/>
  <c r="Q241" i="11"/>
  <c r="D234" i="11"/>
  <c r="L226" i="11"/>
  <c r="G219" i="11"/>
  <c r="O211" i="11"/>
  <c r="B204" i="11"/>
  <c r="L281" i="11"/>
  <c r="J265" i="11"/>
  <c r="C260" i="11"/>
  <c r="Q252" i="11"/>
  <c r="D245" i="11"/>
  <c r="L237" i="11"/>
  <c r="I12" i="9"/>
  <c r="D19" i="9"/>
  <c r="H13" i="9"/>
  <c r="D16" i="9"/>
  <c r="I14" i="9"/>
  <c r="E50" i="8"/>
  <c r="F48" i="8"/>
  <c r="G44" i="8"/>
  <c r="C43" i="8"/>
  <c r="J17" i="10"/>
  <c r="E12" i="10"/>
  <c r="M15" i="11"/>
  <c r="Q27" i="11"/>
  <c r="B46" i="11"/>
  <c r="F58" i="11"/>
  <c r="L76" i="11"/>
  <c r="P88" i="11"/>
  <c r="K105" i="11"/>
  <c r="O145" i="11"/>
  <c r="G28" i="9"/>
  <c r="I15" i="10"/>
  <c r="N12" i="11"/>
  <c r="R24" i="11"/>
  <c r="C43" i="11"/>
  <c r="G55" i="11"/>
  <c r="M73" i="11"/>
  <c r="Q85" i="11"/>
  <c r="B104" i="11"/>
  <c r="D152" i="11"/>
  <c r="G30" i="9"/>
  <c r="I5" i="11"/>
  <c r="D22" i="11"/>
  <c r="H34" i="11"/>
  <c r="N52" i="11"/>
  <c r="R64" i="11"/>
  <c r="C83" i="11"/>
  <c r="G95" i="11"/>
  <c r="G129" i="11"/>
  <c r="F10" i="11"/>
  <c r="L28" i="11"/>
  <c r="P40" i="11"/>
  <c r="K57" i="11"/>
  <c r="E71" i="11"/>
  <c r="J86" i="11"/>
  <c r="O101" i="11"/>
  <c r="J130" i="11"/>
  <c r="C28" i="9"/>
  <c r="Q5" i="11"/>
  <c r="B24" i="11"/>
  <c r="F36" i="11"/>
  <c r="L54" i="11"/>
  <c r="P66" i="11"/>
  <c r="K83" i="11"/>
  <c r="E97" i="11"/>
  <c r="N118" i="11"/>
  <c r="L18" i="10"/>
  <c r="M7" i="11"/>
  <c r="Q19" i="11"/>
  <c r="B38" i="11"/>
  <c r="F50" i="11"/>
  <c r="L68" i="11"/>
  <c r="P80" i="11"/>
  <c r="K97" i="11"/>
  <c r="Q119" i="11"/>
  <c r="E402" i="11"/>
  <c r="Q398" i="11"/>
  <c r="M394" i="11"/>
  <c r="D391" i="11"/>
  <c r="H387" i="11"/>
  <c r="L383" i="11"/>
  <c r="P379" i="11"/>
  <c r="G376" i="11"/>
  <c r="C372" i="11"/>
  <c r="O368" i="11"/>
  <c r="G399" i="11"/>
  <c r="K394" i="11"/>
  <c r="D390" i="11"/>
  <c r="F386" i="11"/>
  <c r="G382" i="11"/>
  <c r="L377" i="11"/>
  <c r="M373" i="11"/>
  <c r="F369" i="11"/>
  <c r="O365" i="11"/>
  <c r="K361" i="11"/>
  <c r="B358" i="11"/>
  <c r="F354" i="11"/>
  <c r="J350" i="11"/>
  <c r="N346" i="11"/>
  <c r="R342" i="11"/>
  <c r="G402" i="11"/>
  <c r="K397" i="11"/>
  <c r="D393" i="11"/>
  <c r="E389" i="11"/>
  <c r="G385" i="11"/>
  <c r="L380" i="11"/>
  <c r="D376" i="11"/>
  <c r="R371" i="11"/>
  <c r="L367" i="11"/>
  <c r="P363" i="11"/>
  <c r="G360" i="11"/>
  <c r="C356" i="11"/>
  <c r="O352" i="11"/>
  <c r="K348" i="11"/>
  <c r="B345" i="11"/>
  <c r="F341" i="11"/>
  <c r="J337" i="11"/>
  <c r="H401" i="11"/>
  <c r="M396" i="11"/>
  <c r="N392" i="11"/>
  <c r="I384" i="11"/>
  <c r="M379" i="11"/>
  <c r="F375" i="11"/>
  <c r="G371" i="11"/>
  <c r="P366" i="11"/>
  <c r="G363" i="11"/>
  <c r="C359" i="11"/>
  <c r="O355" i="11"/>
  <c r="K351" i="11"/>
  <c r="B348" i="11"/>
  <c r="F344" i="11"/>
  <c r="J340" i="11"/>
  <c r="Q394" i="11"/>
  <c r="L389" i="11"/>
  <c r="N385" i="11"/>
  <c r="H377" i="11"/>
  <c r="N368" i="11"/>
  <c r="H361" i="11"/>
  <c r="P353" i="11"/>
  <c r="C346" i="11"/>
  <c r="K338" i="11"/>
  <c r="E398" i="11"/>
  <c r="P384" i="11"/>
  <c r="J376" i="11"/>
  <c r="M363" i="11"/>
  <c r="H356" i="11"/>
  <c r="G345" i="11"/>
  <c r="O337" i="11"/>
  <c r="G393" i="11"/>
  <c r="D384" i="11"/>
  <c r="C371" i="11"/>
  <c r="O359" i="11"/>
  <c r="B352" i="11"/>
  <c r="G369" i="11"/>
  <c r="M335" i="11"/>
  <c r="F328" i="11"/>
  <c r="N320" i="11"/>
  <c r="I313" i="11"/>
  <c r="E374" i="11"/>
  <c r="Q339" i="11"/>
  <c r="K330" i="11"/>
  <c r="J319" i="11"/>
  <c r="K391" i="11"/>
  <c r="D361" i="11"/>
  <c r="C333" i="11"/>
  <c r="K325" i="11"/>
  <c r="F318" i="11"/>
  <c r="I396" i="11"/>
  <c r="H346" i="11"/>
  <c r="N329" i="11"/>
  <c r="I322" i="11"/>
  <c r="M387" i="11"/>
  <c r="O354" i="11"/>
  <c r="L378" i="11"/>
  <c r="D345" i="11"/>
  <c r="Q328" i="11"/>
  <c r="H399" i="11"/>
  <c r="I360" i="11"/>
  <c r="C318" i="11"/>
  <c r="Q308" i="11"/>
  <c r="D301" i="11"/>
  <c r="L293" i="11"/>
  <c r="C282" i="11"/>
  <c r="K274" i="11"/>
  <c r="J263" i="11"/>
  <c r="H383" i="11"/>
  <c r="Q318" i="11"/>
  <c r="P308" i="11"/>
  <c r="O297" i="11"/>
  <c r="B290" i="11"/>
  <c r="N278" i="11"/>
  <c r="I271" i="11"/>
  <c r="F351" i="11"/>
  <c r="D316" i="11"/>
  <c r="L307" i="11"/>
  <c r="G300" i="11"/>
  <c r="O292" i="11"/>
  <c r="B285" i="11"/>
  <c r="N273" i="11"/>
  <c r="I266" i="11"/>
  <c r="N333" i="11"/>
  <c r="R317" i="11"/>
  <c r="I309" i="11"/>
  <c r="Q301" i="11"/>
  <c r="D294" i="11"/>
  <c r="P282" i="11"/>
  <c r="C275" i="11"/>
  <c r="K267" i="11"/>
  <c r="R355" i="11"/>
  <c r="H323" i="11"/>
  <c r="N311" i="11"/>
  <c r="E300" i="11"/>
  <c r="M292" i="11"/>
  <c r="H285" i="11"/>
  <c r="G333" i="11"/>
  <c r="P317" i="11"/>
  <c r="H304" i="11"/>
  <c r="P296" i="11"/>
  <c r="C289" i="11"/>
  <c r="B326" i="11"/>
  <c r="I310" i="11"/>
  <c r="M298" i="11"/>
  <c r="H291" i="11"/>
  <c r="L287" i="11"/>
  <c r="G280" i="11"/>
  <c r="F304" i="11"/>
  <c r="G266" i="11"/>
  <c r="Q256" i="11"/>
  <c r="C249" i="11"/>
  <c r="K241" i="11"/>
  <c r="F234" i="11"/>
  <c r="N226" i="11"/>
  <c r="I219" i="11"/>
  <c r="Q211" i="11"/>
  <c r="D204" i="11"/>
  <c r="M271" i="11"/>
  <c r="Q259" i="11"/>
  <c r="H251" i="11"/>
  <c r="P243" i="11"/>
  <c r="C236" i="11"/>
  <c r="K228" i="11"/>
  <c r="F221" i="11"/>
  <c r="N213" i="11"/>
  <c r="O282" i="11"/>
  <c r="P267" i="11"/>
  <c r="R252" i="11"/>
  <c r="E245" i="11"/>
  <c r="M237" i="11"/>
  <c r="H230" i="11"/>
  <c r="P222" i="11"/>
  <c r="C215" i="11"/>
  <c r="K207" i="11"/>
  <c r="I312" i="11"/>
  <c r="Q273" i="11"/>
  <c r="E256" i="11"/>
  <c r="M248" i="11"/>
  <c r="H241" i="11"/>
  <c r="P233" i="11"/>
  <c r="C22" i="9"/>
  <c r="I17" i="9"/>
  <c r="H22" i="9"/>
  <c r="C13" i="9"/>
  <c r="C21" i="9"/>
  <c r="D21" i="9"/>
  <c r="G48" i="8"/>
  <c r="C47" i="8"/>
  <c r="D43" i="8"/>
  <c r="E41" i="8"/>
  <c r="H20" i="9"/>
  <c r="D15" i="9"/>
  <c r="C20" i="9"/>
  <c r="I22" i="9"/>
  <c r="D17" i="9"/>
  <c r="D47" i="8"/>
  <c r="E43" i="8"/>
  <c r="F41" i="8"/>
  <c r="C51" i="8"/>
  <c r="I20" i="9"/>
  <c r="I15" i="9"/>
  <c r="D20" i="9"/>
  <c r="C18" i="9"/>
  <c r="H16" i="9"/>
  <c r="F43" i="8"/>
  <c r="G49" i="8"/>
  <c r="I13" i="9"/>
  <c r="C42" i="8"/>
  <c r="E49" i="8"/>
  <c r="H21" i="9"/>
  <c r="E40" i="8"/>
  <c r="G47" i="8"/>
  <c r="I17" i="10"/>
  <c r="J3" i="11"/>
  <c r="E23" i="11"/>
  <c r="M47" i="11"/>
  <c r="R62" i="11"/>
  <c r="D84" i="11"/>
  <c r="F107" i="11"/>
  <c r="K175" i="11"/>
  <c r="D14" i="11"/>
  <c r="J32" i="11"/>
  <c r="P50" i="11"/>
  <c r="C75" i="11"/>
  <c r="H90" i="11"/>
  <c r="O121" i="11"/>
  <c r="E34" i="9"/>
  <c r="L14" i="11"/>
  <c r="Q29" i="11"/>
  <c r="D54" i="11"/>
  <c r="J72" i="11"/>
  <c r="P90" i="11"/>
  <c r="I135" i="11"/>
  <c r="G27" i="9"/>
  <c r="M18" i="10"/>
  <c r="I19" i="11"/>
  <c r="F42" i="11"/>
  <c r="M63" i="11"/>
  <c r="R78" i="11"/>
  <c r="E103" i="11"/>
  <c r="P148" i="11"/>
  <c r="G14" i="10"/>
  <c r="M25" i="11"/>
  <c r="R40" i="11"/>
  <c r="D62" i="11"/>
  <c r="L86" i="11"/>
  <c r="Q101" i="11"/>
  <c r="G161" i="11"/>
  <c r="L4" i="11"/>
  <c r="R22" i="11"/>
  <c r="D44" i="11"/>
  <c r="J62" i="11"/>
  <c r="Q83" i="11"/>
  <c r="C105" i="11"/>
  <c r="N402" i="11"/>
  <c r="N397" i="11"/>
  <c r="B393" i="11"/>
  <c r="C388" i="11"/>
  <c r="Q382" i="11"/>
  <c r="R377" i="11"/>
  <c r="F373" i="11"/>
  <c r="R402" i="11"/>
  <c r="O396" i="11"/>
  <c r="J391" i="11"/>
  <c r="H385" i="11"/>
  <c r="O379" i="11"/>
  <c r="K374" i="11"/>
  <c r="I368" i="11"/>
  <c r="Q363" i="11"/>
  <c r="R358" i="11"/>
  <c r="C353" i="11"/>
  <c r="L348" i="11"/>
  <c r="M343" i="11"/>
  <c r="L400" i="11"/>
  <c r="Q395" i="11"/>
  <c r="C390" i="11"/>
  <c r="M383" i="11"/>
  <c r="Q378" i="11"/>
  <c r="O372" i="11"/>
  <c r="Q366" i="11"/>
  <c r="R361" i="11"/>
  <c r="F357" i="11"/>
  <c r="L351" i="11"/>
  <c r="M346" i="11"/>
  <c r="I342" i="11"/>
  <c r="O336" i="11"/>
  <c r="E399" i="11"/>
  <c r="L393" i="11"/>
  <c r="J387" i="11"/>
  <c r="E382" i="11"/>
  <c r="C376" i="11"/>
  <c r="M369" i="11"/>
  <c r="R364" i="11"/>
  <c r="F360" i="11"/>
  <c r="L354" i="11"/>
  <c r="M349" i="11"/>
  <c r="I345" i="11"/>
  <c r="D402" i="11"/>
  <c r="L396" i="11"/>
  <c r="G391" i="11"/>
  <c r="Q384" i="11"/>
  <c r="C379" i="11"/>
  <c r="G374" i="11"/>
  <c r="R367" i="11"/>
  <c r="F363" i="11"/>
  <c r="O358" i="11"/>
  <c r="M352" i="11"/>
  <c r="I348" i="11"/>
  <c r="J343" i="11"/>
  <c r="P337" i="11"/>
  <c r="I400" i="11"/>
  <c r="P394" i="11"/>
  <c r="E388" i="11"/>
  <c r="L382" i="11"/>
  <c r="P377" i="11"/>
  <c r="E371" i="11"/>
  <c r="K365" i="11"/>
  <c r="G361" i="11"/>
  <c r="E355" i="11"/>
  <c r="N350" i="11"/>
  <c r="B346" i="11"/>
  <c r="H340" i="11"/>
  <c r="Q335" i="11"/>
  <c r="C398" i="11"/>
  <c r="M391" i="11"/>
  <c r="Q386" i="11"/>
  <c r="O380" i="11"/>
  <c r="D374" i="11"/>
  <c r="H369" i="11"/>
  <c r="F364" i="11"/>
  <c r="L358" i="11"/>
  <c r="M353" i="11"/>
  <c r="I349" i="11"/>
  <c r="K381" i="11"/>
  <c r="B363" i="11"/>
  <c r="O343" i="11"/>
  <c r="P334" i="11"/>
  <c r="D330" i="11"/>
  <c r="E325" i="11"/>
  <c r="K319" i="11"/>
  <c r="G315" i="11"/>
  <c r="R396" i="11"/>
  <c r="P370" i="11"/>
  <c r="N353" i="11"/>
  <c r="J341" i="11"/>
  <c r="L333" i="11"/>
  <c r="M328" i="11"/>
  <c r="I324" i="11"/>
  <c r="O318" i="11"/>
  <c r="E400" i="11"/>
  <c r="G379" i="11"/>
  <c r="C358" i="11"/>
  <c r="K342" i="11"/>
  <c r="F334" i="11"/>
  <c r="L328" i="11"/>
  <c r="M323" i="11"/>
  <c r="I319" i="11"/>
  <c r="O313" i="11"/>
  <c r="O387" i="11"/>
  <c r="I362" i="11"/>
  <c r="I344" i="11"/>
  <c r="H335" i="11"/>
  <c r="Q330" i="11"/>
  <c r="B325" i="11"/>
  <c r="C320" i="11"/>
  <c r="B391" i="11"/>
  <c r="R363" i="11"/>
  <c r="M348" i="11"/>
  <c r="J399" i="11"/>
  <c r="B375" i="11"/>
  <c r="H351" i="11"/>
  <c r="F338" i="11"/>
  <c r="J331" i="11"/>
  <c r="K326" i="11"/>
  <c r="G322" i="11"/>
  <c r="P376" i="11"/>
  <c r="B347" i="11"/>
  <c r="M319" i="11"/>
  <c r="J311" i="11"/>
  <c r="K306" i="11"/>
  <c r="G302" i="11"/>
  <c r="E296" i="11"/>
  <c r="N291" i="11"/>
  <c r="B287" i="11"/>
  <c r="H281" i="11"/>
  <c r="Q276" i="11"/>
  <c r="R271" i="11"/>
  <c r="C266" i="11"/>
  <c r="L261" i="11"/>
  <c r="M256" i="11"/>
  <c r="Q331" i="11"/>
  <c r="R321" i="11"/>
  <c r="R313" i="11"/>
  <c r="M307" i="11"/>
  <c r="I303" i="11"/>
  <c r="J298" i="11"/>
  <c r="P292" i="11"/>
  <c r="D288" i="11"/>
  <c r="E283" i="11"/>
  <c r="K277" i="11"/>
  <c r="G273" i="11"/>
  <c r="H268" i="11"/>
  <c r="G339" i="11"/>
  <c r="L326" i="11"/>
  <c r="H317" i="11"/>
  <c r="E310" i="11"/>
  <c r="N305" i="11"/>
  <c r="B301" i="11"/>
  <c r="H295" i="11"/>
  <c r="Q290" i="11"/>
  <c r="R285" i="11"/>
  <c r="C280" i="11"/>
  <c r="L275" i="11"/>
  <c r="M270" i="11"/>
  <c r="F265" i="11"/>
  <c r="Q341" i="11"/>
  <c r="L327" i="11"/>
  <c r="N316" i="11"/>
  <c r="G311" i="11"/>
  <c r="H306" i="11"/>
  <c r="N300" i="11"/>
  <c r="B296" i="11"/>
  <c r="C291" i="11"/>
  <c r="Q285" i="11"/>
  <c r="R280" i="11"/>
  <c r="F276" i="11"/>
  <c r="L270" i="11"/>
  <c r="M265" i="11"/>
  <c r="C378" i="11"/>
  <c r="J329" i="11"/>
  <c r="E319" i="11"/>
  <c r="M312" i="11"/>
  <c r="B307" i="11"/>
  <c r="C302" i="11"/>
  <c r="L297" i="11"/>
  <c r="R291" i="11"/>
  <c r="F287" i="11"/>
  <c r="G390" i="11"/>
  <c r="H331" i="11"/>
  <c r="J321" i="11"/>
  <c r="B313" i="11"/>
  <c r="I307" i="11"/>
  <c r="J302" i="11"/>
  <c r="K297" i="11"/>
  <c r="D292" i="11"/>
  <c r="E287" i="11"/>
  <c r="R336" i="11"/>
  <c r="E321" i="11"/>
  <c r="J312" i="11"/>
  <c r="H307" i="11"/>
  <c r="N301" i="11"/>
  <c r="B297" i="11"/>
  <c r="C292" i="11"/>
  <c r="Q286" i="11"/>
  <c r="R281" i="11"/>
  <c r="F277" i="11"/>
  <c r="D298" i="11"/>
  <c r="H269" i="11"/>
  <c r="M261" i="11"/>
  <c r="M255" i="11"/>
  <c r="I251" i="11"/>
  <c r="J246" i="11"/>
  <c r="P240" i="11"/>
  <c r="D236" i="11"/>
  <c r="E231" i="11"/>
  <c r="K225" i="11"/>
  <c r="G221" i="11"/>
  <c r="H216" i="11"/>
  <c r="N210" i="11"/>
  <c r="B206" i="11"/>
  <c r="C201" i="11"/>
  <c r="P277" i="11"/>
  <c r="L268" i="11"/>
  <c r="N260" i="11"/>
  <c r="I254" i="11"/>
  <c r="J249" i="11"/>
  <c r="K244" i="11"/>
  <c r="D239" i="11"/>
  <c r="E234" i="11"/>
  <c r="N229" i="11"/>
  <c r="G224" i="11"/>
  <c r="H219" i="11"/>
  <c r="Q214" i="11"/>
  <c r="I297" i="11"/>
  <c r="P278" i="11"/>
  <c r="F269" i="11"/>
  <c r="P259" i="11"/>
  <c r="P254" i="11"/>
  <c r="D250" i="11"/>
  <c r="J244" i="11"/>
  <c r="K239" i="11"/>
  <c r="G235" i="11"/>
  <c r="E229" i="11"/>
  <c r="N224" i="11"/>
  <c r="B220" i="11"/>
  <c r="H214" i="11"/>
  <c r="Q209" i="11"/>
  <c r="R204" i="11"/>
  <c r="D306" i="11"/>
  <c r="M277" i="11"/>
  <c r="O267" i="11"/>
  <c r="E259" i="11"/>
  <c r="O254" i="11"/>
  <c r="P249" i="11"/>
  <c r="I244" i="11"/>
  <c r="J239" i="11"/>
  <c r="K234" i="11"/>
  <c r="L229" i="11"/>
  <c r="H225" i="11"/>
  <c r="D221" i="11"/>
  <c r="M216" i="11"/>
  <c r="Q212" i="11"/>
  <c r="L290" i="11"/>
  <c r="J276" i="11"/>
  <c r="J267" i="11"/>
  <c r="K260" i="11"/>
  <c r="Q255" i="11"/>
  <c r="E251" i="11"/>
  <c r="I247" i="11"/>
  <c r="R242" i="11"/>
  <c r="F238" i="11"/>
  <c r="B234" i="11"/>
  <c r="K229" i="11"/>
  <c r="O225" i="11"/>
  <c r="C221" i="11"/>
  <c r="G217" i="11"/>
  <c r="P212" i="11"/>
  <c r="P286" i="11"/>
  <c r="B275" i="11"/>
  <c r="M266" i="11"/>
  <c r="R260" i="11"/>
  <c r="B256" i="11"/>
  <c r="K251" i="11"/>
  <c r="O247" i="11"/>
  <c r="P242" i="11"/>
  <c r="L238" i="11"/>
  <c r="H234" i="11"/>
  <c r="D230" i="11"/>
  <c r="M225" i="11"/>
  <c r="J308" i="11"/>
  <c r="F258" i="11"/>
  <c r="E238" i="11"/>
  <c r="Q221" i="11"/>
  <c r="N212" i="11"/>
  <c r="P207" i="11"/>
  <c r="D203" i="11"/>
  <c r="P198" i="11"/>
  <c r="L194" i="11"/>
  <c r="M189" i="11"/>
  <c r="Q185" i="11"/>
  <c r="E181" i="11"/>
  <c r="O307" i="11"/>
  <c r="I256" i="11"/>
  <c r="D241" i="11"/>
  <c r="P221" i="11"/>
  <c r="P211" i="11"/>
  <c r="D207" i="11"/>
  <c r="M202" i="11"/>
  <c r="O198" i="11"/>
  <c r="C194" i="11"/>
  <c r="G190" i="11"/>
  <c r="P185" i="11"/>
  <c r="D181" i="11"/>
  <c r="M176" i="11"/>
  <c r="Q172" i="11"/>
  <c r="E168" i="11"/>
  <c r="I164" i="11"/>
  <c r="F279" i="11"/>
  <c r="L251" i="11"/>
  <c r="E230" i="11"/>
  <c r="I218" i="11"/>
  <c r="O210" i="11"/>
  <c r="C206" i="11"/>
  <c r="D200" i="11"/>
  <c r="M195" i="11"/>
  <c r="Q191" i="11"/>
  <c r="R186" i="11"/>
  <c r="N182" i="11"/>
  <c r="J178" i="11"/>
  <c r="F263" i="11"/>
  <c r="G242" i="11"/>
  <c r="M228" i="11"/>
  <c r="I216" i="11"/>
  <c r="B209" i="11"/>
  <c r="J201" i="11"/>
  <c r="B197" i="11"/>
  <c r="K192" i="11"/>
  <c r="O188" i="11"/>
  <c r="C184" i="11"/>
  <c r="G180" i="11"/>
  <c r="H175" i="11"/>
  <c r="D171" i="11"/>
  <c r="M166" i="11"/>
  <c r="E271" i="11"/>
  <c r="D251" i="11"/>
  <c r="H231" i="11"/>
  <c r="D219" i="11"/>
  <c r="K210" i="11"/>
  <c r="H201" i="11"/>
  <c r="N196" i="11"/>
  <c r="J192" i="11"/>
  <c r="F188" i="11"/>
  <c r="B184" i="11"/>
  <c r="K179" i="11"/>
  <c r="G175" i="11"/>
  <c r="P170" i="11"/>
  <c r="B278" i="11"/>
  <c r="C254" i="11"/>
  <c r="G234" i="11"/>
  <c r="B221" i="11"/>
  <c r="J208" i="11"/>
  <c r="R200" i="11"/>
  <c r="E196" i="11"/>
  <c r="I192" i="11"/>
  <c r="R187" i="11"/>
  <c r="N183" i="11"/>
  <c r="J179" i="11"/>
  <c r="F175" i="11"/>
  <c r="O170" i="11"/>
  <c r="C166" i="11"/>
  <c r="G162" i="11"/>
  <c r="I267" i="11"/>
  <c r="F249" i="11"/>
  <c r="L235" i="11"/>
  <c r="I210" i="11"/>
  <c r="R203" i="11"/>
  <c r="E199" i="11"/>
  <c r="I195" i="11"/>
  <c r="R190" i="11"/>
  <c r="N186" i="11"/>
  <c r="R208" i="11"/>
  <c r="B182" i="11"/>
  <c r="B170" i="11"/>
  <c r="B164" i="11"/>
  <c r="M158" i="11"/>
  <c r="Q154" i="11"/>
  <c r="E150" i="11"/>
  <c r="I146" i="11"/>
  <c r="R141" i="11"/>
  <c r="F137" i="11"/>
  <c r="B133" i="11"/>
  <c r="K128" i="11"/>
  <c r="O124" i="11"/>
  <c r="C120" i="11"/>
  <c r="G116" i="11"/>
  <c r="P111" i="11"/>
  <c r="D107" i="11"/>
  <c r="G200" i="11"/>
  <c r="P176" i="11"/>
  <c r="E167" i="11"/>
  <c r="J160" i="11"/>
  <c r="F156" i="11"/>
  <c r="B152" i="11"/>
  <c r="C147" i="11"/>
  <c r="G143" i="11"/>
  <c r="P138" i="11"/>
  <c r="L134" i="11"/>
  <c r="H130" i="11"/>
  <c r="D126" i="11"/>
  <c r="M121" i="11"/>
  <c r="I117" i="11"/>
  <c r="R112" i="11"/>
  <c r="N108" i="11"/>
  <c r="P184" i="11"/>
  <c r="N173" i="11"/>
  <c r="L166" i="11"/>
  <c r="N159" i="11"/>
  <c r="B155" i="11"/>
  <c r="K150" i="11"/>
  <c r="O146" i="11"/>
  <c r="C142" i="11"/>
  <c r="G138" i="11"/>
  <c r="P133" i="11"/>
  <c r="L129" i="11"/>
  <c r="C16" i="9"/>
  <c r="D40" i="8"/>
  <c r="D49" i="8"/>
  <c r="K9" i="11"/>
  <c r="G29" i="11"/>
  <c r="N50" i="11"/>
  <c r="I67" i="11"/>
  <c r="F90" i="11"/>
  <c r="E115" i="11"/>
  <c r="M16" i="10"/>
  <c r="E17" i="11"/>
  <c r="L38" i="11"/>
  <c r="R56" i="11"/>
  <c r="D78" i="11"/>
  <c r="J96" i="11"/>
  <c r="F158" i="11"/>
  <c r="F37" i="9"/>
  <c r="M17" i="11"/>
  <c r="I37" i="11"/>
  <c r="E57" i="11"/>
  <c r="L78" i="11"/>
  <c r="R96" i="11"/>
  <c r="M147" i="11"/>
  <c r="C33" i="9"/>
  <c r="O5" i="11"/>
  <c r="B30" i="11"/>
  <c r="G45" i="11"/>
  <c r="N66" i="11"/>
  <c r="K89" i="11"/>
  <c r="F106" i="11"/>
  <c r="I169" i="11"/>
  <c r="G7" i="11"/>
  <c r="N28" i="11"/>
  <c r="I45" i="11"/>
  <c r="F68" i="11"/>
  <c r="M89" i="11"/>
  <c r="R104" i="11"/>
  <c r="N10" i="11"/>
  <c r="I27" i="11"/>
  <c r="E47" i="11"/>
  <c r="M71" i="11"/>
  <c r="R86" i="11"/>
  <c r="L109" i="11"/>
  <c r="J401" i="11"/>
  <c r="K396" i="11"/>
  <c r="G392" i="11"/>
  <c r="E386" i="11"/>
  <c r="N381" i="11"/>
  <c r="B377" i="11"/>
  <c r="H371" i="11"/>
  <c r="K401" i="11"/>
  <c r="R395" i="11"/>
  <c r="G389" i="11"/>
  <c r="B384" i="11"/>
  <c r="R378" i="11"/>
  <c r="P372" i="11"/>
  <c r="E367" i="11"/>
  <c r="N362" i="11"/>
  <c r="G357" i="11"/>
  <c r="H352" i="11"/>
  <c r="Q347" i="11"/>
  <c r="B342" i="11"/>
  <c r="O399" i="11"/>
  <c r="J394" i="11"/>
  <c r="H388" i="11"/>
  <c r="O382" i="11"/>
  <c r="K377" i="11"/>
  <c r="K370" i="11"/>
  <c r="N365" i="11"/>
  <c r="B361" i="11"/>
  <c r="H355" i="11"/>
  <c r="Q350" i="11"/>
  <c r="R345" i="11"/>
  <c r="C340" i="11"/>
  <c r="L335" i="11"/>
  <c r="G398" i="11"/>
  <c r="Q391" i="11"/>
  <c r="C386" i="11"/>
  <c r="H381" i="11"/>
  <c r="H374" i="11"/>
  <c r="P368" i="11"/>
  <c r="B364" i="11"/>
  <c r="H358" i="11"/>
  <c r="Q353" i="11"/>
  <c r="R348" i="11"/>
  <c r="C343" i="11"/>
  <c r="G401" i="11"/>
  <c r="N395" i="11"/>
  <c r="O388" i="11"/>
  <c r="J383" i="11"/>
  <c r="F378" i="11"/>
  <c r="O371" i="11"/>
  <c r="B367" i="11"/>
  <c r="C362" i="11"/>
  <c r="Q356" i="11"/>
  <c r="R351" i="11"/>
  <c r="F347" i="11"/>
  <c r="L341" i="11"/>
  <c r="M336" i="11"/>
  <c r="B399" i="11"/>
  <c r="C392" i="11"/>
  <c r="G387" i="11"/>
  <c r="O381" i="11"/>
  <c r="C375" i="11"/>
  <c r="H370" i="11"/>
  <c r="P364" i="11"/>
  <c r="I359" i="11"/>
  <c r="J354" i="11"/>
  <c r="K349" i="11"/>
  <c r="D344" i="11"/>
  <c r="E339" i="11"/>
  <c r="J402" i="11"/>
  <c r="H396" i="11"/>
  <c r="O390" i="11"/>
  <c r="K385" i="11"/>
  <c r="K378" i="11"/>
  <c r="G373" i="11"/>
  <c r="B368" i="11"/>
  <c r="H362" i="11"/>
  <c r="Q357" i="11"/>
  <c r="R352" i="11"/>
  <c r="N400" i="11"/>
  <c r="F376" i="11"/>
  <c r="K358" i="11"/>
  <c r="R339" i="11"/>
  <c r="M333" i="11"/>
  <c r="I329" i="11"/>
  <c r="O323" i="11"/>
  <c r="P318" i="11"/>
  <c r="D314" i="11"/>
  <c r="D388" i="11"/>
  <c r="R365" i="11"/>
  <c r="M350" i="11"/>
  <c r="L338" i="11"/>
  <c r="Q332" i="11"/>
  <c r="R327" i="11"/>
  <c r="C322" i="11"/>
  <c r="L317" i="11"/>
  <c r="P396" i="11"/>
  <c r="H372" i="11"/>
  <c r="B355" i="11"/>
  <c r="G340" i="11"/>
  <c r="H332" i="11"/>
  <c r="Q327" i="11"/>
  <c r="R322" i="11"/>
  <c r="C317" i="11"/>
  <c r="L312" i="11"/>
  <c r="K382" i="11"/>
  <c r="Q354" i="11"/>
  <c r="E342" i="11"/>
  <c r="E334" i="11"/>
  <c r="K328" i="11"/>
  <c r="G324" i="11"/>
  <c r="H319" i="11"/>
  <c r="H382" i="11"/>
  <c r="Q360" i="11"/>
  <c r="G346" i="11"/>
  <c r="P390" i="11"/>
  <c r="M371" i="11"/>
  <c r="G348" i="11"/>
  <c r="F335" i="11"/>
  <c r="O330" i="11"/>
  <c r="P325" i="11"/>
  <c r="C394" i="11"/>
  <c r="K371" i="11"/>
  <c r="H336" i="11"/>
  <c r="F316" i="11"/>
  <c r="O310" i="11"/>
  <c r="P305" i="11"/>
  <c r="I300" i="11"/>
  <c r="J295" i="11"/>
  <c r="K290" i="11"/>
  <c r="D285" i="11"/>
  <c r="E280" i="11"/>
  <c r="N275" i="11"/>
  <c r="G270" i="11"/>
  <c r="H265" i="11"/>
  <c r="Q260" i="11"/>
  <c r="M358" i="11"/>
  <c r="R329" i="11"/>
  <c r="G320" i="11"/>
  <c r="Q311" i="11"/>
  <c r="R306" i="11"/>
  <c r="F302" i="11"/>
  <c r="L296" i="11"/>
  <c r="M291" i="11"/>
  <c r="I287" i="11"/>
  <c r="O281" i="11"/>
  <c r="P276" i="11"/>
  <c r="D272" i="11"/>
  <c r="J266" i="11"/>
  <c r="Q334" i="11"/>
  <c r="L324" i="11"/>
  <c r="G314" i="11"/>
  <c r="J309" i="11"/>
  <c r="K304" i="11"/>
  <c r="D299" i="11"/>
  <c r="E294" i="11"/>
  <c r="N289" i="11"/>
  <c r="G284" i="11"/>
  <c r="H279" i="11"/>
  <c r="Q274" i="11"/>
  <c r="B269" i="11"/>
  <c r="C264" i="11"/>
  <c r="O335" i="11"/>
  <c r="I323" i="11"/>
  <c r="J315" i="11"/>
  <c r="D310" i="11"/>
  <c r="J304" i="11"/>
  <c r="K299" i="11"/>
  <c r="G295" i="11"/>
  <c r="E289" i="11"/>
  <c r="N284" i="11"/>
  <c r="B280" i="11"/>
  <c r="H274" i="11"/>
  <c r="Q269" i="11"/>
  <c r="R264" i="11"/>
  <c r="P338" i="11"/>
  <c r="G327" i="11"/>
  <c r="Q317" i="11"/>
  <c r="K310" i="11"/>
  <c r="G306" i="11"/>
  <c r="H301" i="11"/>
  <c r="N295" i="11"/>
  <c r="B291" i="11"/>
  <c r="C286" i="11"/>
  <c r="J349" i="11"/>
  <c r="E329" i="11"/>
  <c r="D319" i="11"/>
  <c r="R310" i="11"/>
  <c r="F306" i="11"/>
  <c r="O301" i="11"/>
  <c r="M295" i="11"/>
  <c r="I291" i="11"/>
  <c r="J286" i="11"/>
  <c r="D332" i="11"/>
  <c r="O319" i="11"/>
  <c r="D311" i="11"/>
  <c r="J305" i="11"/>
  <c r="K300" i="11"/>
  <c r="G296" i="11"/>
  <c r="E290" i="11"/>
  <c r="N285" i="11"/>
  <c r="B281" i="11"/>
  <c r="H275" i="11"/>
  <c r="B292" i="11"/>
  <c r="R267" i="11"/>
  <c r="R259" i="11"/>
  <c r="R254" i="11"/>
  <c r="F250" i="11"/>
  <c r="L244" i="11"/>
  <c r="M239" i="11"/>
  <c r="I235" i="11"/>
  <c r="O229" i="11"/>
  <c r="P224" i="11"/>
  <c r="D220" i="11"/>
  <c r="J214" i="11"/>
  <c r="K209" i="11"/>
  <c r="G205" i="11"/>
  <c r="R300" i="11"/>
  <c r="Q275" i="11"/>
  <c r="F266" i="11"/>
  <c r="J258" i="11"/>
  <c r="F253" i="11"/>
  <c r="O248" i="11"/>
  <c r="M242" i="11"/>
  <c r="I238" i="11"/>
  <c r="J233" i="11"/>
  <c r="P227" i="11"/>
  <c r="D223" i="11"/>
  <c r="E218" i="11"/>
  <c r="K212" i="11"/>
  <c r="G291" i="11"/>
  <c r="M276" i="11"/>
  <c r="K265" i="11"/>
  <c r="R258" i="11"/>
  <c r="M253" i="11"/>
  <c r="F248" i="11"/>
  <c r="O243" i="11"/>
  <c r="P238" i="11"/>
  <c r="I233" i="11"/>
  <c r="J228" i="11"/>
  <c r="K223" i="11"/>
  <c r="D218" i="11"/>
  <c r="E213" i="11"/>
  <c r="N208" i="11"/>
  <c r="G203" i="11"/>
  <c r="B300" i="11"/>
  <c r="J275" i="11"/>
  <c r="F264" i="11"/>
  <c r="H258" i="11"/>
  <c r="L253" i="11"/>
  <c r="R247" i="11"/>
  <c r="F243" i="11"/>
  <c r="O238" i="11"/>
  <c r="M232" i="11"/>
  <c r="Q228" i="11"/>
  <c r="E224" i="11"/>
  <c r="I220" i="11"/>
  <c r="R215" i="11"/>
  <c r="R308" i="11"/>
  <c r="Q283" i="11"/>
  <c r="G274" i="11"/>
  <c r="I265" i="11"/>
  <c r="M259" i="11"/>
  <c r="N254" i="11"/>
  <c r="J250" i="11"/>
  <c r="K245" i="11"/>
  <c r="O241" i="11"/>
  <c r="C237" i="11"/>
  <c r="G233" i="11"/>
  <c r="P228" i="11"/>
  <c r="L224" i="11"/>
  <c r="H220" i="11"/>
  <c r="Q215" i="11"/>
  <c r="J336" i="11"/>
  <c r="F282" i="11"/>
  <c r="J273" i="11"/>
  <c r="D265" i="11"/>
  <c r="K259" i="11"/>
  <c r="G255" i="11"/>
  <c r="H250" i="11"/>
  <c r="D246" i="11"/>
  <c r="M241" i="11"/>
  <c r="Q237" i="11"/>
  <c r="E233" i="11"/>
  <c r="I229" i="11"/>
  <c r="R224" i="11"/>
  <c r="H280" i="11"/>
  <c r="I250" i="11"/>
  <c r="D235" i="11"/>
  <c r="R219" i="11"/>
  <c r="F211" i="11"/>
  <c r="O206" i="11"/>
  <c r="C202" i="11"/>
  <c r="E197" i="11"/>
  <c r="I193" i="11"/>
  <c r="R188" i="11"/>
  <c r="N184" i="11"/>
  <c r="J180" i="11"/>
  <c r="R284" i="11"/>
  <c r="R251" i="11"/>
  <c r="M236" i="11"/>
  <c r="O218" i="11"/>
  <c r="P210" i="11"/>
  <c r="D206" i="11"/>
  <c r="M201" i="11"/>
  <c r="L197" i="11"/>
  <c r="H193" i="11"/>
  <c r="Q188" i="11"/>
  <c r="E184" i="11"/>
  <c r="I180" i="11"/>
  <c r="R175" i="11"/>
  <c r="N171" i="11"/>
  <c r="J167" i="11"/>
  <c r="F163" i="11"/>
  <c r="G261" i="11"/>
  <c r="I242" i="11"/>
  <c r="D227" i="11"/>
  <c r="J216" i="11"/>
  <c r="N209" i="11"/>
  <c r="B205" i="11"/>
  <c r="I199" i="11"/>
  <c r="J194" i="11"/>
  <c r="F190" i="11"/>
  <c r="B186" i="11"/>
  <c r="K181" i="11"/>
  <c r="N319" i="11"/>
  <c r="J259" i="11"/>
  <c r="F239" i="11"/>
  <c r="K222" i="11"/>
  <c r="H213" i="11"/>
  <c r="B208" i="11"/>
  <c r="C200" i="11"/>
  <c r="G196" i="11"/>
  <c r="P191" i="11"/>
  <c r="L187" i="11"/>
  <c r="M182" i="11"/>
  <c r="Q178" i="11"/>
  <c r="E174" i="11"/>
  <c r="I170" i="11"/>
  <c r="Q400" i="11"/>
  <c r="G265" i="11"/>
  <c r="C248" i="11"/>
  <c r="Q226" i="11"/>
  <c r="C216" i="11"/>
  <c r="K208" i="11"/>
  <c r="B200" i="11"/>
  <c r="K195" i="11"/>
  <c r="O191" i="11"/>
  <c r="C187" i="11"/>
  <c r="L182" i="11"/>
  <c r="H178" i="11"/>
  <c r="D174" i="11"/>
  <c r="M169" i="11"/>
  <c r="C271" i="11"/>
  <c r="B251" i="11"/>
  <c r="F231" i="11"/>
  <c r="D217" i="11"/>
  <c r="I205" i="11"/>
  <c r="N199" i="11"/>
  <c r="J195" i="11"/>
  <c r="F191" i="11"/>
  <c r="B187" i="11"/>
  <c r="K182" i="11"/>
  <c r="G178" i="11"/>
  <c r="P173" i="11"/>
  <c r="L169" i="11"/>
  <c r="H165" i="11"/>
  <c r="K311" i="11"/>
  <c r="F262" i="11"/>
  <c r="E246" i="11"/>
  <c r="I226" i="11"/>
  <c r="R207" i="11"/>
  <c r="Q202" i="11"/>
  <c r="J198" i="11"/>
  <c r="F194" i="11"/>
  <c r="B190" i="11"/>
  <c r="K185" i="11"/>
  <c r="N197" i="11"/>
  <c r="D176" i="11"/>
  <c r="L168" i="11"/>
  <c r="L162" i="11"/>
  <c r="R157" i="11"/>
  <c r="N153" i="11"/>
  <c r="J149" i="11"/>
  <c r="K144" i="11"/>
  <c r="O140" i="11"/>
  <c r="C136" i="11"/>
  <c r="G132" i="11"/>
  <c r="P127" i="11"/>
  <c r="L123" i="11"/>
  <c r="H119" i="11"/>
  <c r="Q114" i="11"/>
  <c r="E110" i="11"/>
  <c r="I106" i="11"/>
  <c r="E194" i="11"/>
  <c r="J174" i="11"/>
  <c r="K165" i="11"/>
  <c r="O159" i="11"/>
  <c r="P154" i="11"/>
  <c r="L150" i="11"/>
  <c r="H146" i="11"/>
  <c r="D142" i="11"/>
  <c r="M137" i="11"/>
  <c r="Q133" i="11"/>
  <c r="E129" i="11"/>
  <c r="N124" i="11"/>
  <c r="J120" i="11"/>
  <c r="F116" i="11"/>
  <c r="B112" i="11"/>
  <c r="F255" i="11"/>
  <c r="O181" i="11"/>
  <c r="H171" i="11"/>
  <c r="I163" i="11"/>
  <c r="C158" i="11"/>
  <c r="G154" i="11"/>
  <c r="P149" i="11"/>
  <c r="L145" i="11"/>
  <c r="H141" i="11"/>
  <c r="D137" i="11"/>
  <c r="E132" i="11"/>
  <c r="I128" i="11"/>
  <c r="R123" i="11"/>
  <c r="N119" i="11"/>
  <c r="J115" i="11"/>
  <c r="F111" i="11"/>
  <c r="B107" i="11"/>
  <c r="K196" i="11"/>
  <c r="I177" i="11"/>
  <c r="Q169" i="11"/>
  <c r="H162" i="11"/>
  <c r="B158" i="11"/>
  <c r="K153" i="11"/>
  <c r="O149" i="11"/>
  <c r="P144" i="11"/>
  <c r="L140" i="11"/>
  <c r="H136" i="11"/>
  <c r="D132" i="11"/>
  <c r="M127" i="11"/>
  <c r="Q123" i="11"/>
  <c r="E119" i="11"/>
  <c r="N114" i="11"/>
  <c r="J110" i="11"/>
  <c r="R210" i="11"/>
  <c r="Q179" i="11"/>
  <c r="J170" i="11"/>
  <c r="Q163" i="11"/>
  <c r="L159" i="11"/>
  <c r="M154" i="11"/>
  <c r="Q150" i="11"/>
  <c r="E146" i="11"/>
  <c r="I142" i="11"/>
  <c r="R137" i="11"/>
  <c r="N133" i="11"/>
  <c r="J129" i="11"/>
  <c r="K124" i="11"/>
  <c r="O120" i="11"/>
  <c r="C116" i="11"/>
  <c r="G112" i="11"/>
  <c r="P107" i="11"/>
  <c r="O201" i="11"/>
  <c r="G176" i="11"/>
  <c r="K167" i="11"/>
  <c r="N162" i="11"/>
  <c r="O158" i="11"/>
  <c r="C154" i="11"/>
  <c r="G150" i="11"/>
  <c r="P145" i="11"/>
  <c r="L141" i="11"/>
  <c r="E51" i="8"/>
  <c r="C17" i="11"/>
  <c r="J38" i="11"/>
  <c r="H64" i="11"/>
  <c r="G93" i="11"/>
  <c r="Q151" i="11"/>
  <c r="D37" i="9"/>
  <c r="O15" i="11"/>
  <c r="N44" i="11"/>
  <c r="K67" i="11"/>
  <c r="I93" i="11"/>
  <c r="F176" i="11"/>
  <c r="J8" i="11"/>
  <c r="G31" i="11"/>
  <c r="F60" i="11"/>
  <c r="O87" i="11"/>
  <c r="K141" i="11"/>
  <c r="D36" i="9"/>
  <c r="R14" i="11"/>
  <c r="Q43" i="11"/>
  <c r="P72" i="11"/>
  <c r="C97" i="11"/>
  <c r="R154" i="11"/>
  <c r="H10" i="11"/>
  <c r="Q37" i="11"/>
  <c r="O63" i="11"/>
  <c r="N92" i="11"/>
  <c r="C149" i="11"/>
  <c r="C3" i="11"/>
  <c r="J30" i="11"/>
  <c r="R54" i="11"/>
  <c r="F82" i="11"/>
  <c r="B138" i="11"/>
  <c r="G400" i="11"/>
  <c r="J393" i="11"/>
  <c r="R385" i="11"/>
  <c r="H379" i="11"/>
  <c r="N373" i="11"/>
  <c r="M400" i="11"/>
  <c r="E393" i="11"/>
  <c r="Q385" i="11"/>
  <c r="C377" i="11"/>
  <c r="L370" i="11"/>
  <c r="D364" i="11"/>
  <c r="L356" i="11"/>
  <c r="B350" i="11"/>
  <c r="H344" i="11"/>
  <c r="F399" i="11"/>
  <c r="R391" i="11"/>
  <c r="J384" i="11"/>
  <c r="P375" i="11"/>
  <c r="E369" i="11"/>
  <c r="E362" i="11"/>
  <c r="M354" i="11"/>
  <c r="C348" i="11"/>
  <c r="Q342" i="11"/>
  <c r="P402" i="11"/>
  <c r="F395" i="11"/>
  <c r="G388" i="11"/>
  <c r="D379" i="11"/>
  <c r="N372" i="11"/>
  <c r="E365" i="11"/>
  <c r="M357" i="11"/>
  <c r="C351" i="11"/>
  <c r="Q345" i="11"/>
  <c r="J400" i="11"/>
  <c r="M392" i="11"/>
  <c r="E385" i="11"/>
  <c r="K376" i="11"/>
  <c r="I370" i="11"/>
  <c r="N363" i="11"/>
  <c r="I356" i="11"/>
  <c r="L349" i="11"/>
  <c r="R343" i="11"/>
  <c r="E336" i="11"/>
  <c r="J396" i="11"/>
  <c r="N388" i="11"/>
  <c r="H380" i="11"/>
  <c r="R373" i="11"/>
  <c r="F366" i="11"/>
  <c r="N358" i="11"/>
  <c r="D352" i="11"/>
  <c r="J346" i="11"/>
  <c r="R338" i="11"/>
  <c r="R399" i="11"/>
  <c r="J392" i="11"/>
  <c r="P383" i="11"/>
  <c r="E377" i="11"/>
  <c r="Q369" i="11"/>
  <c r="M361" i="11"/>
  <c r="C355" i="11"/>
  <c r="Q349" i="11"/>
  <c r="L374" i="11"/>
  <c r="P346" i="11"/>
  <c r="C335" i="11"/>
  <c r="K327" i="11"/>
  <c r="D322" i="11"/>
  <c r="O315" i="11"/>
  <c r="I386" i="11"/>
  <c r="E358" i="11"/>
  <c r="L342" i="11"/>
  <c r="I332" i="11"/>
  <c r="L325" i="11"/>
  <c r="B319" i="11"/>
  <c r="Q389" i="11"/>
  <c r="P365" i="11"/>
  <c r="H343" i="11"/>
  <c r="M331" i="11"/>
  <c r="C325" i="11"/>
  <c r="Q319" i="11"/>
  <c r="D312" i="11"/>
  <c r="G370" i="11"/>
  <c r="F345" i="11"/>
  <c r="B333" i="11"/>
  <c r="H327" i="11"/>
  <c r="K320" i="11"/>
  <c r="N380" i="11"/>
  <c r="D353" i="11"/>
  <c r="E401" i="11"/>
  <c r="C368" i="11"/>
  <c r="B340" i="11"/>
  <c r="R331" i="11"/>
  <c r="E324" i="11"/>
  <c r="D387" i="11"/>
  <c r="Q352" i="11"/>
  <c r="P315" i="11"/>
  <c r="I308" i="11"/>
  <c r="O302" i="11"/>
  <c r="B295" i="11"/>
  <c r="E288" i="11"/>
  <c r="P281" i="11"/>
  <c r="C274" i="11"/>
  <c r="Q268" i="11"/>
  <c r="G262" i="11"/>
  <c r="K352" i="11"/>
  <c r="N324" i="11"/>
  <c r="H314" i="11"/>
  <c r="J306" i="11"/>
  <c r="M299" i="11"/>
  <c r="C293" i="11"/>
  <c r="K285" i="11"/>
  <c r="D280" i="11"/>
  <c r="O273" i="11"/>
  <c r="B266" i="11"/>
  <c r="M329" i="11"/>
  <c r="L318" i="11"/>
  <c r="B309" i="11"/>
  <c r="E302" i="11"/>
  <c r="P295" i="11"/>
  <c r="C288" i="11"/>
  <c r="Q282" i="11"/>
  <c r="G276" i="11"/>
  <c r="O268" i="11"/>
  <c r="Q393" i="11"/>
  <c r="J328" i="11"/>
  <c r="Q314" i="11"/>
  <c r="K307" i="11"/>
  <c r="I301" i="11"/>
  <c r="Q293" i="11"/>
  <c r="B288" i="11"/>
  <c r="E281" i="11"/>
  <c r="M273" i="11"/>
  <c r="C267" i="11"/>
  <c r="B392" i="11"/>
  <c r="I326" i="11"/>
  <c r="E314" i="11"/>
  <c r="J307" i="11"/>
  <c r="R299" i="11"/>
  <c r="C294" i="11"/>
  <c r="N287" i="11"/>
  <c r="R344" i="11"/>
  <c r="D324" i="11"/>
  <c r="L313" i="11"/>
  <c r="K305" i="11"/>
  <c r="I299" i="11"/>
  <c r="L292" i="11"/>
  <c r="N374" i="11"/>
  <c r="C329" i="11"/>
  <c r="K313" i="11"/>
  <c r="B305" i="11"/>
  <c r="E298" i="11"/>
  <c r="K292" i="11"/>
  <c r="F285" i="11"/>
  <c r="Q278" i="11"/>
  <c r="E301" i="11"/>
  <c r="O265" i="11"/>
  <c r="B258" i="11"/>
  <c r="Q251" i="11"/>
  <c r="D244" i="11"/>
  <c r="O237" i="11"/>
  <c r="M231" i="11"/>
  <c r="H224" i="11"/>
  <c r="K217" i="11"/>
  <c r="I211" i="11"/>
  <c r="Q203" i="11"/>
  <c r="O291" i="11"/>
  <c r="G269" i="11"/>
  <c r="M257" i="11"/>
  <c r="M250" i="11"/>
  <c r="F245" i="11"/>
  <c r="N237" i="11"/>
  <c r="D231" i="11"/>
  <c r="O224" i="11"/>
  <c r="B217" i="11"/>
  <c r="N317" i="11"/>
  <c r="N279" i="11"/>
  <c r="G264" i="11"/>
  <c r="F256" i="11"/>
  <c r="L250" i="11"/>
  <c r="G243" i="11"/>
  <c r="J236" i="11"/>
  <c r="M229" i="11"/>
  <c r="H222" i="11"/>
  <c r="N216" i="11"/>
  <c r="D210" i="11"/>
  <c r="L202" i="11"/>
  <c r="N280" i="11"/>
  <c r="J268" i="11"/>
  <c r="K257" i="11"/>
  <c r="F251" i="11"/>
  <c r="Q244" i="11"/>
  <c r="D237" i="11"/>
  <c r="J231" i="11"/>
  <c r="P225" i="11"/>
  <c r="N219" i="11"/>
  <c r="G214" i="11"/>
  <c r="M293" i="11"/>
  <c r="L273" i="11"/>
  <c r="L263" i="11"/>
  <c r="D256" i="11"/>
  <c r="O249" i="11"/>
  <c r="H244" i="11"/>
  <c r="I239" i="11"/>
  <c r="L232" i="11"/>
  <c r="R226" i="11"/>
  <c r="K221" i="11"/>
  <c r="I215" i="11"/>
  <c r="C311" i="11"/>
  <c r="D276" i="11"/>
  <c r="N264" i="11"/>
  <c r="Q257" i="11"/>
  <c r="F252" i="11"/>
  <c r="Q245" i="11"/>
  <c r="J240" i="11"/>
  <c r="P234" i="11"/>
  <c r="N228" i="11"/>
  <c r="G223" i="11"/>
  <c r="P261" i="11"/>
  <c r="N233" i="11"/>
  <c r="Q216" i="11"/>
  <c r="E208" i="11"/>
  <c r="D201" i="11"/>
  <c r="B196" i="11"/>
  <c r="P190" i="11"/>
  <c r="F184" i="11"/>
  <c r="L178" i="11"/>
  <c r="D258" i="11"/>
  <c r="B235" i="11"/>
  <c r="N215" i="11"/>
  <c r="O207" i="11"/>
  <c r="B201" i="11"/>
  <c r="N195" i="11"/>
  <c r="O190" i="11"/>
  <c r="R183" i="11"/>
  <c r="K178" i="11"/>
  <c r="D173" i="11"/>
  <c r="B167" i="11"/>
  <c r="I305" i="11"/>
  <c r="B253" i="11"/>
  <c r="N225" i="11"/>
  <c r="I213" i="11"/>
  <c r="M206" i="11"/>
  <c r="F198" i="11"/>
  <c r="G193" i="11"/>
  <c r="M187" i="11"/>
  <c r="C181" i="11"/>
  <c r="C279" i="11"/>
  <c r="R243" i="11"/>
  <c r="I221" i="11"/>
  <c r="C211" i="11"/>
  <c r="J202" i="11"/>
  <c r="L195" i="11"/>
  <c r="R189" i="11"/>
  <c r="K184" i="11"/>
  <c r="I178" i="11"/>
  <c r="B173" i="11"/>
  <c r="H167" i="11"/>
  <c r="R262" i="11"/>
  <c r="K240" i="11"/>
  <c r="F220" i="11"/>
  <c r="J207" i="11"/>
  <c r="L198" i="11"/>
  <c r="R192" i="11"/>
  <c r="H186" i="11"/>
  <c r="I181" i="11"/>
  <c r="B176" i="11"/>
  <c r="E169" i="11"/>
  <c r="P260" i="11"/>
  <c r="R235" i="11"/>
  <c r="B216" i="11"/>
  <c r="R202" i="11"/>
  <c r="M196" i="11"/>
  <c r="K190" i="11"/>
  <c r="D185" i="11"/>
  <c r="R179" i="11"/>
  <c r="H173" i="11"/>
  <c r="I168" i="11"/>
  <c r="O162" i="11"/>
  <c r="J260" i="11"/>
  <c r="C240" i="11"/>
  <c r="J211" i="11"/>
  <c r="G202" i="11"/>
  <c r="G197" i="11"/>
  <c r="E191" i="11"/>
  <c r="C281" i="11"/>
  <c r="K188" i="11"/>
  <c r="M171" i="11"/>
  <c r="N161" i="11"/>
  <c r="G156" i="11"/>
  <c r="M150" i="11"/>
  <c r="C144" i="11"/>
  <c r="D139" i="11"/>
  <c r="J133" i="11"/>
  <c r="H127" i="11"/>
  <c r="N121" i="11"/>
  <c r="O116" i="11"/>
  <c r="R109" i="11"/>
  <c r="I232" i="11"/>
  <c r="K177" i="11"/>
  <c r="K164" i="11"/>
  <c r="Q157" i="11"/>
  <c r="J152" i="11"/>
  <c r="M145" i="11"/>
  <c r="N140" i="11"/>
  <c r="G135" i="11"/>
  <c r="J128" i="11"/>
  <c r="C123" i="11"/>
  <c r="D118" i="11"/>
  <c r="O111" i="11"/>
  <c r="R193" i="11"/>
  <c r="I174" i="11"/>
  <c r="I162" i="11"/>
  <c r="M156" i="11"/>
  <c r="F151" i="11"/>
  <c r="D145" i="11"/>
  <c r="J139" i="11"/>
  <c r="C134" i="11"/>
  <c r="N127" i="11"/>
  <c r="B123" i="11"/>
  <c r="C118" i="11"/>
  <c r="D113" i="11"/>
  <c r="E108" i="11"/>
  <c r="G207" i="11"/>
  <c r="M178" i="11"/>
  <c r="G168" i="11"/>
  <c r="C161" i="11"/>
  <c r="D156" i="11"/>
  <c r="E151" i="11"/>
  <c r="N146" i="11"/>
  <c r="B142" i="11"/>
  <c r="P136" i="11"/>
  <c r="Q131" i="11"/>
  <c r="R126" i="11"/>
  <c r="K121" i="11"/>
  <c r="G117" i="11"/>
  <c r="H112" i="11"/>
  <c r="E252" i="11"/>
  <c r="G181" i="11"/>
  <c r="O169" i="11"/>
  <c r="F162" i="11"/>
  <c r="N157" i="11"/>
  <c r="B153" i="11"/>
  <c r="C148" i="11"/>
  <c r="D143" i="11"/>
  <c r="E138" i="11"/>
  <c r="F133" i="11"/>
  <c r="G128" i="11"/>
  <c r="H123" i="11"/>
  <c r="Q118" i="11"/>
  <c r="J113" i="11"/>
  <c r="K108" i="11"/>
  <c r="Q205" i="11"/>
  <c r="Q174" i="11"/>
  <c r="F166" i="11"/>
  <c r="H161" i="11"/>
  <c r="Q156" i="11"/>
  <c r="J151" i="11"/>
  <c r="K146" i="11"/>
  <c r="G142" i="11"/>
  <c r="M136" i="11"/>
  <c r="Q132" i="11"/>
  <c r="E128" i="11"/>
  <c r="I124" i="11"/>
  <c r="R119" i="11"/>
  <c r="N115" i="11"/>
  <c r="E178" i="11"/>
  <c r="B156" i="11"/>
  <c r="F136" i="11"/>
  <c r="L122" i="11"/>
  <c r="Q107" i="11"/>
  <c r="L103" i="11"/>
  <c r="H99" i="11"/>
  <c r="D95" i="11"/>
  <c r="E90" i="11"/>
  <c r="I86" i="11"/>
  <c r="R81" i="11"/>
  <c r="N77" i="11"/>
  <c r="J73" i="11"/>
  <c r="F69" i="11"/>
  <c r="B65" i="11"/>
  <c r="C60" i="11"/>
  <c r="G56" i="11"/>
  <c r="P51" i="11"/>
  <c r="L47" i="11"/>
  <c r="H43" i="11"/>
  <c r="D39" i="11"/>
  <c r="M34" i="11"/>
  <c r="I30" i="11"/>
  <c r="R25" i="11"/>
  <c r="N21" i="11"/>
  <c r="J17" i="11"/>
  <c r="F13" i="11"/>
  <c r="B9" i="11"/>
  <c r="K4" i="11"/>
  <c r="D166" i="11"/>
  <c r="G145" i="11"/>
  <c r="M131" i="11"/>
  <c r="F112" i="11"/>
  <c r="Q105" i="11"/>
  <c r="E101" i="11"/>
  <c r="I97" i="11"/>
  <c r="J92" i="11"/>
  <c r="F88" i="11"/>
  <c r="B84" i="11"/>
  <c r="K79" i="11"/>
  <c r="O75" i="11"/>
  <c r="C71" i="11"/>
  <c r="G67" i="11"/>
  <c r="H62" i="11"/>
  <c r="D58" i="11"/>
  <c r="M53" i="11"/>
  <c r="Q49" i="11"/>
  <c r="E45" i="11"/>
  <c r="I41" i="11"/>
  <c r="R36" i="11"/>
  <c r="F32" i="11"/>
  <c r="B28" i="11"/>
  <c r="K23" i="11"/>
  <c r="O19" i="11"/>
  <c r="C15" i="11"/>
  <c r="G11" i="11"/>
  <c r="P6" i="11"/>
  <c r="F206" i="11"/>
  <c r="F160" i="11"/>
  <c r="L146" i="11"/>
  <c r="P126" i="11"/>
  <c r="G113" i="11"/>
  <c r="P105" i="11"/>
  <c r="L101" i="11"/>
  <c r="M96" i="11"/>
  <c r="Q92" i="11"/>
  <c r="E88" i="11"/>
  <c r="I84" i="11"/>
  <c r="R79" i="11"/>
  <c r="N75" i="11"/>
  <c r="J71" i="11"/>
  <c r="K66" i="11"/>
  <c r="O62" i="11"/>
  <c r="C58" i="11"/>
  <c r="G54" i="11"/>
  <c r="P49" i="11"/>
  <c r="L45" i="11"/>
  <c r="H41" i="11"/>
  <c r="Q36" i="11"/>
  <c r="E32" i="11"/>
  <c r="I28" i="11"/>
  <c r="R23" i="11"/>
  <c r="N19" i="11"/>
  <c r="J15" i="11"/>
  <c r="F11" i="11"/>
  <c r="O6" i="11"/>
  <c r="F205" i="11"/>
  <c r="B154" i="11"/>
  <c r="F134" i="11"/>
  <c r="L120" i="11"/>
  <c r="B106" i="11"/>
  <c r="K101" i="11"/>
  <c r="G97" i="11"/>
  <c r="P92" i="11"/>
  <c r="L88" i="11"/>
  <c r="H84" i="11"/>
  <c r="D80" i="11"/>
  <c r="M75" i="11"/>
  <c r="Q71" i="11"/>
  <c r="R66" i="11"/>
  <c r="N62" i="11"/>
  <c r="J58" i="11"/>
  <c r="F54" i="11"/>
  <c r="B50" i="11"/>
  <c r="K45" i="11"/>
  <c r="O41" i="11"/>
  <c r="D44" i="8"/>
  <c r="N18" i="11"/>
  <c r="K41" i="11"/>
  <c r="J70" i="11"/>
  <c r="R94" i="11"/>
  <c r="N164" i="11"/>
  <c r="P18" i="11"/>
  <c r="D46" i="11"/>
  <c r="L70" i="11"/>
  <c r="K99" i="11"/>
  <c r="F223" i="11"/>
  <c r="K11" i="11"/>
  <c r="J40" i="11"/>
  <c r="Q61" i="11"/>
  <c r="E89" i="11"/>
  <c r="O153" i="11"/>
  <c r="H16" i="11"/>
  <c r="R46" i="11"/>
  <c r="F74" i="11"/>
  <c r="N98" i="11"/>
  <c r="R185" i="11"/>
  <c r="I13" i="11"/>
  <c r="G39" i="11"/>
  <c r="Q69" i="11"/>
  <c r="D94" i="11"/>
  <c r="E155" i="11"/>
  <c r="C9" i="11"/>
  <c r="K33" i="11"/>
  <c r="H56" i="11"/>
  <c r="G85" i="11"/>
  <c r="D144" i="11"/>
  <c r="L399" i="11"/>
  <c r="O392" i="11"/>
  <c r="J385" i="11"/>
  <c r="M378" i="11"/>
  <c r="P371" i="11"/>
  <c r="D400" i="11"/>
  <c r="Q392" i="11"/>
  <c r="K384" i="11"/>
  <c r="N376" i="11"/>
  <c r="C370" i="11"/>
  <c r="I363" i="11"/>
  <c r="D356" i="11"/>
  <c r="O349" i="11"/>
  <c r="J342" i="11"/>
  <c r="R398" i="11"/>
  <c r="I391" i="11"/>
  <c r="C383" i="11"/>
  <c r="G375" i="11"/>
  <c r="Q368" i="11"/>
  <c r="J361" i="11"/>
  <c r="E354" i="11"/>
  <c r="P347" i="11"/>
  <c r="K340" i="11"/>
  <c r="F402" i="11"/>
  <c r="R394" i="11"/>
  <c r="L386" i="11"/>
  <c r="P378" i="11"/>
  <c r="E372" i="11"/>
  <c r="J364" i="11"/>
  <c r="E357" i="11"/>
  <c r="P350" i="11"/>
  <c r="K343" i="11"/>
  <c r="M399" i="11"/>
  <c r="D392" i="11"/>
  <c r="H384" i="11"/>
  <c r="B376" i="11"/>
  <c r="L369" i="11"/>
  <c r="K362" i="11"/>
  <c r="N355" i="11"/>
  <c r="D349" i="11"/>
  <c r="G342" i="11"/>
  <c r="R335" i="11"/>
  <c r="M395" i="11"/>
  <c r="Q387" i="11"/>
  <c r="K379" i="11"/>
  <c r="I373" i="11"/>
  <c r="C365" i="11"/>
  <c r="F358" i="11"/>
  <c r="Q351" i="11"/>
  <c r="L344" i="11"/>
  <c r="J338" i="11"/>
  <c r="I399" i="11"/>
  <c r="C391" i="11"/>
  <c r="G383" i="11"/>
  <c r="Q376" i="11"/>
  <c r="K368" i="11"/>
  <c r="E361" i="11"/>
  <c r="P354" i="11"/>
  <c r="I402" i="11"/>
  <c r="Q372" i="11"/>
  <c r="N345" i="11"/>
  <c r="H334" i="11"/>
  <c r="C327" i="11"/>
  <c r="Q321" i="11"/>
  <c r="L314" i="11"/>
  <c r="N384" i="11"/>
  <c r="O356" i="11"/>
  <c r="C339" i="11"/>
  <c r="N331" i="11"/>
  <c r="D325" i="11"/>
  <c r="G318" i="11"/>
  <c r="G386" i="11"/>
  <c r="E364" i="11"/>
  <c r="I341" i="11"/>
  <c r="E331" i="11"/>
  <c r="P324" i="11"/>
  <c r="K317" i="11"/>
  <c r="N401" i="11"/>
  <c r="L368" i="11"/>
  <c r="G343" i="11"/>
  <c r="O332" i="11"/>
  <c r="M326" i="11"/>
  <c r="P319" i="11"/>
  <c r="D377" i="11"/>
  <c r="N351" i="11"/>
  <c r="K392" i="11"/>
  <c r="M366" i="11"/>
  <c r="J339" i="11"/>
  <c r="B331" i="11"/>
  <c r="R323" i="11"/>
  <c r="I385" i="11"/>
  <c r="K339" i="11"/>
  <c r="B315" i="11"/>
  <c r="N307" i="11"/>
  <c r="Q300" i="11"/>
  <c r="O294" i="11"/>
  <c r="R287" i="11"/>
  <c r="M280" i="11"/>
  <c r="P273" i="11"/>
  <c r="I268" i="11"/>
  <c r="D261" i="11"/>
  <c r="Q346" i="11"/>
  <c r="P323" i="11"/>
  <c r="G312" i="11"/>
  <c r="B306" i="11"/>
  <c r="E299" i="11"/>
  <c r="H292" i="11"/>
  <c r="C285" i="11"/>
  <c r="Q279" i="11"/>
  <c r="L272" i="11"/>
  <c r="L395" i="11"/>
  <c r="O328" i="11"/>
  <c r="K315" i="11"/>
  <c r="O308" i="11"/>
  <c r="R301" i="11"/>
  <c r="M294" i="11"/>
  <c r="P287" i="11"/>
  <c r="I282" i="11"/>
  <c r="D275" i="11"/>
  <c r="G268" i="11"/>
  <c r="E366" i="11"/>
  <c r="K324" i="11"/>
  <c r="F314" i="11"/>
  <c r="C307" i="11"/>
  <c r="F300" i="11"/>
  <c r="I293" i="11"/>
  <c r="O287" i="11"/>
  <c r="J280" i="11"/>
  <c r="E273" i="11"/>
  <c r="P266" i="11"/>
  <c r="P349" i="11"/>
  <c r="G325" i="11"/>
  <c r="M313" i="11"/>
  <c r="O306" i="11"/>
  <c r="J299" i="11"/>
  <c r="P293" i="11"/>
  <c r="K286" i="11"/>
  <c r="O340" i="11"/>
  <c r="C323" i="11"/>
  <c r="E311" i="11"/>
  <c r="C305" i="11"/>
  <c r="N298" i="11"/>
  <c r="Q291" i="11"/>
  <c r="N361" i="11"/>
  <c r="B328" i="11"/>
  <c r="L311" i="11"/>
  <c r="O304" i="11"/>
  <c r="R297" i="11"/>
  <c r="M290" i="11"/>
  <c r="K284" i="11"/>
  <c r="I278" i="11"/>
  <c r="C295" i="11"/>
  <c r="B265" i="11"/>
  <c r="N257" i="11"/>
  <c r="N250" i="11"/>
  <c r="Q243" i="11"/>
  <c r="G237" i="11"/>
  <c r="B230" i="11"/>
  <c r="M223" i="11"/>
  <c r="C217" i="11"/>
  <c r="F210" i="11"/>
  <c r="I203" i="11"/>
  <c r="N288" i="11"/>
  <c r="Q267" i="11"/>
  <c r="D257" i="11"/>
  <c r="E250" i="11"/>
  <c r="H243" i="11"/>
  <c r="F237" i="11"/>
  <c r="Q230" i="11"/>
  <c r="L223" i="11"/>
  <c r="O216" i="11"/>
  <c r="M309" i="11"/>
  <c r="O277" i="11"/>
  <c r="N263" i="11"/>
  <c r="K255" i="11"/>
  <c r="N248" i="11"/>
  <c r="L242" i="11"/>
  <c r="B236" i="11"/>
  <c r="R228" i="11"/>
  <c r="M221" i="11"/>
  <c r="F216" i="11"/>
  <c r="I209" i="11"/>
  <c r="D202" i="11"/>
  <c r="M279" i="11"/>
  <c r="Q264" i="11"/>
  <c r="B257" i="11"/>
  <c r="K250" i="11"/>
  <c r="N243" i="11"/>
  <c r="Q236" i="11"/>
  <c r="B231" i="11"/>
  <c r="M224" i="11"/>
  <c r="K218" i="11"/>
  <c r="L213" i="11"/>
  <c r="G285" i="11"/>
  <c r="Q272" i="11"/>
  <c r="Q261" i="11"/>
  <c r="I255" i="11"/>
  <c r="G249" i="11"/>
  <c r="M243" i="11"/>
  <c r="K237" i="11"/>
  <c r="D232" i="11"/>
  <c r="J226" i="11"/>
  <c r="P220" i="11"/>
  <c r="N214" i="11"/>
  <c r="B308" i="11"/>
  <c r="E274" i="11"/>
  <c r="I263" i="11"/>
  <c r="G257" i="11"/>
  <c r="C251" i="11"/>
  <c r="I245" i="11"/>
  <c r="B240" i="11"/>
  <c r="M233" i="11"/>
  <c r="K227" i="11"/>
  <c r="L222" i="11"/>
  <c r="J253" i="11"/>
  <c r="C232" i="11"/>
  <c r="M214" i="11"/>
  <c r="F207" i="11"/>
  <c r="N200" i="11"/>
  <c r="O195" i="11"/>
  <c r="E189" i="11"/>
  <c r="K183" i="11"/>
  <c r="D178" i="11"/>
  <c r="H253" i="11"/>
  <c r="L233" i="11"/>
  <c r="L214" i="11"/>
  <c r="N206" i="11"/>
  <c r="M200" i="11"/>
  <c r="F195" i="11"/>
  <c r="L189" i="11"/>
  <c r="J183" i="11"/>
  <c r="C178" i="11"/>
  <c r="I172" i="11"/>
  <c r="G166" i="11"/>
  <c r="E293" i="11"/>
  <c r="J245" i="11"/>
  <c r="C224" i="11"/>
  <c r="N211" i="11"/>
  <c r="L205" i="11"/>
  <c r="K197" i="11"/>
  <c r="L192" i="11"/>
  <c r="J186" i="11"/>
  <c r="P180" i="11"/>
  <c r="R268" i="11"/>
  <c r="Q240" i="11"/>
  <c r="G220" i="11"/>
  <c r="M210" i="11"/>
  <c r="K200" i="11"/>
  <c r="D195" i="11"/>
  <c r="J189" i="11"/>
  <c r="P183" i="11"/>
  <c r="N177" i="11"/>
  <c r="O172" i="11"/>
  <c r="E166" i="11"/>
  <c r="I257" i="11"/>
  <c r="J237" i="11"/>
  <c r="E217" i="11"/>
  <c r="K206" i="11"/>
  <c r="Q197" i="11"/>
  <c r="B192" i="11"/>
  <c r="M185" i="11"/>
  <c r="N180" i="11"/>
  <c r="L174" i="11"/>
  <c r="R168" i="11"/>
  <c r="F257" i="11"/>
  <c r="Q232" i="11"/>
  <c r="C214" i="11"/>
  <c r="H202" i="11"/>
  <c r="R195" i="11"/>
  <c r="C190" i="11"/>
  <c r="Q184" i="11"/>
  <c r="B179" i="11"/>
  <c r="M172" i="11"/>
  <c r="N167" i="11"/>
  <c r="D338" i="11"/>
  <c r="H255" i="11"/>
  <c r="M238" i="11"/>
  <c r="I208" i="11"/>
  <c r="P201" i="11"/>
  <c r="D196" i="11"/>
  <c r="J190" i="11"/>
  <c r="M258" i="11"/>
  <c r="J185" i="11"/>
  <c r="G169" i="11"/>
  <c r="F161" i="11"/>
  <c r="L155" i="11"/>
  <c r="R149" i="11"/>
  <c r="P143" i="11"/>
  <c r="Q138" i="11"/>
  <c r="O132" i="11"/>
  <c r="M126" i="11"/>
  <c r="F121" i="11"/>
  <c r="L115" i="11"/>
  <c r="J109" i="11"/>
  <c r="O212" i="11"/>
  <c r="E175" i="11"/>
  <c r="J162" i="11"/>
  <c r="I157" i="11"/>
  <c r="G151" i="11"/>
  <c r="E145" i="11"/>
  <c r="K139" i="11"/>
  <c r="D134" i="11"/>
  <c r="B128" i="11"/>
  <c r="P122" i="11"/>
  <c r="N116" i="11"/>
  <c r="G111" i="11"/>
  <c r="Q190" i="11"/>
  <c r="C172" i="11"/>
  <c r="L161" i="11"/>
  <c r="E156" i="11"/>
  <c r="C150" i="11"/>
  <c r="Q144" i="11"/>
  <c r="B139" i="11"/>
  <c r="H133" i="11"/>
  <c r="F127" i="11"/>
  <c r="O122" i="11"/>
  <c r="H117" i="11"/>
  <c r="Q112" i="11"/>
  <c r="R107" i="11"/>
  <c r="E203" i="11"/>
  <c r="N176" i="11"/>
  <c r="O167" i="11"/>
  <c r="P160" i="11"/>
  <c r="Q155" i="11"/>
  <c r="R150" i="11"/>
  <c r="F146" i="11"/>
  <c r="G141" i="11"/>
  <c r="M135" i="11"/>
  <c r="I131" i="11"/>
  <c r="B126" i="11"/>
  <c r="C121" i="11"/>
  <c r="L116" i="11"/>
  <c r="M111" i="11"/>
  <c r="R227" i="11"/>
  <c r="F178" i="11"/>
  <c r="F168" i="11"/>
  <c r="R161" i="11"/>
  <c r="F157" i="11"/>
  <c r="O152" i="11"/>
  <c r="H147" i="11"/>
  <c r="Q142" i="11"/>
  <c r="J137" i="11"/>
  <c r="C132" i="11"/>
  <c r="L127" i="11"/>
  <c r="M122" i="11"/>
  <c r="I118" i="11"/>
  <c r="B113" i="11"/>
  <c r="C108" i="11"/>
  <c r="I198" i="11"/>
  <c r="F173" i="11"/>
  <c r="O165" i="11"/>
  <c r="M160" i="11"/>
  <c r="N155" i="11"/>
  <c r="B151" i="11"/>
  <c r="C146" i="11"/>
  <c r="Q140" i="11"/>
  <c r="E136" i="11"/>
  <c r="I132" i="11"/>
  <c r="R127" i="11"/>
  <c r="N123" i="11"/>
  <c r="J119" i="11"/>
  <c r="F115" i="11"/>
  <c r="Q171" i="11"/>
  <c r="L154" i="11"/>
  <c r="P134" i="11"/>
  <c r="K119" i="11"/>
  <c r="E107" i="11"/>
  <c r="D103" i="11"/>
  <c r="M98" i="11"/>
  <c r="I94" i="11"/>
  <c r="R89" i="11"/>
  <c r="N85" i="11"/>
  <c r="J81" i="11"/>
  <c r="F77" i="11"/>
  <c r="B73" i="11"/>
  <c r="K68" i="11"/>
  <c r="G64" i="11"/>
  <c r="P59" i="11"/>
  <c r="L55" i="11"/>
  <c r="H51" i="11"/>
  <c r="D47" i="11"/>
  <c r="M42" i="11"/>
  <c r="Q38" i="11"/>
  <c r="R33" i="11"/>
  <c r="N29" i="11"/>
  <c r="J25" i="11"/>
  <c r="F21" i="11"/>
  <c r="B17" i="11"/>
  <c r="K12" i="11"/>
  <c r="O8" i="11"/>
  <c r="P3" i="11"/>
  <c r="C164" i="11"/>
  <c r="Q143" i="11"/>
  <c r="B130" i="11"/>
  <c r="I111" i="11"/>
  <c r="I105" i="11"/>
  <c r="R100" i="11"/>
  <c r="F96" i="11"/>
  <c r="B92" i="11"/>
  <c r="K87" i="11"/>
  <c r="O83" i="11"/>
  <c r="C79" i="11"/>
  <c r="G75" i="11"/>
  <c r="P70" i="11"/>
  <c r="D66" i="11"/>
  <c r="M61" i="11"/>
  <c r="Q57" i="11"/>
  <c r="E53" i="11"/>
  <c r="I49" i="11"/>
  <c r="R44" i="11"/>
  <c r="N40" i="11"/>
  <c r="B36" i="11"/>
  <c r="K31" i="11"/>
  <c r="O27" i="11"/>
  <c r="C23" i="11"/>
  <c r="G19" i="11"/>
  <c r="P14" i="11"/>
  <c r="L10" i="11"/>
  <c r="M5" i="11"/>
  <c r="O192" i="11"/>
  <c r="P158" i="11"/>
  <c r="K143" i="11"/>
  <c r="E125" i="11"/>
  <c r="E112" i="11"/>
  <c r="H105" i="11"/>
  <c r="Q100" i="11"/>
  <c r="E96" i="11"/>
  <c r="I92" i="11"/>
  <c r="R87" i="11"/>
  <c r="N83" i="11"/>
  <c r="J79" i="11"/>
  <c r="F75" i="11"/>
  <c r="O70" i="11"/>
  <c r="C66" i="11"/>
  <c r="G62" i="11"/>
  <c r="P57" i="11"/>
  <c r="L53" i="11"/>
  <c r="H49" i="11"/>
  <c r="D45" i="11"/>
  <c r="E40" i="11"/>
  <c r="I36" i="11"/>
  <c r="R31" i="11"/>
  <c r="N27" i="11"/>
  <c r="J23" i="11"/>
  <c r="F19" i="11"/>
  <c r="B15" i="11"/>
  <c r="C10" i="11"/>
  <c r="G6" i="11"/>
  <c r="I182" i="11"/>
  <c r="L152" i="11"/>
  <c r="P132" i="11"/>
  <c r="K117" i="11"/>
  <c r="O105" i="11"/>
  <c r="P100" i="11"/>
  <c r="L96" i="11"/>
  <c r="H92" i="11"/>
  <c r="D88" i="11"/>
  <c r="M83" i="11"/>
  <c r="Q79" i="11"/>
  <c r="E75" i="11"/>
  <c r="N70" i="11"/>
  <c r="J66" i="11"/>
  <c r="F62" i="11"/>
  <c r="B58" i="11"/>
  <c r="K53" i="11"/>
  <c r="O49" i="11"/>
  <c r="C45" i="11"/>
  <c r="L40" i="11"/>
  <c r="H36" i="11"/>
  <c r="D32" i="11"/>
  <c r="M27" i="11"/>
  <c r="Q23" i="11"/>
  <c r="E19" i="11"/>
  <c r="I15" i="11"/>
  <c r="J10" i="11"/>
  <c r="F6" i="11"/>
  <c r="E202" i="11"/>
  <c r="I161" i="11"/>
  <c r="D146" i="11"/>
  <c r="H126" i="11"/>
  <c r="D22" i="9"/>
  <c r="B3" i="8"/>
  <c r="C44" i="8"/>
  <c r="D20" i="11"/>
  <c r="C49" i="11"/>
  <c r="B78" i="11"/>
  <c r="H96" i="11"/>
  <c r="J9" i="10"/>
  <c r="F20" i="11"/>
  <c r="O47" i="11"/>
  <c r="N76" i="11"/>
  <c r="M105" i="11"/>
  <c r="C26" i="9"/>
  <c r="B16" i="11"/>
  <c r="K43" i="11"/>
  <c r="H66" i="11"/>
  <c r="F92" i="11"/>
  <c r="Q159" i="11"/>
  <c r="J11" i="10"/>
  <c r="J22" i="11"/>
  <c r="H48" i="11"/>
  <c r="Q75" i="11"/>
  <c r="P104" i="11"/>
  <c r="F29" i="9"/>
  <c r="J16" i="11"/>
  <c r="H42" i="11"/>
  <c r="G71" i="11"/>
  <c r="P98" i="11"/>
  <c r="D170" i="11"/>
  <c r="D12" i="11"/>
  <c r="M39" i="11"/>
  <c r="I59" i="11"/>
  <c r="H88" i="11"/>
  <c r="F150" i="11"/>
  <c r="I398" i="11"/>
  <c r="Q390" i="11"/>
  <c r="B385" i="11"/>
  <c r="E378" i="11"/>
  <c r="M370" i="11"/>
  <c r="J398" i="11"/>
  <c r="H392" i="11"/>
  <c r="N383" i="11"/>
  <c r="E376" i="11"/>
  <c r="R368" i="11"/>
  <c r="C361" i="11"/>
  <c r="Q355" i="11"/>
  <c r="G349" i="11"/>
  <c r="O341" i="11"/>
  <c r="B397" i="11"/>
  <c r="L390" i="11"/>
  <c r="F382" i="11"/>
  <c r="J374" i="11"/>
  <c r="D367" i="11"/>
  <c r="L359" i="11"/>
  <c r="R353" i="11"/>
  <c r="H347" i="11"/>
  <c r="P339" i="11"/>
  <c r="K400" i="11"/>
  <c r="I394" i="11"/>
  <c r="O385" i="11"/>
  <c r="G378" i="11"/>
  <c r="J370" i="11"/>
  <c r="L362" i="11"/>
  <c r="R356" i="11"/>
  <c r="H350" i="11"/>
  <c r="P342" i="11"/>
  <c r="F398" i="11"/>
  <c r="P391" i="11"/>
  <c r="M382" i="11"/>
  <c r="N375" i="11"/>
  <c r="E368" i="11"/>
  <c r="M360" i="11"/>
  <c r="F355" i="11"/>
  <c r="Q348" i="11"/>
  <c r="D341" i="11"/>
  <c r="O401" i="11"/>
  <c r="D395" i="11"/>
  <c r="J386" i="11"/>
  <c r="B379" i="11"/>
  <c r="N371" i="11"/>
  <c r="E363" i="11"/>
  <c r="K357" i="11"/>
  <c r="I351" i="11"/>
  <c r="Q343" i="11"/>
  <c r="G337" i="11"/>
  <c r="L398" i="11"/>
  <c r="F390" i="11"/>
  <c r="J382" i="11"/>
  <c r="M374" i="11"/>
  <c r="L366" i="11"/>
  <c r="R360" i="11"/>
  <c r="H354" i="11"/>
  <c r="D397" i="11"/>
  <c r="N367" i="11"/>
  <c r="Q344" i="11"/>
  <c r="E333" i="11"/>
  <c r="P326" i="11"/>
  <c r="F320" i="11"/>
  <c r="N312" i="11"/>
  <c r="D381" i="11"/>
  <c r="D355" i="11"/>
  <c r="F337" i="11"/>
  <c r="C330" i="11"/>
  <c r="Q324" i="11"/>
  <c r="D317" i="11"/>
  <c r="L384" i="11"/>
  <c r="N359" i="11"/>
  <c r="I338" i="11"/>
  <c r="R330" i="11"/>
  <c r="H324" i="11"/>
  <c r="P316" i="11"/>
  <c r="O394" i="11"/>
  <c r="J365" i="11"/>
  <c r="H341" i="11"/>
  <c r="G332" i="11"/>
  <c r="J325" i="11"/>
  <c r="Q399" i="11"/>
  <c r="I375" i="11"/>
  <c r="C350" i="11"/>
  <c r="F387" i="11"/>
  <c r="K360" i="11"/>
  <c r="Q338" i="11"/>
  <c r="G330" i="11"/>
  <c r="J323" i="11"/>
  <c r="J378" i="11"/>
  <c r="Q325" i="11"/>
  <c r="I314" i="11"/>
  <c r="F307" i="11"/>
  <c r="N299" i="11"/>
  <c r="D293" i="11"/>
  <c r="J287" i="11"/>
  <c r="R279" i="11"/>
  <c r="H273" i="11"/>
  <c r="K266" i="11"/>
  <c r="F259" i="11"/>
  <c r="I339" i="11"/>
  <c r="N322" i="11"/>
  <c r="I311" i="11"/>
  <c r="L304" i="11"/>
  <c r="R298" i="11"/>
  <c r="E291" i="11"/>
  <c r="P284" i="11"/>
  <c r="F278" i="11"/>
  <c r="N270" i="11"/>
  <c r="M381" i="11"/>
  <c r="M327" i="11"/>
  <c r="P313" i="11"/>
  <c r="D307" i="11"/>
  <c r="J301" i="11"/>
  <c r="R293" i="11"/>
  <c r="H287" i="11"/>
  <c r="K280" i="11"/>
  <c r="F273" i="11"/>
  <c r="L267" i="11"/>
  <c r="B357" i="11"/>
  <c r="H322" i="11"/>
  <c r="O312" i="11"/>
  <c r="P306" i="11"/>
  <c r="C299" i="11"/>
  <c r="N292" i="11"/>
  <c r="D286" i="11"/>
  <c r="L278" i="11"/>
  <c r="R272" i="11"/>
  <c r="H266" i="11"/>
  <c r="C337" i="11"/>
  <c r="F322" i="11"/>
  <c r="C313" i="11"/>
  <c r="L305" i="11"/>
  <c r="B299" i="11"/>
  <c r="E292" i="11"/>
  <c r="M284" i="11"/>
  <c r="O338" i="11"/>
  <c r="E322" i="11"/>
  <c r="J310" i="11"/>
  <c r="M303" i="11"/>
  <c r="F298" i="11"/>
  <c r="N290" i="11"/>
  <c r="G354" i="11"/>
  <c r="C324" i="11"/>
  <c r="N309" i="11"/>
  <c r="G304" i="11"/>
  <c r="J297" i="11"/>
  <c r="R289" i="11"/>
  <c r="H283" i="11"/>
  <c r="N277" i="11"/>
  <c r="B286" i="11"/>
  <c r="I264" i="11"/>
  <c r="H256" i="11"/>
  <c r="P248" i="11"/>
  <c r="I243" i="11"/>
  <c r="L236" i="11"/>
  <c r="G229" i="11"/>
  <c r="J222" i="11"/>
  <c r="P216" i="11"/>
  <c r="C209" i="11"/>
  <c r="N202" i="11"/>
  <c r="R278" i="11"/>
  <c r="Q263" i="11"/>
  <c r="P256" i="11"/>
  <c r="R249" i="11"/>
  <c r="E242" i="11"/>
  <c r="P235" i="11"/>
  <c r="I230" i="11"/>
  <c r="Q222" i="11"/>
  <c r="G216" i="11"/>
  <c r="J300" i="11"/>
  <c r="R273" i="11"/>
  <c r="C263" i="11"/>
  <c r="C255" i="11"/>
  <c r="K247" i="11"/>
  <c r="I241" i="11"/>
  <c r="O235" i="11"/>
  <c r="B228" i="11"/>
  <c r="E221" i="11"/>
  <c r="P214" i="11"/>
  <c r="C207" i="11"/>
  <c r="Q201" i="11"/>
  <c r="K278" i="11"/>
  <c r="M263" i="11"/>
  <c r="R255" i="11"/>
  <c r="C250" i="11"/>
  <c r="K242" i="11"/>
  <c r="I236" i="11"/>
  <c r="G230" i="11"/>
  <c r="R223" i="11"/>
  <c r="C218" i="11"/>
  <c r="D213" i="11"/>
  <c r="L282" i="11"/>
  <c r="F271" i="11"/>
  <c r="H261" i="11"/>
  <c r="F254" i="11"/>
  <c r="L248" i="11"/>
  <c r="E243" i="11"/>
  <c r="P236" i="11"/>
  <c r="Q231" i="11"/>
  <c r="B226" i="11"/>
  <c r="E219" i="11"/>
  <c r="F214" i="11"/>
  <c r="R292" i="11"/>
  <c r="O272" i="11"/>
  <c r="C262" i="11"/>
  <c r="J256" i="11"/>
  <c r="M249" i="11"/>
  <c r="N244" i="11"/>
  <c r="G239" i="11"/>
  <c r="R232" i="11"/>
  <c r="C227" i="11"/>
  <c r="B329" i="11"/>
  <c r="H247" i="11"/>
  <c r="M230" i="11"/>
  <c r="P213" i="11"/>
  <c r="E206" i="11"/>
  <c r="F200" i="11"/>
  <c r="G195" i="11"/>
  <c r="J188" i="11"/>
  <c r="C183" i="11"/>
  <c r="Q177" i="11"/>
  <c r="Q248" i="11"/>
  <c r="K230" i="11"/>
  <c r="J213" i="11"/>
  <c r="N205" i="11"/>
  <c r="R199" i="11"/>
  <c r="K194" i="11"/>
  <c r="I188" i="11"/>
  <c r="B183" i="11"/>
  <c r="H177" i="11"/>
  <c r="F171" i="11"/>
  <c r="L165" i="11"/>
  <c r="O283" i="11"/>
  <c r="H239" i="11"/>
  <c r="M222" i="11"/>
  <c r="D211" i="11"/>
  <c r="M204" i="11"/>
  <c r="C197" i="11"/>
  <c r="D192" i="11"/>
  <c r="O185" i="11"/>
  <c r="H180" i="11"/>
  <c r="Q265" i="11"/>
  <c r="E236" i="11"/>
  <c r="J219" i="11"/>
  <c r="B210" i="11"/>
  <c r="P199" i="11"/>
  <c r="I194" i="11"/>
  <c r="B189" i="11"/>
  <c r="E182" i="11"/>
  <c r="F177" i="11"/>
  <c r="L171" i="11"/>
  <c r="Q315" i="11"/>
  <c r="P255" i="11"/>
  <c r="I234" i="11"/>
  <c r="F215" i="11"/>
  <c r="J205" i="11"/>
  <c r="I197" i="11"/>
  <c r="G191" i="11"/>
  <c r="E185" i="11"/>
  <c r="F180" i="11"/>
  <c r="Q173" i="11"/>
  <c r="M314" i="11"/>
  <c r="N255" i="11"/>
  <c r="E228" i="11"/>
  <c r="K211" i="11"/>
  <c r="R201" i="11"/>
  <c r="B195" i="11"/>
  <c r="H189" i="11"/>
  <c r="I184" i="11"/>
  <c r="L177" i="11"/>
  <c r="E172" i="11"/>
  <c r="K166" i="11"/>
  <c r="G299" i="11"/>
  <c r="R253" i="11"/>
  <c r="B237" i="11"/>
  <c r="H207" i="11"/>
  <c r="F201" i="11"/>
  <c r="Q195" i="11"/>
  <c r="O189" i="11"/>
  <c r="C246" i="11"/>
  <c r="M183" i="11"/>
  <c r="G167" i="11"/>
  <c r="K160" i="11"/>
  <c r="D155" i="11"/>
  <c r="O148" i="11"/>
  <c r="H143" i="11"/>
  <c r="I138" i="11"/>
  <c r="L131" i="11"/>
  <c r="R125" i="11"/>
  <c r="K120" i="11"/>
  <c r="I114" i="11"/>
  <c r="B109" i="11"/>
  <c r="F204" i="11"/>
  <c r="O173" i="11"/>
  <c r="M161" i="11"/>
  <c r="N156" i="11"/>
  <c r="D150" i="11"/>
  <c r="R144" i="11"/>
  <c r="C139" i="11"/>
  <c r="I133" i="11"/>
  <c r="O127" i="11"/>
  <c r="H122" i="11"/>
  <c r="K115" i="11"/>
  <c r="L110" i="11"/>
  <c r="P187" i="11"/>
  <c r="R169" i="11"/>
  <c r="D161" i="11"/>
  <c r="R155" i="11"/>
  <c r="H149" i="11"/>
  <c r="N143" i="11"/>
  <c r="O138" i="11"/>
  <c r="R131" i="11"/>
  <c r="K126" i="11"/>
  <c r="G122" i="11"/>
  <c r="M116" i="11"/>
  <c r="I112" i="11"/>
  <c r="J107" i="11"/>
  <c r="J193" i="11"/>
  <c r="C175" i="11"/>
  <c r="C167" i="11"/>
  <c r="M159" i="11"/>
  <c r="I155" i="11"/>
  <c r="J150" i="11"/>
  <c r="K145" i="11"/>
  <c r="D140" i="11"/>
  <c r="E135" i="11"/>
  <c r="N130" i="11"/>
  <c r="O125" i="11"/>
  <c r="P120" i="11"/>
  <c r="D116" i="11"/>
  <c r="R110" i="11"/>
  <c r="Q206" i="11"/>
  <c r="G177" i="11"/>
  <c r="I166" i="11"/>
  <c r="J161" i="11"/>
  <c r="K156" i="11"/>
  <c r="G152" i="11"/>
  <c r="M146" i="11"/>
  <c r="N141" i="11"/>
  <c r="B137" i="11"/>
  <c r="P131" i="11"/>
  <c r="D127" i="11"/>
  <c r="E122" i="11"/>
  <c r="F117" i="11"/>
  <c r="O112" i="11"/>
  <c r="H107" i="11"/>
  <c r="G192" i="11"/>
  <c r="K172" i="11"/>
  <c r="E165" i="11"/>
  <c r="E160" i="11"/>
  <c r="F155" i="11"/>
  <c r="O150" i="11"/>
  <c r="H145" i="11"/>
  <c r="I140" i="11"/>
  <c r="R135" i="11"/>
  <c r="N131" i="11"/>
  <c r="J127" i="11"/>
  <c r="F123" i="11"/>
  <c r="B119" i="11"/>
  <c r="C114" i="11"/>
  <c r="P168" i="11"/>
  <c r="K151" i="11"/>
  <c r="E133" i="11"/>
  <c r="J116" i="11"/>
  <c r="N106" i="11"/>
  <c r="Q102" i="11"/>
  <c r="R97" i="11"/>
  <c r="N93" i="11"/>
  <c r="J89" i="11"/>
  <c r="F85" i="11"/>
  <c r="B81" i="11"/>
  <c r="K76" i="11"/>
  <c r="O72" i="11"/>
  <c r="P67" i="11"/>
  <c r="L63" i="11"/>
  <c r="H59" i="11"/>
  <c r="D55" i="11"/>
  <c r="M50" i="11"/>
  <c r="Q46" i="11"/>
  <c r="E42" i="11"/>
  <c r="N37" i="11"/>
  <c r="J33" i="11"/>
  <c r="F29" i="11"/>
  <c r="B25" i="11"/>
  <c r="K20" i="11"/>
  <c r="O16" i="11"/>
  <c r="C12" i="11"/>
  <c r="L7" i="11"/>
  <c r="H3" i="11"/>
  <c r="B162" i="11"/>
  <c r="F142" i="11"/>
  <c r="L128" i="11"/>
  <c r="G110" i="11"/>
  <c r="N104" i="11"/>
  <c r="B100" i="11"/>
  <c r="K95" i="11"/>
  <c r="O91" i="11"/>
  <c r="C87" i="11"/>
  <c r="G83" i="11"/>
  <c r="P78" i="11"/>
  <c r="L74" i="11"/>
  <c r="M69" i="11"/>
  <c r="Q65" i="11"/>
  <c r="E61" i="11"/>
  <c r="I57" i="11"/>
  <c r="R52" i="11"/>
  <c r="N48" i="11"/>
  <c r="J44" i="11"/>
  <c r="K39" i="11"/>
  <c r="O35" i="11"/>
  <c r="C31" i="11"/>
  <c r="G27" i="11"/>
  <c r="P22" i="11"/>
  <c r="L18" i="11"/>
  <c r="H14" i="11"/>
  <c r="Q9" i="11"/>
  <c r="E5" i="11"/>
  <c r="Q182" i="11"/>
  <c r="E157" i="11"/>
  <c r="J140" i="11"/>
  <c r="O123" i="11"/>
  <c r="C111" i="11"/>
  <c r="E104" i="11"/>
  <c r="I100" i="11"/>
  <c r="R95" i="11"/>
  <c r="N91" i="11"/>
  <c r="J87" i="11"/>
  <c r="F83" i="11"/>
  <c r="B79" i="11"/>
  <c r="C74" i="11"/>
  <c r="G70" i="11"/>
  <c r="P65" i="11"/>
  <c r="L61" i="11"/>
  <c r="H57" i="11"/>
  <c r="D53" i="11"/>
  <c r="M48" i="11"/>
  <c r="I44" i="11"/>
  <c r="R39" i="11"/>
  <c r="N35" i="11"/>
  <c r="J31" i="11"/>
  <c r="F27" i="11"/>
  <c r="B23" i="11"/>
  <c r="K18" i="11"/>
  <c r="G14" i="11"/>
  <c r="P9" i="11"/>
  <c r="L5" i="11"/>
  <c r="N165" i="11"/>
  <c r="K149" i="11"/>
  <c r="E131" i="11"/>
  <c r="J114" i="11"/>
  <c r="L104" i="11"/>
  <c r="H100" i="11"/>
  <c r="D96" i="11"/>
  <c r="M91" i="11"/>
  <c r="Q87" i="11"/>
  <c r="E83" i="11"/>
  <c r="I79" i="11"/>
  <c r="J74" i="11"/>
  <c r="F70" i="11"/>
  <c r="B66" i="11"/>
  <c r="K61" i="11"/>
  <c r="O57" i="11"/>
  <c r="C53" i="11"/>
  <c r="G49" i="11"/>
  <c r="H44" i="11"/>
  <c r="D40" i="11"/>
  <c r="M35" i="11"/>
  <c r="Q31" i="11"/>
  <c r="E27" i="11"/>
  <c r="I23" i="11"/>
  <c r="R18" i="11"/>
  <c r="F14" i="11"/>
  <c r="B10" i="11"/>
  <c r="K5" i="11"/>
  <c r="N189" i="11"/>
  <c r="H158" i="11"/>
  <c r="N144" i="11"/>
  <c r="R124" i="11"/>
  <c r="K107" i="11"/>
  <c r="E102" i="11"/>
  <c r="I98" i="11"/>
  <c r="H18" i="9"/>
  <c r="F50" i="8"/>
  <c r="O21" i="11"/>
  <c r="D52" i="11"/>
  <c r="M79" i="11"/>
  <c r="I99" i="11"/>
  <c r="E18" i="10"/>
  <c r="Q21" i="11"/>
  <c r="E49" i="11"/>
  <c r="O79" i="11"/>
  <c r="I107" i="11"/>
  <c r="F27" i="9"/>
  <c r="C19" i="11"/>
  <c r="L46" i="11"/>
  <c r="I69" i="11"/>
  <c r="H98" i="11"/>
  <c r="I167" i="11"/>
  <c r="F14" i="10"/>
  <c r="M31" i="11"/>
  <c r="I51" i="11"/>
  <c r="G77" i="11"/>
  <c r="J108" i="11"/>
  <c r="D33" i="9"/>
  <c r="K19" i="11"/>
  <c r="J48" i="11"/>
  <c r="R72" i="11"/>
  <c r="F100" i="11"/>
  <c r="O13" i="11"/>
  <c r="C41" i="11"/>
  <c r="B70" i="11"/>
  <c r="I91" i="11"/>
  <c r="H156" i="11"/>
  <c r="F397" i="11"/>
  <c r="I390" i="11"/>
  <c r="O384" i="11"/>
  <c r="J377" i="11"/>
  <c r="E370" i="11"/>
  <c r="L397" i="11"/>
  <c r="P389" i="11"/>
  <c r="E383" i="11"/>
  <c r="Q375" i="11"/>
  <c r="M367" i="11"/>
  <c r="P360" i="11"/>
  <c r="I355" i="11"/>
  <c r="D348" i="11"/>
  <c r="G341" i="11"/>
  <c r="N396" i="11"/>
  <c r="Q388" i="11"/>
  <c r="R381" i="11"/>
  <c r="L373" i="11"/>
  <c r="I366" i="11"/>
  <c r="D359" i="11"/>
  <c r="J353" i="11"/>
  <c r="E346" i="11"/>
  <c r="H339" i="11"/>
  <c r="B400" i="11"/>
  <c r="E392" i="11"/>
  <c r="F385" i="11"/>
  <c r="I377" i="11"/>
  <c r="D369" i="11"/>
  <c r="D362" i="11"/>
  <c r="J356" i="11"/>
  <c r="E349" i="11"/>
  <c r="H342" i="11"/>
  <c r="R397" i="11"/>
  <c r="C389" i="11"/>
  <c r="D382" i="11"/>
  <c r="E375" i="11"/>
  <c r="J367" i="11"/>
  <c r="E360" i="11"/>
  <c r="K354" i="11"/>
  <c r="N347" i="11"/>
  <c r="Q340" i="11"/>
  <c r="F401" i="11"/>
  <c r="L392" i="11"/>
  <c r="M385" i="11"/>
  <c r="N378" i="11"/>
  <c r="Q370" i="11"/>
  <c r="R362" i="11"/>
  <c r="C357" i="11"/>
  <c r="F350" i="11"/>
  <c r="I343" i="11"/>
  <c r="L336" i="11"/>
  <c r="Q396" i="11"/>
  <c r="R389" i="11"/>
  <c r="L381" i="11"/>
  <c r="P373" i="11"/>
  <c r="D366" i="11"/>
  <c r="J360" i="11"/>
  <c r="E353" i="11"/>
  <c r="J395" i="11"/>
  <c r="C366" i="11"/>
  <c r="N340" i="11"/>
  <c r="R332" i="11"/>
  <c r="H326" i="11"/>
  <c r="C319" i="11"/>
  <c r="F312" i="11"/>
  <c r="J379" i="11"/>
  <c r="C352" i="11"/>
  <c r="P336" i="11"/>
  <c r="P329" i="11"/>
  <c r="K322" i="11"/>
  <c r="Q316" i="11"/>
  <c r="R382" i="11"/>
  <c r="M356" i="11"/>
  <c r="E337" i="11"/>
  <c r="J330" i="11"/>
  <c r="E323" i="11"/>
  <c r="H316" i="11"/>
  <c r="E391" i="11"/>
  <c r="G356" i="11"/>
  <c r="F340" i="11"/>
  <c r="L331" i="11"/>
  <c r="O324" i="11"/>
  <c r="B398" i="11"/>
  <c r="O373" i="11"/>
  <c r="D347" i="11"/>
  <c r="L385" i="11"/>
  <c r="J357" i="11"/>
  <c r="P335" i="11"/>
  <c r="L329" i="11"/>
  <c r="B323" i="11"/>
  <c r="E373" i="11"/>
  <c r="Q323" i="11"/>
  <c r="H313" i="11"/>
  <c r="C306" i="11"/>
  <c r="F299" i="11"/>
  <c r="Q292" i="11"/>
  <c r="L285" i="11"/>
  <c r="J279" i="11"/>
  <c r="M272" i="11"/>
  <c r="P265" i="11"/>
  <c r="K258" i="11"/>
  <c r="N337" i="11"/>
  <c r="B321" i="11"/>
  <c r="N310" i="11"/>
  <c r="D304" i="11"/>
  <c r="G297" i="11"/>
  <c r="R290" i="11"/>
  <c r="H284" i="11"/>
  <c r="C277" i="11"/>
  <c r="F270" i="11"/>
  <c r="P367" i="11"/>
  <c r="N325" i="11"/>
  <c r="E313" i="11"/>
  <c r="Q306" i="11"/>
  <c r="L299" i="11"/>
  <c r="J293" i="11"/>
  <c r="M286" i="11"/>
  <c r="P279" i="11"/>
  <c r="K272" i="11"/>
  <c r="D267" i="11"/>
  <c r="K337" i="11"/>
  <c r="L321" i="11"/>
  <c r="C312" i="11"/>
  <c r="R304" i="11"/>
  <c r="P298" i="11"/>
  <c r="F292" i="11"/>
  <c r="I285" i="11"/>
  <c r="D278" i="11"/>
  <c r="J272" i="11"/>
  <c r="E265" i="11"/>
  <c r="N335" i="11"/>
  <c r="K321" i="11"/>
  <c r="F311" i="11"/>
  <c r="D305" i="11"/>
  <c r="O298" i="11"/>
  <c r="J291" i="11"/>
  <c r="E284" i="11"/>
  <c r="G335" i="11"/>
  <c r="O320" i="11"/>
  <c r="B310" i="11"/>
  <c r="E303" i="11"/>
  <c r="H296" i="11"/>
  <c r="F290" i="11"/>
  <c r="E348" i="11"/>
  <c r="J320" i="11"/>
  <c r="F309" i="11"/>
  <c r="L303" i="11"/>
  <c r="O296" i="11"/>
  <c r="J289" i="11"/>
  <c r="M282" i="11"/>
  <c r="P275" i="11"/>
  <c r="L284" i="11"/>
  <c r="E263" i="11"/>
  <c r="E255" i="11"/>
  <c r="H248" i="11"/>
  <c r="N242" i="11"/>
  <c r="Q235" i="11"/>
  <c r="L228" i="11"/>
  <c r="B222" i="11"/>
  <c r="R214" i="11"/>
  <c r="P208" i="11"/>
  <c r="F202" i="11"/>
  <c r="R276" i="11"/>
  <c r="D263" i="11"/>
  <c r="G256" i="11"/>
  <c r="B249" i="11"/>
  <c r="R241" i="11"/>
  <c r="H235" i="11"/>
  <c r="C228" i="11"/>
  <c r="I222" i="11"/>
  <c r="L215" i="11"/>
  <c r="H294" i="11"/>
  <c r="B273" i="11"/>
  <c r="J262" i="11"/>
  <c r="H254" i="11"/>
  <c r="C247" i="11"/>
  <c r="N240" i="11"/>
  <c r="Q233" i="11"/>
  <c r="O227" i="11"/>
  <c r="R220" i="11"/>
  <c r="M213" i="11"/>
  <c r="P206" i="11"/>
  <c r="I201" i="11"/>
  <c r="L276" i="11"/>
  <c r="I262" i="11"/>
  <c r="J255" i="11"/>
  <c r="E248" i="11"/>
  <c r="C242" i="11"/>
  <c r="N235" i="11"/>
  <c r="D229" i="11"/>
  <c r="J223" i="11"/>
  <c r="P217" i="11"/>
  <c r="I212" i="11"/>
  <c r="K281" i="11"/>
  <c r="K270" i="11"/>
  <c r="B260" i="11"/>
  <c r="C253" i="11"/>
  <c r="D248" i="11"/>
  <c r="B242" i="11"/>
  <c r="H236" i="11"/>
  <c r="N230" i="11"/>
  <c r="G225" i="11"/>
  <c r="R218" i="11"/>
  <c r="K213" i="11"/>
  <c r="I283" i="11"/>
  <c r="D271" i="11"/>
  <c r="O261" i="11"/>
  <c r="O255" i="11"/>
  <c r="E249" i="11"/>
  <c r="F244" i="11"/>
  <c r="D238" i="11"/>
  <c r="J232" i="11"/>
  <c r="P226" i="11"/>
  <c r="F296" i="11"/>
  <c r="R245" i="11"/>
  <c r="B229" i="11"/>
  <c r="R211" i="11"/>
  <c r="D205" i="11"/>
  <c r="K199" i="11"/>
  <c r="Q193" i="11"/>
  <c r="B188" i="11"/>
  <c r="H182" i="11"/>
  <c r="K295" i="11"/>
  <c r="F247" i="11"/>
  <c r="J227" i="11"/>
  <c r="E211" i="11"/>
  <c r="C205" i="11"/>
  <c r="J199" i="11"/>
  <c r="P193" i="11"/>
  <c r="N187" i="11"/>
  <c r="O182" i="11"/>
  <c r="E176" i="11"/>
  <c r="K170" i="11"/>
  <c r="D165" i="11"/>
  <c r="G275" i="11"/>
  <c r="R237" i="11"/>
  <c r="J221" i="11"/>
  <c r="C210" i="11"/>
  <c r="B203" i="11"/>
  <c r="P196" i="11"/>
  <c r="N190" i="11"/>
  <c r="G185" i="11"/>
  <c r="E179" i="11"/>
  <c r="E261" i="11"/>
  <c r="O234" i="11"/>
  <c r="H218" i="11"/>
  <c r="L208" i="11"/>
  <c r="H199" i="11"/>
  <c r="N193" i="11"/>
  <c r="G188" i="11"/>
  <c r="R181" i="11"/>
  <c r="K176" i="11"/>
  <c r="Q170" i="11"/>
  <c r="H302" i="11"/>
  <c r="E254" i="11"/>
  <c r="R229" i="11"/>
  <c r="D214" i="11"/>
  <c r="I204" i="11"/>
  <c r="F196" i="11"/>
  <c r="D190" i="11"/>
  <c r="R184" i="11"/>
  <c r="P178" i="11"/>
  <c r="I173" i="11"/>
  <c r="I289" i="11"/>
  <c r="M252" i="11"/>
  <c r="O226" i="11"/>
  <c r="J210" i="11"/>
  <c r="I200" i="11"/>
  <c r="O194" i="11"/>
  <c r="M188" i="11"/>
  <c r="F183" i="11"/>
  <c r="D177" i="11"/>
  <c r="R171" i="11"/>
  <c r="P165" i="11"/>
  <c r="C287" i="11"/>
  <c r="G252" i="11"/>
  <c r="K232" i="11"/>
  <c r="G206" i="11"/>
  <c r="Q200" i="11"/>
  <c r="N194" i="11"/>
  <c r="L188" i="11"/>
  <c r="R221" i="11"/>
  <c r="O177" i="11"/>
  <c r="P166" i="11"/>
  <c r="P159" i="11"/>
  <c r="I154" i="11"/>
  <c r="G148" i="11"/>
  <c r="M142" i="11"/>
  <c r="K136" i="11"/>
  <c r="D131" i="11"/>
  <c r="J125" i="11"/>
  <c r="P119" i="11"/>
  <c r="N113" i="11"/>
  <c r="O108" i="11"/>
  <c r="F197" i="11"/>
  <c r="D172" i="11"/>
  <c r="E161" i="11"/>
  <c r="K155" i="11"/>
  <c r="Q149" i="11"/>
  <c r="J144" i="11"/>
  <c r="H19" i="9"/>
  <c r="F51" i="8"/>
  <c r="C40" i="8"/>
  <c r="P24" i="11"/>
  <c r="C81" i="11"/>
  <c r="L6" i="11"/>
  <c r="H58" i="11"/>
  <c r="M115" i="11"/>
  <c r="E25" i="11"/>
  <c r="B80" i="11"/>
  <c r="D26" i="9"/>
  <c r="C33" i="11"/>
  <c r="H80" i="11"/>
  <c r="G34" i="9"/>
  <c r="B56" i="11"/>
  <c r="G103" i="11"/>
  <c r="E16" i="10"/>
  <c r="G53" i="11"/>
  <c r="O106" i="11"/>
  <c r="R393" i="11"/>
  <c r="K380" i="11"/>
  <c r="H402" i="11"/>
  <c r="C387" i="11"/>
  <c r="J371" i="11"/>
  <c r="O357" i="11"/>
  <c r="P344" i="11"/>
  <c r="F392" i="11"/>
  <c r="H378" i="11"/>
  <c r="M362" i="11"/>
  <c r="N349" i="11"/>
  <c r="G336" i="11"/>
  <c r="M389" i="11"/>
  <c r="B373" i="11"/>
  <c r="P358" i="11"/>
  <c r="D346" i="11"/>
  <c r="K393" i="11"/>
  <c r="O378" i="11"/>
  <c r="I364" i="11"/>
  <c r="B351" i="11"/>
  <c r="H337" i="11"/>
  <c r="H390" i="11"/>
  <c r="F374" i="11"/>
  <c r="Q359" i="11"/>
  <c r="R346" i="11"/>
  <c r="F400" i="11"/>
  <c r="H386" i="11"/>
  <c r="F370" i="11"/>
  <c r="N356" i="11"/>
  <c r="Q379" i="11"/>
  <c r="Q336" i="11"/>
  <c r="L322" i="11"/>
  <c r="N391" i="11"/>
  <c r="N343" i="11"/>
  <c r="G326" i="11"/>
  <c r="K398" i="11"/>
  <c r="J344" i="11"/>
  <c r="N326" i="11"/>
  <c r="G313" i="11"/>
  <c r="O348" i="11"/>
  <c r="P327" i="11"/>
  <c r="C384" i="11"/>
  <c r="E340" i="11"/>
  <c r="C342" i="11"/>
  <c r="C326" i="11"/>
  <c r="D371" i="11"/>
  <c r="L309" i="11"/>
  <c r="R295" i="11"/>
  <c r="F283" i="11"/>
  <c r="D269" i="11"/>
  <c r="I369" i="11"/>
  <c r="L315" i="11"/>
  <c r="H300" i="11"/>
  <c r="Q287" i="11"/>
  <c r="B274" i="11"/>
  <c r="N332" i="11"/>
  <c r="R309" i="11"/>
  <c r="F297" i="11"/>
  <c r="D283" i="11"/>
  <c r="J269" i="11"/>
  <c r="K329" i="11"/>
  <c r="F308" i="11"/>
  <c r="O295" i="11"/>
  <c r="M281" i="11"/>
  <c r="N268" i="11"/>
  <c r="H328" i="11"/>
  <c r="M308" i="11"/>
  <c r="K294" i="11"/>
  <c r="L355" i="11"/>
  <c r="O314" i="11"/>
  <c r="Q299" i="11"/>
  <c r="R286" i="11"/>
  <c r="N314" i="11"/>
  <c r="P299" i="11"/>
  <c r="I286" i="11"/>
  <c r="H310" i="11"/>
  <c r="L258" i="11"/>
  <c r="G245" i="11"/>
  <c r="H232" i="11"/>
  <c r="F218" i="11"/>
  <c r="O205" i="11"/>
  <c r="B270" i="11"/>
  <c r="C252" i="11"/>
  <c r="Q238" i="11"/>
  <c r="R225" i="11"/>
  <c r="C332" i="11"/>
  <c r="E266" i="11"/>
  <c r="G251" i="11"/>
  <c r="R236" i="11"/>
  <c r="F224" i="11"/>
  <c r="L210" i="11"/>
  <c r="B284" i="11"/>
  <c r="Q258" i="11"/>
  <c r="G246" i="11"/>
  <c r="R231" i="11"/>
  <c r="Q220" i="11"/>
  <c r="N296" i="11"/>
  <c r="D264" i="11"/>
  <c r="R250" i="11"/>
  <c r="Q239" i="11"/>
  <c r="M227" i="11"/>
  <c r="L216" i="11"/>
  <c r="C278" i="11"/>
  <c r="E258" i="11"/>
  <c r="L246" i="11"/>
  <c r="C235" i="11"/>
  <c r="O223" i="11"/>
  <c r="O236" i="11"/>
  <c r="Q208" i="11"/>
  <c r="J196" i="11"/>
  <c r="I185" i="11"/>
  <c r="N261" i="11"/>
  <c r="K216" i="11"/>
  <c r="B202" i="11"/>
  <c r="B191" i="11"/>
  <c r="F179" i="11"/>
  <c r="R167" i="11"/>
  <c r="M254" i="11"/>
  <c r="K214" i="11"/>
  <c r="Q199" i="11"/>
  <c r="H188" i="11"/>
  <c r="J292" i="11"/>
  <c r="B227" i="11"/>
  <c r="K204" i="11"/>
  <c r="E190" i="11"/>
  <c r="D179" i="11"/>
  <c r="P167" i="11"/>
  <c r="L243" i="11"/>
  <c r="L209" i="11"/>
  <c r="E193" i="11"/>
  <c r="Q181" i="11"/>
  <c r="H170" i="11"/>
  <c r="H237" i="11"/>
  <c r="H203" i="11"/>
  <c r="N191" i="11"/>
  <c r="E180" i="11"/>
  <c r="Q168" i="11"/>
  <c r="O264" i="11"/>
  <c r="R213" i="11"/>
  <c r="O197" i="11"/>
  <c r="F186" i="11"/>
  <c r="H172" i="11"/>
  <c r="B157" i="11"/>
  <c r="N145" i="11"/>
  <c r="E134" i="11"/>
  <c r="I122" i="11"/>
  <c r="M110" i="11"/>
  <c r="K180" i="11"/>
  <c r="D158" i="11"/>
  <c r="P146" i="11"/>
  <c r="B136" i="11"/>
  <c r="L126" i="11"/>
  <c r="L118" i="11"/>
  <c r="I273" i="11"/>
  <c r="B169" i="11"/>
  <c r="P157" i="11"/>
  <c r="E148" i="11"/>
  <c r="R139" i="11"/>
  <c r="O130" i="11"/>
  <c r="D121" i="11"/>
  <c r="O114" i="11"/>
  <c r="L241" i="11"/>
  <c r="N181" i="11"/>
  <c r="H163" i="11"/>
  <c r="N154" i="11"/>
  <c r="Q147" i="11"/>
  <c r="I139" i="11"/>
  <c r="L132" i="11"/>
  <c r="D124" i="11"/>
  <c r="Q115" i="11"/>
  <c r="L108" i="11"/>
  <c r="F174" i="11"/>
  <c r="G163" i="11"/>
  <c r="E154" i="11"/>
  <c r="R145" i="11"/>
  <c r="H139" i="11"/>
  <c r="M130" i="11"/>
  <c r="P123" i="11"/>
  <c r="H115" i="11"/>
  <c r="L298" i="11"/>
  <c r="I179" i="11"/>
  <c r="D164" i="11"/>
  <c r="D157" i="11"/>
  <c r="I148" i="11"/>
  <c r="N139" i="11"/>
  <c r="G134" i="11"/>
  <c r="O126" i="11"/>
  <c r="E120" i="11"/>
  <c r="H210" i="11"/>
  <c r="J148" i="11"/>
  <c r="M125" i="11"/>
  <c r="J105" i="11"/>
  <c r="P99" i="11"/>
  <c r="C92" i="11"/>
  <c r="K84" i="11"/>
  <c r="Q78" i="11"/>
  <c r="D71" i="11"/>
  <c r="J65" i="11"/>
  <c r="R57" i="11"/>
  <c r="E50" i="11"/>
  <c r="C44" i="11"/>
  <c r="K36" i="11"/>
  <c r="D31" i="11"/>
  <c r="L23" i="11"/>
  <c r="G16" i="11"/>
  <c r="R9" i="11"/>
  <c r="G209" i="11"/>
  <c r="R146" i="11"/>
  <c r="H116" i="11"/>
  <c r="K103" i="11"/>
  <c r="D98" i="11"/>
  <c r="L90" i="11"/>
  <c r="J84" i="11"/>
  <c r="R76" i="11"/>
  <c r="E69" i="11"/>
  <c r="K63" i="11"/>
  <c r="F56" i="11"/>
  <c r="D50" i="11"/>
  <c r="L42" i="11"/>
  <c r="G35" i="11"/>
  <c r="E29" i="11"/>
  <c r="M21" i="11"/>
  <c r="K15" i="11"/>
  <c r="F8" i="11"/>
  <c r="C177" i="11"/>
  <c r="M149" i="11"/>
  <c r="C119" i="11"/>
  <c r="C106" i="11"/>
  <c r="K98" i="11"/>
  <c r="F91" i="11"/>
  <c r="D85" i="11"/>
  <c r="L77" i="11"/>
  <c r="R71" i="11"/>
  <c r="E64" i="11"/>
  <c r="M56" i="11"/>
  <c r="K50" i="11"/>
  <c r="F43" i="11"/>
  <c r="L37" i="11"/>
  <c r="G30" i="11"/>
  <c r="O22" i="11"/>
  <c r="E16" i="11"/>
  <c r="M8" i="11"/>
  <c r="J235" i="11"/>
  <c r="R138" i="11"/>
  <c r="B111" i="11"/>
  <c r="N102" i="11"/>
  <c r="I95" i="11"/>
  <c r="G89" i="11"/>
  <c r="O81" i="11"/>
  <c r="B74" i="11"/>
  <c r="H68" i="11"/>
  <c r="P60" i="11"/>
  <c r="N54" i="11"/>
  <c r="I47" i="11"/>
  <c r="Q39" i="11"/>
  <c r="J34" i="11"/>
  <c r="P28" i="11"/>
  <c r="N22" i="11"/>
  <c r="G17" i="11"/>
  <c r="M11" i="11"/>
  <c r="C5" i="11"/>
  <c r="G173" i="11"/>
  <c r="E149" i="11"/>
  <c r="Q121" i="11"/>
  <c r="N105" i="11"/>
  <c r="B101" i="11"/>
  <c r="C96" i="11"/>
  <c r="L91" i="11"/>
  <c r="H87" i="11"/>
  <c r="D83" i="11"/>
  <c r="M78" i="11"/>
  <c r="Q74" i="11"/>
  <c r="E70" i="11"/>
  <c r="I66" i="11"/>
  <c r="J61" i="11"/>
  <c r="F57" i="11"/>
  <c r="B53" i="11"/>
  <c r="K48" i="11"/>
  <c r="O44" i="11"/>
  <c r="C40" i="11"/>
  <c r="G36" i="11"/>
  <c r="H31" i="11"/>
  <c r="D27" i="11"/>
  <c r="M22" i="11"/>
  <c r="Q18" i="11"/>
  <c r="E14" i="11"/>
  <c r="I10" i="11"/>
  <c r="R5" i="11"/>
  <c r="M186" i="11"/>
  <c r="I153" i="11"/>
  <c r="D138" i="11"/>
  <c r="H118" i="11"/>
  <c r="G107" i="11"/>
  <c r="K102" i="11"/>
  <c r="O98" i="11"/>
  <c r="P93" i="11"/>
  <c r="L89" i="11"/>
  <c r="H85" i="11"/>
  <c r="D81" i="11"/>
  <c r="M76" i="11"/>
  <c r="Q72" i="11"/>
  <c r="E68" i="11"/>
  <c r="N63" i="11"/>
  <c r="J59" i="11"/>
  <c r="F55" i="11"/>
  <c r="B51" i="11"/>
  <c r="K46" i="11"/>
  <c r="O42" i="11"/>
  <c r="C38" i="11"/>
  <c r="L33" i="11"/>
  <c r="H29" i="11"/>
  <c r="D25" i="11"/>
  <c r="M20" i="11"/>
  <c r="Q16" i="11"/>
  <c r="E12" i="11"/>
  <c r="I8" i="11"/>
  <c r="G10" i="10"/>
  <c r="G15" i="11"/>
  <c r="C35" i="11"/>
  <c r="R48" i="11"/>
  <c r="N68" i="11"/>
  <c r="H82" i="11"/>
  <c r="D102" i="11"/>
  <c r="N150" i="11"/>
  <c r="L11" i="10"/>
  <c r="L17" i="10"/>
  <c r="M13" i="10"/>
  <c r="J10" i="10"/>
  <c r="K10" i="10"/>
  <c r="D8" i="10"/>
  <c r="H15" i="10"/>
  <c r="E30" i="9"/>
  <c r="B277" i="11"/>
  <c r="N293" i="11"/>
  <c r="G213" i="11"/>
  <c r="G232" i="11"/>
  <c r="I258" i="11"/>
  <c r="Q217" i="11"/>
  <c r="I252" i="11"/>
  <c r="B215" i="11"/>
  <c r="C245" i="11"/>
  <c r="I320" i="11"/>
  <c r="E241" i="11"/>
  <c r="N203" i="11"/>
  <c r="O242" i="11"/>
  <c r="C186" i="11"/>
  <c r="F233" i="11"/>
  <c r="I183" i="11"/>
  <c r="J197" i="11"/>
  <c r="F274" i="11"/>
  <c r="N188" i="11"/>
  <c r="D222" i="11"/>
  <c r="R163" i="11"/>
  <c r="H192" i="11"/>
  <c r="P151" i="11"/>
  <c r="J117" i="11"/>
  <c r="E153" i="11"/>
  <c r="K123" i="11"/>
  <c r="D167" i="11"/>
  <c r="N135" i="11"/>
  <c r="K110" i="11"/>
  <c r="E159" i="11"/>
  <c r="M143" i="11"/>
  <c r="P128" i="11"/>
  <c r="C113" i="11"/>
  <c r="E171" i="11"/>
  <c r="O144" i="11"/>
  <c r="G120" i="11"/>
  <c r="P215" i="11"/>
  <c r="P161" i="11"/>
  <c r="E144" i="11"/>
  <c r="K130" i="11"/>
  <c r="P41" i="11"/>
  <c r="P20" i="11"/>
  <c r="C104" i="11"/>
  <c r="R85" i="11"/>
  <c r="O68" i="11"/>
  <c r="L51" i="11"/>
  <c r="E38" i="11"/>
  <c r="N25" i="11"/>
  <c r="C8" i="11"/>
  <c r="G147" i="11"/>
  <c r="D105" i="11"/>
  <c r="E92" i="11"/>
  <c r="B75" i="11"/>
  <c r="C62" i="11"/>
  <c r="M44" i="11"/>
  <c r="I32" i="11"/>
  <c r="J19" i="11"/>
  <c r="C6" i="11"/>
  <c r="O39" i="11"/>
  <c r="B114" i="11"/>
  <c r="M9" i="10"/>
  <c r="H11" i="10"/>
  <c r="L337" i="11"/>
  <c r="H252" i="11"/>
  <c r="E225" i="11"/>
  <c r="G187" i="11"/>
  <c r="R191" i="11"/>
  <c r="L217" i="11"/>
  <c r="N231" i="11"/>
  <c r="F169" i="11"/>
  <c r="O183" i="11"/>
  <c r="D193" i="11"/>
  <c r="C222" i="11"/>
  <c r="E158" i="11"/>
  <c r="K112" i="11"/>
  <c r="O119" i="11"/>
  <c r="I152" i="11"/>
  <c r="R115" i="11"/>
  <c r="O157" i="11"/>
  <c r="B118" i="11"/>
  <c r="C156" i="11"/>
  <c r="N125" i="11"/>
  <c r="R166" i="11"/>
  <c r="M128" i="11"/>
  <c r="D130" i="11"/>
  <c r="G80" i="11"/>
  <c r="K52" i="11"/>
  <c r="O24" i="11"/>
  <c r="J154" i="11"/>
  <c r="M85" i="11"/>
  <c r="L58" i="11"/>
  <c r="H30" i="11"/>
  <c r="O3" i="11"/>
  <c r="N99" i="11"/>
  <c r="M72" i="11"/>
  <c r="O38" i="11"/>
  <c r="I4" i="11"/>
  <c r="J90" i="11"/>
  <c r="Q55" i="11"/>
  <c r="F30" i="11"/>
  <c r="Q7" i="11"/>
  <c r="R108" i="11"/>
  <c r="G84" i="11"/>
  <c r="M62" i="11"/>
  <c r="J45" i="11"/>
  <c r="O28" i="11"/>
  <c r="M6" i="11"/>
  <c r="M109" i="11"/>
  <c r="B91" i="11"/>
  <c r="H69" i="11"/>
  <c r="R51" i="11"/>
  <c r="R30" i="11"/>
  <c r="N82" i="11"/>
  <c r="B8" i="11"/>
  <c r="I61" i="11"/>
  <c r="Q127" i="11"/>
  <c r="P26" i="11"/>
  <c r="N84" i="11"/>
  <c r="E29" i="9"/>
  <c r="N34" i="11"/>
  <c r="L92" i="11"/>
  <c r="E10" i="10"/>
  <c r="M57" i="11"/>
  <c r="H106" i="11"/>
  <c r="E15" i="11"/>
  <c r="C73" i="11"/>
  <c r="M162" i="11"/>
  <c r="N389" i="11"/>
  <c r="L375" i="11"/>
  <c r="C397" i="11"/>
  <c r="J381" i="11"/>
  <c r="R366" i="11"/>
  <c r="K353" i="11"/>
  <c r="L340" i="11"/>
  <c r="K387" i="11"/>
  <c r="C373" i="11"/>
  <c r="Q358" i="11"/>
  <c r="O344" i="11"/>
  <c r="N399" i="11"/>
  <c r="K383" i="11"/>
  <c r="F368" i="11"/>
  <c r="G355" i="11"/>
  <c r="M341" i="11"/>
  <c r="F388" i="11"/>
  <c r="P374" i="11"/>
  <c r="R359" i="11"/>
  <c r="P345" i="11"/>
  <c r="R400" i="11"/>
  <c r="F384" i="11"/>
  <c r="K369" i="11"/>
  <c r="M355" i="11"/>
  <c r="N342" i="11"/>
  <c r="K395" i="11"/>
  <c r="C381" i="11"/>
  <c r="Q365" i="11"/>
  <c r="O351" i="11"/>
  <c r="M364" i="11"/>
  <c r="O331" i="11"/>
  <c r="H318" i="11"/>
  <c r="J372" i="11"/>
  <c r="B336" i="11"/>
  <c r="P321" i="11"/>
  <c r="B381" i="11"/>
  <c r="N336" i="11"/>
  <c r="O321" i="11"/>
  <c r="J389" i="11"/>
  <c r="Q337" i="11"/>
  <c r="L323" i="11"/>
  <c r="H365" i="11"/>
  <c r="Q383" i="11"/>
  <c r="K334" i="11"/>
  <c r="O322" i="11"/>
  <c r="P322" i="11"/>
  <c r="E304" i="11"/>
  <c r="I292" i="11"/>
  <c r="G278" i="11"/>
  <c r="M264" i="11"/>
  <c r="Q333" i="11"/>
  <c r="F310" i="11"/>
  <c r="D296" i="11"/>
  <c r="M283" i="11"/>
  <c r="K269" i="11"/>
  <c r="M321" i="11"/>
  <c r="I306" i="11"/>
  <c r="G292" i="11"/>
  <c r="M278" i="11"/>
  <c r="N265" i="11"/>
  <c r="Q320" i="11"/>
  <c r="B304" i="11"/>
  <c r="K291" i="11"/>
  <c r="Q277" i="11"/>
  <c r="O263" i="11"/>
  <c r="P320" i="11"/>
  <c r="N303" i="11"/>
  <c r="O290" i="11"/>
  <c r="F332" i="11"/>
  <c r="O309" i="11"/>
  <c r="E295" i="11"/>
  <c r="G338" i="11"/>
  <c r="K308" i="11"/>
  <c r="Q294" i="11"/>
  <c r="E282" i="11"/>
  <c r="I272" i="11"/>
  <c r="J254" i="11"/>
  <c r="C241" i="11"/>
  <c r="D228" i="11"/>
  <c r="B214" i="11"/>
  <c r="K201" i="11"/>
  <c r="K262" i="11"/>
  <c r="D247" i="11"/>
  <c r="M234" i="11"/>
  <c r="K220" i="11"/>
  <c r="F288" i="11"/>
  <c r="D260" i="11"/>
  <c r="P246" i="11"/>
  <c r="N232" i="11"/>
  <c r="J220" i="11"/>
  <c r="H206" i="11"/>
  <c r="F272" i="11"/>
  <c r="B255" i="11"/>
  <c r="M240" i="11"/>
  <c r="I228" i="11"/>
  <c r="H217" i="11"/>
  <c r="I280" i="11"/>
  <c r="D259" i="11"/>
  <c r="Q247" i="11"/>
  <c r="M235" i="11"/>
  <c r="D224" i="11"/>
  <c r="C213" i="11"/>
  <c r="I270" i="11"/>
  <c r="D254" i="11"/>
  <c r="K243" i="11"/>
  <c r="O231" i="11"/>
  <c r="E276" i="11"/>
  <c r="K224" i="11"/>
  <c r="O204" i="11"/>
  <c r="N192" i="11"/>
  <c r="M181" i="11"/>
  <c r="P245" i="11"/>
  <c r="E210" i="11"/>
  <c r="B199" i="11"/>
  <c r="F187" i="11"/>
  <c r="J175" i="11"/>
  <c r="Q164" i="11"/>
  <c r="G236" i="11"/>
  <c r="D209" i="11"/>
  <c r="H196" i="11"/>
  <c r="L184" i="11"/>
  <c r="O257" i="11"/>
  <c r="F217" i="11"/>
  <c r="M198" i="11"/>
  <c r="Q186" i="11"/>
  <c r="C176" i="11"/>
  <c r="G282" i="11"/>
  <c r="F225" i="11"/>
  <c r="I202" i="11"/>
  <c r="Q189" i="11"/>
  <c r="M177" i="11"/>
  <c r="D282" i="11"/>
  <c r="D225" i="11"/>
  <c r="F199" i="11"/>
  <c r="E188" i="11"/>
  <c r="Q176" i="11"/>
  <c r="M164" i="11"/>
  <c r="Q250" i="11"/>
  <c r="R205" i="11"/>
  <c r="K193" i="11"/>
  <c r="Q213" i="11"/>
  <c r="B166" i="11"/>
  <c r="F153" i="11"/>
  <c r="E142" i="11"/>
  <c r="Q130" i="11"/>
  <c r="E118" i="11"/>
  <c r="G108" i="11"/>
  <c r="N170" i="11"/>
  <c r="H154" i="11"/>
  <c r="O143" i="11"/>
  <c r="O135" i="11"/>
  <c r="Q125" i="11"/>
  <c r="C115" i="11"/>
  <c r="B243" i="11"/>
  <c r="H168" i="11"/>
  <c r="H157" i="11"/>
  <c r="J147" i="11"/>
  <c r="L137" i="11"/>
  <c r="G130" i="11"/>
  <c r="Q120" i="11"/>
  <c r="L113" i="11"/>
  <c r="H229" i="11"/>
  <c r="H174" i="11"/>
  <c r="R162" i="11"/>
  <c r="F154" i="11"/>
  <c r="I147" i="11"/>
  <c r="N138" i="11"/>
  <c r="K129" i="11"/>
  <c r="I123" i="11"/>
  <c r="F114" i="11"/>
  <c r="D335" i="11"/>
  <c r="K173" i="11"/>
  <c r="B161" i="11"/>
  <c r="R153" i="11"/>
  <c r="J145" i="11"/>
  <c r="M138" i="11"/>
  <c r="E130" i="11"/>
  <c r="R121" i="11"/>
  <c r="M114" i="11"/>
  <c r="D249" i="11"/>
  <c r="B177" i="11"/>
  <c r="D163" i="11"/>
  <c r="K154" i="11"/>
  <c r="N147" i="11"/>
  <c r="F139" i="11"/>
  <c r="D133" i="11"/>
  <c r="L125" i="11"/>
  <c r="G118" i="11"/>
  <c r="P195" i="11"/>
  <c r="I145" i="11"/>
  <c r="B124" i="11"/>
  <c r="B105" i="11"/>
  <c r="J97" i="11"/>
  <c r="P91" i="11"/>
  <c r="C84" i="11"/>
  <c r="I78" i="11"/>
  <c r="Q70" i="11"/>
  <c r="D63" i="11"/>
  <c r="J57" i="11"/>
  <c r="R49" i="11"/>
  <c r="P43" i="11"/>
  <c r="C36" i="11"/>
  <c r="K28" i="11"/>
  <c r="Q22" i="11"/>
  <c r="D15" i="11"/>
  <c r="J9" i="11"/>
  <c r="R177" i="11"/>
  <c r="P140" i="11"/>
  <c r="R114" i="11"/>
  <c r="C103" i="11"/>
  <c r="Q97" i="11"/>
  <c r="D90" i="11"/>
  <c r="L82" i="11"/>
  <c r="J76" i="11"/>
  <c r="R68" i="11"/>
  <c r="C63" i="11"/>
  <c r="K55" i="11"/>
  <c r="F48" i="11"/>
  <c r="D42" i="11"/>
  <c r="L34" i="11"/>
  <c r="J28" i="11"/>
  <c r="R20" i="11"/>
  <c r="E13" i="11"/>
  <c r="K7" i="11"/>
  <c r="B174" i="11"/>
  <c r="B148" i="11"/>
  <c r="M117" i="11"/>
  <c r="R103" i="11"/>
  <c r="C98" i="11"/>
  <c r="K90" i="11"/>
  <c r="Q84" i="11"/>
  <c r="D77" i="11"/>
  <c r="L69" i="11"/>
  <c r="R63" i="11"/>
  <c r="E56" i="11"/>
  <c r="C50" i="11"/>
  <c r="K42" i="11"/>
  <c r="F35" i="11"/>
  <c r="D29" i="11"/>
  <c r="L21" i="11"/>
  <c r="R15" i="11"/>
  <c r="E8" i="11"/>
  <c r="M163" i="11"/>
  <c r="G137" i="11"/>
  <c r="C109" i="11"/>
  <c r="F102" i="11"/>
  <c r="N94" i="11"/>
  <c r="I87" i="11"/>
  <c r="G81" i="11"/>
  <c r="O73" i="11"/>
  <c r="M67" i="11"/>
  <c r="H60" i="11"/>
  <c r="P52" i="11"/>
  <c r="N46" i="11"/>
  <c r="I39" i="11"/>
  <c r="B34" i="11"/>
  <c r="H28" i="11"/>
  <c r="K21" i="11"/>
  <c r="L16" i="11"/>
  <c r="E11" i="11"/>
  <c r="P4" i="11"/>
  <c r="L167" i="11"/>
  <c r="O147" i="11"/>
  <c r="F120" i="11"/>
  <c r="F105" i="11"/>
  <c r="O100" i="11"/>
  <c r="H95" i="11"/>
  <c r="D91" i="11"/>
  <c r="M86" i="11"/>
  <c r="Q82" i="11"/>
  <c r="E78" i="11"/>
  <c r="I74" i="11"/>
  <c r="R69" i="11"/>
  <c r="F65" i="11"/>
  <c r="B61" i="11"/>
  <c r="K56" i="11"/>
  <c r="O52" i="11"/>
  <c r="C48" i="11"/>
  <c r="G44" i="11"/>
  <c r="P39" i="11"/>
  <c r="D35" i="11"/>
  <c r="M30" i="11"/>
  <c r="Q26" i="11"/>
  <c r="E22" i="11"/>
  <c r="I18" i="11"/>
  <c r="R13" i="11"/>
  <c r="N9" i="11"/>
  <c r="B5" i="11"/>
  <c r="P179" i="11"/>
  <c r="H150" i="11"/>
  <c r="N136" i="11"/>
  <c r="R116" i="11"/>
  <c r="P106" i="11"/>
  <c r="C102" i="11"/>
  <c r="L97" i="11"/>
  <c r="H93" i="11"/>
  <c r="D89" i="11"/>
  <c r="M84" i="11"/>
  <c r="Q80" i="11"/>
  <c r="E76" i="11"/>
  <c r="I72" i="11"/>
  <c r="J67" i="11"/>
  <c r="F63" i="11"/>
  <c r="B59" i="11"/>
  <c r="K54" i="11"/>
  <c r="O50" i="11"/>
  <c r="C46" i="11"/>
  <c r="G42" i="11"/>
  <c r="H37" i="11"/>
  <c r="D33" i="11"/>
  <c r="M28" i="11"/>
  <c r="Q24" i="11"/>
  <c r="E20" i="11"/>
  <c r="I16" i="11"/>
  <c r="R11" i="11"/>
  <c r="F7" i="11"/>
  <c r="I3" i="11"/>
  <c r="R16" i="11"/>
  <c r="N36" i="11"/>
  <c r="H50" i="11"/>
  <c r="D70" i="11"/>
  <c r="I85" i="11"/>
  <c r="E105" i="11"/>
  <c r="P156" i="11"/>
  <c r="H12" i="10"/>
  <c r="H18" i="10"/>
  <c r="I14" i="10"/>
  <c r="F11" i="10"/>
  <c r="G11" i="10"/>
  <c r="D10" i="10"/>
  <c r="D16" i="10"/>
  <c r="G41" i="8"/>
  <c r="I35" i="11"/>
  <c r="Q91" i="11"/>
  <c r="H26" i="11"/>
  <c r="E81" i="11"/>
  <c r="C36" i="9"/>
  <c r="B48" i="11"/>
  <c r="I101" i="11"/>
  <c r="O37" i="11"/>
  <c r="M95" i="11"/>
  <c r="R8" i="11"/>
  <c r="N60" i="11"/>
  <c r="R130" i="11"/>
  <c r="G21" i="11"/>
  <c r="D76" i="11"/>
  <c r="B401" i="11"/>
  <c r="K388" i="11"/>
  <c r="Q374" i="11"/>
  <c r="B394" i="11"/>
  <c r="D380" i="11"/>
  <c r="G365" i="11"/>
  <c r="M351" i="11"/>
  <c r="I401" i="11"/>
  <c r="N386" i="11"/>
  <c r="B370" i="11"/>
  <c r="N357" i="11"/>
  <c r="L343" i="11"/>
  <c r="D396" i="11"/>
  <c r="H366" i="11"/>
  <c r="I353" i="11"/>
  <c r="O402" i="11"/>
  <c r="I387" i="11"/>
  <c r="F371" i="11"/>
  <c r="B359" i="11"/>
  <c r="M344" i="11"/>
  <c r="Q397" i="11"/>
  <c r="I367" i="11"/>
  <c r="B354" i="11"/>
  <c r="N394" i="11"/>
  <c r="B378" i="11"/>
  <c r="L350" i="11"/>
  <c r="L330" i="11"/>
  <c r="G364" i="11"/>
  <c r="M320" i="11"/>
  <c r="N334" i="11"/>
  <c r="K375" i="11"/>
  <c r="N321" i="11"/>
  <c r="F359" i="11"/>
  <c r="P333" i="11"/>
  <c r="H320" i="11"/>
  <c r="H289" i="11"/>
  <c r="B263" i="11"/>
  <c r="H308" i="11"/>
  <c r="G281" i="11"/>
  <c r="B320" i="11"/>
  <c r="D291" i="11"/>
  <c r="G317" i="11"/>
  <c r="R288" i="11"/>
  <c r="L262" i="11"/>
  <c r="K302" i="11"/>
  <c r="G328" i="11"/>
  <c r="J294" i="11"/>
  <c r="P307" i="11"/>
  <c r="C270" i="11"/>
  <c r="E239" i="11"/>
  <c r="Q297" i="11"/>
  <c r="I246" i="11"/>
  <c r="Q281" i="11"/>
  <c r="K231" i="11"/>
  <c r="P270" i="11"/>
  <c r="F227" i="11"/>
  <c r="J257" i="11"/>
  <c r="N222" i="11"/>
  <c r="I253" i="11"/>
  <c r="O269" i="11"/>
  <c r="K191" i="11"/>
  <c r="E209" i="11"/>
  <c r="O174" i="11"/>
  <c r="N207" i="11"/>
  <c r="I248" i="11"/>
  <c r="N185" i="11"/>
  <c r="E222" i="11"/>
  <c r="R176" i="11"/>
  <c r="C198" i="11"/>
  <c r="N175" i="11"/>
  <c r="D243" i="11"/>
  <c r="M194" i="11"/>
  <c r="G140" i="11"/>
  <c r="R256" i="11"/>
  <c r="Q141" i="11"/>
  <c r="E183" i="11"/>
  <c r="L153" i="11"/>
  <c r="G146" i="11"/>
  <c r="C126" i="11"/>
  <c r="F119" i="11"/>
  <c r="H211" i="11"/>
  <c r="R172" i="11"/>
  <c r="H152" i="11"/>
  <c r="C137" i="11"/>
  <c r="H120" i="11"/>
  <c r="D199" i="11"/>
  <c r="G160" i="11"/>
  <c r="D151" i="11"/>
  <c r="L135" i="11"/>
  <c r="O128" i="11"/>
  <c r="L111" i="11"/>
  <c r="E170" i="11"/>
  <c r="H153" i="11"/>
  <c r="C138" i="11"/>
  <c r="Q124" i="11"/>
  <c r="D117" i="11"/>
  <c r="H166" i="11"/>
  <c r="R140" i="11"/>
  <c r="L112" i="11"/>
  <c r="G104" i="11"/>
  <c r="O96" i="11"/>
  <c r="B89" i="11"/>
  <c r="M82" i="11"/>
  <c r="H75" i="11"/>
  <c r="N69" i="11"/>
  <c r="I62" i="11"/>
  <c r="Q54" i="11"/>
  <c r="O48" i="11"/>
  <c r="B41" i="11"/>
  <c r="H35" i="11"/>
  <c r="P27" i="11"/>
  <c r="C20" i="11"/>
  <c r="I14" i="11"/>
  <c r="Q6" i="11"/>
  <c r="N88" i="11"/>
  <c r="J60" i="11"/>
  <c r="C39" i="11"/>
  <c r="D26" i="11"/>
  <c r="J12" i="11"/>
  <c r="Q165" i="11"/>
  <c r="L114" i="11"/>
  <c r="J95" i="11"/>
  <c r="P81" i="11"/>
  <c r="Q68" i="11"/>
  <c r="B55" i="11"/>
  <c r="C34" i="11"/>
  <c r="Q20" i="11"/>
  <c r="J7" i="11"/>
  <c r="O129" i="11"/>
  <c r="E99" i="11"/>
  <c r="K85" i="11"/>
  <c r="L72" i="11"/>
  <c r="R58" i="11"/>
  <c r="M43" i="11"/>
  <c r="J26" i="11"/>
  <c r="G9" i="11"/>
  <c r="E163" i="11"/>
  <c r="E117" i="11"/>
  <c r="E94" i="11"/>
  <c r="N81" i="11"/>
  <c r="K72" i="11"/>
  <c r="G60" i="11"/>
  <c r="H47" i="11"/>
  <c r="I34" i="11"/>
  <c r="J21" i="11"/>
  <c r="O12" i="11"/>
  <c r="L172" i="11"/>
  <c r="Q113" i="11"/>
  <c r="Q96" i="11"/>
  <c r="R83" i="11"/>
  <c r="K70" i="11"/>
  <c r="G58" i="11"/>
  <c r="L49" i="11"/>
  <c r="E36" i="11"/>
  <c r="N23" i="11"/>
  <c r="O10" i="11"/>
  <c r="I21" i="11"/>
  <c r="P74" i="11"/>
  <c r="E173" i="11"/>
  <c r="M15" i="10"/>
  <c r="K14" i="10"/>
  <c r="K331" i="11"/>
  <c r="J248" i="11"/>
  <c r="M203" i="11"/>
  <c r="R257" i="11"/>
  <c r="B178" i="11"/>
  <c r="B181" i="11"/>
  <c r="E212" i="11"/>
  <c r="J243" i="11"/>
  <c r="G170" i="11"/>
  <c r="Q187" i="11"/>
  <c r="H135" i="11"/>
  <c r="B160" i="11"/>
  <c r="E137" i="11"/>
  <c r="Q109" i="11"/>
  <c r="P141" i="11"/>
  <c r="M108" i="11"/>
  <c r="L148" i="11"/>
  <c r="G125" i="11"/>
  <c r="R182" i="11"/>
  <c r="K140" i="11"/>
  <c r="N109" i="11"/>
  <c r="G158" i="11"/>
  <c r="B135" i="11"/>
  <c r="N160" i="11"/>
  <c r="F93" i="11"/>
  <c r="E66" i="11"/>
  <c r="F45" i="11"/>
  <c r="E18" i="11"/>
  <c r="K125" i="11"/>
  <c r="E93" i="11"/>
  <c r="N64" i="11"/>
  <c r="M37" i="11"/>
  <c r="I9" i="11"/>
  <c r="N107" i="11"/>
  <c r="E80" i="11"/>
  <c r="H65" i="11"/>
  <c r="G46" i="11"/>
  <c r="H17" i="11"/>
  <c r="M123" i="11"/>
  <c r="R82" i="11"/>
  <c r="I63" i="11"/>
  <c r="J42" i="11"/>
  <c r="B18" i="11"/>
  <c r="F152" i="11"/>
  <c r="R101" i="11"/>
  <c r="B93" i="11"/>
  <c r="L75" i="11"/>
  <c r="D67" i="11"/>
  <c r="R53" i="11"/>
  <c r="B37" i="11"/>
  <c r="P23" i="11"/>
  <c r="H15" i="11"/>
  <c r="P162" i="11"/>
  <c r="N103" i="11"/>
  <c r="C86" i="11"/>
  <c r="L73" i="11"/>
  <c r="M60" i="11"/>
  <c r="N47" i="11"/>
  <c r="H32" i="11"/>
  <c r="O85" i="11"/>
  <c r="M9" i="11"/>
  <c r="J64" i="11"/>
  <c r="C165" i="11"/>
  <c r="F28" i="11"/>
  <c r="D86" i="11"/>
  <c r="F34" i="9"/>
  <c r="D36" i="11"/>
  <c r="B94" i="11"/>
  <c r="B3" i="11"/>
  <c r="C59" i="11"/>
  <c r="P124" i="11"/>
  <c r="P16" i="11"/>
  <c r="N74" i="11"/>
  <c r="R401" i="11"/>
  <c r="F389" i="11"/>
  <c r="D375" i="11"/>
  <c r="F396" i="11"/>
  <c r="M380" i="11"/>
  <c r="J366" i="11"/>
  <c r="P352" i="11"/>
  <c r="D340" i="11"/>
  <c r="B387" i="11"/>
  <c r="I371" i="11"/>
  <c r="I358" i="11"/>
  <c r="G344" i="11"/>
  <c r="P398" i="11"/>
  <c r="B383" i="11"/>
  <c r="K367" i="11"/>
  <c r="D354" i="11"/>
  <c r="E341" i="11"/>
  <c r="R387" i="11"/>
  <c r="D372" i="11"/>
  <c r="J359" i="11"/>
  <c r="H345" i="11"/>
  <c r="K399" i="11"/>
  <c r="R383" i="11"/>
  <c r="M368" i="11"/>
  <c r="R354" i="11"/>
  <c r="F342" i="11"/>
  <c r="B395" i="11"/>
  <c r="I379" i="11"/>
  <c r="I365" i="11"/>
  <c r="G351" i="11"/>
  <c r="L361" i="11"/>
  <c r="G331" i="11"/>
  <c r="M317" i="11"/>
  <c r="H367" i="11"/>
  <c r="K335" i="11"/>
  <c r="H321" i="11"/>
  <c r="C374" i="11"/>
  <c r="J335" i="11"/>
  <c r="G321" i="11"/>
  <c r="E384" i="11"/>
  <c r="D337" i="11"/>
  <c r="D323" i="11"/>
  <c r="G362" i="11"/>
  <c r="B382" i="11"/>
  <c r="C334" i="11"/>
  <c r="M397" i="11"/>
  <c r="C321" i="11"/>
  <c r="R303" i="11"/>
  <c r="F291" i="11"/>
  <c r="L277" i="11"/>
  <c r="E264" i="11"/>
  <c r="P330" i="11"/>
  <c r="K309" i="11"/>
  <c r="Q295" i="11"/>
  <c r="B282" i="11"/>
  <c r="C269" i="11"/>
  <c r="R320" i="11"/>
  <c r="F305" i="11"/>
  <c r="L291" i="11"/>
  <c r="E278" i="11"/>
  <c r="K264" i="11"/>
  <c r="F319" i="11"/>
  <c r="O303" i="11"/>
  <c r="M289" i="11"/>
  <c r="I277" i="11"/>
  <c r="G263" i="11"/>
  <c r="J318" i="11"/>
  <c r="F303" i="11"/>
  <c r="G290" i="11"/>
  <c r="F330" i="11"/>
  <c r="G309" i="11"/>
  <c r="R294" i="11"/>
  <c r="F333" i="11"/>
  <c r="C308" i="11"/>
  <c r="I294" i="11"/>
  <c r="J281" i="11"/>
  <c r="N271" i="11"/>
  <c r="B254" i="11"/>
  <c r="H240" i="11"/>
  <c r="Q227" i="11"/>
  <c r="O213" i="11"/>
  <c r="J313" i="11"/>
  <c r="K261" i="11"/>
  <c r="Q246" i="11"/>
  <c r="R233" i="11"/>
  <c r="C220" i="11"/>
  <c r="O285" i="11"/>
  <c r="G259" i="11"/>
  <c r="H246" i="11"/>
  <c r="F232" i="11"/>
  <c r="L218" i="11"/>
  <c r="M205" i="11"/>
  <c r="K271" i="11"/>
  <c r="G254" i="11"/>
  <c r="E240" i="11"/>
  <c r="N227" i="11"/>
  <c r="E216" i="11"/>
  <c r="K279" i="11"/>
  <c r="P258" i="11"/>
  <c r="N246" i="11"/>
  <c r="E235" i="11"/>
  <c r="I223" i="11"/>
  <c r="R386" i="11"/>
  <c r="C268" i="11"/>
  <c r="Q253" i="11"/>
  <c r="H242" i="11"/>
  <c r="G231" i="11"/>
  <c r="P272" i="11"/>
  <c r="O220" i="11"/>
  <c r="E204" i="11"/>
  <c r="F192" i="11"/>
  <c r="R180" i="11"/>
  <c r="E244" i="11"/>
  <c r="O209" i="11"/>
  <c r="G198" i="11"/>
  <c r="K186" i="11"/>
  <c r="B175" i="11"/>
  <c r="N163" i="11"/>
  <c r="Q234" i="11"/>
  <c r="M208" i="11"/>
  <c r="E195" i="11"/>
  <c r="D184" i="11"/>
  <c r="J251" i="11"/>
  <c r="E214" i="11"/>
  <c r="R197" i="11"/>
  <c r="I186" i="11"/>
  <c r="M174" i="11"/>
  <c r="H278" i="11"/>
  <c r="P223" i="11"/>
  <c r="J200" i="11"/>
  <c r="I189" i="11"/>
  <c r="E177" i="11"/>
  <c r="D274" i="11"/>
  <c r="N223" i="11"/>
  <c r="K198" i="11"/>
  <c r="J187" i="11"/>
  <c r="I176" i="11"/>
  <c r="E164" i="11"/>
  <c r="P247" i="11"/>
  <c r="H205" i="11"/>
  <c r="C193" i="11"/>
  <c r="P204" i="11"/>
  <c r="M165" i="11"/>
  <c r="C152" i="11"/>
  <c r="B141" i="11"/>
  <c r="N129" i="11"/>
  <c r="R117" i="11"/>
  <c r="Q106" i="11"/>
  <c r="C169" i="11"/>
  <c r="M153" i="11"/>
  <c r="L142" i="11"/>
  <c r="F132" i="11"/>
  <c r="F124" i="11"/>
  <c r="P114" i="11"/>
  <c r="Q207" i="11"/>
  <c r="Q167" i="11"/>
  <c r="O154" i="11"/>
  <c r="B147" i="11"/>
  <c r="I136" i="11"/>
  <c r="Q128" i="11"/>
  <c r="I120" i="11"/>
  <c r="N111" i="11"/>
  <c r="Q218" i="11"/>
  <c r="M173" i="11"/>
  <c r="K161" i="11"/>
  <c r="C153" i="11"/>
  <c r="H144" i="11"/>
  <c r="F138" i="11"/>
  <c r="C129" i="11"/>
  <c r="F122" i="11"/>
  <c r="K113" i="11"/>
  <c r="P202" i="11"/>
  <c r="P172" i="11"/>
  <c r="O160" i="11"/>
  <c r="J153" i="11"/>
  <c r="B145" i="11"/>
  <c r="G136" i="11"/>
  <c r="R129" i="11"/>
  <c r="B121" i="11"/>
  <c r="E114" i="11"/>
  <c r="Q224" i="11"/>
  <c r="P171" i="11"/>
  <c r="D162" i="11"/>
  <c r="P153" i="11"/>
  <c r="F147" i="11"/>
  <c r="K138" i="11"/>
  <c r="F131" i="11"/>
  <c r="D125" i="11"/>
  <c r="L117" i="11"/>
  <c r="G184" i="11"/>
  <c r="H142" i="11"/>
  <c r="I113" i="11"/>
  <c r="O104" i="11"/>
  <c r="B97" i="11"/>
  <c r="H91" i="11"/>
  <c r="P83" i="11"/>
  <c r="C76" i="11"/>
  <c r="I70" i="11"/>
  <c r="Q62" i="11"/>
  <c r="O56" i="11"/>
  <c r="B49" i="11"/>
  <c r="J41" i="11"/>
  <c r="P35" i="11"/>
  <c r="C28" i="11"/>
  <c r="I22" i="11"/>
  <c r="Q14" i="11"/>
  <c r="D7" i="11"/>
  <c r="P174" i="11"/>
  <c r="E139" i="11"/>
  <c r="H113" i="11"/>
  <c r="P102" i="11"/>
  <c r="C95" i="11"/>
  <c r="Q89" i="11"/>
  <c r="D82" i="11"/>
  <c r="B76" i="11"/>
  <c r="J68" i="11"/>
  <c r="R60" i="11"/>
  <c r="P54" i="11"/>
  <c r="C47" i="11"/>
  <c r="Q41" i="11"/>
  <c r="D34" i="11"/>
  <c r="L26" i="11"/>
  <c r="J20" i="11"/>
  <c r="R12" i="11"/>
  <c r="C7" i="11"/>
  <c r="D168" i="11"/>
  <c r="I137" i="11"/>
  <c r="B116" i="11"/>
  <c r="J103" i="11"/>
  <c r="P97" i="11"/>
  <c r="C90" i="11"/>
  <c r="K82" i="11"/>
  <c r="Q76" i="11"/>
  <c r="D69" i="11"/>
  <c r="B63" i="11"/>
  <c r="J55" i="11"/>
  <c r="R47" i="11"/>
  <c r="C42" i="11"/>
  <c r="K34" i="11"/>
  <c r="Q28" i="11"/>
  <c r="D21" i="11"/>
  <c r="L13" i="11"/>
  <c r="R7" i="11"/>
  <c r="O161" i="11"/>
  <c r="Q135" i="11"/>
  <c r="D108" i="11"/>
  <c r="M99" i="11"/>
  <c r="F94" i="11"/>
  <c r="N86" i="11"/>
  <c r="L80" i="11"/>
  <c r="G73" i="11"/>
  <c r="O65" i="11"/>
  <c r="E59" i="11"/>
  <c r="M51" i="11"/>
  <c r="F46" i="11"/>
  <c r="N38" i="11"/>
  <c r="G33" i="11"/>
  <c r="R26" i="11"/>
  <c r="C21" i="11"/>
  <c r="D16" i="11"/>
  <c r="O9" i="11"/>
  <c r="H4" i="11"/>
  <c r="F165" i="11"/>
  <c r="C143" i="11"/>
  <c r="P118" i="11"/>
  <c r="K104" i="11"/>
  <c r="G100" i="11"/>
  <c r="M94" i="11"/>
  <c r="Q90" i="11"/>
  <c r="E86" i="11"/>
  <c r="I82" i="11"/>
  <c r="R77" i="11"/>
  <c r="N73" i="11"/>
  <c r="B69" i="11"/>
  <c r="K64" i="11"/>
  <c r="O60" i="11"/>
  <c r="C56" i="11"/>
  <c r="G52" i="11"/>
  <c r="P47" i="11"/>
  <c r="L43" i="11"/>
  <c r="M38" i="11"/>
  <c r="Q34" i="11"/>
  <c r="E30" i="11"/>
  <c r="I26" i="11"/>
  <c r="R21" i="11"/>
  <c r="N17" i="11"/>
  <c r="J13" i="11"/>
  <c r="K8" i="11"/>
  <c r="O4" i="11"/>
  <c r="M175" i="11"/>
  <c r="R148" i="11"/>
  <c r="C135" i="11"/>
  <c r="G115" i="11"/>
  <c r="G106" i="11"/>
  <c r="H101" i="11"/>
  <c r="D97" i="11"/>
  <c r="M92" i="11"/>
  <c r="Q88" i="11"/>
  <c r="E84" i="11"/>
  <c r="I80" i="11"/>
  <c r="R75" i="11"/>
  <c r="F71" i="11"/>
  <c r="B67" i="11"/>
  <c r="K62" i="11"/>
  <c r="O58" i="11"/>
  <c r="C54" i="11"/>
  <c r="G50" i="11"/>
  <c r="P45" i="11"/>
  <c r="D41" i="11"/>
  <c r="M36" i="11"/>
  <c r="Q32" i="11"/>
  <c r="E28" i="11"/>
  <c r="I24" i="11"/>
  <c r="R19" i="11"/>
  <c r="N15" i="11"/>
  <c r="B11" i="11"/>
  <c r="K6" i="11"/>
  <c r="N4" i="11"/>
  <c r="H18" i="11"/>
  <c r="D38" i="11"/>
  <c r="I53" i="11"/>
  <c r="O71" i="11"/>
  <c r="K91" i="11"/>
  <c r="R106" i="11"/>
  <c r="C163" i="11"/>
  <c r="D13" i="10"/>
  <c r="E9" i="10"/>
  <c r="E15" i="10"/>
  <c r="J12" i="10"/>
  <c r="G13" i="10"/>
  <c r="L10" i="10"/>
  <c r="L16" i="10"/>
  <c r="N382" i="11"/>
  <c r="I383" i="11"/>
  <c r="P340" i="11"/>
  <c r="N364" i="11"/>
  <c r="H349" i="11"/>
  <c r="J316" i="11"/>
  <c r="G334" i="11"/>
  <c r="N370" i="11"/>
  <c r="L320" i="11"/>
  <c r="K336" i="11"/>
  <c r="R376" i="11"/>
  <c r="I392" i="11"/>
  <c r="J303" i="11"/>
  <c r="D277" i="11"/>
  <c r="P328" i="11"/>
  <c r="I295" i="11"/>
  <c r="P268" i="11"/>
  <c r="H303" i="11"/>
  <c r="P263" i="11"/>
  <c r="G303" i="11"/>
  <c r="N276" i="11"/>
  <c r="I315" i="11"/>
  <c r="Q288" i="11"/>
  <c r="Q307" i="11"/>
  <c r="C331" i="11"/>
  <c r="L279" i="11"/>
  <c r="L252" i="11"/>
  <c r="F226" i="11"/>
  <c r="B261" i="11"/>
  <c r="P219" i="11"/>
  <c r="R244" i="11"/>
  <c r="E205" i="11"/>
  <c r="R239" i="11"/>
  <c r="J278" i="11"/>
  <c r="J234" i="11"/>
  <c r="H267" i="11"/>
  <c r="L230" i="11"/>
  <c r="P218" i="11"/>
  <c r="B180" i="11"/>
  <c r="D197" i="11"/>
  <c r="C162" i="11"/>
  <c r="B194" i="11"/>
  <c r="F212" i="11"/>
  <c r="R173" i="11"/>
  <c r="O199" i="11"/>
  <c r="B268" i="11"/>
  <c r="O186" i="11"/>
  <c r="Q204" i="11"/>
  <c r="L164" i="11"/>
  <c r="F129" i="11"/>
  <c r="J168" i="11"/>
  <c r="K131" i="11"/>
  <c r="H114" i="11"/>
  <c r="O171" i="11"/>
  <c r="O137" i="11"/>
  <c r="E109" i="11"/>
  <c r="H102" i="11"/>
  <c r="P94" i="11"/>
  <c r="I81" i="11"/>
  <c r="Q73" i="11"/>
  <c r="B68" i="11"/>
  <c r="H54" i="11"/>
  <c r="P46" i="11"/>
  <c r="Q33" i="11"/>
  <c r="B20" i="11"/>
  <c r="R4" i="11"/>
  <c r="H134" i="11"/>
  <c r="B103" i="11"/>
  <c r="H89" i="11"/>
  <c r="I76" i="11"/>
  <c r="D61" i="11"/>
  <c r="J47" i="11"/>
  <c r="K26" i="11"/>
  <c r="D13" i="11"/>
  <c r="D160" i="11"/>
  <c r="M107" i="11"/>
  <c r="C93" i="11"/>
  <c r="F78" i="11"/>
  <c r="G65" i="11"/>
  <c r="E51" i="11"/>
  <c r="F38" i="11"/>
  <c r="L32" i="11"/>
  <c r="Q15" i="11"/>
  <c r="M3" i="11"/>
  <c r="B140" i="11"/>
  <c r="D99" i="11"/>
  <c r="I90" i="11"/>
  <c r="J77" i="11"/>
  <c r="C64" i="11"/>
  <c r="P55" i="11"/>
  <c r="Q42" i="11"/>
  <c r="R29" i="11"/>
  <c r="F17" i="11"/>
  <c r="G4" i="11"/>
  <c r="M133" i="11"/>
  <c r="M100" i="11"/>
  <c r="I88" i="11"/>
  <c r="N79" i="11"/>
  <c r="O66" i="11"/>
  <c r="P53" i="11"/>
  <c r="Q40" i="11"/>
  <c r="R27" i="11"/>
  <c r="K14" i="11"/>
  <c r="D6" i="11"/>
  <c r="J56" i="11"/>
  <c r="L94" i="11"/>
  <c r="L13" i="10"/>
  <c r="J14" i="10"/>
  <c r="H17" i="10"/>
  <c r="M275" i="11"/>
  <c r="P302" i="11"/>
  <c r="F280" i="11"/>
  <c r="Q242" i="11"/>
  <c r="H198" i="11"/>
  <c r="L219" i="11"/>
  <c r="Q180" i="11"/>
  <c r="L201" i="11"/>
  <c r="L206" i="11"/>
  <c r="N249" i="11"/>
  <c r="F172" i="11"/>
  <c r="H181" i="11"/>
  <c r="R198" i="11"/>
  <c r="D147" i="11"/>
  <c r="C188" i="11"/>
  <c r="M129" i="11"/>
  <c r="I160" i="11"/>
  <c r="J131" i="11"/>
  <c r="O184" i="11"/>
  <c r="J142" i="11"/>
  <c r="O109" i="11"/>
  <c r="F149" i="11"/>
  <c r="K116" i="11"/>
  <c r="L149" i="11"/>
  <c r="H121" i="11"/>
  <c r="I108" i="11"/>
  <c r="L87" i="11"/>
  <c r="M58" i="11"/>
  <c r="G32" i="11"/>
  <c r="F5" i="11"/>
  <c r="G99" i="11"/>
  <c r="F72" i="11"/>
  <c r="O43" i="11"/>
  <c r="N16" i="11"/>
  <c r="F128" i="11"/>
  <c r="O86" i="11"/>
  <c r="F59" i="11"/>
  <c r="B31" i="11"/>
  <c r="N11" i="11"/>
  <c r="Q103" i="11"/>
  <c r="P76" i="11"/>
  <c r="D48" i="11"/>
  <c r="L24" i="11"/>
  <c r="F181" i="11"/>
  <c r="F97" i="11"/>
  <c r="P79" i="11"/>
  <c r="Q58" i="11"/>
  <c r="F41" i="11"/>
  <c r="L19" i="11"/>
  <c r="L264" i="11"/>
  <c r="J124" i="11"/>
  <c r="F95" i="11"/>
  <c r="P77" i="11"/>
  <c r="I56" i="11"/>
  <c r="K13" i="10"/>
  <c r="O53" i="11"/>
  <c r="N110" i="11"/>
  <c r="C34" i="9"/>
  <c r="I29" i="11"/>
  <c r="P82" i="11"/>
  <c r="I11" i="10"/>
  <c r="M49" i="11"/>
  <c r="J104" i="11"/>
  <c r="D4" i="11"/>
  <c r="L60" i="11"/>
  <c r="M112" i="11"/>
  <c r="C27" i="11"/>
  <c r="H74" i="11"/>
  <c r="H24" i="11"/>
  <c r="O77" i="11"/>
  <c r="O400" i="11"/>
  <c r="M386" i="11"/>
  <c r="I374" i="11"/>
  <c r="N393" i="11"/>
  <c r="F379" i="11"/>
  <c r="L364" i="11"/>
  <c r="E351" i="11"/>
  <c r="C400" i="11"/>
  <c r="D386" i="11"/>
  <c r="N369" i="11"/>
  <c r="P355" i="11"/>
  <c r="D343" i="11"/>
  <c r="O395" i="11"/>
  <c r="Q381" i="11"/>
  <c r="M365" i="11"/>
  <c r="N352" i="11"/>
  <c r="P401" i="11"/>
  <c r="K386" i="11"/>
  <c r="R370" i="11"/>
  <c r="D357" i="11"/>
  <c r="E344" i="11"/>
  <c r="H397" i="11"/>
  <c r="C382" i="11"/>
  <c r="N366" i="11"/>
  <c r="O353" i="11"/>
  <c r="M339" i="11"/>
  <c r="D394" i="11"/>
  <c r="N377" i="11"/>
  <c r="P362" i="11"/>
  <c r="D350" i="11"/>
  <c r="R347" i="11"/>
  <c r="Q329" i="11"/>
  <c r="B316" i="11"/>
  <c r="Q362" i="11"/>
  <c r="D333" i="11"/>
  <c r="E320" i="11"/>
  <c r="F367" i="11"/>
  <c r="P332" i="11"/>
  <c r="D320" i="11"/>
  <c r="Q373" i="11"/>
  <c r="M334" i="11"/>
  <c r="F321" i="11"/>
  <c r="P357" i="11"/>
  <c r="H373" i="11"/>
  <c r="H333" i="11"/>
  <c r="N390" i="11"/>
  <c r="J317" i="11"/>
  <c r="B303" i="11"/>
  <c r="M288" i="11"/>
  <c r="I276" i="11"/>
  <c r="O262" i="11"/>
  <c r="O327" i="11"/>
  <c r="E307" i="11"/>
  <c r="N294" i="11"/>
  <c r="L280" i="11"/>
  <c r="R266" i="11"/>
  <c r="G319" i="11"/>
  <c r="M302" i="11"/>
  <c r="I290" i="11"/>
  <c r="O276" i="11"/>
  <c r="H263" i="11"/>
  <c r="C316" i="11"/>
  <c r="L302" i="11"/>
  <c r="J288" i="11"/>
  <c r="P274" i="11"/>
  <c r="D262" i="11"/>
  <c r="P314" i="11"/>
  <c r="P301" i="11"/>
  <c r="I288" i="11"/>
  <c r="E327" i="11"/>
  <c r="N306" i="11"/>
  <c r="B294" i="11"/>
  <c r="E330" i="11"/>
  <c r="R305" i="11"/>
  <c r="F293" i="11"/>
  <c r="D279" i="11"/>
  <c r="M268" i="11"/>
  <c r="D252" i="11"/>
  <c r="R238" i="11"/>
  <c r="C225" i="11"/>
  <c r="L212" i="11"/>
  <c r="P294" i="11"/>
  <c r="H259" i="11"/>
  <c r="N245" i="11"/>
  <c r="L231" i="11"/>
  <c r="M218" i="11"/>
  <c r="P280" i="11"/>
  <c r="L257" i="11"/>
  <c r="B244" i="11"/>
  <c r="C231" i="11"/>
  <c r="I217" i="11"/>
  <c r="O203" i="11"/>
  <c r="E269" i="11"/>
  <c r="N251" i="11"/>
  <c r="B239" i="11"/>
  <c r="C226" i="11"/>
  <c r="O214" i="11"/>
  <c r="I275" i="11"/>
  <c r="L256" i="11"/>
  <c r="P244" i="11"/>
  <c r="O233" i="11"/>
  <c r="F222" i="11"/>
  <c r="C315" i="11"/>
  <c r="R265" i="11"/>
  <c r="N252" i="11"/>
  <c r="R240" i="11"/>
  <c r="Q229" i="11"/>
  <c r="N266" i="11"/>
  <c r="N217" i="11"/>
  <c r="O202" i="11"/>
  <c r="C191" i="11"/>
  <c r="O179" i="11"/>
  <c r="N239" i="11"/>
  <c r="O208" i="11"/>
  <c r="I196" i="11"/>
  <c r="M184" i="11"/>
  <c r="L173" i="11"/>
  <c r="D321" i="11"/>
  <c r="O228" i="11"/>
  <c r="B207" i="11"/>
  <c r="O193" i="11"/>
  <c r="F182" i="11"/>
  <c r="H245" i="11"/>
  <c r="M211" i="11"/>
  <c r="O196" i="11"/>
  <c r="F185" i="11"/>
  <c r="J173" i="11"/>
  <c r="D268" i="11"/>
  <c r="H221" i="11"/>
  <c r="G199" i="11"/>
  <c r="K187" i="11"/>
  <c r="J176" i="11"/>
  <c r="C265" i="11"/>
  <c r="E220" i="11"/>
  <c r="P197" i="11"/>
  <c r="L185" i="11"/>
  <c r="C174" i="11"/>
  <c r="B163" i="11"/>
  <c r="N241" i="11"/>
  <c r="F203" i="11"/>
  <c r="M191" i="11"/>
  <c r="L191" i="11"/>
  <c r="L163" i="11"/>
  <c r="H151" i="11"/>
  <c r="L139" i="11"/>
  <c r="C128" i="11"/>
  <c r="B117" i="11"/>
  <c r="M244" i="11"/>
  <c r="N166" i="11"/>
  <c r="R152" i="11"/>
  <c r="I141" i="11"/>
  <c r="C131" i="11"/>
  <c r="R120" i="11"/>
  <c r="E113" i="11"/>
  <c r="D180" i="11"/>
  <c r="J165" i="11"/>
  <c r="D153" i="11"/>
  <c r="F143" i="11"/>
  <c r="F135" i="11"/>
  <c r="P125" i="11"/>
  <c r="K118" i="11"/>
  <c r="P109" i="11"/>
  <c r="I190" i="11"/>
  <c r="G171" i="11"/>
  <c r="R158" i="11"/>
  <c r="M151" i="11"/>
  <c r="E143" i="11"/>
  <c r="R134" i="11"/>
  <c r="H128" i="11"/>
  <c r="M119" i="11"/>
  <c r="P112" i="11"/>
  <c r="C196" i="11"/>
  <c r="R165" i="11"/>
  <c r="Q158" i="11"/>
  <c r="I150" i="11"/>
  <c r="L143" i="11"/>
  <c r="D135" i="11"/>
  <c r="Q126" i="11"/>
  <c r="L119" i="11"/>
  <c r="D111" i="11"/>
  <c r="R209" i="11"/>
  <c r="J169" i="11"/>
  <c r="J159" i="11"/>
  <c r="M152" i="11"/>
  <c r="R143" i="11"/>
  <c r="P137" i="11"/>
  <c r="C130" i="11"/>
  <c r="K122" i="11"/>
  <c r="Q116" i="11"/>
  <c r="F164" i="11"/>
  <c r="Q137" i="11"/>
  <c r="H110" i="11"/>
  <c r="N101" i="11"/>
  <c r="G96" i="11"/>
  <c r="O88" i="11"/>
  <c r="E82" i="11"/>
  <c r="M74" i="11"/>
  <c r="H67" i="11"/>
  <c r="N61" i="11"/>
  <c r="I54" i="11"/>
  <c r="G48" i="11"/>
  <c r="O40" i="11"/>
  <c r="B33" i="11"/>
  <c r="H27" i="11"/>
  <c r="P19" i="11"/>
  <c r="N13" i="11"/>
  <c r="I6" i="11"/>
  <c r="L160" i="11"/>
  <c r="N134" i="11"/>
  <c r="O107" i="11"/>
  <c r="M101" i="11"/>
  <c r="H94" i="11"/>
  <c r="P86" i="11"/>
  <c r="N80" i="11"/>
  <c r="I73" i="11"/>
  <c r="O67" i="11"/>
  <c r="B60" i="11"/>
  <c r="J52" i="11"/>
  <c r="H46" i="11"/>
  <c r="P38" i="11"/>
  <c r="I33" i="11"/>
  <c r="Q25" i="11"/>
  <c r="D18" i="11"/>
  <c r="B12" i="11"/>
  <c r="J4" i="11"/>
  <c r="Q161" i="11"/>
  <c r="G131" i="11"/>
  <c r="D109" i="11"/>
  <c r="O102" i="11"/>
  <c r="B95" i="11"/>
  <c r="M88" i="11"/>
  <c r="H81" i="11"/>
  <c r="P73" i="11"/>
  <c r="I68" i="11"/>
  <c r="Q60" i="11"/>
  <c r="O54" i="11"/>
  <c r="B47" i="11"/>
  <c r="J39" i="11"/>
  <c r="P33" i="11"/>
  <c r="C26" i="11"/>
  <c r="I20" i="11"/>
  <c r="Q12" i="11"/>
  <c r="D5" i="11"/>
  <c r="C157" i="11"/>
  <c r="N126" i="11"/>
  <c r="K106" i="11"/>
  <c r="R98" i="11"/>
  <c r="E91" i="11"/>
  <c r="C85" i="11"/>
  <c r="K77" i="11"/>
  <c r="D72" i="11"/>
  <c r="L64" i="11"/>
  <c r="G57" i="11"/>
  <c r="R50" i="11"/>
  <c r="E43" i="11"/>
  <c r="K37" i="11"/>
  <c r="I31" i="11"/>
  <c r="O25" i="11"/>
  <c r="H20" i="11"/>
  <c r="K13" i="11"/>
  <c r="L8" i="11"/>
  <c r="P310" i="11"/>
  <c r="R156" i="11"/>
  <c r="L138" i="11"/>
  <c r="O115" i="11"/>
  <c r="P103" i="11"/>
  <c r="Q98" i="11"/>
  <c r="R93" i="11"/>
  <c r="N89" i="11"/>
  <c r="J85" i="11"/>
  <c r="F81" i="11"/>
  <c r="O76" i="11"/>
  <c r="C72" i="11"/>
  <c r="G68" i="11"/>
  <c r="P63" i="11"/>
  <c r="L59" i="11"/>
  <c r="H55" i="11"/>
  <c r="D51" i="11"/>
  <c r="E46" i="11"/>
  <c r="I42" i="11"/>
  <c r="R37" i="11"/>
  <c r="N33" i="11"/>
  <c r="J29" i="11"/>
  <c r="F25" i="11"/>
  <c r="B21" i="11"/>
  <c r="C16" i="11"/>
  <c r="G12" i="11"/>
  <c r="P7" i="11"/>
  <c r="L3" i="11"/>
  <c r="K169" i="11"/>
  <c r="Q145" i="11"/>
  <c r="B132" i="11"/>
  <c r="Q111" i="11"/>
  <c r="Q104" i="11"/>
  <c r="E100" i="11"/>
  <c r="I96" i="11"/>
  <c r="R91" i="11"/>
  <c r="N87" i="11"/>
  <c r="J83" i="11"/>
  <c r="K78" i="11"/>
  <c r="O74" i="11"/>
  <c r="C70" i="11"/>
  <c r="G66" i="11"/>
  <c r="P61" i="11"/>
  <c r="L57" i="11"/>
  <c r="H53" i="11"/>
  <c r="Q48" i="11"/>
  <c r="E44" i="11"/>
  <c r="I40" i="11"/>
  <c r="R35" i="11"/>
  <c r="N31" i="11"/>
  <c r="J27" i="11"/>
  <c r="F23" i="11"/>
  <c r="O18" i="11"/>
  <c r="C14" i="11"/>
  <c r="G10" i="11"/>
  <c r="P5" i="11"/>
  <c r="O7" i="11"/>
  <c r="J24" i="11"/>
  <c r="E41" i="11"/>
  <c r="L62" i="11"/>
  <c r="F76" i="11"/>
  <c r="B96" i="11"/>
  <c r="D120" i="11"/>
  <c r="E201" i="11"/>
  <c r="H14" i="10"/>
  <c r="I10" i="10"/>
  <c r="E17" i="10"/>
  <c r="F15" i="10"/>
  <c r="G15" i="10"/>
  <c r="D12" i="10"/>
  <c r="D18" i="10"/>
  <c r="G43" i="8"/>
  <c r="J6" i="11"/>
  <c r="Q59" i="11"/>
  <c r="I127" i="11"/>
  <c r="B40" i="11"/>
  <c r="R88" i="11"/>
  <c r="E14" i="10"/>
  <c r="P58" i="11"/>
  <c r="C117" i="11"/>
  <c r="Q11" i="11"/>
  <c r="C65" i="11"/>
  <c r="L136" i="11"/>
  <c r="O31" i="11"/>
  <c r="B88" i="11"/>
  <c r="I13" i="10"/>
  <c r="O45" i="11"/>
  <c r="B102" i="11"/>
  <c r="P395" i="11"/>
  <c r="I382" i="11"/>
  <c r="J369" i="11"/>
  <c r="I388" i="11"/>
  <c r="D373" i="11"/>
  <c r="M359" i="11"/>
  <c r="K345" i="11"/>
  <c r="G395" i="11"/>
  <c r="N379" i="11"/>
  <c r="K364" i="11"/>
  <c r="D351" i="11"/>
  <c r="E338" i="11"/>
  <c r="K390" i="11"/>
  <c r="R374" i="11"/>
  <c r="I361" i="11"/>
  <c r="G347" i="11"/>
  <c r="B396" i="11"/>
  <c r="I380" i="11"/>
  <c r="G366" i="11"/>
  <c r="E352" i="11"/>
  <c r="N339" i="11"/>
  <c r="F391" i="11"/>
  <c r="M375" i="11"/>
  <c r="B362" i="11"/>
  <c r="M347" i="11"/>
  <c r="I335" i="11"/>
  <c r="N387" i="11"/>
  <c r="I372" i="11"/>
  <c r="D358" i="11"/>
  <c r="E390" i="11"/>
  <c r="N338" i="11"/>
  <c r="B324" i="11"/>
  <c r="H400" i="11"/>
  <c r="M345" i="11"/>
  <c r="E328" i="11"/>
  <c r="K314" i="11"/>
  <c r="K350" i="11"/>
  <c r="D328" i="11"/>
  <c r="E315" i="11"/>
  <c r="P351" i="11"/>
  <c r="F329" i="11"/>
  <c r="L394" i="11"/>
  <c r="D342" i="11"/>
  <c r="R349" i="11"/>
  <c r="N327" i="11"/>
  <c r="K366" i="11"/>
  <c r="B311" i="11"/>
  <c r="C298" i="11"/>
  <c r="I284" i="11"/>
  <c r="O270" i="11"/>
  <c r="P257" i="11"/>
  <c r="I317" i="11"/>
  <c r="N302" i="11"/>
  <c r="G289" i="11"/>
  <c r="E312" i="11"/>
  <c r="I298" i="11"/>
  <c r="O284" i="11"/>
  <c r="P271" i="11"/>
  <c r="L310" i="11"/>
  <c r="R296" i="11"/>
  <c r="K283" i="11"/>
  <c r="D270" i="11"/>
  <c r="I333" i="11"/>
  <c r="P309" i="11"/>
  <c r="I296" i="11"/>
  <c r="J283" i="11"/>
  <c r="L316" i="11"/>
  <c r="B302" i="11"/>
  <c r="H288" i="11"/>
  <c r="O317" i="11"/>
  <c r="F301" i="11"/>
  <c r="O288" i="11"/>
  <c r="C360" i="11"/>
  <c r="F260" i="11"/>
  <c r="E247" i="11"/>
  <c r="C233" i="11"/>
  <c r="L220" i="11"/>
  <c r="R206" i="11"/>
  <c r="C273" i="11"/>
  <c r="N253" i="11"/>
  <c r="B241" i="11"/>
  <c r="M226" i="11"/>
  <c r="F213" i="11"/>
  <c r="L271" i="11"/>
  <c r="B252" i="11"/>
  <c r="C239" i="11"/>
  <c r="Q225" i="11"/>
  <c r="J212" i="11"/>
  <c r="C303" i="11"/>
  <c r="I261" i="11"/>
  <c r="B247" i="11"/>
  <c r="H233" i="11"/>
  <c r="G222" i="11"/>
  <c r="O266" i="11"/>
  <c r="L240" i="11"/>
  <c r="C229" i="11"/>
  <c r="B218" i="11"/>
  <c r="H260" i="11"/>
  <c r="N236" i="11"/>
  <c r="G210" i="11"/>
  <c r="M269" i="11"/>
  <c r="H169" i="11"/>
  <c r="C189" i="11"/>
  <c r="C192" i="11"/>
  <c r="P194" i="11"/>
  <c r="I206" i="11"/>
  <c r="K273" i="11"/>
  <c r="N174" i="11"/>
  <c r="G124" i="11"/>
  <c r="N148" i="11"/>
  <c r="O176" i="11"/>
  <c r="E124" i="11"/>
  <c r="J166" i="11"/>
  <c r="O133" i="11"/>
  <c r="R164" i="11"/>
  <c r="I134" i="11"/>
  <c r="E186" i="11"/>
  <c r="B143" i="11"/>
  <c r="P113" i="11"/>
  <c r="K100" i="11"/>
  <c r="R73" i="11"/>
  <c r="L39" i="11"/>
  <c r="M10" i="11"/>
  <c r="M106" i="11"/>
  <c r="H78" i="11"/>
  <c r="G51" i="11"/>
  <c r="F24" i="11"/>
  <c r="D154" i="11"/>
  <c r="G94" i="11"/>
  <c r="N51" i="11"/>
  <c r="M24" i="11"/>
  <c r="J146" i="11"/>
  <c r="B98" i="11"/>
  <c r="C69" i="11"/>
  <c r="E35" i="11"/>
  <c r="P12" i="11"/>
  <c r="J132" i="11"/>
  <c r="K88" i="11"/>
  <c r="H71" i="11"/>
  <c r="N49" i="11"/>
  <c r="K32" i="11"/>
  <c r="D11" i="11"/>
  <c r="E141" i="11"/>
  <c r="J99" i="11"/>
  <c r="G82" i="11"/>
  <c r="D65" i="11"/>
  <c r="G16" i="10"/>
  <c r="E55" i="11"/>
  <c r="G121" i="11"/>
  <c r="F35" i="9"/>
  <c r="K35" i="11"/>
  <c r="G87" i="11"/>
  <c r="M12" i="10"/>
  <c r="O55" i="11"/>
  <c r="R111" i="11"/>
  <c r="E7" i="11"/>
  <c r="B62" i="11"/>
  <c r="F118" i="11"/>
  <c r="D30" i="11"/>
  <c r="I77" i="11"/>
  <c r="F10" i="10"/>
  <c r="N42" i="11"/>
  <c r="L100" i="11"/>
  <c r="C396" i="11"/>
  <c r="D383" i="11"/>
  <c r="R369" i="11"/>
  <c r="R388" i="11"/>
  <c r="H375" i="11"/>
  <c r="H360" i="11"/>
  <c r="F346" i="11"/>
  <c r="E396" i="11"/>
  <c r="B380" i="11"/>
  <c r="F365" i="11"/>
  <c r="G352" i="11"/>
  <c r="M338" i="11"/>
  <c r="H391" i="11"/>
  <c r="L376" i="11"/>
  <c r="Q361" i="11"/>
  <c r="O347" i="11"/>
  <c r="I397" i="11"/>
  <c r="R380" i="11"/>
  <c r="O366" i="11"/>
  <c r="H353" i="11"/>
  <c r="I340" i="11"/>
  <c r="O391" i="11"/>
  <c r="D378" i="11"/>
  <c r="J362" i="11"/>
  <c r="H348" i="11"/>
  <c r="D336" i="11"/>
  <c r="B388" i="11"/>
  <c r="R372" i="11"/>
  <c r="G359" i="11"/>
  <c r="O393" i="11"/>
  <c r="D339" i="11"/>
  <c r="M325" i="11"/>
  <c r="B402" i="11"/>
  <c r="O346" i="11"/>
  <c r="H329" i="11"/>
  <c r="F315" i="11"/>
  <c r="L353" i="11"/>
  <c r="G329" i="11"/>
  <c r="M315" i="11"/>
  <c r="F353" i="11"/>
  <c r="D331" i="11"/>
  <c r="G396" i="11"/>
  <c r="F343" i="11"/>
  <c r="I354" i="11"/>
  <c r="I328" i="11"/>
  <c r="P369" i="11"/>
  <c r="R311" i="11"/>
  <c r="K298" i="11"/>
  <c r="Q284" i="11"/>
  <c r="E272" i="11"/>
  <c r="C258" i="11"/>
  <c r="B318" i="11"/>
  <c r="Q303" i="11"/>
  <c r="O289" i="11"/>
  <c r="H276" i="11"/>
  <c r="R341" i="11"/>
  <c r="P312" i="11"/>
  <c r="Q298" i="11"/>
  <c r="E286" i="11"/>
  <c r="C272" i="11"/>
  <c r="L332" i="11"/>
  <c r="O311" i="11"/>
  <c r="E297" i="11"/>
  <c r="F284" i="11"/>
  <c r="G271" i="11"/>
  <c r="J334" i="11"/>
  <c r="C310" i="11"/>
  <c r="G298" i="11"/>
  <c r="R283" i="11"/>
  <c r="B317" i="11"/>
  <c r="R302" i="11"/>
  <c r="P288" i="11"/>
  <c r="E318" i="11"/>
  <c r="I302" i="11"/>
  <c r="B289" i="11"/>
  <c r="M274" i="11"/>
  <c r="N262" i="11"/>
  <c r="M247" i="11"/>
  <c r="K233" i="11"/>
  <c r="O221" i="11"/>
  <c r="E207" i="11"/>
  <c r="O274" i="11"/>
  <c r="Q254" i="11"/>
  <c r="J241" i="11"/>
  <c r="H227" i="11"/>
  <c r="D215" i="11"/>
  <c r="G272" i="11"/>
  <c r="J252" i="11"/>
  <c r="F240" i="11"/>
  <c r="D226" i="11"/>
  <c r="R212" i="11"/>
  <c r="E309" i="11"/>
  <c r="R261" i="11"/>
  <c r="J247" i="11"/>
  <c r="F235" i="11"/>
  <c r="O222" i="11"/>
  <c r="Q305" i="11"/>
  <c r="E268" i="11"/>
  <c r="P252" i="11"/>
  <c r="G241" i="11"/>
  <c r="F230" i="11"/>
  <c r="J218" i="11"/>
  <c r="D281" i="11"/>
  <c r="F261" i="11"/>
  <c r="R248" i="11"/>
  <c r="I237" i="11"/>
  <c r="H226" i="11"/>
  <c r="G244" i="11"/>
  <c r="Q210" i="11"/>
  <c r="C199" i="11"/>
  <c r="O187" i="11"/>
  <c r="B276" i="11"/>
  <c r="I224" i="11"/>
  <c r="N204" i="11"/>
  <c r="E192" i="11"/>
  <c r="G182" i="11"/>
  <c r="P169" i="11"/>
  <c r="L259" i="11"/>
  <c r="K219" i="11"/>
  <c r="K202" i="11"/>
  <c r="K189" i="11"/>
  <c r="R178" i="11"/>
  <c r="D233" i="11"/>
  <c r="L207" i="11"/>
  <c r="F193" i="11"/>
  <c r="J181" i="11"/>
  <c r="N169" i="11"/>
  <c r="O252" i="11"/>
  <c r="B213" i="11"/>
  <c r="C195" i="11"/>
  <c r="J184" i="11"/>
  <c r="N172" i="11"/>
  <c r="L249" i="11"/>
  <c r="J209" i="11"/>
  <c r="G194" i="11"/>
  <c r="P181" i="11"/>
  <c r="J171" i="11"/>
  <c r="G277" i="11"/>
  <c r="H223" i="11"/>
  <c r="M199" i="11"/>
  <c r="D188" i="11"/>
  <c r="I175" i="11"/>
  <c r="H159" i="11"/>
  <c r="L147" i="11"/>
  <c r="P135" i="11"/>
  <c r="B125" i="11"/>
  <c r="F113" i="11"/>
  <c r="D191" i="11"/>
  <c r="R160" i="11"/>
  <c r="I149" i="11"/>
  <c r="H138" i="11"/>
  <c r="P130" i="11"/>
  <c r="B120" i="11"/>
  <c r="J112" i="11"/>
  <c r="J177" i="11"/>
  <c r="Q160" i="11"/>
  <c r="Q152" i="11"/>
  <c r="K142" i="11"/>
  <c r="K134" i="11"/>
  <c r="M124" i="11"/>
  <c r="E116" i="11"/>
  <c r="H109" i="11"/>
  <c r="H187" i="11"/>
  <c r="L170" i="11"/>
  <c r="J158" i="11"/>
  <c r="B150" i="11"/>
  <c r="R142" i="11"/>
  <c r="J134" i="11"/>
  <c r="E127" i="11"/>
  <c r="J118" i="11"/>
  <c r="B110" i="11"/>
  <c r="H184" i="11"/>
  <c r="G165" i="11"/>
  <c r="I158" i="11"/>
  <c r="N149" i="11"/>
  <c r="F141" i="11"/>
  <c r="Q134" i="11"/>
  <c r="I126" i="11"/>
  <c r="D119" i="11"/>
  <c r="Q110" i="11"/>
  <c r="F189" i="11"/>
  <c r="O168" i="11"/>
  <c r="B159" i="11"/>
  <c r="R151" i="11"/>
  <c r="J143" i="11"/>
  <c r="J135" i="11"/>
  <c r="H129" i="11"/>
  <c r="P121" i="11"/>
  <c r="I116" i="11"/>
  <c r="E162" i="11"/>
  <c r="O131" i="11"/>
  <c r="K109" i="11"/>
  <c r="F101" i="11"/>
  <c r="L95" i="11"/>
  <c r="G88" i="11"/>
  <c r="O80" i="11"/>
  <c r="E74" i="11"/>
  <c r="M66" i="11"/>
  <c r="F61" i="11"/>
  <c r="N53" i="11"/>
  <c r="I46" i="11"/>
  <c r="G40" i="11"/>
  <c r="O32" i="11"/>
  <c r="E26" i="11"/>
  <c r="M18" i="11"/>
  <c r="H11" i="11"/>
  <c r="N5" i="11"/>
  <c r="K157" i="11"/>
  <c r="C133" i="11"/>
  <c r="C107" i="11"/>
  <c r="O99" i="11"/>
  <c r="M93" i="11"/>
  <c r="H86" i="11"/>
  <c r="F80" i="11"/>
  <c r="N72" i="11"/>
  <c r="I65" i="11"/>
  <c r="O59" i="11"/>
  <c r="B52" i="11"/>
  <c r="M45" i="11"/>
  <c r="H38" i="11"/>
  <c r="P30" i="11"/>
  <c r="N24" i="11"/>
  <c r="I17" i="11"/>
  <c r="O11" i="11"/>
  <c r="B4" i="11"/>
  <c r="O155" i="11"/>
  <c r="Q129" i="11"/>
  <c r="F108" i="11"/>
  <c r="G102" i="11"/>
  <c r="O94" i="11"/>
  <c r="B87" i="11"/>
  <c r="M80" i="11"/>
  <c r="H73" i="11"/>
  <c r="N67" i="11"/>
  <c r="I60" i="11"/>
  <c r="Q52" i="11"/>
  <c r="O46" i="11"/>
  <c r="B39" i="11"/>
  <c r="M32" i="11"/>
  <c r="H25" i="11"/>
  <c r="P17" i="11"/>
  <c r="I12" i="11"/>
  <c r="Q4" i="11"/>
  <c r="M155" i="11"/>
  <c r="C125" i="11"/>
  <c r="D104" i="11"/>
  <c r="J98" i="11"/>
  <c r="R90" i="11"/>
  <c r="P84" i="11"/>
  <c r="C77" i="11"/>
  <c r="K69" i="11"/>
  <c r="D64" i="11"/>
  <c r="L56" i="11"/>
  <c r="J50" i="11"/>
  <c r="R42" i="11"/>
  <c r="P36" i="11"/>
  <c r="N30" i="11"/>
  <c r="G25" i="11"/>
  <c r="M19" i="11"/>
  <c r="C13" i="11"/>
  <c r="D8" i="11"/>
  <c r="G226" i="11"/>
  <c r="G155" i="11"/>
  <c r="K135" i="11"/>
  <c r="D114" i="11"/>
  <c r="M102" i="11"/>
  <c r="N97" i="11"/>
  <c r="J93" i="11"/>
  <c r="F89" i="11"/>
  <c r="B85" i="11"/>
  <c r="C80" i="11"/>
  <c r="G76" i="11"/>
  <c r="P71" i="11"/>
  <c r="L67" i="11"/>
  <c r="H63" i="11"/>
  <c r="D59" i="11"/>
  <c r="M54" i="11"/>
  <c r="I50" i="11"/>
  <c r="R45" i="11"/>
  <c r="N41" i="11"/>
  <c r="J37" i="11"/>
  <c r="F33" i="11"/>
  <c r="B29" i="11"/>
  <c r="K24" i="11"/>
  <c r="G20" i="11"/>
  <c r="P15" i="11"/>
  <c r="L11" i="11"/>
  <c r="H7" i="11"/>
  <c r="D3" i="11"/>
  <c r="P164" i="11"/>
  <c r="F144" i="11"/>
  <c r="K127" i="11"/>
  <c r="O110" i="11"/>
  <c r="I104" i="11"/>
  <c r="R99" i="11"/>
  <c r="N95" i="11"/>
  <c r="J91" i="11"/>
  <c r="F87" i="11"/>
  <c r="O82" i="11"/>
  <c r="C78" i="11"/>
  <c r="G74" i="11"/>
  <c r="P69" i="11"/>
  <c r="L65" i="11"/>
  <c r="H61" i="11"/>
  <c r="D57" i="11"/>
  <c r="E52" i="11"/>
  <c r="I48" i="11"/>
  <c r="R43" i="11"/>
  <c r="N39" i="11"/>
  <c r="J35" i="11"/>
  <c r="F31" i="11"/>
  <c r="B27" i="11"/>
  <c r="C22" i="11"/>
  <c r="G18" i="11"/>
  <c r="P13" i="11"/>
  <c r="L9" i="11"/>
  <c r="H5" i="11"/>
  <c r="E9" i="11"/>
  <c r="K27" i="11"/>
  <c r="F44" i="11"/>
  <c r="B64" i="11"/>
  <c r="Q77" i="11"/>
  <c r="M97" i="11"/>
  <c r="F126" i="11"/>
  <c r="D9" i="10"/>
  <c r="D15" i="10"/>
  <c r="M11" i="10"/>
  <c r="M17" i="10"/>
  <c r="J16" i="10"/>
  <c r="K16" i="10"/>
  <c r="L12" i="10"/>
  <c r="Q51" i="11"/>
  <c r="C345" i="11"/>
  <c r="N360" i="11"/>
  <c r="O374" i="11"/>
  <c r="I337" i="11"/>
  <c r="B314" i="11"/>
  <c r="G310" i="11"/>
  <c r="J274" i="11"/>
  <c r="J296" i="11"/>
  <c r="D300" i="11"/>
  <c r="P232" i="11"/>
  <c r="Q270" i="11"/>
  <c r="E232" i="11"/>
  <c r="E279" i="11"/>
  <c r="D186" i="11"/>
  <c r="H215" i="11"/>
  <c r="K168" i="11"/>
  <c r="Q192" i="11"/>
  <c r="J157" i="11"/>
  <c r="R136" i="11"/>
  <c r="B131" i="11"/>
  <c r="Q139" i="11"/>
  <c r="K148" i="11"/>
  <c r="L157" i="11"/>
  <c r="N128" i="11"/>
  <c r="E58" i="11"/>
  <c r="N247" i="11"/>
  <c r="K71" i="11"/>
  <c r="F16" i="11"/>
  <c r="L85" i="11"/>
  <c r="O30" i="11"/>
  <c r="Q95" i="11"/>
  <c r="B42" i="11"/>
  <c r="P150" i="11"/>
  <c r="H79" i="11"/>
  <c r="B45" i="11"/>
  <c r="Q10" i="11"/>
  <c r="B99" i="11"/>
  <c r="Q64" i="11"/>
  <c r="K38" i="11"/>
  <c r="H21" i="11"/>
  <c r="E4" i="11"/>
  <c r="C67" i="11"/>
  <c r="D11" i="10"/>
  <c r="J18" i="10"/>
  <c r="G372" i="11"/>
  <c r="P108" i="11"/>
  <c r="I327" i="11"/>
  <c r="R246" i="11"/>
  <c r="C256" i="11"/>
  <c r="D148" i="11"/>
  <c r="E10" i="11"/>
  <c r="Q47" i="11"/>
  <c r="M68" i="11"/>
  <c r="M65" i="11"/>
  <c r="G13" i="11"/>
  <c r="M103" i="11"/>
  <c r="P392" i="11"/>
  <c r="L346" i="11"/>
  <c r="O361" i="11"/>
  <c r="G323" i="11"/>
  <c r="E350" i="11"/>
  <c r="M296" i="11"/>
  <c r="O333" i="11"/>
  <c r="H282" i="11"/>
  <c r="M287" i="11"/>
  <c r="N218" i="11"/>
  <c r="O251" i="11"/>
  <c r="L221" i="11"/>
  <c r="B259" i="11"/>
  <c r="L266" i="11"/>
  <c r="L200" i="11"/>
  <c r="B245" i="11"/>
  <c r="M180" i="11"/>
  <c r="Q146" i="11"/>
  <c r="G127" i="11"/>
  <c r="J123" i="11"/>
  <c r="G133" i="11"/>
  <c r="P139" i="11"/>
  <c r="D149" i="11"/>
  <c r="E106" i="11"/>
  <c r="C52" i="11"/>
  <c r="I151" i="11"/>
  <c r="F64" i="11"/>
  <c r="N8" i="11"/>
  <c r="G78" i="11"/>
  <c r="E24" i="11"/>
  <c r="O89" i="11"/>
  <c r="R34" i="11"/>
  <c r="I129" i="11"/>
  <c r="D75" i="11"/>
  <c r="K40" i="11"/>
  <c r="E6" i="11"/>
  <c r="K94" i="11"/>
  <c r="R59" i="11"/>
  <c r="B35" i="11"/>
  <c r="L17" i="11"/>
  <c r="P10" i="11"/>
  <c r="G79" i="11"/>
  <c r="H16" i="10"/>
  <c r="G17" i="10"/>
  <c r="C338" i="11"/>
  <c r="I357" i="11"/>
  <c r="L345" i="11"/>
  <c r="F327" i="11"/>
  <c r="M330" i="11"/>
  <c r="I259" i="11"/>
  <c r="O259" i="11"/>
  <c r="F209" i="11"/>
  <c r="M168" i="11"/>
  <c r="H191" i="11"/>
  <c r="I187" i="11"/>
  <c r="G157" i="11"/>
  <c r="G164" i="11"/>
  <c r="O250" i="11"/>
  <c r="F99" i="11"/>
  <c r="B122" i="11"/>
  <c r="N6" i="11"/>
  <c r="D73" i="11"/>
  <c r="Q8" i="11"/>
  <c r="O217" i="11"/>
  <c r="E77" i="11"/>
  <c r="H176" i="11"/>
  <c r="F39" i="11"/>
  <c r="K3" i="11"/>
  <c r="D68" i="11"/>
  <c r="E394" i="11"/>
  <c r="E379" i="11"/>
  <c r="H394" i="11"/>
  <c r="E347" i="11"/>
  <c r="M398" i="11"/>
  <c r="C328" i="11"/>
  <c r="N283" i="11"/>
  <c r="M310" i="11"/>
  <c r="I269" i="11"/>
  <c r="D315" i="11"/>
  <c r="J206" i="11"/>
  <c r="E237" i="11"/>
  <c r="O299" i="11"/>
  <c r="B248" i="11"/>
  <c r="M217" i="11"/>
  <c r="P188" i="11"/>
  <c r="L211" i="11"/>
  <c r="D169" i="11"/>
  <c r="M134" i="11"/>
  <c r="G119" i="11"/>
  <c r="B115" i="11"/>
  <c r="L124" i="11"/>
  <c r="H131" i="11"/>
  <c r="O142" i="11"/>
  <c r="C100" i="11"/>
  <c r="K44" i="11"/>
  <c r="J122" i="11"/>
  <c r="N56" i="11"/>
  <c r="G3" i="11"/>
  <c r="E72" i="11"/>
  <c r="M16" i="11"/>
  <c r="B82" i="11"/>
  <c r="C29" i="11"/>
  <c r="J106" i="11"/>
  <c r="M70" i="11"/>
  <c r="O36" i="11"/>
  <c r="R216" i="11"/>
  <c r="G90" i="11"/>
  <c r="N55" i="11"/>
  <c r="O34" i="11"/>
  <c r="D17" i="11"/>
  <c r="Q13" i="11"/>
  <c r="R80" i="11"/>
  <c r="D17" i="10"/>
  <c r="K18" i="10"/>
  <c r="B390" i="11"/>
  <c r="R84" i="11"/>
  <c r="J53" i="11"/>
  <c r="F9" i="10"/>
  <c r="M14" i="10"/>
  <c r="N308" i="11"/>
  <c r="O180" i="11"/>
  <c r="F148" i="11"/>
  <c r="C159" i="11"/>
  <c r="G38" i="11"/>
  <c r="L83" i="11"/>
  <c r="P21" i="11"/>
  <c r="L12" i="11"/>
  <c r="F52" i="11"/>
  <c r="N142" i="11"/>
  <c r="F381" i="11"/>
  <c r="H363" i="11"/>
  <c r="L379" i="11"/>
  <c r="P400" i="11"/>
  <c r="K344" i="11"/>
  <c r="R392" i="11"/>
  <c r="L269" i="11"/>
  <c r="N297" i="11"/>
  <c r="H330" i="11"/>
  <c r="C300" i="11"/>
  <c r="R270" i="11"/>
  <c r="I225" i="11"/>
  <c r="P264" i="11"/>
  <c r="F236" i="11"/>
  <c r="C203" i="11"/>
  <c r="N304" i="11"/>
  <c r="M193" i="11"/>
  <c r="J270" i="11"/>
  <c r="D123" i="11"/>
  <c r="I109" i="11"/>
  <c r="P253" i="11"/>
  <c r="O117" i="11"/>
  <c r="C124" i="11"/>
  <c r="O134" i="11"/>
  <c r="K92" i="11"/>
  <c r="F37" i="11"/>
  <c r="D106" i="11"/>
  <c r="L50" i="11"/>
  <c r="N152" i="11"/>
  <c r="M64" i="11"/>
  <c r="H9" i="11"/>
  <c r="H76" i="11"/>
  <c r="D24" i="11"/>
  <c r="J101" i="11"/>
  <c r="Q66" i="11"/>
  <c r="C32" i="11"/>
  <c r="J156" i="11"/>
  <c r="P85" i="11"/>
  <c r="J51" i="11"/>
  <c r="K30" i="11"/>
  <c r="H13" i="11"/>
  <c r="B32" i="11"/>
  <c r="C99" i="11"/>
  <c r="I12" i="10"/>
  <c r="H13" i="10"/>
  <c r="K75" i="11"/>
  <c r="B43" i="11"/>
  <c r="K373" i="11"/>
  <c r="O246" i="11"/>
  <c r="C173" i="11"/>
  <c r="O164" i="11"/>
  <c r="H22" i="11"/>
  <c r="F49" i="11"/>
  <c r="L9" i="10"/>
  <c r="G61" i="11"/>
  <c r="P110" i="11"/>
  <c r="E33" i="11"/>
  <c r="G368" i="11"/>
  <c r="I350" i="11"/>
  <c r="Q364" i="11"/>
  <c r="E387" i="11"/>
  <c r="O326" i="11"/>
  <c r="B341" i="11"/>
  <c r="H257" i="11"/>
  <c r="L283" i="11"/>
  <c r="H309" i="11"/>
  <c r="D287" i="11"/>
  <c r="K252" i="11"/>
  <c r="G211" i="11"/>
  <c r="M251" i="11"/>
  <c r="B224" i="11"/>
  <c r="J191" i="11"/>
  <c r="C230" i="11"/>
  <c r="D182" i="11"/>
  <c r="B219" i="11"/>
  <c r="C112" i="11"/>
  <c r="D175" i="11"/>
  <c r="D183" i="11"/>
  <c r="G109" i="11"/>
  <c r="P115" i="11"/>
  <c r="B127" i="11"/>
  <c r="Q86" i="11"/>
  <c r="L31" i="11"/>
  <c r="L98" i="11"/>
  <c r="G43" i="11"/>
  <c r="D122" i="11"/>
  <c r="K58" i="11"/>
  <c r="N3" i="11"/>
  <c r="P68" i="11"/>
  <c r="O17" i="11"/>
  <c r="K96" i="11"/>
  <c r="E62" i="11"/>
  <c r="L27" i="11"/>
  <c r="O139" i="11"/>
  <c r="L81" i="11"/>
  <c r="F47" i="11"/>
  <c r="P29" i="11"/>
  <c r="M12" i="11"/>
  <c r="M33" i="11"/>
  <c r="N100" i="11"/>
  <c r="E13" i="10"/>
  <c r="D14" i="10"/>
  <c r="R17" i="11"/>
  <c r="D19" i="11"/>
  <c r="J138" i="11"/>
  <c r="R390" i="11"/>
  <c r="C385" i="11"/>
  <c r="H315" i="11"/>
  <c r="R196" i="11"/>
  <c r="M140" i="11"/>
  <c r="R65" i="11"/>
  <c r="I103" i="11"/>
  <c r="F103" i="11"/>
  <c r="M4" i="11"/>
  <c r="K133" i="11"/>
  <c r="O23" i="11"/>
  <c r="C91" i="11"/>
  <c r="L387" i="11"/>
  <c r="B337" i="11"/>
  <c r="J351" i="11"/>
  <c r="O370" i="11"/>
  <c r="C314" i="11"/>
  <c r="B344" i="11"/>
  <c r="E316" i="11"/>
  <c r="H271" i="11"/>
  <c r="F295" i="11"/>
  <c r="B334" i="11"/>
  <c r="L239" i="11"/>
  <c r="M285" i="11"/>
  <c r="D240" i="11"/>
  <c r="F241" i="11"/>
  <c r="N179" i="11"/>
  <c r="K205" i="11"/>
  <c r="C171" i="11"/>
  <c r="B198" i="11"/>
  <c r="B185" i="11"/>
  <c r="K158" i="11"/>
  <c r="H164" i="11"/>
  <c r="L176" i="11"/>
  <c r="F109" i="11"/>
  <c r="M120" i="11"/>
  <c r="D79" i="11"/>
  <c r="G24" i="11"/>
  <c r="G91" i="11"/>
  <c r="E37" i="11"/>
  <c r="L106" i="11"/>
  <c r="F51" i="11"/>
  <c r="I143" i="11"/>
  <c r="C61" i="11"/>
  <c r="H12" i="11"/>
  <c r="O92" i="11"/>
  <c r="N57" i="11"/>
  <c r="H23" i="11"/>
  <c r="I121" i="11"/>
  <c r="H77" i="11"/>
  <c r="J43" i="11"/>
  <c r="G26" i="11"/>
  <c r="D9" i="11"/>
  <c r="Q45" i="11"/>
  <c r="H132" i="11"/>
  <c r="I18" i="10"/>
  <c r="F49" i="8"/>
  <c r="P300" i="11"/>
  <c r="B283" i="11"/>
  <c r="E226" i="11"/>
  <c r="H228" i="11"/>
  <c r="I240" i="11"/>
  <c r="L158" i="11"/>
  <c r="M148" i="11"/>
  <c r="J182" i="11"/>
  <c r="L71" i="11"/>
  <c r="M29" i="11"/>
  <c r="N43" i="11"/>
  <c r="I55" i="11"/>
  <c r="P87" i="11"/>
  <c r="L25" i="11"/>
  <c r="G47" i="11"/>
  <c r="E359" i="11"/>
  <c r="F383" i="11"/>
  <c r="L288" i="11"/>
  <c r="C212" i="11"/>
  <c r="H204" i="11"/>
  <c r="P155" i="11"/>
  <c r="D93" i="11"/>
  <c r="M14" i="11"/>
  <c r="F17" i="10"/>
  <c r="G25" i="17" l="1"/>
  <c r="V212" i="11"/>
  <c r="U212" i="11"/>
  <c r="J26" i="17"/>
  <c r="T45" i="11"/>
  <c r="S45" i="11"/>
  <c r="V61" i="11"/>
  <c r="U61" i="11"/>
  <c r="V171" i="11"/>
  <c r="U171" i="11"/>
  <c r="V314" i="11"/>
  <c r="U314" i="11"/>
  <c r="V91" i="11"/>
  <c r="U91" i="11"/>
  <c r="V385" i="11"/>
  <c r="U385" i="11"/>
  <c r="E22" i="17"/>
  <c r="F21" i="17"/>
  <c r="S86" i="11"/>
  <c r="T86" i="11"/>
  <c r="V112" i="11"/>
  <c r="U112" i="11"/>
  <c r="V230" i="11"/>
  <c r="U230" i="11"/>
  <c r="T364" i="11"/>
  <c r="S364" i="11"/>
  <c r="M17" i="17"/>
  <c r="V173" i="11"/>
  <c r="U173" i="11"/>
  <c r="I21" i="17"/>
  <c r="J20" i="17"/>
  <c r="V99" i="11"/>
  <c r="U99" i="11"/>
  <c r="V32" i="11"/>
  <c r="U32" i="11"/>
  <c r="T66" i="11"/>
  <c r="S66" i="11"/>
  <c r="V124" i="11"/>
  <c r="U124" i="11"/>
  <c r="V203" i="11"/>
  <c r="U203" i="11"/>
  <c r="V300" i="11"/>
  <c r="U300" i="11"/>
  <c r="V159" i="11"/>
  <c r="U159" i="11"/>
  <c r="N22" i="17"/>
  <c r="G17" i="17"/>
  <c r="L26" i="17"/>
  <c r="E25" i="17"/>
  <c r="T13" i="11"/>
  <c r="S13" i="11"/>
  <c r="V29" i="11"/>
  <c r="U29" i="11"/>
  <c r="U100" i="11"/>
  <c r="V100" i="11"/>
  <c r="V328" i="11"/>
  <c r="U328" i="11"/>
  <c r="T8" i="11"/>
  <c r="S8" i="11"/>
  <c r="U338" i="11"/>
  <c r="V338" i="11"/>
  <c r="H25" i="17"/>
  <c r="I24" i="17"/>
  <c r="U52" i="11"/>
  <c r="V52" i="11"/>
  <c r="S146" i="11"/>
  <c r="T146" i="11"/>
  <c r="T47" i="11"/>
  <c r="S47" i="11"/>
  <c r="U256" i="11"/>
  <c r="V256" i="11"/>
  <c r="K26" i="17"/>
  <c r="E19" i="17"/>
  <c r="V67" i="11"/>
  <c r="U67" i="11"/>
  <c r="T64" i="11"/>
  <c r="S64" i="11"/>
  <c r="T10" i="11"/>
  <c r="S10" i="11"/>
  <c r="T95" i="11"/>
  <c r="S95" i="11"/>
  <c r="T139" i="11"/>
  <c r="S139" i="11"/>
  <c r="T192" i="11"/>
  <c r="S192" i="11"/>
  <c r="T270" i="11"/>
  <c r="S270" i="11"/>
  <c r="V345" i="11"/>
  <c r="U345" i="11"/>
  <c r="T51" i="11"/>
  <c r="S51" i="11"/>
  <c r="M20" i="17"/>
  <c r="L24" i="17"/>
  <c r="K24" i="17"/>
  <c r="N25" i="17"/>
  <c r="N19" i="17"/>
  <c r="E23" i="17"/>
  <c r="E17" i="17"/>
  <c r="T77" i="11"/>
  <c r="S77" i="11"/>
  <c r="V22" i="11"/>
  <c r="U22" i="11"/>
  <c r="V78" i="11"/>
  <c r="U78" i="11"/>
  <c r="V80" i="11"/>
  <c r="U80" i="11"/>
  <c r="V13" i="11"/>
  <c r="U13" i="11"/>
  <c r="V77" i="11"/>
  <c r="U77" i="11"/>
  <c r="V125" i="11"/>
  <c r="U125" i="11"/>
  <c r="S4" i="11"/>
  <c r="T4" i="11"/>
  <c r="S52" i="11"/>
  <c r="T52" i="11"/>
  <c r="T129" i="11"/>
  <c r="S129" i="11"/>
  <c r="U107" i="11"/>
  <c r="V107" i="11"/>
  <c r="V133" i="11"/>
  <c r="U133" i="11"/>
  <c r="T110" i="11"/>
  <c r="S110" i="11"/>
  <c r="T134" i="11"/>
  <c r="S134" i="11"/>
  <c r="S152" i="11"/>
  <c r="T152" i="11"/>
  <c r="S160" i="11"/>
  <c r="T160" i="11"/>
  <c r="V195" i="11"/>
  <c r="U195" i="11"/>
  <c r="V199" i="11"/>
  <c r="U199" i="11"/>
  <c r="T210" i="11"/>
  <c r="S210" i="11"/>
  <c r="T305" i="11"/>
  <c r="S305" i="11"/>
  <c r="T254" i="11"/>
  <c r="S254" i="11"/>
  <c r="V310" i="11"/>
  <c r="U310" i="11"/>
  <c r="U272" i="11"/>
  <c r="V272" i="11"/>
  <c r="S298" i="11"/>
  <c r="T298" i="11"/>
  <c r="T303" i="11"/>
  <c r="S303" i="11"/>
  <c r="U258" i="11"/>
  <c r="V258" i="11"/>
  <c r="S284" i="11"/>
  <c r="T284" i="11"/>
  <c r="S361" i="11"/>
  <c r="T361" i="11"/>
  <c r="V396" i="11"/>
  <c r="U396" i="11"/>
  <c r="G18" i="17"/>
  <c r="N20" i="17"/>
  <c r="H24" i="17"/>
  <c r="V69" i="11"/>
  <c r="U69" i="11"/>
  <c r="V192" i="11"/>
  <c r="U192" i="11"/>
  <c r="U189" i="11"/>
  <c r="V189" i="11"/>
  <c r="V229" i="11"/>
  <c r="U229" i="11"/>
  <c r="V303" i="11"/>
  <c r="U303" i="11"/>
  <c r="S225" i="11"/>
  <c r="T225" i="11"/>
  <c r="U239" i="11"/>
  <c r="V239" i="11"/>
  <c r="V273" i="11"/>
  <c r="U273" i="11"/>
  <c r="U233" i="11"/>
  <c r="V233" i="11"/>
  <c r="V360" i="11"/>
  <c r="U360" i="11"/>
  <c r="V298" i="11"/>
  <c r="U298" i="11"/>
  <c r="J21" i="17"/>
  <c r="V65" i="11"/>
  <c r="U65" i="11"/>
  <c r="T11" i="11"/>
  <c r="S11" i="11"/>
  <c r="V117" i="11"/>
  <c r="U117" i="11"/>
  <c r="F22" i="17"/>
  <c r="T59" i="11"/>
  <c r="S59" i="11"/>
  <c r="E26" i="17"/>
  <c r="E20" i="17"/>
  <c r="H23" i="17"/>
  <c r="G23" i="17"/>
  <c r="F25" i="17"/>
  <c r="J18" i="17"/>
  <c r="I22" i="17"/>
  <c r="V14" i="11"/>
  <c r="U14" i="11"/>
  <c r="T48" i="11"/>
  <c r="S48" i="11"/>
  <c r="V70" i="11"/>
  <c r="U70" i="11"/>
  <c r="T104" i="11"/>
  <c r="S104" i="11"/>
  <c r="T111" i="11"/>
  <c r="S111" i="11"/>
  <c r="T145" i="11"/>
  <c r="S145" i="11"/>
  <c r="V16" i="11"/>
  <c r="U16" i="11"/>
  <c r="V72" i="11"/>
  <c r="U72" i="11"/>
  <c r="T98" i="11"/>
  <c r="S98" i="11"/>
  <c r="V85" i="11"/>
  <c r="U85" i="11"/>
  <c r="V157" i="11"/>
  <c r="U157" i="11"/>
  <c r="S12" i="11"/>
  <c r="T12" i="11"/>
  <c r="U26" i="11"/>
  <c r="V26" i="11"/>
  <c r="S60" i="11"/>
  <c r="T60" i="11"/>
  <c r="T161" i="11"/>
  <c r="S161" i="11"/>
  <c r="T25" i="11"/>
  <c r="S25" i="11"/>
  <c r="T137" i="11"/>
  <c r="S137" i="11"/>
  <c r="T116" i="11"/>
  <c r="S116" i="11"/>
  <c r="V130" i="11"/>
  <c r="U130" i="11"/>
  <c r="T126" i="11"/>
  <c r="S126" i="11"/>
  <c r="T158" i="11"/>
  <c r="S158" i="11"/>
  <c r="V196" i="11"/>
  <c r="U196" i="11"/>
  <c r="V131" i="11"/>
  <c r="U131" i="11"/>
  <c r="U141" i="11"/>
  <c r="V141" i="11"/>
  <c r="U128" i="11"/>
  <c r="V128" i="11"/>
  <c r="U174" i="11"/>
  <c r="V174" i="11"/>
  <c r="V265" i="11"/>
  <c r="U265" i="11"/>
  <c r="V191" i="11"/>
  <c r="U191" i="11"/>
  <c r="T229" i="11"/>
  <c r="S229" i="11"/>
  <c r="V315" i="11"/>
  <c r="U315" i="11"/>
  <c r="V226" i="11"/>
  <c r="U226" i="11"/>
  <c r="U231" i="11"/>
  <c r="V231" i="11"/>
  <c r="U225" i="11"/>
  <c r="V225" i="11"/>
  <c r="V316" i="11"/>
  <c r="U316" i="11"/>
  <c r="T373" i="11"/>
  <c r="S373" i="11"/>
  <c r="T362" i="11"/>
  <c r="S362" i="11"/>
  <c r="T329" i="11"/>
  <c r="S329" i="11"/>
  <c r="V382" i="11"/>
  <c r="U382" i="11"/>
  <c r="S381" i="11"/>
  <c r="T381" i="11"/>
  <c r="V400" i="11"/>
  <c r="U400" i="11"/>
  <c r="V27" i="11"/>
  <c r="U27" i="11"/>
  <c r="J19" i="17"/>
  <c r="L21" i="17"/>
  <c r="T58" i="11"/>
  <c r="S58" i="11"/>
  <c r="T103" i="11"/>
  <c r="S103" i="11"/>
  <c r="V188" i="11"/>
  <c r="U188" i="11"/>
  <c r="T180" i="11"/>
  <c r="S180" i="11"/>
  <c r="T242" i="11"/>
  <c r="S242" i="11"/>
  <c r="I25" i="17"/>
  <c r="K22" i="17"/>
  <c r="M21" i="17"/>
  <c r="T40" i="11"/>
  <c r="S40" i="11"/>
  <c r="T42" i="11"/>
  <c r="S42" i="11"/>
  <c r="V64" i="11"/>
  <c r="U64" i="11"/>
  <c r="T15" i="11"/>
  <c r="S15" i="11"/>
  <c r="V93" i="11"/>
  <c r="U93" i="11"/>
  <c r="T33" i="11"/>
  <c r="S33" i="11"/>
  <c r="T73" i="11"/>
  <c r="S73" i="11"/>
  <c r="T204" i="11"/>
  <c r="S204" i="11"/>
  <c r="V162" i="11"/>
  <c r="U162" i="11"/>
  <c r="V331" i="11"/>
  <c r="U331" i="11"/>
  <c r="T307" i="11"/>
  <c r="S307" i="11"/>
  <c r="T288" i="11"/>
  <c r="S288" i="11"/>
  <c r="M24" i="17"/>
  <c r="M18" i="17"/>
  <c r="H21" i="17"/>
  <c r="K20" i="17"/>
  <c r="F23" i="17"/>
  <c r="F17" i="17"/>
  <c r="E21" i="17"/>
  <c r="V163" i="11"/>
  <c r="U163" i="11"/>
  <c r="T32" i="11"/>
  <c r="S32" i="11"/>
  <c r="V54" i="11"/>
  <c r="U54" i="11"/>
  <c r="T88" i="11"/>
  <c r="S88" i="11"/>
  <c r="V135" i="11"/>
  <c r="U135" i="11"/>
  <c r="T34" i="11"/>
  <c r="S34" i="11"/>
  <c r="V56" i="11"/>
  <c r="U56" i="11"/>
  <c r="T90" i="11"/>
  <c r="S90" i="11"/>
  <c r="V143" i="11"/>
  <c r="U143" i="11"/>
  <c r="V21" i="11"/>
  <c r="U21" i="11"/>
  <c r="T135" i="11"/>
  <c r="S135" i="11"/>
  <c r="S28" i="11"/>
  <c r="T28" i="11"/>
  <c r="U42" i="11"/>
  <c r="V42" i="11"/>
  <c r="S76" i="11"/>
  <c r="T76" i="11"/>
  <c r="U90" i="11"/>
  <c r="V90" i="11"/>
  <c r="V7" i="11"/>
  <c r="U7" i="11"/>
  <c r="T41" i="11"/>
  <c r="S41" i="11"/>
  <c r="V47" i="11"/>
  <c r="U47" i="11"/>
  <c r="T89" i="11"/>
  <c r="S89" i="11"/>
  <c r="V95" i="11"/>
  <c r="U95" i="11"/>
  <c r="S14" i="11"/>
  <c r="T14" i="11"/>
  <c r="U28" i="11"/>
  <c r="V28" i="11"/>
  <c r="S62" i="11"/>
  <c r="T62" i="11"/>
  <c r="U76" i="11"/>
  <c r="V76" i="11"/>
  <c r="T224" i="11"/>
  <c r="S224" i="11"/>
  <c r="V129" i="11"/>
  <c r="U129" i="11"/>
  <c r="V153" i="11"/>
  <c r="U153" i="11"/>
  <c r="T218" i="11"/>
  <c r="S218" i="11"/>
  <c r="S128" i="11"/>
  <c r="T128" i="11"/>
  <c r="T167" i="11"/>
  <c r="S167" i="11"/>
  <c r="S207" i="11"/>
  <c r="T207" i="11"/>
  <c r="V169" i="11"/>
  <c r="U169" i="11"/>
  <c r="T106" i="11"/>
  <c r="S106" i="11"/>
  <c r="U152" i="11"/>
  <c r="V152" i="11"/>
  <c r="V193" i="11"/>
  <c r="U193" i="11"/>
  <c r="T234" i="11"/>
  <c r="S234" i="11"/>
  <c r="T253" i="11"/>
  <c r="S253" i="11"/>
  <c r="V268" i="11"/>
  <c r="U268" i="11"/>
  <c r="V220" i="11"/>
  <c r="U220" i="11"/>
  <c r="T246" i="11"/>
  <c r="S246" i="11"/>
  <c r="S227" i="11"/>
  <c r="T227" i="11"/>
  <c r="V308" i="11"/>
  <c r="U308" i="11"/>
  <c r="V269" i="11"/>
  <c r="U269" i="11"/>
  <c r="T295" i="11"/>
  <c r="S295" i="11"/>
  <c r="V321" i="11"/>
  <c r="U321" i="11"/>
  <c r="V334" i="11"/>
  <c r="U334" i="11"/>
  <c r="V374" i="11"/>
  <c r="U374" i="11"/>
  <c r="V59" i="11"/>
  <c r="U59" i="11"/>
  <c r="V165" i="11"/>
  <c r="U165" i="11"/>
  <c r="V86" i="11"/>
  <c r="U86" i="11"/>
  <c r="T109" i="11"/>
  <c r="S109" i="11"/>
  <c r="T187" i="11"/>
  <c r="S187" i="11"/>
  <c r="L22" i="17"/>
  <c r="N23" i="17"/>
  <c r="T96" i="11"/>
  <c r="S96" i="11"/>
  <c r="T113" i="11"/>
  <c r="S113" i="11"/>
  <c r="S20" i="11"/>
  <c r="T20" i="11"/>
  <c r="U34" i="11"/>
  <c r="V34" i="11"/>
  <c r="S68" i="11"/>
  <c r="T68" i="11"/>
  <c r="T165" i="11"/>
  <c r="S165" i="11"/>
  <c r="V39" i="11"/>
  <c r="U39" i="11"/>
  <c r="S6" i="11"/>
  <c r="T6" i="11"/>
  <c r="U20" i="11"/>
  <c r="V20" i="11"/>
  <c r="S54" i="11"/>
  <c r="T54" i="11"/>
  <c r="T124" i="11"/>
  <c r="S124" i="11"/>
  <c r="V138" i="11"/>
  <c r="U138" i="11"/>
  <c r="V137" i="11"/>
  <c r="U137" i="11"/>
  <c r="U126" i="11"/>
  <c r="V126" i="11"/>
  <c r="T141" i="11"/>
  <c r="S141" i="11"/>
  <c r="V198" i="11"/>
  <c r="U198" i="11"/>
  <c r="T281" i="11"/>
  <c r="S281" i="11"/>
  <c r="T297" i="11"/>
  <c r="S297" i="11"/>
  <c r="V270" i="11"/>
  <c r="U270" i="11"/>
  <c r="T397" i="11"/>
  <c r="S397" i="11"/>
  <c r="T374" i="11"/>
  <c r="S374" i="11"/>
  <c r="T91" i="11"/>
  <c r="S91" i="11"/>
  <c r="S35" i="11"/>
  <c r="E24" i="17"/>
  <c r="E18" i="17"/>
  <c r="H19" i="17"/>
  <c r="G19" i="17"/>
  <c r="J22" i="17"/>
  <c r="I26" i="17"/>
  <c r="I20" i="17"/>
  <c r="S3" i="11"/>
  <c r="T24" i="11"/>
  <c r="S24" i="11"/>
  <c r="V46" i="11"/>
  <c r="U46" i="11"/>
  <c r="T80" i="11"/>
  <c r="S80" i="11"/>
  <c r="V102" i="11"/>
  <c r="U102" i="11"/>
  <c r="T26" i="11"/>
  <c r="S26" i="11"/>
  <c r="V48" i="11"/>
  <c r="U48" i="11"/>
  <c r="T82" i="11"/>
  <c r="S82" i="11"/>
  <c r="V109" i="11"/>
  <c r="U109" i="11"/>
  <c r="U50" i="11"/>
  <c r="V50" i="11"/>
  <c r="S84" i="11"/>
  <c r="T84" i="11"/>
  <c r="U98" i="11"/>
  <c r="V98" i="11"/>
  <c r="V63" i="11"/>
  <c r="U63" i="11"/>
  <c r="T97" i="11"/>
  <c r="S97" i="11"/>
  <c r="V103" i="11"/>
  <c r="U103" i="11"/>
  <c r="S22" i="11"/>
  <c r="T22" i="11"/>
  <c r="U36" i="11"/>
  <c r="V36" i="11"/>
  <c r="S70" i="11"/>
  <c r="T70" i="11"/>
  <c r="U84" i="11"/>
  <c r="V84" i="11"/>
  <c r="S120" i="11"/>
  <c r="T120" i="11"/>
  <c r="V115" i="11"/>
  <c r="U115" i="11"/>
  <c r="T125" i="11"/>
  <c r="S125" i="11"/>
  <c r="S130" i="11"/>
  <c r="T130" i="11"/>
  <c r="T213" i="11"/>
  <c r="S213" i="11"/>
  <c r="T250" i="11"/>
  <c r="S250" i="11"/>
  <c r="S176" i="11"/>
  <c r="T176" i="11"/>
  <c r="T189" i="11"/>
  <c r="S189" i="11"/>
  <c r="U176" i="11"/>
  <c r="V176" i="11"/>
  <c r="T186" i="11"/>
  <c r="S186" i="11"/>
  <c r="T164" i="11"/>
  <c r="S164" i="11"/>
  <c r="V213" i="11"/>
  <c r="U213" i="11"/>
  <c r="T247" i="11"/>
  <c r="S247" i="11"/>
  <c r="U241" i="11"/>
  <c r="V241" i="11"/>
  <c r="T294" i="11"/>
  <c r="S294" i="11"/>
  <c r="T277" i="11"/>
  <c r="S277" i="11"/>
  <c r="T320" i="11"/>
  <c r="S320" i="11"/>
  <c r="T333" i="11"/>
  <c r="S333" i="11"/>
  <c r="T383" i="11"/>
  <c r="S383" i="11"/>
  <c r="T337" i="11"/>
  <c r="S337" i="11"/>
  <c r="T365" i="11"/>
  <c r="S365" i="11"/>
  <c r="V381" i="11"/>
  <c r="U381" i="11"/>
  <c r="T358" i="11"/>
  <c r="S358" i="11"/>
  <c r="V373" i="11"/>
  <c r="U373" i="11"/>
  <c r="V397" i="11"/>
  <c r="U397" i="11"/>
  <c r="V73" i="11"/>
  <c r="U73" i="11"/>
  <c r="F18" i="17"/>
  <c r="T127" i="11"/>
  <c r="S127" i="11"/>
  <c r="T7" i="11"/>
  <c r="S7" i="11"/>
  <c r="T55" i="11"/>
  <c r="S55" i="11"/>
  <c r="V156" i="11"/>
  <c r="U156" i="11"/>
  <c r="V222" i="11"/>
  <c r="U222" i="11"/>
  <c r="I19" i="17"/>
  <c r="N17" i="17"/>
  <c r="V6" i="11"/>
  <c r="U6" i="11"/>
  <c r="V62" i="11"/>
  <c r="U62" i="11"/>
  <c r="V8" i="11"/>
  <c r="U8" i="11"/>
  <c r="V104" i="11"/>
  <c r="U104" i="11"/>
  <c r="V113" i="11"/>
  <c r="U113" i="11"/>
  <c r="V186" i="11"/>
  <c r="U186" i="11"/>
  <c r="V245" i="11"/>
  <c r="U245" i="11"/>
  <c r="S217" i="11"/>
  <c r="T217" i="11"/>
  <c r="I23" i="17"/>
  <c r="E16" i="17"/>
  <c r="L18" i="17"/>
  <c r="K18" i="17"/>
  <c r="N21" i="17"/>
  <c r="M25" i="17"/>
  <c r="M19" i="17"/>
  <c r="V35" i="11"/>
  <c r="U35" i="11"/>
  <c r="H18" i="17"/>
  <c r="T16" i="11"/>
  <c r="S16" i="11"/>
  <c r="V38" i="11"/>
  <c r="U38" i="11"/>
  <c r="T72" i="11"/>
  <c r="S72" i="11"/>
  <c r="T18" i="11"/>
  <c r="S18" i="11"/>
  <c r="V40" i="11"/>
  <c r="U40" i="11"/>
  <c r="T74" i="11"/>
  <c r="S74" i="11"/>
  <c r="V96" i="11"/>
  <c r="U96" i="11"/>
  <c r="T121" i="11"/>
  <c r="S121" i="11"/>
  <c r="V5" i="11"/>
  <c r="U5" i="11"/>
  <c r="T39" i="11"/>
  <c r="S39" i="11"/>
  <c r="U106" i="11"/>
  <c r="V106" i="11"/>
  <c r="V119" i="11"/>
  <c r="U119" i="11"/>
  <c r="V177" i="11"/>
  <c r="U177" i="11"/>
  <c r="U44" i="11"/>
  <c r="V44" i="11"/>
  <c r="S78" i="11"/>
  <c r="T78" i="11"/>
  <c r="U92" i="11"/>
  <c r="V92" i="11"/>
  <c r="T115" i="11"/>
  <c r="S115" i="11"/>
  <c r="T147" i="11"/>
  <c r="S147" i="11"/>
  <c r="S168" i="11"/>
  <c r="T168" i="11"/>
  <c r="T181" i="11"/>
  <c r="S181" i="11"/>
  <c r="S199" i="11"/>
  <c r="T199" i="11"/>
  <c r="T208" i="11"/>
  <c r="S208" i="11"/>
  <c r="V235" i="11"/>
  <c r="U235" i="11"/>
  <c r="V278" i="11"/>
  <c r="U278" i="11"/>
  <c r="T239" i="11"/>
  <c r="S239" i="11"/>
  <c r="T220" i="11"/>
  <c r="S220" i="11"/>
  <c r="S258" i="11"/>
  <c r="T258" i="11"/>
  <c r="U332" i="11"/>
  <c r="V332" i="11"/>
  <c r="T238" i="11"/>
  <c r="S238" i="11"/>
  <c r="V252" i="11"/>
  <c r="U252" i="11"/>
  <c r="T299" i="11"/>
  <c r="S299" i="11"/>
  <c r="T287" i="11"/>
  <c r="S287" i="11"/>
  <c r="V326" i="11"/>
  <c r="U326" i="11"/>
  <c r="V342" i="11"/>
  <c r="U342" i="11"/>
  <c r="V384" i="11"/>
  <c r="U384" i="11"/>
  <c r="T336" i="11"/>
  <c r="S336" i="11"/>
  <c r="T379" i="11"/>
  <c r="S379" i="11"/>
  <c r="T359" i="11"/>
  <c r="S359" i="11"/>
  <c r="U387" i="11"/>
  <c r="V387" i="11"/>
  <c r="F24" i="17"/>
  <c r="V33" i="11"/>
  <c r="U33" i="11"/>
  <c r="V81" i="11"/>
  <c r="U81" i="11"/>
  <c r="T149" i="11"/>
  <c r="S149" i="11"/>
  <c r="T200" i="11"/>
  <c r="S200" i="11"/>
  <c r="V287" i="11"/>
  <c r="U287" i="11"/>
  <c r="S170" i="11"/>
  <c r="T170" i="11"/>
  <c r="V210" i="11"/>
  <c r="U210" i="11"/>
  <c r="U205" i="11"/>
  <c r="V205" i="11"/>
  <c r="T193" i="11"/>
  <c r="S193" i="11"/>
  <c r="V253" i="11"/>
  <c r="U253" i="11"/>
  <c r="V242" i="11"/>
  <c r="U242" i="11"/>
  <c r="S233" i="11"/>
  <c r="T233" i="11"/>
  <c r="U247" i="11"/>
  <c r="V247" i="11"/>
  <c r="V228" i="11"/>
  <c r="U228" i="11"/>
  <c r="S235" i="11"/>
  <c r="T235" i="11"/>
  <c r="V312" i="11"/>
  <c r="U312" i="11"/>
  <c r="S306" i="11"/>
  <c r="T306" i="11"/>
  <c r="V277" i="11"/>
  <c r="U277" i="11"/>
  <c r="T292" i="11"/>
  <c r="S292" i="11"/>
  <c r="V306" i="11"/>
  <c r="U306" i="11"/>
  <c r="T323" i="11"/>
  <c r="S323" i="11"/>
  <c r="T316" i="11"/>
  <c r="S316" i="11"/>
  <c r="V352" i="11"/>
  <c r="U352" i="11"/>
  <c r="V319" i="11"/>
  <c r="U319" i="11"/>
  <c r="V366" i="11"/>
  <c r="U366" i="11"/>
  <c r="S396" i="11"/>
  <c r="T396" i="11"/>
  <c r="V357" i="11"/>
  <c r="U357" i="11"/>
  <c r="T370" i="11"/>
  <c r="S370" i="11"/>
  <c r="T340" i="11"/>
  <c r="S340" i="11"/>
  <c r="V389" i="11"/>
  <c r="U389" i="11"/>
  <c r="S388" i="11"/>
  <c r="T388" i="11"/>
  <c r="T375" i="11"/>
  <c r="S375" i="11"/>
  <c r="V41" i="11"/>
  <c r="U41" i="11"/>
  <c r="G22" i="17"/>
  <c r="V19" i="11"/>
  <c r="U19" i="11"/>
  <c r="T21" i="11"/>
  <c r="S21" i="11"/>
  <c r="F26" i="17"/>
  <c r="S99" i="11"/>
  <c r="T31" i="11"/>
  <c r="S31" i="11"/>
  <c r="V53" i="11"/>
  <c r="U53" i="11"/>
  <c r="T87" i="11"/>
  <c r="S87" i="11"/>
  <c r="U74" i="11"/>
  <c r="V74" i="11"/>
  <c r="V111" i="11"/>
  <c r="U111" i="11"/>
  <c r="T182" i="11"/>
  <c r="S182" i="11"/>
  <c r="T9" i="11"/>
  <c r="S9" i="11"/>
  <c r="V31" i="11"/>
  <c r="U31" i="11"/>
  <c r="V57" i="11"/>
  <c r="U57" i="11"/>
  <c r="T65" i="11"/>
  <c r="S65" i="11"/>
  <c r="V87" i="11"/>
  <c r="U87" i="11"/>
  <c r="U12" i="11"/>
  <c r="V12" i="11"/>
  <c r="S46" i="11"/>
  <c r="T46" i="11"/>
  <c r="S102" i="11"/>
  <c r="T102" i="11"/>
  <c r="V114" i="11"/>
  <c r="U114" i="11"/>
  <c r="T206" i="11"/>
  <c r="S206" i="11"/>
  <c r="V167" i="11"/>
  <c r="U167" i="11"/>
  <c r="V175" i="11"/>
  <c r="U175" i="11"/>
  <c r="V139" i="11"/>
  <c r="U139" i="11"/>
  <c r="V246" i="11"/>
  <c r="U246" i="11"/>
  <c r="T195" i="11"/>
  <c r="S195" i="11"/>
  <c r="T173" i="11"/>
  <c r="S173" i="11"/>
  <c r="T315" i="11"/>
  <c r="S315" i="11"/>
  <c r="T265" i="11"/>
  <c r="S265" i="11"/>
  <c r="U197" i="11"/>
  <c r="V197" i="11"/>
  <c r="T248" i="11"/>
  <c r="S248" i="11"/>
  <c r="T177" i="11"/>
  <c r="S177" i="11"/>
  <c r="V183" i="11"/>
  <c r="U183" i="11"/>
  <c r="V227" i="11"/>
  <c r="U227" i="11"/>
  <c r="U262" i="11"/>
  <c r="V262" i="11"/>
  <c r="T231" i="11"/>
  <c r="S231" i="11"/>
  <c r="V218" i="11"/>
  <c r="U218" i="11"/>
  <c r="V250" i="11"/>
  <c r="U250" i="11"/>
  <c r="S201" i="11"/>
  <c r="T201" i="11"/>
  <c r="U207" i="11"/>
  <c r="V207" i="11"/>
  <c r="U255" i="11"/>
  <c r="V255" i="11"/>
  <c r="U263" i="11"/>
  <c r="V263" i="11"/>
  <c r="T222" i="11"/>
  <c r="S222" i="11"/>
  <c r="S263" i="11"/>
  <c r="T263" i="11"/>
  <c r="V209" i="11"/>
  <c r="U209" i="11"/>
  <c r="U324" i="11"/>
  <c r="V324" i="11"/>
  <c r="V313" i="11"/>
  <c r="U313" i="11"/>
  <c r="U337" i="11"/>
  <c r="V337" i="11"/>
  <c r="V299" i="11"/>
  <c r="U299" i="11"/>
  <c r="T325" i="11"/>
  <c r="S325" i="11"/>
  <c r="S338" i="11"/>
  <c r="T338" i="11"/>
  <c r="V350" i="11"/>
  <c r="U350" i="11"/>
  <c r="T399" i="11"/>
  <c r="S399" i="11"/>
  <c r="S324" i="11"/>
  <c r="T324" i="11"/>
  <c r="U330" i="11"/>
  <c r="V330" i="11"/>
  <c r="T344" i="11"/>
  <c r="S344" i="11"/>
  <c r="T343" i="11"/>
  <c r="S343" i="11"/>
  <c r="T348" i="11"/>
  <c r="S348" i="11"/>
  <c r="S355" i="11"/>
  <c r="T355" i="11"/>
  <c r="U361" i="11"/>
  <c r="V361" i="11"/>
  <c r="T390" i="11"/>
  <c r="S390" i="11"/>
  <c r="T75" i="11"/>
  <c r="S75" i="11"/>
  <c r="K19" i="17"/>
  <c r="T159" i="11"/>
  <c r="S159" i="11"/>
  <c r="K17" i="17"/>
  <c r="V49" i="11"/>
  <c r="U49" i="11"/>
  <c r="B56" i="15"/>
  <c r="B44" i="15"/>
  <c r="B33" i="15"/>
  <c r="B55" i="15"/>
  <c r="B43" i="15"/>
  <c r="B53" i="15"/>
  <c r="B42" i="15"/>
  <c r="B52" i="15"/>
  <c r="B39" i="15"/>
  <c r="B51" i="15"/>
  <c r="B48" i="15"/>
  <c r="B57" i="15"/>
  <c r="B34" i="15"/>
  <c r="B35" i="15"/>
  <c r="T23" i="11"/>
  <c r="S23" i="11"/>
  <c r="V45" i="11"/>
  <c r="U45" i="11"/>
  <c r="T79" i="11"/>
  <c r="S79" i="11"/>
  <c r="U10" i="11"/>
  <c r="V10" i="11"/>
  <c r="U66" i="11"/>
  <c r="V66" i="11"/>
  <c r="S100" i="11"/>
  <c r="T100" i="11"/>
  <c r="V23" i="11"/>
  <c r="U23" i="11"/>
  <c r="T57" i="11"/>
  <c r="S57" i="11"/>
  <c r="V79" i="11"/>
  <c r="U79" i="11"/>
  <c r="T143" i="11"/>
  <c r="S143" i="11"/>
  <c r="U164" i="11"/>
  <c r="V164" i="11"/>
  <c r="S38" i="11"/>
  <c r="T38" i="11"/>
  <c r="T171" i="11"/>
  <c r="S171" i="11"/>
  <c r="T140" i="11"/>
  <c r="S140" i="11"/>
  <c r="V146" i="11"/>
  <c r="U146" i="11"/>
  <c r="V108" i="11"/>
  <c r="U108" i="11"/>
  <c r="V132" i="11"/>
  <c r="U132" i="11"/>
  <c r="T142" i="11"/>
  <c r="S142" i="11"/>
  <c r="V121" i="11"/>
  <c r="U121" i="11"/>
  <c r="T155" i="11"/>
  <c r="S155" i="11"/>
  <c r="S112" i="11"/>
  <c r="T112" i="11"/>
  <c r="S144" i="11"/>
  <c r="T144" i="11"/>
  <c r="U150" i="11"/>
  <c r="V150" i="11"/>
  <c r="V172" i="11"/>
  <c r="U172" i="11"/>
  <c r="T190" i="11"/>
  <c r="S190" i="11"/>
  <c r="S138" i="11"/>
  <c r="T138" i="11"/>
  <c r="T184" i="11"/>
  <c r="S184" i="11"/>
  <c r="V190" i="11"/>
  <c r="U190" i="11"/>
  <c r="V214" i="11"/>
  <c r="U214" i="11"/>
  <c r="T232" i="11"/>
  <c r="S232" i="11"/>
  <c r="T197" i="11"/>
  <c r="S197" i="11"/>
  <c r="T240" i="11"/>
  <c r="S240" i="11"/>
  <c r="V224" i="11"/>
  <c r="U224" i="11"/>
  <c r="V178" i="11"/>
  <c r="U178" i="11"/>
  <c r="V232" i="11"/>
  <c r="U232" i="11"/>
  <c r="V251" i="11"/>
  <c r="U251" i="11"/>
  <c r="T261" i="11"/>
  <c r="S261" i="11"/>
  <c r="T272" i="11"/>
  <c r="S272" i="11"/>
  <c r="T236" i="11"/>
  <c r="S236" i="11"/>
  <c r="S264" i="11"/>
  <c r="T264" i="11"/>
  <c r="T230" i="11"/>
  <c r="S230" i="11"/>
  <c r="T267" i="11"/>
  <c r="S267" i="11"/>
  <c r="V217" i="11"/>
  <c r="U217" i="11"/>
  <c r="S243" i="11"/>
  <c r="T243" i="11"/>
  <c r="V295" i="11"/>
  <c r="U295" i="11"/>
  <c r="T291" i="11"/>
  <c r="S291" i="11"/>
  <c r="V305" i="11"/>
  <c r="U305" i="11"/>
  <c r="V323" i="11"/>
  <c r="U323" i="11"/>
  <c r="V307" i="11"/>
  <c r="U307" i="11"/>
  <c r="T279" i="11"/>
  <c r="S279" i="11"/>
  <c r="V285" i="11"/>
  <c r="U285" i="11"/>
  <c r="T346" i="11"/>
  <c r="S346" i="11"/>
  <c r="T300" i="11"/>
  <c r="S300" i="11"/>
  <c r="V339" i="11"/>
  <c r="U339" i="11"/>
  <c r="S321" i="11"/>
  <c r="T321" i="11"/>
  <c r="V327" i="11"/>
  <c r="U327" i="11"/>
  <c r="S372" i="11"/>
  <c r="T372" i="11"/>
  <c r="T376" i="11"/>
  <c r="S376" i="11"/>
  <c r="V391" i="11"/>
  <c r="U391" i="11"/>
  <c r="T351" i="11"/>
  <c r="S351" i="11"/>
  <c r="V365" i="11"/>
  <c r="U365" i="11"/>
  <c r="T387" i="11"/>
  <c r="S387" i="11"/>
  <c r="T368" i="11"/>
  <c r="S368" i="11"/>
  <c r="V383" i="11"/>
  <c r="U383" i="11"/>
  <c r="U370" i="11"/>
  <c r="V370" i="11"/>
  <c r="S392" i="11"/>
  <c r="T392" i="11"/>
  <c r="V9" i="11"/>
  <c r="U9" i="11"/>
  <c r="T69" i="11"/>
  <c r="S69" i="11"/>
  <c r="T61" i="11"/>
  <c r="S61" i="11"/>
  <c r="T71" i="11"/>
  <c r="S71" i="11"/>
  <c r="S36" i="11"/>
  <c r="T36" i="11"/>
  <c r="U58" i="11"/>
  <c r="V58" i="11"/>
  <c r="S92" i="11"/>
  <c r="T92" i="11"/>
  <c r="V15" i="11"/>
  <c r="U15" i="11"/>
  <c r="T49" i="11"/>
  <c r="S49" i="11"/>
  <c r="V71" i="11"/>
  <c r="U71" i="11"/>
  <c r="T105" i="11"/>
  <c r="S105" i="11"/>
  <c r="U60" i="11"/>
  <c r="V60" i="11"/>
  <c r="T107" i="11"/>
  <c r="S107" i="11"/>
  <c r="T132" i="11"/>
  <c r="S132" i="11"/>
  <c r="T156" i="11"/>
  <c r="S156" i="11"/>
  <c r="T174" i="11"/>
  <c r="S174" i="11"/>
  <c r="T205" i="11"/>
  <c r="S205" i="11"/>
  <c r="T118" i="11"/>
  <c r="S118" i="11"/>
  <c r="V148" i="11"/>
  <c r="U148" i="11"/>
  <c r="T131" i="11"/>
  <c r="S131" i="11"/>
  <c r="V161" i="11"/>
  <c r="U161" i="11"/>
  <c r="U118" i="11"/>
  <c r="V118" i="11"/>
  <c r="U134" i="11"/>
  <c r="V134" i="11"/>
  <c r="V123" i="11"/>
  <c r="U123" i="11"/>
  <c r="T157" i="11"/>
  <c r="S157" i="11"/>
  <c r="U144" i="11"/>
  <c r="V144" i="11"/>
  <c r="V281" i="11"/>
  <c r="U281" i="11"/>
  <c r="V240" i="11"/>
  <c r="U240" i="11"/>
  <c r="U211" i="11"/>
  <c r="V211" i="11"/>
  <c r="U279" i="11"/>
  <c r="V279" i="11"/>
  <c r="U181" i="11"/>
  <c r="V181" i="11"/>
  <c r="T216" i="11"/>
  <c r="S216" i="11"/>
  <c r="T245" i="11"/>
  <c r="S245" i="11"/>
  <c r="T257" i="11"/>
  <c r="S257" i="11"/>
  <c r="V311" i="11"/>
  <c r="U311" i="11"/>
  <c r="T244" i="11"/>
  <c r="S244" i="11"/>
  <c r="T203" i="11"/>
  <c r="S203" i="11"/>
  <c r="S251" i="11"/>
  <c r="T251" i="11"/>
  <c r="T278" i="11"/>
  <c r="S278" i="11"/>
  <c r="V329" i="11"/>
  <c r="U329" i="11"/>
  <c r="V294" i="11"/>
  <c r="U294" i="11"/>
  <c r="V267" i="11"/>
  <c r="U267" i="11"/>
  <c r="T293" i="11"/>
  <c r="S293" i="11"/>
  <c r="T314" i="11"/>
  <c r="S314" i="11"/>
  <c r="T393" i="11"/>
  <c r="S393" i="11"/>
  <c r="S282" i="11"/>
  <c r="T282" i="11"/>
  <c r="U288" i="11"/>
  <c r="V288" i="11"/>
  <c r="V293" i="11"/>
  <c r="U293" i="11"/>
  <c r="S268" i="11"/>
  <c r="T268" i="11"/>
  <c r="U274" i="11"/>
  <c r="V274" i="11"/>
  <c r="T352" i="11"/>
  <c r="S352" i="11"/>
  <c r="V368" i="11"/>
  <c r="U368" i="11"/>
  <c r="S319" i="11"/>
  <c r="T319" i="11"/>
  <c r="U325" i="11"/>
  <c r="V325" i="11"/>
  <c r="T389" i="11"/>
  <c r="S389" i="11"/>
  <c r="V335" i="11"/>
  <c r="U335" i="11"/>
  <c r="T349" i="11"/>
  <c r="S349" i="11"/>
  <c r="V355" i="11"/>
  <c r="U355" i="11"/>
  <c r="T369" i="11"/>
  <c r="S369" i="11"/>
  <c r="S345" i="11"/>
  <c r="T345" i="11"/>
  <c r="U351" i="11"/>
  <c r="V351" i="11"/>
  <c r="T342" i="11"/>
  <c r="S342" i="11"/>
  <c r="V348" i="11"/>
  <c r="U348" i="11"/>
  <c r="U377" i="11"/>
  <c r="V377" i="11"/>
  <c r="T385" i="11"/>
  <c r="S385" i="11"/>
  <c r="V3" i="11"/>
  <c r="U3" i="11"/>
  <c r="V149" i="11"/>
  <c r="U149" i="11"/>
  <c r="T37" i="11"/>
  <c r="S37" i="11"/>
  <c r="V97" i="11"/>
  <c r="U97" i="11"/>
  <c r="T43" i="11"/>
  <c r="S43" i="11"/>
  <c r="T151" i="11"/>
  <c r="S151" i="11"/>
  <c r="V17" i="11"/>
  <c r="U17" i="11"/>
  <c r="V154" i="11"/>
  <c r="U154" i="11"/>
  <c r="V116" i="11"/>
  <c r="U116" i="11"/>
  <c r="T150" i="11"/>
  <c r="S150" i="11"/>
  <c r="T163" i="11"/>
  <c r="S163" i="11"/>
  <c r="T179" i="11"/>
  <c r="S179" i="11"/>
  <c r="T123" i="11"/>
  <c r="S123" i="11"/>
  <c r="T169" i="11"/>
  <c r="S169" i="11"/>
  <c r="U158" i="11"/>
  <c r="V158" i="11"/>
  <c r="T133" i="11"/>
  <c r="S133" i="11"/>
  <c r="S114" i="11"/>
  <c r="T114" i="11"/>
  <c r="U136" i="11"/>
  <c r="V136" i="11"/>
  <c r="T202" i="11"/>
  <c r="S202" i="11"/>
  <c r="V271" i="11"/>
  <c r="U271" i="11"/>
  <c r="V187" i="11"/>
  <c r="U187" i="11"/>
  <c r="V216" i="11"/>
  <c r="U216" i="11"/>
  <c r="T226" i="11"/>
  <c r="S226" i="11"/>
  <c r="V248" i="11"/>
  <c r="U248" i="11"/>
  <c r="T400" i="11"/>
  <c r="S400" i="11"/>
  <c r="T178" i="11"/>
  <c r="S178" i="11"/>
  <c r="V200" i="11"/>
  <c r="U200" i="11"/>
  <c r="T188" i="11"/>
  <c r="S188" i="11"/>
  <c r="V202" i="11"/>
  <c r="U202" i="11"/>
  <c r="T237" i="11"/>
  <c r="S237" i="11"/>
  <c r="T215" i="11"/>
  <c r="S215" i="11"/>
  <c r="V237" i="11"/>
  <c r="U237" i="11"/>
  <c r="T283" i="11"/>
  <c r="S283" i="11"/>
  <c r="T228" i="11"/>
  <c r="S228" i="11"/>
  <c r="T275" i="11"/>
  <c r="S275" i="11"/>
  <c r="V286" i="11"/>
  <c r="U286" i="11"/>
  <c r="T317" i="11"/>
  <c r="S317" i="11"/>
  <c r="T269" i="11"/>
  <c r="S269" i="11"/>
  <c r="U264" i="11"/>
  <c r="V264" i="11"/>
  <c r="S274" i="11"/>
  <c r="T274" i="11"/>
  <c r="S334" i="11"/>
  <c r="T334" i="11"/>
  <c r="S311" i="11"/>
  <c r="T311" i="11"/>
  <c r="T260" i="11"/>
  <c r="S260" i="11"/>
  <c r="U394" i="11"/>
  <c r="V394" i="11"/>
  <c r="T360" i="11"/>
  <c r="S360" i="11"/>
  <c r="T354" i="11"/>
  <c r="S354" i="11"/>
  <c r="U317" i="11"/>
  <c r="V317" i="11"/>
  <c r="S327" i="11"/>
  <c r="T327" i="11"/>
  <c r="V322" i="11"/>
  <c r="U322" i="11"/>
  <c r="T332" i="11"/>
  <c r="S332" i="11"/>
  <c r="T357" i="11"/>
  <c r="S357" i="11"/>
  <c r="V375" i="11"/>
  <c r="U375" i="11"/>
  <c r="V392" i="11"/>
  <c r="U392" i="11"/>
  <c r="T356" i="11"/>
  <c r="S356" i="11"/>
  <c r="V362" i="11"/>
  <c r="U362" i="11"/>
  <c r="U343" i="11"/>
  <c r="V343" i="11"/>
  <c r="S353" i="11"/>
  <c r="T353" i="11"/>
  <c r="U386" i="11"/>
  <c r="V386" i="11"/>
  <c r="T391" i="11"/>
  <c r="S391" i="11"/>
  <c r="V340" i="11"/>
  <c r="U340" i="11"/>
  <c r="T350" i="11"/>
  <c r="S350" i="11"/>
  <c r="S347" i="11"/>
  <c r="T347" i="11"/>
  <c r="N24" i="17"/>
  <c r="S67" i="11"/>
  <c r="U142" i="11"/>
  <c r="V142" i="11"/>
  <c r="V147" i="11"/>
  <c r="U147" i="11"/>
  <c r="U120" i="11"/>
  <c r="V120" i="11"/>
  <c r="S154" i="11"/>
  <c r="T154" i="11"/>
  <c r="U166" i="11"/>
  <c r="V166" i="11"/>
  <c r="V254" i="11"/>
  <c r="U254" i="11"/>
  <c r="V184" i="11"/>
  <c r="U184" i="11"/>
  <c r="S191" i="11"/>
  <c r="T191" i="11"/>
  <c r="V206" i="11"/>
  <c r="U206" i="11"/>
  <c r="T172" i="11"/>
  <c r="S172" i="11"/>
  <c r="V194" i="11"/>
  <c r="U194" i="11"/>
  <c r="T185" i="11"/>
  <c r="S185" i="11"/>
  <c r="T221" i="11"/>
  <c r="S221" i="11"/>
  <c r="V221" i="11"/>
  <c r="U221" i="11"/>
  <c r="T255" i="11"/>
  <c r="S255" i="11"/>
  <c r="T212" i="11"/>
  <c r="S212" i="11"/>
  <c r="S209" i="11"/>
  <c r="T209" i="11"/>
  <c r="T214" i="11"/>
  <c r="S214" i="11"/>
  <c r="V201" i="11"/>
  <c r="U201" i="11"/>
  <c r="T286" i="11"/>
  <c r="S286" i="11"/>
  <c r="V292" i="11"/>
  <c r="U292" i="11"/>
  <c r="V302" i="11"/>
  <c r="U302" i="11"/>
  <c r="U378" i="11"/>
  <c r="V378" i="11"/>
  <c r="T285" i="11"/>
  <c r="S285" i="11"/>
  <c r="V291" i="11"/>
  <c r="U291" i="11"/>
  <c r="T341" i="11"/>
  <c r="S341" i="11"/>
  <c r="U280" i="11"/>
  <c r="V280" i="11"/>
  <c r="S290" i="11"/>
  <c r="T290" i="11"/>
  <c r="T331" i="11"/>
  <c r="S331" i="11"/>
  <c r="V266" i="11"/>
  <c r="U266" i="11"/>
  <c r="S276" i="11"/>
  <c r="T276" i="11"/>
  <c r="V320" i="11"/>
  <c r="U320" i="11"/>
  <c r="T330" i="11"/>
  <c r="S330" i="11"/>
  <c r="V358" i="11"/>
  <c r="U358" i="11"/>
  <c r="T386" i="11"/>
  <c r="S386" i="11"/>
  <c r="U398" i="11"/>
  <c r="V398" i="11"/>
  <c r="T335" i="11"/>
  <c r="S335" i="11"/>
  <c r="V379" i="11"/>
  <c r="U379" i="11"/>
  <c r="T384" i="11"/>
  <c r="S384" i="11"/>
  <c r="V376" i="11"/>
  <c r="U376" i="11"/>
  <c r="T366" i="11"/>
  <c r="S366" i="11"/>
  <c r="T378" i="11"/>
  <c r="S378" i="11"/>
  <c r="V390" i="11"/>
  <c r="U390" i="11"/>
  <c r="T395" i="11"/>
  <c r="S395" i="11"/>
  <c r="U353" i="11"/>
  <c r="V353" i="11"/>
  <c r="S363" i="11"/>
  <c r="T363" i="11"/>
  <c r="S382" i="11"/>
  <c r="T382" i="11"/>
  <c r="U388" i="11"/>
  <c r="V388" i="11"/>
  <c r="V105" i="11"/>
  <c r="U105" i="11"/>
  <c r="T83" i="11"/>
  <c r="S83" i="11"/>
  <c r="T101" i="11"/>
  <c r="S101" i="11"/>
  <c r="H22" i="17"/>
  <c r="N26" i="17"/>
  <c r="T29" i="11"/>
  <c r="S29" i="11"/>
  <c r="V75" i="11"/>
  <c r="U75" i="11"/>
  <c r="J25" i="17"/>
  <c r="T273" i="11"/>
  <c r="S273" i="11"/>
  <c r="U215" i="11"/>
  <c r="V215" i="11"/>
  <c r="V236" i="11"/>
  <c r="U236" i="11"/>
  <c r="T259" i="11"/>
  <c r="S259" i="11"/>
  <c r="T211" i="11"/>
  <c r="S211" i="11"/>
  <c r="U249" i="11"/>
  <c r="V249" i="11"/>
  <c r="S256" i="11"/>
  <c r="T256" i="11"/>
  <c r="V289" i="11"/>
  <c r="U289" i="11"/>
  <c r="V275" i="11"/>
  <c r="U275" i="11"/>
  <c r="T301" i="11"/>
  <c r="S301" i="11"/>
  <c r="T318" i="11"/>
  <c r="S318" i="11"/>
  <c r="U282" i="11"/>
  <c r="V282" i="11"/>
  <c r="T308" i="11"/>
  <c r="S308" i="11"/>
  <c r="V318" i="11"/>
  <c r="U318" i="11"/>
  <c r="T328" i="11"/>
  <c r="S328" i="11"/>
  <c r="U333" i="11"/>
  <c r="V333" i="11"/>
  <c r="T339" i="11"/>
  <c r="S339" i="11"/>
  <c r="U371" i="11"/>
  <c r="V371" i="11"/>
  <c r="V346" i="11"/>
  <c r="U346" i="11"/>
  <c r="T394" i="11"/>
  <c r="S394" i="11"/>
  <c r="U359" i="11"/>
  <c r="V359" i="11"/>
  <c r="V356" i="11"/>
  <c r="U356" i="11"/>
  <c r="V372" i="11"/>
  <c r="U372" i="11"/>
  <c r="S398" i="11"/>
  <c r="T398" i="11"/>
  <c r="T119" i="11"/>
  <c r="S119" i="11"/>
  <c r="T19" i="11"/>
  <c r="S19" i="11"/>
  <c r="M26" i="17"/>
  <c r="T5" i="11"/>
  <c r="S5" i="11"/>
  <c r="V83" i="11"/>
  <c r="U83" i="11"/>
  <c r="T85" i="11"/>
  <c r="S85" i="11"/>
  <c r="V43" i="11"/>
  <c r="U43" i="11"/>
  <c r="J23" i="17"/>
  <c r="T27" i="11"/>
  <c r="S27" i="11"/>
  <c r="F20" i="17"/>
  <c r="K25" i="17"/>
  <c r="T252" i="11"/>
  <c r="S252" i="11"/>
  <c r="V260" i="11"/>
  <c r="U260" i="11"/>
  <c r="S241" i="11"/>
  <c r="T241" i="11"/>
  <c r="T280" i="11"/>
  <c r="S280" i="11"/>
  <c r="V276" i="11"/>
  <c r="U276" i="11"/>
  <c r="T302" i="11"/>
  <c r="S302" i="11"/>
  <c r="T296" i="11"/>
  <c r="S296" i="11"/>
  <c r="U296" i="11"/>
  <c r="V296" i="11"/>
  <c r="V301" i="11"/>
  <c r="U301" i="11"/>
  <c r="T312" i="11"/>
  <c r="S312" i="11"/>
  <c r="V344" i="11"/>
  <c r="U344" i="11"/>
  <c r="V363" i="11"/>
  <c r="U363" i="11"/>
  <c r="V341" i="11"/>
  <c r="U341" i="11"/>
  <c r="T367" i="11"/>
  <c r="S367" i="11"/>
  <c r="S380" i="11"/>
  <c r="T380" i="11"/>
  <c r="V402" i="11"/>
  <c r="U402" i="11"/>
  <c r="M22" i="17"/>
  <c r="I17" i="17"/>
  <c r="L20" i="17"/>
  <c r="G21" i="17"/>
  <c r="J24" i="17"/>
  <c r="F19" i="17"/>
  <c r="M23" i="17"/>
  <c r="I18" i="17"/>
  <c r="V30" i="11"/>
  <c r="U30" i="11"/>
  <c r="T56" i="11"/>
  <c r="S56" i="11"/>
  <c r="V94" i="11"/>
  <c r="U94" i="11"/>
  <c r="T198" i="11"/>
  <c r="S198" i="11"/>
  <c r="V24" i="11"/>
  <c r="U24" i="11"/>
  <c r="T50" i="11"/>
  <c r="S50" i="11"/>
  <c r="V88" i="11"/>
  <c r="U88" i="11"/>
  <c r="T153" i="11"/>
  <c r="S153" i="11"/>
  <c r="V37" i="11"/>
  <c r="U37" i="11"/>
  <c r="T63" i="11"/>
  <c r="S63" i="11"/>
  <c r="V101" i="11"/>
  <c r="U101" i="11"/>
  <c r="U18" i="11"/>
  <c r="V18" i="11"/>
  <c r="S44" i="11"/>
  <c r="T44" i="11"/>
  <c r="U82" i="11"/>
  <c r="V82" i="11"/>
  <c r="V151" i="11"/>
  <c r="U151" i="11"/>
  <c r="T17" i="11"/>
  <c r="S17" i="11"/>
  <c r="V25" i="11"/>
  <c r="U25" i="11"/>
  <c r="V55" i="11"/>
  <c r="U55" i="11"/>
  <c r="T81" i="11"/>
  <c r="S81" i="11"/>
  <c r="U89" i="11"/>
  <c r="V89" i="11"/>
  <c r="U4" i="11"/>
  <c r="V4" i="11"/>
  <c r="S30" i="11"/>
  <c r="T30" i="11"/>
  <c r="U68" i="11"/>
  <c r="V68" i="11"/>
  <c r="S94" i="11"/>
  <c r="T94" i="11"/>
  <c r="V127" i="11"/>
  <c r="U127" i="11"/>
  <c r="V122" i="11"/>
  <c r="U122" i="11"/>
  <c r="T148" i="11"/>
  <c r="S148" i="11"/>
  <c r="V140" i="11"/>
  <c r="U140" i="11"/>
  <c r="S162" i="11"/>
  <c r="T162" i="11"/>
  <c r="T175" i="11"/>
  <c r="S175" i="11"/>
  <c r="V145" i="11"/>
  <c r="U145" i="11"/>
  <c r="V180" i="11"/>
  <c r="U180" i="11"/>
  <c r="U110" i="11"/>
  <c r="V110" i="11"/>
  <c r="S136" i="11"/>
  <c r="T136" i="11"/>
  <c r="T117" i="11"/>
  <c r="S117" i="11"/>
  <c r="V155" i="11"/>
  <c r="U155" i="11"/>
  <c r="S122" i="11"/>
  <c r="T122" i="11"/>
  <c r="U160" i="11"/>
  <c r="V160" i="11"/>
  <c r="V185" i="11"/>
  <c r="U185" i="11"/>
  <c r="V182" i="11"/>
  <c r="U182" i="11"/>
  <c r="V219" i="11"/>
  <c r="U219" i="11"/>
  <c r="V179" i="11"/>
  <c r="U179" i="11"/>
  <c r="V259" i="11"/>
  <c r="U259" i="11"/>
  <c r="U168" i="11"/>
  <c r="V168" i="11"/>
  <c r="T194" i="11"/>
  <c r="S194" i="11"/>
  <c r="S183" i="11"/>
  <c r="T183" i="11"/>
  <c r="V208" i="11"/>
  <c r="U208" i="11"/>
  <c r="U170" i="11"/>
  <c r="V170" i="11"/>
  <c r="T196" i="11"/>
  <c r="S196" i="11"/>
  <c r="V204" i="11"/>
  <c r="U204" i="11"/>
  <c r="V238" i="11"/>
  <c r="U238" i="11"/>
  <c r="V243" i="11"/>
  <c r="U243" i="11"/>
  <c r="T262" i="11"/>
  <c r="S262" i="11"/>
  <c r="T289" i="11"/>
  <c r="S289" i="11"/>
  <c r="T223" i="11"/>
  <c r="S223" i="11"/>
  <c r="V234" i="11"/>
  <c r="U234" i="11"/>
  <c r="U223" i="11"/>
  <c r="V223" i="11"/>
  <c r="S249" i="11"/>
  <c r="T249" i="11"/>
  <c r="V257" i="11"/>
  <c r="U257" i="11"/>
  <c r="V244" i="11"/>
  <c r="U244" i="11"/>
  <c r="T219" i="11"/>
  <c r="S219" i="11"/>
  <c r="V261" i="11"/>
  <c r="U261" i="11"/>
  <c r="V284" i="11"/>
  <c r="U284" i="11"/>
  <c r="T310" i="11"/>
  <c r="S310" i="11"/>
  <c r="V297" i="11"/>
  <c r="U297" i="11"/>
  <c r="T304" i="11"/>
  <c r="S304" i="11"/>
  <c r="V283" i="11"/>
  <c r="U283" i="11"/>
  <c r="T309" i="11"/>
  <c r="S309" i="11"/>
  <c r="S266" i="11"/>
  <c r="T266" i="11"/>
  <c r="U304" i="11"/>
  <c r="V304" i="11"/>
  <c r="T271" i="11"/>
  <c r="S271" i="11"/>
  <c r="V309" i="11"/>
  <c r="U309" i="11"/>
  <c r="S326" i="11"/>
  <c r="T326" i="11"/>
  <c r="V290" i="11"/>
  <c r="U290" i="11"/>
  <c r="V401" i="11"/>
  <c r="U401" i="11"/>
  <c r="V347" i="11"/>
  <c r="U347" i="11"/>
  <c r="T322" i="11"/>
  <c r="S322" i="11"/>
  <c r="V395" i="11"/>
  <c r="U395" i="11"/>
  <c r="S313" i="11"/>
  <c r="T313" i="11"/>
  <c r="U336" i="11"/>
  <c r="V336" i="11"/>
  <c r="V349" i="11"/>
  <c r="U349" i="11"/>
  <c r="V354" i="11"/>
  <c r="U354" i="11"/>
  <c r="V369" i="11"/>
  <c r="U369" i="11"/>
  <c r="T377" i="11"/>
  <c r="S377" i="11"/>
  <c r="V399" i="11"/>
  <c r="U399" i="11"/>
  <c r="U367" i="11"/>
  <c r="V367" i="11"/>
  <c r="S371" i="11"/>
  <c r="T371" i="11"/>
  <c r="V393" i="11"/>
  <c r="U393" i="11"/>
  <c r="T401" i="11"/>
  <c r="S401" i="11"/>
  <c r="V364" i="11"/>
  <c r="U364" i="11"/>
  <c r="T402" i="11"/>
  <c r="S402" i="11"/>
  <c r="V380" i="11"/>
  <c r="U380" i="11"/>
  <c r="T108" i="11"/>
  <c r="S108" i="11"/>
  <c r="T93" i="11"/>
  <c r="S93" i="11"/>
  <c r="V51" i="11"/>
  <c r="U51" i="11"/>
  <c r="H26" i="17"/>
  <c r="T53" i="11"/>
  <c r="S53" i="11"/>
  <c r="V11" i="11"/>
  <c r="U11" i="11"/>
  <c r="G20" i="17"/>
  <c r="N18" i="17"/>
  <c r="L25" i="17"/>
  <c r="D23" i="8"/>
  <c r="B47" i="15" s="1"/>
  <c r="D24" i="8"/>
  <c r="B46" i="15" s="1"/>
  <c r="F11" i="20"/>
  <c r="E11" i="20"/>
  <c r="D11" i="20"/>
  <c r="H11" i="20" s="1"/>
  <c r="C11" i="20"/>
  <c r="B11" i="20"/>
  <c r="P25" i="5"/>
  <c r="F10" i="20"/>
  <c r="I10" i="20" s="1"/>
  <c r="O39" i="5"/>
  <c r="O31" i="5"/>
  <c r="N23" i="5"/>
  <c r="O41" i="5"/>
  <c r="O28" i="5"/>
  <c r="O24" i="5"/>
  <c r="L23" i="5"/>
  <c r="O37" i="5"/>
  <c r="O33" i="5"/>
  <c r="K23" i="5"/>
  <c r="O42" i="5"/>
  <c r="O29" i="5"/>
  <c r="O25" i="5"/>
  <c r="O30" i="5"/>
  <c r="O26" i="5"/>
  <c r="O40" i="5"/>
  <c r="O27" i="5"/>
  <c r="O23" i="5"/>
  <c r="O36" i="5"/>
  <c r="O32" i="5"/>
  <c r="O35" i="5"/>
  <c r="O38" i="5"/>
  <c r="O34" i="5"/>
  <c r="M23" i="5"/>
  <c r="J10" i="20"/>
  <c r="G10" i="20"/>
  <c r="D31" i="8"/>
  <c r="B38" i="15" s="1"/>
  <c r="D32" i="8"/>
  <c r="B37" i="15" s="1"/>
  <c r="M8" i="10"/>
  <c r="F26" i="15"/>
  <c r="L21" i="15"/>
  <c r="C26" i="15"/>
  <c r="L20" i="15"/>
  <c r="M25" i="15"/>
  <c r="G20" i="15"/>
  <c r="G25" i="15"/>
  <c r="K16" i="15"/>
  <c r="K8" i="10"/>
  <c r="J25" i="15"/>
  <c r="N20" i="15"/>
  <c r="E25" i="15"/>
  <c r="N18" i="15"/>
  <c r="C25" i="15"/>
  <c r="K18" i="15"/>
  <c r="E20" i="15"/>
  <c r="F8" i="10"/>
  <c r="L23" i="15"/>
  <c r="D20" i="15"/>
  <c r="G23" i="15"/>
  <c r="D18" i="15"/>
  <c r="E23" i="15"/>
  <c r="M16" i="15"/>
  <c r="N23" i="15"/>
  <c r="J26" i="15"/>
  <c r="G8" i="10"/>
  <c r="N21" i="15"/>
  <c r="F18" i="15"/>
  <c r="K21" i="15"/>
  <c r="L26" i="15"/>
  <c r="F16" i="15"/>
  <c r="G21" i="15"/>
  <c r="G26" i="15"/>
  <c r="C16" i="15"/>
  <c r="L18" i="15"/>
  <c r="D23" i="15"/>
  <c r="L8" i="10"/>
  <c r="E8" i="10"/>
  <c r="D21" i="15"/>
  <c r="N26" i="15"/>
  <c r="J16" i="15"/>
  <c r="M20" i="15"/>
  <c r="N25" i="15"/>
  <c r="K20" i="15"/>
  <c r="K25" i="15"/>
  <c r="E26" i="15"/>
  <c r="F21" i="15"/>
  <c r="J8" i="10"/>
  <c r="F20" i="15"/>
  <c r="D26" i="15"/>
  <c r="C20" i="15"/>
  <c r="D25" i="15"/>
  <c r="M18" i="15"/>
  <c r="M23" i="15"/>
  <c r="C21" i="15"/>
  <c r="K23" i="15"/>
  <c r="N16" i="15"/>
  <c r="I8" i="10"/>
  <c r="J18" i="15"/>
  <c r="F25" i="15"/>
  <c r="E18" i="15"/>
  <c r="F23" i="15"/>
  <c r="C18" i="15"/>
  <c r="C23" i="15"/>
  <c r="L25" i="15"/>
  <c r="G18" i="15"/>
  <c r="D16" i="15"/>
  <c r="H8" i="10"/>
  <c r="L16" i="15"/>
  <c r="J23" i="15"/>
  <c r="M26" i="15"/>
  <c r="G16" i="15"/>
  <c r="J21" i="15"/>
  <c r="K26" i="15"/>
  <c r="E16" i="15"/>
  <c r="E21" i="15"/>
  <c r="J20" i="15"/>
  <c r="M21" i="15"/>
  <c r="I16" i="17" l="1"/>
  <c r="J16" i="17"/>
  <c r="K16" i="17"/>
  <c r="F16" i="17"/>
  <c r="M16" i="17"/>
  <c r="B14" i="14"/>
  <c r="H16" i="17"/>
  <c r="G16" i="17"/>
  <c r="L16" i="17"/>
  <c r="B15" i="14"/>
  <c r="N16" i="17"/>
  <c r="K11" i="20"/>
  <c r="J11" i="20"/>
  <c r="F12" i="20"/>
  <c r="E12" i="20"/>
  <c r="D12" i="20"/>
  <c r="K12" i="20" s="1"/>
  <c r="C12" i="20"/>
  <c r="B12" i="20"/>
  <c r="P26" i="5"/>
  <c r="K13" i="5" a="1"/>
  <c r="K13" i="5" s="1"/>
  <c r="K14" i="5" s="1"/>
  <c r="J24" i="5" s="1"/>
  <c r="H10" i="20"/>
  <c r="K10" i="20" s="1"/>
  <c r="I11" i="20"/>
  <c r="G11" i="20"/>
  <c r="H12" i="20" l="1"/>
  <c r="D13" i="20"/>
  <c r="C13" i="20"/>
  <c r="B13" i="20"/>
  <c r="F13" i="20"/>
  <c r="E13" i="20"/>
  <c r="P27" i="5"/>
  <c r="G12" i="20"/>
  <c r="I12" i="20"/>
  <c r="J12" i="20"/>
  <c r="J25" i="5"/>
  <c r="K24" i="5"/>
  <c r="N24" i="5"/>
  <c r="M24" i="5"/>
  <c r="L24" i="5"/>
  <c r="H13" i="20" l="1"/>
  <c r="K13" i="20"/>
  <c r="J26" i="5"/>
  <c r="M25" i="5"/>
  <c r="N25" i="5"/>
  <c r="K25" i="5"/>
  <c r="L25" i="5"/>
  <c r="I13" i="20"/>
  <c r="F14" i="20"/>
  <c r="C14" i="20"/>
  <c r="B14" i="20"/>
  <c r="E14" i="20"/>
  <c r="D14" i="20"/>
  <c r="P28" i="5"/>
  <c r="G13" i="20"/>
  <c r="J13" i="20"/>
  <c r="K14" i="20" l="1"/>
  <c r="G14" i="20"/>
  <c r="I14" i="20"/>
  <c r="J14" i="20"/>
  <c r="H14" i="20"/>
  <c r="D15" i="20"/>
  <c r="K15" i="20" s="1"/>
  <c r="B15" i="20"/>
  <c r="F15" i="20"/>
  <c r="E15" i="20"/>
  <c r="C15" i="20"/>
  <c r="P29" i="5"/>
  <c r="J27" i="5"/>
  <c r="N26" i="5"/>
  <c r="L26" i="5"/>
  <c r="K26" i="5"/>
  <c r="M26" i="5"/>
  <c r="B16" i="20" l="1"/>
  <c r="D16" i="20"/>
  <c r="C16" i="20"/>
  <c r="F16" i="20"/>
  <c r="E16" i="20"/>
  <c r="P30" i="5"/>
  <c r="I15" i="20"/>
  <c r="J15" i="20"/>
  <c r="G15" i="20"/>
  <c r="H15" i="20"/>
  <c r="J28" i="5"/>
  <c r="L27" i="5"/>
  <c r="N27" i="5"/>
  <c r="M27" i="5"/>
  <c r="K27" i="5"/>
  <c r="J16" i="20" l="1"/>
  <c r="J29" i="5"/>
  <c r="N28" i="5"/>
  <c r="L28" i="5"/>
  <c r="K28" i="5"/>
  <c r="M28" i="5"/>
  <c r="I16" i="20"/>
  <c r="K16" i="20"/>
  <c r="G16" i="20"/>
  <c r="F17" i="20"/>
  <c r="E17" i="20"/>
  <c r="D17" i="20"/>
  <c r="H17" i="20" s="1"/>
  <c r="C17" i="20"/>
  <c r="B17" i="20"/>
  <c r="P31" i="5"/>
  <c r="H16" i="20"/>
  <c r="K17" i="20" l="1"/>
  <c r="G17" i="20"/>
  <c r="F18" i="20"/>
  <c r="E18" i="20"/>
  <c r="D18" i="20"/>
  <c r="C18" i="20"/>
  <c r="B18" i="20"/>
  <c r="P32" i="5"/>
  <c r="I17" i="20"/>
  <c r="J17" i="20"/>
  <c r="J30" i="5"/>
  <c r="M29" i="5"/>
  <c r="K29" i="5"/>
  <c r="N29" i="5"/>
  <c r="L29" i="5"/>
  <c r="I18" i="20" l="1"/>
  <c r="J31" i="5"/>
  <c r="N30" i="5"/>
  <c r="K30" i="5"/>
  <c r="L30" i="5"/>
  <c r="M30" i="5"/>
  <c r="J18" i="20"/>
  <c r="K18" i="20"/>
  <c r="D19" i="20"/>
  <c r="C19" i="20"/>
  <c r="B19" i="20"/>
  <c r="E19" i="20"/>
  <c r="F19" i="20"/>
  <c r="P33" i="5"/>
  <c r="G18" i="20"/>
  <c r="H18" i="20"/>
  <c r="K19" i="20" l="1"/>
  <c r="B20" i="20"/>
  <c r="F20" i="20"/>
  <c r="E20" i="20"/>
  <c r="D20" i="20"/>
  <c r="J20" i="20" s="1"/>
  <c r="C20" i="20"/>
  <c r="P34" i="5"/>
  <c r="G19" i="20"/>
  <c r="H19" i="20"/>
  <c r="I19" i="20"/>
  <c r="J19" i="20"/>
  <c r="J32" i="5"/>
  <c r="K31" i="5"/>
  <c r="N31" i="5"/>
  <c r="M31" i="5"/>
  <c r="L31" i="5"/>
  <c r="K20" i="20" l="1"/>
  <c r="J33" i="5"/>
  <c r="N32" i="5"/>
  <c r="L32" i="5"/>
  <c r="K32" i="5"/>
  <c r="M32" i="5"/>
  <c r="G20" i="20"/>
  <c r="H20" i="20"/>
  <c r="F21" i="20"/>
  <c r="E21" i="20"/>
  <c r="D21" i="20"/>
  <c r="C21" i="20"/>
  <c r="B21" i="20"/>
  <c r="P35" i="5"/>
  <c r="I20" i="20"/>
  <c r="H21" i="20" l="1"/>
  <c r="K21" i="20"/>
  <c r="F22" i="20"/>
  <c r="E22" i="20"/>
  <c r="D22" i="20"/>
  <c r="I22" i="20" s="1"/>
  <c r="C22" i="20"/>
  <c r="B22" i="20"/>
  <c r="P36" i="5"/>
  <c r="I21" i="20"/>
  <c r="G21" i="20"/>
  <c r="J34" i="5"/>
  <c r="M33" i="5"/>
  <c r="N33" i="5"/>
  <c r="L33" i="5"/>
  <c r="K33" i="5"/>
  <c r="J21" i="20"/>
  <c r="J35" i="5" l="1"/>
  <c r="L34" i="5"/>
  <c r="M34" i="5"/>
  <c r="N34" i="5"/>
  <c r="K34" i="5"/>
  <c r="J22" i="20"/>
  <c r="K22" i="20"/>
  <c r="D23" i="20"/>
  <c r="K23" i="20" s="1"/>
  <c r="C23" i="20"/>
  <c r="B23" i="20"/>
  <c r="F23" i="20"/>
  <c r="E23" i="20"/>
  <c r="P37" i="5"/>
  <c r="G22" i="20"/>
  <c r="H22" i="20"/>
  <c r="I23" i="20" l="1"/>
  <c r="H23" i="20"/>
  <c r="J23" i="20"/>
  <c r="B24" i="20"/>
  <c r="F24" i="20"/>
  <c r="E24" i="20"/>
  <c r="D24" i="20"/>
  <c r="C24" i="20"/>
  <c r="P38" i="5"/>
  <c r="G23" i="20"/>
  <c r="J36" i="5"/>
  <c r="L35" i="5"/>
  <c r="M35" i="5"/>
  <c r="K35" i="5"/>
  <c r="N35" i="5"/>
  <c r="K24" i="20" l="1"/>
  <c r="H24" i="20"/>
  <c r="J37" i="5"/>
  <c r="N36" i="5"/>
  <c r="K36" i="5"/>
  <c r="M36" i="5"/>
  <c r="L36" i="5"/>
  <c r="G24" i="20"/>
  <c r="I24" i="20"/>
  <c r="J24" i="20"/>
  <c r="F25" i="20"/>
  <c r="E25" i="20"/>
  <c r="D25" i="20"/>
  <c r="H25" i="20" s="1"/>
  <c r="C25" i="20"/>
  <c r="B25" i="20"/>
  <c r="P39" i="5"/>
  <c r="I25" i="20" l="1"/>
  <c r="F26" i="20"/>
  <c r="E26" i="20"/>
  <c r="D26" i="20"/>
  <c r="I26" i="20" s="1"/>
  <c r="C26" i="20"/>
  <c r="B26" i="20"/>
  <c r="P40" i="5"/>
  <c r="J25" i="20"/>
  <c r="G25" i="20"/>
  <c r="K25" i="20"/>
  <c r="J38" i="5"/>
  <c r="N37" i="5"/>
  <c r="K37" i="5"/>
  <c r="L37" i="5"/>
  <c r="M37" i="5"/>
  <c r="J26" i="20" l="1"/>
  <c r="K26" i="20"/>
  <c r="J39" i="5"/>
  <c r="M38" i="5"/>
  <c r="K38" i="5"/>
  <c r="N38" i="5"/>
  <c r="L38" i="5"/>
  <c r="D27" i="20"/>
  <c r="K27" i="20" s="1"/>
  <c r="C27" i="20"/>
  <c r="B27" i="20"/>
  <c r="F27" i="20"/>
  <c r="E27" i="20"/>
  <c r="P41" i="5"/>
  <c r="G26" i="20"/>
  <c r="H26" i="20"/>
  <c r="B28" i="20" l="1"/>
  <c r="F28" i="20"/>
  <c r="E28" i="20"/>
  <c r="D28" i="20"/>
  <c r="J28" i="20" s="1"/>
  <c r="C28" i="20"/>
  <c r="P42" i="5"/>
  <c r="G27" i="20"/>
  <c r="H27" i="20"/>
  <c r="I27" i="20"/>
  <c r="J27" i="20"/>
  <c r="J40" i="5"/>
  <c r="K39" i="5"/>
  <c r="M39" i="5"/>
  <c r="N39" i="5"/>
  <c r="L39" i="5"/>
  <c r="K28" i="20" l="1"/>
  <c r="J41" i="5"/>
  <c r="L40" i="5"/>
  <c r="M40" i="5"/>
  <c r="K40" i="5"/>
  <c r="N40" i="5"/>
  <c r="G28" i="20"/>
  <c r="H28" i="20"/>
  <c r="F29" i="20"/>
  <c r="E29" i="20"/>
  <c r="D29" i="20"/>
  <c r="G29" i="20" s="1"/>
  <c r="C29" i="20"/>
  <c r="B29" i="20"/>
  <c r="P43" i="5"/>
  <c r="I28" i="20"/>
  <c r="H29" i="20" l="1"/>
  <c r="I29" i="20"/>
  <c r="J29" i="20"/>
  <c r="F30" i="20"/>
  <c r="E30" i="20"/>
  <c r="D30" i="20"/>
  <c r="J30" i="20" s="1"/>
  <c r="C30" i="20"/>
  <c r="B30" i="20"/>
  <c r="P44" i="5"/>
  <c r="K29" i="20"/>
  <c r="J42" i="5"/>
  <c r="L41" i="5"/>
  <c r="K41" i="5"/>
  <c r="N41" i="5"/>
  <c r="M41" i="5"/>
  <c r="M42" i="5" l="1"/>
  <c r="L42" i="5"/>
  <c r="K42" i="5"/>
  <c r="N42" i="5"/>
  <c r="K30" i="20"/>
  <c r="I30" i="20"/>
  <c r="H30" i="20"/>
  <c r="G30" i="20"/>
  <c r="D31" i="20"/>
  <c r="J31" i="20" s="1"/>
  <c r="C31" i="20"/>
  <c r="B31" i="20"/>
  <c r="F31" i="20"/>
  <c r="E31" i="20"/>
  <c r="P45" i="5"/>
  <c r="K31" i="20" l="1"/>
  <c r="G31" i="20"/>
  <c r="H31" i="20"/>
  <c r="I31" i="20"/>
  <c r="B32" i="20"/>
  <c r="F32" i="20"/>
  <c r="D32" i="20"/>
  <c r="G32" i="20" s="1"/>
  <c r="E32" i="20"/>
  <c r="C32" i="20"/>
  <c r="P46" i="5"/>
  <c r="H32" i="20" l="1"/>
  <c r="K32" i="20" s="1"/>
  <c r="F33" i="20"/>
  <c r="E33" i="20"/>
  <c r="D33" i="20"/>
  <c r="H33" i="20" s="1"/>
  <c r="B33" i="20"/>
  <c r="C33" i="20"/>
  <c r="P47" i="5"/>
  <c r="I32" i="20"/>
  <c r="J32" i="20"/>
  <c r="J33" i="20" l="1"/>
  <c r="F34" i="20"/>
  <c r="E34" i="20"/>
  <c r="D34" i="20"/>
  <c r="I34" i="20" s="1"/>
  <c r="C34" i="20"/>
  <c r="B34" i="20"/>
  <c r="H34" i="20"/>
  <c r="P48" i="5"/>
  <c r="K33" i="20"/>
  <c r="G33" i="20"/>
  <c r="I33" i="20"/>
  <c r="J34" i="20" l="1"/>
  <c r="K34" i="20"/>
  <c r="D35" i="20"/>
  <c r="C35" i="20"/>
  <c r="B35" i="20"/>
  <c r="F35" i="20"/>
  <c r="E35" i="20"/>
  <c r="P49" i="5"/>
  <c r="G34" i="20"/>
  <c r="G35" i="20" l="1"/>
  <c r="J35" i="20"/>
  <c r="K35" i="20" s="1"/>
  <c r="H35" i="20"/>
  <c r="I35" i="20"/>
  <c r="B36" i="20"/>
  <c r="F36" i="20"/>
  <c r="D36" i="20"/>
  <c r="G36" i="20" s="1"/>
  <c r="C36" i="20"/>
  <c r="E36" i="20"/>
  <c r="P50" i="5"/>
  <c r="H36" i="20" l="1"/>
  <c r="F37" i="20"/>
  <c r="E37" i="20"/>
  <c r="D37" i="20"/>
  <c r="K37" i="20" s="1"/>
  <c r="B37" i="20"/>
  <c r="C37" i="20"/>
  <c r="P51" i="5"/>
  <c r="I36" i="20"/>
  <c r="K36" i="20"/>
  <c r="J36" i="20"/>
  <c r="J37" i="20" l="1"/>
  <c r="F38" i="20"/>
  <c r="E38" i="20"/>
  <c r="D38" i="20"/>
  <c r="I38" i="20" s="1"/>
  <c r="C38" i="20"/>
  <c r="B38" i="20"/>
  <c r="P52" i="5"/>
  <c r="G37" i="20"/>
  <c r="I37" i="20"/>
  <c r="H37" i="20"/>
  <c r="J38" i="20" l="1"/>
  <c r="H38" i="20"/>
  <c r="K38" i="20"/>
  <c r="D39" i="20"/>
  <c r="J39" i="20" s="1"/>
  <c r="C39" i="20"/>
  <c r="B39" i="20"/>
  <c r="F39" i="20"/>
  <c r="E39" i="20"/>
  <c r="P53" i="5"/>
  <c r="G38" i="20"/>
  <c r="H39" i="20" l="1"/>
  <c r="B40" i="20"/>
  <c r="F40" i="20"/>
  <c r="D40" i="20"/>
  <c r="I40" i="20" s="1"/>
  <c r="E40" i="20"/>
  <c r="C40" i="20"/>
  <c r="P54" i="5"/>
  <c r="I39" i="20"/>
  <c r="G39" i="20"/>
  <c r="K39" i="20"/>
  <c r="J40" i="20" l="1"/>
  <c r="K40" i="20"/>
  <c r="G40" i="20"/>
  <c r="H40" i="20"/>
  <c r="F41" i="20"/>
  <c r="E41" i="20"/>
  <c r="D41" i="20"/>
  <c r="J41" i="20" s="1"/>
  <c r="B41" i="20"/>
  <c r="C41" i="20"/>
  <c r="P55" i="5"/>
  <c r="G41" i="20" l="1"/>
  <c r="F42" i="20"/>
  <c r="E42" i="20"/>
  <c r="D42" i="20"/>
  <c r="H42" i="20" s="1"/>
  <c r="C42" i="20"/>
  <c r="B42" i="20"/>
  <c r="P56" i="5"/>
  <c r="I41" i="20"/>
  <c r="H41" i="20"/>
  <c r="K41" i="20"/>
  <c r="J42" i="20" l="1"/>
  <c r="K42" i="20" s="1"/>
  <c r="D43" i="20"/>
  <c r="C43" i="20"/>
  <c r="B43" i="20"/>
  <c r="F43" i="20"/>
  <c r="E43" i="20"/>
  <c r="I43" i="20" s="1"/>
  <c r="P57" i="5"/>
  <c r="I42" i="20"/>
  <c r="G42" i="20"/>
  <c r="H43" i="20" l="1"/>
  <c r="J43" i="20"/>
  <c r="K43" i="20"/>
  <c r="B44" i="20"/>
  <c r="F44" i="20"/>
  <c r="D44" i="20"/>
  <c r="E44" i="20"/>
  <c r="C44" i="20"/>
  <c r="P58" i="5"/>
  <c r="G43" i="20"/>
  <c r="K44" i="20" l="1"/>
  <c r="G44" i="20"/>
  <c r="H44" i="20"/>
  <c r="F45" i="20"/>
  <c r="E45" i="20"/>
  <c r="D45" i="20"/>
  <c r="I45" i="20" s="1"/>
  <c r="B45" i="20"/>
  <c r="C45" i="20"/>
  <c r="P59" i="5"/>
  <c r="I44" i="20"/>
  <c r="J44" i="20"/>
  <c r="J45" i="20" l="1"/>
  <c r="F46" i="20"/>
  <c r="E46" i="20"/>
  <c r="D46" i="20"/>
  <c r="H46" i="20" s="1"/>
  <c r="C46" i="20"/>
  <c r="B46" i="20"/>
  <c r="P60" i="5"/>
  <c r="G45" i="20"/>
  <c r="H45" i="20"/>
  <c r="K45" i="20"/>
  <c r="J46" i="20" l="1"/>
  <c r="K46" i="20"/>
  <c r="D47" i="20"/>
  <c r="C47" i="20"/>
  <c r="B47" i="20"/>
  <c r="F47" i="20"/>
  <c r="E47" i="20"/>
  <c r="I47" i="20" s="1"/>
  <c r="P61" i="5"/>
  <c r="G46" i="20"/>
  <c r="I46" i="20"/>
  <c r="G47" i="20" l="1"/>
  <c r="K47" i="20"/>
  <c r="J47" i="20"/>
  <c r="H47" i="20"/>
  <c r="B48" i="20"/>
  <c r="F48" i="20"/>
  <c r="D48" i="20"/>
  <c r="K48" i="20" s="1"/>
  <c r="E48" i="20"/>
  <c r="C48" i="20"/>
  <c r="P62" i="5"/>
  <c r="G48" i="20" l="1"/>
  <c r="H48" i="20"/>
  <c r="F49" i="20"/>
  <c r="E49" i="20"/>
  <c r="D49" i="20"/>
  <c r="K49" i="20" s="1"/>
  <c r="B49" i="20"/>
  <c r="C49" i="20"/>
  <c r="P63" i="5"/>
  <c r="I48" i="20"/>
  <c r="J48" i="20"/>
  <c r="J49" i="20" l="1"/>
  <c r="G49" i="20"/>
  <c r="I49" i="20"/>
  <c r="H49" i="20"/>
  <c r="F50" i="20"/>
  <c r="E50" i="20"/>
  <c r="D50" i="20"/>
  <c r="J50" i="20" s="1"/>
  <c r="C50" i="20"/>
  <c r="B50" i="20"/>
  <c r="P64" i="5"/>
  <c r="K50" i="20" l="1"/>
  <c r="G50" i="20"/>
  <c r="D51" i="20"/>
  <c r="C51" i="20"/>
  <c r="B51" i="20"/>
  <c r="F51" i="20"/>
  <c r="E51" i="20"/>
  <c r="H51" i="20" s="1"/>
  <c r="P65" i="5"/>
  <c r="I50" i="20"/>
  <c r="H50" i="20"/>
  <c r="G51" i="20" l="1"/>
  <c r="J51" i="20"/>
  <c r="K51" i="20"/>
  <c r="I51" i="20"/>
  <c r="B52" i="20"/>
  <c r="F52" i="20"/>
  <c r="D52" i="20"/>
  <c r="C52" i="20"/>
  <c r="E52" i="20"/>
  <c r="P66" i="5"/>
  <c r="J52" i="20" l="1"/>
  <c r="F53" i="20"/>
  <c r="E53" i="20"/>
  <c r="D53" i="20"/>
  <c r="H53" i="20" s="1"/>
  <c r="B53" i="20"/>
  <c r="C53" i="20"/>
  <c r="P67" i="5"/>
  <c r="G52" i="20"/>
  <c r="H52" i="20"/>
  <c r="I52" i="20"/>
  <c r="K52" i="20"/>
  <c r="J53" i="20" l="1"/>
  <c r="K53" i="20" s="1"/>
  <c r="G53" i="20"/>
  <c r="F54" i="20"/>
  <c r="E54" i="20"/>
  <c r="D54" i="20"/>
  <c r="J54" i="20" s="1"/>
  <c r="C54" i="20"/>
  <c r="B54" i="20"/>
  <c r="P68" i="5"/>
  <c r="I53" i="20"/>
  <c r="K54" i="20" l="1"/>
  <c r="I54" i="20"/>
  <c r="D55" i="20"/>
  <c r="H55" i="20" s="1"/>
  <c r="C55" i="20"/>
  <c r="B55" i="20"/>
  <c r="F55" i="20"/>
  <c r="E55" i="20"/>
  <c r="P69" i="5"/>
  <c r="G54" i="20"/>
  <c r="H54" i="20"/>
  <c r="B56" i="20" l="1"/>
  <c r="F56" i="20"/>
  <c r="D56" i="20"/>
  <c r="E56" i="20"/>
  <c r="C56" i="20"/>
  <c r="P70" i="5"/>
  <c r="G55" i="20"/>
  <c r="K55" i="20"/>
  <c r="I55" i="20"/>
  <c r="J55" i="20"/>
  <c r="K56" i="20" l="1"/>
  <c r="G56" i="20"/>
  <c r="H56" i="20"/>
  <c r="F57" i="20"/>
  <c r="E57" i="20"/>
  <c r="D57" i="20"/>
  <c r="K57" i="20" s="1"/>
  <c r="B57" i="20"/>
  <c r="C57" i="20"/>
  <c r="P71" i="5"/>
  <c r="I56" i="20"/>
  <c r="J56" i="20"/>
  <c r="G57" i="20" l="1"/>
  <c r="I57" i="20"/>
  <c r="H57" i="20"/>
  <c r="J57" i="20"/>
  <c r="F58" i="20"/>
  <c r="E58" i="20"/>
  <c r="D58" i="20"/>
  <c r="J58" i="20" s="1"/>
  <c r="C58" i="20"/>
  <c r="B58" i="20"/>
  <c r="P72" i="5"/>
  <c r="D59" i="20" l="1"/>
  <c r="C59" i="20"/>
  <c r="B59" i="20"/>
  <c r="F59" i="20"/>
  <c r="E59" i="20"/>
  <c r="G59" i="20" s="1"/>
  <c r="P73" i="5"/>
  <c r="I58" i="20"/>
  <c r="K58" i="20"/>
  <c r="G58" i="20"/>
  <c r="H58" i="20"/>
  <c r="K59" i="20" l="1"/>
  <c r="H59" i="20"/>
  <c r="I59" i="20"/>
  <c r="J59" i="20"/>
  <c r="B60" i="20"/>
  <c r="F60" i="20"/>
  <c r="D60" i="20"/>
  <c r="K60" i="20" s="1"/>
  <c r="E60" i="20"/>
  <c r="C60" i="20"/>
  <c r="P74" i="5"/>
  <c r="G60" i="20" l="1"/>
  <c r="H60" i="20"/>
  <c r="I60" i="20"/>
  <c r="F61" i="20"/>
  <c r="E61" i="20"/>
  <c r="D61" i="20"/>
  <c r="J61" i="20" s="1"/>
  <c r="B61" i="20"/>
  <c r="C61" i="20"/>
  <c r="P75" i="5"/>
  <c r="J60" i="20"/>
  <c r="F62" i="20" l="1"/>
  <c r="E62" i="20"/>
  <c r="D62" i="20"/>
  <c r="I62" i="20" s="1"/>
  <c r="C62" i="20"/>
  <c r="B62" i="20"/>
  <c r="H62" i="20"/>
  <c r="P76" i="5"/>
  <c r="K61" i="20"/>
  <c r="G61" i="20"/>
  <c r="H61" i="20"/>
  <c r="I61" i="20"/>
  <c r="J62" i="20" l="1"/>
  <c r="D63" i="20"/>
  <c r="H63" i="20" s="1"/>
  <c r="C63" i="20"/>
  <c r="B63" i="20"/>
  <c r="F63" i="20"/>
  <c r="E63" i="20"/>
  <c r="P77" i="5"/>
  <c r="G62" i="20"/>
  <c r="K62" i="20" s="1"/>
  <c r="I63" i="20" l="1"/>
  <c r="J63" i="20"/>
  <c r="K63" i="20" s="1"/>
  <c r="B64" i="20"/>
  <c r="F64" i="20"/>
  <c r="D64" i="20"/>
  <c r="E64" i="20"/>
  <c r="H64" i="20" s="1"/>
  <c r="C64" i="20"/>
  <c r="P78" i="5"/>
  <c r="G63" i="20"/>
  <c r="F65" i="20" l="1"/>
  <c r="E65" i="20"/>
  <c r="D65" i="20"/>
  <c r="B65" i="20"/>
  <c r="C65" i="20"/>
  <c r="P79" i="5"/>
  <c r="I64" i="20"/>
  <c r="J64" i="20"/>
  <c r="K64" i="20" s="1"/>
  <c r="G64" i="20"/>
  <c r="K65" i="20" l="1"/>
  <c r="J65" i="20"/>
  <c r="H65" i="20"/>
  <c r="F66" i="20"/>
  <c r="E66" i="20"/>
  <c r="D66" i="20"/>
  <c r="H66" i="20" s="1"/>
  <c r="C66" i="20"/>
  <c r="B66" i="20"/>
  <c r="P80" i="5"/>
  <c r="G65" i="20"/>
  <c r="I65" i="20"/>
  <c r="J66" i="20" l="1"/>
  <c r="D67" i="20"/>
  <c r="G67" i="20" s="1"/>
  <c r="C67" i="20"/>
  <c r="B67" i="20"/>
  <c r="F67" i="20"/>
  <c r="E67" i="20"/>
  <c r="H67" i="20" s="1"/>
  <c r="P81" i="5"/>
  <c r="I66" i="20"/>
  <c r="G66" i="20"/>
  <c r="K66" i="20" s="1"/>
  <c r="I67" i="20" l="1"/>
  <c r="J67" i="20"/>
  <c r="K67" i="20"/>
  <c r="B68" i="20"/>
  <c r="F68" i="20"/>
  <c r="D68" i="20"/>
  <c r="J68" i="20" s="1"/>
  <c r="C68" i="20"/>
  <c r="E68" i="20"/>
  <c r="P82" i="5"/>
  <c r="F69" i="20" l="1"/>
  <c r="E69" i="20"/>
  <c r="D69" i="20"/>
  <c r="H69" i="20" s="1"/>
  <c r="B69" i="20"/>
  <c r="C69" i="20"/>
  <c r="P83" i="5"/>
  <c r="G68" i="20"/>
  <c r="H68" i="20"/>
  <c r="I68" i="20"/>
  <c r="K68" i="20"/>
  <c r="K69" i="20" l="1"/>
  <c r="J69" i="20"/>
  <c r="F70" i="20"/>
  <c r="E70" i="20"/>
  <c r="D70" i="20"/>
  <c r="J70" i="20" s="1"/>
  <c r="C70" i="20"/>
  <c r="B70" i="20"/>
  <c r="P84" i="5"/>
  <c r="G69" i="20"/>
  <c r="I69" i="20"/>
  <c r="I70" i="20" l="1"/>
  <c r="D71" i="20"/>
  <c r="C71" i="20"/>
  <c r="B71" i="20"/>
  <c r="F71" i="20"/>
  <c r="E71" i="20"/>
  <c r="I71" i="20" s="1"/>
  <c r="P85" i="5"/>
  <c r="G70" i="20"/>
  <c r="H70" i="20"/>
  <c r="K70" i="20" s="1"/>
  <c r="H71" i="20" l="1"/>
  <c r="J71" i="20"/>
  <c r="G71" i="20"/>
  <c r="K71" i="20"/>
  <c r="B72" i="20"/>
  <c r="F72" i="20"/>
  <c r="D72" i="20"/>
  <c r="E72" i="20"/>
  <c r="C72" i="20"/>
  <c r="P86" i="5"/>
  <c r="H72" i="20" l="1"/>
  <c r="F73" i="20"/>
  <c r="E73" i="20"/>
  <c r="D73" i="20"/>
  <c r="B73" i="20"/>
  <c r="C73" i="20"/>
  <c r="P87" i="5"/>
  <c r="G72" i="20"/>
  <c r="I72" i="20"/>
  <c r="J72" i="20"/>
  <c r="K72" i="20" s="1"/>
  <c r="G73" i="20" l="1"/>
  <c r="I73" i="20"/>
  <c r="H73" i="20"/>
  <c r="J73" i="20"/>
  <c r="K73" i="20" s="1"/>
  <c r="F74" i="20"/>
  <c r="E74" i="20"/>
  <c r="D74" i="20"/>
  <c r="C74" i="20"/>
  <c r="B74" i="20"/>
  <c r="P88" i="5"/>
  <c r="I74" i="20" l="1"/>
  <c r="G74" i="20"/>
  <c r="H74" i="20"/>
  <c r="J74" i="20"/>
  <c r="K74" i="20" s="1"/>
  <c r="D75" i="20"/>
  <c r="J75" i="20" s="1"/>
  <c r="C75" i="20"/>
  <c r="B75" i="20"/>
  <c r="F75" i="20"/>
  <c r="E75" i="20"/>
  <c r="P89" i="5"/>
  <c r="G75" i="20" l="1"/>
  <c r="B76" i="20"/>
  <c r="F76" i="20"/>
  <c r="D76" i="20"/>
  <c r="E76" i="20"/>
  <c r="C76" i="20"/>
  <c r="P90" i="5"/>
  <c r="H75" i="20"/>
  <c r="I75" i="20"/>
  <c r="K75" i="20"/>
  <c r="G76" i="20" l="1"/>
  <c r="H76" i="20"/>
  <c r="F77" i="20"/>
  <c r="E77" i="20"/>
  <c r="D77" i="20"/>
  <c r="J77" i="20" s="1"/>
  <c r="B77" i="20"/>
  <c r="C77" i="20"/>
  <c r="P91" i="5"/>
  <c r="I76" i="20"/>
  <c r="J76" i="20"/>
  <c r="K76" i="20" s="1"/>
  <c r="H77" i="20" l="1"/>
  <c r="G77" i="20"/>
  <c r="F78" i="20"/>
  <c r="E78" i="20"/>
  <c r="D78" i="20"/>
  <c r="H78" i="20" s="1"/>
  <c r="C78" i="20"/>
  <c r="B78" i="20"/>
  <c r="P92" i="5"/>
  <c r="K77" i="20"/>
  <c r="I77" i="20"/>
  <c r="K78" i="20" l="1"/>
  <c r="D79" i="20"/>
  <c r="C79" i="20"/>
  <c r="B79" i="20"/>
  <c r="F79" i="20"/>
  <c r="E79" i="20"/>
  <c r="H79" i="20" s="1"/>
  <c r="P93" i="5"/>
  <c r="G78" i="20"/>
  <c r="I78" i="20"/>
  <c r="J78" i="20"/>
  <c r="I79" i="20" l="1"/>
  <c r="G79" i="20"/>
  <c r="J79" i="20"/>
  <c r="K79" i="20"/>
  <c r="B80" i="20"/>
  <c r="F80" i="20"/>
  <c r="D80" i="20"/>
  <c r="E80" i="20"/>
  <c r="C80" i="20"/>
  <c r="P94" i="5"/>
  <c r="G80" i="20" l="1"/>
  <c r="H80" i="20"/>
  <c r="F81" i="20"/>
  <c r="E81" i="20"/>
  <c r="D81" i="20"/>
  <c r="J81" i="20" s="1"/>
  <c r="B81" i="20"/>
  <c r="C81" i="20"/>
  <c r="P95" i="5"/>
  <c r="I80" i="20"/>
  <c r="J80" i="20"/>
  <c r="K80" i="20" s="1"/>
  <c r="G81" i="20" l="1"/>
  <c r="I81" i="20"/>
  <c r="H81" i="20"/>
  <c r="F82" i="20"/>
  <c r="E82" i="20"/>
  <c r="D82" i="20"/>
  <c r="J82" i="20" s="1"/>
  <c r="C82" i="20"/>
  <c r="B82" i="20"/>
  <c r="P96" i="5"/>
  <c r="K81" i="20"/>
  <c r="D83" i="20" l="1"/>
  <c r="C83" i="20"/>
  <c r="B83" i="20"/>
  <c r="F83" i="20"/>
  <c r="E83" i="20"/>
  <c r="G83" i="20" s="1"/>
  <c r="P97" i="5"/>
  <c r="I82" i="20"/>
  <c r="G82" i="20"/>
  <c r="H82" i="20"/>
  <c r="K82" i="20" s="1"/>
  <c r="K83" i="20" l="1"/>
  <c r="H83" i="20"/>
  <c r="I83" i="20"/>
  <c r="J83" i="20"/>
  <c r="B84" i="20"/>
  <c r="F84" i="20"/>
  <c r="D84" i="20"/>
  <c r="J84" i="20" s="1"/>
  <c r="C84" i="20"/>
  <c r="E84" i="20"/>
  <c r="P98" i="5"/>
  <c r="G84" i="20" l="1"/>
  <c r="H84" i="20"/>
  <c r="I84" i="20"/>
  <c r="F85" i="20"/>
  <c r="E85" i="20"/>
  <c r="D85" i="20"/>
  <c r="J85" i="20" s="1"/>
  <c r="B85" i="20"/>
  <c r="C85" i="20"/>
  <c r="P99" i="5"/>
  <c r="K84" i="20"/>
  <c r="G85" i="20" l="1"/>
  <c r="I85" i="20"/>
  <c r="H85" i="20"/>
  <c r="F86" i="20"/>
  <c r="E86" i="20"/>
  <c r="D86" i="20"/>
  <c r="J86" i="20" s="1"/>
  <c r="C86" i="20"/>
  <c r="B86" i="20"/>
  <c r="P100" i="5"/>
  <c r="K85" i="20"/>
  <c r="D87" i="20" l="1"/>
  <c r="C87" i="20"/>
  <c r="B87" i="20"/>
  <c r="F87" i="20"/>
  <c r="E87" i="20"/>
  <c r="H87" i="20" s="1"/>
  <c r="P101" i="5"/>
  <c r="I86" i="20"/>
  <c r="H86" i="20"/>
  <c r="K86" i="20" s="1"/>
  <c r="G86" i="20"/>
  <c r="K87" i="20" l="1"/>
  <c r="I87" i="20"/>
  <c r="J87" i="20"/>
  <c r="B88" i="20"/>
  <c r="F88" i="20"/>
  <c r="D88" i="20"/>
  <c r="E88" i="20"/>
  <c r="H88" i="20" s="1"/>
  <c r="C88" i="20"/>
  <c r="P102" i="5"/>
  <c r="G87" i="20"/>
  <c r="G88" i="20" l="1"/>
  <c r="F89" i="20"/>
  <c r="E89" i="20"/>
  <c r="D89" i="20"/>
  <c r="B89" i="20"/>
  <c r="C89" i="20"/>
  <c r="P103" i="5"/>
  <c r="I88" i="20"/>
  <c r="J88" i="20"/>
  <c r="K88" i="20" s="1"/>
  <c r="K89" i="20" l="1"/>
  <c r="J89" i="20"/>
  <c r="G89" i="20"/>
  <c r="I89" i="20"/>
  <c r="H89" i="20"/>
  <c r="F90" i="20"/>
  <c r="E90" i="20"/>
  <c r="D90" i="20"/>
  <c r="G90" i="20" s="1"/>
  <c r="C90" i="20"/>
  <c r="B90" i="20"/>
  <c r="P104" i="5"/>
  <c r="D91" i="20" l="1"/>
  <c r="C91" i="20"/>
  <c r="B91" i="20"/>
  <c r="F91" i="20"/>
  <c r="E91" i="20"/>
  <c r="G91" i="20" s="1"/>
  <c r="P105" i="5"/>
  <c r="I90" i="20"/>
  <c r="H90" i="20"/>
  <c r="J90" i="20"/>
  <c r="K90" i="20" s="1"/>
  <c r="H91" i="20" l="1"/>
  <c r="I91" i="20"/>
  <c r="J91" i="20"/>
  <c r="K91" i="20" s="1"/>
  <c r="B92" i="20"/>
  <c r="F92" i="20"/>
  <c r="D92" i="20"/>
  <c r="G92" i="20" s="1"/>
  <c r="E92" i="20"/>
  <c r="C92" i="20"/>
  <c r="P106" i="5"/>
  <c r="H92" i="20" l="1"/>
  <c r="J92" i="20"/>
  <c r="F93" i="20"/>
  <c r="E93" i="20"/>
  <c r="D93" i="20"/>
  <c r="I93" i="20" s="1"/>
  <c r="B93" i="20"/>
  <c r="C93" i="20"/>
  <c r="P107" i="5"/>
  <c r="I92" i="20"/>
  <c r="K92" i="20"/>
  <c r="J93" i="20" l="1"/>
  <c r="F94" i="20"/>
  <c r="E94" i="20"/>
  <c r="D94" i="20"/>
  <c r="C94" i="20"/>
  <c r="B94" i="20"/>
  <c r="P108" i="5"/>
  <c r="G93" i="20"/>
  <c r="H93" i="20"/>
  <c r="K93" i="20" s="1"/>
  <c r="H94" i="20" l="1"/>
  <c r="K94" i="20"/>
  <c r="J94" i="20"/>
  <c r="D95" i="20"/>
  <c r="C95" i="20"/>
  <c r="B95" i="20"/>
  <c r="F95" i="20"/>
  <c r="E95" i="20"/>
  <c r="I95" i="20" s="1"/>
  <c r="P109" i="5"/>
  <c r="G94" i="20"/>
  <c r="I94" i="20"/>
  <c r="H95" i="20" l="1"/>
  <c r="J95" i="20"/>
  <c r="K95" i="20"/>
  <c r="B96" i="20"/>
  <c r="F96" i="20"/>
  <c r="D96" i="20"/>
  <c r="E96" i="20"/>
  <c r="G96" i="20" s="1"/>
  <c r="C96" i="20"/>
  <c r="P110" i="5"/>
  <c r="G95" i="20"/>
  <c r="K96" i="20" l="1"/>
  <c r="H96" i="20"/>
  <c r="I96" i="20"/>
  <c r="J96" i="20"/>
  <c r="F97" i="20"/>
  <c r="E97" i="20"/>
  <c r="D97" i="20"/>
  <c r="B97" i="20"/>
  <c r="C97" i="20"/>
  <c r="P111" i="5"/>
  <c r="J97" i="20" l="1"/>
  <c r="F98" i="20"/>
  <c r="E98" i="20"/>
  <c r="D98" i="20"/>
  <c r="I98" i="20" s="1"/>
  <c r="C98" i="20"/>
  <c r="B98" i="20"/>
  <c r="H98" i="20"/>
  <c r="P112" i="5"/>
  <c r="G97" i="20"/>
  <c r="I97" i="20"/>
  <c r="H97" i="20"/>
  <c r="K97" i="20" s="1"/>
  <c r="J98" i="20" l="1"/>
  <c r="D99" i="20"/>
  <c r="H99" i="20" s="1"/>
  <c r="C99" i="20"/>
  <c r="B99" i="20"/>
  <c r="F99" i="20"/>
  <c r="E99" i="20"/>
  <c r="P113" i="5"/>
  <c r="G98" i="20"/>
  <c r="K98" i="20" s="1"/>
  <c r="J99" i="20" l="1"/>
  <c r="K99" i="20"/>
  <c r="I99" i="20"/>
  <c r="B100" i="20"/>
  <c r="F100" i="20"/>
  <c r="D100" i="20"/>
  <c r="C100" i="20"/>
  <c r="E100" i="20"/>
  <c r="P114" i="5"/>
  <c r="G99" i="20"/>
  <c r="G100" i="20" l="1"/>
  <c r="H100" i="20"/>
  <c r="I100" i="20"/>
  <c r="K100" i="20"/>
  <c r="J100" i="20"/>
  <c r="F101" i="20"/>
  <c r="E101" i="20"/>
  <c r="D101" i="20"/>
  <c r="J101" i="20" s="1"/>
  <c r="B101" i="20"/>
  <c r="C101" i="20"/>
  <c r="P115" i="5"/>
  <c r="F102" i="20" l="1"/>
  <c r="E102" i="20"/>
  <c r="D102" i="20"/>
  <c r="I102" i="20" s="1"/>
  <c r="C102" i="20"/>
  <c r="B102" i="20"/>
  <c r="H102" i="20"/>
  <c r="P116" i="5"/>
  <c r="H101" i="20"/>
  <c r="G101" i="20"/>
  <c r="K101" i="20" s="1"/>
  <c r="I101" i="20"/>
  <c r="J102" i="20" l="1"/>
  <c r="K102" i="20" s="1"/>
  <c r="D103" i="20"/>
  <c r="C103" i="20"/>
  <c r="B103" i="20"/>
  <c r="F103" i="20"/>
  <c r="E103" i="20"/>
  <c r="P117" i="5"/>
  <c r="G102" i="20"/>
  <c r="H103" i="20" l="1"/>
  <c r="I103" i="20"/>
  <c r="J103" i="20"/>
  <c r="G103" i="20"/>
  <c r="K103" i="20"/>
  <c r="B104" i="20"/>
  <c r="F104" i="20"/>
  <c r="D104" i="20"/>
  <c r="G104" i="20" s="1"/>
  <c r="E104" i="20"/>
  <c r="C104" i="20"/>
  <c r="P118" i="5"/>
  <c r="F105" i="20" l="1"/>
  <c r="E105" i="20"/>
  <c r="D105" i="20"/>
  <c r="B105" i="20"/>
  <c r="C105" i="20"/>
  <c r="P119" i="5"/>
  <c r="H104" i="20"/>
  <c r="I104" i="20"/>
  <c r="J104" i="20"/>
  <c r="K104" i="20" s="1"/>
  <c r="J105" i="20" l="1"/>
  <c r="K105" i="20" s="1"/>
  <c r="F106" i="20"/>
  <c r="E106" i="20"/>
  <c r="D106" i="20"/>
  <c r="C106" i="20"/>
  <c r="B106" i="20"/>
  <c r="P120" i="5"/>
  <c r="G105" i="20"/>
  <c r="H105" i="20"/>
  <c r="I105" i="20"/>
  <c r="J106" i="20" l="1"/>
  <c r="F107" i="20"/>
  <c r="E107" i="20"/>
  <c r="D107" i="20"/>
  <c r="J107" i="20" s="1"/>
  <c r="C107" i="20"/>
  <c r="B107" i="20"/>
  <c r="P121" i="5"/>
  <c r="G106" i="20"/>
  <c r="I106" i="20"/>
  <c r="H106" i="20"/>
  <c r="K106" i="20" s="1"/>
  <c r="I107" i="20" l="1"/>
  <c r="E108" i="20"/>
  <c r="F108" i="20"/>
  <c r="D108" i="20"/>
  <c r="J108" i="20" s="1"/>
  <c r="C108" i="20"/>
  <c r="B108" i="20"/>
  <c r="P122" i="5"/>
  <c r="H107" i="20"/>
  <c r="G107" i="20"/>
  <c r="K107" i="20"/>
  <c r="G108" i="20" l="1"/>
  <c r="I108" i="20"/>
  <c r="H108" i="20"/>
  <c r="K108" i="20" s="1"/>
  <c r="F109" i="20"/>
  <c r="C109" i="20"/>
  <c r="E109" i="20"/>
  <c r="D109" i="20"/>
  <c r="B109" i="20"/>
  <c r="P123" i="5"/>
  <c r="G109" i="20" l="1"/>
  <c r="H109" i="20"/>
  <c r="I109" i="20"/>
  <c r="K109" i="20"/>
  <c r="D110" i="20"/>
  <c r="F110" i="20"/>
  <c r="E110" i="20"/>
  <c r="C110" i="20"/>
  <c r="B110" i="20"/>
  <c r="P124" i="5"/>
  <c r="J109" i="20"/>
  <c r="K110" i="20" l="1"/>
  <c r="B111" i="20"/>
  <c r="F111" i="20"/>
  <c r="E111" i="20"/>
  <c r="D111" i="20"/>
  <c r="J111" i="20" s="1"/>
  <c r="C111" i="20"/>
  <c r="P125" i="5"/>
  <c r="H110" i="20"/>
  <c r="G110" i="20"/>
  <c r="I110" i="20"/>
  <c r="J110" i="20"/>
  <c r="H111" i="20" l="1"/>
  <c r="I111" i="20"/>
  <c r="E112" i="20"/>
  <c r="J112" i="20" s="1"/>
  <c r="F112" i="20"/>
  <c r="D112" i="20"/>
  <c r="B112" i="20"/>
  <c r="C112" i="20"/>
  <c r="P126" i="5"/>
  <c r="G111" i="20"/>
  <c r="K111" i="20" s="1"/>
  <c r="H112" i="20" l="1"/>
  <c r="G112" i="20"/>
  <c r="I112" i="20"/>
  <c r="K112" i="20"/>
  <c r="F113" i="20"/>
  <c r="C113" i="20"/>
  <c r="E113" i="20"/>
  <c r="B113" i="20"/>
  <c r="D113" i="20"/>
  <c r="P127" i="5"/>
  <c r="H113" i="20" l="1"/>
  <c r="J113" i="20"/>
  <c r="D114" i="20"/>
  <c r="I114" i="20" s="1"/>
  <c r="F114" i="20"/>
  <c r="C114" i="20"/>
  <c r="E114" i="20"/>
  <c r="G114" i="20" s="1"/>
  <c r="B114" i="20"/>
  <c r="P128" i="5"/>
  <c r="I113" i="20"/>
  <c r="K113" i="20" s="1"/>
  <c r="G113" i="20"/>
  <c r="H114" i="20" l="1"/>
  <c r="J114" i="20"/>
  <c r="B115" i="20"/>
  <c r="F115" i="20"/>
  <c r="D115" i="20"/>
  <c r="C115" i="20"/>
  <c r="E115" i="20"/>
  <c r="G115" i="20" s="1"/>
  <c r="P129" i="5"/>
  <c r="K114" i="20"/>
  <c r="J115" i="20" l="1"/>
  <c r="H115" i="20"/>
  <c r="K115" i="20" s="1"/>
  <c r="I115" i="20"/>
  <c r="E116" i="20"/>
  <c r="B116" i="20"/>
  <c r="D116" i="20"/>
  <c r="I116" i="20" s="1"/>
  <c r="F116" i="20"/>
  <c r="C116" i="20"/>
  <c r="P130" i="5"/>
  <c r="J116" i="20" l="1"/>
  <c r="K116" i="20"/>
  <c r="H116" i="20"/>
  <c r="F117" i="20"/>
  <c r="C117" i="20"/>
  <c r="B117" i="20"/>
  <c r="E117" i="20"/>
  <c r="D117" i="20"/>
  <c r="I117" i="20" s="1"/>
  <c r="P131" i="5"/>
  <c r="G116" i="20"/>
  <c r="J117" i="20" l="1"/>
  <c r="K117" i="20"/>
  <c r="D118" i="20"/>
  <c r="H118" i="20" s="1"/>
  <c r="C118" i="20"/>
  <c r="B118" i="20"/>
  <c r="F118" i="20"/>
  <c r="E118" i="20"/>
  <c r="P132" i="5"/>
  <c r="G117" i="20"/>
  <c r="H117" i="20"/>
  <c r="J118" i="20" l="1"/>
  <c r="I118" i="20"/>
  <c r="K118" i="20"/>
  <c r="B119" i="20"/>
  <c r="D119" i="20"/>
  <c r="C119" i="20"/>
  <c r="F119" i="20"/>
  <c r="E119" i="20"/>
  <c r="P133" i="5"/>
  <c r="G118" i="20"/>
  <c r="I119" i="20" l="1"/>
  <c r="K119" i="20"/>
  <c r="E120" i="20"/>
  <c r="D120" i="20"/>
  <c r="G120" i="20" s="1"/>
  <c r="C120" i="20"/>
  <c r="B120" i="20"/>
  <c r="F120" i="20"/>
  <c r="P134" i="5"/>
  <c r="G119" i="20"/>
  <c r="H119" i="20"/>
  <c r="J119" i="20"/>
  <c r="K120" i="20" l="1"/>
  <c r="J120" i="20"/>
  <c r="I120" i="20"/>
  <c r="H120" i="20"/>
  <c r="F121" i="20"/>
  <c r="C121" i="20"/>
  <c r="E121" i="20"/>
  <c r="I121" i="20" s="1"/>
  <c r="D121" i="20"/>
  <c r="J121" i="20" s="1"/>
  <c r="B121" i="20"/>
  <c r="P135" i="5"/>
  <c r="D122" i="20" l="1"/>
  <c r="B122" i="20"/>
  <c r="F122" i="20"/>
  <c r="E122" i="20"/>
  <c r="K122" i="20" s="1"/>
  <c r="C122" i="20"/>
  <c r="P136" i="5"/>
  <c r="K121" i="20"/>
  <c r="G121" i="20"/>
  <c r="H121" i="20"/>
  <c r="J122" i="20" l="1"/>
  <c r="I122" i="20"/>
  <c r="B123" i="20"/>
  <c r="F123" i="20"/>
  <c r="E123" i="20"/>
  <c r="D123" i="20"/>
  <c r="J123" i="20" s="1"/>
  <c r="C123" i="20"/>
  <c r="P137" i="5"/>
  <c r="H122" i="20"/>
  <c r="G122" i="20"/>
  <c r="I123" i="20" l="1"/>
  <c r="K123" i="20"/>
  <c r="G123" i="20"/>
  <c r="F124" i="20"/>
  <c r="E124" i="20"/>
  <c r="C124" i="20"/>
  <c r="B124" i="20"/>
  <c r="D124" i="20"/>
  <c r="I124" i="20" s="1"/>
  <c r="P138" i="5"/>
  <c r="H123" i="20"/>
  <c r="F125" i="20" l="1"/>
  <c r="D125" i="20"/>
  <c r="G125" i="20" s="1"/>
  <c r="C125" i="20"/>
  <c r="B125" i="20"/>
  <c r="E125" i="20"/>
  <c r="I125" i="20" s="1"/>
  <c r="P139" i="5"/>
  <c r="J124" i="20"/>
  <c r="K124" i="20" s="1"/>
  <c r="H124" i="20"/>
  <c r="G124" i="20"/>
  <c r="J125" i="20" l="1"/>
  <c r="K125" i="20"/>
  <c r="D126" i="20"/>
  <c r="B126" i="20"/>
  <c r="F126" i="20"/>
  <c r="E126" i="20"/>
  <c r="C126" i="20"/>
  <c r="P140" i="5"/>
  <c r="H125" i="20"/>
  <c r="H126" i="20" l="1"/>
  <c r="B127" i="20"/>
  <c r="F127" i="20"/>
  <c r="E127" i="20"/>
  <c r="D127" i="20"/>
  <c r="J127" i="20" s="1"/>
  <c r="C127" i="20"/>
  <c r="P141" i="5"/>
  <c r="G126" i="20"/>
  <c r="J126" i="20"/>
  <c r="I126" i="20"/>
  <c r="K126" i="20"/>
  <c r="I127" i="20" l="1"/>
  <c r="G127" i="20"/>
  <c r="F128" i="20"/>
  <c r="E128" i="20"/>
  <c r="I128" i="20" s="1"/>
  <c r="D128" i="20"/>
  <c r="B128" i="20"/>
  <c r="C128" i="20"/>
  <c r="P142" i="5"/>
  <c r="H127" i="20"/>
  <c r="K127" i="20"/>
  <c r="G128" i="20" l="1"/>
  <c r="J128" i="20"/>
  <c r="F129" i="20"/>
  <c r="D129" i="20"/>
  <c r="C129" i="20"/>
  <c r="E129" i="20"/>
  <c r="B129" i="20"/>
  <c r="P143" i="5"/>
  <c r="H128" i="20"/>
  <c r="K128" i="20" s="1"/>
  <c r="H129" i="20" l="1"/>
  <c r="K129" i="20"/>
  <c r="J129" i="20"/>
  <c r="D130" i="20"/>
  <c r="K130" i="20" s="1"/>
  <c r="B130" i="20"/>
  <c r="E130" i="20"/>
  <c r="C130" i="20"/>
  <c r="F130" i="20"/>
  <c r="P144" i="5"/>
  <c r="G129" i="20"/>
  <c r="I129" i="20"/>
  <c r="J130" i="20" l="1"/>
  <c r="I130" i="20"/>
  <c r="H130" i="20"/>
  <c r="B131" i="20"/>
  <c r="E131" i="20"/>
  <c r="F131" i="20"/>
  <c r="D131" i="20"/>
  <c r="C131" i="20"/>
  <c r="P145" i="5"/>
  <c r="G130" i="20"/>
  <c r="I131" i="20" l="1"/>
  <c r="H131" i="20"/>
  <c r="J131" i="20"/>
  <c r="G131" i="20"/>
  <c r="K131" i="20"/>
  <c r="F132" i="20"/>
  <c r="E132" i="20"/>
  <c r="C132" i="20"/>
  <c r="B132" i="20"/>
  <c r="D132" i="20"/>
  <c r="K132" i="20" s="1"/>
  <c r="P146" i="5"/>
  <c r="F133" i="20" l="1"/>
  <c r="D133" i="20"/>
  <c r="C133" i="20"/>
  <c r="E133" i="20"/>
  <c r="B133" i="20"/>
  <c r="P147" i="5"/>
  <c r="H132" i="20"/>
  <c r="G132" i="20"/>
  <c r="I132" i="20"/>
  <c r="J132" i="20"/>
  <c r="J133" i="20" l="1"/>
  <c r="H133" i="20"/>
  <c r="K133" i="20"/>
  <c r="I133" i="20"/>
  <c r="D134" i="20"/>
  <c r="B134" i="20"/>
  <c r="F134" i="20"/>
  <c r="E134" i="20"/>
  <c r="C134" i="20"/>
  <c r="P148" i="5"/>
  <c r="G133" i="20"/>
  <c r="I134" i="20" l="1"/>
  <c r="G134" i="20"/>
  <c r="B135" i="20"/>
  <c r="E135" i="20"/>
  <c r="D135" i="20"/>
  <c r="C135" i="20"/>
  <c r="F135" i="20"/>
  <c r="P149" i="5"/>
  <c r="J134" i="20"/>
  <c r="K134" i="20" s="1"/>
  <c r="H134" i="20"/>
  <c r="K135" i="20" l="1"/>
  <c r="G135" i="20"/>
  <c r="H135" i="20"/>
  <c r="J135" i="20"/>
  <c r="F136" i="20"/>
  <c r="E136" i="20"/>
  <c r="C136" i="20"/>
  <c r="D136" i="20"/>
  <c r="B136" i="20"/>
  <c r="P150" i="5"/>
  <c r="I135" i="20"/>
  <c r="G136" i="20" l="1"/>
  <c r="F137" i="20"/>
  <c r="D137" i="20"/>
  <c r="G137" i="20" s="1"/>
  <c r="C137" i="20"/>
  <c r="E137" i="20"/>
  <c r="J137" i="20" s="1"/>
  <c r="B137" i="20"/>
  <c r="P151" i="5"/>
  <c r="K136" i="20"/>
  <c r="J136" i="20"/>
  <c r="H136" i="20"/>
  <c r="I136" i="20"/>
  <c r="K137" i="20" l="1"/>
  <c r="H137" i="20"/>
  <c r="I137" i="20"/>
  <c r="D138" i="20"/>
  <c r="B138" i="20"/>
  <c r="C138" i="20"/>
  <c r="F138" i="20"/>
  <c r="E138" i="20"/>
  <c r="P152" i="5"/>
  <c r="K138" i="20" l="1"/>
  <c r="G138" i="20"/>
  <c r="I138" i="20"/>
  <c r="B139" i="20"/>
  <c r="E139" i="20"/>
  <c r="I139" i="20" s="1"/>
  <c r="F139" i="20"/>
  <c r="D139" i="20"/>
  <c r="K139" i="20" s="1"/>
  <c r="C139" i="20"/>
  <c r="P153" i="5"/>
  <c r="J138" i="20"/>
  <c r="H138" i="20"/>
  <c r="G139" i="20" l="1"/>
  <c r="H139" i="20"/>
  <c r="J139" i="20"/>
  <c r="F140" i="20"/>
  <c r="E140" i="20"/>
  <c r="C140" i="20"/>
  <c r="B140" i="20"/>
  <c r="D140" i="20"/>
  <c r="J140" i="20" s="1"/>
  <c r="P154" i="5"/>
  <c r="K140" i="20" l="1"/>
  <c r="F141" i="20"/>
  <c r="D141" i="20"/>
  <c r="H141" i="20" s="1"/>
  <c r="C141" i="20"/>
  <c r="E141" i="20"/>
  <c r="B141" i="20"/>
  <c r="P155" i="5"/>
  <c r="H140" i="20"/>
  <c r="G140" i="20"/>
  <c r="I140" i="20"/>
  <c r="I141" i="20" l="1"/>
  <c r="D142" i="20"/>
  <c r="B142" i="20"/>
  <c r="F142" i="20"/>
  <c r="E142" i="20"/>
  <c r="C142" i="20"/>
  <c r="P156" i="5"/>
  <c r="J141" i="20"/>
  <c r="K141" i="20" s="1"/>
  <c r="G141" i="20"/>
  <c r="H142" i="20" l="1"/>
  <c r="G142" i="20"/>
  <c r="I142" i="20"/>
  <c r="J142" i="20"/>
  <c r="K142" i="20"/>
  <c r="B143" i="20"/>
  <c r="E143" i="20"/>
  <c r="D143" i="20"/>
  <c r="K143" i="20" s="1"/>
  <c r="F143" i="20"/>
  <c r="C143" i="20"/>
  <c r="P157" i="5"/>
  <c r="F144" i="20" l="1"/>
  <c r="E144" i="20"/>
  <c r="C144" i="20"/>
  <c r="D144" i="20"/>
  <c r="H144" i="20" s="1"/>
  <c r="B144" i="20"/>
  <c r="P158" i="5"/>
  <c r="J143" i="20"/>
  <c r="G143" i="20"/>
  <c r="H143" i="20"/>
  <c r="I143" i="20"/>
  <c r="G144" i="20" l="1"/>
  <c r="F145" i="20"/>
  <c r="D145" i="20"/>
  <c r="G145" i="20" s="1"/>
  <c r="C145" i="20"/>
  <c r="H145" i="20"/>
  <c r="E145" i="20"/>
  <c r="B145" i="20"/>
  <c r="P159" i="5"/>
  <c r="I144" i="20"/>
  <c r="K144" i="20"/>
  <c r="J144" i="20"/>
  <c r="I145" i="20" l="1"/>
  <c r="D146" i="20"/>
  <c r="B146" i="20"/>
  <c r="C146" i="20"/>
  <c r="F146" i="20"/>
  <c r="E146" i="20"/>
  <c r="P160" i="5"/>
  <c r="J145" i="20"/>
  <c r="K145" i="20" s="1"/>
  <c r="H146" i="20" l="1"/>
  <c r="G146" i="20"/>
  <c r="I146" i="20"/>
  <c r="K146" i="20"/>
  <c r="J146" i="20"/>
  <c r="B147" i="20"/>
  <c r="E147" i="20"/>
  <c r="F147" i="20"/>
  <c r="D147" i="20"/>
  <c r="C147" i="20"/>
  <c r="P161" i="5"/>
  <c r="I147" i="20" l="1"/>
  <c r="G147" i="20"/>
  <c r="H147" i="20"/>
  <c r="J147" i="20"/>
  <c r="F148" i="20"/>
  <c r="E148" i="20"/>
  <c r="C148" i="20"/>
  <c r="B148" i="20"/>
  <c r="D148" i="20"/>
  <c r="P162" i="5"/>
  <c r="K147" i="20"/>
  <c r="J148" i="20" l="1"/>
  <c r="K148" i="20"/>
  <c r="F149" i="20"/>
  <c r="D149" i="20"/>
  <c r="H149" i="20" s="1"/>
  <c r="C149" i="20"/>
  <c r="E149" i="20"/>
  <c r="B149" i="20"/>
  <c r="P163" i="5"/>
  <c r="H148" i="20"/>
  <c r="G148" i="20"/>
  <c r="I148" i="20"/>
  <c r="I149" i="20" l="1"/>
  <c r="D150" i="20"/>
  <c r="B150" i="20"/>
  <c r="F150" i="20"/>
  <c r="E150" i="20"/>
  <c r="H150" i="20" s="1"/>
  <c r="C150" i="20"/>
  <c r="P164" i="5"/>
  <c r="K149" i="20"/>
  <c r="J149" i="20"/>
  <c r="G149" i="20"/>
  <c r="J150" i="20" l="1"/>
  <c r="G150" i="20"/>
  <c r="I150" i="20"/>
  <c r="K150" i="20" s="1"/>
  <c r="B151" i="20"/>
  <c r="E151" i="20"/>
  <c r="D151" i="20"/>
  <c r="F151" i="20"/>
  <c r="C151" i="20"/>
  <c r="P165" i="5"/>
  <c r="K151" i="20" l="1"/>
  <c r="G151" i="20"/>
  <c r="J151" i="20"/>
  <c r="F152" i="20"/>
  <c r="E152" i="20"/>
  <c r="G152" i="20" s="1"/>
  <c r="C152" i="20"/>
  <c r="D152" i="20"/>
  <c r="H152" i="20" s="1"/>
  <c r="B152" i="20"/>
  <c r="P166" i="5"/>
  <c r="H151" i="20"/>
  <c r="I151" i="20"/>
  <c r="F153" i="20" l="1"/>
  <c r="D153" i="20"/>
  <c r="C153" i="20"/>
  <c r="E153" i="20"/>
  <c r="G153" i="20" s="1"/>
  <c r="B153" i="20"/>
  <c r="P167" i="5"/>
  <c r="K152" i="20"/>
  <c r="I152" i="20"/>
  <c r="J152" i="20"/>
  <c r="H153" i="20" l="1"/>
  <c r="J153" i="20"/>
  <c r="K153" i="20" s="1"/>
  <c r="I153" i="20"/>
  <c r="D154" i="20"/>
  <c r="G154" i="20" s="1"/>
  <c r="B154" i="20"/>
  <c r="C154" i="20"/>
  <c r="F154" i="20"/>
  <c r="E154" i="20"/>
  <c r="P168" i="5"/>
  <c r="J154" i="20" l="1"/>
  <c r="B155" i="20"/>
  <c r="E155" i="20"/>
  <c r="F155" i="20"/>
  <c r="D155" i="20"/>
  <c r="J155" i="20" s="1"/>
  <c r="C155" i="20"/>
  <c r="P169" i="5"/>
  <c r="I154" i="20"/>
  <c r="H154" i="20"/>
  <c r="K154" i="20" s="1"/>
  <c r="I155" i="20" l="1"/>
  <c r="G155" i="20"/>
  <c r="F156" i="20"/>
  <c r="E156" i="20"/>
  <c r="C156" i="20"/>
  <c r="B156" i="20"/>
  <c r="D156" i="20"/>
  <c r="J156" i="20" s="1"/>
  <c r="P170" i="5"/>
  <c r="H155" i="20"/>
  <c r="K155" i="20" s="1"/>
  <c r="H156" i="20" l="1"/>
  <c r="F157" i="20"/>
  <c r="D157" i="20"/>
  <c r="C157" i="20"/>
  <c r="E157" i="20"/>
  <c r="B157" i="20"/>
  <c r="P171" i="5"/>
  <c r="G156" i="20"/>
  <c r="I156" i="20"/>
  <c r="K156" i="20" s="1"/>
  <c r="H157" i="20" l="1"/>
  <c r="I157" i="20"/>
  <c r="J157" i="20"/>
  <c r="K157" i="20" s="1"/>
  <c r="D158" i="20"/>
  <c r="K158" i="20" s="1"/>
  <c r="B158" i="20"/>
  <c r="F158" i="20"/>
  <c r="E158" i="20"/>
  <c r="C158" i="20"/>
  <c r="P172" i="5"/>
  <c r="G157" i="20"/>
  <c r="G158" i="20" l="1"/>
  <c r="I158" i="20"/>
  <c r="B159" i="20"/>
  <c r="E159" i="20"/>
  <c r="D159" i="20"/>
  <c r="J159" i="20" s="1"/>
  <c r="F159" i="20"/>
  <c r="C159" i="20"/>
  <c r="P173" i="5"/>
  <c r="J158" i="20"/>
  <c r="H158" i="20"/>
  <c r="I159" i="20" l="1"/>
  <c r="K159" i="20"/>
  <c r="G159" i="20"/>
  <c r="F160" i="20"/>
  <c r="E160" i="20"/>
  <c r="C160" i="20"/>
  <c r="D160" i="20"/>
  <c r="H160" i="20" s="1"/>
  <c r="B160" i="20"/>
  <c r="P174" i="5"/>
  <c r="H159" i="20"/>
  <c r="G160" i="20" l="1"/>
  <c r="F161" i="20"/>
  <c r="D161" i="20"/>
  <c r="C161" i="20"/>
  <c r="H161" i="20"/>
  <c r="E161" i="20"/>
  <c r="G161" i="20" s="1"/>
  <c r="B161" i="20"/>
  <c r="P175" i="5"/>
  <c r="K160" i="20"/>
  <c r="I160" i="20"/>
  <c r="J160" i="20"/>
  <c r="J161" i="20" l="1"/>
  <c r="K161" i="20"/>
  <c r="I161" i="20"/>
  <c r="D162" i="20"/>
  <c r="B162" i="20"/>
  <c r="C162" i="20"/>
  <c r="F162" i="20"/>
  <c r="E162" i="20"/>
  <c r="P176" i="5"/>
  <c r="H162" i="20" l="1"/>
  <c r="G162" i="20"/>
  <c r="I162" i="20"/>
  <c r="J162" i="20"/>
  <c r="K162" i="20" s="1"/>
  <c r="B163" i="20"/>
  <c r="E163" i="20"/>
  <c r="F163" i="20"/>
  <c r="D163" i="20"/>
  <c r="H163" i="20" s="1"/>
  <c r="C163" i="20"/>
  <c r="P177" i="5"/>
  <c r="D164" i="20" l="1"/>
  <c r="J164" i="20" s="1"/>
  <c r="F164" i="20"/>
  <c r="C164" i="20"/>
  <c r="B164" i="20"/>
  <c r="E164" i="20"/>
  <c r="P178" i="5"/>
  <c r="J163" i="20"/>
  <c r="G163" i="20"/>
  <c r="K163" i="20"/>
  <c r="I163" i="20"/>
  <c r="H164" i="20" l="1"/>
  <c r="I164" i="20"/>
  <c r="K164" i="20"/>
  <c r="B165" i="20"/>
  <c r="F165" i="20"/>
  <c r="E165" i="20"/>
  <c r="C165" i="20"/>
  <c r="D165" i="20"/>
  <c r="P179" i="5"/>
  <c r="G164" i="20"/>
  <c r="J165" i="20" l="1"/>
  <c r="G165" i="20"/>
  <c r="H165" i="20"/>
  <c r="F166" i="20"/>
  <c r="E166" i="20"/>
  <c r="D166" i="20"/>
  <c r="B166" i="20"/>
  <c r="C166" i="20"/>
  <c r="P180" i="5"/>
  <c r="I165" i="20"/>
  <c r="K165" i="20"/>
  <c r="K166" i="20" l="1"/>
  <c r="I166" i="20"/>
  <c r="J166" i="20"/>
  <c r="H166" i="20"/>
  <c r="F167" i="20"/>
  <c r="E167" i="20"/>
  <c r="D167" i="20"/>
  <c r="G167" i="20" s="1"/>
  <c r="C167" i="20"/>
  <c r="B167" i="20"/>
  <c r="P181" i="5"/>
  <c r="G166" i="20"/>
  <c r="D168" i="20" l="1"/>
  <c r="F168" i="20"/>
  <c r="E168" i="20"/>
  <c r="J168" i="20" s="1"/>
  <c r="C168" i="20"/>
  <c r="B168" i="20"/>
  <c r="P182" i="5"/>
  <c r="H167" i="20"/>
  <c r="I167" i="20"/>
  <c r="K167" i="20"/>
  <c r="J167" i="20"/>
  <c r="G168" i="20" l="1"/>
  <c r="K168" i="20"/>
  <c r="B169" i="20"/>
  <c r="F169" i="20"/>
  <c r="E169" i="20"/>
  <c r="D169" i="20"/>
  <c r="J169" i="20" s="1"/>
  <c r="C169" i="20"/>
  <c r="P183" i="5"/>
  <c r="H168" i="20"/>
  <c r="I168" i="20"/>
  <c r="K169" i="20" l="1"/>
  <c r="H169" i="20"/>
  <c r="E170" i="20"/>
  <c r="D170" i="20"/>
  <c r="J170" i="20" s="1"/>
  <c r="C170" i="20"/>
  <c r="B170" i="20"/>
  <c r="F170" i="20"/>
  <c r="P184" i="5"/>
  <c r="I169" i="20"/>
  <c r="G169" i="20"/>
  <c r="H170" i="20" l="1"/>
  <c r="F171" i="20"/>
  <c r="D171" i="20"/>
  <c r="C171" i="20"/>
  <c r="B171" i="20"/>
  <c r="E171" i="20"/>
  <c r="P185" i="5"/>
  <c r="I170" i="20"/>
  <c r="G170" i="20"/>
  <c r="K170" i="20" s="1"/>
  <c r="G171" i="20" l="1"/>
  <c r="K171" i="20"/>
  <c r="D172" i="20"/>
  <c r="C172" i="20"/>
  <c r="B172" i="20"/>
  <c r="F172" i="20"/>
  <c r="E172" i="20"/>
  <c r="I172" i="20" s="1"/>
  <c r="P186" i="5"/>
  <c r="I171" i="20"/>
  <c r="J171" i="20"/>
  <c r="H171" i="20"/>
  <c r="G172" i="20" l="1"/>
  <c r="H172" i="20"/>
  <c r="J172" i="20"/>
  <c r="B173" i="20"/>
  <c r="C173" i="20"/>
  <c r="E173" i="20"/>
  <c r="D173" i="20"/>
  <c r="F173" i="20"/>
  <c r="P187" i="5"/>
  <c r="K172" i="20"/>
  <c r="G173" i="20" l="1"/>
  <c r="H173" i="20"/>
  <c r="K173" i="20"/>
  <c r="B174" i="20"/>
  <c r="F174" i="20"/>
  <c r="D174" i="20"/>
  <c r="H174" i="20" s="1"/>
  <c r="C174" i="20"/>
  <c r="E174" i="20"/>
  <c r="P188" i="5"/>
  <c r="J173" i="20"/>
  <c r="I173" i="20"/>
  <c r="I174" i="20" l="1"/>
  <c r="G174" i="20"/>
  <c r="J174" i="20"/>
  <c r="F175" i="20"/>
  <c r="E175" i="20"/>
  <c r="C175" i="20"/>
  <c r="D175" i="20"/>
  <c r="B175" i="20"/>
  <c r="P189" i="5"/>
  <c r="K174" i="20"/>
  <c r="K175" i="20" l="1"/>
  <c r="G175" i="20"/>
  <c r="H175" i="20"/>
  <c r="D176" i="20"/>
  <c r="C176" i="20"/>
  <c r="F176" i="20"/>
  <c r="B176" i="20"/>
  <c r="E176" i="20"/>
  <c r="H176" i="20" s="1"/>
  <c r="P190" i="5"/>
  <c r="I175" i="20"/>
  <c r="J175" i="20"/>
  <c r="G176" i="20" l="1"/>
  <c r="I176" i="20"/>
  <c r="J176" i="20"/>
  <c r="B177" i="20"/>
  <c r="F177" i="20"/>
  <c r="D177" i="20"/>
  <c r="C177" i="20"/>
  <c r="E177" i="20"/>
  <c r="H177" i="20" s="1"/>
  <c r="P191" i="5"/>
  <c r="K176" i="20"/>
  <c r="J177" i="20" l="1"/>
  <c r="G177" i="20"/>
  <c r="K177" i="20"/>
  <c r="B178" i="20"/>
  <c r="F178" i="20"/>
  <c r="D178" i="20"/>
  <c r="J178" i="20" s="1"/>
  <c r="C178" i="20"/>
  <c r="E178" i="20"/>
  <c r="P192" i="5"/>
  <c r="I177" i="20"/>
  <c r="I178" i="20" l="1"/>
  <c r="K178" i="20"/>
  <c r="G178" i="20"/>
  <c r="H178" i="20"/>
  <c r="F179" i="20"/>
  <c r="E179" i="20"/>
  <c r="D179" i="20"/>
  <c r="K179" i="20" s="1"/>
  <c r="B179" i="20"/>
  <c r="C179" i="20"/>
  <c r="P193" i="5"/>
  <c r="D180" i="20" l="1"/>
  <c r="C180" i="20"/>
  <c r="B180" i="20"/>
  <c r="F180" i="20"/>
  <c r="E180" i="20"/>
  <c r="I180" i="20" s="1"/>
  <c r="P194" i="5"/>
  <c r="H179" i="20"/>
  <c r="G179" i="20"/>
  <c r="I179" i="20"/>
  <c r="J179" i="20"/>
  <c r="K180" i="20" l="1"/>
  <c r="H180" i="20"/>
  <c r="J180" i="20"/>
  <c r="B181" i="20"/>
  <c r="F181" i="20"/>
  <c r="E181" i="20"/>
  <c r="D181" i="20"/>
  <c r="K181" i="20" s="1"/>
  <c r="C181" i="20"/>
  <c r="P195" i="5"/>
  <c r="G180" i="20"/>
  <c r="G181" i="20" l="1"/>
  <c r="H181" i="20"/>
  <c r="F182" i="20"/>
  <c r="E182" i="20"/>
  <c r="D182" i="20"/>
  <c r="H182" i="20" s="1"/>
  <c r="B182" i="20"/>
  <c r="C182" i="20"/>
  <c r="P196" i="5"/>
  <c r="I181" i="20"/>
  <c r="J181" i="20"/>
  <c r="I182" i="20" l="1"/>
  <c r="J182" i="20"/>
  <c r="K182" i="20"/>
  <c r="F183" i="20"/>
  <c r="E183" i="20"/>
  <c r="D183" i="20"/>
  <c r="H183" i="20" s="1"/>
  <c r="C183" i="20"/>
  <c r="B183" i="20"/>
  <c r="P197" i="5"/>
  <c r="G182" i="20"/>
  <c r="D184" i="20" l="1"/>
  <c r="C184" i="20"/>
  <c r="B184" i="20"/>
  <c r="F184" i="20"/>
  <c r="E184" i="20"/>
  <c r="H184" i="20" s="1"/>
  <c r="P198" i="5"/>
  <c r="I183" i="20"/>
  <c r="J183" i="20"/>
  <c r="K183" i="20"/>
  <c r="G183" i="20"/>
  <c r="K184" i="20" l="1"/>
  <c r="I184" i="20"/>
  <c r="J184" i="20"/>
  <c r="B185" i="20"/>
  <c r="F185" i="20"/>
  <c r="E185" i="20"/>
  <c r="D185" i="20"/>
  <c r="K185" i="20" s="1"/>
  <c r="C185" i="20"/>
  <c r="P199" i="5"/>
  <c r="G184" i="20"/>
  <c r="G185" i="20" l="1"/>
  <c r="H185" i="20"/>
  <c r="F186" i="20"/>
  <c r="E186" i="20"/>
  <c r="D186" i="20"/>
  <c r="J186" i="20" s="1"/>
  <c r="C186" i="20"/>
  <c r="B186" i="20"/>
  <c r="P200" i="5"/>
  <c r="I185" i="20"/>
  <c r="J185" i="20"/>
  <c r="F187" i="20" l="1"/>
  <c r="E187" i="20"/>
  <c r="D187" i="20"/>
  <c r="H187" i="20" s="1"/>
  <c r="C187" i="20"/>
  <c r="B187" i="20"/>
  <c r="P201" i="5"/>
  <c r="G186" i="20"/>
  <c r="I186" i="20"/>
  <c r="K186" i="20"/>
  <c r="H186" i="20"/>
  <c r="I187" i="20" l="1"/>
  <c r="J187" i="20"/>
  <c r="K187" i="20"/>
  <c r="D188" i="20"/>
  <c r="C188" i="20"/>
  <c r="B188" i="20"/>
  <c r="F188" i="20"/>
  <c r="E188" i="20"/>
  <c r="I188" i="20" s="1"/>
  <c r="P202" i="5"/>
  <c r="G187" i="20"/>
  <c r="H188" i="20" l="1"/>
  <c r="B189" i="20"/>
  <c r="F189" i="20"/>
  <c r="E189" i="20"/>
  <c r="C189" i="20"/>
  <c r="D189" i="20"/>
  <c r="J189" i="20" s="1"/>
  <c r="P203" i="5"/>
  <c r="G188" i="20"/>
  <c r="K188" i="20"/>
  <c r="J188" i="20"/>
  <c r="G189" i="20" l="1"/>
  <c r="H189" i="20"/>
  <c r="F190" i="20"/>
  <c r="E190" i="20"/>
  <c r="D190" i="20"/>
  <c r="H190" i="20" s="1"/>
  <c r="C190" i="20"/>
  <c r="B190" i="20"/>
  <c r="P204" i="5"/>
  <c r="I189" i="20"/>
  <c r="K189" i="20"/>
  <c r="I190" i="20" l="1"/>
  <c r="F191" i="20"/>
  <c r="E191" i="20"/>
  <c r="D191" i="20"/>
  <c r="I191" i="20" s="1"/>
  <c r="C191" i="20"/>
  <c r="B191" i="20"/>
  <c r="P205" i="5"/>
  <c r="G190" i="20"/>
  <c r="J190" i="20"/>
  <c r="K190" i="20"/>
  <c r="J191" i="20" l="1"/>
  <c r="K191" i="20"/>
  <c r="D192" i="20"/>
  <c r="C192" i="20"/>
  <c r="B192" i="20"/>
  <c r="F192" i="20"/>
  <c r="E192" i="20"/>
  <c r="P206" i="5"/>
  <c r="G191" i="20"/>
  <c r="H191" i="20"/>
  <c r="H192" i="20" l="1"/>
  <c r="I192" i="20"/>
  <c r="J192" i="20"/>
  <c r="K192" i="20"/>
  <c r="B193" i="20"/>
  <c r="F193" i="20"/>
  <c r="D193" i="20"/>
  <c r="E193" i="20"/>
  <c r="C193" i="20"/>
  <c r="P207" i="5"/>
  <c r="G192" i="20"/>
  <c r="K193" i="20" l="1"/>
  <c r="H193" i="20"/>
  <c r="J193" i="20"/>
  <c r="G193" i="20"/>
  <c r="F194" i="20"/>
  <c r="E194" i="20"/>
  <c r="D194" i="20"/>
  <c r="J194" i="20" s="1"/>
  <c r="C194" i="20"/>
  <c r="B194" i="20"/>
  <c r="P208" i="5"/>
  <c r="I193" i="20"/>
  <c r="H194" i="20" l="1"/>
  <c r="K194" i="20"/>
  <c r="F195" i="20"/>
  <c r="E195" i="20"/>
  <c r="D195" i="20"/>
  <c r="C195" i="20"/>
  <c r="B195" i="20"/>
  <c r="P209" i="5"/>
  <c r="G194" i="20"/>
  <c r="I194" i="20"/>
  <c r="J195" i="20" l="1"/>
  <c r="K195" i="20" s="1"/>
  <c r="D196" i="20"/>
  <c r="C196" i="20"/>
  <c r="B196" i="20"/>
  <c r="F196" i="20"/>
  <c r="E196" i="20"/>
  <c r="P210" i="5"/>
  <c r="H195" i="20"/>
  <c r="G195" i="20"/>
  <c r="I195" i="20"/>
  <c r="H196" i="20" l="1"/>
  <c r="I196" i="20"/>
  <c r="J196" i="20"/>
  <c r="K196" i="20"/>
  <c r="B197" i="20"/>
  <c r="F197" i="20"/>
  <c r="C197" i="20"/>
  <c r="E197" i="20"/>
  <c r="D197" i="20"/>
  <c r="P211" i="5"/>
  <c r="G196" i="20"/>
  <c r="J197" i="20" l="1"/>
  <c r="G197" i="20"/>
  <c r="H197" i="20"/>
  <c r="I197" i="20"/>
  <c r="F198" i="20"/>
  <c r="E198" i="20"/>
  <c r="D198" i="20"/>
  <c r="C198" i="20"/>
  <c r="B198" i="20"/>
  <c r="P212" i="5"/>
  <c r="K197" i="20"/>
  <c r="F199" i="20" l="1"/>
  <c r="E199" i="20"/>
  <c r="D199" i="20"/>
  <c r="C199" i="20"/>
  <c r="B199" i="20"/>
  <c r="P213" i="5"/>
  <c r="G198" i="20"/>
  <c r="H198" i="20"/>
  <c r="I198" i="20"/>
  <c r="J198" i="20"/>
  <c r="K198" i="20" s="1"/>
  <c r="I199" i="20" l="1"/>
  <c r="J199" i="20"/>
  <c r="K199" i="20" s="1"/>
  <c r="H199" i="20"/>
  <c r="D200" i="20"/>
  <c r="I200" i="20" s="1"/>
  <c r="C200" i="20"/>
  <c r="B200" i="20"/>
  <c r="E200" i="20"/>
  <c r="J200" i="20" s="1"/>
  <c r="F200" i="20"/>
  <c r="P214" i="5"/>
  <c r="G199" i="20"/>
  <c r="B201" i="20" l="1"/>
  <c r="F201" i="20"/>
  <c r="E201" i="20"/>
  <c r="D201" i="20"/>
  <c r="J201" i="20" s="1"/>
  <c r="C201" i="20"/>
  <c r="P215" i="5"/>
  <c r="K200" i="20"/>
  <c r="G200" i="20"/>
  <c r="H200" i="20"/>
  <c r="G201" i="20" l="1"/>
  <c r="H201" i="20"/>
  <c r="K201" i="20" s="1"/>
  <c r="F202" i="20"/>
  <c r="E202" i="20"/>
  <c r="D202" i="20"/>
  <c r="K202" i="20" s="1"/>
  <c r="C202" i="20"/>
  <c r="B202" i="20"/>
  <c r="P216" i="5"/>
  <c r="I201" i="20"/>
  <c r="F203" i="20" l="1"/>
  <c r="E203" i="20"/>
  <c r="D203" i="20"/>
  <c r="G203" i="20" s="1"/>
  <c r="C203" i="20"/>
  <c r="B203" i="20"/>
  <c r="P217" i="5"/>
  <c r="J202" i="20"/>
  <c r="G202" i="20"/>
  <c r="H202" i="20"/>
  <c r="I202" i="20"/>
  <c r="I203" i="20" l="1"/>
  <c r="J203" i="20"/>
  <c r="D204" i="20"/>
  <c r="C204" i="20"/>
  <c r="B204" i="20"/>
  <c r="F204" i="20"/>
  <c r="E204" i="20"/>
  <c r="P218" i="5"/>
  <c r="H203" i="20"/>
  <c r="K203" i="20" s="1"/>
  <c r="H204" i="20" l="1"/>
  <c r="K204" i="20"/>
  <c r="J204" i="20"/>
  <c r="I204" i="20"/>
  <c r="B205" i="20"/>
  <c r="F205" i="20"/>
  <c r="E205" i="20"/>
  <c r="D205" i="20"/>
  <c r="K205" i="20" s="1"/>
  <c r="C205" i="20"/>
  <c r="P219" i="5"/>
  <c r="G204" i="20"/>
  <c r="H205" i="20" l="1"/>
  <c r="F206" i="20"/>
  <c r="E206" i="20"/>
  <c r="D206" i="20"/>
  <c r="I206" i="20" s="1"/>
  <c r="C206" i="20"/>
  <c r="B206" i="20"/>
  <c r="P220" i="5"/>
  <c r="J205" i="20"/>
  <c r="G205" i="20"/>
  <c r="I205" i="20"/>
  <c r="F207" i="20" l="1"/>
  <c r="E207" i="20"/>
  <c r="D207" i="20"/>
  <c r="I207" i="20" s="1"/>
  <c r="C207" i="20"/>
  <c r="B207" i="20"/>
  <c r="P221" i="5"/>
  <c r="G206" i="20"/>
  <c r="J206" i="20"/>
  <c r="K206" i="20" s="1"/>
  <c r="H206" i="20"/>
  <c r="J207" i="20" l="1"/>
  <c r="K207" i="20" s="1"/>
  <c r="D208" i="20"/>
  <c r="C208" i="20"/>
  <c r="B208" i="20"/>
  <c r="F208" i="20"/>
  <c r="E208" i="20"/>
  <c r="P222" i="5"/>
  <c r="G207" i="20"/>
  <c r="H207" i="20"/>
  <c r="H208" i="20" l="1"/>
  <c r="I208" i="20"/>
  <c r="J208" i="20"/>
  <c r="K208" i="20" s="1"/>
  <c r="G208" i="20"/>
  <c r="B209" i="20"/>
  <c r="F209" i="20"/>
  <c r="E209" i="20"/>
  <c r="C209" i="20"/>
  <c r="D209" i="20"/>
  <c r="P223" i="5"/>
  <c r="G209" i="20" l="1"/>
  <c r="H209" i="20"/>
  <c r="F210" i="20"/>
  <c r="E210" i="20"/>
  <c r="D210" i="20"/>
  <c r="C210" i="20"/>
  <c r="B210" i="20"/>
  <c r="P224" i="5"/>
  <c r="I209" i="20"/>
  <c r="K209" i="20"/>
  <c r="J209" i="20"/>
  <c r="J210" i="20" l="1"/>
  <c r="K210" i="20"/>
  <c r="F211" i="20"/>
  <c r="E211" i="20"/>
  <c r="D211" i="20"/>
  <c r="I211" i="20" s="1"/>
  <c r="C211" i="20"/>
  <c r="B211" i="20"/>
  <c r="P225" i="5"/>
  <c r="G210" i="20"/>
  <c r="I210" i="20"/>
  <c r="H210" i="20"/>
  <c r="J211" i="20" l="1"/>
  <c r="D212" i="20"/>
  <c r="C212" i="20"/>
  <c r="B212" i="20"/>
  <c r="E212" i="20"/>
  <c r="I212" i="20" s="1"/>
  <c r="F212" i="20"/>
  <c r="P226" i="5"/>
  <c r="G211" i="20"/>
  <c r="H211" i="20"/>
  <c r="K211" i="20" s="1"/>
  <c r="H212" i="20" l="1"/>
  <c r="J212" i="20"/>
  <c r="K212" i="20"/>
  <c r="B213" i="20"/>
  <c r="F213" i="20"/>
  <c r="E213" i="20"/>
  <c r="C213" i="20"/>
  <c r="D213" i="20"/>
  <c r="P227" i="5"/>
  <c r="G212" i="20"/>
  <c r="G213" i="20" l="1"/>
  <c r="H213" i="20"/>
  <c r="F214" i="20"/>
  <c r="E214" i="20"/>
  <c r="D214" i="20"/>
  <c r="K214" i="20" s="1"/>
  <c r="C214" i="20"/>
  <c r="B214" i="20"/>
  <c r="P228" i="5"/>
  <c r="I213" i="20"/>
  <c r="J213" i="20"/>
  <c r="K213" i="20" s="1"/>
  <c r="G214" i="20" l="1"/>
  <c r="I214" i="20"/>
  <c r="H214" i="20"/>
  <c r="F215" i="20"/>
  <c r="E215" i="20"/>
  <c r="D215" i="20"/>
  <c r="J215" i="20" s="1"/>
  <c r="C215" i="20"/>
  <c r="B215" i="20"/>
  <c r="P229" i="5"/>
  <c r="J214" i="20"/>
  <c r="D216" i="20" l="1"/>
  <c r="C216" i="20"/>
  <c r="B216" i="20"/>
  <c r="E216" i="20"/>
  <c r="I216" i="20" s="1"/>
  <c r="F216" i="20"/>
  <c r="P230" i="5"/>
  <c r="G215" i="20"/>
  <c r="I215" i="20"/>
  <c r="H215" i="20"/>
  <c r="K215" i="20" s="1"/>
  <c r="K216" i="20" l="1"/>
  <c r="G216" i="20"/>
  <c r="H216" i="20"/>
  <c r="J216" i="20"/>
  <c r="B217" i="20"/>
  <c r="F217" i="20"/>
  <c r="E217" i="20"/>
  <c r="D217" i="20"/>
  <c r="K217" i="20" s="1"/>
  <c r="C217" i="20"/>
  <c r="P231" i="5"/>
  <c r="G217" i="20" l="1"/>
  <c r="H217" i="20"/>
  <c r="I217" i="20"/>
  <c r="J217" i="20"/>
  <c r="F218" i="20"/>
  <c r="E218" i="20"/>
  <c r="D218" i="20"/>
  <c r="C218" i="20"/>
  <c r="B218" i="20"/>
  <c r="P232" i="5"/>
  <c r="F219" i="20" l="1"/>
  <c r="E219" i="20"/>
  <c r="D219" i="20"/>
  <c r="I219" i="20" s="1"/>
  <c r="C219" i="20"/>
  <c r="B219" i="20"/>
  <c r="P233" i="5"/>
  <c r="J218" i="20"/>
  <c r="K218" i="20" s="1"/>
  <c r="G218" i="20"/>
  <c r="H218" i="20"/>
  <c r="I218" i="20"/>
  <c r="J219" i="20" l="1"/>
  <c r="K219" i="20" s="1"/>
  <c r="D220" i="20"/>
  <c r="C220" i="20"/>
  <c r="B220" i="20"/>
  <c r="F220" i="20"/>
  <c r="E220" i="20"/>
  <c r="P234" i="5"/>
  <c r="G219" i="20"/>
  <c r="H219" i="20"/>
  <c r="H220" i="20" l="1"/>
  <c r="I220" i="20"/>
  <c r="J220" i="20"/>
  <c r="K220" i="20" s="1"/>
  <c r="B221" i="20"/>
  <c r="F221" i="20"/>
  <c r="E221" i="20"/>
  <c r="D221" i="20"/>
  <c r="C221" i="20"/>
  <c r="P235" i="5"/>
  <c r="G220" i="20"/>
  <c r="I221" i="20" l="1"/>
  <c r="G221" i="20"/>
  <c r="H221" i="20"/>
  <c r="J221" i="20"/>
  <c r="K221" i="20" s="1"/>
  <c r="F222" i="20"/>
  <c r="E222" i="20"/>
  <c r="D222" i="20"/>
  <c r="C222" i="20"/>
  <c r="B222" i="20"/>
  <c r="P236" i="5"/>
  <c r="F223" i="20" l="1"/>
  <c r="E223" i="20"/>
  <c r="D223" i="20"/>
  <c r="C223" i="20"/>
  <c r="B223" i="20"/>
  <c r="P237" i="5"/>
  <c r="J222" i="20"/>
  <c r="K222" i="20" s="1"/>
  <c r="G222" i="20"/>
  <c r="H222" i="20"/>
  <c r="I222" i="20"/>
  <c r="I223" i="20" l="1"/>
  <c r="J223" i="20"/>
  <c r="K223" i="20"/>
  <c r="D224" i="20"/>
  <c r="C224" i="20"/>
  <c r="B224" i="20"/>
  <c r="F224" i="20"/>
  <c r="E224" i="20"/>
  <c r="P238" i="5"/>
  <c r="G223" i="20"/>
  <c r="H223" i="20"/>
  <c r="H224" i="20" l="1"/>
  <c r="I224" i="20"/>
  <c r="J224" i="20"/>
  <c r="K224" i="20"/>
  <c r="B225" i="20"/>
  <c r="F225" i="20"/>
  <c r="E225" i="20"/>
  <c r="C225" i="20"/>
  <c r="D225" i="20"/>
  <c r="I225" i="20" s="1"/>
  <c r="P239" i="5"/>
  <c r="G224" i="20"/>
  <c r="G225" i="20" l="1"/>
  <c r="H225" i="20"/>
  <c r="F226" i="20"/>
  <c r="E226" i="20"/>
  <c r="D226" i="20"/>
  <c r="J226" i="20" s="1"/>
  <c r="C226" i="20"/>
  <c r="B226" i="20"/>
  <c r="P240" i="5"/>
  <c r="K225" i="20"/>
  <c r="J225" i="20"/>
  <c r="F227" i="20" l="1"/>
  <c r="E227" i="20"/>
  <c r="D227" i="20"/>
  <c r="I227" i="20" s="1"/>
  <c r="C227" i="20"/>
  <c r="B227" i="20"/>
  <c r="P241" i="5"/>
  <c r="G226" i="20"/>
  <c r="I226" i="20"/>
  <c r="H226" i="20"/>
  <c r="K226" i="20" s="1"/>
  <c r="J227" i="20" l="1"/>
  <c r="D228" i="20"/>
  <c r="C228" i="20"/>
  <c r="B228" i="20"/>
  <c r="E228" i="20"/>
  <c r="I228" i="20" s="1"/>
  <c r="F228" i="20"/>
  <c r="P242" i="5"/>
  <c r="G227" i="20"/>
  <c r="H227" i="20"/>
  <c r="K227" i="20" s="1"/>
  <c r="H228" i="20" l="1"/>
  <c r="J228" i="20"/>
  <c r="K228" i="20" s="1"/>
  <c r="B229" i="20"/>
  <c r="F229" i="20"/>
  <c r="E229" i="20"/>
  <c r="C229" i="20"/>
  <c r="D229" i="20"/>
  <c r="P243" i="5"/>
  <c r="G228" i="20"/>
  <c r="G229" i="20" l="1"/>
  <c r="H229" i="20"/>
  <c r="D230" i="20"/>
  <c r="F230" i="20"/>
  <c r="E230" i="20"/>
  <c r="C230" i="20"/>
  <c r="B230" i="20"/>
  <c r="P244" i="5"/>
  <c r="I229" i="20"/>
  <c r="J229" i="20"/>
  <c r="K229" i="20" s="1"/>
  <c r="G230" i="20" l="1"/>
  <c r="H230" i="20"/>
  <c r="B231" i="20"/>
  <c r="F231" i="20"/>
  <c r="E231" i="20"/>
  <c r="D231" i="20"/>
  <c r="J231" i="20" s="1"/>
  <c r="C231" i="20"/>
  <c r="P245" i="5"/>
  <c r="I230" i="20"/>
  <c r="J230" i="20"/>
  <c r="K230" i="20" s="1"/>
  <c r="G231" i="20" l="1"/>
  <c r="F232" i="20"/>
  <c r="E232" i="20"/>
  <c r="D232" i="20"/>
  <c r="C232" i="20"/>
  <c r="B232" i="20"/>
  <c r="P246" i="5"/>
  <c r="H231" i="20"/>
  <c r="K231" i="20"/>
  <c r="I231" i="20"/>
  <c r="H232" i="20" l="1"/>
  <c r="F233" i="20"/>
  <c r="E233" i="20"/>
  <c r="D233" i="20"/>
  <c r="C233" i="20"/>
  <c r="B233" i="20"/>
  <c r="P247" i="5"/>
  <c r="J232" i="20"/>
  <c r="K232" i="20" s="1"/>
  <c r="G232" i="20"/>
  <c r="I232" i="20"/>
  <c r="H233" i="20" l="1"/>
  <c r="E234" i="20"/>
  <c r="D234" i="20"/>
  <c r="K234" i="20" s="1"/>
  <c r="F234" i="20"/>
  <c r="C234" i="20"/>
  <c r="B234" i="20"/>
  <c r="P248" i="5"/>
  <c r="I233" i="20"/>
  <c r="J233" i="20"/>
  <c r="K233" i="20" s="1"/>
  <c r="G233" i="20"/>
  <c r="G234" i="20" l="1"/>
  <c r="H234" i="20"/>
  <c r="D235" i="20"/>
  <c r="C235" i="20"/>
  <c r="B235" i="20"/>
  <c r="F235" i="20"/>
  <c r="E235" i="20"/>
  <c r="I235" i="20" s="1"/>
  <c r="P249" i="5"/>
  <c r="I234" i="20"/>
  <c r="J234" i="20"/>
  <c r="H235" i="20" l="1"/>
  <c r="K235" i="20"/>
  <c r="J235" i="20"/>
  <c r="B236" i="20"/>
  <c r="F236" i="20"/>
  <c r="E236" i="20"/>
  <c r="C236" i="20"/>
  <c r="D236" i="20"/>
  <c r="J236" i="20" s="1"/>
  <c r="P250" i="5"/>
  <c r="G235" i="20"/>
  <c r="G236" i="20" l="1"/>
  <c r="H236" i="20"/>
  <c r="K236" i="20" s="1"/>
  <c r="F237" i="20"/>
  <c r="D237" i="20"/>
  <c r="I237" i="20" s="1"/>
  <c r="C237" i="20"/>
  <c r="B237" i="20"/>
  <c r="E237" i="20"/>
  <c r="K237" i="20" s="1"/>
  <c r="P251" i="5"/>
  <c r="I236" i="20"/>
  <c r="F238" i="20" l="1"/>
  <c r="E238" i="20"/>
  <c r="D238" i="20"/>
  <c r="G238" i="20" s="1"/>
  <c r="B238" i="20"/>
  <c r="I238" i="20"/>
  <c r="K238" i="20"/>
  <c r="H238" i="20"/>
  <c r="C238" i="20"/>
  <c r="P252" i="5"/>
  <c r="G237" i="20"/>
  <c r="H237" i="20"/>
  <c r="J237" i="20"/>
  <c r="J238" i="20" l="1"/>
  <c r="D239" i="20"/>
  <c r="J239" i="20" s="1"/>
  <c r="C239" i="20"/>
  <c r="B239" i="20"/>
  <c r="E239" i="20"/>
  <c r="I239" i="20" s="1"/>
  <c r="F239" i="20"/>
  <c r="P253" i="5"/>
  <c r="H239" i="20" l="1"/>
  <c r="K239" i="20"/>
  <c r="G239" i="20"/>
  <c r="B240" i="20"/>
  <c r="F240" i="20"/>
  <c r="E240" i="20"/>
  <c r="D240" i="20"/>
  <c r="J240" i="20" s="1"/>
  <c r="C240" i="20"/>
  <c r="P254" i="5"/>
  <c r="H240" i="20" l="1"/>
  <c r="F241" i="20"/>
  <c r="D241" i="20"/>
  <c r="H241" i="20" s="1"/>
  <c r="C241" i="20"/>
  <c r="E241" i="20"/>
  <c r="K241" i="20" s="1"/>
  <c r="B241" i="20"/>
  <c r="P255" i="5"/>
  <c r="I240" i="20"/>
  <c r="G240" i="20"/>
  <c r="K240" i="20"/>
  <c r="F242" i="20" l="1"/>
  <c r="E242" i="20"/>
  <c r="D242" i="20"/>
  <c r="G242" i="20" s="1"/>
  <c r="B242" i="20"/>
  <c r="H242" i="20"/>
  <c r="C242" i="20"/>
  <c r="P256" i="5"/>
  <c r="G241" i="20"/>
  <c r="I241" i="20"/>
  <c r="J241" i="20"/>
  <c r="I242" i="20" l="1"/>
  <c r="K242" i="20"/>
  <c r="J242" i="20"/>
  <c r="D243" i="20"/>
  <c r="K243" i="20" s="1"/>
  <c r="C243" i="20"/>
  <c r="B243" i="20"/>
  <c r="H243" i="20"/>
  <c r="G243" i="20"/>
  <c r="F243" i="20"/>
  <c r="E243" i="20"/>
  <c r="P257" i="5"/>
  <c r="J243" i="20" l="1"/>
  <c r="B244" i="20"/>
  <c r="F244" i="20"/>
  <c r="E244" i="20"/>
  <c r="K244" i="20" s="1"/>
  <c r="D244" i="20"/>
  <c r="J244" i="20" s="1"/>
  <c r="C244" i="20"/>
  <c r="P258" i="5"/>
  <c r="I243" i="20"/>
  <c r="G244" i="20" l="1"/>
  <c r="H244" i="20"/>
  <c r="F245" i="20"/>
  <c r="D245" i="20"/>
  <c r="C245" i="20"/>
  <c r="E245" i="20"/>
  <c r="K245" i="20" s="1"/>
  <c r="B245" i="20"/>
  <c r="P259" i="5"/>
  <c r="I244" i="20"/>
  <c r="I245" i="20" l="1"/>
  <c r="H245" i="20"/>
  <c r="F246" i="20"/>
  <c r="E246" i="20"/>
  <c r="D246" i="20"/>
  <c r="K246" i="20"/>
  <c r="C246" i="20"/>
  <c r="J246" i="20"/>
  <c r="B246" i="20"/>
  <c r="P260" i="5"/>
  <c r="J245" i="20"/>
  <c r="G245" i="20"/>
  <c r="H246" i="20" l="1"/>
  <c r="I246" i="20"/>
  <c r="D247" i="20"/>
  <c r="G247" i="20" s="1"/>
  <c r="C247" i="20"/>
  <c r="B247" i="20"/>
  <c r="H247" i="20"/>
  <c r="F247" i="20"/>
  <c r="E247" i="20"/>
  <c r="P261" i="5"/>
  <c r="G246" i="20"/>
  <c r="I247" i="20" l="1"/>
  <c r="J247" i="20"/>
  <c r="K247" i="20"/>
  <c r="B248" i="20"/>
  <c r="F248" i="20"/>
  <c r="E248" i="20"/>
  <c r="H248" i="20" s="1"/>
  <c r="D248" i="20"/>
  <c r="K248" i="20" s="1"/>
  <c r="C248" i="20"/>
  <c r="P262" i="5"/>
  <c r="J248" i="20" l="1"/>
  <c r="F249" i="20"/>
  <c r="E249" i="20"/>
  <c r="D249" i="20"/>
  <c r="H249" i="20" s="1"/>
  <c r="K249" i="20"/>
  <c r="C249" i="20"/>
  <c r="J249" i="20"/>
  <c r="B249" i="20"/>
  <c r="P263" i="5"/>
  <c r="I248" i="20"/>
  <c r="G248" i="20"/>
  <c r="F250" i="20" l="1"/>
  <c r="E250" i="20"/>
  <c r="D250" i="20"/>
  <c r="K250" i="20" s="1"/>
  <c r="C250" i="20"/>
  <c r="J250" i="20"/>
  <c r="B250" i="20"/>
  <c r="I250" i="20"/>
  <c r="H250" i="20"/>
  <c r="P264" i="5"/>
  <c r="G249" i="20"/>
  <c r="I249" i="20"/>
  <c r="G250" i="20" l="1"/>
  <c r="D251" i="20"/>
  <c r="C251" i="20"/>
  <c r="B251" i="20"/>
  <c r="I251" i="20"/>
  <c r="H251" i="20"/>
  <c r="G251" i="20"/>
  <c r="F251" i="20"/>
  <c r="E251" i="20"/>
  <c r="P265" i="5"/>
  <c r="K251" i="20" l="1"/>
  <c r="J251" i="20"/>
  <c r="B252" i="20"/>
  <c r="F252" i="20"/>
  <c r="E252" i="20"/>
  <c r="C252" i="20"/>
  <c r="D252" i="20"/>
  <c r="J252" i="20" s="1"/>
  <c r="P266" i="5"/>
  <c r="H252" i="20" l="1"/>
  <c r="G252" i="20"/>
  <c r="I252" i="20"/>
  <c r="K252" i="20"/>
  <c r="F253" i="20"/>
  <c r="E253" i="20"/>
  <c r="D253" i="20"/>
  <c r="C253" i="20"/>
  <c r="B253" i="20"/>
  <c r="P267" i="5"/>
  <c r="K253" i="20" l="1"/>
  <c r="G253" i="20"/>
  <c r="F254" i="20"/>
  <c r="E254" i="20"/>
  <c r="D254" i="20"/>
  <c r="I254" i="20" s="1"/>
  <c r="C254" i="20"/>
  <c r="B254" i="20"/>
  <c r="P268" i="5"/>
  <c r="H253" i="20"/>
  <c r="I253" i="20"/>
  <c r="J253" i="20"/>
  <c r="K254" i="20" l="1"/>
  <c r="J254" i="20"/>
  <c r="D255" i="20"/>
  <c r="G255" i="20" s="1"/>
  <c r="C255" i="20"/>
  <c r="J255" i="20"/>
  <c r="B255" i="20"/>
  <c r="I255" i="20"/>
  <c r="H255" i="20"/>
  <c r="E255" i="20"/>
  <c r="K255" i="20" s="1"/>
  <c r="F255" i="20"/>
  <c r="P269" i="5"/>
  <c r="G254" i="20"/>
  <c r="H254" i="20"/>
  <c r="B256" i="20" l="1"/>
  <c r="F256" i="20"/>
  <c r="E256" i="20"/>
  <c r="H256" i="20" s="1"/>
  <c r="D256" i="20"/>
  <c r="C256" i="20"/>
  <c r="P270" i="5"/>
  <c r="J256" i="20" l="1"/>
  <c r="I256" i="20"/>
  <c r="F257" i="20"/>
  <c r="E257" i="20"/>
  <c r="D257" i="20"/>
  <c r="J257" i="20" s="1"/>
  <c r="C257" i="20"/>
  <c r="B257" i="20"/>
  <c r="P271" i="5"/>
  <c r="K256" i="20"/>
  <c r="G256" i="20"/>
  <c r="F258" i="20" l="1"/>
  <c r="E258" i="20"/>
  <c r="D258" i="20"/>
  <c r="G258" i="20" s="1"/>
  <c r="K258" i="20"/>
  <c r="C258" i="20"/>
  <c r="J258" i="20"/>
  <c r="B258" i="20"/>
  <c r="I258" i="20"/>
  <c r="P272" i="5"/>
  <c r="K257" i="20"/>
  <c r="G257" i="20"/>
  <c r="I257" i="20"/>
  <c r="H257" i="20"/>
  <c r="D259" i="20" l="1"/>
  <c r="C259" i="20"/>
  <c r="B259" i="20"/>
  <c r="F259" i="20"/>
  <c r="E259" i="20"/>
  <c r="J259" i="20" s="1"/>
  <c r="P273" i="5"/>
  <c r="H258" i="20"/>
  <c r="H259" i="20" l="1"/>
  <c r="I259" i="20"/>
  <c r="G259" i="20"/>
  <c r="B260" i="20"/>
  <c r="F260" i="20"/>
  <c r="E260" i="20"/>
  <c r="D260" i="20"/>
  <c r="J260" i="20" s="1"/>
  <c r="C260" i="20"/>
  <c r="P274" i="5"/>
  <c r="K259" i="20"/>
  <c r="I260" i="20" l="1"/>
  <c r="G260" i="20"/>
  <c r="H260" i="20"/>
  <c r="K260" i="20"/>
  <c r="F261" i="20"/>
  <c r="E261" i="20"/>
  <c r="D261" i="20"/>
  <c r="K261" i="20" s="1"/>
  <c r="C261" i="20"/>
  <c r="B261" i="20"/>
  <c r="P275" i="5"/>
  <c r="H261" i="20" l="1"/>
  <c r="F262" i="20"/>
  <c r="E262" i="20"/>
  <c r="K262" i="20" s="1"/>
  <c r="D262" i="20"/>
  <c r="C262" i="20"/>
  <c r="J262" i="20"/>
  <c r="B262" i="20"/>
  <c r="P276" i="5"/>
  <c r="J261" i="20"/>
  <c r="G261" i="20"/>
  <c r="I261" i="20"/>
  <c r="I262" i="20" l="1"/>
  <c r="D263" i="20"/>
  <c r="C263" i="20"/>
  <c r="J263" i="20"/>
  <c r="B263" i="20"/>
  <c r="I263" i="20"/>
  <c r="H263" i="20"/>
  <c r="G263" i="20"/>
  <c r="F263" i="20"/>
  <c r="E263" i="20"/>
  <c r="K263" i="20" s="1"/>
  <c r="P277" i="5"/>
  <c r="G262" i="20"/>
  <c r="H262" i="20"/>
  <c r="B264" i="20" l="1"/>
  <c r="F264" i="20"/>
  <c r="E264" i="20"/>
  <c r="D264" i="20"/>
  <c r="J264" i="20" s="1"/>
  <c r="C264" i="20"/>
  <c r="P278" i="5"/>
  <c r="H264" i="20" l="1"/>
  <c r="K264" i="20"/>
  <c r="G264" i="20"/>
  <c r="I264" i="20"/>
  <c r="F265" i="20"/>
  <c r="E265" i="20"/>
  <c r="D265" i="20"/>
  <c r="K265" i="20" s="1"/>
  <c r="C265" i="20"/>
  <c r="B265" i="20"/>
  <c r="P279" i="5"/>
  <c r="G265" i="20" l="1"/>
  <c r="H265" i="20"/>
  <c r="F266" i="20"/>
  <c r="E266" i="20"/>
  <c r="D266" i="20"/>
  <c r="I266" i="20" s="1"/>
  <c r="C266" i="20"/>
  <c r="B266" i="20"/>
  <c r="P280" i="5"/>
  <c r="I265" i="20"/>
  <c r="J265" i="20"/>
  <c r="J266" i="20" l="1"/>
  <c r="K266" i="20"/>
  <c r="F267" i="20"/>
  <c r="D267" i="20"/>
  <c r="H267" i="20" s="1"/>
  <c r="C267" i="20"/>
  <c r="B267" i="20"/>
  <c r="E267" i="20"/>
  <c r="P281" i="5"/>
  <c r="G266" i="20"/>
  <c r="H266" i="20"/>
  <c r="J267" i="20" l="1"/>
  <c r="I267" i="20"/>
  <c r="K267" i="20"/>
  <c r="D268" i="20"/>
  <c r="I268" i="20" s="1"/>
  <c r="C268" i="20"/>
  <c r="K268" i="20"/>
  <c r="B268" i="20"/>
  <c r="J268" i="20"/>
  <c r="E268" i="20"/>
  <c r="F268" i="20"/>
  <c r="P282" i="5"/>
  <c r="G267" i="20"/>
  <c r="G268" i="20" l="1"/>
  <c r="H268" i="20"/>
  <c r="B269" i="20"/>
  <c r="C269" i="20"/>
  <c r="H269" i="20"/>
  <c r="F269" i="20"/>
  <c r="E269" i="20"/>
  <c r="G269" i="20" s="1"/>
  <c r="D269" i="20"/>
  <c r="P283" i="5"/>
  <c r="I269" i="20" l="1"/>
  <c r="K269" i="20"/>
  <c r="J269" i="20"/>
  <c r="B270" i="20"/>
  <c r="F270" i="20"/>
  <c r="E270" i="20"/>
  <c r="J270" i="20" s="1"/>
  <c r="D270" i="20"/>
  <c r="C270" i="20"/>
  <c r="P284" i="5"/>
  <c r="H270" i="20" l="1"/>
  <c r="F271" i="20"/>
  <c r="E271" i="20"/>
  <c r="D271" i="20"/>
  <c r="I271" i="20" s="1"/>
  <c r="C271" i="20"/>
  <c r="B271" i="20"/>
  <c r="P285" i="5"/>
  <c r="K270" i="20"/>
  <c r="G270" i="20"/>
  <c r="I270" i="20"/>
  <c r="G271" i="20" l="1"/>
  <c r="K271" i="20"/>
  <c r="H271" i="20"/>
  <c r="J271" i="20"/>
  <c r="D272" i="20"/>
  <c r="K272" i="20" s="1"/>
  <c r="G272" i="20"/>
  <c r="F272" i="20"/>
  <c r="E272" i="20"/>
  <c r="C272" i="20"/>
  <c r="B272" i="20"/>
  <c r="P286" i="5"/>
  <c r="H272" i="20" l="1"/>
  <c r="B273" i="20"/>
  <c r="F273" i="20"/>
  <c r="E273" i="20"/>
  <c r="D273" i="20"/>
  <c r="J273" i="20" s="1"/>
  <c r="C273" i="20"/>
  <c r="P287" i="5"/>
  <c r="I272" i="20"/>
  <c r="J272" i="20"/>
  <c r="G273" i="20" l="1"/>
  <c r="E274" i="20"/>
  <c r="F274" i="20"/>
  <c r="D274" i="20"/>
  <c r="G274" i="20" s="1"/>
  <c r="C274" i="20"/>
  <c r="B274" i="20"/>
  <c r="P288" i="5"/>
  <c r="H273" i="20"/>
  <c r="I273" i="20"/>
  <c r="K273" i="20"/>
  <c r="F275" i="20" l="1"/>
  <c r="C275" i="20"/>
  <c r="B275" i="20"/>
  <c r="H275" i="20"/>
  <c r="E275" i="20"/>
  <c r="G275" i="20" s="1"/>
  <c r="D275" i="20"/>
  <c r="P289" i="5"/>
  <c r="I274" i="20"/>
  <c r="J274" i="20"/>
  <c r="K274" i="20"/>
  <c r="H274" i="20"/>
  <c r="I275" i="20" l="1"/>
  <c r="J275" i="20"/>
  <c r="K275" i="20"/>
  <c r="D276" i="20"/>
  <c r="B276" i="20"/>
  <c r="K276" i="20"/>
  <c r="J276" i="20"/>
  <c r="G276" i="20"/>
  <c r="F276" i="20"/>
  <c r="C276" i="20"/>
  <c r="E276" i="20"/>
  <c r="I276" i="20" s="1"/>
  <c r="P290" i="5"/>
  <c r="B277" i="20" l="1"/>
  <c r="F277" i="20"/>
  <c r="D277" i="20"/>
  <c r="C277" i="20"/>
  <c r="E277" i="20"/>
  <c r="P291" i="5"/>
  <c r="H276" i="20"/>
  <c r="J277" i="20" l="1"/>
  <c r="I277" i="20"/>
  <c r="E278" i="20"/>
  <c r="D278" i="20"/>
  <c r="K278" i="20" s="1"/>
  <c r="F278" i="20"/>
  <c r="C278" i="20"/>
  <c r="B278" i="20"/>
  <c r="P292" i="5"/>
  <c r="K277" i="20"/>
  <c r="G277" i="20"/>
  <c r="H277" i="20"/>
  <c r="G278" i="20" l="1"/>
  <c r="J278" i="20"/>
  <c r="H278" i="20"/>
  <c r="F279" i="20"/>
  <c r="C279" i="20"/>
  <c r="B279" i="20"/>
  <c r="E279" i="20"/>
  <c r="D279" i="20"/>
  <c r="I279" i="20" s="1"/>
  <c r="P293" i="5"/>
  <c r="I278" i="20"/>
  <c r="D280" i="20" l="1"/>
  <c r="B280" i="20"/>
  <c r="F280" i="20"/>
  <c r="E280" i="20"/>
  <c r="J280" i="20" s="1"/>
  <c r="C280" i="20"/>
  <c r="P294" i="5"/>
  <c r="K279" i="20"/>
  <c r="G279" i="20"/>
  <c r="J279" i="20"/>
  <c r="H279" i="20"/>
  <c r="K280" i="20" l="1"/>
  <c r="H280" i="20"/>
  <c r="G280" i="20"/>
  <c r="I280" i="20"/>
  <c r="B281" i="20"/>
  <c r="F281" i="20"/>
  <c r="E281" i="20"/>
  <c r="D281" i="20"/>
  <c r="J281" i="20" s="1"/>
  <c r="C281" i="20"/>
  <c r="P295" i="5"/>
  <c r="G281" i="20" l="1"/>
  <c r="F282" i="20"/>
  <c r="E282" i="20"/>
  <c r="D282" i="20"/>
  <c r="G282" i="20" s="1"/>
  <c r="J282" i="20"/>
  <c r="I282" i="20"/>
  <c r="C282" i="20"/>
  <c r="B282" i="20"/>
  <c r="P296" i="5"/>
  <c r="H281" i="20"/>
  <c r="K281" i="20"/>
  <c r="I281" i="20"/>
  <c r="K282" i="20" l="1"/>
  <c r="F283" i="20"/>
  <c r="D283" i="20"/>
  <c r="G283" i="20" s="1"/>
  <c r="C283" i="20"/>
  <c r="B283" i="20"/>
  <c r="I283" i="20"/>
  <c r="E283" i="20"/>
  <c r="P297" i="5"/>
  <c r="H282" i="20"/>
  <c r="J283" i="20" l="1"/>
  <c r="K283" i="20"/>
  <c r="H283" i="20"/>
  <c r="D284" i="20"/>
  <c r="B284" i="20"/>
  <c r="F284" i="20"/>
  <c r="E284" i="20"/>
  <c r="K284" i="20" s="1"/>
  <c r="C284" i="20"/>
  <c r="P298" i="5"/>
  <c r="I284" i="20" l="1"/>
  <c r="H284" i="20"/>
  <c r="J284" i="20"/>
  <c r="G284" i="20"/>
  <c r="B285" i="20"/>
  <c r="H285" i="20"/>
  <c r="G285" i="20"/>
  <c r="F285" i="20"/>
  <c r="E285" i="20"/>
  <c r="D285" i="20"/>
  <c r="K285" i="20" s="1"/>
  <c r="C285" i="20"/>
  <c r="P299" i="5"/>
  <c r="F286" i="20" l="1"/>
  <c r="E286" i="20"/>
  <c r="D286" i="20"/>
  <c r="H286" i="20" s="1"/>
  <c r="C286" i="20"/>
  <c r="B286" i="20"/>
  <c r="P300" i="5"/>
  <c r="J285" i="20"/>
  <c r="I285" i="20"/>
  <c r="J286" i="20" l="1"/>
  <c r="G286" i="20"/>
  <c r="K286" i="20"/>
  <c r="F287" i="20"/>
  <c r="D287" i="20"/>
  <c r="I287" i="20" s="1"/>
  <c r="C287" i="20"/>
  <c r="J287" i="20"/>
  <c r="B287" i="20"/>
  <c r="E287" i="20"/>
  <c r="P301" i="5"/>
  <c r="I286" i="20"/>
  <c r="G287" i="20" l="1"/>
  <c r="D288" i="20"/>
  <c r="H288" i="20" s="1"/>
  <c r="B288" i="20"/>
  <c r="G288" i="20"/>
  <c r="F288" i="20"/>
  <c r="C288" i="20"/>
  <c r="E288" i="20"/>
  <c r="P302" i="5"/>
  <c r="K287" i="20"/>
  <c r="H287" i="20"/>
  <c r="K288" i="20" l="1"/>
  <c r="I288" i="20"/>
  <c r="J288" i="20"/>
  <c r="B289" i="20"/>
  <c r="F289" i="20"/>
  <c r="E289" i="20"/>
  <c r="D289" i="20"/>
  <c r="H289" i="20" s="1"/>
  <c r="C289" i="20"/>
  <c r="P303" i="5"/>
  <c r="G289" i="20" l="1"/>
  <c r="I289" i="20"/>
  <c r="F290" i="20"/>
  <c r="E290" i="20"/>
  <c r="D290" i="20"/>
  <c r="I290" i="20" s="1"/>
  <c r="J290" i="20"/>
  <c r="C290" i="20"/>
  <c r="B290" i="20"/>
  <c r="P304" i="5"/>
  <c r="K289" i="20"/>
  <c r="J289" i="20"/>
  <c r="K290" i="20" l="1"/>
  <c r="H290" i="20"/>
  <c r="F291" i="20"/>
  <c r="D291" i="20"/>
  <c r="H291" i="20" s="1"/>
  <c r="C291" i="20"/>
  <c r="J291" i="20"/>
  <c r="B291" i="20"/>
  <c r="I291" i="20"/>
  <c r="E291" i="20"/>
  <c r="P305" i="5"/>
  <c r="G290" i="20"/>
  <c r="K291" i="20" l="1"/>
  <c r="D292" i="20"/>
  <c r="B292" i="20"/>
  <c r="I292" i="20"/>
  <c r="H292" i="20"/>
  <c r="G292" i="20"/>
  <c r="F292" i="20"/>
  <c r="E292" i="20"/>
  <c r="J292" i="20" s="1"/>
  <c r="C292" i="20"/>
  <c r="P306" i="5"/>
  <c r="G291" i="20"/>
  <c r="K292" i="20" l="1"/>
  <c r="B293" i="20"/>
  <c r="F293" i="20"/>
  <c r="E293" i="20"/>
  <c r="D293" i="20"/>
  <c r="J293" i="20" s="1"/>
  <c r="C293" i="20"/>
  <c r="P307" i="5"/>
  <c r="G293" i="20" l="1"/>
  <c r="I293" i="20"/>
  <c r="K293" i="20"/>
  <c r="H293" i="20"/>
  <c r="F294" i="20"/>
  <c r="E294" i="20"/>
  <c r="D294" i="20"/>
  <c r="J294" i="20" s="1"/>
  <c r="C294" i="20"/>
  <c r="B294" i="20"/>
  <c r="P308" i="5"/>
  <c r="F295" i="20" l="1"/>
  <c r="D295" i="20"/>
  <c r="C295" i="20"/>
  <c r="B295" i="20"/>
  <c r="E295" i="20"/>
  <c r="K295" i="20" s="1"/>
  <c r="P309" i="5"/>
  <c r="H294" i="20"/>
  <c r="I294" i="20"/>
  <c r="G294" i="20"/>
  <c r="K294" i="20"/>
  <c r="H295" i="20" l="1"/>
  <c r="I295" i="20"/>
  <c r="J295" i="20"/>
  <c r="G295" i="20"/>
  <c r="D296" i="20"/>
  <c r="H296" i="20" s="1"/>
  <c r="B296" i="20"/>
  <c r="I296" i="20"/>
  <c r="F296" i="20"/>
  <c r="E296" i="20"/>
  <c r="C296" i="20"/>
  <c r="P310" i="5"/>
  <c r="J296" i="20" l="1"/>
  <c r="K296" i="20"/>
  <c r="G296" i="20"/>
  <c r="B297" i="20"/>
  <c r="F297" i="20"/>
  <c r="E297" i="20"/>
  <c r="D297" i="20"/>
  <c r="J297" i="20" s="1"/>
  <c r="C297" i="20"/>
  <c r="P311" i="5"/>
  <c r="F298" i="20" l="1"/>
  <c r="E298" i="20"/>
  <c r="D298" i="20"/>
  <c r="H298" i="20" s="1"/>
  <c r="I298" i="20"/>
  <c r="G298" i="20"/>
  <c r="C298" i="20"/>
  <c r="B298" i="20"/>
  <c r="P312" i="5"/>
  <c r="I297" i="20"/>
  <c r="G297" i="20"/>
  <c r="H297" i="20"/>
  <c r="K297" i="20"/>
  <c r="J298" i="20" l="1"/>
  <c r="K298" i="20"/>
  <c r="F299" i="20"/>
  <c r="D299" i="20"/>
  <c r="C299" i="20"/>
  <c r="B299" i="20"/>
  <c r="I299" i="20"/>
  <c r="H299" i="20"/>
  <c r="E299" i="20"/>
  <c r="P313" i="5"/>
  <c r="G299" i="20" l="1"/>
  <c r="K299" i="20"/>
  <c r="J299" i="20"/>
  <c r="D300" i="20"/>
  <c r="I300" i="20" s="1"/>
  <c r="B300" i="20"/>
  <c r="H300" i="20"/>
  <c r="G300" i="20"/>
  <c r="F300" i="20"/>
  <c r="E300" i="20"/>
  <c r="C300" i="20"/>
  <c r="P314" i="5"/>
  <c r="J300" i="20" l="1"/>
  <c r="K300" i="20"/>
  <c r="B301" i="20"/>
  <c r="F301" i="20"/>
  <c r="E301" i="20"/>
  <c r="K301" i="20" s="1"/>
  <c r="D301" i="20"/>
  <c r="C301" i="20"/>
  <c r="P315" i="5"/>
  <c r="G301" i="20" l="1"/>
  <c r="I301" i="20"/>
  <c r="J301" i="20"/>
  <c r="H301" i="20"/>
  <c r="F302" i="20"/>
  <c r="E302" i="20"/>
  <c r="D302" i="20"/>
  <c r="J302" i="20" s="1"/>
  <c r="C302" i="20"/>
  <c r="B302" i="20"/>
  <c r="P316" i="5"/>
  <c r="K302" i="20" l="1"/>
  <c r="F303" i="20"/>
  <c r="D303" i="20"/>
  <c r="G303" i="20" s="1"/>
  <c r="C303" i="20"/>
  <c r="J303" i="20"/>
  <c r="B303" i="20"/>
  <c r="I303" i="20"/>
  <c r="H303" i="20"/>
  <c r="E303" i="20"/>
  <c r="P317" i="5"/>
  <c r="G302" i="20"/>
  <c r="I302" i="20"/>
  <c r="H302" i="20"/>
  <c r="D304" i="20" l="1"/>
  <c r="B304" i="20"/>
  <c r="F304" i="20"/>
  <c r="E304" i="20"/>
  <c r="J304" i="20" s="1"/>
  <c r="C304" i="20"/>
  <c r="P318" i="5"/>
  <c r="K303" i="20"/>
  <c r="K304" i="20" l="1"/>
  <c r="I304" i="20"/>
  <c r="G304" i="20"/>
  <c r="H304" i="20"/>
  <c r="B305" i="20"/>
  <c r="F305" i="20"/>
  <c r="E305" i="20"/>
  <c r="D305" i="20"/>
  <c r="H305" i="20" s="1"/>
  <c r="C305" i="20"/>
  <c r="P319" i="5"/>
  <c r="G305" i="20" l="1"/>
  <c r="F306" i="20"/>
  <c r="E306" i="20"/>
  <c r="H306" i="20" s="1"/>
  <c r="D306" i="20"/>
  <c r="K306" i="20" s="1"/>
  <c r="C306" i="20"/>
  <c r="B306" i="20"/>
  <c r="P320" i="5"/>
  <c r="K305" i="20"/>
  <c r="I305" i="20"/>
  <c r="J305" i="20"/>
  <c r="J306" i="20" l="1"/>
  <c r="I306" i="20"/>
  <c r="D307" i="20"/>
  <c r="F307" i="20"/>
  <c r="E307" i="20"/>
  <c r="H307" i="20" s="1"/>
  <c r="C307" i="20"/>
  <c r="B307" i="20"/>
  <c r="P321" i="5"/>
  <c r="G306" i="20"/>
  <c r="K307" i="20" l="1"/>
  <c r="G307" i="20"/>
  <c r="I307" i="20"/>
  <c r="B308" i="20"/>
  <c r="F308" i="20"/>
  <c r="E308" i="20"/>
  <c r="D308" i="20"/>
  <c r="K308" i="20" s="1"/>
  <c r="C308" i="20"/>
  <c r="P322" i="5"/>
  <c r="J307" i="20"/>
  <c r="G308" i="20" l="1"/>
  <c r="J308" i="20"/>
  <c r="E309" i="20"/>
  <c r="D309" i="20"/>
  <c r="C309" i="20"/>
  <c r="B309" i="20"/>
  <c r="F309" i="20"/>
  <c r="P323" i="5"/>
  <c r="H308" i="20"/>
  <c r="I308" i="20"/>
  <c r="K309" i="20" l="1"/>
  <c r="F310" i="20"/>
  <c r="E310" i="20"/>
  <c r="D310" i="20"/>
  <c r="J310" i="20" s="1"/>
  <c r="C310" i="20"/>
  <c r="B310" i="20"/>
  <c r="P324" i="5"/>
  <c r="I309" i="20"/>
  <c r="J309" i="20"/>
  <c r="H309" i="20"/>
  <c r="G309" i="20"/>
  <c r="K310" i="20" l="1"/>
  <c r="H310" i="20"/>
  <c r="D311" i="20"/>
  <c r="F311" i="20"/>
  <c r="E311" i="20"/>
  <c r="K311" i="20" s="1"/>
  <c r="C311" i="20"/>
  <c r="B311" i="20"/>
  <c r="P325" i="5"/>
  <c r="G310" i="20"/>
  <c r="I310" i="20"/>
  <c r="J311" i="20" l="1"/>
  <c r="B312" i="20"/>
  <c r="F312" i="20"/>
  <c r="E312" i="20"/>
  <c r="D312" i="20"/>
  <c r="C312" i="20"/>
  <c r="K312" i="20"/>
  <c r="I312" i="20"/>
  <c r="P326" i="5"/>
  <c r="G311" i="20"/>
  <c r="H311" i="20"/>
  <c r="I311" i="20"/>
  <c r="J312" i="20" l="1"/>
  <c r="H312" i="20"/>
  <c r="E313" i="20"/>
  <c r="D313" i="20"/>
  <c r="I313" i="20" s="1"/>
  <c r="C313" i="20"/>
  <c r="B313" i="20"/>
  <c r="J313" i="20"/>
  <c r="F313" i="20"/>
  <c r="P327" i="5"/>
  <c r="G312" i="20"/>
  <c r="K313" i="20" l="1"/>
  <c r="G313" i="20"/>
  <c r="H313" i="20"/>
  <c r="F314" i="20"/>
  <c r="D314" i="20"/>
  <c r="I314" i="20" s="1"/>
  <c r="C314" i="20"/>
  <c r="B314" i="20"/>
  <c r="J314" i="20"/>
  <c r="E314" i="20"/>
  <c r="P328" i="5"/>
  <c r="K314" i="20" l="1"/>
  <c r="G314" i="20"/>
  <c r="D315" i="20"/>
  <c r="G315" i="20" s="1"/>
  <c r="C315" i="20"/>
  <c r="B315" i="20"/>
  <c r="J315" i="20"/>
  <c r="I315" i="20"/>
  <c r="H315" i="20"/>
  <c r="F315" i="20"/>
  <c r="E315" i="20"/>
  <c r="P329" i="5"/>
  <c r="H314" i="20"/>
  <c r="B316" i="20" l="1"/>
  <c r="C316" i="20"/>
  <c r="F316" i="20"/>
  <c r="D316" i="20"/>
  <c r="J316" i="20" s="1"/>
  <c r="E316" i="20"/>
  <c r="P330" i="5"/>
  <c r="K315" i="20"/>
  <c r="I316" i="20" l="1"/>
  <c r="K316" i="20"/>
  <c r="H316" i="20"/>
  <c r="G316" i="20"/>
  <c r="B317" i="20"/>
  <c r="F317" i="20"/>
  <c r="E317" i="20"/>
  <c r="D317" i="20"/>
  <c r="H317" i="20" s="1"/>
  <c r="C317" i="20"/>
  <c r="P331" i="5"/>
  <c r="J317" i="20" l="1"/>
  <c r="F318" i="20"/>
  <c r="E318" i="20"/>
  <c r="D318" i="20"/>
  <c r="H318" i="20" s="1"/>
  <c r="C318" i="20"/>
  <c r="B318" i="20"/>
  <c r="P332" i="5"/>
  <c r="K317" i="20"/>
  <c r="G317" i="20"/>
  <c r="I317" i="20"/>
  <c r="K318" i="20" l="1"/>
  <c r="D319" i="20"/>
  <c r="F319" i="20"/>
  <c r="E319" i="20"/>
  <c r="K319" i="20" s="1"/>
  <c r="C319" i="20"/>
  <c r="B319" i="20"/>
  <c r="P333" i="5"/>
  <c r="I318" i="20"/>
  <c r="J318" i="20"/>
  <c r="G318" i="20"/>
  <c r="J319" i="20" l="1"/>
  <c r="G319" i="20"/>
  <c r="B320" i="20"/>
  <c r="F320" i="20"/>
  <c r="E320" i="20"/>
  <c r="D320" i="20"/>
  <c r="G320" i="20" s="1"/>
  <c r="C320" i="20"/>
  <c r="P334" i="5"/>
  <c r="I319" i="20"/>
  <c r="H319" i="20"/>
  <c r="I320" i="20" l="1"/>
  <c r="F321" i="20"/>
  <c r="E321" i="20"/>
  <c r="D321" i="20"/>
  <c r="J321" i="20" s="1"/>
  <c r="C321" i="20"/>
  <c r="K321" i="20"/>
  <c r="B321" i="20"/>
  <c r="P335" i="5"/>
  <c r="H320" i="20"/>
  <c r="K320" i="20"/>
  <c r="J320" i="20"/>
  <c r="G321" i="20" l="1"/>
  <c r="F322" i="20"/>
  <c r="E322" i="20"/>
  <c r="D322" i="20"/>
  <c r="C322" i="20"/>
  <c r="B322" i="20"/>
  <c r="P336" i="5"/>
  <c r="I321" i="20"/>
  <c r="H321" i="20"/>
  <c r="K322" i="20" l="1"/>
  <c r="H322" i="20"/>
  <c r="D323" i="20"/>
  <c r="F323" i="20"/>
  <c r="E323" i="20"/>
  <c r="C323" i="20"/>
  <c r="B323" i="20"/>
  <c r="P337" i="5"/>
  <c r="G322" i="20"/>
  <c r="J322" i="20"/>
  <c r="I322" i="20"/>
  <c r="K323" i="20" l="1"/>
  <c r="J323" i="20"/>
  <c r="B324" i="20"/>
  <c r="F324" i="20"/>
  <c r="E324" i="20"/>
  <c r="D324" i="20"/>
  <c r="G324" i="20" s="1"/>
  <c r="C324" i="20"/>
  <c r="P338" i="5"/>
  <c r="G323" i="20"/>
  <c r="H323" i="20"/>
  <c r="I323" i="20"/>
  <c r="I324" i="20" l="1"/>
  <c r="K324" i="20"/>
  <c r="H324" i="20"/>
  <c r="J324" i="20"/>
  <c r="F325" i="20"/>
  <c r="D325" i="20"/>
  <c r="C325" i="20"/>
  <c r="E325" i="20"/>
  <c r="I325" i="20" s="1"/>
  <c r="B325" i="20"/>
  <c r="P339" i="5"/>
  <c r="G325" i="20" l="1"/>
  <c r="J325" i="20"/>
  <c r="K325" i="20"/>
  <c r="H325" i="20"/>
  <c r="F326" i="20"/>
  <c r="D326" i="20"/>
  <c r="G326" i="20" s="1"/>
  <c r="J326" i="20"/>
  <c r="B326" i="20"/>
  <c r="E326" i="20"/>
  <c r="C326" i="20"/>
  <c r="P340" i="5"/>
  <c r="H326" i="20" l="1"/>
  <c r="I326" i="20"/>
  <c r="D327" i="20"/>
  <c r="B327" i="20"/>
  <c r="H327" i="20"/>
  <c r="G327" i="20"/>
  <c r="K327" i="20"/>
  <c r="I327" i="20"/>
  <c r="F327" i="20"/>
  <c r="E327" i="20"/>
  <c r="C327" i="20"/>
  <c r="P341" i="5"/>
  <c r="K326" i="20"/>
  <c r="J327" i="20" l="1"/>
  <c r="B328" i="20"/>
  <c r="F328" i="20"/>
  <c r="E328" i="20"/>
  <c r="K328" i="20" s="1"/>
  <c r="C328" i="20"/>
  <c r="D328" i="20"/>
  <c r="J328" i="20" s="1"/>
  <c r="P342" i="5"/>
  <c r="F329" i="20" l="1"/>
  <c r="D329" i="20"/>
  <c r="C329" i="20"/>
  <c r="E329" i="20"/>
  <c r="I329" i="20" s="1"/>
  <c r="B329" i="20"/>
  <c r="P343" i="5"/>
  <c r="H328" i="20"/>
  <c r="I328" i="20"/>
  <c r="G328" i="20"/>
  <c r="H329" i="20" l="1"/>
  <c r="K329" i="20"/>
  <c r="G329" i="20"/>
  <c r="F330" i="20"/>
  <c r="E330" i="20"/>
  <c r="D330" i="20"/>
  <c r="I330" i="20" s="1"/>
  <c r="C330" i="20"/>
  <c r="B330" i="20"/>
  <c r="P344" i="5"/>
  <c r="J329" i="20"/>
  <c r="K330" i="20" l="1"/>
  <c r="J330" i="20"/>
  <c r="D331" i="20"/>
  <c r="G331" i="20" s="1"/>
  <c r="C331" i="20"/>
  <c r="B331" i="20"/>
  <c r="I331" i="20"/>
  <c r="H331" i="20"/>
  <c r="F331" i="20"/>
  <c r="E331" i="20"/>
  <c r="K331" i="20" s="1"/>
  <c r="P345" i="5"/>
  <c r="G330" i="20"/>
  <c r="H330" i="20"/>
  <c r="J331" i="20" l="1"/>
  <c r="B332" i="20"/>
  <c r="F332" i="20"/>
  <c r="E332" i="20"/>
  <c r="D332" i="20"/>
  <c r="J332" i="20" s="1"/>
  <c r="C332" i="20"/>
  <c r="P346" i="5"/>
  <c r="K332" i="20" l="1"/>
  <c r="G332" i="20"/>
  <c r="H332" i="20"/>
  <c r="F333" i="20"/>
  <c r="E333" i="20"/>
  <c r="D333" i="20"/>
  <c r="C333" i="20"/>
  <c r="B333" i="20"/>
  <c r="P347" i="5"/>
  <c r="I332" i="20"/>
  <c r="J333" i="20" l="1"/>
  <c r="K333" i="20"/>
  <c r="F334" i="20"/>
  <c r="E334" i="20"/>
  <c r="D334" i="20"/>
  <c r="H334" i="20" s="1"/>
  <c r="K334" i="20"/>
  <c r="C334" i="20"/>
  <c r="J334" i="20"/>
  <c r="B334" i="20"/>
  <c r="P348" i="5"/>
  <c r="G333" i="20"/>
  <c r="I333" i="20"/>
  <c r="H333" i="20"/>
  <c r="I334" i="20" l="1"/>
  <c r="D335" i="20"/>
  <c r="C335" i="20"/>
  <c r="B335" i="20"/>
  <c r="H335" i="20"/>
  <c r="G335" i="20"/>
  <c r="F335" i="20"/>
  <c r="E335" i="20"/>
  <c r="K335" i="20" s="1"/>
  <c r="P349" i="5"/>
  <c r="G334" i="20"/>
  <c r="I335" i="20" l="1"/>
  <c r="J335" i="20"/>
  <c r="B336" i="20"/>
  <c r="F336" i="20"/>
  <c r="E336" i="20"/>
  <c r="C336" i="20"/>
  <c r="D336" i="20"/>
  <c r="J336" i="20" s="1"/>
  <c r="P350" i="5"/>
  <c r="G336" i="20" l="1"/>
  <c r="H336" i="20"/>
  <c r="F337" i="20"/>
  <c r="E337" i="20"/>
  <c r="D337" i="20"/>
  <c r="J337" i="20" s="1"/>
  <c r="C337" i="20"/>
  <c r="B337" i="20"/>
  <c r="P351" i="5"/>
  <c r="I336" i="20"/>
  <c r="K336" i="20"/>
  <c r="K337" i="20" l="1"/>
  <c r="G337" i="20"/>
  <c r="H337" i="20"/>
  <c r="F338" i="20"/>
  <c r="E338" i="20"/>
  <c r="D338" i="20"/>
  <c r="I338" i="20" s="1"/>
  <c r="K338" i="20"/>
  <c r="C338" i="20"/>
  <c r="B338" i="20"/>
  <c r="P352" i="5"/>
  <c r="I337" i="20"/>
  <c r="J338" i="20" l="1"/>
  <c r="D339" i="20"/>
  <c r="C339" i="20"/>
  <c r="J339" i="20"/>
  <c r="B339" i="20"/>
  <c r="I339" i="20"/>
  <c r="H339" i="20"/>
  <c r="G339" i="20"/>
  <c r="E339" i="20"/>
  <c r="F339" i="20"/>
  <c r="P353" i="5"/>
  <c r="H338" i="20"/>
  <c r="G338" i="20"/>
  <c r="K339" i="20" l="1"/>
  <c r="B340" i="20"/>
  <c r="F340" i="20"/>
  <c r="E340" i="20"/>
  <c r="D340" i="20"/>
  <c r="J340" i="20" s="1"/>
  <c r="C340" i="20"/>
  <c r="P354" i="5"/>
  <c r="I340" i="20" l="1"/>
  <c r="G340" i="20"/>
  <c r="K340" i="20"/>
  <c r="H340" i="20"/>
  <c r="F341" i="20"/>
  <c r="E341" i="20"/>
  <c r="D341" i="20"/>
  <c r="K341" i="20" s="1"/>
  <c r="C341" i="20"/>
  <c r="B341" i="20"/>
  <c r="P355" i="5"/>
  <c r="F342" i="20" l="1"/>
  <c r="E342" i="20"/>
  <c r="D342" i="20"/>
  <c r="G342" i="20" s="1"/>
  <c r="C342" i="20"/>
  <c r="J342" i="20"/>
  <c r="B342" i="20"/>
  <c r="I342" i="20"/>
  <c r="P356" i="5"/>
  <c r="G341" i="20"/>
  <c r="H341" i="20"/>
  <c r="I341" i="20"/>
  <c r="J341" i="20"/>
  <c r="K342" i="20" l="1"/>
  <c r="D343" i="20"/>
  <c r="C343" i="20"/>
  <c r="B343" i="20"/>
  <c r="I343" i="20"/>
  <c r="H343" i="20"/>
  <c r="G343" i="20"/>
  <c r="F343" i="20"/>
  <c r="E343" i="20"/>
  <c r="J343" i="20" s="1"/>
  <c r="P357" i="5"/>
  <c r="H342" i="20"/>
  <c r="K343" i="20" l="1"/>
  <c r="F344" i="20"/>
  <c r="C344" i="20"/>
  <c r="B344" i="20"/>
  <c r="K344" i="20"/>
  <c r="J344" i="20"/>
  <c r="H344" i="20"/>
  <c r="G344" i="20"/>
  <c r="E344" i="20"/>
  <c r="D344" i="20"/>
  <c r="I344" i="20" s="1"/>
  <c r="P358" i="5"/>
  <c r="D345" i="20" l="1"/>
  <c r="C345" i="20"/>
  <c r="B345" i="20"/>
  <c r="K345" i="20"/>
  <c r="J345" i="20"/>
  <c r="I345" i="20"/>
  <c r="H345" i="20"/>
  <c r="F345" i="20"/>
  <c r="E345" i="20"/>
  <c r="P359" i="5"/>
  <c r="G345" i="20" l="1"/>
  <c r="E346" i="20"/>
  <c r="B346" i="20"/>
  <c r="D346" i="20"/>
  <c r="G346" i="20" s="1"/>
  <c r="C346" i="20"/>
  <c r="I346" i="20"/>
  <c r="H346" i="20"/>
  <c r="F346" i="20"/>
  <c r="P360" i="5"/>
  <c r="K346" i="20" l="1"/>
  <c r="J346" i="20"/>
  <c r="C347" i="20"/>
  <c r="E347" i="20"/>
  <c r="D347" i="20"/>
  <c r="J347" i="20" s="1"/>
  <c r="B347" i="20"/>
  <c r="F347" i="20"/>
  <c r="P361" i="5"/>
  <c r="G347" i="20" l="1"/>
  <c r="K347" i="20"/>
  <c r="F348" i="20"/>
  <c r="E348" i="20"/>
  <c r="D348" i="20"/>
  <c r="K348" i="20" s="1"/>
  <c r="C348" i="20"/>
  <c r="B348" i="20"/>
  <c r="P362" i="5"/>
  <c r="H347" i="20"/>
  <c r="I347" i="20"/>
  <c r="D349" i="20" l="1"/>
  <c r="F349" i="20"/>
  <c r="E349" i="20"/>
  <c r="C349" i="20"/>
  <c r="B349" i="20"/>
  <c r="K349" i="20"/>
  <c r="J349" i="20"/>
  <c r="P363" i="5"/>
  <c r="G348" i="20"/>
  <c r="H348" i="20"/>
  <c r="I348" i="20"/>
  <c r="J348" i="20"/>
  <c r="G349" i="20" l="1"/>
  <c r="E350" i="20"/>
  <c r="B350" i="20"/>
  <c r="F350" i="20"/>
  <c r="D350" i="20"/>
  <c r="H350" i="20" s="1"/>
  <c r="C350" i="20"/>
  <c r="P364" i="5"/>
  <c r="H349" i="20"/>
  <c r="I349" i="20"/>
  <c r="G350" i="20" l="1"/>
  <c r="J350" i="20"/>
  <c r="K350" i="20"/>
  <c r="C351" i="20"/>
  <c r="F351" i="20"/>
  <c r="E351" i="20"/>
  <c r="H351" i="20" s="1"/>
  <c r="D351" i="20"/>
  <c r="B351" i="20"/>
  <c r="P365" i="5"/>
  <c r="I350" i="20"/>
  <c r="G351" i="20" l="1"/>
  <c r="I351" i="20"/>
  <c r="K351" i="20"/>
  <c r="J351" i="20"/>
  <c r="F352" i="20"/>
  <c r="K352" i="20"/>
  <c r="J352" i="20"/>
  <c r="G352" i="20"/>
  <c r="E352" i="20"/>
  <c r="D352" i="20"/>
  <c r="I352" i="20" s="1"/>
  <c r="C352" i="20"/>
  <c r="B352" i="20"/>
  <c r="P366" i="5"/>
  <c r="H352" i="20" l="1"/>
  <c r="F353" i="20"/>
  <c r="D353" i="20"/>
  <c r="B353" i="20"/>
  <c r="J353" i="20"/>
  <c r="E353" i="20"/>
  <c r="C353" i="20"/>
  <c r="P367" i="5"/>
  <c r="H353" i="20" l="1"/>
  <c r="I353" i="20"/>
  <c r="K353" i="20"/>
  <c r="G353" i="20"/>
  <c r="E354" i="20"/>
  <c r="D354" i="20"/>
  <c r="G354" i="20" s="1"/>
  <c r="B354" i="20"/>
  <c r="I354" i="20"/>
  <c r="F354" i="20"/>
  <c r="C354" i="20"/>
  <c r="P368" i="5"/>
  <c r="C355" i="20" l="1"/>
  <c r="B355" i="20"/>
  <c r="E355" i="20"/>
  <c r="F355" i="20"/>
  <c r="D355" i="20"/>
  <c r="K355" i="20" s="1"/>
  <c r="P369" i="5"/>
  <c r="J354" i="20"/>
  <c r="H354" i="20"/>
  <c r="K354" i="20"/>
  <c r="H355" i="20" l="1"/>
  <c r="G355" i="20"/>
  <c r="I355" i="20"/>
  <c r="F356" i="20"/>
  <c r="E356" i="20"/>
  <c r="C356" i="20"/>
  <c r="D356" i="20"/>
  <c r="J356" i="20" s="1"/>
  <c r="B356" i="20"/>
  <c r="P370" i="5"/>
  <c r="J355" i="20"/>
  <c r="K356" i="20" l="1"/>
  <c r="F357" i="20"/>
  <c r="D357" i="20"/>
  <c r="K357" i="20" s="1"/>
  <c r="C357" i="20"/>
  <c r="B357" i="20"/>
  <c r="E357" i="20"/>
  <c r="J357" i="20" s="1"/>
  <c r="P371" i="5"/>
  <c r="I356" i="20"/>
  <c r="H356" i="20"/>
  <c r="G356" i="20"/>
  <c r="I357" i="20" l="1"/>
  <c r="G357" i="20"/>
  <c r="E358" i="20"/>
  <c r="D358" i="20"/>
  <c r="J358" i="20" s="1"/>
  <c r="B358" i="20"/>
  <c r="I358" i="20"/>
  <c r="G358" i="20"/>
  <c r="K358" i="20"/>
  <c r="H358" i="20"/>
  <c r="F358" i="20"/>
  <c r="C358" i="20"/>
  <c r="P372" i="5"/>
  <c r="H357" i="20"/>
  <c r="C359" i="20" l="1"/>
  <c r="B359" i="20"/>
  <c r="E359" i="20"/>
  <c r="D359" i="20"/>
  <c r="K359" i="20" s="1"/>
  <c r="F359" i="20"/>
  <c r="P373" i="5"/>
  <c r="G359" i="20" l="1"/>
  <c r="J359" i="20"/>
  <c r="H359" i="20"/>
  <c r="F360" i="20"/>
  <c r="E360" i="20"/>
  <c r="C360" i="20"/>
  <c r="D360" i="20"/>
  <c r="J360" i="20" s="1"/>
  <c r="B360" i="20"/>
  <c r="P374" i="5"/>
  <c r="I359" i="20"/>
  <c r="K360" i="20" l="1"/>
  <c r="I360" i="20"/>
  <c r="F361" i="20"/>
  <c r="D361" i="20"/>
  <c r="K361" i="20" s="1"/>
  <c r="C361" i="20"/>
  <c r="E361" i="20"/>
  <c r="I361" i="20" s="1"/>
  <c r="B361" i="20"/>
  <c r="P375" i="5"/>
  <c r="H360" i="20"/>
  <c r="G360" i="20"/>
  <c r="E362" i="20" l="1"/>
  <c r="I362" i="20" s="1"/>
  <c r="D362" i="20"/>
  <c r="B362" i="20"/>
  <c r="G362" i="20"/>
  <c r="K362" i="20"/>
  <c r="H362" i="20"/>
  <c r="F362" i="20"/>
  <c r="C362" i="20"/>
  <c r="P376" i="5"/>
  <c r="H361" i="20"/>
  <c r="J361" i="20"/>
  <c r="G361" i="20"/>
  <c r="J362" i="20" l="1"/>
  <c r="C363" i="20"/>
  <c r="B363" i="20"/>
  <c r="E363" i="20"/>
  <c r="F363" i="20"/>
  <c r="D363" i="20"/>
  <c r="K363" i="20" s="1"/>
  <c r="P377" i="5"/>
  <c r="I363" i="20" l="1"/>
  <c r="H363" i="20"/>
  <c r="F364" i="20"/>
  <c r="E364" i="20"/>
  <c r="C364" i="20"/>
  <c r="J364" i="20"/>
  <c r="D364" i="20"/>
  <c r="G364" i="20" s="1"/>
  <c r="B364" i="20"/>
  <c r="P378" i="5"/>
  <c r="J363" i="20"/>
  <c r="G363" i="20"/>
  <c r="K364" i="20" l="1"/>
  <c r="F365" i="20"/>
  <c r="D365" i="20"/>
  <c r="C365" i="20"/>
  <c r="E365" i="20"/>
  <c r="H365" i="20" s="1"/>
  <c r="B365" i="20"/>
  <c r="P379" i="5"/>
  <c r="H364" i="20"/>
  <c r="I364" i="20"/>
  <c r="G365" i="20" l="1"/>
  <c r="I365" i="20"/>
  <c r="K365" i="20"/>
  <c r="E366" i="20"/>
  <c r="D366" i="20"/>
  <c r="J366" i="20" s="1"/>
  <c r="B366" i="20"/>
  <c r="F366" i="20"/>
  <c r="C366" i="20"/>
  <c r="P380" i="5"/>
  <c r="J365" i="20"/>
  <c r="I366" i="20" l="1"/>
  <c r="G366" i="20"/>
  <c r="H366" i="20"/>
  <c r="K366" i="20"/>
  <c r="C367" i="20"/>
  <c r="B367" i="20"/>
  <c r="E367" i="20"/>
  <c r="G367" i="20" s="1"/>
  <c r="F367" i="20"/>
  <c r="D367" i="20"/>
  <c r="P381" i="5"/>
  <c r="K367" i="20" l="1"/>
  <c r="J367" i="20"/>
  <c r="H367" i="20"/>
  <c r="I367" i="20"/>
  <c r="F368" i="20"/>
  <c r="E368" i="20"/>
  <c r="C368" i="20"/>
  <c r="D368" i="20"/>
  <c r="J368" i="20" s="1"/>
  <c r="B368" i="20"/>
  <c r="P382" i="5"/>
  <c r="K368" i="20" l="1"/>
  <c r="H368" i="20"/>
  <c r="I368" i="20"/>
  <c r="F369" i="20"/>
  <c r="D369" i="20"/>
  <c r="J369" i="20" s="1"/>
  <c r="C369" i="20"/>
  <c r="E369" i="20"/>
  <c r="B369" i="20"/>
  <c r="P383" i="5"/>
  <c r="G368" i="20"/>
  <c r="I369" i="20" l="1"/>
  <c r="E370" i="20"/>
  <c r="D370" i="20"/>
  <c r="H370" i="20" s="1"/>
  <c r="J370" i="20"/>
  <c r="B370" i="20"/>
  <c r="I370" i="20"/>
  <c r="G370" i="20"/>
  <c r="K370" i="20"/>
  <c r="F370" i="20"/>
  <c r="C370" i="20"/>
  <c r="P384" i="5"/>
  <c r="G369" i="20"/>
  <c r="K369" i="20"/>
  <c r="H369" i="20"/>
  <c r="C371" i="20" l="1"/>
  <c r="B371" i="20"/>
  <c r="E371" i="20"/>
  <c r="G371" i="20" s="1"/>
  <c r="F371" i="20"/>
  <c r="D371" i="20"/>
  <c r="P385" i="5"/>
  <c r="K371" i="20" l="1"/>
  <c r="H371" i="20"/>
  <c r="F372" i="20"/>
  <c r="E372" i="20"/>
  <c r="C372" i="20"/>
  <c r="B372" i="20"/>
  <c r="D372" i="20"/>
  <c r="I372" i="20" s="1"/>
  <c r="P386" i="5"/>
  <c r="J371" i="20"/>
  <c r="I371" i="20"/>
  <c r="J372" i="20" l="1"/>
  <c r="K372" i="20"/>
  <c r="F373" i="20"/>
  <c r="D373" i="20"/>
  <c r="H373" i="20" s="1"/>
  <c r="C373" i="20"/>
  <c r="E373" i="20"/>
  <c r="B373" i="20"/>
  <c r="P387" i="5"/>
  <c r="H372" i="20"/>
  <c r="G372" i="20"/>
  <c r="J373" i="20" l="1"/>
  <c r="I373" i="20"/>
  <c r="K373" i="20"/>
  <c r="G373" i="20"/>
  <c r="E374" i="20"/>
  <c r="D374" i="20"/>
  <c r="K374" i="20" s="1"/>
  <c r="B374" i="20"/>
  <c r="G374" i="20"/>
  <c r="C374" i="20"/>
  <c r="F374" i="20"/>
  <c r="P388" i="5"/>
  <c r="I374" i="20" l="1"/>
  <c r="C375" i="20"/>
  <c r="B375" i="20"/>
  <c r="E375" i="20"/>
  <c r="F375" i="20"/>
  <c r="D375" i="20"/>
  <c r="I375" i="20" s="1"/>
  <c r="P389" i="5"/>
  <c r="J374" i="20"/>
  <c r="H374" i="20"/>
  <c r="H375" i="20" l="1"/>
  <c r="F376" i="20"/>
  <c r="E376" i="20"/>
  <c r="C376" i="20"/>
  <c r="D376" i="20"/>
  <c r="I376" i="20" s="1"/>
  <c r="B376" i="20"/>
  <c r="P390" i="5"/>
  <c r="J375" i="20"/>
  <c r="G375" i="20"/>
  <c r="K375" i="20"/>
  <c r="K376" i="20" l="1"/>
  <c r="F377" i="20"/>
  <c r="D377" i="20"/>
  <c r="H377" i="20" s="1"/>
  <c r="C377" i="20"/>
  <c r="E377" i="20"/>
  <c r="B377" i="20"/>
  <c r="P391" i="5"/>
  <c r="G376" i="20"/>
  <c r="H376" i="20"/>
  <c r="J376" i="20"/>
  <c r="J377" i="20" l="1"/>
  <c r="I377" i="20"/>
  <c r="K377" i="20"/>
  <c r="G377" i="20"/>
  <c r="E378" i="20"/>
  <c r="D378" i="20"/>
  <c r="I378" i="20" s="1"/>
  <c r="J378" i="20"/>
  <c r="B378" i="20"/>
  <c r="F378" i="20"/>
  <c r="C378" i="20"/>
  <c r="P392" i="5"/>
  <c r="K378" i="20" l="1"/>
  <c r="H378" i="20"/>
  <c r="C379" i="20"/>
  <c r="B379" i="20"/>
  <c r="E379" i="20"/>
  <c r="F379" i="20"/>
  <c r="D379" i="20"/>
  <c r="K379" i="20" s="1"/>
  <c r="P393" i="5"/>
  <c r="G378" i="20"/>
  <c r="I379" i="20" l="1"/>
  <c r="H379" i="20"/>
  <c r="J379" i="20"/>
  <c r="F380" i="20"/>
  <c r="E380" i="20"/>
  <c r="C380" i="20"/>
  <c r="D380" i="20"/>
  <c r="G380" i="20" s="1"/>
  <c r="B380" i="20"/>
  <c r="P394" i="5"/>
  <c r="G379" i="20"/>
  <c r="J380" i="20" l="1"/>
  <c r="F381" i="20"/>
  <c r="D381" i="20"/>
  <c r="G381" i="20" s="1"/>
  <c r="C381" i="20"/>
  <c r="H381" i="20"/>
  <c r="E381" i="20"/>
  <c r="B381" i="20"/>
  <c r="P395" i="5"/>
  <c r="H380" i="20"/>
  <c r="K380" i="20"/>
  <c r="I380" i="20"/>
  <c r="K381" i="20" l="1"/>
  <c r="J381" i="20"/>
  <c r="I381" i="20"/>
  <c r="E382" i="20"/>
  <c r="K382" i="20" s="1"/>
  <c r="D382" i="20"/>
  <c r="B382" i="20"/>
  <c r="F382" i="20"/>
  <c r="C382" i="20"/>
  <c r="P396" i="5"/>
  <c r="I382" i="20" l="1"/>
  <c r="J382" i="20"/>
  <c r="H382" i="20"/>
  <c r="G382" i="20"/>
  <c r="C383" i="20"/>
  <c r="B383" i="20"/>
  <c r="E383" i="20"/>
  <c r="F383" i="20"/>
  <c r="D383" i="20"/>
  <c r="H383" i="20" s="1"/>
  <c r="P397" i="5"/>
  <c r="J383" i="20" l="1"/>
  <c r="K383" i="20"/>
  <c r="F384" i="20"/>
  <c r="E384" i="20"/>
  <c r="C384" i="20"/>
  <c r="D384" i="20"/>
  <c r="J384" i="20" s="1"/>
  <c r="B384" i="20"/>
  <c r="P398" i="5"/>
  <c r="I383" i="20"/>
  <c r="G383" i="20"/>
  <c r="H384" i="20" l="1"/>
  <c r="F385" i="20"/>
  <c r="D385" i="20"/>
  <c r="G385" i="20" s="1"/>
  <c r="C385" i="20"/>
  <c r="I385" i="20"/>
  <c r="J385" i="20"/>
  <c r="H385" i="20"/>
  <c r="E385" i="20"/>
  <c r="B385" i="20"/>
  <c r="P399" i="5"/>
  <c r="K384" i="20"/>
  <c r="I384" i="20"/>
  <c r="G384" i="20"/>
  <c r="K385" i="20" l="1"/>
  <c r="E386" i="20"/>
  <c r="D386" i="20"/>
  <c r="J386" i="20" s="1"/>
  <c r="B386" i="20"/>
  <c r="K386" i="20"/>
  <c r="H386" i="20"/>
  <c r="F386" i="20"/>
  <c r="C386" i="20"/>
  <c r="P400" i="5"/>
  <c r="I386" i="20" l="1"/>
  <c r="G386" i="20"/>
  <c r="C387" i="20"/>
  <c r="B387" i="20"/>
  <c r="E387" i="20"/>
  <c r="F387" i="20"/>
  <c r="D387" i="20"/>
  <c r="K387" i="20" s="1"/>
  <c r="P401" i="5"/>
  <c r="G387" i="20" l="1"/>
  <c r="I387" i="20"/>
  <c r="H387" i="20"/>
  <c r="J387" i="20"/>
  <c r="F388" i="20"/>
  <c r="E388" i="20"/>
  <c r="J388" i="20" s="1"/>
  <c r="C388" i="20"/>
  <c r="D388" i="20"/>
  <c r="K388" i="20" s="1"/>
  <c r="B388" i="20"/>
  <c r="P402" i="5"/>
  <c r="I388" i="20" l="1"/>
  <c r="F389" i="20"/>
  <c r="D389" i="20"/>
  <c r="C389" i="20"/>
  <c r="B389" i="20"/>
  <c r="E389" i="20"/>
  <c r="J389" i="20" s="1"/>
  <c r="P403" i="5"/>
  <c r="H388" i="20"/>
  <c r="G388" i="20"/>
  <c r="I389" i="20" l="1"/>
  <c r="K389" i="20"/>
  <c r="G389" i="20"/>
  <c r="E390" i="20"/>
  <c r="D390" i="20"/>
  <c r="J390" i="20" s="1"/>
  <c r="B390" i="20"/>
  <c r="G390" i="20"/>
  <c r="K390" i="20"/>
  <c r="H390" i="20"/>
  <c r="F390" i="20"/>
  <c r="C390" i="20"/>
  <c r="P404" i="5"/>
  <c r="H389" i="20"/>
  <c r="I390" i="20" l="1"/>
  <c r="C391" i="20"/>
  <c r="B391" i="20"/>
  <c r="E391" i="20"/>
  <c r="D391" i="20"/>
  <c r="K391" i="20" s="1"/>
  <c r="F391" i="20"/>
  <c r="P405" i="5"/>
  <c r="I391" i="20" l="1"/>
  <c r="J391" i="20"/>
  <c r="G391" i="20"/>
  <c r="H391" i="20"/>
  <c r="F392" i="20"/>
  <c r="E392" i="20"/>
  <c r="C392" i="20"/>
  <c r="D392" i="20"/>
  <c r="J392" i="20" s="1"/>
  <c r="B392" i="20"/>
  <c r="P406" i="5"/>
  <c r="K392" i="20" l="1"/>
  <c r="F393" i="20"/>
  <c r="D393" i="20"/>
  <c r="G393" i="20" s="1"/>
  <c r="C393" i="20"/>
  <c r="E393" i="20"/>
  <c r="I393" i="20" s="1"/>
  <c r="B393" i="20"/>
  <c r="P407" i="5"/>
  <c r="I392" i="20"/>
  <c r="H392" i="20"/>
  <c r="G392" i="20"/>
  <c r="E394" i="20" l="1"/>
  <c r="D394" i="20"/>
  <c r="J394" i="20"/>
  <c r="B394" i="20"/>
  <c r="I394" i="20"/>
  <c r="G394" i="20"/>
  <c r="K394" i="20"/>
  <c r="H394" i="20"/>
  <c r="F394" i="20"/>
  <c r="C394" i="20"/>
  <c r="P408" i="5"/>
  <c r="K393" i="20"/>
  <c r="H393" i="20"/>
  <c r="J393" i="20"/>
  <c r="C395" i="20" l="1"/>
  <c r="B395" i="20"/>
  <c r="E395" i="20"/>
  <c r="F395" i="20"/>
  <c r="D395" i="20"/>
  <c r="K395" i="20" s="1"/>
  <c r="P409" i="5"/>
  <c r="H395" i="20" l="1"/>
  <c r="F396" i="20"/>
  <c r="E396" i="20"/>
  <c r="C396" i="20"/>
  <c r="D396" i="20"/>
  <c r="I396" i="20" s="1"/>
  <c r="B396" i="20"/>
  <c r="P410" i="5"/>
  <c r="J395" i="20"/>
  <c r="G395" i="20"/>
  <c r="I395" i="20"/>
  <c r="G396" i="20" l="1"/>
  <c r="J396" i="20"/>
  <c r="K396" i="20"/>
  <c r="H396" i="20"/>
  <c r="F397" i="20"/>
  <c r="D397" i="20"/>
  <c r="K397" i="20" s="1"/>
  <c r="C397" i="20"/>
  <c r="E397" i="20"/>
  <c r="B397" i="20"/>
  <c r="P411" i="5"/>
  <c r="I397" i="20" l="1"/>
  <c r="E398" i="20"/>
  <c r="D398" i="20"/>
  <c r="H398" i="20" s="1"/>
  <c r="B398" i="20"/>
  <c r="K398" i="20"/>
  <c r="F398" i="20"/>
  <c r="C398" i="20"/>
  <c r="P412" i="5"/>
  <c r="J397" i="20"/>
  <c r="G397" i="20"/>
  <c r="H397" i="20"/>
  <c r="G398" i="20" l="1"/>
  <c r="I398" i="20"/>
  <c r="J398" i="20"/>
  <c r="C399" i="20"/>
  <c r="B399" i="20"/>
  <c r="E399" i="20"/>
  <c r="F399" i="20"/>
  <c r="D399" i="20"/>
  <c r="I399" i="20" s="1"/>
  <c r="P413" i="5"/>
  <c r="G399" i="20" l="1"/>
  <c r="H399" i="20"/>
  <c r="J399" i="20"/>
  <c r="K399" i="20"/>
  <c r="F400" i="20"/>
  <c r="E400" i="20"/>
  <c r="K400" i="20" s="1"/>
  <c r="C400" i="20"/>
  <c r="B400" i="20"/>
  <c r="D400" i="20"/>
  <c r="P414" i="5"/>
  <c r="J400" i="20" l="1"/>
  <c r="F401" i="20"/>
  <c r="D401" i="20"/>
  <c r="K401" i="20" s="1"/>
  <c r="C401" i="20"/>
  <c r="I401" i="20"/>
  <c r="J401" i="20"/>
  <c r="H401" i="20"/>
  <c r="E401" i="20"/>
  <c r="B401" i="20"/>
  <c r="P415" i="5"/>
  <c r="H400" i="20"/>
  <c r="I400" i="20"/>
  <c r="G400" i="20"/>
  <c r="G401" i="20" l="1"/>
  <c r="E402" i="20"/>
  <c r="I402" i="20" s="1"/>
  <c r="D402" i="20"/>
  <c r="B402" i="20"/>
  <c r="F402" i="20"/>
  <c r="C402" i="20"/>
  <c r="P416" i="5"/>
  <c r="H402" i="20" l="1"/>
  <c r="G402" i="20"/>
  <c r="K402" i="20"/>
  <c r="J402" i="20"/>
  <c r="C403" i="20"/>
  <c r="B403" i="20"/>
  <c r="G403" i="20"/>
  <c r="E403" i="20"/>
  <c r="H403" i="20" s="1"/>
  <c r="F403" i="20"/>
  <c r="D403" i="20"/>
  <c r="P417" i="5"/>
  <c r="K403" i="20" l="1"/>
  <c r="I403" i="20"/>
  <c r="F404" i="20"/>
  <c r="E404" i="20"/>
  <c r="K404" i="20" s="1"/>
  <c r="C404" i="20"/>
  <c r="B404" i="20"/>
  <c r="D404" i="20"/>
  <c r="J404" i="20" s="1"/>
  <c r="P418" i="5"/>
  <c r="J403" i="20"/>
  <c r="F405" i="20" l="1"/>
  <c r="D405" i="20"/>
  <c r="K405" i="20" s="1"/>
  <c r="C405" i="20"/>
  <c r="E405" i="20"/>
  <c r="J405" i="20" s="1"/>
  <c r="B405" i="20"/>
  <c r="P419" i="5"/>
  <c r="H404" i="20"/>
  <c r="G404" i="20"/>
  <c r="I404" i="20"/>
  <c r="I405" i="20" l="1"/>
  <c r="H405" i="20"/>
  <c r="G405" i="20"/>
  <c r="E406" i="20"/>
  <c r="D406" i="20"/>
  <c r="H406" i="20" s="1"/>
  <c r="B406" i="20"/>
  <c r="I406" i="20"/>
  <c r="G406" i="20"/>
  <c r="C406" i="20"/>
  <c r="F406" i="20"/>
  <c r="P420" i="5"/>
  <c r="K406" i="20" l="1"/>
  <c r="C407" i="20"/>
  <c r="B407" i="20"/>
  <c r="E407" i="20"/>
  <c r="I407" i="20" s="1"/>
  <c r="F407" i="20"/>
  <c r="D407" i="20"/>
  <c r="K407" i="20" s="1"/>
  <c r="P421" i="5"/>
  <c r="J406" i="20"/>
  <c r="H407" i="20" l="1"/>
  <c r="G407" i="20"/>
  <c r="J407" i="20"/>
  <c r="F408" i="20"/>
  <c r="E408" i="20"/>
  <c r="C408" i="20"/>
  <c r="D408" i="20"/>
  <c r="I408" i="20" s="1"/>
  <c r="B408" i="20"/>
  <c r="P422" i="5"/>
  <c r="G408" i="20" l="1"/>
  <c r="K408" i="20"/>
  <c r="H408" i="20"/>
  <c r="J408" i="20"/>
  <c r="F409" i="20"/>
  <c r="D409" i="20"/>
  <c r="C409" i="20"/>
  <c r="E409" i="20"/>
  <c r="B409" i="20"/>
  <c r="P423" i="5"/>
  <c r="I409" i="20" l="1"/>
  <c r="K409" i="20"/>
  <c r="G409" i="20"/>
  <c r="E410" i="20"/>
  <c r="D410" i="20"/>
  <c r="J410" i="20" s="1"/>
  <c r="B410" i="20"/>
  <c r="F410" i="20"/>
  <c r="C410" i="20"/>
  <c r="H409" i="20"/>
  <c r="J409" i="20"/>
  <c r="I410" i="20" l="1"/>
  <c r="K410" i="20"/>
  <c r="H410" i="20"/>
  <c r="G410"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Wheatley</author>
  </authors>
  <commentList>
    <comment ref="K13" authorId="0" shapeId="0" xr:uid="{00000000-0006-0000-0400-000001000000}">
      <text>
        <r>
          <rPr>
            <sz val="10"/>
            <rFont val="Arial"/>
          </rPr>
          <t>David Wheatley:
Array formula - if edited press CTRL+SHIFT+ENTER</t>
        </r>
      </text>
    </comment>
  </commentList>
</comments>
</file>

<file path=xl/sharedStrings.xml><?xml version="1.0" encoding="utf-8"?>
<sst xmlns="http://schemas.openxmlformats.org/spreadsheetml/2006/main" count="1376" uniqueCount="730">
  <si>
    <t>User guide for PROMs Score Comparison workbook</t>
  </si>
  <si>
    <t>Please note:</t>
  </si>
  <si>
    <t>All cells with this colour code contain formula's - Do not change.</t>
  </si>
  <si>
    <t>Named ranges - SHAs; PCTs; CCGs; Providers contain INDIRECT formulas which do not automatically update if columns are added or removed in the 'Reference' sheet. This should only be a factor during development and not quaterly updates.</t>
  </si>
  <si>
    <t xml:space="preserve">                                                                                                                                                                                                                               </t>
  </si>
  <si>
    <t>Protection applied to individual sheets and the workbook structure is not password protected. Protection is use to facilitate usage not protect data.</t>
  </si>
  <si>
    <t>Column F on this worksheet has been formated as a tick list - key lower case a to enter a tick.</t>
  </si>
  <si>
    <t>Quarterly updates</t>
  </si>
  <si>
    <t>Tick list</t>
  </si>
  <si>
    <t>TAB</t>
  </si>
  <si>
    <t>Reference</t>
  </si>
  <si>
    <t>Update cells B2 - start of data range (month and year) for the Score Comparison (e.g. April 2011 for PROMs year 2011-12)</t>
  </si>
  <si>
    <t>a</t>
  </si>
  <si>
    <t xml:space="preserve">                     B3 - end of data range (month and year) for the Score Comparison (e.g. March 2012 for PROMs year 2011-12)</t>
  </si>
  <si>
    <t xml:space="preserve">                     B4 - date (day month and year) this Score Comparison will be published (e.g.15th November 2013)</t>
  </si>
  <si>
    <t xml:space="preserve">                     B5 - select true from the dropdown if this is a provisional data set and false if it is a finalised data set</t>
  </si>
  <si>
    <t xml:space="preserve">                     B6 - date (day month and year) finalised data set is expected to be published.
                             If this is a finalised data set put the date it will be published</t>
  </si>
  <si>
    <t>Key Facts - Raw Data</t>
  </si>
  <si>
    <t>Get appropriate Key Facts CSV file from SharePoint (Key Facts folder under current publication number).
Make sure 
                   - the Organisation names for Providers and CCGs have the organisation code in brackets after the name.
                   - the lookup column is Organisation Type Organisation Name Procedure Measure concaternated with no 
                     additional spaces between the fields.
                   - Check Orgnaisation Type, Organisation Name and Organisation Code are all ENGLAND and not National or 
                     ENG at England level.</t>
  </si>
  <si>
    <t>Copy the new data set (without the column headings) and paste (use paste special - values and number formatting) into cell A2. Make a note of the last row number and check this is the number in cell B41 on the 'Chart data' tab.</t>
  </si>
  <si>
    <t>Participation - Raw Data</t>
  </si>
  <si>
    <t>Get appropriate Participation and Linkage CSV file from SharePoint (Participation Rates folder under current publication number). Make sure
                  - the Organisation names for Providers and CCGs have the organisation code in brackets after the name.
                  - check Organisation Name and Organisation Code are both England and not National or ENG at England level.</t>
  </si>
  <si>
    <t>Copy the new data set (without the column headings) and paste (use paste special - values and number formatting) into cell A2. Make a note of the last row number and check this is the number in cell B44 on the 'Chart data' tab.</t>
  </si>
  <si>
    <t>Provider Commission - Raw Data</t>
  </si>
  <si>
    <t>Get appropriate Provider Commissioner CSV file from SharePoint (Provider Level folder under current publication number) - Make sure the Organisation names for Providers and CCGs have the organisation code in brackets after the name.</t>
  </si>
  <si>
    <t>Sort by 'Procedure; Organisation Type; Measure; Organisation Name</t>
  </si>
  <si>
    <t>N.B. Provider Commission - Raw Data, columns A and B contain formulas</t>
  </si>
  <si>
    <t>Copy the new data set (without the column headings) and paste  (use paste special - values and number formatting) into cell C2</t>
  </si>
  <si>
    <t>Copy down the formulas columns A and B (cells containing formula's will be highlighted automatically). Make a note of the last row number and check this is the number in cell B47 on the 'Chart data' tab.</t>
  </si>
  <si>
    <t>Repeat steps above for Provider Commission - New Chart'</t>
  </si>
  <si>
    <t>Funnel setup</t>
  </si>
  <si>
    <t xml:space="preserve">Run query QRY SCORE COMPARISON - FUNNEL SETUP from Code Library </t>
  </si>
  <si>
    <t>This selects England level data for the specified year by Procedure and Measure for Modelled Records; Average Post-Op Q score; Adjusted Average Health Gain; Upper Control limit 99.8; Standard Deviation.</t>
  </si>
  <si>
    <t>Copy new data (without column headings) and paste (use paste special - values and number formatting) in cells B4.</t>
  </si>
  <si>
    <t>Check Adjusted Average Health Gain and Upper Control Limit 99.8 have the same sign for Aberdeen Varicose Vein Questionnaire (+ or - doesn't matter which)</t>
  </si>
  <si>
    <t>Updated Columns E and H with the current CCG and Provider names from both Provider Commission - Raw Data and Participation - Raw data data sets. 
Make sure each name only appears once in each list and has the organisation code in brackets after the name.
Sort each list alphabetically if there are any 'Unknown' place at the bottom of the list and not under 'U'.
Check the number of organisations match those given on the 'Chart data' tab
There are place holders for PCTs and SHAs which can be over typed with new organisational levels should the need arise.</t>
  </si>
  <si>
    <t xml:space="preserve">Finally </t>
  </si>
  <si>
    <t>Check all the 'Refers to' data in Named Ranges to ensure there are no #REF errors</t>
  </si>
  <si>
    <t>Check there are no #N/A's in Chart Data</t>
  </si>
  <si>
    <t>Check the Score Comparison workbook is working properly e.g. drop down lists, dates, data etc.</t>
  </si>
  <si>
    <t>Check the Funnel Plot and Funnel Data worksheets are working properly e.g. drop down lists, dates, full data set included, no error messages etc.</t>
  </si>
  <si>
    <t>Check there are no error messages in Provider Commission - Lookup</t>
  </si>
  <si>
    <t>Publication</t>
  </si>
  <si>
    <t>Hide tabs in yellow</t>
  </si>
  <si>
    <t>How to use</t>
  </si>
  <si>
    <t>Chart data</t>
  </si>
  <si>
    <t>Provider Commission - Lookup</t>
  </si>
  <si>
    <t>Funnel Lookup</t>
  </si>
  <si>
    <t>Protect tabs</t>
  </si>
  <si>
    <t>DO NOT use a password - Protection is use to facilitate usage not protect data.</t>
  </si>
  <si>
    <t>Protect workbook structure</t>
  </si>
  <si>
    <t>How to</t>
  </si>
  <si>
    <t>To add or remove organisation levels on Reference tab</t>
  </si>
  <si>
    <t>-        amend list in column AC for Key Facts – charts</t>
  </si>
  <si>
    <t>-        amend list in column AF for Funnel Plot</t>
  </si>
  <si>
    <t xml:space="preserve">for example: to add Test to the list of available organisation levels for Key Facts – charts, type Test in the next available blank cell in column AC. </t>
  </si>
  <si>
    <t>When adding of removing organisations do not leave blank cells in the list.</t>
  </si>
  <si>
    <t>Organisation Code</t>
  </si>
  <si>
    <t>Organisation Name - SC</t>
  </si>
  <si>
    <t>All Procedures - Total HES Procedures</t>
  </si>
  <si>
    <t>All Procedures - Total Pre-Op Qs</t>
  </si>
  <si>
    <t>All Procedures - Participation Rate</t>
  </si>
  <si>
    <t>All Procedures - Total Linked</t>
  </si>
  <si>
    <t>All Procedures - Linkage rate</t>
  </si>
  <si>
    <t>All Procedures - Total Q2s sent to date</t>
  </si>
  <si>
    <t>All Procedures - Issue rate</t>
  </si>
  <si>
    <t>All Procedures - Total Q2s returned to date</t>
  </si>
  <si>
    <t>All Procedures - Response rate</t>
  </si>
  <si>
    <t>Hip Replacement - Total HES Procedures</t>
  </si>
  <si>
    <t>Hip Replacement - Total Pre-Op Qs</t>
  </si>
  <si>
    <t>Hip Replacement - Participation Rate</t>
  </si>
  <si>
    <t>Hip Replacement - Total Linked</t>
  </si>
  <si>
    <t>Hip Replacement - Linkage rate</t>
  </si>
  <si>
    <t>Hip Replacement - Total Q2s sent to date</t>
  </si>
  <si>
    <t>Hip Replacement - Issue rate</t>
  </si>
  <si>
    <t>Hip Replacement - Total Q2s returned to date</t>
  </si>
  <si>
    <t>Hip Replacement - Response rate</t>
  </si>
  <si>
    <t>Primary Hip Replacement - Total HES Procedures</t>
  </si>
  <si>
    <t>Primary Hip Replacement - Total Pre-Op Qs</t>
  </si>
  <si>
    <t>Primary Hip Replacement - Participation Rate</t>
  </si>
  <si>
    <t>Primary Hip Replacement - Total Linked</t>
  </si>
  <si>
    <t>Primary Hip Replacement - Linkage rate</t>
  </si>
  <si>
    <t>Primary Hip Replacement - Total Q2s sent to date</t>
  </si>
  <si>
    <t>Primary Hip Replacement - Issue rate</t>
  </si>
  <si>
    <t>Primary Hip Replacement - Total Q2s returned to date</t>
  </si>
  <si>
    <t>Primary Hip Replacement - Response rate</t>
  </si>
  <si>
    <t>Revision Hip Replacement - Total HES Procedures</t>
  </si>
  <si>
    <t>Revision Hip Replacement - Total Pre-Op Qs</t>
  </si>
  <si>
    <t>Revision Hip Replacement - Participation Rate</t>
  </si>
  <si>
    <t>Revision Hip Replacement - Total Linked</t>
  </si>
  <si>
    <t>Revision Hip Replacement - Linkage rate</t>
  </si>
  <si>
    <t>Revision Hip Replacement - Total Q2s sent to date</t>
  </si>
  <si>
    <t>Revision Hip Replacement - Issue rate</t>
  </si>
  <si>
    <t>Revision Hip Replacement - Total Q2s returned to date</t>
  </si>
  <si>
    <t>Revision Hip Replacement - Response rate</t>
  </si>
  <si>
    <t>Knee Replacement - Total HES Procedures</t>
  </si>
  <si>
    <t>Knee Replacement - Total Pre-Op Qs</t>
  </si>
  <si>
    <t>Knee Replacement - Participation Rate</t>
  </si>
  <si>
    <t>Knee Replacement - Total Linked</t>
  </si>
  <si>
    <t>Knee Replacement - Linkage rate</t>
  </si>
  <si>
    <t>Knee Replacement - Total Q2s sent to date</t>
  </si>
  <si>
    <t>Knee Replacement - Issue rate</t>
  </si>
  <si>
    <t>Knee Replacement - Total Q2s returned to date</t>
  </si>
  <si>
    <t>Knee Replacement - Response rate</t>
  </si>
  <si>
    <t>Primary Knee Replacement - Total HES Procedures</t>
  </si>
  <si>
    <t>Primary Knee Replacement - Total Pre-Op Qs</t>
  </si>
  <si>
    <t>Primary Knee Replacement - Participation Rate</t>
  </si>
  <si>
    <t>Primary Knee Replacement - Total Linked</t>
  </si>
  <si>
    <t>Primary Knee Replacement - Linkage rate</t>
  </si>
  <si>
    <t>Primary Knee Replacement - Total Q2s sent to date</t>
  </si>
  <si>
    <t>Primary Knee Replacement - Issue rate</t>
  </si>
  <si>
    <t>Primary Knee Replacement - Total Q2s returned to date</t>
  </si>
  <si>
    <t>Primary Knee Replacement - Response rate</t>
  </si>
  <si>
    <t>Revision Knee Replacement - Total HES Procedures</t>
  </si>
  <si>
    <t>Revision Knee Replacement - Total Pre-Op Qs</t>
  </si>
  <si>
    <t>Revision Knee Replacement - Participation Rate</t>
  </si>
  <si>
    <t>Revision Knee Replacement - Total Linked</t>
  </si>
  <si>
    <t>Revision Knee Replacement - Linkage rate</t>
  </si>
  <si>
    <t>Revision Knee Replacement - Total Q2s sent to date</t>
  </si>
  <si>
    <t>Revision Knee Replacement - Issue rate</t>
  </si>
  <si>
    <t>Revision Knee Replacement - Total Q2s returned to date</t>
  </si>
  <si>
    <t>Revision Knee Replacement - Response rate</t>
  </si>
  <si>
    <t>England</t>
  </si>
  <si>
    <t>ENGLAND</t>
  </si>
  <si>
    <t>*</t>
  </si>
  <si>
    <t>AIREDALE NHS FOUNDATION TRUST (RCF)</t>
  </si>
  <si>
    <t>ALDER HEY CHILDREN'S NHS FOUNDATION TRUST (RBS)</t>
  </si>
  <si>
    <t>ASHFORD AND ST PETER'S HOSPITALS NHS FOUNDATION TRUST (RTK)</t>
  </si>
  <si>
    <t>ASHTEAD HOSPITAL (NVC01)</t>
  </si>
  <si>
    <t>ASPEN - CLAREMONT HOSPITAL (NYW04)</t>
  </si>
  <si>
    <t>ASPEN - HIGHGATE HOSPITAL (NYW03)</t>
  </si>
  <si>
    <t>ASPEN - PARKSIDE HOSPITAL (NYW02)</t>
  </si>
  <si>
    <t>ASPEN - THE HOLLY (NYW01)</t>
  </si>
  <si>
    <t>BARKING, HAVERING AND REDBRIDGE UNIVERSITY HOSPITALS NHS TRUST (RF4)</t>
  </si>
  <si>
    <t>BARLBOROUGH NHS TREATMENT CENTRE (NTP13)</t>
  </si>
  <si>
    <t>BARNSLEY HOSPITAL NHS FOUNDATION TRUST (RFF)</t>
  </si>
  <si>
    <t>BARTS HEALTH NHS TRUST (R1H)</t>
  </si>
  <si>
    <t>BASILDON AND THURROCK UNIVERSITY HOSPITALS NHS FOUNDATION TRUST (RDD)</t>
  </si>
  <si>
    <t>BEDFORD HOSPITAL NHS TRUST (RC1)</t>
  </si>
  <si>
    <t>BENENDEN HOSPITAL (NWF01)</t>
  </si>
  <si>
    <t>BICS-COMMUNITY (NWX11)</t>
  </si>
  <si>
    <t>BLACKPOOL TEACHING HOSPITALS NHS FOUNDATION TRUST (RXL)</t>
  </si>
  <si>
    <t>BMI - BATH CLINIC (NT402)</t>
  </si>
  <si>
    <t>BMI - BISHOPS WOOD (NT405)</t>
  </si>
  <si>
    <t>BMI - CHELSFIELD PARK HOSPITAL (NT409)</t>
  </si>
  <si>
    <t>BMI - GORING HALL HOSPITAL (NT417)</t>
  </si>
  <si>
    <t>BMI - SARUM ROAD HOSPITAL (NT433)</t>
  </si>
  <si>
    <t>BMI - SHIRLEY OAKS HOSPITAL (NT436)</t>
  </si>
  <si>
    <t>BMI - THE ALEXANDRA HOSPITAL (NT401)</t>
  </si>
  <si>
    <t>BMI - THE BEARDWOOD HOSPITAL (NT403)</t>
  </si>
  <si>
    <t>BMI - THE BEAUMONT HOSPITAL (NT404)</t>
  </si>
  <si>
    <t>BMI - THE BLACKHEATH HOSPITAL (NT406)</t>
  </si>
  <si>
    <t>BMI - THE CHAUCER HOSPITAL (NT408)</t>
  </si>
  <si>
    <t>BMI - THE CHILTERN HOSPITAL (NT410)</t>
  </si>
  <si>
    <t>BMI - THE CLEMENTINE CHURCHILL HOSPITAL (NT411)</t>
  </si>
  <si>
    <t>BMI - THE DROITWICH SPA HOSPITAL (NT412)</t>
  </si>
  <si>
    <t>BMI - THE HAMPSHIRE CLINIC (NT418)</t>
  </si>
  <si>
    <t>BMI - THE HARBOUR HOSPITAL (NT419)</t>
  </si>
  <si>
    <t>BMI - THE HIGHFIELD HOSPITAL (NT420)</t>
  </si>
  <si>
    <t>BMI - THE KINGS OAK HOSPITAL (NT421)</t>
  </si>
  <si>
    <t>BMI - THE LONDON INDEPENDENT HOSPITAL (NT422)</t>
  </si>
  <si>
    <t>BMI - THE MANOR HOSPITAL (NT423)</t>
  </si>
  <si>
    <t>BMI - THE MERIDEN HOSPITAL (NT424)</t>
  </si>
  <si>
    <t>BMI - THE PARK HOSPITAL (NT427)</t>
  </si>
  <si>
    <t>BMI - THE PRINCESS MARGARET HOSPITAL (NT428)</t>
  </si>
  <si>
    <t>BMI - THE PRIORY HOSPITAL (NT429)</t>
  </si>
  <si>
    <t>BMI - THE RIDGEWAY HOSPITAL (NT430)</t>
  </si>
  <si>
    <t>BMI - THE RUNNYMEDE HOSPITAL (NT431)</t>
  </si>
  <si>
    <t>BMI - THE SANDRINGHAM HOSPITAL (NT432)</t>
  </si>
  <si>
    <t>BMI - THE SAXON CLINIC (NT434)</t>
  </si>
  <si>
    <t>BMI - THE SLOANE HOSPITAL (NT437)</t>
  </si>
  <si>
    <t>BMI - THE WINTERBOURNE HOSPITAL (NT443)</t>
  </si>
  <si>
    <t>BMI - THORNBURY HOSPITAL (NT440)</t>
  </si>
  <si>
    <t>BMI - THREE SHIRES HOSPITAL (NT441)</t>
  </si>
  <si>
    <t>BMI MOUNT ALVERNIA HOSPITAL (NT455)</t>
  </si>
  <si>
    <t>BMI ST EDMUNDS HOSPITAL (NT446)</t>
  </si>
  <si>
    <t>BMI THE CAVELL HOSPITAL (NT451)</t>
  </si>
  <si>
    <t>BMI THE DUCHY HOSPITAL (NT447)</t>
  </si>
  <si>
    <t>BMI THE EDGBASTON HOSPITAL (NT445)</t>
  </si>
  <si>
    <t>BMI THE HUDDERSFIELD HOSPITAL (NT448)</t>
  </si>
  <si>
    <t>BMI THE LANCASTER HOSPITAL (NT449)</t>
  </si>
  <si>
    <t>BMI THE LINCOLN HOSPITAL (NT450)</t>
  </si>
  <si>
    <t>BMI WOODLANDS HOSPITAL (NT457)</t>
  </si>
  <si>
    <t>BOLTON NHS FOUNDATION TRUST (RMC)</t>
  </si>
  <si>
    <t>BRADFORD TEACHING HOSPITALS NHS FOUNDATION TRUST (RAE)</t>
  </si>
  <si>
    <t>BRIGHTON AND SUSSEX UNIVERSITY HOSPITALS NHS TRUST (RXH)</t>
  </si>
  <si>
    <t>BUCKINGHAMSHIRE HEALTHCARE NHS TRUST (RXQ)</t>
  </si>
  <si>
    <t>CALDERDALE AND HUDDERSFIELD NHS FOUNDATION TRUST (RWY)</t>
  </si>
  <si>
    <t>CAMBRIDGE UNIVERSITY HOSPITALS NHS FOUNDATION TRUST (RGT)</t>
  </si>
  <si>
    <t>CHELSEA AND WESTMINSTER HOSPITAL NHS FOUNDATION TRUST (RQM)</t>
  </si>
  <si>
    <t>CHESTERFIELD ROYAL HOSPITAL NHS FOUNDATION TRUST (RFS)</t>
  </si>
  <si>
    <t>CIRCLE BATH HOSPITAL (NV302)</t>
  </si>
  <si>
    <t>CIRCLE READING HOSPITAL (NV323)</t>
  </si>
  <si>
    <t>CLIFTON PARK HOSPITAL (NVC28)</t>
  </si>
  <si>
    <t>COUNTESS OF CHESTER HOSPITAL NHS FOUNDATION TRUST (RJR)</t>
  </si>
  <si>
    <t>COUNTY DURHAM AND DARLINGTON NHS FOUNDATION TRUST (RXP)</t>
  </si>
  <si>
    <t>DARTFORD AND GRAVESHAM NHS TRUST (RN7)</t>
  </si>
  <si>
    <t>DONCASTER AND BASSETLAW TEACHING HOSPITALS NHS FOUNDATION TRUST (RP5)</t>
  </si>
  <si>
    <t>DORSET COUNTY HOSPITAL NHS FOUNDATION TRUST (RBD)</t>
  </si>
  <si>
    <t>DUCHY HOSPITAL (NVC04)</t>
  </si>
  <si>
    <t>EAST AND NORTH HERTFORDSHIRE NHS TRUST (RWH)</t>
  </si>
  <si>
    <t>EAST CHESHIRE NHS TRUST (RJN)</t>
  </si>
  <si>
    <t>EAST KENT HOSPITALS UNIVERSITY NHS FOUNDATION TRUST (RVV)</t>
  </si>
  <si>
    <t>EAST LANCASHIRE HOSPITALS NHS TRUST (RXR)</t>
  </si>
  <si>
    <t>EAST SUFFOLK AND NORTH ESSEX NHS FOUNDATION TRUST (RDE)</t>
  </si>
  <si>
    <t>EAST SUSSEX HEALTHCARE NHS TRUST (RXC)</t>
  </si>
  <si>
    <t>EMERSONS GREEN NHS TREATMENT CENTRE (NTPH2)</t>
  </si>
  <si>
    <t>EPSOM AND ST HELIER UNIVERSITY HOSPITALS NHS TRUST (RVR)</t>
  </si>
  <si>
    <t>EUXTON HALL HOSPITAL (NVC05)</t>
  </si>
  <si>
    <t>FAIRFIELD HOSPITAL (NVG01)</t>
  </si>
  <si>
    <t>FITZWILLIAM HOSPITAL (NVC06)</t>
  </si>
  <si>
    <t>FOSCOTE COURT (BANBURY) TRUST LTD (AHH)</t>
  </si>
  <si>
    <t>FRIMLEY HEALTH NHS FOUNDATION TRUST (RDU)</t>
  </si>
  <si>
    <t>FULWOOD HALL HOSPITAL (NVC07)</t>
  </si>
  <si>
    <t>GATESHEAD HEALTH NHS FOUNDATION TRUST (RR7)</t>
  </si>
  <si>
    <t>GEORGE ELIOT HOSPITAL NHS TRUST (RLT)</t>
  </si>
  <si>
    <t>GLOUCESTERSHIRE HOSPITALS NHS FOUNDATION TRUST (RTE)</t>
  </si>
  <si>
    <t>GREAT WESTERN HOSPITALS NHS FOUNDATION TRUST (RN3)</t>
  </si>
  <si>
    <t>GUY'S AND ST THOMAS' NHS FOUNDATION TRUST (RJ1)</t>
  </si>
  <si>
    <t>HAMPSHIRE HOSPITALS NHS FOUNDATION TRUST (RN5)</t>
  </si>
  <si>
    <t>HARROGATE AND DISTRICT NHS FOUNDATION TRUST (RCD)</t>
  </si>
  <si>
    <t>HOMERTON UNIVERSITY HOSPITAL NHS FOUNDATION TRUST (RQX)</t>
  </si>
  <si>
    <t>HORTON NHS TREATMENT CENTRE (NVC25)</t>
  </si>
  <si>
    <t>HULL UNIVERSITY TEACHING HOSPITALS NHS TRUST (RWA)</t>
  </si>
  <si>
    <t>IMPERIAL COLLEGE HEALTHCARE NHS TRUST (RYJ)</t>
  </si>
  <si>
    <t>ISLE OF WIGHT NHS TRUST (R1F)</t>
  </si>
  <si>
    <t>JAMES PAGET UNIVERSITY HOSPITALS NHS FOUNDATION TRUST (RGP)</t>
  </si>
  <si>
    <t>KETTERING GENERAL HOSPITAL NHS FOUNDATION TRUST (RNQ)</t>
  </si>
  <si>
    <t>KIMS HOSPITAL (NEWNHAM COURT) (ADP02)</t>
  </si>
  <si>
    <t>KING'S COLLEGE HOSPITAL NHS FOUNDATION TRUST (RJZ)</t>
  </si>
  <si>
    <t>KINGSTON HOSPITAL NHS FOUNDATION TRUST (RAX)</t>
  </si>
  <si>
    <t>LANCASHIRE TEACHING HOSPITALS NHS FOUNDATION TRUST (RXN)</t>
  </si>
  <si>
    <t>LEEDS TEACHING HOSPITALS NHS TRUST (RR8)</t>
  </si>
  <si>
    <t>LEWISHAM AND GREENWICH NHS TRUST (RJ2)</t>
  </si>
  <si>
    <t>LIVERPOOL UNIVERSITY HOSPITALS NHS FOUNDATION TRUST (REM)</t>
  </si>
  <si>
    <t>LONDON NORTH WEST UNIVERSITY HEALTHCARE NHS TRUST (R1K)</t>
  </si>
  <si>
    <t>LUTON AND DUNSTABLE UNIVERSITY HOSPITAL NHS FOUNDATION TRUST (RC9)</t>
  </si>
  <si>
    <t>MAIDSTONE AND TUNBRIDGE WELLS NHS TRUST (RWF)</t>
  </si>
  <si>
    <t>MANCHESTER UNIVERSITY NHS FOUNDATION TRUST (R0A)</t>
  </si>
  <si>
    <t>MEDWAY NHS FOUNDATION TRUST (RPA)</t>
  </si>
  <si>
    <t>MID CHESHIRE HOSPITALS NHS FOUNDATION TRUST (RBT)</t>
  </si>
  <si>
    <t>MID ESSEX HOSPITAL SERVICES NHS TRUST (RQ8)</t>
  </si>
  <si>
    <t>MID YORKSHIRE HOSPITALS NHS TRUST (RXF)</t>
  </si>
  <si>
    <t>MILTON KEYNES UNIVERSITY HOSPITAL NHS FOUNDATION TRUST (RD8)</t>
  </si>
  <si>
    <t>MOUNT STUART HOSPITAL (NVC08)</t>
  </si>
  <si>
    <t>NEW HALL HOSPITAL (NVC09)</t>
  </si>
  <si>
    <t>NORFOLK AND NORWICH UNIVERSITY HOSPITALS NHS FOUNDATION TRUST (RM1)</t>
  </si>
  <si>
    <t>NORTH BRISTOL NHS TRUST (RVJ)</t>
  </si>
  <si>
    <t>NORTH CUMBRIA INTEGRATED CARE NHS FOUNDATION TRUST (RNN)</t>
  </si>
  <si>
    <t>NORTH CUMBRIA UNIVERSITY HOSPITALS NHS TRUST (RNL)</t>
  </si>
  <si>
    <t>NORTH DOWNS HOSPITAL (NVC11)</t>
  </si>
  <si>
    <t>NORTH EAST LONDON TREATMENT CENTRE CARE UK (NTP15)</t>
  </si>
  <si>
    <t>NORTH MIDDLESEX UNIVERSITY HOSPITAL NHS TRUST (RAP)</t>
  </si>
  <si>
    <t>NORTH TEES AND HARTLEPOOL NHS FOUNDATION TRUST (RVW)</t>
  </si>
  <si>
    <t>NORTH WEST ANGLIA NHS FOUNDATION TRUST (RGN)</t>
  </si>
  <si>
    <t>NORTHAMPTON GENERAL HOSPITAL NHS TRUST (RNS)</t>
  </si>
  <si>
    <t>NORTHERN DEVON HEALTHCARE NHS TRUST (RBZ)</t>
  </si>
  <si>
    <t>NORTHERN LINCOLNSHIRE AND GOOLE NHS FOUNDATION TRUST (RJL)</t>
  </si>
  <si>
    <t>NORTHUMBRIA HEALTHCARE NHS FOUNDATION TRUST (RTF)</t>
  </si>
  <si>
    <t>NOTTINGHAM UNIVERSITY HOSPITALS NHS TRUST (RX1)</t>
  </si>
  <si>
    <t>NUFFIELD HEALTH, BOURNEMOUTH HOSPITAL (NT202)</t>
  </si>
  <si>
    <t>NUFFIELD HEALTH, BRENTWOOD HOSPITAL (NT204)</t>
  </si>
  <si>
    <t>NUFFIELD HEALTH, BRIGHTON HOSPITAL (NT205)</t>
  </si>
  <si>
    <t>NUFFIELD HEALTH, BRISTOL HOSPITAL (CHESTERFIELD) (NT206)</t>
  </si>
  <si>
    <t>NUFFIELD HEALTH, CAMBRIDGE HOSPITAL (NT209)</t>
  </si>
  <si>
    <t>NUFFIELD HEALTH, CHELTENHAM HOSPITAL (NT211)</t>
  </si>
  <si>
    <t>NUFFIELD HEALTH, CHICHESTER HOSPITAL (NT212)</t>
  </si>
  <si>
    <t>NUFFIELD HEALTH, DERBY HOSPITAL (NT213)</t>
  </si>
  <si>
    <t>NUFFIELD HEALTH, EXETER HOSPITAL (NT215)</t>
  </si>
  <si>
    <t>NUFFIELD HEALTH, HAYWARDS HEATH HOSPITAL (NT218)</t>
  </si>
  <si>
    <t>NUFFIELD HEALTH, HEREFORD HOSPITAL (NT219)</t>
  </si>
  <si>
    <t>NUFFIELD HEALTH, LEEDS HOSPITAL (NT225)</t>
  </si>
  <si>
    <t>NUFFIELD HEALTH, LEICESTER HOSPITAL (NT226)</t>
  </si>
  <si>
    <t>NUFFIELD HEALTH, NEWCASTLE UPON TYNE HOSPITAL (NT229)</t>
  </si>
  <si>
    <t>NUFFIELD HEALTH, NORTH STAFFORDSHIRE HOSPITAL (NT230)</t>
  </si>
  <si>
    <t>NUFFIELD HEALTH, PLYMOUTH HOSPITAL (NT233)</t>
  </si>
  <si>
    <t>NUFFIELD HEALTH, TAUNTON HOSPITAL (NT238)</t>
  </si>
  <si>
    <t>NUFFIELD HEALTH, TEES HOSPITAL (NT237)</t>
  </si>
  <si>
    <t>NUFFIELD HEALTH, THE GROSVENOR HOSPITAL, CHESTER (NT210)</t>
  </si>
  <si>
    <t>NUFFIELD HEALTH, TUNBRIDGE WELLS HOSPITAL (NT239)</t>
  </si>
  <si>
    <t>NUFFIELD HEALTH, WARWICKSHIRE HOSPITAL (NT224)</t>
  </si>
  <si>
    <t>NUFFIELD HEALTH, WESSEX HOSPITAL (NT214)</t>
  </si>
  <si>
    <t>NUFFIELD HEALTH, WOKING HOSPITAL (NT241)</t>
  </si>
  <si>
    <t>NUFFIELD HEALTH, WOLVERHAMPTON HOSPITAL (NT242)</t>
  </si>
  <si>
    <t>NUFFIELD HEALTH, YORK HOSPITAL (NT245)</t>
  </si>
  <si>
    <t>NUFFIELD HOSPITAL OXFORD (THE MANOR) (NT244)</t>
  </si>
  <si>
    <t>OAKLANDS HOSPITAL (NVC12)</t>
  </si>
  <si>
    <t>OAKS HOSPITAL (NVC13)</t>
  </si>
  <si>
    <t>ONE HEALTH GROUP - BARLBOROUGH TREATMENT CENTRE (NTX51)</t>
  </si>
  <si>
    <t>ONE HEALTH GROUP CLINIC - CLAREMONT (NTX12)</t>
  </si>
  <si>
    <t>ONE HEALTH GROUP CLINIC - THORNBURY (NTX11)</t>
  </si>
  <si>
    <t>ONE HEALTHCARE (AVQ)</t>
  </si>
  <si>
    <t>ORTHOPAEDICS &amp; SPINE SPECIALIST HOSPITAL SITE (NQM01)</t>
  </si>
  <si>
    <t>OXFORD UNIVERSITY HOSPITALS NHS FOUNDATION TRUST (RTH)</t>
  </si>
  <si>
    <t>PARK HILL HOSPITAL (NVC14)</t>
  </si>
  <si>
    <t>PENINSULA NHS TREATMENT CENTRE (NTPH5)</t>
  </si>
  <si>
    <t>PENNINE ACUTE HOSPITALS NHS TRUST (RW6)</t>
  </si>
  <si>
    <t>PINEHILL HOSPITAL (NVC15)</t>
  </si>
  <si>
    <t>PORTSMOUTH HOSPITALS NHS TRUST (RHU)</t>
  </si>
  <si>
    <t>RENACRES HOSPITAL (NVC16)</t>
  </si>
  <si>
    <t>RIVERS HOSPITAL (NVC19)</t>
  </si>
  <si>
    <t>ROWLEY HALL HOSPITAL (NVC17)</t>
  </si>
  <si>
    <t>ROYAL BERKSHIRE NHS FOUNDATION TRUST (RHW)</t>
  </si>
  <si>
    <t>ROYAL CORNWALL HOSPITALS NHS TRUST (REF)</t>
  </si>
  <si>
    <t>ROYAL DEVON AND EXETER NHS FOUNDATION TRUST (RH8)</t>
  </si>
  <si>
    <t>ROYAL FREE LONDON NHS FOUNDATION TRUST (RAL)</t>
  </si>
  <si>
    <t>ROYAL LIVERPOOL AND BROADGREEN UNIVERSITY HOSPITALS NHS TRUST (RQ6)</t>
  </si>
  <si>
    <t>ROYAL NATIONAL ORTHOPAEDIC HOSPITAL NHS TRUST (RAN)</t>
  </si>
  <si>
    <t>ROYAL SURREY COUNTY HOSPITAL NHS FOUNDATION TRUST (RA2)</t>
  </si>
  <si>
    <t>ROYAL UNITED HOSPITALS BATH NHS FOUNDATION TRUST (RD1)</t>
  </si>
  <si>
    <t>SALFORD ROYAL NHS FOUNDATION TRUST (RM3)</t>
  </si>
  <si>
    <t>SALISBURY NHS FOUNDATION TRUST (RNZ)</t>
  </si>
  <si>
    <t>SANDWELL AND WEST BIRMINGHAM HOSPITALS NHS TRUST (RXK)</t>
  </si>
  <si>
    <t>SHEFFIELD TEACHING HOSPITALS NHS FOUNDATION TRUST (RHQ)</t>
  </si>
  <si>
    <t>SHEPTON MALLET NHS TREATMENT CENTRE (NTPH1)</t>
  </si>
  <si>
    <t>SHERWOOD FOREST HOSPITALS NHS FOUNDATION TRUST (RK5)</t>
  </si>
  <si>
    <t>SHREWSBURY AND TELFORD HOSPITAL NHS TRUST (RXW)</t>
  </si>
  <si>
    <t>SOUTH TEES HOSPITALS NHS FOUNDATION TRUST (RTR)</t>
  </si>
  <si>
    <t>SOUTH TYNESIDE AND SUNDERLAND NHS FOUNDATION TRUST (R0B)</t>
  </si>
  <si>
    <t>SOUTH WARWICKSHIRE NHS FOUNDATION TRUST (RJC)</t>
  </si>
  <si>
    <t>SOUTHAMPTON NHS TREATMENT CENTRE (NTP11)</t>
  </si>
  <si>
    <t>SOUTHEND UNIVERSITY HOSPITAL NHS FOUNDATION TRUST (RAJ)</t>
  </si>
  <si>
    <t>SOUTHPORT AND ORMSKIRK HOSPITAL NHS TRUST (RVY)</t>
  </si>
  <si>
    <t>SPENCER PRIVATE HOSPITALS - MARGATE (NN801)</t>
  </si>
  <si>
    <t>SPIRE ALEXANDRA HOSPITAL (NT312)</t>
  </si>
  <si>
    <t>SPIRE BRISTOL HOSPITAL (NT302)</t>
  </si>
  <si>
    <t>SPIRE BUSHEY HOSPITAL (NT315)</t>
  </si>
  <si>
    <t>SPIRE CAMBRIDGE LEA HOSPITAL (NT317)</t>
  </si>
  <si>
    <t>SPIRE CHESHIRE HOSPITAL (NT324)</t>
  </si>
  <si>
    <t>SPIRE CLARE PARK HOSPITAL (NT345)</t>
  </si>
  <si>
    <t>SPIRE DUNEDIN HOSPITAL (NT344)</t>
  </si>
  <si>
    <t>SPIRE ELLAND HOSPITAL (NT348)</t>
  </si>
  <si>
    <t>SPIRE FYLDE COAST HOSPITAL (NT347)</t>
  </si>
  <si>
    <t>SPIRE GATWICK PARK HOSPITAL (NT308)</t>
  </si>
  <si>
    <t>SPIRE HARPENDEN HOSPITAL (NT316)</t>
  </si>
  <si>
    <t>SPIRE HARTSWOOD HOSPITAL (NT319)</t>
  </si>
  <si>
    <t>SPIRE HULL AND EAST RIDING HOSPITAL (NT351)</t>
  </si>
  <si>
    <t>SPIRE LEEDS HOSPITAL (NT332)</t>
  </si>
  <si>
    <t>SPIRE LEICESTER HOSPITAL (NT322)</t>
  </si>
  <si>
    <t>SPIRE LITTLE ASTON HOSPITAL (NT321)</t>
  </si>
  <si>
    <t>SPIRE LIVERPOOL HOSPITAL (NT337)</t>
  </si>
  <si>
    <t>SPIRE LONDON EAST (NT314)</t>
  </si>
  <si>
    <t>SPIRE MANCHESTER HOSPITAL (NT327)</t>
  </si>
  <si>
    <t>SPIRE METHLEY PARK HOSPITAL (NT350)</t>
  </si>
  <si>
    <t>SPIRE MONTEFIORE HOSPITAL (NT364)</t>
  </si>
  <si>
    <t>SPIRE MURRAYFIELD HOSPITAL (NT325)</t>
  </si>
  <si>
    <t>SPIRE NORWICH HOSPITAL (NT318)</t>
  </si>
  <si>
    <t>SPIRE NOTTINGHAM HOSPITAL (NT30A)</t>
  </si>
  <si>
    <t>SPIRE PARKWAY HOSPITAL (NT320)</t>
  </si>
  <si>
    <t>SPIRE PORTSMOUTH HOSPITAL (NT305)</t>
  </si>
  <si>
    <t>SPIRE REGENCY HOSPITAL (NT339)</t>
  </si>
  <si>
    <t>SPIRE SOUTH BANK HOSPITAL (NT301)</t>
  </si>
  <si>
    <t>SPIRE SOUTHAMPTON HOSPITAL (NT304)</t>
  </si>
  <si>
    <t>SPIRE ST ANTHONY'S HOSPITAL (NT3X3)</t>
  </si>
  <si>
    <t>SPIRE SUSSEX HOSPITAL (NT309)</t>
  </si>
  <si>
    <t>SPIRE THAMES VALLEY HOSPITAL (NT343)</t>
  </si>
  <si>
    <t>SPIRE TUNBRIDGE WELLS HOSPITAL (NT310)</t>
  </si>
  <si>
    <t>SPIRE WASHINGTON HOSPITAL (NT333)</t>
  </si>
  <si>
    <t>SPIRE WELLESLEY HOSPITAL (NT313)</t>
  </si>
  <si>
    <t>SPRINGFIELD HOSPITAL (NVC18)</t>
  </si>
  <si>
    <t>ST GEORGE'S UNIVERSITY HOSPITALS NHS FOUNDATION TRUST (RJ7)</t>
  </si>
  <si>
    <t>ST HELENS AND KNOWSLEY TEACHING HOSPITALS NHS TRUST (RBN)</t>
  </si>
  <si>
    <t>ST HUGH'S HOSPITAL (NTE02)</t>
  </si>
  <si>
    <t>STOCKPORT NHS FOUNDATION TRUST (RWJ)</t>
  </si>
  <si>
    <t>SURREY AND SUSSEX HEALTHCARE NHS TRUST (RTP)</t>
  </si>
  <si>
    <t>TAMESIDE AND GLOSSOP INTEGRATED CARE NHS FOUNDATION TRUST (RMP)</t>
  </si>
  <si>
    <t>TAUNTON AND SOMERSET NHS FOUNDATION TRUST (RBA)</t>
  </si>
  <si>
    <t>TEES VALLEY HOSPITAL (NVC0R)</t>
  </si>
  <si>
    <t>THE BERKSHIRE INDEPENDENT HOSPITAL (NVC02)</t>
  </si>
  <si>
    <t>THE DUDLEY GROUP NHS FOUNDATION TRUST (RNA)</t>
  </si>
  <si>
    <t>THE HILLINGDON HOSPITALS NHS FOUNDATION TRUST (RAS)</t>
  </si>
  <si>
    <t>THE HORDER CENTRE - ST JOHNS ROAD (NXM01)</t>
  </si>
  <si>
    <t>THE NEW FOSCOTE HOSPITAL LTD (DX1)</t>
  </si>
  <si>
    <t>THE NEWCASTLE UPON TYNE HOSPITALS NHS FOUNDATION TRUST (RTD)</t>
  </si>
  <si>
    <t>THE PRINCESS ALEXANDRA HOSPITAL NHS TRUST (RQW)</t>
  </si>
  <si>
    <t>THE QUEEN ELIZABETH HOSPITAL, KING'S LYNN, NHS FOUNDATION TRUST (RCX)</t>
  </si>
  <si>
    <t>THE ROBERT JONES AND AGNES HUNT ORTHOPAEDIC HOSPITAL NHS FOUNDATION TRUST (RL1)</t>
  </si>
  <si>
    <t>THE ROTHERHAM NHS FOUNDATION TRUST (RFR)</t>
  </si>
  <si>
    <t>THE ROYAL BOURNEMOUTH AND CHRISTCHURCH HOSPITALS NHS FOUNDATION TRUST (RDZ)</t>
  </si>
  <si>
    <t>THE ROYAL ORTHOPAEDIC HOSPITAL NHS FOUNDATION TRUST (RRJ)</t>
  </si>
  <si>
    <t>THE ROYAL WOLVERHAMPTON NHS TRUST (RL4)</t>
  </si>
  <si>
    <t>THE YORKSHIRE CLINIC (NVC20)</t>
  </si>
  <si>
    <t>TORBAY AND SOUTH DEVON NHS FOUNDATION TRUST (RA9)</t>
  </si>
  <si>
    <t>TRAFFORD GENERAL HOSPITAL (NN501)</t>
  </si>
  <si>
    <t>TYNESIDE SURGICAL SERVICES (NN401)</t>
  </si>
  <si>
    <t>UNITED LINCOLNSHIRE HOSPITALS NHS TRUST (RWD)</t>
  </si>
  <si>
    <t>UNIVERSITY COLLEGE LONDON HOSPITALS NHS FOUNDATION TRUST (RRV)</t>
  </si>
  <si>
    <t>UNIVERSITY HOSPITAL SOUTHAMPTON NHS FOUNDATION TRUST (RHM)</t>
  </si>
  <si>
    <t>UNIVERSITY HOSPITALS BIRMINGHAM NHS FOUNDATION TRUST (RRK)</t>
  </si>
  <si>
    <t>UNIVERSITY HOSPITALS BRISTOL NHS FOUNDATION TRUST (RA7)</t>
  </si>
  <si>
    <t>UNIVERSITY HOSPITALS COVENTRY AND WARWICKSHIRE NHS TRUST (RKB)</t>
  </si>
  <si>
    <t>UNIVERSITY HOSPITALS OF DERBY AND BURTON NHS FOUNDATION TRUST (RTG)</t>
  </si>
  <si>
    <t>UNIVERSITY HOSPITALS OF LEICESTER NHS TRUST (RWE)</t>
  </si>
  <si>
    <t>UNIVERSITY HOSPITALS OF MORECAMBE BAY NHS FOUNDATION TRUST (RTX)</t>
  </si>
  <si>
    <t>UNIVERSITY HOSPITALS OF NORTH MIDLANDS NHS TRUST (RJE)</t>
  </si>
  <si>
    <t>UNIVERSITY HOSPITALS PLYMOUTH NHS TRUST (RK9)</t>
  </si>
  <si>
    <t>WALSALL HEALTHCARE NHS TRUST (RBK)</t>
  </si>
  <si>
    <t>WARRINGTON AND HALTON TEACHING HOSPITALS NHS FOUNDATION TRUST (RWW)</t>
  </si>
  <si>
    <t>WEST HERTFORDSHIRE HOSPITALS NHS TRUST (RWG)</t>
  </si>
  <si>
    <t>WEST MIDLANDS HOSPITAL (NVC21)</t>
  </si>
  <si>
    <t>WEST SUFFOLK NHS FOUNDATION TRUST (RGR)</t>
  </si>
  <si>
    <t>WESTERN SUSSEX HOSPITALS NHS FOUNDATION TRUST (RYR)</t>
  </si>
  <si>
    <t>WESTON AREA HEALTH NHS TRUST (RA3)</t>
  </si>
  <si>
    <t>WHITTINGTON HEALTH NHS TRUST (RKE)</t>
  </si>
  <si>
    <t>WINFIELD HOSPITAL (NVC22)</t>
  </si>
  <si>
    <t>WIRRAL UNIVERSITY TEACHING HOSPITAL NHS FOUNDATION TRUST (RBL)</t>
  </si>
  <si>
    <t>WOODLAND HOSPITAL (NVC23)</t>
  </si>
  <si>
    <t>WOODTHORPE HOSPITAL (NVC40)</t>
  </si>
  <si>
    <t>WORCESTERSHIRE ACUTE HOSPITALS NHS TRUST (RWP)</t>
  </si>
  <si>
    <t>WRIGHTINGTON, WIGAN AND LEIGH NHS FOUNDATION TRUST (RRF)</t>
  </si>
  <si>
    <t>WYE VALLEY NHS TRUST (RLQ)</t>
  </si>
  <si>
    <t>YEOVIL DISTRICT HOSPITAL NHS FOUNDATION TRUST (RA4)</t>
  </si>
  <si>
    <t>YORK TEACHING HOSPITAL NHS FOUNDATION TRUST (RCB)</t>
  </si>
  <si>
    <t>.</t>
  </si>
  <si>
    <t>Lookup</t>
  </si>
  <si>
    <t>Procedure</t>
  </si>
  <si>
    <t>Organisation Type</t>
  </si>
  <si>
    <t>Organisation Name</t>
  </si>
  <si>
    <t>Measure</t>
  </si>
  <si>
    <t>Modelled Records</t>
  </si>
  <si>
    <t>Average Pre-Op Q Score</t>
  </si>
  <si>
    <t>Average Post-Op Q Score</t>
  </si>
  <si>
    <t>Health Gain</t>
  </si>
  <si>
    <t>Improved</t>
  </si>
  <si>
    <t>Same</t>
  </si>
  <si>
    <t>Worse</t>
  </si>
  <si>
    <t>Adjusted Post-Op Q Score</t>
  </si>
  <si>
    <t>Adjusted Average Health Gain</t>
  </si>
  <si>
    <t>Standard Deviation</t>
  </si>
  <si>
    <t>Hip Replacement Primary</t>
  </si>
  <si>
    <t>CCG of GP Practice</t>
  </si>
  <si>
    <t>EQ VAS</t>
  </si>
  <si>
    <t>NHS ASHFORD CCG (09C)</t>
  </si>
  <si>
    <t>NHS BARNSLEY CCG (02P)</t>
  </si>
  <si>
    <t>NHS BEDFORDSHIRE CCG (06F)</t>
  </si>
  <si>
    <t>NHS DARLINGTON CCG (00C)</t>
  </si>
  <si>
    <t>NHS WOLVERHAMPTON CCG (06A)</t>
  </si>
  <si>
    <t>EQ-5D Index</t>
  </si>
  <si>
    <t>Oxford Hip Score</t>
  </si>
  <si>
    <t>Provider</t>
  </si>
  <si>
    <t>-</t>
  </si>
  <si>
    <t>Hip Replacement Revision</t>
  </si>
  <si>
    <t>Knee Replacement Primary</t>
  </si>
  <si>
    <t>Oxford Knee Score</t>
  </si>
  <si>
    <t>Knee Replacement Revision</t>
  </si>
  <si>
    <t>Total Hip Replacement</t>
  </si>
  <si>
    <t>Total Knee Replacement</t>
  </si>
  <si>
    <t>Data from dbo.AJW_Aggregated_Stats for Funnel Plot (Model2 for GH and VV; Model 3 for HR and KR)</t>
  </si>
  <si>
    <t>Upper Control Limit 99.8</t>
  </si>
  <si>
    <t>Mean (Adjusted Average Health Gain)</t>
  </si>
  <si>
    <t>Selected (n)</t>
  </si>
  <si>
    <t>Number of records (n)</t>
  </si>
  <si>
    <t>MIN (n)</t>
  </si>
  <si>
    <t>MAX (n)</t>
  </si>
  <si>
    <t>Funnel Increment</t>
  </si>
  <si>
    <t xml:space="preserve">Funnel Plot - Image1 </t>
  </si>
  <si>
    <t>Funnel Plot - Image2</t>
  </si>
  <si>
    <t>95% control limits</t>
  </si>
  <si>
    <t>Upper 95% control limit</t>
  </si>
  <si>
    <t>99.8% control limits</t>
  </si>
  <si>
    <t>Upper 99.8% control limit</t>
  </si>
  <si>
    <t>Funnel Data</t>
  </si>
  <si>
    <t>x</t>
  </si>
  <si>
    <t>lower 2 sigma</t>
  </si>
  <si>
    <t>upper 2 sigma</t>
  </si>
  <si>
    <t>lower 3 sigma</t>
  </si>
  <si>
    <t>upper 3 sigma</t>
  </si>
  <si>
    <t>mean</t>
  </si>
  <si>
    <t>table key</t>
  </si>
  <si>
    <t>Update dates for each new publication</t>
  </si>
  <si>
    <t>Date ranges for Publication Title</t>
  </si>
  <si>
    <t>Number of Providers</t>
  </si>
  <si>
    <t>CCG</t>
  </si>
  <si>
    <t>Number of CCGs</t>
  </si>
  <si>
    <t>PCT</t>
  </si>
  <si>
    <t>Number of PCTs</t>
  </si>
  <si>
    <t>SHA</t>
  </si>
  <si>
    <t>No of SHAs</t>
  </si>
  <si>
    <t>National</t>
  </si>
  <si>
    <t>No of National</t>
  </si>
  <si>
    <t>HR measures</t>
  </si>
  <si>
    <t>No of Measures for Funnel_Score</t>
  </si>
  <si>
    <t>No of Measures for Select 10 Table</t>
  </si>
  <si>
    <t>Unadjusted Procedures</t>
  </si>
  <si>
    <t>Organisation Level
This column feeds these definitions in formulas - amend here to amend formulas, inc named ranges</t>
  </si>
  <si>
    <t>Organisation Level (dropdown)</t>
  </si>
  <si>
    <t>Number of Org level</t>
  </si>
  <si>
    <t>Organisation Type - Funnel Plot</t>
  </si>
  <si>
    <t>No of Org Types</t>
  </si>
  <si>
    <t xml:space="preserve"> </t>
  </si>
  <si>
    <t>Data range from (mmmm yyyy)</t>
  </si>
  <si>
    <t>Data range to (mmmm yyyy)</t>
  </si>
  <si>
    <t>SHA of responsibility</t>
  </si>
  <si>
    <t>Published on (dd mmmm yyyy)</t>
  </si>
  <si>
    <t>PCT of responsibility</t>
  </si>
  <si>
    <t>Provisional publication (TRUE/FALSE)?</t>
  </si>
  <si>
    <t>q</t>
  </si>
  <si>
    <t>When finalised publication expected? (dd mmmm yyyy)</t>
  </si>
  <si>
    <t>HR split measures</t>
  </si>
  <si>
    <t>Publication Link</t>
  </si>
  <si>
    <t>Link for copyright statement</t>
  </si>
  <si>
    <t>KR Measures</t>
  </si>
  <si>
    <t>Case-Mix Adjusted Procedures</t>
  </si>
  <si>
    <t>KR split measures</t>
  </si>
  <si>
    <t>Note</t>
  </si>
  <si>
    <t>3. The participation rate for this supplier may be affected by a change in supplier, please see the "Accredited Supplier Switchover" note on the Title Sheet for more details.</t>
  </si>
  <si>
    <t>BIRMINGHAM WOMEN'S AND CHILDREN'S NHS FOUNDATION TRUST (RQ3)</t>
  </si>
  <si>
    <t>BMI - FAWKHAM MANOR HOSPITAL (NT414)</t>
  </si>
  <si>
    <t>BMI - THE ESPERANCE HOSPITAL (NT413)</t>
  </si>
  <si>
    <t>BMI - THE SOUTH CHESHIRE PRIVATE HOSPITAL (NT439)</t>
  </si>
  <si>
    <t>CIRCLE - NOTTINGHAM NHS TREATMENT CENTRE (NV313)</t>
  </si>
  <si>
    <t>DORKING GENERAL HOSPITAL (NNE02)</t>
  </si>
  <si>
    <t>NUFFIELD HEALTH, SHREWSBURY HOSPITAL (NT235)</t>
  </si>
  <si>
    <t>NUFFIELD HOSPITAL (STANDARD HEALTH) (NHW02)</t>
  </si>
  <si>
    <t>POOLE HOSPITAL NHS FOUNDATION TRUST (RD3)</t>
  </si>
  <si>
    <t>SOMERSET SURGICAL SERVICES (NFH01)</t>
  </si>
  <si>
    <t>SOUTH TYNESIDE NHS FOUNDATION TRUST (RE9)</t>
  </si>
  <si>
    <t>SPENCER PRIVATE HOSPITALS - ASHFORD (NN802)</t>
  </si>
  <si>
    <t>SUSSEX MSK PARTNERSHIP 2 (AJX)</t>
  </si>
  <si>
    <t>TEES VALLEY TREATMENT CENTRE (NVC35)</t>
  </si>
  <si>
    <t>UNIVERSITY HOSPITALS DORSET NHS FOUNDATION TRUST (R0D)</t>
  </si>
  <si>
    <t>WILL ADAMS NHS TREATMENT CENTRE (NTP16)</t>
  </si>
  <si>
    <t>WIMBOURNE COMMUNITY HOSPITAL (STANDARD HEALTH) (NHW03)</t>
  </si>
  <si>
    <t>Key Facts</t>
  </si>
  <si>
    <t>Organisation validation</t>
  </si>
  <si>
    <t>**If there is an #N/A here check the formulas for Named ranges 'SHAs', 'PCTs', 'CCGs','Providers' as the INDIRECT formula will not update automatically if there is movement in the columns on the 'Reference' sheet</t>
  </si>
  <si>
    <t>No of Organisations</t>
  </si>
  <si>
    <t>Organisation level</t>
  </si>
  <si>
    <t>Organisation name</t>
  </si>
  <si>
    <t>Horizontal Axis</t>
  </si>
  <si>
    <t>Adjusted average health gain</t>
  </si>
  <si>
    <t>Adjusted average health gain (England)</t>
  </si>
  <si>
    <t>Y values</t>
  </si>
  <si>
    <t>Modelled records</t>
  </si>
  <si>
    <t>England modelled records</t>
  </si>
  <si>
    <t>y increments= no. categories +1 / no. categories</t>
  </si>
  <si>
    <t xml:space="preserve">Y series </t>
  </si>
  <si>
    <t>OHS / OKS</t>
  </si>
  <si>
    <t>min EQ-5D</t>
  </si>
  <si>
    <t>max EQ-5D</t>
  </si>
  <si>
    <t>min EQ Vas</t>
  </si>
  <si>
    <t>max EQ Vas</t>
  </si>
  <si>
    <t xml:space="preserve">Oxford Hip Score        </t>
  </si>
  <si>
    <t>Min OKS/OHS</t>
  </si>
  <si>
    <t>Max OKS/OHS</t>
  </si>
  <si>
    <t>Min AVVQ</t>
  </si>
  <si>
    <t>Max AVVQ</t>
  </si>
  <si>
    <t>useful formula</t>
  </si>
  <si>
    <t xml:space="preserve">EQ VAS                 </t>
  </si>
  <si>
    <t>Pre-operative participation and linkage</t>
  </si>
  <si>
    <t>Eligible Procedures</t>
  </si>
  <si>
    <t>Pre-operative questionnaires completed</t>
  </si>
  <si>
    <t>Participation Rate</t>
  </si>
  <si>
    <t>Pre-operative questionnaires linked</t>
  </si>
  <si>
    <t>Linkage Rate</t>
  </si>
  <si>
    <t>All Procedures</t>
  </si>
  <si>
    <t>Groin Hernia</t>
  </si>
  <si>
    <t>Hip Replacement</t>
  </si>
  <si>
    <t>Knee Replacement</t>
  </si>
  <si>
    <t>Varicose Vein</t>
  </si>
  <si>
    <t>Post-operative issue and return</t>
  </si>
  <si>
    <t>Post-operative questionnaires sent out</t>
  </si>
  <si>
    <t>Issue Rate</t>
  </si>
  <si>
    <t>Post-operative questionnaires returned</t>
  </si>
  <si>
    <t>Response Rate</t>
  </si>
  <si>
    <t>Number of rows</t>
  </si>
  <si>
    <t>Tables and Charts - Raw Data</t>
  </si>
  <si>
    <t>Select 10 - Table</t>
  </si>
  <si>
    <t>Number of rows - Org level 1</t>
  </si>
  <si>
    <t>Number of rows - Org level 2</t>
  </si>
  <si>
    <t>Number of rows - Org level 3</t>
  </si>
  <si>
    <t>Number of rows - Org level 4</t>
  </si>
  <si>
    <t>Number of rows - Org level 5</t>
  </si>
  <si>
    <t>Number of rows - Org level 6</t>
  </si>
  <si>
    <t>Number of rows - Org level 7</t>
  </si>
  <si>
    <t>Number of rows - Org level 8</t>
  </si>
  <si>
    <t>Number of rows - Org level 9</t>
  </si>
  <si>
    <t>Number of rows - Org level 10</t>
  </si>
  <si>
    <t>Funnel_Plot</t>
  </si>
  <si>
    <t>Number of Organisations</t>
  </si>
  <si>
    <t>% Improved</t>
  </si>
  <si>
    <t>% Worse</t>
  </si>
  <si>
    <t>% England Improved</t>
  </si>
  <si>
    <t>% England Worse</t>
  </si>
  <si>
    <t>Number Improved</t>
  </si>
  <si>
    <t>Number Worse</t>
  </si>
  <si>
    <t>Aberdeen Varicose Vein Questionnaire</t>
  </si>
  <si>
    <t>Organisation Level</t>
  </si>
  <si>
    <t>Unchanged</t>
  </si>
  <si>
    <t>Worsened</t>
  </si>
  <si>
    <t>Adjusted average Post-Op Q score</t>
  </si>
  <si>
    <t>Adjusted average Health Gain</t>
  </si>
  <si>
    <t>Number</t>
  </si>
  <si>
    <t>Marker</t>
  </si>
  <si>
    <t>Concatenate</t>
  </si>
  <si>
    <t>Procedure group</t>
  </si>
  <si>
    <t>Average Q1 Score</t>
  </si>
  <si>
    <t>Average Q2 Score</t>
  </si>
  <si>
    <t>Health gain (Q2 average - Q1 average)</t>
  </si>
  <si>
    <t>Increase (Q2&gt;Q1)</t>
  </si>
  <si>
    <t>Same (Q2=Q1)</t>
  </si>
  <si>
    <t>Decrease (Q2&lt;Q1)</t>
  </si>
  <si>
    <t>Adjusted average Q2 score</t>
  </si>
  <si>
    <t>X</t>
  </si>
  <si>
    <t>Y</t>
  </si>
  <si>
    <t>X2</t>
  </si>
  <si>
    <t>Y2</t>
  </si>
  <si>
    <t>PROMs Score Comparison Tool</t>
  </si>
  <si>
    <t>Introduction</t>
  </si>
  <si>
    <t xml:space="preserve">The PROMs Score Comparison Tool is an interactive spreadsheet that provides the ability to select data for specific hospital trusts, provides a range of summary statistics relating to PROMS data and enables comparisons to be made with other providers, clinical commissioning groups or national figures. 
All underlying data within the Score Comparison Tool can be found in the CSV data pack that accompanies this publication.
Data sources: Hospital Episode Statistics (HES) / PROMs, NHS Digital.
</t>
  </si>
  <si>
    <t>Contents</t>
  </si>
  <si>
    <t>To access data tables, select the table headings or tabs
To return to contents click 'Return to contents' link at the top of each page</t>
  </si>
  <si>
    <t>Guide - Key Facts: A guide to using the Adjusted Health Gain Chart and Key Facts worksheets</t>
  </si>
  <si>
    <t>Adjusted Health Gain Chart: Figures showing the adjusted health gain by procedure and measure for England, provider level or CCG</t>
  </si>
  <si>
    <t>Key Facts: Participation and linkage scores for organisation selected on Adjusted Health Gain worksheet, excluding CCG level data</t>
  </si>
  <si>
    <t>Guide - Select 10 Table: A guide to using the Select 10 Table</t>
  </si>
  <si>
    <t>Select 10 Table: Select up to 10 organisations to see how they compare against each other</t>
  </si>
  <si>
    <t>Guide - Funnel Plot: A Guide to using the Funnel Plot and Funnel Data worksheets</t>
  </si>
  <si>
    <t>Funnel Plot</t>
  </si>
  <si>
    <t>Further Information</t>
  </si>
  <si>
    <t>General</t>
  </si>
  <si>
    <t>For more details on the background to the PROMs programme, an overview of data collection, processing, scoring and linking, it is suggested to read 'A Guide to PROMs Methodology', which is available from the PROMs homepage at [http://content.digital.nhs.uk/proms/].</t>
  </si>
  <si>
    <t>Data Quality Notes</t>
  </si>
  <si>
    <t>1. Accredited Supplier Switchover
In 2017 following feedback received from both potential suppliers and from NHS trusts changes were made that allowed any organisation, either a supplier or a healthcare provider organisation could apply and submit PROMs data to NHS Digital.
Prior to this point there were only a handful of accredited suppliers of PROMS data one of which was Capita who ceased activities relating to providing accredited supplier activities to trusts from 01/01/2020. This has required a large number of providers to switch suppliers mid-year. We are aware that in a number of cases this transition process has resulted in the new supplier resubmitting pre-operative for a number of procedures that are due to occur post the accredited supplier switchover date for organisations. Leading to a possible inflation of participation rate figures. Investigation has shown this to have minimal effect on national level figures however DQ caveats have been added to this provider level analyses to flag where this might be a factor.</t>
  </si>
  <si>
    <t xml:space="preserve">2. Impacts of COVID-19
Post-operative follow up questionnaires are issued 6 months following the procedure. This means that such follow up activities and subsequent returns for a number of procedures occurring in the latter half of 2019-20 period such as completion, return and processing will have occurred during a period where restrictions on movement and changes to behaviours could potentially have impacted upon response rate activity for this reporting period whereas this has not been a case in prior years. </t>
  </si>
  <si>
    <t>Methodology</t>
  </si>
  <si>
    <t>Statistical models were developed by contractors (CHKS Ltd in conjunction with Northgate Information Solutions) on behalf of the Department of Health during the initial development of the PROMs programme and were further developed by NHS England in 2013 in order to separate primary from revision procedures in hip and knee replacement surgery. Further information regarding the methodology can be found at the NHS England website [http://www.england.nhs.uk/statistics/statistical-work-areas/proms/]</t>
  </si>
  <si>
    <t>Disclosure Control Methodology</t>
  </si>
  <si>
    <t xml:space="preserve">Where necessary for the protection of patient confidentiality, parent figures between 1 and 5 have been suppressed and replaced with an asterisk (‘*’) and derived figures have also been suppressed. Further suppression has been applied where it would otherwise have been possible to identify a suppressed figure by derivation from other published figures. Where the parent figure is greater than 5, but the questionnaire count is 0, this figure is represented with a dash ('-'). </t>
  </si>
  <si>
    <t>Exclusions</t>
  </si>
  <si>
    <t>The calculation of the casemix-adjusted measures presented in this tool includes only those records where both the pre- and post-operative questionnaires have been completed, the questionnaire pair has been successfully linked to a record of hospital inpatient activity and key data items used in the casemix-adjustment methodology have valid values recorded. Average casemix-adjusted scores have been calculated only where there are at least 30 modelled records, as the statistical models break down with fewer records and aggregate calculations on small numbers may return unrepresentative results.</t>
  </si>
  <si>
    <t>Acknowledgements</t>
  </si>
  <si>
    <t>EQ-5D™ is a trademark of the Euroqol Group. Any and all copyrights in the EQ-5D™ questions, their order, layout and images vest in the Euroqol Group [http://www.euroqol.org]. The Euroqol Group reserves all rights. © Euroqol Group, 1992.</t>
  </si>
  <si>
    <t>Any and all copyrights in the Oxford Hip Score and Oxford Knee Score questions, their order and layout vest in Isis Innovation Limited [http://www.isis-innovation.com/outcomes/orthopaedic/]. Isis Innovation Limited reserves all rights. © Isis Innovation Limited, 1996.</t>
  </si>
  <si>
    <t>Except where expressly stated to the contrary, the Department of Health PROMs questionnaires are protected by Crown Copyright. © Crown Copyright, 2008–2011.</t>
  </si>
  <si>
    <t>Contact Details</t>
  </si>
  <si>
    <t>Responsible Statistician: Ramesh Notra, Lead Information Manager, Secondary Care Analysis Team
Tony Childs, Section Head, Community and Mental Health Team</t>
  </si>
  <si>
    <t>Public Enquiries: 0300 303 5678</t>
  </si>
  <si>
    <t>Email: enquiries@nhsdigital.nhs.uk</t>
  </si>
  <si>
    <t>Press enquiries should be made to Media Relations Manager on 0300 303 3888</t>
  </si>
  <si>
    <t>Published by NHS Digital, part of the Government Statistical Service</t>
  </si>
  <si>
    <t>Copyright © 2021 Health and Social Care Information Centre.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</si>
  <si>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</si>
  <si>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</si>
  <si>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</si>
  <si>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</si>
  <si>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</si>
  <si>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</si>
  <si>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</si>
  <si>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</si>
  <si>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Guide to the Adjusted Average Health Gain Charts and Key Facts</t>
  </si>
  <si>
    <t xml:space="preserve">This section provides an overview of top-level PROMs figures for a selected organisation, including the adjusted average health gain by procedure and measure following surgery, and patients' estimated rates of participation. </t>
  </si>
  <si>
    <t>The Adjusted Health Gain Charts and Key Facts worksheets present case-mix adjusted average health gain by procedure type and measure. These scores can be compared across organisations and against England-level figures.</t>
  </si>
  <si>
    <t xml:space="preserve">Choose an organisation level (England, provider or commissioner) and an organisation name using the dropdown boxes. On the Adjusted Health Gain Chart worksheet, Figures 1-4 will show the adjusted average health gain by measure and procedure for the organisation selected and for England overall. Summary participation and coverage data for the selected organisation are also provided. </t>
  </si>
  <si>
    <t>Note: if the charts and tables do not update following your selections, you may have automatic recalculations turned off; please press F9 to update.</t>
  </si>
  <si>
    <t>The text and tables in the Key Facts worksheet show some further information, including some technical measures of data quality which may be of interest to provider and commissioner organisations.</t>
  </si>
  <si>
    <t>The Key Facts worksheet</t>
  </si>
  <si>
    <t>This worksheet displays some additional data for the organisation selected on the main Adjusted Health Gain charts, including some technical measures of data quality of interest to provider and commissioner organisations:</t>
  </si>
  <si>
    <t>● participation rate: an approximation of the rate of participation in PROMs by the selected organisation's patients, being the number of pre-operative questionnaires returned as a percentage of eligible hospital inpatient procedures carried out by that organisation.</t>
  </si>
  <si>
    <t>● linkage rate: percentage of PROMs questionnaires which have been successfully linked to records of hospital inpatient activty.</t>
  </si>
  <si>
    <t>● post-operative issue rate: percentage of returned pre-operative questionnaires for which a post-operative questionnaire has been sent to the patient.</t>
  </si>
  <si>
    <t>● post-operative response rate: percentage of issued post-operative questionnaires which have been returned.</t>
  </si>
  <si>
    <t>England and Provider-level participation and coverage1</t>
  </si>
  <si>
    <t>http://www.hscic.gov.uk/terms-and-conditions</t>
  </si>
  <si>
    <t xml:space="preserve">Please note that the graphs above use different scales on their x-axes, reflecting differences in the underlying measures:
 -- scores on the EQ-5DTM Index range from -0.594 (worst possible health) to 1.0 (full health)
 -- scores on the EQ-VAS range from 0 (worst) to 100  (best)
 -- scores on the Oxford Hip Score and the Oxford Knee Score range from 0 (worst) to 48 (best)
The count of modelled records on which provider- or CCG- level findings are based is given in parentheses following the procedure: 
 -- an asterisk (*) denotes a small number of records, the exact count having been suppressed
 -- a '0' indicates that there were no procedures of this type for the provider or CCG.
The exact England-level score for the various measures sits at the centre of the filled circle that represents the England-level findings. England-level scores are reported only if there are 200 or more modelled records.
Provider- or CCG-level adjusted average health gain can only be produced for a procedure where 30 or more modelled records exist.
</t>
  </si>
  <si>
    <t xml:space="preserve">1. Post-operative follow up questionnaires are issued 6 months following the procedure. This means that such follow up activities and subsequent returns for a number of procedures occurring in the latter half of 2019-20 period such as completion, return and processing will have occurred during a period where restrictions on movement and changes to behaviours could potentially have impacted upon response rate activity for this reporting period whereas this has not been a case in prior years. </t>
  </si>
  <si>
    <t>NOTE: Table 1 and Table 2 only display data at England and Provider level</t>
  </si>
  <si>
    <t>Table 1: Pre-operative participation and linkage</t>
  </si>
  <si>
    <t>Table 2: Post-operative issue and return</t>
  </si>
  <si>
    <t>Eligible hospital procedures</t>
  </si>
  <si>
    <t>Post-operative questionnaires returned2</t>
  </si>
  <si>
    <t>of which1</t>
  </si>
  <si>
    <t>of which*</t>
  </si>
  <si>
    <t>Primary</t>
  </si>
  <si>
    <t>Revision</t>
  </si>
  <si>
    <t>1. Only procedures that can be linked to an eligble hopsital procedure can be split between a primary and revision procedure.</t>
  </si>
  <si>
    <t xml:space="preserve">2. Post-operative follow up questionnaires are issued 6 months following the procedure. This means that such follow up activities and subsequent returns for a number of procedures occurring in the latter half of 2019-20 period such as completion, return and processing will have occurred during a period where restrictions on movement and changes to behaviours could potentially have impacted upon response rate activity for this reporting period whereas this has not been a case in prior years. </t>
  </si>
  <si>
    <t>EQ-5DTM Index (a combination of five key criteria concerning general health)</t>
  </si>
  <si>
    <t>EQ VAS (current state of the patient's general health marked on a visual analogue scale)</t>
  </si>
  <si>
    <t>Condition Specific Measures (a series of questions specific to the patient's condition)</t>
  </si>
  <si>
    <t>Guide to the 'Select 10' table</t>
  </si>
  <si>
    <t>This section allows for a quick comparison of up to ten organisations against the picture for England as a whole.</t>
  </si>
  <si>
    <t>Choose a PROMs procedure and measure from the dropdowns. The first row of the table underneath will show summary statistics for all of England. Choose up to ten sub-national organisation types and names from the dropdown boxes in the rows below to see comparable statistics for those selected organisations.</t>
  </si>
  <si>
    <t>Note: if the chart and table do not update following your selections, you may have automatic recalculations turned off; please press F9 to update.</t>
  </si>
  <si>
    <t>Casemix-adjustment</t>
  </si>
  <si>
    <t>Adjusted average health gains have been calculated using statistical models which account for the fact that each provider organisation deals with patients with different case-mixes. This allows for fair comparisons between providers and England as a whole. Random variation in patients mean that small differences in averages, even when case-mix adjusted, may not be statistically significant. To see whether a difference from the all-England figure is statistically significant, please refer to the Funnel Plot and Funnel Data tabs.</t>
  </si>
  <si>
    <t xml:space="preserve">
Organisation level</t>
  </si>
  <si>
    <t xml:space="preserve">
Organisation name</t>
  </si>
  <si>
    <t>Standard Deviation of adjusted Health Gain</t>
  </si>
  <si>
    <t>Organisation A</t>
  </si>
  <si>
    <t>Organisation B</t>
  </si>
  <si>
    <t>0
(0.0%)</t>
  </si>
  <si>
    <t>Organisation C</t>
  </si>
  <si>
    <t>Choose organisation level and name</t>
  </si>
  <si>
    <t>Modelled records: the number of questionnaire-pairs for which it has been possible to apply the casemix-adjustment model</t>
  </si>
  <si>
    <t>Average Pre-Op Q Score: for the modelled records, the average unadjusted pre-operative score</t>
  </si>
  <si>
    <t>Average Post-Op Q Score: for the modelled records, the average unadjusted post-operative score</t>
  </si>
  <si>
    <t>Health Gain: unadjusted average difference between pre- and post-operative scores</t>
  </si>
  <si>
    <t>Improved: number of the modelled records for which an improvement in health was recorded</t>
  </si>
  <si>
    <t>Same: number of the modelled records for which no change in health was recorded</t>
  </si>
  <si>
    <t>Worsened: number of the modelled records for which a worsening in health was recorded</t>
  </si>
  <si>
    <t>Adjusted average Post-Op Q score: casemix-adjusted average post-operative score; may be legitimately compared to the all-England figure</t>
  </si>
  <si>
    <t>Adjusted average Health Gain: casemix-adjusted average gain in health from pre- to post-operative</t>
  </si>
  <si>
    <t>Standard Deviation of adjusted Health Gain: used to determine whether a difference from England figure is 'statistically significant' - see Funnel Plot tab</t>
  </si>
  <si>
    <t>Suppression: Some figures are suppressed (shown with an asterisk - '*') to protect patient confidentiality. See Footnotes tab for more details. Additionally, casemix-adjusted figures are not</t>
  </si>
  <si>
    <t>shown for organisations with fewer than 30 modelled records, as the underlying statistical models break down when counts are low and aggregate calculations based on small numbers</t>
  </si>
  <si>
    <t>may return unrepresentative results.</t>
  </si>
  <si>
    <t>Exclusions: Casemix-adjusted figures are not shown for organisations with fewer than 30 modelled records, as the underlying statistical models break down when counts are low</t>
  </si>
  <si>
    <t>and aggregate calculations based on small numbers may return unrepresentative results.</t>
  </si>
  <si>
    <t>'Select 10' table</t>
  </si>
  <si>
    <t>Choose a PROMs procedure and measure, and pick up to ten organisations to compare to the all-England figures. Casemix-adjusted figures are calculated only where there are at least 30 modelled records. Organisations with a questionnaire count of less than 30 are highlighted in grey italics. Some figures (shown with '*') have been suppressed to protect patient confidentiality; see the Title Sheet or Guide - Select 10 Table tabs for further information.</t>
  </si>
  <si>
    <t>AINTREE UNIVERSITY HOSPITAL NHS FOUNDATION TRUST (REM)</t>
  </si>
  <si>
    <t>Guide to the Funnel Plot and Data</t>
  </si>
  <si>
    <t>This section allows for statistically-valid comparisons between organisations and England as a whole.</t>
  </si>
  <si>
    <t>Using the dropdowns, choose a PROMs procedure, measure and organisation. The funnel plot will be automatically re-drawn to show a blue dot representing each provider organisation, showing their number of statistically-modelled records and average casemix-adjusted health gain for the chosen procedure and measure.</t>
  </si>
  <si>
    <t>The table in the Funnel Data tab shows the data that is plotted on the funnel plot.</t>
  </si>
  <si>
    <t>Interpretation</t>
  </si>
  <si>
    <t>The control limits represent boundaries, providers falling outside of which may be stated with statistical validity to be significantly better (if above the upper limit) or significantly worse (if below the lower limit) than England as a whole. Because of random variation in patients, it is not sufficient to draw such a conclusion just because they fall above or below the all-England rate (shown with a thick blue line) unless they fall outside the control limits.</t>
  </si>
  <si>
    <t>There is a choice of two control limits, representing two levels of statistical confidence. For a provider plotted outside the 99.8% limits, statistical theory provides that there is a 1 in 500 chance that their results would have been so far from the England rate merely because of random variation in their patients (1 in 20 for a provider outside the 95% limits) and so there is a good indication that there is something within that provider's control that caused so substantial a difference. It does not mean that the provider is necessarily doing something 'good' (if above the upper limit) or 'bad' (if below the lower limit), but might warrant further investigation.</t>
  </si>
  <si>
    <t>Exclusions: Casemix-adjusted figures are not calculated for organisations with fewer than 30 modelled records, as the underlying statistical models break down when counts are low and aggregate calculations based on small numbers may return unrepresentative results.</t>
  </si>
  <si>
    <t>CITY HOSPITALS SUNDERLAND NHS FOUNDATION TRUST (RLN)</t>
  </si>
  <si>
    <t>Funnel Plot – casemix-adjusted average Health Gain</t>
  </si>
  <si>
    <t>Funnel plot data</t>
  </si>
  <si>
    <t>Organisation code</t>
  </si>
  <si>
    <t>England average</t>
  </si>
  <si>
    <t>Lower
95%
control limit</t>
  </si>
  <si>
    <t>Upper
95%
control limit</t>
  </si>
  <si>
    <t>Lower
99.8%
control limit</t>
  </si>
  <si>
    <t>Upper
99.8%
control limit</t>
  </si>
  <si>
    <t>Significance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</si>
</sst>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43" formatCode="_-* #,##0.00_-;\-* #,##0.00_-;_-* &quot;-&quot;??_-;_-@_-"/>
    <numFmt numFmtId="164" formatCode="#,##0.000"/>
    <numFmt numFmtId="165" formatCode="#,##0\ \ ;[Red]\-#,##0\ \ ;\-\ \ "/>
    <numFmt numFmtId="166" formatCode="0.000"/>
    <numFmt numFmtId="167" formatCode="0.0%"/>
    <numFmt numFmtId="168" formatCode="mmmm\ yyyy"/>
    <numFmt numFmtId="169" formatCode="0.0"/>
  </numFmts>
  <fonts count="111" x14ac:knownFonts="1">
    <font>
      <sz val="10"/>
      <name val="Arial"/>
    </font>
    <font>
      <sz val="11"/>
      <color theme="1"/>
      <name val="Calibri"/>
      <family val="2"/>
      <scheme val="minor"/>
    </font>
    <font>
      <sz val="11"/>
      <color theme="1"/>
      <name val="Calibri"/>
      <family val="2"/>
      <scheme val="minor"/>
    </font>
    <font>
      <sz val="12"/>
      <color theme="1"/>
      <name val="Arial"/>
      <family val="2"/>
    </font>
    <font>
      <sz val="10"/>
      <name val="Arial"/>
      <family val="2"/>
    </font>
    <font>
      <sz val="10"/>
      <name val="Arial"/>
      <family val="2"/>
    </font>
    <font>
      <sz val="10"/>
      <color indexed="9"/>
      <name val="Arial"/>
      <family val="2"/>
    </font>
    <font>
      <i/>
      <sz val="10"/>
      <name val="Arial"/>
      <family val="2"/>
    </font>
    <font>
      <u/>
      <sz val="10"/>
      <color indexed="12"/>
      <name val="Arial"/>
      <family val="2"/>
    </font>
    <font>
      <b/>
      <sz val="10"/>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4"/>
      <name val="Arial"/>
      <family val="2"/>
    </font>
    <font>
      <b/>
      <sz val="16"/>
      <color indexed="9"/>
      <name val="Arial"/>
      <family val="2"/>
    </font>
    <font>
      <b/>
      <sz val="10"/>
      <color indexed="8"/>
      <name val="Arial"/>
      <family val="2"/>
    </font>
    <font>
      <sz val="10"/>
      <color indexed="8"/>
      <name val="Arial"/>
      <family val="2"/>
    </font>
    <font>
      <sz val="10"/>
      <color indexed="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0"/>
      <color rgb="FFFF0000"/>
      <name val="Arial"/>
      <family val="2"/>
    </font>
    <font>
      <sz val="10"/>
      <color theme="0"/>
      <name val="Arial"/>
      <family val="2"/>
    </font>
    <font>
      <b/>
      <sz val="12"/>
      <color theme="0"/>
      <name val="Arial"/>
      <family val="2"/>
    </font>
    <font>
      <sz val="10"/>
      <color theme="3"/>
      <name val="Arial"/>
      <family val="2"/>
    </font>
    <font>
      <sz val="10"/>
      <color indexed="63"/>
      <name val="Arial"/>
      <family val="2"/>
    </font>
    <font>
      <b/>
      <sz val="12"/>
      <color indexed="8"/>
      <name val="Arial"/>
      <family val="2"/>
    </font>
    <font>
      <sz val="12"/>
      <color indexed="8"/>
      <name val="Arial"/>
      <family val="2"/>
    </font>
    <font>
      <b/>
      <sz val="20"/>
      <name val="Arial"/>
      <family val="2"/>
    </font>
    <font>
      <sz val="12"/>
      <name val="Arial"/>
      <family val="2"/>
    </font>
    <font>
      <sz val="14"/>
      <name val="Arial"/>
      <family val="2"/>
    </font>
    <font>
      <sz val="12"/>
      <color indexed="9"/>
      <name val="Arial"/>
      <family val="2"/>
    </font>
    <font>
      <sz val="14"/>
      <color theme="3"/>
      <name val="Arial"/>
      <family val="2"/>
    </font>
    <font>
      <sz val="12"/>
      <color indexed="10"/>
      <name val="Arial"/>
      <family val="2"/>
    </font>
    <font>
      <sz val="12"/>
      <color theme="0"/>
      <name val="Arial"/>
      <family val="2"/>
    </font>
    <font>
      <sz val="20"/>
      <name val="Arial"/>
      <family val="2"/>
    </font>
    <font>
      <u/>
      <sz val="12"/>
      <color indexed="12"/>
      <name val="Arial"/>
      <family val="2"/>
    </font>
    <font>
      <sz val="10"/>
      <color rgb="FFFF0000"/>
      <name val="Arial"/>
      <family val="2"/>
    </font>
    <font>
      <sz val="14"/>
      <color rgb="FFFF0000"/>
      <name val="Arial"/>
      <family val="2"/>
    </font>
    <font>
      <sz val="12"/>
      <color rgb="FFFF0000"/>
      <name val="Arial"/>
      <family val="2"/>
    </font>
    <font>
      <b/>
      <sz val="10"/>
      <color theme="0"/>
      <name val="Arial"/>
      <family val="2"/>
    </font>
    <font>
      <b/>
      <sz val="11"/>
      <name val="Calibri"/>
      <family val="2"/>
      <scheme val="minor"/>
    </font>
    <font>
      <sz val="11"/>
      <name val="Calibri"/>
      <family val="2"/>
      <scheme val="minor"/>
    </font>
    <font>
      <b/>
      <i/>
      <sz val="11"/>
      <color rgb="FF80A0B0"/>
      <name val="Arial"/>
      <family val="2"/>
    </font>
    <font>
      <b/>
      <sz val="12"/>
      <color theme="1"/>
      <name val="Arial"/>
      <family val="2"/>
    </font>
    <font>
      <i/>
      <sz val="10"/>
      <color rgb="FFFF0000"/>
      <name val="Arial"/>
      <family val="2"/>
    </font>
    <font>
      <b/>
      <sz val="14"/>
      <color theme="0"/>
      <name val="Arial"/>
      <family val="2"/>
    </font>
    <font>
      <b/>
      <sz val="11"/>
      <color theme="0"/>
      <name val="Arial"/>
      <family val="2"/>
    </font>
    <font>
      <sz val="11"/>
      <name val="Webdings"/>
      <family val="1"/>
      <charset val="2"/>
    </font>
    <font>
      <sz val="11"/>
      <name val="Arial"/>
      <family val="2"/>
    </font>
    <font>
      <b/>
      <sz val="11"/>
      <name val="Arial"/>
      <family val="2"/>
    </font>
    <font>
      <b/>
      <i/>
      <sz val="11"/>
      <name val="Arial"/>
      <family val="2"/>
    </font>
    <font>
      <sz val="12"/>
      <name val="Symbol"/>
      <family val="1"/>
      <charset val="2"/>
    </font>
    <font>
      <i/>
      <sz val="12"/>
      <name val="Arial"/>
      <family val="2"/>
    </font>
    <font>
      <i/>
      <sz val="12"/>
      <color theme="0"/>
      <name val="Arial"/>
      <family val="2"/>
    </font>
    <font>
      <i/>
      <sz val="12"/>
      <color rgb="FFFF0000"/>
      <name val="Arial"/>
      <family val="2"/>
    </font>
    <font>
      <b/>
      <i/>
      <sz val="11"/>
      <color rgb="FF005090"/>
      <name val="Arial"/>
      <family val="2"/>
    </font>
    <font>
      <b/>
      <i/>
      <sz val="11"/>
      <color rgb="FFFF0000"/>
      <name val="Calibri"/>
      <family val="2"/>
      <scheme val="minor"/>
    </font>
    <font>
      <u/>
      <sz val="11"/>
      <color indexed="12"/>
      <name val="Calibri"/>
      <family val="2"/>
      <scheme val="minor"/>
    </font>
    <font>
      <b/>
      <sz val="11"/>
      <color rgb="FFFF0000"/>
      <name val="Calibri"/>
      <family val="2"/>
      <scheme val="minor"/>
    </font>
    <font>
      <sz val="11"/>
      <name val="Wingdings 3"/>
      <family val="1"/>
      <charset val="2"/>
    </font>
    <font>
      <sz val="10"/>
      <name val="Arial"/>
      <family val="2"/>
    </font>
    <font>
      <b/>
      <sz val="11"/>
      <color indexed="8"/>
      <name val="Arial"/>
      <family val="2"/>
    </font>
    <font>
      <sz val="11"/>
      <color indexed="8"/>
      <name val="Arial"/>
      <family val="2"/>
    </font>
    <font>
      <u/>
      <sz val="10"/>
      <color theme="10"/>
      <name val="Arial"/>
      <family val="2"/>
    </font>
    <font>
      <b/>
      <sz val="27"/>
      <color theme="4"/>
      <name val="Arial"/>
      <family val="2"/>
    </font>
    <font>
      <b/>
      <sz val="20"/>
      <color theme="9"/>
      <name val="Arial"/>
      <family val="2"/>
    </font>
    <font>
      <b/>
      <sz val="11"/>
      <color theme="1"/>
      <name val="Arial"/>
      <family val="2"/>
    </font>
    <font>
      <i/>
      <sz val="11"/>
      <color indexed="8"/>
      <name val="Arial"/>
      <family val="2"/>
    </font>
    <font>
      <u/>
      <sz val="11"/>
      <color indexed="12"/>
      <name val="Arial"/>
      <family val="2"/>
    </font>
    <font>
      <i/>
      <sz val="11"/>
      <name val="Arial"/>
      <family val="2"/>
    </font>
    <font>
      <sz val="11"/>
      <color theme="1"/>
      <name val="Arial"/>
      <family val="2"/>
    </font>
    <font>
      <u/>
      <sz val="11"/>
      <color theme="10"/>
      <name val="Calibri"/>
      <family val="2"/>
    </font>
    <font>
      <u/>
      <sz val="10"/>
      <color indexed="30"/>
      <name val="Arial"/>
      <family val="2"/>
    </font>
    <font>
      <sz val="11"/>
      <color theme="1"/>
      <name val="Calibri"/>
      <family val="2"/>
    </font>
    <font>
      <u/>
      <sz val="12"/>
      <color rgb="FF004488"/>
      <name val="Arial"/>
      <family val="2"/>
    </font>
    <font>
      <u/>
      <sz val="11"/>
      <color theme="10"/>
      <name val="Arial"/>
      <family val="2"/>
    </font>
    <font>
      <sz val="12"/>
      <color rgb="FF424D58"/>
      <name val="Calibri"/>
      <family val="2"/>
      <scheme val="minor"/>
    </font>
    <font>
      <b/>
      <sz val="12"/>
      <color rgb="FF424D58"/>
      <name val="Calibri"/>
      <family val="2"/>
      <scheme val="minor"/>
    </font>
    <font>
      <u/>
      <sz val="11"/>
      <color rgb="FF004488"/>
      <name val="Arial"/>
      <family val="2"/>
    </font>
    <font>
      <b/>
      <i/>
      <sz val="12"/>
      <name val="Arial"/>
      <family val="2"/>
    </font>
    <font>
      <b/>
      <i/>
      <sz val="12"/>
      <color indexed="8"/>
      <name val="Arial"/>
      <family val="2"/>
    </font>
  </fonts>
  <fills count="65">
    <fill>
      <patternFill patternType="none"/>
    </fill>
    <fill>
      <patternFill patternType="gray125"/>
    </fill>
    <fill>
      <patternFill patternType="solid">
        <fgColor indexed="31"/>
      </patternFill>
    </fill>
    <fill>
      <patternFill patternType="solid">
        <fgColor indexed="45"/>
      </patternFill>
    </fill>
    <fill>
      <patternFill patternType="solid">
        <fgColor indexed="47"/>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DE9D9"/>
        <bgColor indexed="64"/>
      </patternFill>
    </fill>
    <fill>
      <patternFill patternType="solid">
        <fgColor theme="0"/>
        <bgColor indexed="64"/>
      </patternFill>
    </fill>
    <fill>
      <patternFill patternType="solid">
        <fgColor theme="3"/>
        <bgColor indexed="64"/>
      </patternFill>
    </fill>
    <fill>
      <patternFill patternType="solid">
        <fgColor theme="6"/>
        <bgColor indexed="64"/>
      </patternFill>
    </fill>
    <fill>
      <patternFill patternType="solid">
        <fgColor theme="4"/>
        <bgColor indexed="64"/>
      </patternFill>
    </fill>
  </fills>
  <borders count="5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medium">
        <color theme="0"/>
      </top>
      <bottom style="medium">
        <color theme="0"/>
      </bottom>
      <diagonal/>
    </border>
    <border>
      <left style="thin">
        <color rgb="FF003350"/>
      </left>
      <right style="medium">
        <color theme="0"/>
      </right>
      <top style="thin">
        <color indexed="64"/>
      </top>
      <bottom style="thin">
        <color indexed="64"/>
      </bottom>
      <diagonal/>
    </border>
    <border>
      <left style="medium">
        <color theme="0"/>
      </left>
      <right style="medium">
        <color theme="0"/>
      </right>
      <top style="thin">
        <color indexed="64"/>
      </top>
      <bottom style="thin">
        <color indexed="64"/>
      </bottom>
      <diagonal/>
    </border>
    <border>
      <left style="medium">
        <color theme="0"/>
      </left>
      <right style="thin">
        <color rgb="FF003350"/>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top style="thin">
        <color theme="0"/>
      </top>
      <bottom style="medium">
        <color theme="0"/>
      </bottom>
      <diagonal/>
    </border>
    <border>
      <left/>
      <right/>
      <top/>
      <bottom style="medium">
        <color theme="0"/>
      </bottom>
      <diagonal/>
    </border>
    <border>
      <left/>
      <right style="thin">
        <color indexed="64"/>
      </right>
      <top/>
      <bottom/>
      <diagonal/>
    </border>
    <border>
      <left style="thin">
        <color rgb="FF003350"/>
      </left>
      <right style="thin">
        <color rgb="FF003350"/>
      </right>
      <top style="medium">
        <color theme="0"/>
      </top>
      <bottom style="thin">
        <color rgb="FF003350"/>
      </bottom>
      <diagonal/>
    </border>
    <border>
      <left style="thin">
        <color rgb="FF003350"/>
      </left>
      <right style="thin">
        <color rgb="FF003350"/>
      </right>
      <top style="medium">
        <color theme="0"/>
      </top>
      <bottom/>
      <diagonal/>
    </border>
    <border>
      <left style="thin">
        <color rgb="FF003350"/>
      </left>
      <right style="thin">
        <color rgb="FF003350"/>
      </right>
      <top style="thin">
        <color rgb="FF003350"/>
      </top>
      <bottom style="medium">
        <color theme="0"/>
      </bottom>
      <diagonal/>
    </border>
    <border>
      <left/>
      <right style="medium">
        <color theme="0"/>
      </right>
      <top style="thin">
        <color indexed="64"/>
      </top>
      <bottom style="thin">
        <color indexed="64"/>
      </bottom>
      <diagonal/>
    </border>
    <border>
      <left/>
      <right style="medium">
        <color theme="0"/>
      </right>
      <top style="medium">
        <color theme="0"/>
      </top>
      <bottom style="medium">
        <color theme="0"/>
      </bottom>
      <diagonal/>
    </border>
    <border>
      <left/>
      <right/>
      <top style="medium">
        <color theme="0"/>
      </top>
      <bottom style="thin">
        <color rgb="FF003350"/>
      </bottom>
      <diagonal/>
    </border>
    <border>
      <left/>
      <right style="thin">
        <color rgb="FF003350"/>
      </right>
      <top style="medium">
        <color theme="0"/>
      </top>
      <bottom style="thin">
        <color rgb="FF003350"/>
      </bottom>
      <diagonal/>
    </border>
    <border>
      <left/>
      <right style="thin">
        <color rgb="FF003350"/>
      </right>
      <top style="thin">
        <color rgb="FF003350"/>
      </top>
      <bottom style="medium">
        <color theme="0"/>
      </bottom>
      <diagonal/>
    </border>
    <border>
      <left/>
      <right/>
      <top style="thin">
        <color rgb="FF80A0B0"/>
      </top>
      <bottom style="medium">
        <color theme="0"/>
      </bottom>
      <diagonal/>
    </border>
    <border>
      <left/>
      <right style="thin">
        <color rgb="FF80A0B0"/>
      </right>
      <top style="thin">
        <color rgb="FF80A0B0"/>
      </top>
      <bottom style="medium">
        <color theme="0"/>
      </bottom>
      <diagonal/>
    </border>
    <border>
      <left style="thin">
        <color rgb="FF80A0B0"/>
      </left>
      <right/>
      <top/>
      <bottom style="medium">
        <color theme="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rgb="FF80A0B0"/>
      </left>
      <right style="thin">
        <color rgb="FF80A0B0"/>
      </right>
      <top style="thin">
        <color rgb="FF80A0B0"/>
      </top>
      <bottom style="medium">
        <color theme="0"/>
      </bottom>
      <diagonal/>
    </border>
  </borders>
  <cellStyleXfs count="788">
    <xf numFmtId="0" fontId="0" fillId="0" borderId="0"/>
    <xf numFmtId="0" fontId="11" fillId="2" borderId="0"/>
    <xf numFmtId="0" fontId="33" fillId="26" borderId="0"/>
    <xf numFmtId="0" fontId="11" fillId="2" borderId="0"/>
    <xf numFmtId="0" fontId="11" fillId="3" borderId="0"/>
    <xf numFmtId="0" fontId="33" fillId="27" borderId="0"/>
    <xf numFmtId="0" fontId="11" fillId="3" borderId="0"/>
    <xf numFmtId="0" fontId="11" fillId="5" borderId="0"/>
    <xf numFmtId="0" fontId="33" fillId="28" borderId="0"/>
    <xf numFmtId="0" fontId="11" fillId="5" borderId="0"/>
    <xf numFmtId="0" fontId="11" fillId="6" borderId="0"/>
    <xf numFmtId="0" fontId="33" fillId="29" borderId="0"/>
    <xf numFmtId="0" fontId="11" fillId="6" borderId="0"/>
    <xf numFmtId="0" fontId="11" fillId="7" borderId="0"/>
    <xf numFmtId="0" fontId="33" fillId="30" borderId="0"/>
    <xf numFmtId="0" fontId="11" fillId="7" borderId="0"/>
    <xf numFmtId="0" fontId="11" fillId="4" borderId="0"/>
    <xf numFmtId="0" fontId="33" fillId="31" borderId="0"/>
    <xf numFmtId="0" fontId="11" fillId="4" borderId="0"/>
    <xf numFmtId="0" fontId="11" fillId="8" borderId="0"/>
    <xf numFmtId="0" fontId="33" fillId="32" borderId="0"/>
    <xf numFmtId="0" fontId="11" fillId="8" borderId="0"/>
    <xf numFmtId="0" fontId="11" fillId="10" borderId="0"/>
    <xf numFmtId="0" fontId="33" fillId="33" borderId="0"/>
    <xf numFmtId="0" fontId="11" fillId="10" borderId="0"/>
    <xf numFmtId="0" fontId="11" fillId="11" borderId="0"/>
    <xf numFmtId="0" fontId="33" fillId="34" borderId="0"/>
    <xf numFmtId="0" fontId="11" fillId="11" borderId="0"/>
    <xf numFmtId="0" fontId="11" fillId="6" borderId="0"/>
    <xf numFmtId="0" fontId="33" fillId="35" borderId="0"/>
    <xf numFmtId="0" fontId="11" fillId="6" borderId="0"/>
    <xf numFmtId="0" fontId="11" fillId="8" borderId="0"/>
    <xf numFmtId="0" fontId="33" fillId="36" borderId="0"/>
    <xf numFmtId="0" fontId="11" fillId="8" borderId="0"/>
    <xf numFmtId="0" fontId="11" fillId="12" borderId="0"/>
    <xf numFmtId="0" fontId="33" fillId="37" borderId="0"/>
    <xf numFmtId="0" fontId="11" fillId="12" borderId="0"/>
    <xf numFmtId="0" fontId="12" fillId="13" borderId="0"/>
    <xf numFmtId="0" fontId="34" fillId="38" borderId="0"/>
    <xf numFmtId="0" fontId="12" fillId="13" borderId="0"/>
    <xf numFmtId="0" fontId="12" fillId="10" borderId="0"/>
    <xf numFmtId="0" fontId="34" fillId="39" borderId="0"/>
    <xf numFmtId="0" fontId="12" fillId="10" borderId="0"/>
    <xf numFmtId="0" fontId="12" fillId="11" borderId="0"/>
    <xf numFmtId="0" fontId="34" fillId="40" borderId="0"/>
    <xf numFmtId="0" fontId="12" fillId="11" borderId="0"/>
    <xf numFmtId="0" fontId="12" fillId="16" borderId="0"/>
    <xf numFmtId="0" fontId="34" fillId="41" borderId="0"/>
    <xf numFmtId="0" fontId="12" fillId="16" borderId="0"/>
    <xf numFmtId="0" fontId="12" fillId="14" borderId="0"/>
    <xf numFmtId="0" fontId="34" fillId="42" borderId="0"/>
    <xf numFmtId="0" fontId="12" fillId="14" borderId="0"/>
    <xf numFmtId="0" fontId="12" fillId="17" borderId="0"/>
    <xf numFmtId="0" fontId="34" fillId="43" borderId="0"/>
    <xf numFmtId="0" fontId="12" fillId="17" borderId="0"/>
    <xf numFmtId="0" fontId="12" fillId="15" borderId="0"/>
    <xf numFmtId="0" fontId="34" fillId="44" borderId="0"/>
    <xf numFmtId="0" fontId="12" fillId="15" borderId="0"/>
    <xf numFmtId="0" fontId="12" fillId="18" borderId="0"/>
    <xf numFmtId="0" fontId="34" fillId="45" borderId="0"/>
    <xf numFmtId="0" fontId="12" fillId="18" borderId="0"/>
    <xf numFmtId="0" fontId="12" fillId="19" borderId="0"/>
    <xf numFmtId="0" fontId="34" fillId="46" borderId="0"/>
    <xf numFmtId="0" fontId="12" fillId="19" borderId="0"/>
    <xf numFmtId="0" fontId="12" fillId="16" borderId="0"/>
    <xf numFmtId="0" fontId="34" fillId="47" borderId="0"/>
    <xf numFmtId="0" fontId="12" fillId="16" borderId="0"/>
    <xf numFmtId="0" fontId="12" fillId="14" borderId="0"/>
    <xf numFmtId="0" fontId="34" fillId="48" borderId="0"/>
    <xf numFmtId="0" fontId="12" fillId="14" borderId="0"/>
    <xf numFmtId="0" fontId="12" fillId="20" borderId="0"/>
    <xf numFmtId="0" fontId="34" fillId="49" borderId="0"/>
    <xf numFmtId="0" fontId="12" fillId="20" borderId="0"/>
    <xf numFmtId="0" fontId="13" fillId="3" borderId="0"/>
    <xf numFmtId="0" fontId="35" fillId="50" borderId="0"/>
    <xf numFmtId="0" fontId="13" fillId="3" borderId="0"/>
    <xf numFmtId="0" fontId="14" fillId="9" borderId="1"/>
    <xf numFmtId="0" fontId="36" fillId="51" borderId="17"/>
    <xf numFmtId="0" fontId="14" fillId="9" borderId="1"/>
    <xf numFmtId="0" fontId="15" fillId="21" borderId="2"/>
    <xf numFmtId="0" fontId="37" fillId="52" borderId="18"/>
    <xf numFmtId="0" fontId="15" fillId="21" borderId="2"/>
    <xf numFmtId="43" fontId="90" fillId="0" borderId="0"/>
    <xf numFmtId="43" fontId="90" fillId="0" borderId="0"/>
    <xf numFmtId="43" fontId="90" fillId="0" borderId="0"/>
    <xf numFmtId="43" fontId="90" fillId="0" borderId="0"/>
    <xf numFmtId="43" fontId="90" fillId="0" borderId="0"/>
    <xf numFmtId="43" fontId="90" fillId="0" borderId="0"/>
    <xf numFmtId="43" fontId="90" fillId="0" borderId="0"/>
    <xf numFmtId="43" fontId="90" fillId="0" borderId="0"/>
    <xf numFmtId="44" fontId="90" fillId="0" borderId="0"/>
    <xf numFmtId="44" fontId="90" fillId="0" borderId="0"/>
    <xf numFmtId="44" fontId="90" fillId="0" borderId="0"/>
    <xf numFmtId="44" fontId="90" fillId="0" borderId="0"/>
    <xf numFmtId="44" fontId="90" fillId="0" borderId="0"/>
    <xf numFmtId="44" fontId="90" fillId="0" borderId="0"/>
    <xf numFmtId="44" fontId="90" fillId="0" borderId="0"/>
    <xf numFmtId="0" fontId="16" fillId="0" borderId="0"/>
    <xf numFmtId="0" fontId="38" fillId="0" borderId="0"/>
    <xf numFmtId="0" fontId="16" fillId="0" borderId="0"/>
    <xf numFmtId="0" fontId="17" fillId="5" borderId="0"/>
    <xf numFmtId="0" fontId="39" fillId="53" borderId="0"/>
    <xf numFmtId="0" fontId="17" fillId="5" borderId="0"/>
    <xf numFmtId="0" fontId="18" fillId="0" borderId="3"/>
    <xf numFmtId="0" fontId="40" fillId="0" borderId="19"/>
    <xf numFmtId="0" fontId="18" fillId="0" borderId="3"/>
    <xf numFmtId="0" fontId="19" fillId="0" borderId="4"/>
    <xf numFmtId="0" fontId="41" fillId="0" borderId="20"/>
    <xf numFmtId="0" fontId="19" fillId="0" borderId="4"/>
    <xf numFmtId="0" fontId="20" fillId="0" borderId="5"/>
    <xf numFmtId="0" fontId="42" fillId="0" borderId="21"/>
    <xf numFmtId="0" fontId="20" fillId="0" borderId="5"/>
    <xf numFmtId="0" fontId="20" fillId="0" borderId="0"/>
    <xf numFmtId="0" fontId="42" fillId="0" borderId="0"/>
    <xf numFmtId="0" fontId="20" fillId="0" borderId="0"/>
    <xf numFmtId="0" fontId="8" fillId="0" borderId="0">
      <alignment vertical="top"/>
      <protection locked="0"/>
    </xf>
    <xf numFmtId="0" fontId="21" fillId="4" borderId="1"/>
    <xf numFmtId="0" fontId="43" fillId="54" borderId="17"/>
    <xf numFmtId="0" fontId="21" fillId="4" borderId="1"/>
    <xf numFmtId="0" fontId="22" fillId="0" borderId="6"/>
    <xf numFmtId="0" fontId="44" fillId="0" borderId="22"/>
    <xf numFmtId="0" fontId="22" fillId="0" borderId="6"/>
    <xf numFmtId="0" fontId="23" fillId="22" borderId="0"/>
    <xf numFmtId="0" fontId="45" fillId="55" borderId="0"/>
    <xf numFmtId="0" fontId="23" fillId="22" borderId="0"/>
    <xf numFmtId="0" fontId="90" fillId="0" borderId="0"/>
    <xf numFmtId="0" fontId="90" fillId="0" borderId="0"/>
    <xf numFmtId="0" fontId="90" fillId="0" borderId="0"/>
    <xf numFmtId="0" fontId="90" fillId="0" borderId="0"/>
    <xf numFmtId="0" fontId="33" fillId="0" borderId="0"/>
    <xf numFmtId="0" fontId="90" fillId="0" borderId="0"/>
    <xf numFmtId="0" fontId="90" fillId="0" borderId="0"/>
    <xf numFmtId="0" fontId="90" fillId="23" borderId="7"/>
    <xf numFmtId="0" fontId="90" fillId="23" borderId="7"/>
    <xf numFmtId="0" fontId="90" fillId="23" borderId="7"/>
    <xf numFmtId="0" fontId="90" fillId="23" borderId="7"/>
    <xf numFmtId="0" fontId="90" fillId="23" borderId="7"/>
    <xf numFmtId="0" fontId="33" fillId="56" borderId="23"/>
    <xf numFmtId="0" fontId="90" fillId="23" borderId="7"/>
    <xf numFmtId="0" fontId="90" fillId="23" borderId="7"/>
    <xf numFmtId="0" fontId="24" fillId="9" borderId="8"/>
    <xf numFmtId="0" fontId="46" fillId="51" borderId="24"/>
    <xf numFmtId="0" fontId="24" fillId="9" borderId="8"/>
    <xf numFmtId="9" fontId="90" fillId="0" borderId="0"/>
    <xf numFmtId="9" fontId="90" fillId="0" borderId="0"/>
    <xf numFmtId="9" fontId="90" fillId="0" borderId="0"/>
    <xf numFmtId="9" fontId="90" fillId="0" borderId="0"/>
    <xf numFmtId="9" fontId="90" fillId="0" borderId="0"/>
    <xf numFmtId="9" fontId="90" fillId="0" borderId="0"/>
    <xf numFmtId="9" fontId="90" fillId="0" borderId="0"/>
    <xf numFmtId="9" fontId="90" fillId="0" borderId="0"/>
    <xf numFmtId="0" fontId="25" fillId="0" borderId="0"/>
    <xf numFmtId="0" fontId="47" fillId="0" borderId="0"/>
    <xf numFmtId="0" fontId="25" fillId="0" borderId="0"/>
    <xf numFmtId="0" fontId="26" fillId="0" borderId="9"/>
    <xf numFmtId="0" fontId="48" fillId="0" borderId="25"/>
    <xf numFmtId="0" fontId="26" fillId="0" borderId="9"/>
    <xf numFmtId="0" fontId="27" fillId="0" borderId="0"/>
    <xf numFmtId="0" fontId="49" fillId="0" borderId="0"/>
    <xf numFmtId="0" fontId="27" fillId="0" borderId="0"/>
    <xf numFmtId="0" fontId="90" fillId="0" borderId="0"/>
    <xf numFmtId="0" fontId="11" fillId="2" borderId="0"/>
    <xf numFmtId="0" fontId="11" fillId="3" borderId="0"/>
    <xf numFmtId="0" fontId="11" fillId="5" borderId="0"/>
    <xf numFmtId="0" fontId="11" fillId="6" borderId="0"/>
    <xf numFmtId="0" fontId="11" fillId="7" borderId="0"/>
    <xf numFmtId="0" fontId="11" fillId="4" borderId="0"/>
    <xf numFmtId="0" fontId="11" fillId="8" borderId="0"/>
    <xf numFmtId="0" fontId="11" fillId="10" borderId="0"/>
    <xf numFmtId="0" fontId="11" fillId="11" borderId="0"/>
    <xf numFmtId="0" fontId="11" fillId="6" borderId="0"/>
    <xf numFmtId="0" fontId="11" fillId="8" borderId="0"/>
    <xf numFmtId="0" fontId="11" fillId="12" borderId="0"/>
    <xf numFmtId="0" fontId="12" fillId="13" borderId="0"/>
    <xf numFmtId="0" fontId="12" fillId="10" borderId="0"/>
    <xf numFmtId="0" fontId="12" fillId="11" borderId="0"/>
    <xf numFmtId="0" fontId="12" fillId="16" borderId="0"/>
    <xf numFmtId="0" fontId="12" fillId="14" borderId="0"/>
    <xf numFmtId="0" fontId="12" fillId="17" borderId="0"/>
    <xf numFmtId="0" fontId="12" fillId="15" borderId="0"/>
    <xf numFmtId="0" fontId="12" fillId="18" borderId="0"/>
    <xf numFmtId="0" fontId="12" fillId="19" borderId="0"/>
    <xf numFmtId="0" fontId="12" fillId="16" borderId="0"/>
    <xf numFmtId="0" fontId="12" fillId="14" borderId="0"/>
    <xf numFmtId="0" fontId="12" fillId="20" borderId="0"/>
    <xf numFmtId="0" fontId="13" fillId="3" borderId="0"/>
    <xf numFmtId="0" fontId="14" fillId="9" borderId="1"/>
    <xf numFmtId="0" fontId="15" fillId="21" borderId="2"/>
    <xf numFmtId="43" fontId="90" fillId="0" borderId="0"/>
    <xf numFmtId="44" fontId="90" fillId="0" borderId="0"/>
    <xf numFmtId="0" fontId="16" fillId="0" borderId="0"/>
    <xf numFmtId="0" fontId="17" fillId="5" borderId="0"/>
    <xf numFmtId="0" fontId="18" fillId="0" borderId="3"/>
    <xf numFmtId="0" fontId="19" fillId="0" borderId="4"/>
    <xf numFmtId="0" fontId="20" fillId="0" borderId="5"/>
    <xf numFmtId="0" fontId="20" fillId="0" borderId="0"/>
    <xf numFmtId="0" fontId="21" fillId="4" borderId="1"/>
    <xf numFmtId="0" fontId="22" fillId="0" borderId="6"/>
    <xf numFmtId="0" fontId="23" fillId="22" borderId="0"/>
    <xf numFmtId="0" fontId="90" fillId="23" borderId="7"/>
    <xf numFmtId="0" fontId="24" fillId="9" borderId="8"/>
    <xf numFmtId="9" fontId="90" fillId="0" borderId="0"/>
    <xf numFmtId="0" fontId="25" fillId="0" borderId="0"/>
    <xf numFmtId="0" fontId="26" fillId="0" borderId="9"/>
    <xf numFmtId="0" fontId="27" fillId="0" borderId="0"/>
    <xf numFmtId="0" fontId="33" fillId="0" borderId="0"/>
    <xf numFmtId="0" fontId="33" fillId="56" borderId="23"/>
    <xf numFmtId="0" fontId="33" fillId="26" borderId="0"/>
    <xf numFmtId="0" fontId="33" fillId="32" borderId="0"/>
    <xf numFmtId="0" fontId="33" fillId="27" borderId="0"/>
    <xf numFmtId="0" fontId="33" fillId="33" borderId="0"/>
    <xf numFmtId="0" fontId="33" fillId="28" borderId="0"/>
    <xf numFmtId="0" fontId="33" fillId="34" borderId="0"/>
    <xf numFmtId="0" fontId="33" fillId="29" borderId="0"/>
    <xf numFmtId="0" fontId="33" fillId="35" borderId="0"/>
    <xf numFmtId="0" fontId="33" fillId="30" borderId="0"/>
    <xf numFmtId="0" fontId="33" fillId="36" borderId="0"/>
    <xf numFmtId="0" fontId="33" fillId="31" borderId="0"/>
    <xf numFmtId="0" fontId="33" fillId="37" borderId="0"/>
    <xf numFmtId="0" fontId="33" fillId="26" borderId="0"/>
    <xf numFmtId="0" fontId="33" fillId="26" borderId="0"/>
    <xf numFmtId="0" fontId="11" fillId="2" borderId="0"/>
    <xf numFmtId="0" fontId="33" fillId="26" borderId="0"/>
    <xf numFmtId="0" fontId="11" fillId="2" borderId="0"/>
    <xf numFmtId="0" fontId="33" fillId="27" borderId="0"/>
    <xf numFmtId="0" fontId="33" fillId="27" borderId="0"/>
    <xf numFmtId="0" fontId="11" fillId="3" borderId="0"/>
    <xf numFmtId="0" fontId="33" fillId="27" borderId="0"/>
    <xf numFmtId="0" fontId="11" fillId="3" borderId="0"/>
    <xf numFmtId="0" fontId="33" fillId="28" borderId="0"/>
    <xf numFmtId="0" fontId="33" fillId="28" borderId="0"/>
    <xf numFmtId="0" fontId="11" fillId="5" borderId="0"/>
    <xf numFmtId="0" fontId="33" fillId="28" borderId="0"/>
    <xf numFmtId="0" fontId="11" fillId="5" borderId="0"/>
    <xf numFmtId="0" fontId="33" fillId="29" borderId="0"/>
    <xf numFmtId="0" fontId="33" fillId="29" borderId="0"/>
    <xf numFmtId="0" fontId="11" fillId="6" borderId="0"/>
    <xf numFmtId="0" fontId="33" fillId="29" borderId="0"/>
    <xf numFmtId="0" fontId="11" fillId="6" borderId="0"/>
    <xf numFmtId="0" fontId="33" fillId="30" borderId="0"/>
    <xf numFmtId="0" fontId="33" fillId="30" borderId="0"/>
    <xf numFmtId="0" fontId="11" fillId="7" borderId="0"/>
    <xf numFmtId="0" fontId="33" fillId="30" borderId="0"/>
    <xf numFmtId="0" fontId="11" fillId="7" borderId="0"/>
    <xf numFmtId="0" fontId="33" fillId="31" borderId="0"/>
    <xf numFmtId="0" fontId="33" fillId="31" borderId="0"/>
    <xf numFmtId="0" fontId="11" fillId="4" borderId="0"/>
    <xf numFmtId="0" fontId="33" fillId="31" borderId="0"/>
    <xf numFmtId="0" fontId="11" fillId="4" borderId="0"/>
    <xf numFmtId="0" fontId="33" fillId="32" borderId="0"/>
    <xf numFmtId="0" fontId="33" fillId="32" borderId="0"/>
    <xf numFmtId="0" fontId="11" fillId="8" borderId="0"/>
    <xf numFmtId="0" fontId="33" fillId="32" borderId="0"/>
    <xf numFmtId="0" fontId="11" fillId="8" borderId="0"/>
    <xf numFmtId="0" fontId="33" fillId="33" borderId="0"/>
    <xf numFmtId="0" fontId="33" fillId="33" borderId="0"/>
    <xf numFmtId="0" fontId="11" fillId="10" borderId="0"/>
    <xf numFmtId="0" fontId="33" fillId="33" borderId="0"/>
    <xf numFmtId="0" fontId="11" fillId="10" borderId="0"/>
    <xf numFmtId="0" fontId="33" fillId="34" borderId="0"/>
    <xf numFmtId="0" fontId="33" fillId="34" borderId="0"/>
    <xf numFmtId="0" fontId="11" fillId="11" borderId="0"/>
    <xf numFmtId="0" fontId="33" fillId="34" borderId="0"/>
    <xf numFmtId="0" fontId="11" fillId="11" borderId="0"/>
    <xf numFmtId="0" fontId="33" fillId="35" borderId="0"/>
    <xf numFmtId="0" fontId="33" fillId="35" borderId="0"/>
    <xf numFmtId="0" fontId="11" fillId="6" borderId="0"/>
    <xf numFmtId="0" fontId="33" fillId="35" borderId="0"/>
    <xf numFmtId="0" fontId="11" fillId="6" borderId="0"/>
    <xf numFmtId="0" fontId="33" fillId="36" borderId="0"/>
    <xf numFmtId="0" fontId="33" fillId="36" borderId="0"/>
    <xf numFmtId="0" fontId="11" fillId="8" borderId="0"/>
    <xf numFmtId="0" fontId="33" fillId="36" borderId="0"/>
    <xf numFmtId="0" fontId="11" fillId="8" borderId="0"/>
    <xf numFmtId="0" fontId="33" fillId="37" borderId="0"/>
    <xf numFmtId="0" fontId="33" fillId="37" borderId="0"/>
    <xf numFmtId="0" fontId="11" fillId="12" borderId="0"/>
    <xf numFmtId="0" fontId="33" fillId="37" borderId="0"/>
    <xf numFmtId="0" fontId="11" fillId="12" borderId="0"/>
    <xf numFmtId="0" fontId="12" fillId="13" borderId="0"/>
    <xf numFmtId="0" fontId="12" fillId="13" borderId="0"/>
    <xf numFmtId="0" fontId="12" fillId="10" borderId="0"/>
    <xf numFmtId="0" fontId="12" fillId="10" borderId="0"/>
    <xf numFmtId="0" fontId="12" fillId="11" borderId="0"/>
    <xf numFmtId="0" fontId="12" fillId="11" borderId="0"/>
    <xf numFmtId="0" fontId="12" fillId="16" borderId="0"/>
    <xf numFmtId="0" fontId="12" fillId="16" borderId="0"/>
    <xf numFmtId="0" fontId="12" fillId="14" borderId="0"/>
    <xf numFmtId="0" fontId="12" fillId="14" borderId="0"/>
    <xf numFmtId="0" fontId="12" fillId="17" borderId="0"/>
    <xf numFmtId="0" fontId="12" fillId="17" borderId="0"/>
    <xf numFmtId="0" fontId="12" fillId="15" borderId="0"/>
    <xf numFmtId="0" fontId="12" fillId="15" borderId="0"/>
    <xf numFmtId="0" fontId="12" fillId="18" borderId="0"/>
    <xf numFmtId="0" fontId="12" fillId="18" borderId="0"/>
    <xf numFmtId="0" fontId="12" fillId="19" borderId="0"/>
    <xf numFmtId="0" fontId="12" fillId="19" borderId="0"/>
    <xf numFmtId="0" fontId="12" fillId="16" borderId="0"/>
    <xf numFmtId="0" fontId="12" fillId="16" borderId="0"/>
    <xf numFmtId="0" fontId="12" fillId="14" borderId="0"/>
    <xf numFmtId="0" fontId="12" fillId="14" borderId="0"/>
    <xf numFmtId="0" fontId="12" fillId="20" borderId="0"/>
    <xf numFmtId="0" fontId="12" fillId="20" borderId="0"/>
    <xf numFmtId="0" fontId="13" fillId="3" borderId="0"/>
    <xf numFmtId="0" fontId="13" fillId="3" borderId="0"/>
    <xf numFmtId="0" fontId="14" fillId="9" borderId="1"/>
    <xf numFmtId="0" fontId="14" fillId="9" borderId="1"/>
    <xf numFmtId="0" fontId="15" fillId="21" borderId="2"/>
    <xf numFmtId="0" fontId="15" fillId="21" borderId="2"/>
    <xf numFmtId="43" fontId="90" fillId="0" borderId="0"/>
    <xf numFmtId="43" fontId="90" fillId="0" borderId="0"/>
    <xf numFmtId="43" fontId="90" fillId="0" borderId="0"/>
    <xf numFmtId="43" fontId="90" fillId="0" borderId="0"/>
    <xf numFmtId="43" fontId="90" fillId="0" borderId="0"/>
    <xf numFmtId="43" fontId="90" fillId="0" borderId="0"/>
    <xf numFmtId="43" fontId="90" fillId="0" borderId="0"/>
    <xf numFmtId="43" fontId="90" fillId="0" borderId="0"/>
    <xf numFmtId="43" fontId="90" fillId="0" borderId="0"/>
    <xf numFmtId="43" fontId="90" fillId="0" borderId="0"/>
    <xf numFmtId="44" fontId="90" fillId="0" borderId="0"/>
    <xf numFmtId="44" fontId="90" fillId="0" borderId="0"/>
    <xf numFmtId="44" fontId="90" fillId="0" borderId="0"/>
    <xf numFmtId="44" fontId="90" fillId="0" borderId="0"/>
    <xf numFmtId="44" fontId="90" fillId="0" borderId="0"/>
    <xf numFmtId="44" fontId="90" fillId="0" borderId="0"/>
    <xf numFmtId="44" fontId="90" fillId="0" borderId="0"/>
    <xf numFmtId="44" fontId="90" fillId="0" borderId="0"/>
    <xf numFmtId="0" fontId="16" fillId="0" borderId="0"/>
    <xf numFmtId="0" fontId="16" fillId="0" borderId="0"/>
    <xf numFmtId="0" fontId="17" fillId="5" borderId="0"/>
    <xf numFmtId="0" fontId="17" fillId="5" borderId="0"/>
    <xf numFmtId="0" fontId="18" fillId="0" borderId="3"/>
    <xf numFmtId="0" fontId="18" fillId="0" borderId="3"/>
    <xf numFmtId="0" fontId="19" fillId="0" borderId="4"/>
    <xf numFmtId="0" fontId="19" fillId="0" borderId="4"/>
    <xf numFmtId="0" fontId="20" fillId="0" borderId="5"/>
    <xf numFmtId="0" fontId="20" fillId="0" borderId="5"/>
    <xf numFmtId="0" fontId="20" fillId="0" borderId="0"/>
    <xf numFmtId="0" fontId="20" fillId="0" borderId="0"/>
    <xf numFmtId="0" fontId="21" fillId="4" borderId="1"/>
    <xf numFmtId="0" fontId="21" fillId="4" borderId="1"/>
    <xf numFmtId="0" fontId="22" fillId="0" borderId="6"/>
    <xf numFmtId="0" fontId="22" fillId="0" borderId="6"/>
    <xf numFmtId="0" fontId="23" fillId="22" borderId="0"/>
    <xf numFmtId="0" fontId="23" fillId="22" borderId="0"/>
    <xf numFmtId="0" fontId="90" fillId="0" borderId="0"/>
    <xf numFmtId="0" fontId="90" fillId="0" borderId="0"/>
    <xf numFmtId="0" fontId="90" fillId="0" borderId="0"/>
    <xf numFmtId="0" fontId="90" fillId="0" borderId="0"/>
    <xf numFmtId="0" fontId="90" fillId="0" borderId="0"/>
    <xf numFmtId="0" fontId="33" fillId="0" borderId="0"/>
    <xf numFmtId="0" fontId="90" fillId="0" borderId="0"/>
    <xf numFmtId="0" fontId="90" fillId="0" borderId="0"/>
    <xf numFmtId="0" fontId="90" fillId="0" borderId="0"/>
    <xf numFmtId="0" fontId="33" fillId="0" borderId="0"/>
    <xf numFmtId="0" fontId="90" fillId="0" borderId="0"/>
    <xf numFmtId="0" fontId="90" fillId="0" borderId="0"/>
    <xf numFmtId="0" fontId="33" fillId="0" borderId="0"/>
    <xf numFmtId="0" fontId="90" fillId="23" borderId="7"/>
    <xf numFmtId="0" fontId="90" fillId="23" borderId="7"/>
    <xf numFmtId="0" fontId="90" fillId="23" borderId="7"/>
    <xf numFmtId="0" fontId="90" fillId="23" borderId="7"/>
    <xf numFmtId="0" fontId="90" fillId="23" borderId="7"/>
    <xf numFmtId="0" fontId="90" fillId="23" borderId="7"/>
    <xf numFmtId="0" fontId="33" fillId="56" borderId="23"/>
    <xf numFmtId="0" fontId="90" fillId="23" borderId="7"/>
    <xf numFmtId="0" fontId="90" fillId="23" borderId="7"/>
    <xf numFmtId="0" fontId="90" fillId="23" borderId="7"/>
    <xf numFmtId="0" fontId="33" fillId="56" borderId="23"/>
    <xf numFmtId="0" fontId="90" fillId="23" borderId="7"/>
    <xf numFmtId="0" fontId="33" fillId="56" borderId="23"/>
    <xf numFmtId="0" fontId="24" fillId="9" borderId="8"/>
    <xf numFmtId="0" fontId="24" fillId="9" borderId="8"/>
    <xf numFmtId="9" fontId="90" fillId="0" borderId="0"/>
    <xf numFmtId="9" fontId="90" fillId="0" borderId="0"/>
    <xf numFmtId="9" fontId="90" fillId="0" borderId="0"/>
    <xf numFmtId="9" fontId="90" fillId="0" borderId="0"/>
    <xf numFmtId="9" fontId="90" fillId="0" borderId="0"/>
    <xf numFmtId="9" fontId="90" fillId="0" borderId="0"/>
    <xf numFmtId="9" fontId="90" fillId="0" borderId="0"/>
    <xf numFmtId="9" fontId="90" fillId="0" borderId="0"/>
    <xf numFmtId="9" fontId="90" fillId="0" borderId="0"/>
    <xf numFmtId="9" fontId="90" fillId="0" borderId="0"/>
    <xf numFmtId="0" fontId="25" fillId="0" borderId="0"/>
    <xf numFmtId="0" fontId="25" fillId="0" borderId="0"/>
    <xf numFmtId="0" fontId="26" fillId="0" borderId="9"/>
    <xf numFmtId="0" fontId="26" fillId="0" borderId="9"/>
    <xf numFmtId="0" fontId="27" fillId="0" borderId="0"/>
    <xf numFmtId="0" fontId="27" fillId="0" borderId="0"/>
    <xf numFmtId="0" fontId="3" fillId="0" borderId="0"/>
    <xf numFmtId="0" fontId="90" fillId="0" borderId="0"/>
    <xf numFmtId="0" fontId="11" fillId="2" borderId="0"/>
    <xf numFmtId="0" fontId="11" fillId="3" borderId="0"/>
    <xf numFmtId="0" fontId="11" fillId="5" borderId="0"/>
    <xf numFmtId="0" fontId="11" fillId="6" borderId="0"/>
    <xf numFmtId="0" fontId="11" fillId="7" borderId="0"/>
    <xf numFmtId="0" fontId="11" fillId="4" borderId="0"/>
    <xf numFmtId="0" fontId="11" fillId="8" borderId="0"/>
    <xf numFmtId="0" fontId="11" fillId="10" borderId="0"/>
    <xf numFmtId="0" fontId="11" fillId="11" borderId="0"/>
    <xf numFmtId="0" fontId="11" fillId="6" borderId="0"/>
    <xf numFmtId="0" fontId="11" fillId="8" borderId="0"/>
    <xf numFmtId="0" fontId="11" fillId="12" borderId="0"/>
    <xf numFmtId="0" fontId="12" fillId="13" borderId="0"/>
    <xf numFmtId="0" fontId="12" fillId="10" borderId="0"/>
    <xf numFmtId="0" fontId="12" fillId="11" borderId="0"/>
    <xf numFmtId="0" fontId="12" fillId="16" borderId="0"/>
    <xf numFmtId="0" fontId="12" fillId="14" borderId="0"/>
    <xf numFmtId="0" fontId="12" fillId="17" borderId="0"/>
    <xf numFmtId="0" fontId="12" fillId="15" borderId="0"/>
    <xf numFmtId="0" fontId="12" fillId="18" borderId="0"/>
    <xf numFmtId="0" fontId="12" fillId="19" borderId="0"/>
    <xf numFmtId="0" fontId="12" fillId="16" borderId="0"/>
    <xf numFmtId="0" fontId="12" fillId="14" borderId="0"/>
    <xf numFmtId="0" fontId="12" fillId="20" borderId="0"/>
    <xf numFmtId="0" fontId="13" fillId="3" borderId="0"/>
    <xf numFmtId="0" fontId="14" fillId="9" borderId="1"/>
    <xf numFmtId="0" fontId="15" fillId="21" borderId="2"/>
    <xf numFmtId="43" fontId="90" fillId="0" borderId="0"/>
    <xf numFmtId="0" fontId="16" fillId="0" borderId="0"/>
    <xf numFmtId="0" fontId="17" fillId="5" borderId="0"/>
    <xf numFmtId="0" fontId="18" fillId="0" borderId="3"/>
    <xf numFmtId="0" fontId="19" fillId="0" borderId="4"/>
    <xf numFmtId="0" fontId="20" fillId="0" borderId="5"/>
    <xf numFmtId="0" fontId="20" fillId="0" borderId="0"/>
    <xf numFmtId="0" fontId="21" fillId="4" borderId="1"/>
    <xf numFmtId="0" fontId="22" fillId="0" borderId="6"/>
    <xf numFmtId="0" fontId="23" fillId="22" borderId="0"/>
    <xf numFmtId="0" fontId="90" fillId="23" borderId="7"/>
    <xf numFmtId="0" fontId="24" fillId="9" borderId="8"/>
    <xf numFmtId="9" fontId="90" fillId="0" borderId="0"/>
    <xf numFmtId="0" fontId="25" fillId="0" borderId="0"/>
    <xf numFmtId="0" fontId="26" fillId="0" borderId="9"/>
    <xf numFmtId="0" fontId="27" fillId="0" borderId="0"/>
    <xf numFmtId="0" fontId="3" fillId="0" borderId="0"/>
    <xf numFmtId="0" fontId="90" fillId="0" borderId="0"/>
    <xf numFmtId="0" fontId="11" fillId="2" borderId="0"/>
    <xf numFmtId="0" fontId="11" fillId="3" borderId="0"/>
    <xf numFmtId="0" fontId="11" fillId="5" borderId="0"/>
    <xf numFmtId="0" fontId="11" fillId="6" borderId="0"/>
    <xf numFmtId="0" fontId="11" fillId="7" borderId="0"/>
    <xf numFmtId="0" fontId="11" fillId="4" borderId="0"/>
    <xf numFmtId="0" fontId="11" fillId="8" borderId="0"/>
    <xf numFmtId="0" fontId="11" fillId="6" borderId="0"/>
    <xf numFmtId="0" fontId="11" fillId="10" borderId="0"/>
    <xf numFmtId="0" fontId="11" fillId="11" borderId="0"/>
    <xf numFmtId="0" fontId="11" fillId="6" borderId="0"/>
    <xf numFmtId="0" fontId="11" fillId="8" borderId="0"/>
    <xf numFmtId="0" fontId="11" fillId="12" borderId="0"/>
    <xf numFmtId="0" fontId="12" fillId="13" borderId="0"/>
    <xf numFmtId="0" fontId="12" fillId="10" borderId="0"/>
    <xf numFmtId="0" fontId="12" fillId="16" borderId="0"/>
    <xf numFmtId="0" fontId="12" fillId="11" borderId="0"/>
    <xf numFmtId="0" fontId="11" fillId="11" borderId="0"/>
    <xf numFmtId="0" fontId="11" fillId="5" borderId="0"/>
    <xf numFmtId="0" fontId="12" fillId="16" borderId="0"/>
    <xf numFmtId="0" fontId="12" fillId="14" borderId="0"/>
    <xf numFmtId="0" fontId="12" fillId="17" borderId="0"/>
    <xf numFmtId="0" fontId="12" fillId="11" borderId="0"/>
    <xf numFmtId="0" fontId="12" fillId="15" borderId="0"/>
    <xf numFmtId="0" fontId="12" fillId="18" borderId="0"/>
    <xf numFmtId="0" fontId="12" fillId="19" borderId="0"/>
    <xf numFmtId="0" fontId="12" fillId="16" borderId="0"/>
    <xf numFmtId="0" fontId="12" fillId="20" borderId="0"/>
    <xf numFmtId="0" fontId="12" fillId="17" borderId="0"/>
    <xf numFmtId="0" fontId="12" fillId="14" borderId="0"/>
    <xf numFmtId="0" fontId="12" fillId="20" borderId="0"/>
    <xf numFmtId="0" fontId="13" fillId="3" borderId="0"/>
    <xf numFmtId="0" fontId="15" fillId="21" borderId="2"/>
    <xf numFmtId="0" fontId="14" fillId="9" borderId="1"/>
    <xf numFmtId="0" fontId="15" fillId="21" borderId="2"/>
    <xf numFmtId="0" fontId="14" fillId="9" borderId="1"/>
    <xf numFmtId="43" fontId="90" fillId="0" borderId="0"/>
    <xf numFmtId="0" fontId="16" fillId="0" borderId="0"/>
    <xf numFmtId="0" fontId="17" fillId="5" borderId="0"/>
    <xf numFmtId="0" fontId="18" fillId="0" borderId="3"/>
    <xf numFmtId="0" fontId="23" fillId="22" borderId="0"/>
    <xf numFmtId="0" fontId="19" fillId="0" borderId="4"/>
    <xf numFmtId="43" fontId="90" fillId="0" borderId="0"/>
    <xf numFmtId="0" fontId="16" fillId="0" borderId="0"/>
    <xf numFmtId="0" fontId="20" fillId="0" borderId="5"/>
    <xf numFmtId="0" fontId="12" fillId="14" borderId="0"/>
    <xf numFmtId="0" fontId="12" fillId="16" borderId="0"/>
    <xf numFmtId="0" fontId="20" fillId="0" borderId="0"/>
    <xf numFmtId="0" fontId="21" fillId="4" borderId="1"/>
    <xf numFmtId="0" fontId="22" fillId="0" borderId="6"/>
    <xf numFmtId="0" fontId="23" fillId="22" borderId="0"/>
    <xf numFmtId="0" fontId="90" fillId="23" borderId="7"/>
    <xf numFmtId="0" fontId="24" fillId="9" borderId="8"/>
    <xf numFmtId="9" fontId="90" fillId="0" borderId="0"/>
    <xf numFmtId="9" fontId="90" fillId="0" borderId="0"/>
    <xf numFmtId="0" fontId="20" fillId="0" borderId="0"/>
    <xf numFmtId="0" fontId="12" fillId="18" borderId="0"/>
    <xf numFmtId="0" fontId="25" fillId="0" borderId="0"/>
    <xf numFmtId="0" fontId="11" fillId="8" borderId="0"/>
    <xf numFmtId="0" fontId="11" fillId="7" borderId="0"/>
    <xf numFmtId="0" fontId="26" fillId="0" borderId="9"/>
    <xf numFmtId="0" fontId="27" fillId="0" borderId="0"/>
    <xf numFmtId="0" fontId="12" fillId="13" borderId="0"/>
    <xf numFmtId="0" fontId="11" fillId="3" borderId="0"/>
    <xf numFmtId="0" fontId="11" fillId="4" borderId="0"/>
    <xf numFmtId="0" fontId="12" fillId="10" borderId="0"/>
    <xf numFmtId="0" fontId="27" fillId="0" borderId="0"/>
    <xf numFmtId="0" fontId="17" fillId="5" borderId="0"/>
    <xf numFmtId="0" fontId="12" fillId="19" borderId="0"/>
    <xf numFmtId="0" fontId="11" fillId="6" borderId="0"/>
    <xf numFmtId="0" fontId="11" fillId="2" borderId="0"/>
    <xf numFmtId="0" fontId="26" fillId="0" borderId="9"/>
    <xf numFmtId="0" fontId="21" fillId="4" borderId="1"/>
    <xf numFmtId="0" fontId="18" fillId="0" borderId="3"/>
    <xf numFmtId="0" fontId="11" fillId="10" borderId="0"/>
    <xf numFmtId="0" fontId="20" fillId="0" borderId="5"/>
    <xf numFmtId="0" fontId="11" fillId="8" borderId="0"/>
    <xf numFmtId="0" fontId="22" fillId="0" borderId="6"/>
    <xf numFmtId="0" fontId="19" fillId="0" borderId="4"/>
    <xf numFmtId="0" fontId="11" fillId="12" borderId="0"/>
    <xf numFmtId="0" fontId="3" fillId="0" borderId="0"/>
    <xf numFmtId="0" fontId="90" fillId="0" borderId="0"/>
    <xf numFmtId="0" fontId="25" fillId="0" borderId="0"/>
    <xf numFmtId="0" fontId="90" fillId="23" borderId="7"/>
    <xf numFmtId="0" fontId="90" fillId="0" borderId="0"/>
    <xf numFmtId="0" fontId="12" fillId="14" borderId="0"/>
    <xf numFmtId="0" fontId="24" fillId="9" borderId="8"/>
    <xf numFmtId="0" fontId="12" fillId="15" borderId="0"/>
    <xf numFmtId="0" fontId="13" fillId="3" borderId="0"/>
    <xf numFmtId="0" fontId="33" fillId="0" borderId="0"/>
    <xf numFmtId="0" fontId="90" fillId="0" borderId="0"/>
    <xf numFmtId="0" fontId="11" fillId="2" borderId="0"/>
    <xf numFmtId="0" fontId="33" fillId="26" borderId="0"/>
    <xf numFmtId="0" fontId="11" fillId="3" borderId="0"/>
    <xf numFmtId="0" fontId="33" fillId="27" borderId="0"/>
    <xf numFmtId="0" fontId="11" fillId="5" borderId="0"/>
    <xf numFmtId="0" fontId="33" fillId="28" borderId="0"/>
    <xf numFmtId="0" fontId="11" fillId="6" borderId="0"/>
    <xf numFmtId="0" fontId="33" fillId="29" borderId="0"/>
    <xf numFmtId="0" fontId="11" fillId="7" borderId="0"/>
    <xf numFmtId="0" fontId="33" fillId="30" borderId="0"/>
    <xf numFmtId="0" fontId="11" fillId="4" borderId="0"/>
    <xf numFmtId="0" fontId="33" fillId="31" borderId="0"/>
    <xf numFmtId="0" fontId="11" fillId="8" borderId="0"/>
    <xf numFmtId="0" fontId="33" fillId="32" borderId="0"/>
    <xf numFmtId="0" fontId="11" fillId="10" borderId="0"/>
    <xf numFmtId="0" fontId="33" fillId="33" borderId="0"/>
    <xf numFmtId="0" fontId="11" fillId="11" borderId="0"/>
    <xf numFmtId="0" fontId="33" fillId="34" borderId="0"/>
    <xf numFmtId="0" fontId="11" fillId="6" borderId="0"/>
    <xf numFmtId="0" fontId="33" fillId="35" borderId="0"/>
    <xf numFmtId="0" fontId="11" fillId="8" borderId="0"/>
    <xf numFmtId="0" fontId="33" fillId="36" borderId="0"/>
    <xf numFmtId="0" fontId="11" fillId="12" borderId="0"/>
    <xf numFmtId="0" fontId="33" fillId="37" borderId="0"/>
    <xf numFmtId="0" fontId="12" fillId="13" borderId="0"/>
    <xf numFmtId="0" fontId="12" fillId="10" borderId="0"/>
    <xf numFmtId="0" fontId="12" fillId="11" borderId="0"/>
    <xf numFmtId="0" fontId="12" fillId="16" borderId="0"/>
    <xf numFmtId="0" fontId="12" fillId="14" borderId="0"/>
    <xf numFmtId="0" fontId="12" fillId="17" borderId="0"/>
    <xf numFmtId="0" fontId="12" fillId="15" borderId="0"/>
    <xf numFmtId="0" fontId="12" fillId="18" borderId="0"/>
    <xf numFmtId="0" fontId="12" fillId="19" borderId="0"/>
    <xf numFmtId="0" fontId="12" fillId="16" borderId="0"/>
    <xf numFmtId="0" fontId="12" fillId="14" borderId="0"/>
    <xf numFmtId="0" fontId="12" fillId="20" borderId="0"/>
    <xf numFmtId="0" fontId="13" fillId="3" borderId="0"/>
    <xf numFmtId="0" fontId="14" fillId="9" borderId="1"/>
    <xf numFmtId="0" fontId="15" fillId="21" borderId="2"/>
    <xf numFmtId="43" fontId="90" fillId="0" borderId="0"/>
    <xf numFmtId="0" fontId="16" fillId="0" borderId="0"/>
    <xf numFmtId="0" fontId="17" fillId="5" borderId="0"/>
    <xf numFmtId="0" fontId="18" fillId="0" borderId="3"/>
    <xf numFmtId="0" fontId="19" fillId="0" borderId="4"/>
    <xf numFmtId="0" fontId="20" fillId="0" borderId="5"/>
    <xf numFmtId="0" fontId="20" fillId="0" borderId="0"/>
    <xf numFmtId="0" fontId="21" fillId="4" borderId="1"/>
    <xf numFmtId="0" fontId="22" fillId="0" borderId="6"/>
    <xf numFmtId="0" fontId="23" fillId="22" borderId="0"/>
    <xf numFmtId="0" fontId="33" fillId="0" borderId="0"/>
    <xf numFmtId="0" fontId="90" fillId="23" borderId="7"/>
    <xf numFmtId="0" fontId="33" fillId="56" borderId="23"/>
    <xf numFmtId="0" fontId="24" fillId="9" borderId="8"/>
    <xf numFmtId="9" fontId="90" fillId="0" borderId="0"/>
    <xf numFmtId="0" fontId="25" fillId="0" borderId="0"/>
    <xf numFmtId="0" fontId="26" fillId="0" borderId="9"/>
    <xf numFmtId="0" fontId="27" fillId="0" borderId="0"/>
    <xf numFmtId="0" fontId="33" fillId="0" borderId="0"/>
    <xf numFmtId="0" fontId="33" fillId="56" borderId="23"/>
    <xf numFmtId="0" fontId="33" fillId="26" borderId="0"/>
    <xf numFmtId="0" fontId="33" fillId="32" borderId="0"/>
    <xf numFmtId="0" fontId="33" fillId="27" borderId="0"/>
    <xf numFmtId="0" fontId="33" fillId="33" borderId="0"/>
    <xf numFmtId="0" fontId="33" fillId="28" borderId="0"/>
    <xf numFmtId="0" fontId="33" fillId="34" borderId="0"/>
    <xf numFmtId="0" fontId="33" fillId="29" borderId="0"/>
    <xf numFmtId="0" fontId="33" fillId="35" borderId="0"/>
    <xf numFmtId="0" fontId="33" fillId="30" borderId="0"/>
    <xf numFmtId="0" fontId="33" fillId="36" borderId="0"/>
    <xf numFmtId="0" fontId="33" fillId="31" borderId="0"/>
    <xf numFmtId="0" fontId="33" fillId="37" borderId="0"/>
    <xf numFmtId="0" fontId="33" fillId="26" borderId="0"/>
    <xf numFmtId="0" fontId="33" fillId="26" borderId="0"/>
    <xf numFmtId="0" fontId="33" fillId="26" borderId="0"/>
    <xf numFmtId="0" fontId="33" fillId="27" borderId="0"/>
    <xf numFmtId="0" fontId="33" fillId="27" borderId="0"/>
    <xf numFmtId="0" fontId="33" fillId="27" borderId="0"/>
    <xf numFmtId="0" fontId="33" fillId="28" borderId="0"/>
    <xf numFmtId="0" fontId="33" fillId="28" borderId="0"/>
    <xf numFmtId="0" fontId="33" fillId="28" borderId="0"/>
    <xf numFmtId="0" fontId="33" fillId="29" borderId="0"/>
    <xf numFmtId="0" fontId="33" fillId="29" borderId="0"/>
    <xf numFmtId="0" fontId="33" fillId="29" borderId="0"/>
    <xf numFmtId="0" fontId="33" fillId="30" borderId="0"/>
    <xf numFmtId="0" fontId="33" fillId="30" borderId="0"/>
    <xf numFmtId="0" fontId="33" fillId="30" borderId="0"/>
    <xf numFmtId="0" fontId="33" fillId="31" borderId="0"/>
    <xf numFmtId="0" fontId="33" fillId="31" borderId="0"/>
    <xf numFmtId="0" fontId="33" fillId="31" borderId="0"/>
    <xf numFmtId="0" fontId="33" fillId="32" borderId="0"/>
    <xf numFmtId="0" fontId="33" fillId="32" borderId="0"/>
    <xf numFmtId="0" fontId="33" fillId="32" borderId="0"/>
    <xf numFmtId="0" fontId="33" fillId="33" borderId="0"/>
    <xf numFmtId="0" fontId="33" fillId="33" borderId="0"/>
    <xf numFmtId="0" fontId="33" fillId="33" borderId="0"/>
    <xf numFmtId="0" fontId="33" fillId="34" borderId="0"/>
    <xf numFmtId="0" fontId="33" fillId="34" borderId="0"/>
    <xf numFmtId="0" fontId="33" fillId="34" borderId="0"/>
    <xf numFmtId="0" fontId="33" fillId="35" borderId="0"/>
    <xf numFmtId="0" fontId="33" fillId="35" borderId="0"/>
    <xf numFmtId="0" fontId="33" fillId="35" borderId="0"/>
    <xf numFmtId="0" fontId="33" fillId="36" borderId="0"/>
    <xf numFmtId="0" fontId="33" fillId="36" borderId="0"/>
    <xf numFmtId="0" fontId="33" fillId="36" borderId="0"/>
    <xf numFmtId="0" fontId="33" fillId="37" borderId="0"/>
    <xf numFmtId="0" fontId="33" fillId="37" borderId="0"/>
    <xf numFmtId="0" fontId="33" fillId="37" borderId="0"/>
    <xf numFmtId="0" fontId="33" fillId="0" borderId="0"/>
    <xf numFmtId="0" fontId="33" fillId="0" borderId="0"/>
    <xf numFmtId="0" fontId="33" fillId="0" borderId="0"/>
    <xf numFmtId="0" fontId="33" fillId="56" borderId="23"/>
    <xf numFmtId="0" fontId="33" fillId="56" borderId="23"/>
    <xf numFmtId="0" fontId="33" fillId="56" borderId="23"/>
    <xf numFmtId="0" fontId="90" fillId="0" borderId="0"/>
    <xf numFmtId="0" fontId="90" fillId="0" borderId="0"/>
    <xf numFmtId="0" fontId="3" fillId="0" borderId="0"/>
    <xf numFmtId="0" fontId="90" fillId="0" borderId="0"/>
    <xf numFmtId="0" fontId="11" fillId="2" borderId="0"/>
    <xf numFmtId="0" fontId="11" fillId="3" borderId="0"/>
    <xf numFmtId="0" fontId="11" fillId="5" borderId="0"/>
    <xf numFmtId="0" fontId="11" fillId="6" borderId="0"/>
    <xf numFmtId="0" fontId="11" fillId="7" borderId="0"/>
    <xf numFmtId="0" fontId="11" fillId="4" borderId="0"/>
    <xf numFmtId="0" fontId="11" fillId="8" borderId="0"/>
    <xf numFmtId="0" fontId="11" fillId="10" borderId="0"/>
    <xf numFmtId="0" fontId="11" fillId="11" borderId="0"/>
    <xf numFmtId="0" fontId="11" fillId="6" borderId="0"/>
    <xf numFmtId="0" fontId="11" fillId="8" borderId="0"/>
    <xf numFmtId="0" fontId="11" fillId="12" borderId="0"/>
    <xf numFmtId="0" fontId="12" fillId="13" borderId="0"/>
    <xf numFmtId="0" fontId="12" fillId="10" borderId="0"/>
    <xf numFmtId="0" fontId="12" fillId="11" borderId="0"/>
    <xf numFmtId="0" fontId="12" fillId="16" borderId="0"/>
    <xf numFmtId="0" fontId="12" fillId="14" borderId="0"/>
    <xf numFmtId="0" fontId="12" fillId="17" borderId="0"/>
    <xf numFmtId="0" fontId="12" fillId="15" borderId="0"/>
    <xf numFmtId="0" fontId="12" fillId="18" borderId="0"/>
    <xf numFmtId="0" fontId="12" fillId="19" borderId="0"/>
    <xf numFmtId="0" fontId="12" fillId="16" borderId="0"/>
    <xf numFmtId="0" fontId="12" fillId="14" borderId="0"/>
    <xf numFmtId="0" fontId="12" fillId="20" borderId="0"/>
    <xf numFmtId="0" fontId="13" fillId="3" borderId="0"/>
    <xf numFmtId="0" fontId="14" fillId="9" borderId="1"/>
    <xf numFmtId="0" fontId="15" fillId="21" borderId="2"/>
    <xf numFmtId="43" fontId="90" fillId="0" borderId="0"/>
    <xf numFmtId="0" fontId="16" fillId="0" borderId="0"/>
    <xf numFmtId="0" fontId="17" fillId="5" borderId="0"/>
    <xf numFmtId="0" fontId="18" fillId="0" borderId="3"/>
    <xf numFmtId="0" fontId="19" fillId="0" borderId="4"/>
    <xf numFmtId="0" fontId="20" fillId="0" borderId="5"/>
    <xf numFmtId="0" fontId="20" fillId="0" borderId="0"/>
    <xf numFmtId="0" fontId="21" fillId="4" borderId="1"/>
    <xf numFmtId="0" fontId="22" fillId="0" borderId="6"/>
    <xf numFmtId="0" fontId="23" fillId="22" borderId="0"/>
    <xf numFmtId="0" fontId="90" fillId="23" borderId="7"/>
    <xf numFmtId="0" fontId="24" fillId="9" borderId="8"/>
    <xf numFmtId="9" fontId="90" fillId="0" borderId="0"/>
    <xf numFmtId="0" fontId="25" fillId="0" borderId="0"/>
    <xf numFmtId="0" fontId="26" fillId="0" borderId="9"/>
    <xf numFmtId="0" fontId="27" fillId="0" borderId="0"/>
    <xf numFmtId="0" fontId="3" fillId="0" borderId="0"/>
    <xf numFmtId="0" fontId="3" fillId="0" borderId="0"/>
    <xf numFmtId="0" fontId="3" fillId="0" borderId="0"/>
    <xf numFmtId="0" fontId="3" fillId="0" borderId="0"/>
    <xf numFmtId="0" fontId="90" fillId="0" borderId="0"/>
    <xf numFmtId="0" fontId="11" fillId="2" borderId="0"/>
    <xf numFmtId="0" fontId="11" fillId="3" borderId="0"/>
    <xf numFmtId="0" fontId="11" fillId="5" borderId="0"/>
    <xf numFmtId="0" fontId="11" fillId="6" borderId="0"/>
    <xf numFmtId="0" fontId="11" fillId="7" borderId="0"/>
    <xf numFmtId="0" fontId="11" fillId="4" borderId="0"/>
    <xf numFmtId="0" fontId="11" fillId="8" borderId="0"/>
    <xf numFmtId="0" fontId="11" fillId="10" borderId="0"/>
    <xf numFmtId="0" fontId="11" fillId="11" borderId="0"/>
    <xf numFmtId="0" fontId="11" fillId="6" borderId="0"/>
    <xf numFmtId="0" fontId="11" fillId="8" borderId="0"/>
    <xf numFmtId="0" fontId="11" fillId="12" borderId="0"/>
    <xf numFmtId="0" fontId="12" fillId="13" borderId="0"/>
    <xf numFmtId="0" fontId="12" fillId="10" borderId="0"/>
    <xf numFmtId="0" fontId="12" fillId="11" borderId="0"/>
    <xf numFmtId="0" fontId="12" fillId="16" borderId="0"/>
    <xf numFmtId="0" fontId="12" fillId="14" borderId="0"/>
    <xf numFmtId="0" fontId="12" fillId="17" borderId="0"/>
    <xf numFmtId="0" fontId="12" fillId="15" borderId="0"/>
    <xf numFmtId="0" fontId="12" fillId="18" borderId="0"/>
    <xf numFmtId="0" fontId="12" fillId="19" borderId="0"/>
    <xf numFmtId="0" fontId="12" fillId="16" borderId="0"/>
    <xf numFmtId="0" fontId="12" fillId="14" borderId="0"/>
    <xf numFmtId="0" fontId="12" fillId="20" borderId="0"/>
    <xf numFmtId="0" fontId="13" fillId="3" borderId="0"/>
    <xf numFmtId="0" fontId="14" fillId="9" borderId="1"/>
    <xf numFmtId="0" fontId="15" fillId="21" borderId="2"/>
    <xf numFmtId="43" fontId="90" fillId="0" borderId="0"/>
    <xf numFmtId="0" fontId="16" fillId="0" borderId="0"/>
    <xf numFmtId="0" fontId="17" fillId="5" borderId="0"/>
    <xf numFmtId="0" fontId="18" fillId="0" borderId="3"/>
    <xf numFmtId="0" fontId="19" fillId="0" borderId="4"/>
    <xf numFmtId="0" fontId="20" fillId="0" borderId="5"/>
    <xf numFmtId="0" fontId="20" fillId="0" borderId="0"/>
    <xf numFmtId="0" fontId="21" fillId="4" borderId="1"/>
    <xf numFmtId="0" fontId="22" fillId="0" borderId="6"/>
    <xf numFmtId="0" fontId="23" fillId="22" borderId="0"/>
    <xf numFmtId="0" fontId="90" fillId="23" borderId="7"/>
    <xf numFmtId="0" fontId="24" fillId="9" borderId="8"/>
    <xf numFmtId="9" fontId="90" fillId="0" borderId="0"/>
    <xf numFmtId="0" fontId="25" fillId="0" borderId="0"/>
    <xf numFmtId="0" fontId="26" fillId="0" borderId="9"/>
    <xf numFmtId="0" fontId="2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0" fillId="0" borderId="0"/>
    <xf numFmtId="0" fontId="90" fillId="0" borderId="0"/>
    <xf numFmtId="0" fontId="33" fillId="0" borderId="0"/>
    <xf numFmtId="0" fontId="33" fillId="0" borderId="0"/>
    <xf numFmtId="0" fontId="101" fillId="0" borderId="0"/>
    <xf numFmtId="0" fontId="93" fillId="0" borderId="0"/>
    <xf numFmtId="0" fontId="100" fillId="0" borderId="0"/>
    <xf numFmtId="0" fontId="100" fillId="0" borderId="0"/>
    <xf numFmtId="0" fontId="90" fillId="0" borderId="0"/>
    <xf numFmtId="9" fontId="100" fillId="0" borderId="0"/>
    <xf numFmtId="9" fontId="33" fillId="0" borderId="0"/>
    <xf numFmtId="9" fontId="100" fillId="0" borderId="0"/>
    <xf numFmtId="9" fontId="103" fillId="0" borderId="0"/>
    <xf numFmtId="0" fontId="102" fillId="0" borderId="0">
      <alignment vertical="top"/>
      <protection locked="0"/>
    </xf>
    <xf numFmtId="0" fontId="104" fillId="0" borderId="0"/>
    <xf numFmtId="0" fontId="56" fillId="56" borderId="23"/>
    <xf numFmtId="0" fontId="56" fillId="23" borderId="7"/>
    <xf numFmtId="0" fontId="33" fillId="0" borderId="0"/>
    <xf numFmtId="0" fontId="33" fillId="56" borderId="23"/>
    <xf numFmtId="0" fontId="33" fillId="26" borderId="0"/>
    <xf numFmtId="0" fontId="33" fillId="32" borderId="0"/>
    <xf numFmtId="0" fontId="33" fillId="27" borderId="0"/>
    <xf numFmtId="0" fontId="33" fillId="33" borderId="0"/>
    <xf numFmtId="0" fontId="33" fillId="28" borderId="0"/>
    <xf numFmtId="0" fontId="33" fillId="34" borderId="0"/>
    <xf numFmtId="0" fontId="33" fillId="29" borderId="0"/>
    <xf numFmtId="0" fontId="33" fillId="35" borderId="0"/>
    <xf numFmtId="0" fontId="33" fillId="30" borderId="0"/>
    <xf numFmtId="0" fontId="33" fillId="36" borderId="0"/>
    <xf numFmtId="0" fontId="33" fillId="31" borderId="0"/>
    <xf numFmtId="0" fontId="33" fillId="37" borderId="0"/>
    <xf numFmtId="0" fontId="33" fillId="0" borderId="0"/>
    <xf numFmtId="0" fontId="33" fillId="56" borderId="23"/>
    <xf numFmtId="0" fontId="33" fillId="26" borderId="0"/>
    <xf numFmtId="0" fontId="33" fillId="32" borderId="0"/>
    <xf numFmtId="0" fontId="33" fillId="27" borderId="0"/>
    <xf numFmtId="0" fontId="33" fillId="33" borderId="0"/>
    <xf numFmtId="0" fontId="33" fillId="28" borderId="0"/>
    <xf numFmtId="0" fontId="33" fillId="34" borderId="0"/>
    <xf numFmtId="0" fontId="33" fillId="29" borderId="0"/>
    <xf numFmtId="0" fontId="33" fillId="35" borderId="0"/>
    <xf numFmtId="0" fontId="33" fillId="30" borderId="0"/>
    <xf numFmtId="0" fontId="33" fillId="36" borderId="0"/>
    <xf numFmtId="0" fontId="33" fillId="31" borderId="0"/>
    <xf numFmtId="0" fontId="33" fillId="37" borderId="0"/>
    <xf numFmtId="0" fontId="90" fillId="0" borderId="0"/>
  </cellStyleXfs>
  <cellXfs count="503">
    <xf numFmtId="0" fontId="0" fillId="0" borderId="0" xfId="0"/>
    <xf numFmtId="3" fontId="5" fillId="0" borderId="0" xfId="0" applyNumberFormat="1" applyFont="1" applyAlignment="1">
      <alignment horizontal="left" vertical="center"/>
    </xf>
    <xf numFmtId="3" fontId="5" fillId="0" borderId="0" xfId="0" applyNumberFormat="1" applyFont="1" applyAlignment="1">
      <alignment vertical="center"/>
    </xf>
    <xf numFmtId="0" fontId="9" fillId="0" borderId="0" xfId="0" applyFont="1"/>
    <xf numFmtId="0" fontId="0" fillId="24" borderId="0" xfId="0" applyFill="1" applyProtection="1">
      <protection hidden="1"/>
    </xf>
    <xf numFmtId="0" fontId="5" fillId="24" borderId="0" xfId="0" applyFont="1" applyFill="1" applyAlignment="1" applyProtection="1">
      <alignment horizontal="left" wrapText="1"/>
      <protection hidden="1"/>
    </xf>
    <xf numFmtId="0" fontId="0" fillId="24" borderId="0" xfId="0" applyFill="1" applyAlignment="1" applyProtection="1">
      <alignment horizontal="center" vertical="center" wrapText="1"/>
      <protection hidden="1"/>
    </xf>
    <xf numFmtId="0" fontId="4" fillId="24" borderId="0" xfId="0" applyFont="1" applyFill="1" applyAlignment="1" applyProtection="1">
      <alignment wrapText="1"/>
      <protection hidden="1"/>
    </xf>
    <xf numFmtId="0" fontId="8" fillId="24" borderId="0" xfId="115" applyFill="1" applyAlignment="1" applyProtection="1">
      <alignment horizontal="left"/>
      <protection hidden="1"/>
    </xf>
    <xf numFmtId="0" fontId="0" fillId="25" borderId="0" xfId="0" applyFill="1"/>
    <xf numFmtId="0" fontId="5" fillId="0" borderId="0" xfId="0" applyFont="1" applyAlignment="1">
      <alignment horizontal="left" vertical="center"/>
    </xf>
    <xf numFmtId="164" fontId="5" fillId="0" borderId="0" xfId="0" applyNumberFormat="1" applyFont="1" applyAlignment="1">
      <alignment horizontal="left" vertical="center"/>
    </xf>
    <xf numFmtId="0" fontId="33" fillId="0" borderId="0" xfId="129"/>
    <xf numFmtId="0" fontId="4" fillId="0" borderId="0" xfId="0" applyFont="1"/>
    <xf numFmtId="0" fontId="0" fillId="0" borderId="0" xfId="0" applyProtection="1">
      <protection hidden="1"/>
    </xf>
    <xf numFmtId="0" fontId="51" fillId="0" borderId="0" xfId="0" applyFont="1" applyProtection="1">
      <protection hidden="1"/>
    </xf>
    <xf numFmtId="0" fontId="53" fillId="0" borderId="0" xfId="0" applyFont="1" applyProtection="1">
      <protection hidden="1"/>
    </xf>
    <xf numFmtId="0" fontId="4" fillId="0" borderId="0" xfId="0" applyFont="1" applyAlignment="1" applyProtection="1">
      <alignment wrapText="1"/>
      <protection hidden="1"/>
    </xf>
    <xf numFmtId="0" fontId="9" fillId="0" borderId="0" xfId="0" applyFont="1" applyAlignment="1" applyProtection="1">
      <alignment vertical="center"/>
      <protection hidden="1"/>
    </xf>
    <xf numFmtId="0" fontId="9" fillId="0" borderId="0" xfId="0" applyFont="1" applyAlignment="1" applyProtection="1">
      <alignment horizontal="left" vertical="center"/>
      <protection hidden="1"/>
    </xf>
    <xf numFmtId="0" fontId="32" fillId="0" borderId="0" xfId="0" applyFont="1" applyProtection="1">
      <protection hidden="1"/>
    </xf>
    <xf numFmtId="1" fontId="4" fillId="0" borderId="0" xfId="82" applyNumberFormat="1" applyFont="1" applyAlignment="1" applyProtection="1">
      <alignment horizontal="center" vertical="center"/>
      <protection hidden="1"/>
    </xf>
    <xf numFmtId="0" fontId="5" fillId="0" borderId="0" xfId="0" applyFont="1" applyAlignment="1" applyProtection="1">
      <alignment vertical="center"/>
      <protection hidden="1"/>
    </xf>
    <xf numFmtId="0" fontId="6" fillId="0" borderId="0" xfId="0" applyFont="1" applyProtection="1">
      <protection hidden="1"/>
    </xf>
    <xf numFmtId="0" fontId="29" fillId="0" borderId="0" xfId="0" applyFont="1" applyAlignment="1" applyProtection="1">
      <alignment horizontal="left" vertical="center" wrapText="1" indent="1"/>
      <protection hidden="1"/>
    </xf>
    <xf numFmtId="0" fontId="9" fillId="0" borderId="0" xfId="0" applyFont="1" applyAlignment="1" applyProtection="1">
      <alignment horizontal="center" vertical="center" wrapText="1"/>
      <protection hidden="1"/>
    </xf>
    <xf numFmtId="0" fontId="0" fillId="0" borderId="0" xfId="0" applyAlignment="1" applyProtection="1">
      <alignment wrapText="1"/>
      <protection hidden="1"/>
    </xf>
    <xf numFmtId="165" fontId="31" fillId="0" borderId="0" xfId="0" applyNumberFormat="1" applyFont="1" applyAlignment="1" applyProtection="1">
      <alignment horizontal="center"/>
      <protection hidden="1"/>
    </xf>
    <xf numFmtId="0" fontId="31" fillId="0" borderId="0" xfId="0" applyFont="1" applyAlignment="1" applyProtection="1">
      <alignment horizontal="center"/>
      <protection hidden="1"/>
    </xf>
    <xf numFmtId="166" fontId="31" fillId="0" borderId="0" xfId="0" applyNumberFormat="1" applyFont="1" applyAlignment="1" applyProtection="1">
      <alignment horizontal="center"/>
      <protection hidden="1"/>
    </xf>
    <xf numFmtId="0" fontId="6" fillId="0" borderId="0" xfId="0" applyFont="1" applyAlignment="1" applyProtection="1">
      <alignment wrapText="1"/>
      <protection hidden="1"/>
    </xf>
    <xf numFmtId="167" fontId="6" fillId="0" borderId="0" xfId="0" applyNumberFormat="1" applyFont="1" applyProtection="1">
      <protection hidden="1"/>
    </xf>
    <xf numFmtId="167" fontId="31" fillId="0" borderId="0" xfId="143" applyNumberFormat="1" applyFont="1" applyAlignment="1" applyProtection="1">
      <alignment horizontal="center"/>
      <protection hidden="1"/>
    </xf>
    <xf numFmtId="0" fontId="8" fillId="0" borderId="0" xfId="115" applyAlignment="1" applyProtection="1">
      <alignment horizontal="left"/>
      <protection hidden="1"/>
    </xf>
    <xf numFmtId="0" fontId="0" fillId="0" borderId="0" xfId="0" applyAlignment="1" applyProtection="1">
      <alignment horizontal="left"/>
      <protection hidden="1"/>
    </xf>
    <xf numFmtId="0" fontId="4" fillId="0" borderId="0" xfId="0" applyFont="1" applyAlignment="1" applyProtection="1">
      <alignment horizontal="left"/>
      <protection hidden="1"/>
    </xf>
    <xf numFmtId="0" fontId="4" fillId="0" borderId="0" xfId="0" applyFont="1" applyProtection="1">
      <protection hidden="1"/>
    </xf>
    <xf numFmtId="0" fontId="5" fillId="0" borderId="0" xfId="0" applyFont="1" applyAlignment="1" applyProtection="1">
      <alignment horizontal="left" wrapText="1"/>
      <protection hidden="1"/>
    </xf>
    <xf numFmtId="0" fontId="0" fillId="0" borderId="0" xfId="0" applyAlignment="1" applyProtection="1">
      <alignment horizontal="center"/>
      <protection hidden="1"/>
    </xf>
    <xf numFmtId="0" fontId="0" fillId="0" borderId="0" xfId="0" applyAlignment="1" applyProtection="1">
      <alignment horizontal="center" vertical="center" wrapText="1"/>
      <protection hidden="1"/>
    </xf>
    <xf numFmtId="0" fontId="5" fillId="0" borderId="0" xfId="0" applyFont="1" applyAlignment="1" applyProtection="1">
      <alignment horizontal="left"/>
      <protection hidden="1"/>
    </xf>
    <xf numFmtId="0" fontId="54" fillId="0" borderId="0" xfId="0" applyFont="1" applyAlignment="1" applyProtection="1">
      <alignment vertical="center"/>
      <protection hidden="1"/>
    </xf>
    <xf numFmtId="0" fontId="4" fillId="0" borderId="0" xfId="0" applyFont="1" applyAlignment="1" applyProtection="1">
      <alignment vertical="center"/>
      <protection hidden="1"/>
    </xf>
    <xf numFmtId="0" fontId="55" fillId="0" borderId="0" xfId="0" applyFont="1" applyAlignment="1" applyProtection="1">
      <alignment vertical="center" wrapText="1"/>
      <protection hidden="1"/>
    </xf>
    <xf numFmtId="0" fontId="28" fillId="0" borderId="0" xfId="0" applyFont="1" applyAlignment="1">
      <alignment vertical="center"/>
    </xf>
    <xf numFmtId="0" fontId="56" fillId="0" borderId="0" xfId="0" applyFont="1" applyAlignment="1" applyProtection="1">
      <alignment wrapText="1"/>
      <protection hidden="1"/>
    </xf>
    <xf numFmtId="0" fontId="57" fillId="0" borderId="0" xfId="0" applyFont="1" applyProtection="1">
      <protection hidden="1"/>
    </xf>
    <xf numFmtId="0" fontId="59" fillId="0" borderId="0" xfId="0" applyFont="1" applyProtection="1">
      <protection hidden="1"/>
    </xf>
    <xf numFmtId="0" fontId="10" fillId="0" borderId="0" xfId="0" applyFont="1" applyAlignment="1" applyProtection="1">
      <alignment horizontal="left"/>
      <protection hidden="1"/>
    </xf>
    <xf numFmtId="0" fontId="58" fillId="0" borderId="0" xfId="0" applyFont="1" applyAlignment="1" applyProtection="1">
      <alignment wrapText="1"/>
      <protection hidden="1"/>
    </xf>
    <xf numFmtId="0" fontId="58" fillId="0" borderId="0" xfId="0" applyFont="1" applyAlignment="1" applyProtection="1">
      <alignment vertical="center" wrapText="1"/>
      <protection hidden="1"/>
    </xf>
    <xf numFmtId="0" fontId="58" fillId="0" borderId="0" xfId="0" applyFont="1" applyProtection="1">
      <protection hidden="1"/>
    </xf>
    <xf numFmtId="0" fontId="58" fillId="0" borderId="0" xfId="0" applyFont="1" applyAlignment="1" applyProtection="1">
      <alignment horizontal="left" vertical="center"/>
      <protection hidden="1"/>
    </xf>
    <xf numFmtId="0" fontId="58" fillId="0" borderId="0" xfId="0" applyFont="1" applyAlignment="1" applyProtection="1">
      <alignment vertical="center"/>
      <protection hidden="1"/>
    </xf>
    <xf numFmtId="0" fontId="55" fillId="0" borderId="0" xfId="0" applyFont="1" applyProtection="1">
      <protection hidden="1"/>
    </xf>
    <xf numFmtId="0" fontId="10" fillId="0" borderId="0" xfId="0" applyFont="1" applyAlignment="1" applyProtection="1">
      <alignment horizontal="center"/>
      <protection hidden="1"/>
    </xf>
    <xf numFmtId="0" fontId="0" fillId="0" borderId="0" xfId="0" applyAlignment="1" applyProtection="1">
      <alignment horizontal="left" vertical="top" wrapText="1"/>
      <protection hidden="1"/>
    </xf>
    <xf numFmtId="3" fontId="58" fillId="0" borderId="10" xfId="82" applyNumberFormat="1" applyFont="1" applyBorder="1" applyAlignment="1" applyProtection="1">
      <alignment horizontal="center" vertical="center"/>
      <protection hidden="1"/>
    </xf>
    <xf numFmtId="0" fontId="10" fillId="0" borderId="0" xfId="0" applyFont="1" applyAlignment="1" applyProtection="1">
      <alignment horizontal="left" vertical="center"/>
      <protection hidden="1"/>
    </xf>
    <xf numFmtId="0" fontId="61" fillId="0" borderId="0" xfId="0" applyFont="1" applyProtection="1">
      <protection hidden="1"/>
    </xf>
    <xf numFmtId="0" fontId="63" fillId="0" borderId="0" xfId="0" applyFont="1" applyProtection="1">
      <protection hidden="1"/>
    </xf>
    <xf numFmtId="1" fontId="58" fillId="0" borderId="0" xfId="82" applyNumberFormat="1" applyFont="1" applyAlignment="1" applyProtection="1">
      <alignment horizontal="center" vertical="center"/>
      <protection hidden="1"/>
    </xf>
    <xf numFmtId="0" fontId="58" fillId="0" borderId="10" xfId="0" applyFont="1" applyBorder="1" applyAlignment="1" applyProtection="1">
      <alignment horizontal="center" vertical="center" wrapText="1"/>
      <protection hidden="1"/>
    </xf>
    <xf numFmtId="3" fontId="58" fillId="0" borderId="10" xfId="0" applyNumberFormat="1" applyFont="1" applyBorder="1" applyAlignment="1" applyProtection="1">
      <alignment horizontal="center" vertical="center" wrapText="1"/>
      <protection hidden="1"/>
    </xf>
    <xf numFmtId="164" fontId="58" fillId="0" borderId="10" xfId="0" applyNumberFormat="1" applyFont="1" applyBorder="1" applyAlignment="1" applyProtection="1">
      <alignment horizontal="center" vertical="center" wrapText="1"/>
      <protection hidden="1"/>
    </xf>
    <xf numFmtId="0" fontId="58" fillId="24" borderId="0" xfId="0" applyFont="1" applyFill="1" applyProtection="1">
      <protection hidden="1"/>
    </xf>
    <xf numFmtId="0" fontId="9" fillId="0" borderId="0" xfId="0" applyFont="1" applyAlignment="1">
      <alignment wrapText="1"/>
    </xf>
    <xf numFmtId="0" fontId="66" fillId="0" borderId="0" xfId="0" applyFont="1" applyProtection="1">
      <protection hidden="1"/>
    </xf>
    <xf numFmtId="0" fontId="67" fillId="0" borderId="0" xfId="0" applyFont="1" applyProtection="1">
      <protection hidden="1"/>
    </xf>
    <xf numFmtId="0" fontId="68" fillId="0" borderId="0" xfId="0" applyFont="1" applyProtection="1">
      <protection hidden="1"/>
    </xf>
    <xf numFmtId="167" fontId="66" fillId="0" borderId="0" xfId="0" applyNumberFormat="1" applyFont="1" applyProtection="1">
      <protection hidden="1"/>
    </xf>
    <xf numFmtId="167" fontId="66" fillId="0" borderId="0" xfId="143" applyNumberFormat="1" applyFont="1" applyAlignment="1" applyProtection="1">
      <alignment horizontal="center" vertical="center"/>
      <protection hidden="1"/>
    </xf>
    <xf numFmtId="1" fontId="66" fillId="0" borderId="0" xfId="82" applyNumberFormat="1" applyFont="1" applyAlignment="1" applyProtection="1">
      <alignment horizontal="center" vertical="center"/>
      <protection hidden="1"/>
    </xf>
    <xf numFmtId="0" fontId="66" fillId="0" borderId="0" xfId="0" applyFont="1" applyAlignment="1" applyProtection="1">
      <alignment horizontal="center" vertical="center"/>
      <protection hidden="1"/>
    </xf>
    <xf numFmtId="3" fontId="66" fillId="0" borderId="0" xfId="143" applyNumberFormat="1" applyFont="1" applyAlignment="1" applyProtection="1">
      <alignment horizontal="center" vertical="center"/>
      <protection hidden="1"/>
    </xf>
    <xf numFmtId="0" fontId="68" fillId="0" borderId="0" xfId="0" applyFont="1" applyAlignment="1" applyProtection="1">
      <alignment vertical="center"/>
      <protection hidden="1"/>
    </xf>
    <xf numFmtId="3" fontId="50" fillId="0" borderId="0" xfId="0" applyNumberFormat="1" applyFont="1" applyAlignment="1" applyProtection="1">
      <alignment horizontal="center" vertical="center" wrapText="1"/>
      <protection hidden="1"/>
    </xf>
    <xf numFmtId="3" fontId="66" fillId="0" borderId="0" xfId="82" applyNumberFormat="1" applyFont="1" applyAlignment="1" applyProtection="1">
      <alignment horizontal="center" vertical="center"/>
      <protection hidden="1"/>
    </xf>
    <xf numFmtId="167" fontId="66" fillId="0" borderId="0" xfId="82" applyNumberFormat="1" applyFont="1" applyAlignment="1" applyProtection="1">
      <alignment horizontal="center" vertical="center"/>
      <protection hidden="1"/>
    </xf>
    <xf numFmtId="0" fontId="69" fillId="57" borderId="0" xfId="0" applyFont="1" applyFill="1"/>
    <xf numFmtId="0" fontId="51" fillId="57" borderId="0" xfId="0" applyFont="1" applyFill="1"/>
    <xf numFmtId="0" fontId="9" fillId="0" borderId="0" xfId="0" applyFont="1" applyProtection="1">
      <protection hidden="1"/>
    </xf>
    <xf numFmtId="0" fontId="9" fillId="0" borderId="14" xfId="0" applyFont="1" applyBorder="1" applyProtection="1">
      <protection hidden="1"/>
    </xf>
    <xf numFmtId="0" fontId="9" fillId="58" borderId="10" xfId="0" applyFont="1" applyFill="1" applyBorder="1" applyAlignment="1" applyProtection="1">
      <alignment horizontal="center" vertical="center" wrapText="1"/>
      <protection hidden="1"/>
    </xf>
    <xf numFmtId="0" fontId="9" fillId="58" borderId="11" xfId="0" applyFont="1" applyFill="1" applyBorder="1" applyAlignment="1" applyProtection="1">
      <alignment horizontal="center" vertical="center" wrapText="1"/>
      <protection hidden="1"/>
    </xf>
    <xf numFmtId="0" fontId="9" fillId="0" borderId="30" xfId="0" applyFont="1" applyBorder="1" applyProtection="1">
      <protection hidden="1"/>
    </xf>
    <xf numFmtId="0" fontId="9" fillId="0" borderId="33" xfId="0" applyFont="1" applyBorder="1" applyProtection="1">
      <protection hidden="1"/>
    </xf>
    <xf numFmtId="0" fontId="9" fillId="0" borderId="34" xfId="0" applyFont="1" applyBorder="1" applyProtection="1">
      <protection hidden="1"/>
    </xf>
    <xf numFmtId="3" fontId="9" fillId="58" borderId="10" xfId="0" applyNumberFormat="1" applyFont="1" applyFill="1" applyBorder="1" applyAlignment="1" applyProtection="1">
      <alignment horizontal="center" vertical="center" wrapText="1"/>
      <protection hidden="1"/>
    </xf>
    <xf numFmtId="3" fontId="9" fillId="0" borderId="0" xfId="0" applyNumberFormat="1" applyFont="1" applyAlignment="1" applyProtection="1">
      <alignment horizontal="center" vertical="center" wrapText="1"/>
      <protection hidden="1"/>
    </xf>
    <xf numFmtId="0" fontId="9" fillId="0" borderId="10" xfId="0" applyFont="1" applyBorder="1" applyAlignment="1" applyProtection="1">
      <alignment horizontal="center" vertical="center"/>
      <protection hidden="1"/>
    </xf>
    <xf numFmtId="3" fontId="4" fillId="0" borderId="0" xfId="82" applyNumberFormat="1" applyFont="1" applyAlignment="1" applyProtection="1">
      <alignment horizontal="center" vertical="center"/>
      <protection hidden="1"/>
    </xf>
    <xf numFmtId="167" fontId="4" fillId="0" borderId="0" xfId="82" applyNumberFormat="1" applyFont="1" applyAlignment="1" applyProtection="1">
      <alignment horizontal="center" vertical="center"/>
      <protection hidden="1"/>
    </xf>
    <xf numFmtId="0" fontId="71" fillId="0" borderId="0" xfId="0" applyFont="1" applyAlignment="1">
      <alignment horizontal="center"/>
    </xf>
    <xf numFmtId="0" fontId="70" fillId="0" borderId="0" xfId="0" applyFont="1"/>
    <xf numFmtId="0" fontId="9" fillId="58" borderId="13" xfId="0" applyFont="1" applyFill="1" applyBorder="1" applyAlignment="1" applyProtection="1">
      <alignment horizontal="center" vertical="center" wrapText="1"/>
      <protection hidden="1"/>
    </xf>
    <xf numFmtId="0" fontId="62" fillId="0" borderId="0" xfId="0" applyFont="1" applyAlignment="1" applyProtection="1">
      <alignment vertical="center"/>
      <protection hidden="1"/>
    </xf>
    <xf numFmtId="3" fontId="55" fillId="0" borderId="0" xfId="0" applyNumberFormat="1" applyFont="1" applyAlignment="1" applyProtection="1">
      <alignment horizontal="center" vertical="center" wrapText="1"/>
      <protection hidden="1"/>
    </xf>
    <xf numFmtId="0" fontId="55" fillId="0" borderId="0" xfId="0" applyFont="1" applyAlignment="1" applyProtection="1">
      <alignment horizontal="center" vertical="center" wrapText="1"/>
      <protection hidden="1"/>
    </xf>
    <xf numFmtId="0" fontId="10" fillId="0" borderId="0" xfId="0" applyFont="1" applyAlignment="1" applyProtection="1">
      <alignment vertical="center" wrapText="1"/>
      <protection hidden="1"/>
    </xf>
    <xf numFmtId="0" fontId="10" fillId="0" borderId="10" xfId="0" applyFont="1" applyBorder="1" applyAlignment="1" applyProtection="1">
      <alignment horizontal="left" vertical="center"/>
      <protection hidden="1"/>
    </xf>
    <xf numFmtId="167" fontId="58" fillId="0" borderId="10" xfId="82" applyNumberFormat="1" applyFont="1" applyBorder="1" applyAlignment="1" applyProtection="1">
      <alignment horizontal="center" vertical="center"/>
      <protection hidden="1"/>
    </xf>
    <xf numFmtId="0" fontId="58" fillId="0" borderId="0" xfId="0" applyFont="1"/>
    <xf numFmtId="0" fontId="58" fillId="0" borderId="0" xfId="0" applyFont="1" applyAlignment="1">
      <alignment horizontal="center"/>
    </xf>
    <xf numFmtId="0" fontId="10" fillId="0" borderId="0" xfId="0" applyFont="1"/>
    <xf numFmtId="0" fontId="58" fillId="59" borderId="0" xfId="0" applyFont="1" applyFill="1"/>
    <xf numFmtId="0" fontId="58" fillId="0" borderId="0" xfId="0" applyFont="1" applyAlignment="1">
      <alignment horizontal="center" vertical="center"/>
    </xf>
    <xf numFmtId="0" fontId="58" fillId="0" borderId="0" xfId="0" applyFont="1" applyAlignment="1">
      <alignment horizontal="center" vertical="center" wrapText="1"/>
    </xf>
    <xf numFmtId="0" fontId="58" fillId="0" borderId="10" xfId="0" applyFont="1" applyBorder="1" applyAlignment="1">
      <alignment horizontal="center" vertical="center" wrapText="1"/>
    </xf>
    <xf numFmtId="167" fontId="58" fillId="0" borderId="0" xfId="143" applyNumberFormat="1" applyFont="1" applyAlignment="1">
      <alignment horizontal="center" vertical="center"/>
    </xf>
    <xf numFmtId="0" fontId="52" fillId="57" borderId="0" xfId="0" applyFont="1" applyFill="1"/>
    <xf numFmtId="0" fontId="52" fillId="57" borderId="0" xfId="0" applyFont="1" applyFill="1" applyAlignment="1">
      <alignment horizontal="center"/>
    </xf>
    <xf numFmtId="0" fontId="10" fillId="58" borderId="10" xfId="0" applyFont="1" applyFill="1" applyBorder="1" applyAlignment="1">
      <alignment horizontal="center" vertical="center" wrapText="1"/>
    </xf>
    <xf numFmtId="3" fontId="10" fillId="58" borderId="10" xfId="0" applyNumberFormat="1" applyFont="1" applyFill="1" applyBorder="1" applyAlignment="1">
      <alignment horizontal="center" vertical="center" wrapText="1"/>
    </xf>
    <xf numFmtId="164" fontId="10" fillId="58" borderId="10" xfId="0" applyNumberFormat="1" applyFont="1" applyFill="1" applyBorder="1" applyAlignment="1">
      <alignment horizontal="center" vertical="center" wrapText="1"/>
    </xf>
    <xf numFmtId="0" fontId="58" fillId="59" borderId="10" xfId="0" applyFont="1" applyFill="1" applyBorder="1" applyAlignment="1">
      <alignment horizontal="center"/>
    </xf>
    <xf numFmtId="0" fontId="58" fillId="59" borderId="10" xfId="0" applyFont="1" applyFill="1" applyBorder="1" applyAlignment="1">
      <alignment horizontal="left"/>
    </xf>
    <xf numFmtId="3" fontId="58" fillId="59" borderId="10" xfId="0" applyNumberFormat="1" applyFont="1" applyFill="1" applyBorder="1" applyAlignment="1">
      <alignment horizontal="center" vertical="center"/>
    </xf>
    <xf numFmtId="166" fontId="58" fillId="59" borderId="10" xfId="0" applyNumberFormat="1" applyFont="1" applyFill="1" applyBorder="1" applyAlignment="1">
      <alignment horizontal="center" vertical="center"/>
    </xf>
    <xf numFmtId="0" fontId="58" fillId="59" borderId="10" xfId="0" applyFont="1" applyFill="1" applyBorder="1" applyAlignment="1">
      <alignment horizontal="center" vertical="center" wrapText="1"/>
    </xf>
    <xf numFmtId="0" fontId="4" fillId="59" borderId="0" xfId="0" applyFont="1" applyFill="1"/>
    <xf numFmtId="0" fontId="4" fillId="59" borderId="0" xfId="0" applyFont="1" applyFill="1" applyAlignment="1">
      <alignment horizontal="left"/>
    </xf>
    <xf numFmtId="167" fontId="4" fillId="59" borderId="11" xfId="0" applyNumberFormat="1" applyFont="1" applyFill="1" applyBorder="1" applyAlignment="1" applyProtection="1">
      <alignment horizontal="right"/>
      <protection hidden="1"/>
    </xf>
    <xf numFmtId="167" fontId="4" fillId="59" borderId="0" xfId="0" applyNumberFormat="1" applyFont="1" applyFill="1" applyAlignment="1" applyProtection="1">
      <alignment horizontal="right"/>
      <protection hidden="1"/>
    </xf>
    <xf numFmtId="0" fontId="4" fillId="59" borderId="11" xfId="0" applyFont="1" applyFill="1" applyBorder="1" applyAlignment="1" applyProtection="1">
      <alignment horizontal="right"/>
      <protection hidden="1"/>
    </xf>
    <xf numFmtId="0" fontId="4" fillId="59" borderId="11" xfId="0" applyFont="1" applyFill="1" applyBorder="1" applyAlignment="1">
      <alignment horizontal="right"/>
    </xf>
    <xf numFmtId="0" fontId="4" fillId="59" borderId="31" xfId="0" applyFont="1" applyFill="1" applyBorder="1" applyAlignment="1">
      <alignment horizontal="right"/>
    </xf>
    <xf numFmtId="167" fontId="4" fillId="59" borderId="15" xfId="0" applyNumberFormat="1" applyFont="1" applyFill="1" applyBorder="1" applyAlignment="1" applyProtection="1">
      <alignment horizontal="right"/>
      <protection hidden="1"/>
    </xf>
    <xf numFmtId="0" fontId="4" fillId="59" borderId="15" xfId="0" applyFont="1" applyFill="1" applyBorder="1" applyAlignment="1" applyProtection="1">
      <alignment horizontal="right"/>
      <protection hidden="1"/>
    </xf>
    <xf numFmtId="0" fontId="4" fillId="59" borderId="15" xfId="0" applyFont="1" applyFill="1" applyBorder="1" applyAlignment="1">
      <alignment horizontal="right"/>
    </xf>
    <xf numFmtId="0" fontId="4" fillId="59" borderId="37" xfId="0" applyFont="1" applyFill="1" applyBorder="1" applyAlignment="1">
      <alignment horizontal="right"/>
    </xf>
    <xf numFmtId="167" fontId="4" fillId="59" borderId="14" xfId="0" applyNumberFormat="1" applyFont="1" applyFill="1" applyBorder="1" applyAlignment="1" applyProtection="1">
      <alignment horizontal="right"/>
      <protection hidden="1"/>
    </xf>
    <xf numFmtId="167" fontId="4" fillId="59" borderId="16" xfId="0" applyNumberFormat="1" applyFont="1" applyFill="1" applyBorder="1" applyAlignment="1" applyProtection="1">
      <alignment horizontal="right"/>
      <protection hidden="1"/>
    </xf>
    <xf numFmtId="0" fontId="4" fillId="59" borderId="16" xfId="0" applyFont="1" applyFill="1" applyBorder="1" applyAlignment="1" applyProtection="1">
      <alignment horizontal="right"/>
      <protection hidden="1"/>
    </xf>
    <xf numFmtId="0" fontId="4" fillId="59" borderId="16" xfId="0" applyFont="1" applyFill="1" applyBorder="1" applyAlignment="1">
      <alignment horizontal="right"/>
    </xf>
    <xf numFmtId="0" fontId="4" fillId="59" borderId="32" xfId="0" applyFont="1" applyFill="1" applyBorder="1" applyAlignment="1">
      <alignment horizontal="right"/>
    </xf>
    <xf numFmtId="3" fontId="4" fillId="59" borderId="10" xfId="82" applyNumberFormat="1" applyFont="1" applyFill="1" applyBorder="1" applyAlignment="1" applyProtection="1">
      <alignment horizontal="center" vertical="center"/>
      <protection hidden="1"/>
    </xf>
    <xf numFmtId="167" fontId="4" fillId="59" borderId="10" xfId="82" applyNumberFormat="1" applyFont="1" applyFill="1" applyBorder="1" applyAlignment="1" applyProtection="1">
      <alignment horizontal="center" vertical="center"/>
      <protection hidden="1"/>
    </xf>
    <xf numFmtId="0" fontId="52" fillId="0" borderId="26" xfId="0" applyFont="1" applyBorder="1" applyAlignment="1" applyProtection="1">
      <alignment vertical="center"/>
      <protection hidden="1"/>
    </xf>
    <xf numFmtId="0" fontId="0" fillId="0" borderId="10" xfId="0" applyBorder="1"/>
    <xf numFmtId="0" fontId="9" fillId="58" borderId="10" xfId="0" applyFont="1" applyFill="1" applyBorder="1"/>
    <xf numFmtId="0" fontId="9" fillId="58" borderId="10" xfId="0" applyFont="1" applyFill="1" applyBorder="1" applyAlignment="1">
      <alignment wrapText="1"/>
    </xf>
    <xf numFmtId="0" fontId="5" fillId="0" borderId="0" xfId="0" applyFont="1"/>
    <xf numFmtId="0" fontId="9" fillId="58" borderId="11" xfId="0" applyFont="1" applyFill="1" applyBorder="1"/>
    <xf numFmtId="0" fontId="9" fillId="58" borderId="16" xfId="0" applyFont="1" applyFill="1" applyBorder="1" applyAlignment="1">
      <alignment horizontal="right"/>
    </xf>
    <xf numFmtId="0" fontId="9" fillId="58" borderId="16" xfId="0" applyFont="1" applyFill="1" applyBorder="1"/>
    <xf numFmtId="0" fontId="52" fillId="0" borderId="26" xfId="0" applyFont="1" applyBorder="1" applyAlignment="1" applyProtection="1">
      <alignment vertical="center" wrapText="1"/>
      <protection hidden="1"/>
    </xf>
    <xf numFmtId="0" fontId="52" fillId="0" borderId="35" xfId="0" applyFont="1" applyBorder="1" applyAlignment="1" applyProtection="1">
      <alignment vertical="center"/>
      <protection hidden="1"/>
    </xf>
    <xf numFmtId="0" fontId="10" fillId="0" borderId="0" xfId="0" applyFont="1" applyProtection="1">
      <protection hidden="1"/>
    </xf>
    <xf numFmtId="0" fontId="66" fillId="0" borderId="0" xfId="0" applyFont="1" applyAlignment="1" applyProtection="1">
      <alignment horizontal="center" vertical="center" wrapText="1"/>
      <protection hidden="1"/>
    </xf>
    <xf numFmtId="0" fontId="66" fillId="24" borderId="0" xfId="0" applyFont="1" applyFill="1" applyProtection="1">
      <protection hidden="1"/>
    </xf>
    <xf numFmtId="0" fontId="52" fillId="0" borderId="26" xfId="0" applyFont="1" applyBorder="1" applyAlignment="1" applyProtection="1">
      <alignment horizontal="left" vertical="center"/>
      <protection hidden="1"/>
    </xf>
    <xf numFmtId="0" fontId="52" fillId="0" borderId="26" xfId="0" applyFont="1" applyBorder="1" applyAlignment="1" applyProtection="1">
      <alignment horizontal="left" vertical="center" wrapText="1"/>
      <protection hidden="1"/>
    </xf>
    <xf numFmtId="0" fontId="52" fillId="0" borderId="42" xfId="0" applyFont="1" applyBorder="1" applyAlignment="1" applyProtection="1">
      <alignment vertical="center" wrapText="1"/>
      <protection locked="0"/>
    </xf>
    <xf numFmtId="0" fontId="68" fillId="24" borderId="0" xfId="0" applyFont="1" applyFill="1" applyProtection="1">
      <protection hidden="1"/>
    </xf>
    <xf numFmtId="0" fontId="77" fillId="0" borderId="0" xfId="0" applyFont="1"/>
    <xf numFmtId="0" fontId="78" fillId="0" borderId="0" xfId="0" applyFont="1"/>
    <xf numFmtId="0" fontId="78" fillId="0" borderId="0" xfId="0" applyFont="1" applyAlignment="1">
      <alignment horizontal="center" vertical="top"/>
    </xf>
    <xf numFmtId="0" fontId="79" fillId="59" borderId="10" xfId="0" applyFont="1" applyFill="1" applyBorder="1" applyAlignment="1">
      <alignment horizontal="left" vertical="top"/>
    </xf>
    <xf numFmtId="0" fontId="78" fillId="0" borderId="0" xfId="0" applyFont="1" applyAlignment="1">
      <alignment horizontal="left" vertical="top"/>
    </xf>
    <xf numFmtId="0" fontId="79" fillId="0" borderId="0" xfId="0" applyFont="1" applyAlignment="1">
      <alignment horizontal="center" vertical="center"/>
    </xf>
    <xf numFmtId="0" fontId="78" fillId="0" borderId="0" xfId="0" applyFont="1" applyAlignment="1">
      <alignment horizontal="left" vertical="center" wrapText="1"/>
    </xf>
    <xf numFmtId="0" fontId="80" fillId="0" borderId="0" xfId="0" applyFont="1"/>
    <xf numFmtId="0" fontId="78" fillId="0" borderId="0" xfId="0" applyFont="1" applyAlignment="1">
      <alignment horizontal="center"/>
    </xf>
    <xf numFmtId="0" fontId="79" fillId="0" borderId="0" xfId="0" applyFont="1"/>
    <xf numFmtId="0" fontId="78" fillId="0" borderId="0" xfId="0" applyFont="1" applyAlignment="1">
      <alignment vertical="top"/>
    </xf>
    <xf numFmtId="0" fontId="78" fillId="0" borderId="0" xfId="0" applyFont="1" applyAlignment="1">
      <alignment vertical="top" wrapText="1"/>
    </xf>
    <xf numFmtId="0" fontId="77" fillId="0" borderId="10" xfId="0" applyFont="1" applyBorder="1" applyAlignment="1">
      <alignment vertical="center"/>
    </xf>
    <xf numFmtId="0" fontId="77" fillId="0" borderId="0" xfId="0" applyFont="1" applyAlignment="1">
      <alignment vertical="center"/>
    </xf>
    <xf numFmtId="0" fontId="0" fillId="59" borderId="10" xfId="0" applyFill="1" applyBorder="1"/>
    <xf numFmtId="0" fontId="0" fillId="59" borderId="12" xfId="0" applyFill="1" applyBorder="1"/>
    <xf numFmtId="0" fontId="0" fillId="59" borderId="10" xfId="0" applyFill="1" applyBorder="1" applyAlignment="1">
      <alignment horizontal="left"/>
    </xf>
    <xf numFmtId="3" fontId="0" fillId="59" borderId="10" xfId="0" applyNumberFormat="1" applyFill="1" applyBorder="1" applyAlignment="1">
      <alignment horizontal="left"/>
    </xf>
    <xf numFmtId="0" fontId="50" fillId="0" borderId="0" xfId="0" applyFont="1" applyAlignment="1" applyProtection="1">
      <alignment horizontal="centerContinuous" vertical="center" wrapText="1"/>
      <protection hidden="1"/>
    </xf>
    <xf numFmtId="0" fontId="58" fillId="24" borderId="0" xfId="0" applyFont="1" applyFill="1" applyAlignment="1" applyProtection="1">
      <alignment horizontal="left"/>
      <protection hidden="1"/>
    </xf>
    <xf numFmtId="0" fontId="58" fillId="24" borderId="0" xfId="0" applyFont="1" applyFill="1" applyAlignment="1" applyProtection="1">
      <alignment wrapText="1"/>
      <protection hidden="1"/>
    </xf>
    <xf numFmtId="0" fontId="58" fillId="24" borderId="0" xfId="0" applyFont="1" applyFill="1" applyAlignment="1" applyProtection="1">
      <alignment horizontal="right"/>
      <protection hidden="1"/>
    </xf>
    <xf numFmtId="166" fontId="58" fillId="24" borderId="0" xfId="0" applyNumberFormat="1" applyFont="1" applyFill="1" applyProtection="1">
      <protection hidden="1"/>
    </xf>
    <xf numFmtId="0" fontId="58" fillId="24" borderId="0" xfId="0" applyFont="1" applyFill="1" applyAlignment="1" applyProtection="1">
      <alignment horizontal="center"/>
      <protection hidden="1"/>
    </xf>
    <xf numFmtId="0" fontId="0" fillId="59" borderId="15" xfId="0" applyFill="1" applyBorder="1"/>
    <xf numFmtId="0" fontId="0" fillId="59" borderId="16" xfId="0" applyFill="1" applyBorder="1"/>
    <xf numFmtId="0" fontId="78" fillId="0" borderId="0" xfId="0" applyFont="1" applyAlignment="1">
      <alignment wrapText="1"/>
    </xf>
    <xf numFmtId="0" fontId="79" fillId="0" borderId="0" xfId="0" applyFont="1" applyAlignment="1">
      <alignment horizontal="left"/>
    </xf>
    <xf numFmtId="0" fontId="58" fillId="0" borderId="0" xfId="0" applyFont="1" applyAlignment="1">
      <alignment vertical="center"/>
    </xf>
    <xf numFmtId="0" fontId="10" fillId="0" borderId="38" xfId="0" applyFont="1" applyBorder="1" applyAlignment="1" applyProtection="1">
      <alignment vertical="center" wrapText="1"/>
      <protection locked="0"/>
    </xf>
    <xf numFmtId="0" fontId="83" fillId="0" borderId="0" xfId="0" applyFont="1" applyProtection="1">
      <protection hidden="1"/>
    </xf>
    <xf numFmtId="0" fontId="82" fillId="0" borderId="0" xfId="0" applyFont="1" applyAlignment="1" applyProtection="1">
      <alignment vertical="center"/>
      <protection hidden="1"/>
    </xf>
    <xf numFmtId="0" fontId="84" fillId="0" borderId="0" xfId="0" applyFont="1" applyProtection="1">
      <protection hidden="1"/>
    </xf>
    <xf numFmtId="0" fontId="10" fillId="0" borderId="38" xfId="0" applyFont="1" applyBorder="1" applyAlignment="1" applyProtection="1">
      <alignment horizontal="left" vertical="center" wrapText="1"/>
      <protection locked="0"/>
    </xf>
    <xf numFmtId="0" fontId="10" fillId="0" borderId="38" xfId="0" applyFont="1" applyBorder="1" applyAlignment="1" applyProtection="1">
      <alignment horizontal="left" vertical="center"/>
      <protection locked="0"/>
    </xf>
    <xf numFmtId="0" fontId="0" fillId="0" borderId="10" xfId="0" applyBorder="1" applyAlignment="1">
      <alignment horizontal="left"/>
    </xf>
    <xf numFmtId="0" fontId="9" fillId="58" borderId="11" xfId="0" applyFont="1" applyFill="1" applyBorder="1" applyAlignment="1">
      <alignment horizontal="center"/>
    </xf>
    <xf numFmtId="0" fontId="9" fillId="58" borderId="16" xfId="0" applyFont="1" applyFill="1" applyBorder="1" applyAlignment="1">
      <alignment horizontal="center"/>
    </xf>
    <xf numFmtId="0" fontId="57" fillId="0" borderId="0" xfId="0" quotePrefix="1" applyFont="1" applyProtection="1">
      <protection hidden="1"/>
    </xf>
    <xf numFmtId="0" fontId="58" fillId="0" borderId="10" xfId="0" applyFont="1" applyBorder="1" applyAlignment="1" applyProtection="1">
      <alignment horizontal="center" vertical="center" wrapText="1"/>
      <protection locked="0"/>
    </xf>
    <xf numFmtId="0" fontId="4" fillId="0" borderId="0" xfId="0" applyFont="1" applyAlignment="1" applyProtection="1">
      <alignment vertical="center" wrapText="1"/>
      <protection hidden="1"/>
    </xf>
    <xf numFmtId="3" fontId="4" fillId="0" borderId="0" xfId="0" applyNumberFormat="1" applyFont="1"/>
    <xf numFmtId="167" fontId="58" fillId="0" borderId="0" xfId="82" applyNumberFormat="1" applyFont="1" applyAlignment="1" applyProtection="1">
      <alignment horizontal="center" vertical="center"/>
      <protection hidden="1"/>
    </xf>
    <xf numFmtId="3" fontId="58" fillId="0" borderId="0" xfId="82" applyNumberFormat="1" applyFont="1" applyAlignment="1" applyProtection="1">
      <alignment horizontal="center" vertical="center"/>
      <protection hidden="1"/>
    </xf>
    <xf numFmtId="0" fontId="4" fillId="0" borderId="0" xfId="643" applyFont="1"/>
    <xf numFmtId="10" fontId="4" fillId="0" borderId="0" xfId="643" applyNumberFormat="1" applyFont="1"/>
    <xf numFmtId="0" fontId="9" fillId="0" borderId="0" xfId="643" applyFont="1" applyAlignment="1">
      <alignment wrapText="1"/>
    </xf>
    <xf numFmtId="0" fontId="0" fillId="59" borderId="31" xfId="0" applyFill="1" applyBorder="1"/>
    <xf numFmtId="0" fontId="0" fillId="59" borderId="37" xfId="0" applyFill="1" applyBorder="1"/>
    <xf numFmtId="0" fontId="0" fillId="59" borderId="52" xfId="0" applyFill="1" applyBorder="1"/>
    <xf numFmtId="0" fontId="0" fillId="0" borderId="51" xfId="0" applyBorder="1"/>
    <xf numFmtId="0" fontId="9" fillId="58" borderId="52" xfId="0" applyFont="1" applyFill="1" applyBorder="1"/>
    <xf numFmtId="0" fontId="9" fillId="58" borderId="51" xfId="0" applyFont="1" applyFill="1" applyBorder="1"/>
    <xf numFmtId="0" fontId="9" fillId="58" borderId="51" xfId="0" applyFont="1" applyFill="1" applyBorder="1" applyAlignment="1">
      <alignment horizontal="center" wrapText="1"/>
    </xf>
    <xf numFmtId="0" fontId="7" fillId="0" borderId="51" xfId="0" applyFont="1" applyBorder="1" applyAlignment="1">
      <alignment horizontal="center" wrapText="1"/>
    </xf>
    <xf numFmtId="0" fontId="0" fillId="59" borderId="53" xfId="0" applyFill="1" applyBorder="1"/>
    <xf numFmtId="0" fontId="71" fillId="0" borderId="0" xfId="520" applyFont="1"/>
    <xf numFmtId="0" fontId="71" fillId="0" borderId="0" xfId="348" applyFont="1" applyAlignment="1">
      <alignment vertical="center"/>
    </xf>
    <xf numFmtId="0" fontId="71" fillId="0" borderId="0" xfId="390" applyFont="1"/>
    <xf numFmtId="0" fontId="71" fillId="0" borderId="0" xfId="0" applyFont="1"/>
    <xf numFmtId="0" fontId="2" fillId="0" borderId="0" xfId="205" applyFont="1"/>
    <xf numFmtId="0" fontId="70" fillId="0" borderId="0" xfId="0" applyFont="1" applyAlignment="1">
      <alignment vertical="center" wrapText="1"/>
    </xf>
    <xf numFmtId="168" fontId="71" fillId="0" borderId="0" xfId="0" applyNumberFormat="1" applyFont="1"/>
    <xf numFmtId="0" fontId="71" fillId="0" borderId="0" xfId="160" applyFont="1"/>
    <xf numFmtId="0" fontId="2" fillId="0" borderId="0" xfId="516" applyFont="1"/>
    <xf numFmtId="0" fontId="71" fillId="0" borderId="0" xfId="130" applyFont="1" applyAlignment="1">
      <alignment vertical="center"/>
    </xf>
    <xf numFmtId="49" fontId="71" fillId="0" borderId="0" xfId="0" applyNumberFormat="1" applyFont="1"/>
    <xf numFmtId="0" fontId="71" fillId="0" borderId="0" xfId="0" applyFont="1" applyAlignment="1">
      <alignment horizontal="left"/>
    </xf>
    <xf numFmtId="0" fontId="70" fillId="0" borderId="0" xfId="0" applyFont="1" applyAlignment="1">
      <alignment horizontal="left" wrapText="1"/>
    </xf>
    <xf numFmtId="0" fontId="71" fillId="0" borderId="10" xfId="0" applyFont="1" applyBorder="1" applyAlignment="1">
      <alignment vertical="center" wrapText="1"/>
    </xf>
    <xf numFmtId="0" fontId="87" fillId="0" borderId="0" xfId="115" applyFont="1" applyAlignment="1" applyProtection="1">
      <alignment vertical="center"/>
    </xf>
    <xf numFmtId="0" fontId="71" fillId="0" borderId="0" xfId="0" applyFont="1" applyAlignment="1">
      <alignment vertical="center"/>
    </xf>
    <xf numFmtId="0" fontId="86" fillId="0" borderId="10" xfId="0" applyFont="1" applyBorder="1" applyAlignment="1">
      <alignment vertical="center" wrapText="1"/>
    </xf>
    <xf numFmtId="0" fontId="70" fillId="58" borderId="10" xfId="0" applyFont="1" applyFill="1" applyBorder="1" applyAlignment="1">
      <alignment vertical="center" wrapText="1"/>
    </xf>
    <xf numFmtId="0" fontId="70" fillId="58" borderId="10" xfId="0" applyFont="1" applyFill="1" applyBorder="1" applyAlignment="1">
      <alignment horizontal="left"/>
    </xf>
    <xf numFmtId="0" fontId="89" fillId="0" borderId="10" xfId="0" applyFont="1" applyBorder="1" applyAlignment="1">
      <alignment horizontal="center"/>
    </xf>
    <xf numFmtId="0" fontId="70" fillId="58" borderId="10" xfId="0" applyFont="1" applyFill="1" applyBorder="1"/>
    <xf numFmtId="0" fontId="2" fillId="59" borderId="10" xfId="205" applyFont="1" applyFill="1" applyBorder="1" applyAlignment="1">
      <alignment horizontal="center"/>
    </xf>
    <xf numFmtId="0" fontId="71" fillId="59" borderId="10" xfId="130" applyFont="1" applyFill="1" applyBorder="1" applyAlignment="1">
      <alignment horizontal="center" vertical="center"/>
    </xf>
    <xf numFmtId="0" fontId="71" fillId="59" borderId="10" xfId="160" applyFont="1" applyFill="1" applyBorder="1" applyAlignment="1">
      <alignment horizontal="center"/>
    </xf>
    <xf numFmtId="0" fontId="70" fillId="58" borderId="10" xfId="0" applyFont="1" applyFill="1" applyBorder="1" applyAlignment="1">
      <alignment wrapText="1"/>
    </xf>
    <xf numFmtId="0" fontId="71" fillId="0" borderId="10" xfId="0" applyFont="1" applyBorder="1" applyAlignment="1">
      <alignment horizontal="center"/>
    </xf>
    <xf numFmtId="0" fontId="71" fillId="59" borderId="10" xfId="0" applyFont="1" applyFill="1" applyBorder="1" applyAlignment="1">
      <alignment horizontal="center"/>
    </xf>
    <xf numFmtId="0" fontId="71" fillId="59" borderId="13" xfId="0" applyFont="1" applyFill="1" applyBorder="1" applyAlignment="1">
      <alignment horizontal="center"/>
    </xf>
    <xf numFmtId="0" fontId="71" fillId="0" borderId="11" xfId="0" applyFont="1" applyBorder="1"/>
    <xf numFmtId="0" fontId="71" fillId="0" borderId="16" xfId="0" applyFont="1" applyBorder="1"/>
    <xf numFmtId="0" fontId="71" fillId="0" borderId="15" xfId="0" applyFont="1" applyBorder="1"/>
    <xf numFmtId="0" fontId="71" fillId="0" borderId="16" xfId="0" applyFont="1" applyBorder="1" applyAlignment="1">
      <alignment wrapText="1"/>
    </xf>
    <xf numFmtId="0" fontId="71" fillId="0" borderId="10" xfId="0" applyFont="1" applyBorder="1"/>
    <xf numFmtId="0" fontId="0" fillId="60" borderId="0" xfId="0" applyFill="1"/>
    <xf numFmtId="0" fontId="79" fillId="0" borderId="0" xfId="0" applyFont="1" applyAlignment="1">
      <alignment vertical="top"/>
    </xf>
    <xf numFmtId="0" fontId="78" fillId="0" borderId="0" xfId="742" applyFont="1" applyAlignment="1">
      <alignment vertical="top" wrapText="1"/>
    </xf>
    <xf numFmtId="0" fontId="81" fillId="0" borderId="0" xfId="0" quotePrefix="1" applyFont="1" applyAlignment="1">
      <alignment horizontal="left" vertical="center" indent="4"/>
    </xf>
    <xf numFmtId="0" fontId="77" fillId="0" borderId="16" xfId="0" applyFont="1" applyBorder="1" applyAlignment="1">
      <alignment vertical="center"/>
    </xf>
    <xf numFmtId="0" fontId="90" fillId="0" borderId="0" xfId="743"/>
    <xf numFmtId="0" fontId="9" fillId="0" borderId="14" xfId="0" applyFont="1" applyBorder="1"/>
    <xf numFmtId="166" fontId="58" fillId="24" borderId="0" xfId="0" applyNumberFormat="1" applyFont="1" applyFill="1" applyAlignment="1" applyProtection="1">
      <alignment horizontal="right"/>
      <protection hidden="1"/>
    </xf>
    <xf numFmtId="166" fontId="0" fillId="24" borderId="0" xfId="0" applyNumberFormat="1" applyFill="1" applyProtection="1">
      <protection hidden="1"/>
    </xf>
    <xf numFmtId="0" fontId="9" fillId="58" borderId="0" xfId="0" applyFont="1" applyFill="1" applyAlignment="1" applyProtection="1">
      <alignment horizontal="center" vertical="center" wrapText="1"/>
      <protection hidden="1"/>
    </xf>
    <xf numFmtId="0" fontId="10" fillId="0" borderId="0" xfId="0" applyFont="1" applyAlignment="1" applyProtection="1">
      <alignment horizontal="center" vertical="center"/>
      <protection hidden="1"/>
    </xf>
    <xf numFmtId="167" fontId="58" fillId="0" borderId="0" xfId="143" applyNumberFormat="1" applyFont="1" applyAlignment="1" applyProtection="1">
      <alignment horizontal="center" vertical="center"/>
      <protection hidden="1"/>
    </xf>
    <xf numFmtId="0" fontId="58" fillId="0" borderId="0" xfId="0" applyFont="1" applyAlignment="1" applyProtection="1">
      <alignment horizontal="center" vertical="center"/>
      <protection hidden="1"/>
    </xf>
    <xf numFmtId="3" fontId="58" fillId="0" borderId="0" xfId="143" applyNumberFormat="1" applyFont="1" applyAlignment="1" applyProtection="1">
      <alignment horizontal="center" vertical="center"/>
      <protection hidden="1"/>
    </xf>
    <xf numFmtId="166" fontId="4" fillId="59" borderId="0" xfId="0" applyNumberFormat="1" applyFont="1" applyFill="1" applyAlignment="1" applyProtection="1">
      <alignment horizontal="right"/>
      <protection hidden="1"/>
    </xf>
    <xf numFmtId="0" fontId="9" fillId="58" borderId="15" xfId="0" applyFont="1" applyFill="1" applyBorder="1" applyAlignment="1" applyProtection="1">
      <alignment horizontal="center" vertical="center" wrapText="1"/>
      <protection hidden="1"/>
    </xf>
    <xf numFmtId="3" fontId="4" fillId="59" borderId="0" xfId="0" applyNumberFormat="1" applyFont="1" applyFill="1" applyAlignment="1" applyProtection="1">
      <alignment horizontal="right"/>
      <protection hidden="1"/>
    </xf>
    <xf numFmtId="166" fontId="4" fillId="59" borderId="15" xfId="0" applyNumberFormat="1" applyFont="1" applyFill="1" applyBorder="1" applyAlignment="1" applyProtection="1">
      <alignment horizontal="right"/>
      <protection hidden="1"/>
    </xf>
    <xf numFmtId="1" fontId="4" fillId="59" borderId="15" xfId="0" applyNumberFormat="1" applyFont="1" applyFill="1" applyBorder="1" applyAlignment="1" applyProtection="1">
      <alignment horizontal="right"/>
      <protection hidden="1"/>
    </xf>
    <xf numFmtId="0" fontId="50" fillId="0" borderId="0" xfId="0" applyFont="1" applyAlignment="1" applyProtection="1">
      <alignment horizontal="center" vertical="center"/>
      <protection hidden="1"/>
    </xf>
    <xf numFmtId="0" fontId="50" fillId="0" borderId="0" xfId="0" applyFont="1" applyAlignment="1" applyProtection="1">
      <alignment horizontal="center" vertical="center" wrapText="1"/>
      <protection hidden="1"/>
    </xf>
    <xf numFmtId="169" fontId="4" fillId="59" borderId="0" xfId="0" applyNumberFormat="1" applyFont="1" applyFill="1" applyAlignment="1" applyProtection="1">
      <alignment horizontal="right"/>
      <protection hidden="1"/>
    </xf>
    <xf numFmtId="167" fontId="4" fillId="59" borderId="0" xfId="82" applyNumberFormat="1" applyFont="1" applyFill="1" applyAlignment="1" applyProtection="1">
      <alignment horizontal="center" vertical="center"/>
      <protection hidden="1"/>
    </xf>
    <xf numFmtId="0" fontId="55" fillId="0" borderId="0" xfId="0" applyFont="1" applyAlignment="1" applyProtection="1">
      <alignment vertical="center"/>
      <protection hidden="1"/>
    </xf>
    <xf numFmtId="3" fontId="4" fillId="59" borderId="15" xfId="0" applyNumberFormat="1" applyFont="1" applyFill="1" applyBorder="1" applyAlignment="1">
      <alignment horizontal="right"/>
    </xf>
    <xf numFmtId="3" fontId="4" fillId="59" borderId="15" xfId="0" applyNumberFormat="1" applyFont="1" applyFill="1" applyBorder="1" applyAlignment="1" applyProtection="1">
      <alignment horizontal="right"/>
      <protection hidden="1"/>
    </xf>
    <xf numFmtId="3" fontId="4" fillId="59" borderId="11" xfId="0" applyNumberFormat="1" applyFont="1" applyFill="1" applyBorder="1" applyAlignment="1">
      <alignment horizontal="right"/>
    </xf>
    <xf numFmtId="0" fontId="0" fillId="0" borderId="0" xfId="0" applyAlignment="1">
      <alignment wrapText="1"/>
    </xf>
    <xf numFmtId="0" fontId="10" fillId="0" borderId="0" xfId="0" applyFont="1" applyAlignment="1" applyProtection="1">
      <alignment vertical="top"/>
      <protection hidden="1"/>
    </xf>
    <xf numFmtId="0" fontId="28" fillId="0" borderId="0" xfId="0" applyFont="1" applyAlignment="1" applyProtection="1">
      <alignment horizontal="left" vertical="center"/>
      <protection locked="0" hidden="1"/>
    </xf>
    <xf numFmtId="0" fontId="9" fillId="0" borderId="0" xfId="0" applyFont="1" applyAlignment="1" applyProtection="1">
      <alignment horizontal="left" vertical="center"/>
      <protection locked="0" hidden="1"/>
    </xf>
    <xf numFmtId="167" fontId="0" fillId="0" borderId="0" xfId="0" applyNumberFormat="1"/>
    <xf numFmtId="0" fontId="4" fillId="60" borderId="0" xfId="0" applyFont="1" applyFill="1"/>
    <xf numFmtId="169" fontId="4" fillId="60" borderId="0" xfId="0" applyNumberFormat="1" applyFont="1" applyFill="1"/>
    <xf numFmtId="10" fontId="0" fillId="0" borderId="0" xfId="0" applyNumberFormat="1"/>
    <xf numFmtId="0" fontId="78" fillId="0" borderId="0" xfId="0" applyFont="1" applyAlignment="1">
      <alignment horizontal="left"/>
    </xf>
    <xf numFmtId="0" fontId="4" fillId="61" borderId="0" xfId="0" applyFont="1" applyFill="1" applyAlignment="1">
      <alignment wrapText="1"/>
    </xf>
    <xf numFmtId="0" fontId="54" fillId="0" borderId="0" xfId="0" applyFont="1" applyAlignment="1" applyProtection="1">
      <alignment horizontal="left" vertical="center"/>
      <protection hidden="1"/>
    </xf>
    <xf numFmtId="0" fontId="54" fillId="0" borderId="0" xfId="0" applyFont="1" applyAlignment="1" applyProtection="1">
      <alignment horizontal="left"/>
      <protection hidden="1"/>
    </xf>
    <xf numFmtId="0" fontId="0" fillId="61" borderId="0" xfId="0" applyFill="1"/>
    <xf numFmtId="0" fontId="78" fillId="0" borderId="0" xfId="0" applyFont="1" applyAlignment="1" applyProtection="1">
      <alignment vertical="center" wrapText="1"/>
      <protection hidden="1"/>
    </xf>
    <xf numFmtId="0" fontId="78" fillId="0" borderId="0" xfId="0" applyFont="1" applyProtection="1">
      <protection hidden="1"/>
    </xf>
    <xf numFmtId="0" fontId="78" fillId="0" borderId="0" xfId="0" applyFont="1" applyAlignment="1">
      <alignment vertical="center"/>
    </xf>
    <xf numFmtId="165" fontId="92" fillId="0" borderId="0" xfId="0" applyNumberFormat="1" applyFont="1" applyAlignment="1" applyProtection="1">
      <alignment horizontal="center"/>
      <protection hidden="1"/>
    </xf>
    <xf numFmtId="0" fontId="78" fillId="0" borderId="0" xfId="0" applyFont="1" applyAlignment="1" applyProtection="1">
      <alignment wrapText="1"/>
      <protection hidden="1"/>
    </xf>
    <xf numFmtId="0" fontId="52" fillId="63" borderId="39" xfId="0" applyFont="1" applyFill="1" applyBorder="1" applyAlignment="1" applyProtection="1">
      <alignment vertical="center"/>
      <protection hidden="1"/>
    </xf>
    <xf numFmtId="0" fontId="52" fillId="62" borderId="40" xfId="0" applyFont="1" applyFill="1" applyBorder="1" applyAlignment="1" applyProtection="1">
      <alignment vertical="center"/>
      <protection hidden="1"/>
    </xf>
    <xf numFmtId="0" fontId="52" fillId="64" borderId="27" xfId="0" applyFont="1" applyFill="1" applyBorder="1" applyAlignment="1" applyProtection="1">
      <alignment horizontal="center" vertical="top" wrapText="1"/>
      <protection hidden="1"/>
    </xf>
    <xf numFmtId="3" fontId="52" fillId="64" borderId="28" xfId="0" applyNumberFormat="1" applyFont="1" applyFill="1" applyBorder="1" applyAlignment="1" applyProtection="1">
      <alignment horizontal="center" vertical="center" wrapText="1"/>
      <protection hidden="1"/>
    </xf>
    <xf numFmtId="164" fontId="52" fillId="64" borderId="28" xfId="0" applyNumberFormat="1" applyFont="1" applyFill="1" applyBorder="1" applyAlignment="1" applyProtection="1">
      <alignment horizontal="center" vertical="center" wrapText="1"/>
      <protection hidden="1"/>
    </xf>
    <xf numFmtId="3" fontId="52" fillId="64" borderId="29" xfId="0" applyNumberFormat="1" applyFont="1" applyFill="1" applyBorder="1" applyAlignment="1" applyProtection="1">
      <alignment horizontal="center" vertical="center" wrapText="1"/>
      <protection hidden="1"/>
    </xf>
    <xf numFmtId="0" fontId="4" fillId="0" borderId="0" xfId="345" applyFont="1" applyProtection="1">
      <protection hidden="1"/>
    </xf>
    <xf numFmtId="0" fontId="57" fillId="0" borderId="0" xfId="345" applyFont="1" applyProtection="1">
      <protection hidden="1"/>
    </xf>
    <xf numFmtId="0" fontId="64" fillId="0" borderId="0" xfId="345" applyFont="1" applyProtection="1">
      <protection hidden="1"/>
    </xf>
    <xf numFmtId="0" fontId="58" fillId="0" borderId="0" xfId="345" applyFont="1" applyAlignment="1" applyProtection="1">
      <alignment wrapText="1"/>
      <protection hidden="1"/>
    </xf>
    <xf numFmtId="0" fontId="58" fillId="0" borderId="0" xfId="345" applyFont="1" applyAlignment="1" applyProtection="1">
      <alignment vertical="center" wrapText="1"/>
      <protection hidden="1"/>
    </xf>
    <xf numFmtId="0" fontId="10" fillId="0" borderId="0" xfId="345" applyFont="1" applyAlignment="1">
      <alignment vertical="center"/>
    </xf>
    <xf numFmtId="0" fontId="58" fillId="0" borderId="0" xfId="345" applyFont="1"/>
    <xf numFmtId="0" fontId="10" fillId="0" borderId="0" xfId="345" applyFont="1"/>
    <xf numFmtId="0" fontId="4" fillId="0" borderId="0" xfId="345" applyFont="1" applyAlignment="1" applyProtection="1">
      <alignment wrapText="1"/>
      <protection hidden="1"/>
    </xf>
    <xf numFmtId="0" fontId="9" fillId="0" borderId="0" xfId="345" applyFont="1" applyAlignment="1" applyProtection="1">
      <alignment horizontal="left" vertical="center"/>
      <protection hidden="1"/>
    </xf>
    <xf numFmtId="0" fontId="9" fillId="0" borderId="0" xfId="345" applyFont="1" applyAlignment="1" applyProtection="1">
      <alignment vertical="center" wrapText="1"/>
      <protection hidden="1"/>
    </xf>
    <xf numFmtId="0" fontId="4" fillId="0" borderId="0" xfId="345" applyFont="1" applyAlignment="1" applyProtection="1">
      <alignment vertical="center"/>
      <protection hidden="1"/>
    </xf>
    <xf numFmtId="0" fontId="52" fillId="0" borderId="26" xfId="345" applyFont="1" applyBorder="1" applyAlignment="1" applyProtection="1">
      <alignment horizontal="left" vertical="center"/>
      <protection hidden="1"/>
    </xf>
    <xf numFmtId="0" fontId="4" fillId="0" borderId="0" xfId="345" applyFont="1" applyAlignment="1" applyProtection="1">
      <alignment vertical="center" wrapText="1"/>
      <protection hidden="1"/>
    </xf>
    <xf numFmtId="0" fontId="9" fillId="0" borderId="0" xfId="345" applyFont="1" applyAlignment="1" applyProtection="1">
      <alignment vertical="center"/>
      <protection hidden="1"/>
    </xf>
    <xf numFmtId="0" fontId="4" fillId="24" borderId="0" xfId="345" applyFont="1" applyFill="1" applyProtection="1">
      <protection hidden="1"/>
    </xf>
    <xf numFmtId="0" fontId="4" fillId="24" borderId="0" xfId="345" applyFont="1" applyFill="1" applyAlignment="1" applyProtection="1">
      <alignment wrapText="1"/>
      <protection hidden="1"/>
    </xf>
    <xf numFmtId="0" fontId="52" fillId="0" borderId="26" xfId="345" applyFont="1" applyBorder="1" applyAlignment="1" applyProtection="1">
      <alignment horizontal="left" vertical="center" wrapText="1"/>
      <protection hidden="1"/>
    </xf>
    <xf numFmtId="0" fontId="6" fillId="0" borderId="0" xfId="345" applyFont="1" applyProtection="1">
      <protection hidden="1"/>
    </xf>
    <xf numFmtId="0" fontId="52" fillId="64" borderId="27" xfId="345" applyFont="1" applyFill="1" applyBorder="1" applyAlignment="1" applyProtection="1">
      <alignment horizontal="center" vertical="top" wrapText="1"/>
      <protection hidden="1"/>
    </xf>
    <xf numFmtId="3" fontId="52" fillId="64" borderId="28" xfId="345" applyNumberFormat="1" applyFont="1" applyFill="1" applyBorder="1" applyAlignment="1" applyProtection="1">
      <alignment horizontal="center" vertical="center" wrapText="1"/>
      <protection hidden="1"/>
    </xf>
    <xf numFmtId="164" fontId="52" fillId="64" borderId="28" xfId="345" applyNumberFormat="1" applyFont="1" applyFill="1" applyBorder="1" applyAlignment="1" applyProtection="1">
      <alignment horizontal="center" vertical="center" wrapText="1"/>
      <protection hidden="1"/>
    </xf>
    <xf numFmtId="3" fontId="52" fillId="64" borderId="29" xfId="345" applyNumberFormat="1" applyFont="1" applyFill="1" applyBorder="1" applyAlignment="1" applyProtection="1">
      <alignment horizontal="center" vertical="center" wrapText="1"/>
      <protection hidden="1"/>
    </xf>
    <xf numFmtId="0" fontId="58" fillId="0" borderId="10" xfId="345" applyFont="1" applyBorder="1" applyAlignment="1" applyProtection="1">
      <alignment horizontal="center" vertical="center" wrapText="1"/>
      <protection hidden="1"/>
    </xf>
    <xf numFmtId="3" fontId="58" fillId="0" borderId="10" xfId="345" applyNumberFormat="1" applyFont="1" applyBorder="1" applyAlignment="1" applyProtection="1">
      <alignment horizontal="center" vertical="center" wrapText="1"/>
      <protection hidden="1"/>
    </xf>
    <xf numFmtId="166" fontId="58" fillId="0" borderId="10" xfId="345" applyNumberFormat="1" applyFont="1" applyBorder="1" applyAlignment="1" applyProtection="1">
      <alignment horizontal="center" vertical="center" wrapText="1"/>
      <protection hidden="1"/>
    </xf>
    <xf numFmtId="0" fontId="58" fillId="0" borderId="0" xfId="345" applyFont="1" applyAlignment="1" applyProtection="1">
      <alignment horizontal="center" vertical="center" wrapText="1"/>
      <protection hidden="1"/>
    </xf>
    <xf numFmtId="166" fontId="58" fillId="0" borderId="0" xfId="345" applyNumberFormat="1" applyFont="1" applyAlignment="1" applyProtection="1">
      <alignment horizontal="center" vertical="center" wrapText="1"/>
      <protection hidden="1"/>
    </xf>
    <xf numFmtId="0" fontId="58" fillId="0" borderId="0" xfId="345" applyFont="1" applyAlignment="1" applyProtection="1">
      <alignment horizontal="center" vertical="top" wrapText="1"/>
      <protection hidden="1"/>
    </xf>
    <xf numFmtId="0" fontId="58" fillId="0" borderId="0" xfId="345" applyFont="1" applyAlignment="1" applyProtection="1">
      <alignment vertical="top" wrapText="1"/>
      <protection hidden="1"/>
    </xf>
    <xf numFmtId="0" fontId="58" fillId="0" borderId="0" xfId="345" applyFont="1" applyAlignment="1">
      <alignment horizontal="left"/>
    </xf>
    <xf numFmtId="0" fontId="58" fillId="0" borderId="0" xfId="345" applyFont="1" applyAlignment="1" applyProtection="1">
      <alignment horizontal="left" vertical="center" wrapText="1"/>
      <protection hidden="1"/>
    </xf>
    <xf numFmtId="0" fontId="58" fillId="0" borderId="0" xfId="345" applyFont="1" applyProtection="1">
      <protection hidden="1"/>
    </xf>
    <xf numFmtId="0" fontId="58" fillId="0" borderId="0" xfId="345" applyFont="1" applyAlignment="1" applyProtection="1">
      <alignment horizontal="left" wrapText="1"/>
      <protection hidden="1"/>
    </xf>
    <xf numFmtId="0" fontId="58" fillId="0" borderId="0" xfId="345" applyFont="1" applyAlignment="1" applyProtection="1">
      <alignment horizontal="left"/>
      <protection hidden="1"/>
    </xf>
    <xf numFmtId="0" fontId="60" fillId="0" borderId="0" xfId="345" applyFont="1" applyAlignment="1" applyProtection="1">
      <alignment horizontal="left"/>
      <protection hidden="1"/>
    </xf>
    <xf numFmtId="0" fontId="6" fillId="0" borderId="0" xfId="345" applyFont="1" applyAlignment="1" applyProtection="1">
      <alignment horizontal="left"/>
      <protection hidden="1"/>
    </xf>
    <xf numFmtId="0" fontId="4" fillId="0" borderId="0" xfId="345" applyFont="1" applyAlignment="1" applyProtection="1">
      <alignment horizontal="left" wrapText="1"/>
      <protection hidden="1"/>
    </xf>
    <xf numFmtId="0" fontId="4" fillId="0" borderId="0" xfId="345" applyFont="1" applyAlignment="1" applyProtection="1">
      <alignment horizontal="left"/>
      <protection hidden="1"/>
    </xf>
    <xf numFmtId="0" fontId="58" fillId="0" borderId="0" xfId="345" applyFont="1" applyAlignment="1">
      <alignment vertical="center"/>
    </xf>
    <xf numFmtId="0" fontId="58" fillId="0" borderId="0" xfId="345" applyFont="1" applyAlignment="1">
      <alignment vertical="center" wrapText="1"/>
    </xf>
    <xf numFmtId="0" fontId="52" fillId="63" borderId="39" xfId="345" applyFont="1" applyFill="1" applyBorder="1" applyAlignment="1" applyProtection="1">
      <alignment vertical="center"/>
      <protection hidden="1"/>
    </xf>
    <xf numFmtId="0" fontId="52" fillId="0" borderId="26" xfId="345" applyFont="1" applyBorder="1" applyAlignment="1" applyProtection="1">
      <alignment vertical="center"/>
      <protection hidden="1"/>
    </xf>
    <xf numFmtId="0" fontId="10" fillId="0" borderId="38" xfId="345" applyFont="1" applyBorder="1" applyAlignment="1" applyProtection="1">
      <alignment horizontal="left" vertical="center" wrapText="1"/>
      <protection locked="0"/>
    </xf>
    <xf numFmtId="0" fontId="10" fillId="0" borderId="38" xfId="345" applyFont="1" applyBorder="1" applyAlignment="1" applyProtection="1">
      <alignment horizontal="left" vertical="center"/>
      <protection locked="0"/>
    </xf>
    <xf numFmtId="167" fontId="31" fillId="0" borderId="0" xfId="345" applyNumberFormat="1" applyFont="1" applyAlignment="1" applyProtection="1">
      <alignment horizontal="center"/>
      <protection hidden="1"/>
    </xf>
    <xf numFmtId="165" fontId="31" fillId="0" borderId="0" xfId="345" applyNumberFormat="1" applyFont="1" applyAlignment="1" applyProtection="1">
      <alignment horizontal="center"/>
      <protection hidden="1"/>
    </xf>
    <xf numFmtId="0" fontId="30" fillId="24" borderId="0" xfId="345" applyFont="1" applyFill="1" applyAlignment="1" applyProtection="1">
      <alignment horizontal="left" wrapText="1"/>
      <protection hidden="1"/>
    </xf>
    <xf numFmtId="0" fontId="4" fillId="24" borderId="0" xfId="345" applyFont="1" applyFill="1" applyAlignment="1" applyProtection="1">
      <alignment horizontal="left"/>
      <protection hidden="1"/>
    </xf>
    <xf numFmtId="0" fontId="58" fillId="24" borderId="0" xfId="345" applyFont="1" applyFill="1" applyProtection="1">
      <protection hidden="1"/>
    </xf>
    <xf numFmtId="0" fontId="58" fillId="24" borderId="0" xfId="345" applyFont="1" applyFill="1" applyAlignment="1" applyProtection="1">
      <alignment wrapText="1"/>
      <protection hidden="1"/>
    </xf>
    <xf numFmtId="0" fontId="4" fillId="24" borderId="0" xfId="345" applyFont="1" applyFill="1" applyAlignment="1" applyProtection="1">
      <alignment horizontal="left" wrapText="1"/>
      <protection hidden="1"/>
    </xf>
    <xf numFmtId="0" fontId="6" fillId="24" borderId="0" xfId="345" applyFont="1" applyFill="1" applyAlignment="1" applyProtection="1">
      <alignment horizontal="left"/>
      <protection hidden="1"/>
    </xf>
    <xf numFmtId="0" fontId="4" fillId="24" borderId="0" xfId="345" applyFont="1" applyFill="1" applyAlignment="1" applyProtection="1">
      <alignment horizontal="left" vertical="center" wrapText="1"/>
      <protection hidden="1"/>
    </xf>
    <xf numFmtId="0" fontId="91" fillId="61" borderId="0" xfId="0" applyFont="1" applyFill="1" applyAlignment="1" applyProtection="1">
      <alignment vertical="top" wrapText="1"/>
      <protection locked="0"/>
    </xf>
    <xf numFmtId="0" fontId="106" fillId="61" borderId="0" xfId="744" applyFont="1" applyFill="1" applyAlignment="1">
      <alignment vertical="center"/>
    </xf>
    <xf numFmtId="0" fontId="101" fillId="61" borderId="0" xfId="746" applyFill="1" applyAlignment="1">
      <alignment vertical="center"/>
    </xf>
    <xf numFmtId="0" fontId="1" fillId="61" borderId="0" xfId="744" applyFont="1" applyFill="1"/>
    <xf numFmtId="0" fontId="71" fillId="0" borderId="0" xfId="517" applyFont="1"/>
    <xf numFmtId="0" fontId="52" fillId="64" borderId="27" xfId="0" applyFont="1" applyFill="1" applyBorder="1" applyAlignment="1" applyProtection="1">
      <alignment horizontal="center" vertical="center" wrapText="1"/>
      <protection hidden="1"/>
    </xf>
    <xf numFmtId="0" fontId="98" fillId="61" borderId="0" xfId="115" applyFont="1" applyFill="1" applyAlignment="1">
      <alignment horizontal="right"/>
      <protection locked="0"/>
    </xf>
    <xf numFmtId="0" fontId="8" fillId="61" borderId="0" xfId="115" applyFill="1" applyAlignment="1">
      <alignment horizontal="right"/>
      <protection locked="0"/>
    </xf>
    <xf numFmtId="0" fontId="98" fillId="61" borderId="0" xfId="115" applyFont="1" applyFill="1" applyAlignment="1">
      <alignment wrapText="1"/>
      <protection locked="0"/>
    </xf>
    <xf numFmtId="0" fontId="94" fillId="61" borderId="0" xfId="0" applyFont="1" applyFill="1" applyAlignment="1" applyProtection="1">
      <alignment horizontal="left" vertical="center" wrapText="1"/>
      <protection hidden="1"/>
    </xf>
    <xf numFmtId="0" fontId="0" fillId="61" borderId="0" xfId="0" applyFill="1" applyProtection="1">
      <protection hidden="1"/>
    </xf>
    <xf numFmtId="0" fontId="4" fillId="61" borderId="0" xfId="0" applyFont="1" applyFill="1" applyAlignment="1" applyProtection="1">
      <alignment wrapText="1"/>
      <protection hidden="1"/>
    </xf>
    <xf numFmtId="0" fontId="95" fillId="61" borderId="0" xfId="0" applyFont="1" applyFill="1" applyAlignment="1" applyProtection="1">
      <alignment horizontal="left" vertical="top" wrapText="1"/>
      <protection hidden="1"/>
    </xf>
    <xf numFmtId="0" fontId="78" fillId="61" borderId="0" xfId="0" applyFont="1" applyFill="1" applyAlignment="1" applyProtection="1">
      <alignment wrapText="1"/>
      <protection hidden="1"/>
    </xf>
    <xf numFmtId="0" fontId="78" fillId="61" borderId="0" xfId="0" applyFont="1" applyFill="1" applyProtection="1">
      <protection hidden="1"/>
    </xf>
    <xf numFmtId="0" fontId="78" fillId="61" borderId="0" xfId="0" applyFont="1" applyFill="1" applyAlignment="1" applyProtection="1">
      <alignment horizontal="left" vertical="top" wrapText="1"/>
      <protection hidden="1"/>
    </xf>
    <xf numFmtId="0" fontId="96" fillId="61" borderId="0" xfId="0" applyFont="1" applyFill="1" applyAlignment="1" applyProtection="1">
      <alignment wrapText="1"/>
      <protection hidden="1"/>
    </xf>
    <xf numFmtId="0" fontId="78" fillId="61" borderId="0" xfId="0" applyFont="1" applyFill="1" applyAlignment="1" applyProtection="1">
      <alignment vertical="top" wrapText="1"/>
      <protection hidden="1"/>
    </xf>
    <xf numFmtId="0" fontId="91" fillId="61" borderId="0" xfId="0" applyFont="1" applyFill="1" applyAlignment="1" applyProtection="1">
      <alignment vertical="top" wrapText="1"/>
      <protection hidden="1"/>
    </xf>
    <xf numFmtId="0" fontId="0" fillId="61" borderId="0" xfId="0" applyFill="1" applyAlignment="1" applyProtection="1">
      <alignment wrapText="1"/>
      <protection hidden="1"/>
    </xf>
    <xf numFmtId="0" fontId="92" fillId="61" borderId="0" xfId="0" applyFont="1" applyFill="1" applyAlignment="1" applyProtection="1">
      <alignment vertical="top" wrapText="1"/>
      <protection hidden="1"/>
    </xf>
    <xf numFmtId="0" fontId="97" fillId="61" borderId="0" xfId="0" applyFont="1" applyFill="1" applyAlignment="1" applyProtection="1">
      <alignment vertical="top" wrapText="1"/>
      <protection hidden="1"/>
    </xf>
    <xf numFmtId="0" fontId="92" fillId="61" borderId="0" xfId="0" applyFont="1" applyFill="1" applyAlignment="1" applyProtection="1">
      <alignment horizontal="left" vertical="top" wrapText="1"/>
      <protection hidden="1"/>
    </xf>
    <xf numFmtId="0" fontId="31" fillId="61" borderId="0" xfId="0" applyFont="1" applyFill="1" applyAlignment="1" applyProtection="1">
      <alignment vertical="top" wrapText="1"/>
      <protection hidden="1"/>
    </xf>
    <xf numFmtId="0" fontId="97" fillId="61" borderId="0" xfId="0" applyFont="1" applyFill="1" applyAlignment="1" applyProtection="1">
      <alignment horizontal="left" vertical="top" wrapText="1"/>
      <protection hidden="1"/>
    </xf>
    <xf numFmtId="0" fontId="78" fillId="61" borderId="0" xfId="0" applyFont="1" applyFill="1" applyAlignment="1" applyProtection="1">
      <alignment horizontal="left" wrapText="1"/>
      <protection hidden="1"/>
    </xf>
    <xf numFmtId="0" fontId="105" fillId="61" borderId="0" xfId="115" quotePrefix="1" applyFont="1" applyFill="1" applyAlignment="1" applyProtection="1">
      <alignment vertical="top" wrapText="1"/>
      <protection hidden="1"/>
    </xf>
    <xf numFmtId="0" fontId="1" fillId="61" borderId="0" xfId="744" applyFont="1" applyFill="1" applyProtection="1">
      <protection hidden="1"/>
    </xf>
    <xf numFmtId="0" fontId="107" fillId="61" borderId="0" xfId="744" applyFont="1" applyFill="1" applyAlignment="1" applyProtection="1">
      <alignment vertical="center"/>
      <protection hidden="1"/>
    </xf>
    <xf numFmtId="0" fontId="106" fillId="61" borderId="0" xfId="744" applyFont="1" applyFill="1" applyAlignment="1" applyProtection="1">
      <alignment vertical="center"/>
      <protection hidden="1"/>
    </xf>
    <xf numFmtId="0" fontId="1" fillId="61" borderId="0" xfId="744" applyFont="1" applyFill="1" applyAlignment="1" applyProtection="1">
      <alignment vertical="center"/>
      <protection hidden="1"/>
    </xf>
    <xf numFmtId="0" fontId="92" fillId="61" borderId="0" xfId="0" applyFont="1" applyFill="1" applyAlignment="1" applyProtection="1">
      <alignment vertical="top" wrapText="1"/>
      <protection locked="0"/>
    </xf>
    <xf numFmtId="0" fontId="9" fillId="58" borderId="12" xfId="0" applyFont="1" applyFill="1" applyBorder="1" applyAlignment="1" applyProtection="1">
      <alignment horizontal="left" vertical="center" wrapText="1"/>
      <protection hidden="1"/>
    </xf>
    <xf numFmtId="0" fontId="9" fillId="58" borderId="13" xfId="0" applyFont="1" applyFill="1" applyBorder="1" applyAlignment="1" applyProtection="1">
      <alignment horizontal="left" vertical="center" wrapText="1"/>
      <protection hidden="1"/>
    </xf>
    <xf numFmtId="0" fontId="50" fillId="0" borderId="0" xfId="0" applyFont="1" applyAlignment="1" applyProtection="1">
      <alignment horizontal="center" vertical="center" textRotation="90"/>
      <protection hidden="1"/>
    </xf>
    <xf numFmtId="0" fontId="10" fillId="0" borderId="0" xfId="0" applyFont="1" applyAlignment="1" applyProtection="1">
      <alignment horizontal="center" vertical="center" wrapText="1"/>
      <protection hidden="1"/>
    </xf>
    <xf numFmtId="2" fontId="4" fillId="59" borderId="15" xfId="0" applyNumberFormat="1" applyFont="1" applyFill="1" applyBorder="1" applyAlignment="1" applyProtection="1">
      <alignment horizontal="right"/>
      <protection hidden="1"/>
    </xf>
    <xf numFmtId="0" fontId="82" fillId="0" borderId="10" xfId="0" applyFont="1" applyBorder="1" applyAlignment="1" applyProtection="1">
      <alignment horizontal="left" vertical="center"/>
      <protection hidden="1"/>
    </xf>
    <xf numFmtId="0" fontId="0" fillId="0" borderId="0" xfId="0" applyAlignment="1" applyProtection="1">
      <alignment vertical="center"/>
      <protection hidden="1"/>
    </xf>
    <xf numFmtId="0" fontId="51" fillId="0" borderId="0" xfId="0" applyFont="1" applyAlignment="1" applyProtection="1">
      <alignment vertical="center"/>
      <protection hidden="1"/>
    </xf>
    <xf numFmtId="0" fontId="66" fillId="0" borderId="0" xfId="0" applyFont="1" applyAlignment="1" applyProtection="1">
      <alignment vertical="center"/>
      <protection hidden="1"/>
    </xf>
    <xf numFmtId="0" fontId="109" fillId="0" borderId="0" xfId="0" applyFont="1" applyAlignment="1" applyProtection="1">
      <alignment vertical="center"/>
      <protection hidden="1"/>
    </xf>
    <xf numFmtId="0" fontId="0" fillId="59" borderId="55" xfId="0" applyFill="1" applyBorder="1"/>
    <xf numFmtId="0" fontId="8" fillId="61" borderId="0" xfId="115" applyFill="1" applyAlignment="1">
      <alignment horizontal="left" vertical="top" wrapText="1"/>
      <protection locked="0"/>
    </xf>
    <xf numFmtId="0" fontId="108" fillId="61" borderId="0" xfId="756" applyFont="1" applyFill="1" applyAlignment="1" applyProtection="1">
      <alignment horizontal="left" vertical="top" wrapText="1"/>
      <protection locked="0"/>
    </xf>
    <xf numFmtId="0" fontId="92" fillId="61" borderId="0" xfId="744" applyFont="1" applyFill="1" applyAlignment="1">
      <alignment horizontal="left" vertical="top" wrapText="1"/>
    </xf>
    <xf numFmtId="0" fontId="99" fillId="61" borderId="0" xfId="115" applyFont="1" applyFill="1" applyAlignment="1" applyProtection="1">
      <alignment wrapText="1"/>
      <protection hidden="1"/>
    </xf>
    <xf numFmtId="0" fontId="78" fillId="0" borderId="0" xfId="0" applyFont="1" applyAlignment="1">
      <alignment horizontal="left" vertical="top"/>
    </xf>
    <xf numFmtId="0" fontId="78" fillId="0" borderId="0" xfId="0" applyFont="1"/>
    <xf numFmtId="0" fontId="75" fillId="57" borderId="0" xfId="0" applyFont="1" applyFill="1" applyAlignment="1">
      <alignment horizontal="left"/>
    </xf>
    <xf numFmtId="0" fontId="79" fillId="0" borderId="0" xfId="0" applyFont="1" applyAlignment="1">
      <alignment horizontal="left"/>
    </xf>
    <xf numFmtId="0" fontId="78" fillId="0" borderId="0" xfId="0" applyFont="1" applyAlignment="1">
      <alignment horizontal="left" vertical="top" wrapText="1"/>
    </xf>
    <xf numFmtId="0" fontId="78" fillId="0" borderId="0" xfId="0" applyFont="1" applyAlignment="1">
      <alignment horizontal="left"/>
    </xf>
    <xf numFmtId="0" fontId="76" fillId="57" borderId="0" xfId="0" applyFont="1" applyFill="1" applyAlignment="1">
      <alignment horizontal="left"/>
    </xf>
    <xf numFmtId="0" fontId="50" fillId="0" borderId="54" xfId="0" applyFont="1" applyBorder="1" applyAlignment="1">
      <alignment horizontal="left" wrapText="1"/>
    </xf>
    <xf numFmtId="0" fontId="0" fillId="0" borderId="54" xfId="0" applyBorder="1"/>
    <xf numFmtId="0" fontId="10" fillId="0" borderId="14" xfId="0" applyFont="1" applyBorder="1" applyAlignment="1">
      <alignment horizontal="center" wrapText="1"/>
    </xf>
    <xf numFmtId="0" fontId="0" fillId="0" borderId="14" xfId="0" applyBorder="1"/>
    <xf numFmtId="0" fontId="70" fillId="58" borderId="10" xfId="0" applyFont="1" applyFill="1" applyBorder="1" applyAlignment="1">
      <alignment horizontal="left" wrapText="1"/>
    </xf>
    <xf numFmtId="0" fontId="0" fillId="0" borderId="13" xfId="0" applyBorder="1"/>
    <xf numFmtId="0" fontId="88" fillId="0" borderId="33" xfId="0" applyFont="1" applyBorder="1" applyAlignment="1">
      <alignment horizontal="left" wrapText="1"/>
    </xf>
    <xf numFmtId="0" fontId="0" fillId="0" borderId="33" xfId="0" applyBorder="1"/>
    <xf numFmtId="0" fontId="9" fillId="0" borderId="10" xfId="0" applyFont="1" applyBorder="1" applyAlignment="1" applyProtection="1">
      <alignment horizontal="center" vertical="center" textRotation="90"/>
      <protection hidden="1"/>
    </xf>
    <xf numFmtId="0" fontId="0" fillId="0" borderId="15" xfId="0" applyBorder="1" applyProtection="1">
      <protection hidden="1"/>
    </xf>
    <xf numFmtId="0" fontId="0" fillId="0" borderId="16" xfId="0" applyBorder="1" applyProtection="1">
      <protection hidden="1"/>
    </xf>
    <xf numFmtId="0" fontId="74" fillId="0" borderId="0" xfId="0" applyFont="1" applyAlignment="1">
      <alignment horizontal="left" wrapText="1"/>
    </xf>
    <xf numFmtId="0" fontId="4" fillId="0" borderId="0" xfId="0" applyFont="1"/>
    <xf numFmtId="0" fontId="9" fillId="58" borderId="10" xfId="0" applyFont="1" applyFill="1" applyBorder="1" applyAlignment="1" applyProtection="1">
      <alignment horizontal="center" vertical="center"/>
      <protection hidden="1"/>
    </xf>
    <xf numFmtId="0" fontId="0" fillId="0" borderId="13" xfId="0" applyBorder="1" applyProtection="1">
      <protection hidden="1"/>
    </xf>
    <xf numFmtId="0" fontId="9" fillId="58" borderId="10" xfId="0" applyFont="1" applyFill="1" applyBorder="1" applyAlignment="1" applyProtection="1">
      <alignment horizontal="left" vertical="center" wrapText="1"/>
      <protection hidden="1"/>
    </xf>
    <xf numFmtId="0" fontId="92" fillId="61" borderId="0" xfId="0" applyFont="1" applyFill="1" applyAlignment="1" applyProtection="1">
      <alignment vertical="top" wrapText="1"/>
      <protection locked="0"/>
    </xf>
    <xf numFmtId="0" fontId="0" fillId="0" borderId="0" xfId="0" applyProtection="1">
      <protection locked="0"/>
    </xf>
    <xf numFmtId="0" fontId="92" fillId="61" borderId="0" xfId="0" applyFont="1" applyFill="1" applyAlignment="1" applyProtection="1">
      <alignment horizontal="left" vertical="top" wrapText="1"/>
      <protection locked="0"/>
    </xf>
    <xf numFmtId="0" fontId="92" fillId="61" borderId="0" xfId="744" applyFont="1" applyFill="1" applyAlignment="1" applyProtection="1">
      <alignment horizontal="left" vertical="top" wrapText="1"/>
      <protection hidden="1"/>
    </xf>
    <xf numFmtId="0" fontId="0" fillId="0" borderId="0" xfId="0" applyProtection="1">
      <protection hidden="1"/>
    </xf>
    <xf numFmtId="0" fontId="97" fillId="61" borderId="0" xfId="0" applyFont="1" applyFill="1" applyAlignment="1" applyProtection="1">
      <alignment horizontal="left" vertical="top" wrapText="1"/>
      <protection hidden="1"/>
    </xf>
    <xf numFmtId="0" fontId="31" fillId="61" borderId="0" xfId="0" applyFont="1" applyFill="1" applyAlignment="1" applyProtection="1">
      <alignment vertical="top" wrapText="1"/>
      <protection hidden="1"/>
    </xf>
    <xf numFmtId="0" fontId="97" fillId="61" borderId="0" xfId="0" applyFont="1" applyFill="1" applyAlignment="1" applyProtection="1">
      <alignment vertical="top" wrapText="1"/>
      <protection hidden="1"/>
    </xf>
    <xf numFmtId="0" fontId="78" fillId="0" borderId="0" xfId="0" applyFont="1" applyAlignment="1">
      <alignment horizontal="left" vertical="center" wrapText="1"/>
    </xf>
    <xf numFmtId="0" fontId="58" fillId="0" borderId="0" xfId="0" applyFont="1"/>
    <xf numFmtId="0" fontId="98" fillId="0" borderId="0" xfId="115" applyFont="1" applyAlignment="1" applyProtection="1">
      <alignment horizontal="left" vertical="center" wrapText="1"/>
      <protection locked="0" hidden="1"/>
    </xf>
    <xf numFmtId="0" fontId="0" fillId="0" borderId="0" xfId="0" applyProtection="1">
      <protection locked="0" hidden="1"/>
    </xf>
    <xf numFmtId="0" fontId="4" fillId="24" borderId="0" xfId="0" applyFont="1" applyFill="1" applyAlignment="1" applyProtection="1">
      <alignment horizontal="left" wrapText="1"/>
      <protection hidden="1"/>
    </xf>
    <xf numFmtId="0" fontId="80" fillId="0" borderId="0" xfId="0" applyFont="1" applyAlignment="1">
      <alignment horizontal="left"/>
    </xf>
    <xf numFmtId="0" fontId="58" fillId="0" borderId="0" xfId="0" applyFont="1" applyAlignment="1" applyProtection="1">
      <alignment wrapText="1"/>
      <protection hidden="1"/>
    </xf>
    <xf numFmtId="0" fontId="78" fillId="0" borderId="0" xfId="0" applyFont="1" applyAlignment="1" applyProtection="1">
      <alignment horizontal="left" wrapText="1"/>
      <protection hidden="1"/>
    </xf>
    <xf numFmtId="0" fontId="58" fillId="0" borderId="0" xfId="0" applyFont="1" applyAlignment="1">
      <alignment horizontal="left"/>
    </xf>
    <xf numFmtId="0" fontId="85" fillId="0" borderId="0" xfId="0" applyFont="1" applyAlignment="1" applyProtection="1">
      <alignment horizontal="left" vertical="center" wrapText="1"/>
      <protection hidden="1"/>
    </xf>
    <xf numFmtId="0" fontId="72" fillId="0" borderId="0" xfId="0" applyFont="1" applyAlignment="1" applyProtection="1">
      <alignment horizontal="left" vertical="center" wrapText="1"/>
      <protection hidden="1"/>
    </xf>
    <xf numFmtId="0" fontId="78" fillId="0" borderId="0" xfId="0" applyFont="1" applyAlignment="1">
      <alignment vertical="center" wrapText="1"/>
    </xf>
    <xf numFmtId="0" fontId="4" fillId="0" borderId="0" xfId="0" applyFont="1" applyAlignment="1" applyProtection="1">
      <alignment wrapText="1"/>
      <protection hidden="1"/>
    </xf>
    <xf numFmtId="0" fontId="52" fillId="0" borderId="0" xfId="0" applyFont="1" applyAlignment="1" applyProtection="1">
      <alignment horizontal="left" vertical="center"/>
      <protection hidden="1"/>
    </xf>
    <xf numFmtId="0" fontId="52" fillId="0" borderId="0" xfId="0" applyFont="1" applyAlignment="1" applyProtection="1">
      <alignment horizontal="center" vertical="center" wrapText="1"/>
      <protection hidden="1"/>
    </xf>
    <xf numFmtId="0" fontId="52" fillId="0" borderId="0" xfId="0" applyFont="1" applyAlignment="1" applyProtection="1">
      <alignment horizontal="left" vertical="center" wrapText="1"/>
      <protection hidden="1"/>
    </xf>
    <xf numFmtId="0" fontId="78" fillId="0" borderId="56" xfId="0" applyFont="1" applyBorder="1" applyAlignment="1">
      <alignment vertical="center" wrapText="1"/>
    </xf>
    <xf numFmtId="0" fontId="0" fillId="0" borderId="49" xfId="0" applyBorder="1"/>
    <xf numFmtId="0" fontId="0" fillId="0" borderId="50" xfId="0" applyBorder="1"/>
    <xf numFmtId="0" fontId="79" fillId="0" borderId="0" xfId="0" applyFont="1" applyAlignment="1">
      <alignment wrapText="1"/>
    </xf>
    <xf numFmtId="0" fontId="4" fillId="24" borderId="0" xfId="0" applyFont="1" applyFill="1" applyAlignment="1" applyProtection="1">
      <alignment wrapText="1"/>
      <protection hidden="1"/>
    </xf>
    <xf numFmtId="0" fontId="67" fillId="0" borderId="0" xfId="0" applyFont="1" applyAlignment="1" applyProtection="1">
      <alignment horizontal="left" vertical="center" wrapText="1"/>
      <protection hidden="1"/>
    </xf>
    <xf numFmtId="0" fontId="52" fillId="62" borderId="48" xfId="0" applyFont="1" applyFill="1" applyBorder="1" applyAlignment="1" applyProtection="1">
      <alignment horizontal="left" vertical="center"/>
      <protection locked="0"/>
    </xf>
    <xf numFmtId="0" fontId="0" fillId="0" borderId="36" xfId="0" applyBorder="1" applyProtection="1">
      <protection locked="0"/>
    </xf>
    <xf numFmtId="0" fontId="66" fillId="0" borderId="0" xfId="0" applyFont="1" applyAlignment="1" applyProtection="1">
      <alignment horizontal="left" vertical="center" wrapText="1"/>
      <protection hidden="1"/>
    </xf>
    <xf numFmtId="0" fontId="10" fillId="0" borderId="38" xfId="0" applyFont="1" applyBorder="1" applyAlignment="1" applyProtection="1">
      <alignment horizontal="left" vertical="center" wrapText="1"/>
      <protection locked="0"/>
    </xf>
    <xf numFmtId="0" fontId="0" fillId="0" borderId="44" xfId="0" applyBorder="1" applyProtection="1">
      <protection locked="0"/>
    </xf>
    <xf numFmtId="0" fontId="10" fillId="0" borderId="0" xfId="0" applyFont="1" applyAlignment="1" applyProtection="1">
      <alignment horizontal="center" vertical="center" wrapText="1"/>
      <protection hidden="1"/>
    </xf>
    <xf numFmtId="0" fontId="58" fillId="0" borderId="0" xfId="0" applyFont="1" applyAlignment="1" applyProtection="1">
      <alignment horizontal="left" vertical="center" wrapText="1"/>
      <protection hidden="1"/>
    </xf>
    <xf numFmtId="0" fontId="58" fillId="0" borderId="0" xfId="0" applyFont="1" applyAlignment="1" applyProtection="1">
      <alignment horizontal="left" vertical="center" wrapText="1"/>
      <protection locked="0" hidden="1"/>
    </xf>
    <xf numFmtId="0" fontId="56" fillId="0" borderId="0" xfId="0" applyFont="1" applyAlignment="1" applyProtection="1">
      <alignment vertical="top" wrapText="1"/>
      <protection hidden="1"/>
    </xf>
    <xf numFmtId="0" fontId="10" fillId="0" borderId="0" xfId="0" applyFont="1" applyAlignment="1" applyProtection="1">
      <alignment horizontal="center" vertical="center" textRotation="90"/>
      <protection hidden="1"/>
    </xf>
    <xf numFmtId="0" fontId="110" fillId="0" borderId="0" xfId="0" applyFont="1" applyAlignment="1" applyProtection="1">
      <alignment vertical="top" wrapText="1"/>
      <protection hidden="1"/>
    </xf>
    <xf numFmtId="0" fontId="50" fillId="0" borderId="0" xfId="0" applyFont="1" applyAlignment="1" applyProtection="1">
      <alignment horizontal="center" vertical="center" textRotation="90"/>
      <protection hidden="1"/>
    </xf>
    <xf numFmtId="0" fontId="50" fillId="0" borderId="0" xfId="0" applyFont="1" applyAlignment="1" applyProtection="1">
      <alignment horizontal="center" vertical="center"/>
      <protection hidden="1"/>
    </xf>
    <xf numFmtId="0" fontId="61" fillId="0" borderId="0" xfId="0" applyFont="1" applyAlignment="1" applyProtection="1">
      <alignment horizontal="left" vertical="center" wrapText="1"/>
      <protection hidden="1"/>
    </xf>
    <xf numFmtId="0" fontId="50" fillId="0" borderId="0" xfId="0" applyFont="1" applyAlignment="1" applyProtection="1">
      <alignment horizontal="center" vertical="center" wrapText="1"/>
      <protection hidden="1"/>
    </xf>
    <xf numFmtId="0" fontId="109" fillId="0" borderId="0" xfId="0" applyFont="1" applyAlignment="1" applyProtection="1">
      <alignment vertical="center" wrapText="1"/>
      <protection hidden="1"/>
    </xf>
    <xf numFmtId="0" fontId="58" fillId="0" borderId="10" xfId="345" applyFont="1" applyBorder="1" applyAlignment="1" applyProtection="1">
      <alignment horizontal="center" vertical="center" wrapText="1"/>
      <protection hidden="1"/>
    </xf>
    <xf numFmtId="0" fontId="58" fillId="0" borderId="0" xfId="345" applyFont="1" applyAlignment="1">
      <alignment horizontal="left" vertical="center"/>
    </xf>
    <xf numFmtId="0" fontId="58" fillId="0" borderId="0" xfId="345" applyFont="1" applyAlignment="1" applyProtection="1">
      <alignment vertical="center" wrapText="1"/>
      <protection hidden="1"/>
    </xf>
    <xf numFmtId="0" fontId="58" fillId="0" borderId="0" xfId="345" applyFont="1" applyAlignment="1" applyProtection="1">
      <alignment horizontal="left" wrapText="1"/>
      <protection hidden="1"/>
    </xf>
    <xf numFmtId="0" fontId="58" fillId="0" borderId="0" xfId="345" applyFont="1" applyAlignment="1" applyProtection="1">
      <alignment horizontal="left" vertical="center" wrapText="1"/>
      <protection hidden="1"/>
    </xf>
    <xf numFmtId="0" fontId="58" fillId="0" borderId="56" xfId="345" applyFont="1" applyBorder="1" applyAlignment="1">
      <alignment vertical="center" wrapText="1"/>
    </xf>
    <xf numFmtId="0" fontId="58" fillId="0" borderId="0" xfId="345" applyFont="1" applyAlignment="1">
      <alignment horizontal="left" vertical="center" wrapText="1"/>
    </xf>
    <xf numFmtId="0" fontId="58" fillId="0" borderId="0" xfId="345" applyFont="1"/>
    <xf numFmtId="0" fontId="52" fillId="62" borderId="40" xfId="345" applyFont="1" applyFill="1" applyBorder="1" applyAlignment="1" applyProtection="1">
      <alignment horizontal="left" vertical="center"/>
      <protection hidden="1"/>
    </xf>
    <xf numFmtId="0" fontId="0" fillId="0" borderId="45" xfId="0" applyBorder="1" applyProtection="1">
      <protection hidden="1"/>
    </xf>
    <xf numFmtId="0" fontId="52" fillId="62" borderId="57" xfId="345" applyFont="1" applyFill="1" applyBorder="1" applyAlignment="1" applyProtection="1">
      <alignment horizontal="left" vertical="center" wrapText="1"/>
      <protection locked="0"/>
    </xf>
    <xf numFmtId="0" fontId="0" fillId="0" borderId="46" xfId="0" applyBorder="1" applyProtection="1">
      <protection locked="0"/>
    </xf>
    <xf numFmtId="0" fontId="0" fillId="0" borderId="47" xfId="0" applyBorder="1" applyProtection="1">
      <protection locked="0"/>
    </xf>
    <xf numFmtId="0" fontId="73" fillId="0" borderId="38" xfId="345" applyFont="1" applyBorder="1" applyAlignment="1" applyProtection="1">
      <alignment vertical="center"/>
      <protection locked="0"/>
    </xf>
    <xf numFmtId="0" fontId="73" fillId="0" borderId="38" xfId="345" applyFont="1" applyBorder="1" applyAlignment="1" applyProtection="1">
      <alignment horizontal="left" vertical="center" wrapText="1"/>
      <protection locked="0"/>
    </xf>
    <xf numFmtId="0" fontId="0" fillId="0" borderId="43" xfId="0" applyBorder="1" applyProtection="1">
      <protection locked="0"/>
    </xf>
    <xf numFmtId="0" fontId="52" fillId="64" borderId="28" xfId="345" applyFont="1" applyFill="1" applyBorder="1" applyAlignment="1" applyProtection="1">
      <alignment horizontal="center" vertical="top" wrapText="1"/>
      <protection hidden="1"/>
    </xf>
    <xf numFmtId="0" fontId="0" fillId="0" borderId="41" xfId="0" applyBorder="1" applyProtection="1">
      <protection hidden="1"/>
    </xf>
    <xf numFmtId="0" fontId="85" fillId="0" borderId="0" xfId="345" applyFont="1" applyAlignment="1" applyProtection="1">
      <alignment horizontal="center" vertical="top" wrapText="1"/>
      <protection hidden="1"/>
    </xf>
    <xf numFmtId="0" fontId="58" fillId="0" borderId="0" xfId="345" applyFont="1" applyAlignment="1" applyProtection="1">
      <alignment horizontal="left" vertical="top" wrapText="1"/>
      <protection hidden="1"/>
    </xf>
    <xf numFmtId="0" fontId="58" fillId="0" borderId="0" xfId="345" applyFont="1" applyAlignment="1">
      <alignment horizontal="left"/>
    </xf>
    <xf numFmtId="0" fontId="58" fillId="0" borderId="10" xfId="0" applyFont="1" applyBorder="1" applyAlignment="1" applyProtection="1">
      <alignment horizontal="center" vertical="center" wrapText="1"/>
      <protection locked="0"/>
    </xf>
    <xf numFmtId="0" fontId="0" fillId="0" borderId="13" xfId="0" applyBorder="1" applyProtection="1">
      <protection locked="0"/>
    </xf>
    <xf numFmtId="0" fontId="65" fillId="0" borderId="0" xfId="115" applyFont="1" applyAlignment="1" applyProtection="1">
      <alignment horizontal="left" vertical="center"/>
      <protection hidden="1"/>
    </xf>
    <xf numFmtId="0" fontId="58" fillId="0" borderId="0" xfId="0" applyFont="1" applyAlignment="1">
      <alignment horizontal="left" vertical="center" wrapText="1"/>
    </xf>
    <xf numFmtId="0" fontId="52" fillId="64" borderId="28" xfId="0" applyFont="1" applyFill="1" applyBorder="1" applyAlignment="1" applyProtection="1">
      <alignment horizontal="center" vertical="top" wrapText="1"/>
      <protection hidden="1"/>
    </xf>
    <xf numFmtId="0" fontId="58" fillId="0" borderId="10" xfId="0" applyFont="1" applyBorder="1" applyAlignment="1" applyProtection="1">
      <alignment horizontal="center" vertical="center" wrapText="1"/>
      <protection hidden="1"/>
    </xf>
    <xf numFmtId="0" fontId="52" fillId="62" borderId="40" xfId="0" applyFont="1" applyFill="1" applyBorder="1" applyAlignment="1" applyProtection="1">
      <alignment horizontal="left" vertical="center"/>
      <protection hidden="1"/>
    </xf>
    <xf numFmtId="0" fontId="73" fillId="0" borderId="38" xfId="0" applyFont="1" applyBorder="1" applyAlignment="1" applyProtection="1">
      <alignment vertical="center"/>
      <protection locked="0"/>
    </xf>
    <xf numFmtId="0" fontId="52" fillId="62" borderId="57" xfId="0" applyFont="1" applyFill="1" applyBorder="1" applyAlignment="1" applyProtection="1">
      <alignment horizontal="left" vertical="center" wrapText="1"/>
      <protection locked="0"/>
    </xf>
    <xf numFmtId="0" fontId="73" fillId="0" borderId="38" xfId="0" applyFont="1" applyBorder="1" applyAlignment="1" applyProtection="1">
      <alignment horizontal="left" vertical="center" wrapText="1"/>
      <protection locked="0"/>
    </xf>
    <xf numFmtId="0" fontId="58" fillId="0" borderId="0" xfId="345" applyFont="1" applyAlignment="1">
      <alignment vertical="center"/>
    </xf>
    <xf numFmtId="0" fontId="10" fillId="0" borderId="0" xfId="345" applyFont="1" applyAlignment="1">
      <alignment horizontal="left"/>
    </xf>
    <xf numFmtId="0" fontId="58" fillId="0" borderId="56" xfId="345" applyFont="1" applyBorder="1" applyAlignment="1">
      <alignment horizontal="left" vertical="center" wrapText="1"/>
    </xf>
    <xf numFmtId="0" fontId="10" fillId="0" borderId="0" xfId="345" applyFont="1" applyAlignment="1">
      <alignment vertical="center"/>
    </xf>
    <xf numFmtId="0" fontId="4" fillId="0" borderId="0" xfId="345" applyFont="1" applyAlignment="1" applyProtection="1">
      <alignment horizontal="left" wrapText="1"/>
      <protection hidden="1"/>
    </xf>
    <xf numFmtId="0" fontId="65" fillId="0" borderId="0" xfId="115" applyFont="1" applyAlignment="1" applyProtection="1">
      <alignment horizontal="left"/>
    </xf>
    <xf numFmtId="0" fontId="58" fillId="24" borderId="0" xfId="345" applyFont="1" applyFill="1" applyAlignment="1" applyProtection="1">
      <alignment wrapText="1"/>
      <protection hidden="1"/>
    </xf>
  </cellXfs>
  <cellStyles count="788">
    <cellStyle name="20% - Accent1 10" xfId="391" xr:uid="{00000000-0005-0000-0000-000087010000}"/>
    <cellStyle name="20% - Accent1 11" xfId="436" xr:uid="{00000000-0005-0000-0000-0000B4010000}"/>
    <cellStyle name="20% - Accent1 12" xfId="506" xr:uid="{00000000-0005-0000-0000-0000FA010000}"/>
    <cellStyle name="20% - Accent1 13" xfId="527" xr:uid="{00000000-0005-0000-0000-00000F020000}"/>
    <cellStyle name="20% - Accent1 14" xfId="644" xr:uid="{00000000-0005-0000-0000-000084020000}"/>
    <cellStyle name="20% - Accent1 15" xfId="692" xr:uid="{00000000-0005-0000-0000-0000B4020000}"/>
    <cellStyle name="20% - Accent1 16" xfId="761" xr:uid="{00000000-0005-0000-0000-0000F9020000}"/>
    <cellStyle name="20% - Accent1 17" xfId="775" xr:uid="{00000000-0005-0000-0000-000007030000}"/>
    <cellStyle name="20% - Accent1 2" xfId="1" xr:uid="{00000000-0005-0000-0000-000001000000}"/>
    <cellStyle name="20% - Accent1 3" xfId="2" xr:uid="{00000000-0005-0000-0000-000002000000}"/>
    <cellStyle name="20% - Accent1 3 2" xfId="219" xr:uid="{00000000-0005-0000-0000-0000DB000000}"/>
    <cellStyle name="20% - Accent1 3 2 2" xfId="598" xr:uid="{00000000-0005-0000-0000-000056020000}"/>
    <cellStyle name="20% - Accent1 3 3" xfId="528" xr:uid="{00000000-0005-0000-0000-000010020000}"/>
    <cellStyle name="20% - Accent1 4" xfId="3" xr:uid="{00000000-0005-0000-0000-000003000000}"/>
    <cellStyle name="20% - Accent1 5" xfId="161" xr:uid="{00000000-0005-0000-0000-0000A1000000}"/>
    <cellStyle name="20% - Accent1 6" xfId="207" xr:uid="{00000000-0005-0000-0000-0000CF000000}"/>
    <cellStyle name="20% - Accent1 6 2" xfId="220" xr:uid="{00000000-0005-0000-0000-0000DC000000}"/>
    <cellStyle name="20% - Accent1 6 2 2" xfId="599" xr:uid="{00000000-0005-0000-0000-000057020000}"/>
    <cellStyle name="20% - Accent1 6 3" xfId="586" xr:uid="{00000000-0005-0000-0000-00004A020000}"/>
    <cellStyle name="20% - Accent1 7" xfId="221" xr:uid="{00000000-0005-0000-0000-0000DD000000}"/>
    <cellStyle name="20% - Accent1 8" xfId="222" xr:uid="{00000000-0005-0000-0000-0000DE000000}"/>
    <cellStyle name="20% - Accent1 8 2" xfId="600" xr:uid="{00000000-0005-0000-0000-000058020000}"/>
    <cellStyle name="20% - Accent1 9" xfId="223" xr:uid="{00000000-0005-0000-0000-0000DF000000}"/>
    <cellStyle name="20% - Accent2 10" xfId="392" xr:uid="{00000000-0005-0000-0000-000088010000}"/>
    <cellStyle name="20% - Accent2 11" xfId="437" xr:uid="{00000000-0005-0000-0000-0000B5010000}"/>
    <cellStyle name="20% - Accent2 12" xfId="499" xr:uid="{00000000-0005-0000-0000-0000F3010000}"/>
    <cellStyle name="20% - Accent2 13" xfId="529" xr:uid="{00000000-0005-0000-0000-000011020000}"/>
    <cellStyle name="20% - Accent2 14" xfId="645" xr:uid="{00000000-0005-0000-0000-000085020000}"/>
    <cellStyle name="20% - Accent2 15" xfId="693" xr:uid="{00000000-0005-0000-0000-0000B5020000}"/>
    <cellStyle name="20% - Accent2 16" xfId="763" xr:uid="{00000000-0005-0000-0000-0000FB020000}"/>
    <cellStyle name="20% - Accent2 17" xfId="777" xr:uid="{00000000-0005-0000-0000-000009030000}"/>
    <cellStyle name="20% - Accent2 2" xfId="4" xr:uid="{00000000-0005-0000-0000-000004000000}"/>
    <cellStyle name="20% - Accent2 3" xfId="5" xr:uid="{00000000-0005-0000-0000-000005000000}"/>
    <cellStyle name="20% - Accent2 3 2" xfId="224" xr:uid="{00000000-0005-0000-0000-0000E0000000}"/>
    <cellStyle name="20% - Accent2 3 2 2" xfId="601" xr:uid="{00000000-0005-0000-0000-000059020000}"/>
    <cellStyle name="20% - Accent2 3 3" xfId="530" xr:uid="{00000000-0005-0000-0000-000012020000}"/>
    <cellStyle name="20% - Accent2 4" xfId="6" xr:uid="{00000000-0005-0000-0000-000006000000}"/>
    <cellStyle name="20% - Accent2 5" xfId="162" xr:uid="{00000000-0005-0000-0000-0000A2000000}"/>
    <cellStyle name="20% - Accent2 6" xfId="209" xr:uid="{00000000-0005-0000-0000-0000D1000000}"/>
    <cellStyle name="20% - Accent2 6 2" xfId="225" xr:uid="{00000000-0005-0000-0000-0000E1000000}"/>
    <cellStyle name="20% - Accent2 6 2 2" xfId="602" xr:uid="{00000000-0005-0000-0000-00005A020000}"/>
    <cellStyle name="20% - Accent2 6 3" xfId="588" xr:uid="{00000000-0005-0000-0000-00004C020000}"/>
    <cellStyle name="20% - Accent2 7" xfId="226" xr:uid="{00000000-0005-0000-0000-0000E2000000}"/>
    <cellStyle name="20% - Accent2 8" xfId="227" xr:uid="{00000000-0005-0000-0000-0000E3000000}"/>
    <cellStyle name="20% - Accent2 8 2" xfId="603" xr:uid="{00000000-0005-0000-0000-00005B020000}"/>
    <cellStyle name="20% - Accent2 9" xfId="228" xr:uid="{00000000-0005-0000-0000-0000E4000000}"/>
    <cellStyle name="20% - Accent3 10" xfId="393" xr:uid="{00000000-0005-0000-0000-000089010000}"/>
    <cellStyle name="20% - Accent3 11" xfId="438" xr:uid="{00000000-0005-0000-0000-0000B6010000}"/>
    <cellStyle name="20% - Accent3 12" xfId="454" xr:uid="{00000000-0005-0000-0000-0000C6010000}"/>
    <cellStyle name="20% - Accent3 13" xfId="531" xr:uid="{00000000-0005-0000-0000-000013020000}"/>
    <cellStyle name="20% - Accent3 14" xfId="646" xr:uid="{00000000-0005-0000-0000-000086020000}"/>
    <cellStyle name="20% - Accent3 15" xfId="694" xr:uid="{00000000-0005-0000-0000-0000B6020000}"/>
    <cellStyle name="20% - Accent3 16" xfId="765" xr:uid="{00000000-0005-0000-0000-0000FD020000}"/>
    <cellStyle name="20% - Accent3 17" xfId="779" xr:uid="{00000000-0005-0000-0000-00000B030000}"/>
    <cellStyle name="20% - Accent3 2" xfId="7" xr:uid="{00000000-0005-0000-0000-000007000000}"/>
    <cellStyle name="20% - Accent3 3" xfId="8" xr:uid="{00000000-0005-0000-0000-000008000000}"/>
    <cellStyle name="20% - Accent3 3 2" xfId="229" xr:uid="{00000000-0005-0000-0000-0000E5000000}"/>
    <cellStyle name="20% - Accent3 3 2 2" xfId="604" xr:uid="{00000000-0005-0000-0000-00005C020000}"/>
    <cellStyle name="20% - Accent3 3 3" xfId="532" xr:uid="{00000000-0005-0000-0000-000014020000}"/>
    <cellStyle name="20% - Accent3 4" xfId="9" xr:uid="{00000000-0005-0000-0000-000009000000}"/>
    <cellStyle name="20% - Accent3 5" xfId="163" xr:uid="{00000000-0005-0000-0000-0000A3000000}"/>
    <cellStyle name="20% - Accent3 6" xfId="211" xr:uid="{00000000-0005-0000-0000-0000D3000000}"/>
    <cellStyle name="20% - Accent3 6 2" xfId="230" xr:uid="{00000000-0005-0000-0000-0000E6000000}"/>
    <cellStyle name="20% - Accent3 6 2 2" xfId="605" xr:uid="{00000000-0005-0000-0000-00005D020000}"/>
    <cellStyle name="20% - Accent3 6 3" xfId="590" xr:uid="{00000000-0005-0000-0000-00004E020000}"/>
    <cellStyle name="20% - Accent3 7" xfId="231" xr:uid="{00000000-0005-0000-0000-0000E7000000}"/>
    <cellStyle name="20% - Accent3 8" xfId="232" xr:uid="{00000000-0005-0000-0000-0000E8000000}"/>
    <cellStyle name="20% - Accent3 8 2" xfId="606" xr:uid="{00000000-0005-0000-0000-00005E020000}"/>
    <cellStyle name="20% - Accent3 9" xfId="233" xr:uid="{00000000-0005-0000-0000-0000E9000000}"/>
    <cellStyle name="20% - Accent4 10" xfId="394" xr:uid="{00000000-0005-0000-0000-00008A010000}"/>
    <cellStyle name="20% - Accent4 11" xfId="439" xr:uid="{00000000-0005-0000-0000-0000B7010000}"/>
    <cellStyle name="20% - Accent4 12" xfId="443" xr:uid="{00000000-0005-0000-0000-0000BB010000}"/>
    <cellStyle name="20% - Accent4 13" xfId="533" xr:uid="{00000000-0005-0000-0000-000015020000}"/>
    <cellStyle name="20% - Accent4 14" xfId="647" xr:uid="{00000000-0005-0000-0000-000087020000}"/>
    <cellStyle name="20% - Accent4 15" xfId="695" xr:uid="{00000000-0005-0000-0000-0000B7020000}"/>
    <cellStyle name="20% - Accent4 16" xfId="767" xr:uid="{00000000-0005-0000-0000-0000FF020000}"/>
    <cellStyle name="20% - Accent4 17" xfId="781" xr:uid="{00000000-0005-0000-0000-00000D030000}"/>
    <cellStyle name="20% - Accent4 2" xfId="10" xr:uid="{00000000-0005-0000-0000-00000A000000}"/>
    <cellStyle name="20% - Accent4 3" xfId="11" xr:uid="{00000000-0005-0000-0000-00000B000000}"/>
    <cellStyle name="20% - Accent4 3 2" xfId="234" xr:uid="{00000000-0005-0000-0000-0000EA000000}"/>
    <cellStyle name="20% - Accent4 3 2 2" xfId="607" xr:uid="{00000000-0005-0000-0000-00005F020000}"/>
    <cellStyle name="20% - Accent4 3 3" xfId="534" xr:uid="{00000000-0005-0000-0000-000016020000}"/>
    <cellStyle name="20% - Accent4 4" xfId="12" xr:uid="{00000000-0005-0000-0000-00000C000000}"/>
    <cellStyle name="20% - Accent4 5" xfId="164" xr:uid="{00000000-0005-0000-0000-0000A4000000}"/>
    <cellStyle name="20% - Accent4 6" xfId="213" xr:uid="{00000000-0005-0000-0000-0000D5000000}"/>
    <cellStyle name="20% - Accent4 6 2" xfId="235" xr:uid="{00000000-0005-0000-0000-0000EB000000}"/>
    <cellStyle name="20% - Accent4 6 2 2" xfId="608" xr:uid="{00000000-0005-0000-0000-000060020000}"/>
    <cellStyle name="20% - Accent4 6 3" xfId="592" xr:uid="{00000000-0005-0000-0000-000050020000}"/>
    <cellStyle name="20% - Accent4 7" xfId="236" xr:uid="{00000000-0005-0000-0000-0000EC000000}"/>
    <cellStyle name="20% - Accent4 8" xfId="237" xr:uid="{00000000-0005-0000-0000-0000ED000000}"/>
    <cellStyle name="20% - Accent4 8 2" xfId="609" xr:uid="{00000000-0005-0000-0000-000061020000}"/>
    <cellStyle name="20% - Accent4 9" xfId="238" xr:uid="{00000000-0005-0000-0000-0000EE000000}"/>
    <cellStyle name="20% - Accent5 10" xfId="395" xr:uid="{00000000-0005-0000-0000-00008B010000}"/>
    <cellStyle name="20% - Accent5 11" xfId="440" xr:uid="{00000000-0005-0000-0000-0000B8010000}"/>
    <cellStyle name="20% - Accent5 12" xfId="495" xr:uid="{00000000-0005-0000-0000-0000EF010000}"/>
    <cellStyle name="20% - Accent5 13" xfId="535" xr:uid="{00000000-0005-0000-0000-000017020000}"/>
    <cellStyle name="20% - Accent5 14" xfId="648" xr:uid="{00000000-0005-0000-0000-000088020000}"/>
    <cellStyle name="20% - Accent5 15" xfId="696" xr:uid="{00000000-0005-0000-0000-0000B8020000}"/>
    <cellStyle name="20% - Accent5 16" xfId="769" xr:uid="{00000000-0005-0000-0000-000001030000}"/>
    <cellStyle name="20% - Accent5 17" xfId="783" xr:uid="{00000000-0005-0000-0000-00000F030000}"/>
    <cellStyle name="20% - Accent5 2" xfId="13" xr:uid="{00000000-0005-0000-0000-00000D000000}"/>
    <cellStyle name="20% - Accent5 3" xfId="14" xr:uid="{00000000-0005-0000-0000-00000E000000}"/>
    <cellStyle name="20% - Accent5 3 2" xfId="239" xr:uid="{00000000-0005-0000-0000-0000EF000000}"/>
    <cellStyle name="20% - Accent5 3 2 2" xfId="610" xr:uid="{00000000-0005-0000-0000-000062020000}"/>
    <cellStyle name="20% - Accent5 3 3" xfId="536" xr:uid="{00000000-0005-0000-0000-000018020000}"/>
    <cellStyle name="20% - Accent5 4" xfId="15" xr:uid="{00000000-0005-0000-0000-00000F000000}"/>
    <cellStyle name="20% - Accent5 5" xfId="165" xr:uid="{00000000-0005-0000-0000-0000A5000000}"/>
    <cellStyle name="20% - Accent5 6" xfId="215" xr:uid="{00000000-0005-0000-0000-0000D7000000}"/>
    <cellStyle name="20% - Accent5 6 2" xfId="240" xr:uid="{00000000-0005-0000-0000-0000F0000000}"/>
    <cellStyle name="20% - Accent5 6 2 2" xfId="611" xr:uid="{00000000-0005-0000-0000-000063020000}"/>
    <cellStyle name="20% - Accent5 6 3" xfId="594" xr:uid="{00000000-0005-0000-0000-000052020000}"/>
    <cellStyle name="20% - Accent5 7" xfId="241" xr:uid="{00000000-0005-0000-0000-0000F1000000}"/>
    <cellStyle name="20% - Accent5 8" xfId="242" xr:uid="{00000000-0005-0000-0000-0000F2000000}"/>
    <cellStyle name="20% - Accent5 8 2" xfId="612" xr:uid="{00000000-0005-0000-0000-000064020000}"/>
    <cellStyle name="20% - Accent5 9" xfId="243" xr:uid="{00000000-0005-0000-0000-0000F3000000}"/>
    <cellStyle name="20% - Accent6 10" xfId="396" xr:uid="{00000000-0005-0000-0000-00008C010000}"/>
    <cellStyle name="20% - Accent6 11" xfId="441" xr:uid="{00000000-0005-0000-0000-0000B9010000}"/>
    <cellStyle name="20% - Accent6 12" xfId="500" xr:uid="{00000000-0005-0000-0000-0000F4010000}"/>
    <cellStyle name="20% - Accent6 13" xfId="537" xr:uid="{00000000-0005-0000-0000-000019020000}"/>
    <cellStyle name="20% - Accent6 14" xfId="649" xr:uid="{00000000-0005-0000-0000-000089020000}"/>
    <cellStyle name="20% - Accent6 15" xfId="697" xr:uid="{00000000-0005-0000-0000-0000B9020000}"/>
    <cellStyle name="20% - Accent6 16" xfId="771" xr:uid="{00000000-0005-0000-0000-000003030000}"/>
    <cellStyle name="20% - Accent6 17" xfId="785" xr:uid="{00000000-0005-0000-0000-000011030000}"/>
    <cellStyle name="20% - Accent6 2" xfId="16" xr:uid="{00000000-0005-0000-0000-000010000000}"/>
    <cellStyle name="20% - Accent6 3" xfId="17" xr:uid="{00000000-0005-0000-0000-000011000000}"/>
    <cellStyle name="20% - Accent6 3 2" xfId="244" xr:uid="{00000000-0005-0000-0000-0000F4000000}"/>
    <cellStyle name="20% - Accent6 3 2 2" xfId="613" xr:uid="{00000000-0005-0000-0000-000065020000}"/>
    <cellStyle name="20% - Accent6 3 3" xfId="538" xr:uid="{00000000-0005-0000-0000-00001A020000}"/>
    <cellStyle name="20% - Accent6 4" xfId="18" xr:uid="{00000000-0005-0000-0000-000012000000}"/>
    <cellStyle name="20% - Accent6 5" xfId="166" xr:uid="{00000000-0005-0000-0000-0000A6000000}"/>
    <cellStyle name="20% - Accent6 6" xfId="217" xr:uid="{00000000-0005-0000-0000-0000D9000000}"/>
    <cellStyle name="20% - Accent6 6 2" xfId="245" xr:uid="{00000000-0005-0000-0000-0000F5000000}"/>
    <cellStyle name="20% - Accent6 6 2 2" xfId="614" xr:uid="{00000000-0005-0000-0000-000066020000}"/>
    <cellStyle name="20% - Accent6 6 3" xfId="596" xr:uid="{00000000-0005-0000-0000-000054020000}"/>
    <cellStyle name="20% - Accent6 7" xfId="246" xr:uid="{00000000-0005-0000-0000-0000F6000000}"/>
    <cellStyle name="20% - Accent6 8" xfId="247" xr:uid="{00000000-0005-0000-0000-0000F7000000}"/>
    <cellStyle name="20% - Accent6 8 2" xfId="615" xr:uid="{00000000-0005-0000-0000-000067020000}"/>
    <cellStyle name="20% - Accent6 9" xfId="248" xr:uid="{00000000-0005-0000-0000-0000F8000000}"/>
    <cellStyle name="40% - Accent1 10" xfId="397" xr:uid="{00000000-0005-0000-0000-00008D010000}"/>
    <cellStyle name="40% - Accent1 11" xfId="442" xr:uid="{00000000-0005-0000-0000-0000BA010000}"/>
    <cellStyle name="40% - Accent1 12" xfId="494" xr:uid="{00000000-0005-0000-0000-0000EE010000}"/>
    <cellStyle name="40% - Accent1 13" xfId="539" xr:uid="{00000000-0005-0000-0000-00001B020000}"/>
    <cellStyle name="40% - Accent1 14" xfId="650" xr:uid="{00000000-0005-0000-0000-00008A020000}"/>
    <cellStyle name="40% - Accent1 15" xfId="698" xr:uid="{00000000-0005-0000-0000-0000BA020000}"/>
    <cellStyle name="40% - Accent1 16" xfId="762" xr:uid="{00000000-0005-0000-0000-0000FA020000}"/>
    <cellStyle name="40% - Accent1 17" xfId="776" xr:uid="{00000000-0005-0000-0000-000008030000}"/>
    <cellStyle name="40% - Accent1 2" xfId="19" xr:uid="{00000000-0005-0000-0000-000013000000}"/>
    <cellStyle name="40% - Accent1 3" xfId="20" xr:uid="{00000000-0005-0000-0000-000014000000}"/>
    <cellStyle name="40% - Accent1 3 2" xfId="249" xr:uid="{00000000-0005-0000-0000-0000F9000000}"/>
    <cellStyle name="40% - Accent1 3 2 2" xfId="616" xr:uid="{00000000-0005-0000-0000-000068020000}"/>
    <cellStyle name="40% - Accent1 3 3" xfId="540" xr:uid="{00000000-0005-0000-0000-00001C020000}"/>
    <cellStyle name="40% - Accent1 4" xfId="21" xr:uid="{00000000-0005-0000-0000-000015000000}"/>
    <cellStyle name="40% - Accent1 5" xfId="167" xr:uid="{00000000-0005-0000-0000-0000A7000000}"/>
    <cellStyle name="40% - Accent1 6" xfId="208" xr:uid="{00000000-0005-0000-0000-0000D0000000}"/>
    <cellStyle name="40% - Accent1 6 2" xfId="250" xr:uid="{00000000-0005-0000-0000-0000FA000000}"/>
    <cellStyle name="40% - Accent1 6 2 2" xfId="617" xr:uid="{00000000-0005-0000-0000-000069020000}"/>
    <cellStyle name="40% - Accent1 6 3" xfId="587" xr:uid="{00000000-0005-0000-0000-00004B020000}"/>
    <cellStyle name="40% - Accent1 7" xfId="251" xr:uid="{00000000-0005-0000-0000-0000FB000000}"/>
    <cellStyle name="40% - Accent1 8" xfId="252" xr:uid="{00000000-0005-0000-0000-0000FC000000}"/>
    <cellStyle name="40% - Accent1 8 2" xfId="618" xr:uid="{00000000-0005-0000-0000-00006A020000}"/>
    <cellStyle name="40% - Accent1 9" xfId="253" xr:uid="{00000000-0005-0000-0000-0000FD000000}"/>
    <cellStyle name="40% - Accent2 10" xfId="398" xr:uid="{00000000-0005-0000-0000-00008E010000}"/>
    <cellStyle name="40% - Accent2 11" xfId="444" xr:uid="{00000000-0005-0000-0000-0000BC010000}"/>
    <cellStyle name="40% - Accent2 12" xfId="510" xr:uid="{00000000-0005-0000-0000-0000FE010000}"/>
    <cellStyle name="40% - Accent2 13" xfId="541" xr:uid="{00000000-0005-0000-0000-00001D020000}"/>
    <cellStyle name="40% - Accent2 14" xfId="651" xr:uid="{00000000-0005-0000-0000-00008B020000}"/>
    <cellStyle name="40% - Accent2 15" xfId="699" xr:uid="{00000000-0005-0000-0000-0000BB020000}"/>
    <cellStyle name="40% - Accent2 16" xfId="764" xr:uid="{00000000-0005-0000-0000-0000FC020000}"/>
    <cellStyle name="40% - Accent2 17" xfId="778" xr:uid="{00000000-0005-0000-0000-00000A030000}"/>
    <cellStyle name="40% - Accent2 2" xfId="22" xr:uid="{00000000-0005-0000-0000-000016000000}"/>
    <cellStyle name="40% - Accent2 3" xfId="23" xr:uid="{00000000-0005-0000-0000-000017000000}"/>
    <cellStyle name="40% - Accent2 3 2" xfId="254" xr:uid="{00000000-0005-0000-0000-0000FE000000}"/>
    <cellStyle name="40% - Accent2 3 2 2" xfId="619" xr:uid="{00000000-0005-0000-0000-00006B020000}"/>
    <cellStyle name="40% - Accent2 3 3" xfId="542" xr:uid="{00000000-0005-0000-0000-00001E020000}"/>
    <cellStyle name="40% - Accent2 4" xfId="24" xr:uid="{00000000-0005-0000-0000-000018000000}"/>
    <cellStyle name="40% - Accent2 5" xfId="168" xr:uid="{00000000-0005-0000-0000-0000A8000000}"/>
    <cellStyle name="40% - Accent2 6" xfId="210" xr:uid="{00000000-0005-0000-0000-0000D2000000}"/>
    <cellStyle name="40% - Accent2 6 2" xfId="255" xr:uid="{00000000-0005-0000-0000-0000FF000000}"/>
    <cellStyle name="40% - Accent2 6 2 2" xfId="620" xr:uid="{00000000-0005-0000-0000-00006C020000}"/>
    <cellStyle name="40% - Accent2 6 3" xfId="589" xr:uid="{00000000-0005-0000-0000-00004D020000}"/>
    <cellStyle name="40% - Accent2 7" xfId="256" xr:uid="{00000000-0005-0000-0000-000000010000}"/>
    <cellStyle name="40% - Accent2 8" xfId="257" xr:uid="{00000000-0005-0000-0000-000001010000}"/>
    <cellStyle name="40% - Accent2 8 2" xfId="621" xr:uid="{00000000-0005-0000-0000-00006D020000}"/>
    <cellStyle name="40% - Accent2 9" xfId="258" xr:uid="{00000000-0005-0000-0000-000002010000}"/>
    <cellStyle name="40% - Accent3 10" xfId="399" xr:uid="{00000000-0005-0000-0000-00008F010000}"/>
    <cellStyle name="40% - Accent3 11" xfId="445" xr:uid="{00000000-0005-0000-0000-0000BD010000}"/>
    <cellStyle name="40% - Accent3 12" xfId="453" xr:uid="{00000000-0005-0000-0000-0000C5010000}"/>
    <cellStyle name="40% - Accent3 13" xfId="543" xr:uid="{00000000-0005-0000-0000-00001F020000}"/>
    <cellStyle name="40% - Accent3 14" xfId="652" xr:uid="{00000000-0005-0000-0000-00008C020000}"/>
    <cellStyle name="40% - Accent3 15" xfId="700" xr:uid="{00000000-0005-0000-0000-0000BC020000}"/>
    <cellStyle name="40% - Accent3 16" xfId="766" xr:uid="{00000000-0005-0000-0000-0000FE020000}"/>
    <cellStyle name="40% - Accent3 17" xfId="780" xr:uid="{00000000-0005-0000-0000-00000C030000}"/>
    <cellStyle name="40% - Accent3 2" xfId="25" xr:uid="{00000000-0005-0000-0000-000019000000}"/>
    <cellStyle name="40% - Accent3 3" xfId="26" xr:uid="{00000000-0005-0000-0000-00001A000000}"/>
    <cellStyle name="40% - Accent3 3 2" xfId="259" xr:uid="{00000000-0005-0000-0000-000003010000}"/>
    <cellStyle name="40% - Accent3 3 2 2" xfId="622" xr:uid="{00000000-0005-0000-0000-00006E020000}"/>
    <cellStyle name="40% - Accent3 3 3" xfId="544" xr:uid="{00000000-0005-0000-0000-000020020000}"/>
    <cellStyle name="40% - Accent3 4" xfId="27" xr:uid="{00000000-0005-0000-0000-00001B000000}"/>
    <cellStyle name="40% - Accent3 5" xfId="169" xr:uid="{00000000-0005-0000-0000-0000A9000000}"/>
    <cellStyle name="40% - Accent3 6" xfId="212" xr:uid="{00000000-0005-0000-0000-0000D4000000}"/>
    <cellStyle name="40% - Accent3 6 2" xfId="260" xr:uid="{00000000-0005-0000-0000-000004010000}"/>
    <cellStyle name="40% - Accent3 6 2 2" xfId="623" xr:uid="{00000000-0005-0000-0000-00006F020000}"/>
    <cellStyle name="40% - Accent3 6 3" xfId="591" xr:uid="{00000000-0005-0000-0000-00004F020000}"/>
    <cellStyle name="40% - Accent3 7" xfId="261" xr:uid="{00000000-0005-0000-0000-000005010000}"/>
    <cellStyle name="40% - Accent3 8" xfId="262" xr:uid="{00000000-0005-0000-0000-000006010000}"/>
    <cellStyle name="40% - Accent3 8 2" xfId="624" xr:uid="{00000000-0005-0000-0000-000070020000}"/>
    <cellStyle name="40% - Accent3 9" xfId="263" xr:uid="{00000000-0005-0000-0000-000007010000}"/>
    <cellStyle name="40% - Accent4 10" xfId="400" xr:uid="{00000000-0005-0000-0000-000090010000}"/>
    <cellStyle name="40% - Accent4 11" xfId="446" xr:uid="{00000000-0005-0000-0000-0000BE010000}"/>
    <cellStyle name="40% - Accent4 12" xfId="505" xr:uid="{00000000-0005-0000-0000-0000F9010000}"/>
    <cellStyle name="40% - Accent4 13" xfId="545" xr:uid="{00000000-0005-0000-0000-000021020000}"/>
    <cellStyle name="40% - Accent4 14" xfId="653" xr:uid="{00000000-0005-0000-0000-00008D020000}"/>
    <cellStyle name="40% - Accent4 15" xfId="701" xr:uid="{00000000-0005-0000-0000-0000BD020000}"/>
    <cellStyle name="40% - Accent4 16" xfId="768" xr:uid="{00000000-0005-0000-0000-000000030000}"/>
    <cellStyle name="40% - Accent4 17" xfId="782" xr:uid="{00000000-0005-0000-0000-00000E030000}"/>
    <cellStyle name="40% - Accent4 2" xfId="28" xr:uid="{00000000-0005-0000-0000-00001C000000}"/>
    <cellStyle name="40% - Accent4 3" xfId="29" xr:uid="{00000000-0005-0000-0000-00001D000000}"/>
    <cellStyle name="40% - Accent4 3 2" xfId="264" xr:uid="{00000000-0005-0000-0000-000008010000}"/>
    <cellStyle name="40% - Accent4 3 2 2" xfId="625" xr:uid="{00000000-0005-0000-0000-000071020000}"/>
    <cellStyle name="40% - Accent4 3 3" xfId="546" xr:uid="{00000000-0005-0000-0000-000022020000}"/>
    <cellStyle name="40% - Accent4 4" xfId="30" xr:uid="{00000000-0005-0000-0000-00001E000000}"/>
    <cellStyle name="40% - Accent4 5" xfId="170" xr:uid="{00000000-0005-0000-0000-0000AA000000}"/>
    <cellStyle name="40% - Accent4 6" xfId="214" xr:uid="{00000000-0005-0000-0000-0000D6000000}"/>
    <cellStyle name="40% - Accent4 6 2" xfId="265" xr:uid="{00000000-0005-0000-0000-000009010000}"/>
    <cellStyle name="40% - Accent4 6 2 2" xfId="626" xr:uid="{00000000-0005-0000-0000-000072020000}"/>
    <cellStyle name="40% - Accent4 6 3" xfId="593" xr:uid="{00000000-0005-0000-0000-000051020000}"/>
    <cellStyle name="40% - Accent4 7" xfId="266" xr:uid="{00000000-0005-0000-0000-00000A010000}"/>
    <cellStyle name="40% - Accent4 8" xfId="267" xr:uid="{00000000-0005-0000-0000-00000B010000}"/>
    <cellStyle name="40% - Accent4 8 2" xfId="627" xr:uid="{00000000-0005-0000-0000-000073020000}"/>
    <cellStyle name="40% - Accent4 9" xfId="268" xr:uid="{00000000-0005-0000-0000-00000C010000}"/>
    <cellStyle name="40% - Accent5 10" xfId="401" xr:uid="{00000000-0005-0000-0000-000091010000}"/>
    <cellStyle name="40% - Accent5 11" xfId="447" xr:uid="{00000000-0005-0000-0000-0000BF010000}"/>
    <cellStyle name="40% - Accent5 12" xfId="512" xr:uid="{00000000-0005-0000-0000-000000020000}"/>
    <cellStyle name="40% - Accent5 13" xfId="547" xr:uid="{00000000-0005-0000-0000-000023020000}"/>
    <cellStyle name="40% - Accent5 14" xfId="654" xr:uid="{00000000-0005-0000-0000-00008E020000}"/>
    <cellStyle name="40% - Accent5 15" xfId="702" xr:uid="{00000000-0005-0000-0000-0000BE020000}"/>
    <cellStyle name="40% - Accent5 16" xfId="770" xr:uid="{00000000-0005-0000-0000-000002030000}"/>
    <cellStyle name="40% - Accent5 17" xfId="784" xr:uid="{00000000-0005-0000-0000-000010030000}"/>
    <cellStyle name="40% - Accent5 2" xfId="31" xr:uid="{00000000-0005-0000-0000-00001F000000}"/>
    <cellStyle name="40% - Accent5 3" xfId="32" xr:uid="{00000000-0005-0000-0000-000020000000}"/>
    <cellStyle name="40% - Accent5 3 2" xfId="269" xr:uid="{00000000-0005-0000-0000-00000D010000}"/>
    <cellStyle name="40% - Accent5 3 2 2" xfId="628" xr:uid="{00000000-0005-0000-0000-000074020000}"/>
    <cellStyle name="40% - Accent5 3 3" xfId="548" xr:uid="{00000000-0005-0000-0000-000024020000}"/>
    <cellStyle name="40% - Accent5 4" xfId="33" xr:uid="{00000000-0005-0000-0000-000021000000}"/>
    <cellStyle name="40% - Accent5 5" xfId="171" xr:uid="{00000000-0005-0000-0000-0000AB000000}"/>
    <cellStyle name="40% - Accent5 6" xfId="216" xr:uid="{00000000-0005-0000-0000-0000D8000000}"/>
    <cellStyle name="40% - Accent5 6 2" xfId="270" xr:uid="{00000000-0005-0000-0000-00000E010000}"/>
    <cellStyle name="40% - Accent5 6 2 2" xfId="629" xr:uid="{00000000-0005-0000-0000-000075020000}"/>
    <cellStyle name="40% - Accent5 6 3" xfId="595" xr:uid="{00000000-0005-0000-0000-000053020000}"/>
    <cellStyle name="40% - Accent5 7" xfId="271" xr:uid="{00000000-0005-0000-0000-00000F010000}"/>
    <cellStyle name="40% - Accent5 8" xfId="272" xr:uid="{00000000-0005-0000-0000-000010010000}"/>
    <cellStyle name="40% - Accent5 8 2" xfId="630" xr:uid="{00000000-0005-0000-0000-000076020000}"/>
    <cellStyle name="40% - Accent5 9" xfId="273" xr:uid="{00000000-0005-0000-0000-000011010000}"/>
    <cellStyle name="40% - Accent6 10" xfId="402" xr:uid="{00000000-0005-0000-0000-000092010000}"/>
    <cellStyle name="40% - Accent6 11" xfId="448" xr:uid="{00000000-0005-0000-0000-0000C0010000}"/>
    <cellStyle name="40% - Accent6 12" xfId="515" xr:uid="{00000000-0005-0000-0000-000003020000}"/>
    <cellStyle name="40% - Accent6 13" xfId="549" xr:uid="{00000000-0005-0000-0000-000025020000}"/>
    <cellStyle name="40% - Accent6 14" xfId="655" xr:uid="{00000000-0005-0000-0000-00008F020000}"/>
    <cellStyle name="40% - Accent6 15" xfId="703" xr:uid="{00000000-0005-0000-0000-0000BF020000}"/>
    <cellStyle name="40% - Accent6 16" xfId="772" xr:uid="{00000000-0005-0000-0000-000004030000}"/>
    <cellStyle name="40% - Accent6 17" xfId="786" xr:uid="{00000000-0005-0000-0000-000012030000}"/>
    <cellStyle name="40% - Accent6 2" xfId="34" xr:uid="{00000000-0005-0000-0000-000022000000}"/>
    <cellStyle name="40% - Accent6 3" xfId="35" xr:uid="{00000000-0005-0000-0000-000023000000}"/>
    <cellStyle name="40% - Accent6 3 2" xfId="274" xr:uid="{00000000-0005-0000-0000-000012010000}"/>
    <cellStyle name="40% - Accent6 3 2 2" xfId="631" xr:uid="{00000000-0005-0000-0000-000077020000}"/>
    <cellStyle name="40% - Accent6 3 3" xfId="550" xr:uid="{00000000-0005-0000-0000-000026020000}"/>
    <cellStyle name="40% - Accent6 4" xfId="36" xr:uid="{00000000-0005-0000-0000-000024000000}"/>
    <cellStyle name="40% - Accent6 5" xfId="172" xr:uid="{00000000-0005-0000-0000-0000AC000000}"/>
    <cellStyle name="40% - Accent6 6" xfId="218" xr:uid="{00000000-0005-0000-0000-0000DA000000}"/>
    <cellStyle name="40% - Accent6 6 2" xfId="275" xr:uid="{00000000-0005-0000-0000-000013010000}"/>
    <cellStyle name="40% - Accent6 6 2 2" xfId="632" xr:uid="{00000000-0005-0000-0000-000078020000}"/>
    <cellStyle name="40% - Accent6 6 3" xfId="597" xr:uid="{00000000-0005-0000-0000-000055020000}"/>
    <cellStyle name="40% - Accent6 7" xfId="276" xr:uid="{00000000-0005-0000-0000-000014010000}"/>
    <cellStyle name="40% - Accent6 8" xfId="277" xr:uid="{00000000-0005-0000-0000-000015010000}"/>
    <cellStyle name="40% - Accent6 8 2" xfId="633" xr:uid="{00000000-0005-0000-0000-000079020000}"/>
    <cellStyle name="40% - Accent6 9" xfId="278" xr:uid="{00000000-0005-0000-0000-000016010000}"/>
    <cellStyle name="60% - Accent1 10" xfId="498" xr:uid="{00000000-0005-0000-0000-0000F2010000}"/>
    <cellStyle name="60% - Accent1 11" xfId="551" xr:uid="{00000000-0005-0000-0000-000027020000}"/>
    <cellStyle name="60% - Accent1 12" xfId="656" xr:uid="{00000000-0005-0000-0000-000090020000}"/>
    <cellStyle name="60% - Accent1 13" xfId="704" xr:uid="{00000000-0005-0000-0000-0000C0020000}"/>
    <cellStyle name="60% - Accent1 2" xfId="37" xr:uid="{00000000-0005-0000-0000-000025000000}"/>
    <cellStyle name="60% - Accent1 3" xfId="38" xr:uid="{00000000-0005-0000-0000-000026000000}"/>
    <cellStyle name="60% - Accent1 4" xfId="39" xr:uid="{00000000-0005-0000-0000-000027000000}"/>
    <cellStyle name="60% - Accent1 5" xfId="173" xr:uid="{00000000-0005-0000-0000-0000AD000000}"/>
    <cellStyle name="60% - Accent1 6" xfId="279" xr:uid="{00000000-0005-0000-0000-000017010000}"/>
    <cellStyle name="60% - Accent1 7" xfId="280" xr:uid="{00000000-0005-0000-0000-000018010000}"/>
    <cellStyle name="60% - Accent1 8" xfId="403" xr:uid="{00000000-0005-0000-0000-000093010000}"/>
    <cellStyle name="60% - Accent1 9" xfId="449" xr:uid="{00000000-0005-0000-0000-0000C1010000}"/>
    <cellStyle name="60% - Accent2 10" xfId="501" xr:uid="{00000000-0005-0000-0000-0000F5010000}"/>
    <cellStyle name="60% - Accent2 11" xfId="552" xr:uid="{00000000-0005-0000-0000-000028020000}"/>
    <cellStyle name="60% - Accent2 12" xfId="657" xr:uid="{00000000-0005-0000-0000-000091020000}"/>
    <cellStyle name="60% - Accent2 13" xfId="705" xr:uid="{00000000-0005-0000-0000-0000C1020000}"/>
    <cellStyle name="60% - Accent2 2" xfId="40" xr:uid="{00000000-0005-0000-0000-000028000000}"/>
    <cellStyle name="60% - Accent2 3" xfId="41" xr:uid="{00000000-0005-0000-0000-000029000000}"/>
    <cellStyle name="60% - Accent2 4" xfId="42" xr:uid="{00000000-0005-0000-0000-00002A000000}"/>
    <cellStyle name="60% - Accent2 5" xfId="174" xr:uid="{00000000-0005-0000-0000-0000AE000000}"/>
    <cellStyle name="60% - Accent2 6" xfId="281" xr:uid="{00000000-0005-0000-0000-000019010000}"/>
    <cellStyle name="60% - Accent2 7" xfId="282" xr:uid="{00000000-0005-0000-0000-00001A010000}"/>
    <cellStyle name="60% - Accent2 8" xfId="404" xr:uid="{00000000-0005-0000-0000-000094010000}"/>
    <cellStyle name="60% - Accent2 9" xfId="450" xr:uid="{00000000-0005-0000-0000-0000C2010000}"/>
    <cellStyle name="60% - Accent3 10" xfId="458" xr:uid="{00000000-0005-0000-0000-0000CA010000}"/>
    <cellStyle name="60% - Accent3 11" xfId="553" xr:uid="{00000000-0005-0000-0000-000029020000}"/>
    <cellStyle name="60% - Accent3 12" xfId="658" xr:uid="{00000000-0005-0000-0000-000092020000}"/>
    <cellStyle name="60% - Accent3 13" xfId="706" xr:uid="{00000000-0005-0000-0000-0000C2020000}"/>
    <cellStyle name="60% - Accent3 2" xfId="43" xr:uid="{00000000-0005-0000-0000-00002B000000}"/>
    <cellStyle name="60% - Accent3 3" xfId="44" xr:uid="{00000000-0005-0000-0000-00002C000000}"/>
    <cellStyle name="60% - Accent3 4" xfId="45" xr:uid="{00000000-0005-0000-0000-00002D000000}"/>
    <cellStyle name="60% - Accent3 5" xfId="175" xr:uid="{00000000-0005-0000-0000-0000AF000000}"/>
    <cellStyle name="60% - Accent3 6" xfId="283" xr:uid="{00000000-0005-0000-0000-00001B010000}"/>
    <cellStyle name="60% - Accent3 7" xfId="284" xr:uid="{00000000-0005-0000-0000-00001C010000}"/>
    <cellStyle name="60% - Accent3 8" xfId="405" xr:uid="{00000000-0005-0000-0000-000095010000}"/>
    <cellStyle name="60% - Accent3 9" xfId="452" xr:uid="{00000000-0005-0000-0000-0000C4010000}"/>
    <cellStyle name="60% - Accent4 10" xfId="451" xr:uid="{00000000-0005-0000-0000-0000C3010000}"/>
    <cellStyle name="60% - Accent4 11" xfId="554" xr:uid="{00000000-0005-0000-0000-00002A020000}"/>
    <cellStyle name="60% - Accent4 12" xfId="659" xr:uid="{00000000-0005-0000-0000-000093020000}"/>
    <cellStyle name="60% - Accent4 13" xfId="707" xr:uid="{00000000-0005-0000-0000-0000C3020000}"/>
    <cellStyle name="60% - Accent4 2" xfId="46" xr:uid="{00000000-0005-0000-0000-00002E000000}"/>
    <cellStyle name="60% - Accent4 3" xfId="47" xr:uid="{00000000-0005-0000-0000-00002F000000}"/>
    <cellStyle name="60% - Accent4 4" xfId="48" xr:uid="{00000000-0005-0000-0000-000030000000}"/>
    <cellStyle name="60% - Accent4 5" xfId="176" xr:uid="{00000000-0005-0000-0000-0000B0000000}"/>
    <cellStyle name="60% - Accent4 6" xfId="285" xr:uid="{00000000-0005-0000-0000-00001D010000}"/>
    <cellStyle name="60% - Accent4 7" xfId="286" xr:uid="{00000000-0005-0000-0000-00001E010000}"/>
    <cellStyle name="60% - Accent4 8" xfId="406" xr:uid="{00000000-0005-0000-0000-000096010000}"/>
    <cellStyle name="60% - Accent4 9" xfId="455" xr:uid="{00000000-0005-0000-0000-0000C7010000}"/>
    <cellStyle name="60% - Accent5 10" xfId="481" xr:uid="{00000000-0005-0000-0000-0000E1010000}"/>
    <cellStyle name="60% - Accent5 11" xfId="555" xr:uid="{00000000-0005-0000-0000-00002B020000}"/>
    <cellStyle name="60% - Accent5 12" xfId="660" xr:uid="{00000000-0005-0000-0000-000094020000}"/>
    <cellStyle name="60% - Accent5 13" xfId="708" xr:uid="{00000000-0005-0000-0000-0000C4020000}"/>
    <cellStyle name="60% - Accent5 2" xfId="49" xr:uid="{00000000-0005-0000-0000-000031000000}"/>
    <cellStyle name="60% - Accent5 3" xfId="50" xr:uid="{00000000-0005-0000-0000-000032000000}"/>
    <cellStyle name="60% - Accent5 4" xfId="51" xr:uid="{00000000-0005-0000-0000-000033000000}"/>
    <cellStyle name="60% - Accent5 5" xfId="177" xr:uid="{00000000-0005-0000-0000-0000B1000000}"/>
    <cellStyle name="60% - Accent5 6" xfId="287" xr:uid="{00000000-0005-0000-0000-00001F010000}"/>
    <cellStyle name="60% - Accent5 7" xfId="288" xr:uid="{00000000-0005-0000-0000-000020010000}"/>
    <cellStyle name="60% - Accent5 8" xfId="407" xr:uid="{00000000-0005-0000-0000-000097010000}"/>
    <cellStyle name="60% - Accent5 9" xfId="456" xr:uid="{00000000-0005-0000-0000-0000C8010000}"/>
    <cellStyle name="60% - Accent6 10" xfId="464" xr:uid="{00000000-0005-0000-0000-0000D0010000}"/>
    <cellStyle name="60% - Accent6 11" xfId="556" xr:uid="{00000000-0005-0000-0000-00002C020000}"/>
    <cellStyle name="60% - Accent6 12" xfId="661" xr:uid="{00000000-0005-0000-0000-000095020000}"/>
    <cellStyle name="60% - Accent6 13" xfId="709" xr:uid="{00000000-0005-0000-0000-0000C5020000}"/>
    <cellStyle name="60% - Accent6 2" xfId="52" xr:uid="{00000000-0005-0000-0000-000034000000}"/>
    <cellStyle name="60% - Accent6 3" xfId="53" xr:uid="{00000000-0005-0000-0000-000035000000}"/>
    <cellStyle name="60% - Accent6 4" xfId="54" xr:uid="{00000000-0005-0000-0000-000036000000}"/>
    <cellStyle name="60% - Accent6 5" xfId="178" xr:uid="{00000000-0005-0000-0000-0000B2000000}"/>
    <cellStyle name="60% - Accent6 6" xfId="289" xr:uid="{00000000-0005-0000-0000-000021010000}"/>
    <cellStyle name="60% - Accent6 7" xfId="290" xr:uid="{00000000-0005-0000-0000-000022010000}"/>
    <cellStyle name="60% - Accent6 8" xfId="408" xr:uid="{00000000-0005-0000-0000-000098010000}"/>
    <cellStyle name="60% - Accent6 9" xfId="457" xr:uid="{00000000-0005-0000-0000-0000C9010000}"/>
    <cellStyle name="Accent1 10" xfId="523" xr:uid="{00000000-0005-0000-0000-00000B020000}"/>
    <cellStyle name="Accent1 11" xfId="557" xr:uid="{00000000-0005-0000-0000-00002D020000}"/>
    <cellStyle name="Accent1 12" xfId="662" xr:uid="{00000000-0005-0000-0000-000096020000}"/>
    <cellStyle name="Accent1 13" xfId="710" xr:uid="{00000000-0005-0000-0000-0000C6020000}"/>
    <cellStyle name="Accent1 2" xfId="55" xr:uid="{00000000-0005-0000-0000-000037000000}"/>
    <cellStyle name="Accent1 3" xfId="56" xr:uid="{00000000-0005-0000-0000-000038000000}"/>
    <cellStyle name="Accent1 4" xfId="57" xr:uid="{00000000-0005-0000-0000-000039000000}"/>
    <cellStyle name="Accent1 5" xfId="179" xr:uid="{00000000-0005-0000-0000-0000B3000000}"/>
    <cellStyle name="Accent1 6" xfId="291" xr:uid="{00000000-0005-0000-0000-000023010000}"/>
    <cellStyle name="Accent1 7" xfId="292" xr:uid="{00000000-0005-0000-0000-000024010000}"/>
    <cellStyle name="Accent1 8" xfId="409" xr:uid="{00000000-0005-0000-0000-000099010000}"/>
    <cellStyle name="Accent1 9" xfId="459" xr:uid="{00000000-0005-0000-0000-0000CB010000}"/>
    <cellStyle name="Accent2 10" xfId="492" xr:uid="{00000000-0005-0000-0000-0000EC010000}"/>
    <cellStyle name="Accent2 11" xfId="558" xr:uid="{00000000-0005-0000-0000-00002E020000}"/>
    <cellStyle name="Accent2 12" xfId="663" xr:uid="{00000000-0005-0000-0000-000097020000}"/>
    <cellStyle name="Accent2 13" xfId="711" xr:uid="{00000000-0005-0000-0000-0000C7020000}"/>
    <cellStyle name="Accent2 2" xfId="58" xr:uid="{00000000-0005-0000-0000-00003A000000}"/>
    <cellStyle name="Accent2 3" xfId="59" xr:uid="{00000000-0005-0000-0000-00003B000000}"/>
    <cellStyle name="Accent2 4" xfId="60" xr:uid="{00000000-0005-0000-0000-00003C000000}"/>
    <cellStyle name="Accent2 5" xfId="180" xr:uid="{00000000-0005-0000-0000-0000B4000000}"/>
    <cellStyle name="Accent2 6" xfId="293" xr:uid="{00000000-0005-0000-0000-000025010000}"/>
    <cellStyle name="Accent2 7" xfId="294" xr:uid="{00000000-0005-0000-0000-000026010000}"/>
    <cellStyle name="Accent2 8" xfId="410" xr:uid="{00000000-0005-0000-0000-00009A010000}"/>
    <cellStyle name="Accent2 9" xfId="460" xr:uid="{00000000-0005-0000-0000-0000CC010000}"/>
    <cellStyle name="Accent3 10" xfId="504" xr:uid="{00000000-0005-0000-0000-0000F8010000}"/>
    <cellStyle name="Accent3 11" xfId="559" xr:uid="{00000000-0005-0000-0000-00002F020000}"/>
    <cellStyle name="Accent3 12" xfId="664" xr:uid="{00000000-0005-0000-0000-000098020000}"/>
    <cellStyle name="Accent3 13" xfId="712" xr:uid="{00000000-0005-0000-0000-0000C8020000}"/>
    <cellStyle name="Accent3 2" xfId="61" xr:uid="{00000000-0005-0000-0000-00003D000000}"/>
    <cellStyle name="Accent3 3" xfId="62" xr:uid="{00000000-0005-0000-0000-00003E000000}"/>
    <cellStyle name="Accent3 4" xfId="63" xr:uid="{00000000-0005-0000-0000-00003F000000}"/>
    <cellStyle name="Accent3 5" xfId="181" xr:uid="{00000000-0005-0000-0000-0000B5000000}"/>
    <cellStyle name="Accent3 6" xfId="295" xr:uid="{00000000-0005-0000-0000-000027010000}"/>
    <cellStyle name="Accent3 7" xfId="296" xr:uid="{00000000-0005-0000-0000-000028010000}"/>
    <cellStyle name="Accent3 8" xfId="411" xr:uid="{00000000-0005-0000-0000-00009B010000}"/>
    <cellStyle name="Accent3 9" xfId="461" xr:uid="{00000000-0005-0000-0000-0000CD010000}"/>
    <cellStyle name="Accent4 10" xfId="482" xr:uid="{00000000-0005-0000-0000-0000E2010000}"/>
    <cellStyle name="Accent4 11" xfId="560" xr:uid="{00000000-0005-0000-0000-000030020000}"/>
    <cellStyle name="Accent4 12" xfId="665" xr:uid="{00000000-0005-0000-0000-000099020000}"/>
    <cellStyle name="Accent4 13" xfId="713" xr:uid="{00000000-0005-0000-0000-0000C9020000}"/>
    <cellStyle name="Accent4 2" xfId="64" xr:uid="{00000000-0005-0000-0000-000040000000}"/>
    <cellStyle name="Accent4 3" xfId="65" xr:uid="{00000000-0005-0000-0000-000041000000}"/>
    <cellStyle name="Accent4 4" xfId="66" xr:uid="{00000000-0005-0000-0000-000042000000}"/>
    <cellStyle name="Accent4 5" xfId="182" xr:uid="{00000000-0005-0000-0000-0000B6000000}"/>
    <cellStyle name="Accent4 6" xfId="297" xr:uid="{00000000-0005-0000-0000-000029010000}"/>
    <cellStyle name="Accent4 7" xfId="298" xr:uid="{00000000-0005-0000-0000-00002A010000}"/>
    <cellStyle name="Accent4 8" xfId="412" xr:uid="{00000000-0005-0000-0000-00009C010000}"/>
    <cellStyle name="Accent4 9" xfId="462" xr:uid="{00000000-0005-0000-0000-0000CE010000}"/>
    <cellStyle name="Accent5 10" xfId="521" xr:uid="{00000000-0005-0000-0000-000009020000}"/>
    <cellStyle name="Accent5 11" xfId="561" xr:uid="{00000000-0005-0000-0000-000031020000}"/>
    <cellStyle name="Accent5 12" xfId="666" xr:uid="{00000000-0005-0000-0000-00009A020000}"/>
    <cellStyle name="Accent5 13" xfId="714" xr:uid="{00000000-0005-0000-0000-0000CA020000}"/>
    <cellStyle name="Accent5 2" xfId="67" xr:uid="{00000000-0005-0000-0000-000043000000}"/>
    <cellStyle name="Accent5 3" xfId="68" xr:uid="{00000000-0005-0000-0000-000044000000}"/>
    <cellStyle name="Accent5 4" xfId="69" xr:uid="{00000000-0005-0000-0000-000045000000}"/>
    <cellStyle name="Accent5 5" xfId="183" xr:uid="{00000000-0005-0000-0000-0000B7000000}"/>
    <cellStyle name="Accent5 6" xfId="299" xr:uid="{00000000-0005-0000-0000-00002B010000}"/>
    <cellStyle name="Accent5 7" xfId="300" xr:uid="{00000000-0005-0000-0000-00002C010000}"/>
    <cellStyle name="Accent5 8" xfId="413" xr:uid="{00000000-0005-0000-0000-00009D010000}"/>
    <cellStyle name="Accent5 9" xfId="465" xr:uid="{00000000-0005-0000-0000-0000D1010000}"/>
    <cellStyle name="Accent6 10" xfId="463" xr:uid="{00000000-0005-0000-0000-0000CF010000}"/>
    <cellStyle name="Accent6 11" xfId="562" xr:uid="{00000000-0005-0000-0000-000032020000}"/>
    <cellStyle name="Accent6 12" xfId="667" xr:uid="{00000000-0005-0000-0000-00009B020000}"/>
    <cellStyle name="Accent6 13" xfId="715" xr:uid="{00000000-0005-0000-0000-0000CB020000}"/>
    <cellStyle name="Accent6 2" xfId="70" xr:uid="{00000000-0005-0000-0000-000046000000}"/>
    <cellStyle name="Accent6 3" xfId="71" xr:uid="{00000000-0005-0000-0000-000047000000}"/>
    <cellStyle name="Accent6 4" xfId="72" xr:uid="{00000000-0005-0000-0000-000048000000}"/>
    <cellStyle name="Accent6 5" xfId="184" xr:uid="{00000000-0005-0000-0000-0000B8000000}"/>
    <cellStyle name="Accent6 6" xfId="301" xr:uid="{00000000-0005-0000-0000-00002D010000}"/>
    <cellStyle name="Accent6 7" xfId="302" xr:uid="{00000000-0005-0000-0000-00002E010000}"/>
    <cellStyle name="Accent6 8" xfId="414" xr:uid="{00000000-0005-0000-0000-00009E010000}"/>
    <cellStyle name="Accent6 9" xfId="466" xr:uid="{00000000-0005-0000-0000-0000D2010000}"/>
    <cellStyle name="Bad 10" xfId="524" xr:uid="{00000000-0005-0000-0000-00000C020000}"/>
    <cellStyle name="Bad 11" xfId="563" xr:uid="{00000000-0005-0000-0000-000033020000}"/>
    <cellStyle name="Bad 12" xfId="668" xr:uid="{00000000-0005-0000-0000-00009C020000}"/>
    <cellStyle name="Bad 13" xfId="716" xr:uid="{00000000-0005-0000-0000-0000CC020000}"/>
    <cellStyle name="Bad 2" xfId="73" xr:uid="{00000000-0005-0000-0000-000049000000}"/>
    <cellStyle name="Bad 3" xfId="74" xr:uid="{00000000-0005-0000-0000-00004A000000}"/>
    <cellStyle name="Bad 4" xfId="75" xr:uid="{00000000-0005-0000-0000-00004B000000}"/>
    <cellStyle name="Bad 5" xfId="185" xr:uid="{00000000-0005-0000-0000-0000B9000000}"/>
    <cellStyle name="Bad 6" xfId="303" xr:uid="{00000000-0005-0000-0000-00002F010000}"/>
    <cellStyle name="Bad 7" xfId="304" xr:uid="{00000000-0005-0000-0000-000030010000}"/>
    <cellStyle name="Bad 8" xfId="415" xr:uid="{00000000-0005-0000-0000-00009F010000}"/>
    <cellStyle name="Bad 9" xfId="467" xr:uid="{00000000-0005-0000-0000-0000D3010000}"/>
    <cellStyle name="Calculation 10" xfId="471" xr:uid="{00000000-0005-0000-0000-0000D7010000}"/>
    <cellStyle name="Calculation 11" xfId="564" xr:uid="{00000000-0005-0000-0000-000034020000}"/>
    <cellStyle name="Calculation 12" xfId="669" xr:uid="{00000000-0005-0000-0000-00009D020000}"/>
    <cellStyle name="Calculation 13" xfId="717" xr:uid="{00000000-0005-0000-0000-0000CD020000}"/>
    <cellStyle name="Calculation 2" xfId="76" xr:uid="{00000000-0005-0000-0000-00004C000000}"/>
    <cellStyle name="Calculation 3" xfId="77" xr:uid="{00000000-0005-0000-0000-00004D000000}"/>
    <cellStyle name="Calculation 4" xfId="78" xr:uid="{00000000-0005-0000-0000-00004E000000}"/>
    <cellStyle name="Calculation 5" xfId="186" xr:uid="{00000000-0005-0000-0000-0000BA000000}"/>
    <cellStyle name="Calculation 6" xfId="305" xr:uid="{00000000-0005-0000-0000-000031010000}"/>
    <cellStyle name="Calculation 7" xfId="306" xr:uid="{00000000-0005-0000-0000-000032010000}"/>
    <cellStyle name="Calculation 8" xfId="416" xr:uid="{00000000-0005-0000-0000-0000A0010000}"/>
    <cellStyle name="Calculation 9" xfId="469" xr:uid="{00000000-0005-0000-0000-0000D5010000}"/>
    <cellStyle name="Check Cell 10" xfId="468" xr:uid="{00000000-0005-0000-0000-0000D4010000}"/>
    <cellStyle name="Check Cell 11" xfId="565" xr:uid="{00000000-0005-0000-0000-000035020000}"/>
    <cellStyle name="Check Cell 12" xfId="670" xr:uid="{00000000-0005-0000-0000-00009E020000}"/>
    <cellStyle name="Check Cell 13" xfId="718" xr:uid="{00000000-0005-0000-0000-0000CE020000}"/>
    <cellStyle name="Check Cell 2" xfId="79" xr:uid="{00000000-0005-0000-0000-00004F000000}"/>
    <cellStyle name="Check Cell 3" xfId="80" xr:uid="{00000000-0005-0000-0000-000050000000}"/>
    <cellStyle name="Check Cell 4" xfId="81" xr:uid="{00000000-0005-0000-0000-000051000000}"/>
    <cellStyle name="Check Cell 5" xfId="187" xr:uid="{00000000-0005-0000-0000-0000BB000000}"/>
    <cellStyle name="Check Cell 6" xfId="307" xr:uid="{00000000-0005-0000-0000-000033010000}"/>
    <cellStyle name="Check Cell 7" xfId="308" xr:uid="{00000000-0005-0000-0000-000034010000}"/>
    <cellStyle name="Check Cell 8" xfId="417" xr:uid="{00000000-0005-0000-0000-0000A1010000}"/>
    <cellStyle name="Check Cell 9" xfId="470" xr:uid="{00000000-0005-0000-0000-0000D6010000}"/>
    <cellStyle name="Comma" xfId="82" builtinId="3"/>
    <cellStyle name="Comma 10" xfId="478" xr:uid="{00000000-0005-0000-0000-0000DE010000}"/>
    <cellStyle name="Comma 11" xfId="566" xr:uid="{00000000-0005-0000-0000-000036020000}"/>
    <cellStyle name="Comma 12" xfId="671" xr:uid="{00000000-0005-0000-0000-00009F020000}"/>
    <cellStyle name="Comma 13" xfId="719" xr:uid="{00000000-0005-0000-0000-0000CF020000}"/>
    <cellStyle name="Comma 2" xfId="83" xr:uid="{00000000-0005-0000-0000-000053000000}"/>
    <cellStyle name="Comma 2 2" xfId="84" xr:uid="{00000000-0005-0000-0000-000054000000}"/>
    <cellStyle name="Comma 2 2 2" xfId="309" xr:uid="{00000000-0005-0000-0000-000035010000}"/>
    <cellStyle name="Comma 2 3" xfId="85" xr:uid="{00000000-0005-0000-0000-000055000000}"/>
    <cellStyle name="Comma 2 3 2" xfId="310" xr:uid="{00000000-0005-0000-0000-000036010000}"/>
    <cellStyle name="Comma 2 4" xfId="311" xr:uid="{00000000-0005-0000-0000-000037010000}"/>
    <cellStyle name="Comma 3" xfId="86" xr:uid="{00000000-0005-0000-0000-000056000000}"/>
    <cellStyle name="Comma 3 2" xfId="87" xr:uid="{00000000-0005-0000-0000-000057000000}"/>
    <cellStyle name="Comma 3 2 2" xfId="312" xr:uid="{00000000-0005-0000-0000-000038010000}"/>
    <cellStyle name="Comma 3 3" xfId="313" xr:uid="{00000000-0005-0000-0000-000039010000}"/>
    <cellStyle name="Comma 4" xfId="88" xr:uid="{00000000-0005-0000-0000-000058000000}"/>
    <cellStyle name="Comma 4 2" xfId="89" xr:uid="{00000000-0005-0000-0000-000059000000}"/>
    <cellStyle name="Comma 4 2 2" xfId="314" xr:uid="{00000000-0005-0000-0000-00003A010000}"/>
    <cellStyle name="Comma 4 3" xfId="315" xr:uid="{00000000-0005-0000-0000-00003B010000}"/>
    <cellStyle name="Comma 5" xfId="188" xr:uid="{00000000-0005-0000-0000-0000BC000000}"/>
    <cellStyle name="Comma 5 2" xfId="316" xr:uid="{00000000-0005-0000-0000-00003C010000}"/>
    <cellStyle name="Comma 6" xfId="317" xr:uid="{00000000-0005-0000-0000-00003D010000}"/>
    <cellStyle name="Comma 7" xfId="318" xr:uid="{00000000-0005-0000-0000-00003E010000}"/>
    <cellStyle name="Comma 8" xfId="418" xr:uid="{00000000-0005-0000-0000-0000A2010000}"/>
    <cellStyle name="Comma 9" xfId="472" xr:uid="{00000000-0005-0000-0000-0000D8010000}"/>
    <cellStyle name="Currency 2" xfId="90" xr:uid="{00000000-0005-0000-0000-00005A000000}"/>
    <cellStyle name="Currency 2 2" xfId="91" xr:uid="{00000000-0005-0000-0000-00005B000000}"/>
    <cellStyle name="Currency 2 2 2" xfId="319" xr:uid="{00000000-0005-0000-0000-00003F010000}"/>
    <cellStyle name="Currency 2 3" xfId="92" xr:uid="{00000000-0005-0000-0000-00005C000000}"/>
    <cellStyle name="Currency 2 3 2" xfId="320" xr:uid="{00000000-0005-0000-0000-000040010000}"/>
    <cellStyle name="Currency 2 4" xfId="321" xr:uid="{00000000-0005-0000-0000-000041010000}"/>
    <cellStyle name="Currency 3" xfId="93" xr:uid="{00000000-0005-0000-0000-00005D000000}"/>
    <cellStyle name="Currency 3 2" xfId="94" xr:uid="{00000000-0005-0000-0000-00005E000000}"/>
    <cellStyle name="Currency 3 2 2" xfId="322" xr:uid="{00000000-0005-0000-0000-000042010000}"/>
    <cellStyle name="Currency 3 3" xfId="323" xr:uid="{00000000-0005-0000-0000-000043010000}"/>
    <cellStyle name="Currency 4" xfId="95" xr:uid="{00000000-0005-0000-0000-00005F000000}"/>
    <cellStyle name="Currency 4 2" xfId="96" xr:uid="{00000000-0005-0000-0000-000060000000}"/>
    <cellStyle name="Currency 4 2 2" xfId="324" xr:uid="{00000000-0005-0000-0000-000044010000}"/>
    <cellStyle name="Currency 4 3" xfId="325" xr:uid="{00000000-0005-0000-0000-000045010000}"/>
    <cellStyle name="Currency 5" xfId="189" xr:uid="{00000000-0005-0000-0000-0000BD000000}"/>
    <cellStyle name="Currency 5 2" xfId="326" xr:uid="{00000000-0005-0000-0000-000046010000}"/>
    <cellStyle name="Explanatory Text 10" xfId="479" xr:uid="{00000000-0005-0000-0000-0000DF010000}"/>
    <cellStyle name="Explanatory Text 11" xfId="567" xr:uid="{00000000-0005-0000-0000-000037020000}"/>
    <cellStyle name="Explanatory Text 12" xfId="672" xr:uid="{00000000-0005-0000-0000-0000A0020000}"/>
    <cellStyle name="Explanatory Text 13" xfId="720" xr:uid="{00000000-0005-0000-0000-0000D0020000}"/>
    <cellStyle name="Explanatory Text 2" xfId="97" xr:uid="{00000000-0005-0000-0000-000061000000}"/>
    <cellStyle name="Explanatory Text 3" xfId="98" xr:uid="{00000000-0005-0000-0000-000062000000}"/>
    <cellStyle name="Explanatory Text 4" xfId="99" xr:uid="{00000000-0005-0000-0000-000063000000}"/>
    <cellStyle name="Explanatory Text 5" xfId="190" xr:uid="{00000000-0005-0000-0000-0000BE000000}"/>
    <cellStyle name="Explanatory Text 6" xfId="327" xr:uid="{00000000-0005-0000-0000-000047010000}"/>
    <cellStyle name="Explanatory Text 7" xfId="328" xr:uid="{00000000-0005-0000-0000-000048010000}"/>
    <cellStyle name="Explanatory Text 8" xfId="419" xr:uid="{00000000-0005-0000-0000-0000A3010000}"/>
    <cellStyle name="Explanatory Text 9" xfId="473" xr:uid="{00000000-0005-0000-0000-0000D9010000}"/>
    <cellStyle name="Followed Hyperlink 2" xfId="756" xr:uid="{00000000-0005-0000-0000-0000F4020000}"/>
    <cellStyle name="Good 10" xfId="503" xr:uid="{00000000-0005-0000-0000-0000F7010000}"/>
    <cellStyle name="Good 11" xfId="568" xr:uid="{00000000-0005-0000-0000-000038020000}"/>
    <cellStyle name="Good 12" xfId="673" xr:uid="{00000000-0005-0000-0000-0000A1020000}"/>
    <cellStyle name="Good 13" xfId="721" xr:uid="{00000000-0005-0000-0000-0000D1020000}"/>
    <cellStyle name="Good 2" xfId="100" xr:uid="{00000000-0005-0000-0000-000064000000}"/>
    <cellStyle name="Good 3" xfId="101" xr:uid="{00000000-0005-0000-0000-000065000000}"/>
    <cellStyle name="Good 4" xfId="102" xr:uid="{00000000-0005-0000-0000-000066000000}"/>
    <cellStyle name="Good 5" xfId="191" xr:uid="{00000000-0005-0000-0000-0000BF000000}"/>
    <cellStyle name="Good 6" xfId="329" xr:uid="{00000000-0005-0000-0000-000049010000}"/>
    <cellStyle name="Good 7" xfId="330" xr:uid="{00000000-0005-0000-0000-00004A010000}"/>
    <cellStyle name="Good 8" xfId="420" xr:uid="{00000000-0005-0000-0000-0000A4010000}"/>
    <cellStyle name="Good 9" xfId="474" xr:uid="{00000000-0005-0000-0000-0000DA010000}"/>
    <cellStyle name="Heading 1 10" xfId="509" xr:uid="{00000000-0005-0000-0000-0000FD010000}"/>
    <cellStyle name="Heading 1 11" xfId="569" xr:uid="{00000000-0005-0000-0000-000039020000}"/>
    <cellStyle name="Heading 1 12" xfId="674" xr:uid="{00000000-0005-0000-0000-0000A2020000}"/>
    <cellStyle name="Heading 1 13" xfId="722" xr:uid="{00000000-0005-0000-0000-0000D2020000}"/>
    <cellStyle name="Heading 1 2" xfId="103" xr:uid="{00000000-0005-0000-0000-000067000000}"/>
    <cellStyle name="Heading 1 3" xfId="104" xr:uid="{00000000-0005-0000-0000-000068000000}"/>
    <cellStyle name="Heading 1 4" xfId="105" xr:uid="{00000000-0005-0000-0000-000069000000}"/>
    <cellStyle name="Heading 1 5" xfId="192" xr:uid="{00000000-0005-0000-0000-0000C0000000}"/>
    <cellStyle name="Heading 1 6" xfId="331" xr:uid="{00000000-0005-0000-0000-00004B010000}"/>
    <cellStyle name="Heading 1 7" xfId="332" xr:uid="{00000000-0005-0000-0000-00004C010000}"/>
    <cellStyle name="Heading 1 8" xfId="421" xr:uid="{00000000-0005-0000-0000-0000A5010000}"/>
    <cellStyle name="Heading 1 9" xfId="475" xr:uid="{00000000-0005-0000-0000-0000DB010000}"/>
    <cellStyle name="Heading 2 10" xfId="514" xr:uid="{00000000-0005-0000-0000-000002020000}"/>
    <cellStyle name="Heading 2 11" xfId="570" xr:uid="{00000000-0005-0000-0000-00003A020000}"/>
    <cellStyle name="Heading 2 12" xfId="675" xr:uid="{00000000-0005-0000-0000-0000A3020000}"/>
    <cellStyle name="Heading 2 13" xfId="723" xr:uid="{00000000-0005-0000-0000-0000D3020000}"/>
    <cellStyle name="Heading 2 2" xfId="106" xr:uid="{00000000-0005-0000-0000-00006A000000}"/>
    <cellStyle name="Heading 2 3" xfId="107" xr:uid="{00000000-0005-0000-0000-00006B000000}"/>
    <cellStyle name="Heading 2 4" xfId="108" xr:uid="{00000000-0005-0000-0000-00006C000000}"/>
    <cellStyle name="Heading 2 5" xfId="193" xr:uid="{00000000-0005-0000-0000-0000C1000000}"/>
    <cellStyle name="Heading 2 6" xfId="333" xr:uid="{00000000-0005-0000-0000-00004D010000}"/>
    <cellStyle name="Heading 2 7" xfId="334" xr:uid="{00000000-0005-0000-0000-00004E010000}"/>
    <cellStyle name="Heading 2 8" xfId="422" xr:uid="{00000000-0005-0000-0000-0000A6010000}"/>
    <cellStyle name="Heading 2 9" xfId="477" xr:uid="{00000000-0005-0000-0000-0000DD010000}"/>
    <cellStyle name="Heading 3 10" xfId="511" xr:uid="{00000000-0005-0000-0000-0000FF010000}"/>
    <cellStyle name="Heading 3 11" xfId="571" xr:uid="{00000000-0005-0000-0000-00003B020000}"/>
    <cellStyle name="Heading 3 12" xfId="676" xr:uid="{00000000-0005-0000-0000-0000A4020000}"/>
    <cellStyle name="Heading 3 13" xfId="724" xr:uid="{00000000-0005-0000-0000-0000D4020000}"/>
    <cellStyle name="Heading 3 2" xfId="109" xr:uid="{00000000-0005-0000-0000-00006D000000}"/>
    <cellStyle name="Heading 3 3" xfId="110" xr:uid="{00000000-0005-0000-0000-00006E000000}"/>
    <cellStyle name="Heading 3 4" xfId="111" xr:uid="{00000000-0005-0000-0000-00006F000000}"/>
    <cellStyle name="Heading 3 5" xfId="194" xr:uid="{00000000-0005-0000-0000-0000C2000000}"/>
    <cellStyle name="Heading 3 6" xfId="335" xr:uid="{00000000-0005-0000-0000-00004F010000}"/>
    <cellStyle name="Heading 3 7" xfId="336" xr:uid="{00000000-0005-0000-0000-000050010000}"/>
    <cellStyle name="Heading 3 8" xfId="423" xr:uid="{00000000-0005-0000-0000-0000A7010000}"/>
    <cellStyle name="Heading 3 9" xfId="480" xr:uid="{00000000-0005-0000-0000-0000E0010000}"/>
    <cellStyle name="Heading 4 10" xfId="491" xr:uid="{00000000-0005-0000-0000-0000EB010000}"/>
    <cellStyle name="Heading 4 11" xfId="572" xr:uid="{00000000-0005-0000-0000-00003C020000}"/>
    <cellStyle name="Heading 4 12" xfId="677" xr:uid="{00000000-0005-0000-0000-0000A5020000}"/>
    <cellStyle name="Heading 4 13" xfId="725" xr:uid="{00000000-0005-0000-0000-0000D5020000}"/>
    <cellStyle name="Heading 4 2" xfId="112" xr:uid="{00000000-0005-0000-0000-000070000000}"/>
    <cellStyle name="Heading 4 3" xfId="113" xr:uid="{00000000-0005-0000-0000-000071000000}"/>
    <cellStyle name="Heading 4 4" xfId="114" xr:uid="{00000000-0005-0000-0000-000072000000}"/>
    <cellStyle name="Heading 4 5" xfId="195" xr:uid="{00000000-0005-0000-0000-0000C3000000}"/>
    <cellStyle name="Heading 4 6" xfId="337" xr:uid="{00000000-0005-0000-0000-000051010000}"/>
    <cellStyle name="Heading 4 7" xfId="338" xr:uid="{00000000-0005-0000-0000-000052010000}"/>
    <cellStyle name="Heading 4 8" xfId="424" xr:uid="{00000000-0005-0000-0000-0000A8010000}"/>
    <cellStyle name="Heading 4 9" xfId="483" xr:uid="{00000000-0005-0000-0000-0000E3010000}"/>
    <cellStyle name="Hyperlink" xfId="115" builtinId="8"/>
    <cellStyle name="Hyperlink 2" xfId="747" xr:uid="{00000000-0005-0000-0000-0000EB020000}"/>
    <cellStyle name="Hyperlink 3" xfId="755" xr:uid="{00000000-0005-0000-0000-0000F3020000}"/>
    <cellStyle name="Hyperlink 4" xfId="746" xr:uid="{00000000-0005-0000-0000-0000EA020000}"/>
    <cellStyle name="Input 10" xfId="508" xr:uid="{00000000-0005-0000-0000-0000FC010000}"/>
    <cellStyle name="Input 11" xfId="573" xr:uid="{00000000-0005-0000-0000-00003D020000}"/>
    <cellStyle name="Input 12" xfId="678" xr:uid="{00000000-0005-0000-0000-0000A6020000}"/>
    <cellStyle name="Input 13" xfId="726" xr:uid="{00000000-0005-0000-0000-0000D6020000}"/>
    <cellStyle name="Input 2" xfId="116" xr:uid="{00000000-0005-0000-0000-000074000000}"/>
    <cellStyle name="Input 3" xfId="117" xr:uid="{00000000-0005-0000-0000-000075000000}"/>
    <cellStyle name="Input 4" xfId="118" xr:uid="{00000000-0005-0000-0000-000076000000}"/>
    <cellStyle name="Input 5" xfId="196" xr:uid="{00000000-0005-0000-0000-0000C4000000}"/>
    <cellStyle name="Input 6" xfId="339" xr:uid="{00000000-0005-0000-0000-000053010000}"/>
    <cellStyle name="Input 7" xfId="340" xr:uid="{00000000-0005-0000-0000-000054010000}"/>
    <cellStyle name="Input 8" xfId="425" xr:uid="{00000000-0005-0000-0000-0000A9010000}"/>
    <cellStyle name="Input 9" xfId="484" xr:uid="{00000000-0005-0000-0000-0000E4010000}"/>
    <cellStyle name="Linked Cell 10" xfId="513" xr:uid="{00000000-0005-0000-0000-000001020000}"/>
    <cellStyle name="Linked Cell 11" xfId="574" xr:uid="{00000000-0005-0000-0000-00003E020000}"/>
    <cellStyle name="Linked Cell 12" xfId="679" xr:uid="{00000000-0005-0000-0000-0000A7020000}"/>
    <cellStyle name="Linked Cell 13" xfId="727" xr:uid="{00000000-0005-0000-0000-0000D7020000}"/>
    <cellStyle name="Linked Cell 2" xfId="119" xr:uid="{00000000-0005-0000-0000-000077000000}"/>
    <cellStyle name="Linked Cell 3" xfId="120" xr:uid="{00000000-0005-0000-0000-000078000000}"/>
    <cellStyle name="Linked Cell 4" xfId="121" xr:uid="{00000000-0005-0000-0000-000079000000}"/>
    <cellStyle name="Linked Cell 5" xfId="197" xr:uid="{00000000-0005-0000-0000-0000C5000000}"/>
    <cellStyle name="Linked Cell 6" xfId="341" xr:uid="{00000000-0005-0000-0000-000055010000}"/>
    <cellStyle name="Linked Cell 7" xfId="342" xr:uid="{00000000-0005-0000-0000-000056010000}"/>
    <cellStyle name="Linked Cell 8" xfId="426" xr:uid="{00000000-0005-0000-0000-0000AA010000}"/>
    <cellStyle name="Linked Cell 9" xfId="485" xr:uid="{00000000-0005-0000-0000-0000E5010000}"/>
    <cellStyle name="Neutral 10" xfId="476" xr:uid="{00000000-0005-0000-0000-0000DC010000}"/>
    <cellStyle name="Neutral 11" xfId="575" xr:uid="{00000000-0005-0000-0000-00003F020000}"/>
    <cellStyle name="Neutral 12" xfId="680" xr:uid="{00000000-0005-0000-0000-0000A8020000}"/>
    <cellStyle name="Neutral 13" xfId="728" xr:uid="{00000000-0005-0000-0000-0000D8020000}"/>
    <cellStyle name="Neutral 2" xfId="122" xr:uid="{00000000-0005-0000-0000-00007A000000}"/>
    <cellStyle name="Neutral 3" xfId="123" xr:uid="{00000000-0005-0000-0000-00007B000000}"/>
    <cellStyle name="Neutral 4" xfId="124" xr:uid="{00000000-0005-0000-0000-00007C000000}"/>
    <cellStyle name="Neutral 5" xfId="198" xr:uid="{00000000-0005-0000-0000-0000C6000000}"/>
    <cellStyle name="Neutral 6" xfId="343" xr:uid="{00000000-0005-0000-0000-000057010000}"/>
    <cellStyle name="Neutral 7" xfId="344" xr:uid="{00000000-0005-0000-0000-000058010000}"/>
    <cellStyle name="Neutral 8" xfId="427" xr:uid="{00000000-0005-0000-0000-0000AB010000}"/>
    <cellStyle name="Neutral 9" xfId="486" xr:uid="{00000000-0005-0000-0000-0000E6010000}"/>
    <cellStyle name="Normal" xfId="0" builtinId="0"/>
    <cellStyle name="Normal 10" xfId="345" xr:uid="{00000000-0005-0000-0000-000059010000}"/>
    <cellStyle name="Normal 11" xfId="390" xr:uid="{00000000-0005-0000-0000-000086010000}"/>
    <cellStyle name="Normal 11 2" xfId="517" xr:uid="{00000000-0005-0000-0000-000005020000}"/>
    <cellStyle name="Normal 12" xfId="389" xr:uid="{00000000-0005-0000-0000-000085010000}"/>
    <cellStyle name="Normal 12 2" xfId="516" xr:uid="{00000000-0005-0000-0000-000004020000}"/>
    <cellStyle name="Normal 12 2 2" xfId="689" xr:uid="{00000000-0005-0000-0000-0000B1020000}"/>
    <cellStyle name="Normal 12 2 2 2" xfId="741" xr:uid="{00000000-0005-0000-0000-0000E5020000}"/>
    <cellStyle name="Normal 12 2 3" xfId="737" xr:uid="{00000000-0005-0000-0000-0000E1020000}"/>
    <cellStyle name="Normal 12 3" xfId="687" xr:uid="{00000000-0005-0000-0000-0000AF020000}"/>
    <cellStyle name="Normal 12 3 2" xfId="739" xr:uid="{00000000-0005-0000-0000-0000E3020000}"/>
    <cellStyle name="Normal 12 4" xfId="735" xr:uid="{00000000-0005-0000-0000-0000DF020000}"/>
    <cellStyle name="Normal 13" xfId="435" xr:uid="{00000000-0005-0000-0000-0000B3010000}"/>
    <cellStyle name="Normal 13 2" xfId="640" xr:uid="{00000000-0005-0000-0000-000080020000}"/>
    <cellStyle name="Normal 14" xfId="434" xr:uid="{00000000-0005-0000-0000-0000B2010000}"/>
    <cellStyle name="Normal 14 2" xfId="688" xr:uid="{00000000-0005-0000-0000-0000B0020000}"/>
    <cellStyle name="Normal 14 2 2" xfId="740" xr:uid="{00000000-0005-0000-0000-0000E4020000}"/>
    <cellStyle name="Normal 14 3" xfId="736" xr:uid="{00000000-0005-0000-0000-0000E0020000}"/>
    <cellStyle name="Normal 15" xfId="520" xr:uid="{00000000-0005-0000-0000-000008020000}"/>
    <cellStyle name="Normal 15 2" xfId="641" xr:uid="{00000000-0005-0000-0000-000081020000}"/>
    <cellStyle name="Normal 16" xfId="526" xr:uid="{00000000-0005-0000-0000-00000E020000}"/>
    <cellStyle name="Normal 17" xfId="525" xr:uid="{00000000-0005-0000-0000-00000D020000}"/>
    <cellStyle name="Normal 18" xfId="643" xr:uid="{00000000-0005-0000-0000-000083020000}"/>
    <cellStyle name="Normal 19" xfId="642" xr:uid="{00000000-0005-0000-0000-000082020000}"/>
    <cellStyle name="Normal 19 2" xfId="738" xr:uid="{00000000-0005-0000-0000-0000E2020000}"/>
    <cellStyle name="Normal 2" xfId="125" xr:uid="{00000000-0005-0000-0000-00007D000000}"/>
    <cellStyle name="Normal 2 2" xfId="346" xr:uid="{00000000-0005-0000-0000-00005A010000}"/>
    <cellStyle name="Normal 2 2 2" xfId="787" xr:uid="{00000000-0005-0000-0000-000013030000}"/>
    <cellStyle name="Normal 2 3" xfId="745" xr:uid="{00000000-0005-0000-0000-0000E9020000}"/>
    <cellStyle name="Normal 20" xfId="691" xr:uid="{00000000-0005-0000-0000-0000B3020000}"/>
    <cellStyle name="Normal 21" xfId="690" xr:uid="{00000000-0005-0000-0000-0000B2020000}"/>
    <cellStyle name="Normal 22" xfId="742" xr:uid="{00000000-0005-0000-0000-0000E6020000}"/>
    <cellStyle name="Normal 23" xfId="743" xr:uid="{00000000-0005-0000-0000-0000E7020000}"/>
    <cellStyle name="Normal 24" xfId="744" xr:uid="{00000000-0005-0000-0000-0000E8020000}"/>
    <cellStyle name="Normal 25" xfId="759" xr:uid="{00000000-0005-0000-0000-0000F7020000}"/>
    <cellStyle name="Normal 26" xfId="773" xr:uid="{00000000-0005-0000-0000-000005030000}"/>
    <cellStyle name="Normal 3" xfId="126" xr:uid="{00000000-0005-0000-0000-00007E000000}"/>
    <cellStyle name="Normal 3 2" xfId="127" xr:uid="{00000000-0005-0000-0000-00007F000000}"/>
    <cellStyle name="Normal 3 2 2" xfId="347" xr:uid="{00000000-0005-0000-0000-00005B010000}"/>
    <cellStyle name="Normal 3 2 3" xfId="749" xr:uid="{00000000-0005-0000-0000-0000ED020000}"/>
    <cellStyle name="Normal 3 3" xfId="128" xr:uid="{00000000-0005-0000-0000-000080000000}"/>
    <cellStyle name="Normal 3 3 2" xfId="348" xr:uid="{00000000-0005-0000-0000-00005C010000}"/>
    <cellStyle name="Normal 3 4" xfId="349" xr:uid="{00000000-0005-0000-0000-00005D010000}"/>
    <cellStyle name="Normal 3 5" xfId="748" xr:uid="{00000000-0005-0000-0000-0000EC020000}"/>
    <cellStyle name="Normal 4" xfId="129" xr:uid="{00000000-0005-0000-0000-000081000000}"/>
    <cellStyle name="Normal 4 2" xfId="350" xr:uid="{00000000-0005-0000-0000-00005E010000}"/>
    <cellStyle name="Normal 4 2 2" xfId="634" xr:uid="{00000000-0005-0000-0000-00007A020000}"/>
    <cellStyle name="Normal 4 3" xfId="576" xr:uid="{00000000-0005-0000-0000-000040020000}"/>
    <cellStyle name="Normal 4 4" xfId="750" xr:uid="{00000000-0005-0000-0000-0000EE020000}"/>
    <cellStyle name="Normal 5" xfId="130" xr:uid="{00000000-0005-0000-0000-000082000000}"/>
    <cellStyle name="Normal 5 2" xfId="131" xr:uid="{00000000-0005-0000-0000-000083000000}"/>
    <cellStyle name="Normal 5 2 2" xfId="351" xr:uid="{00000000-0005-0000-0000-00005F010000}"/>
    <cellStyle name="Normal 5 3" xfId="352" xr:uid="{00000000-0005-0000-0000-000060010000}"/>
    <cellStyle name="Normal 6" xfId="160" xr:uid="{00000000-0005-0000-0000-0000A0000000}"/>
    <cellStyle name="Normal 6 2" xfId="353" xr:uid="{00000000-0005-0000-0000-000061010000}"/>
    <cellStyle name="Normal 7" xfId="205" xr:uid="{00000000-0005-0000-0000-0000CD000000}"/>
    <cellStyle name="Normal 7 2" xfId="354" xr:uid="{00000000-0005-0000-0000-000062010000}"/>
    <cellStyle name="Normal 7 2 2" xfId="635" xr:uid="{00000000-0005-0000-0000-00007B020000}"/>
    <cellStyle name="Normal 7 3" xfId="584" xr:uid="{00000000-0005-0000-0000-000048020000}"/>
    <cellStyle name="Normal 8" xfId="355" xr:uid="{00000000-0005-0000-0000-000063010000}"/>
    <cellStyle name="Normal 8 2" xfId="356" xr:uid="{00000000-0005-0000-0000-000064010000}"/>
    <cellStyle name="Normal 9" xfId="357" xr:uid="{00000000-0005-0000-0000-000065010000}"/>
    <cellStyle name="Normal 9 2" xfId="636" xr:uid="{00000000-0005-0000-0000-00007C020000}"/>
    <cellStyle name="Note 10" xfId="358" xr:uid="{00000000-0005-0000-0000-000066010000}"/>
    <cellStyle name="Note 11" xfId="428" xr:uid="{00000000-0005-0000-0000-0000AC010000}"/>
    <cellStyle name="Note 12" xfId="487" xr:uid="{00000000-0005-0000-0000-0000E7010000}"/>
    <cellStyle name="Note 13" xfId="519" xr:uid="{00000000-0005-0000-0000-000007020000}"/>
    <cellStyle name="Note 14" xfId="577" xr:uid="{00000000-0005-0000-0000-000041020000}"/>
    <cellStyle name="Note 15" xfId="681" xr:uid="{00000000-0005-0000-0000-0000A9020000}"/>
    <cellStyle name="Note 16" xfId="729" xr:uid="{00000000-0005-0000-0000-0000D9020000}"/>
    <cellStyle name="Note 17" xfId="760" xr:uid="{00000000-0005-0000-0000-0000F8020000}"/>
    <cellStyle name="Note 18" xfId="774" xr:uid="{00000000-0005-0000-0000-000006030000}"/>
    <cellStyle name="Note 2" xfId="132" xr:uid="{00000000-0005-0000-0000-000084000000}"/>
    <cellStyle name="Note 2 2" xfId="133" xr:uid="{00000000-0005-0000-0000-000085000000}"/>
    <cellStyle name="Note 2 2 2" xfId="359" xr:uid="{00000000-0005-0000-0000-000067010000}"/>
    <cellStyle name="Note 2 3" xfId="134" xr:uid="{00000000-0005-0000-0000-000086000000}"/>
    <cellStyle name="Note 2 3 2" xfId="360" xr:uid="{00000000-0005-0000-0000-000068010000}"/>
    <cellStyle name="Note 2 4" xfId="361" xr:uid="{00000000-0005-0000-0000-000069010000}"/>
    <cellStyle name="Note 2 5" xfId="757" xr:uid="{00000000-0005-0000-0000-0000F5020000}"/>
    <cellStyle name="Note 3" xfId="135" xr:uid="{00000000-0005-0000-0000-000087000000}"/>
    <cellStyle name="Note 3 2" xfId="136" xr:uid="{00000000-0005-0000-0000-000088000000}"/>
    <cellStyle name="Note 3 2 2" xfId="362" xr:uid="{00000000-0005-0000-0000-00006A010000}"/>
    <cellStyle name="Note 3 3" xfId="363" xr:uid="{00000000-0005-0000-0000-00006B010000}"/>
    <cellStyle name="Note 3 4" xfId="758" xr:uid="{00000000-0005-0000-0000-0000F6020000}"/>
    <cellStyle name="Note 4" xfId="137" xr:uid="{00000000-0005-0000-0000-000089000000}"/>
    <cellStyle name="Note 4 2" xfId="364" xr:uid="{00000000-0005-0000-0000-00006C010000}"/>
    <cellStyle name="Note 4 2 2" xfId="637" xr:uid="{00000000-0005-0000-0000-00007D020000}"/>
    <cellStyle name="Note 4 3" xfId="578" xr:uid="{00000000-0005-0000-0000-000042020000}"/>
    <cellStyle name="Note 5" xfId="138" xr:uid="{00000000-0005-0000-0000-00008A000000}"/>
    <cellStyle name="Note 5 2" xfId="139" xr:uid="{00000000-0005-0000-0000-00008B000000}"/>
    <cellStyle name="Note 5 2 2" xfId="365" xr:uid="{00000000-0005-0000-0000-00006D010000}"/>
    <cellStyle name="Note 5 3" xfId="366" xr:uid="{00000000-0005-0000-0000-00006E010000}"/>
    <cellStyle name="Note 6" xfId="199" xr:uid="{00000000-0005-0000-0000-0000C7000000}"/>
    <cellStyle name="Note 6 2" xfId="367" xr:uid="{00000000-0005-0000-0000-00006F010000}"/>
    <cellStyle name="Note 7" xfId="206" xr:uid="{00000000-0005-0000-0000-0000CE000000}"/>
    <cellStyle name="Note 7 2" xfId="368" xr:uid="{00000000-0005-0000-0000-000070010000}"/>
    <cellStyle name="Note 7 2 2" xfId="638" xr:uid="{00000000-0005-0000-0000-00007E020000}"/>
    <cellStyle name="Note 7 3" xfId="585" xr:uid="{00000000-0005-0000-0000-000049020000}"/>
    <cellStyle name="Note 8" xfId="369" xr:uid="{00000000-0005-0000-0000-000071010000}"/>
    <cellStyle name="Note 9" xfId="370" xr:uid="{00000000-0005-0000-0000-000072010000}"/>
    <cellStyle name="Note 9 2" xfId="639" xr:uid="{00000000-0005-0000-0000-00007F020000}"/>
    <cellStyle name="Output 10" xfId="522" xr:uid="{00000000-0005-0000-0000-00000A020000}"/>
    <cellStyle name="Output 11" xfId="579" xr:uid="{00000000-0005-0000-0000-000043020000}"/>
    <cellStyle name="Output 12" xfId="682" xr:uid="{00000000-0005-0000-0000-0000AA020000}"/>
    <cellStyle name="Output 13" xfId="730" xr:uid="{00000000-0005-0000-0000-0000DA020000}"/>
    <cellStyle name="Output 2" xfId="140" xr:uid="{00000000-0005-0000-0000-00008C000000}"/>
    <cellStyle name="Output 3" xfId="141" xr:uid="{00000000-0005-0000-0000-00008D000000}"/>
    <cellStyle name="Output 4" xfId="142" xr:uid="{00000000-0005-0000-0000-00008E000000}"/>
    <cellStyle name="Output 5" xfId="200" xr:uid="{00000000-0005-0000-0000-0000C8000000}"/>
    <cellStyle name="Output 6" xfId="371" xr:uid="{00000000-0005-0000-0000-000073010000}"/>
    <cellStyle name="Output 7" xfId="372" xr:uid="{00000000-0005-0000-0000-000074010000}"/>
    <cellStyle name="Output 8" xfId="429" xr:uid="{00000000-0005-0000-0000-0000AD010000}"/>
    <cellStyle name="Output 9" xfId="488" xr:uid="{00000000-0005-0000-0000-0000E8010000}"/>
    <cellStyle name="Percent" xfId="143" builtinId="5"/>
    <cellStyle name="Percent 10" xfId="490" xr:uid="{00000000-0005-0000-0000-0000EA010000}"/>
    <cellStyle name="Percent 11" xfId="580" xr:uid="{00000000-0005-0000-0000-000044020000}"/>
    <cellStyle name="Percent 12" xfId="683" xr:uid="{00000000-0005-0000-0000-0000AB020000}"/>
    <cellStyle name="Percent 13" xfId="731" xr:uid="{00000000-0005-0000-0000-0000DB020000}"/>
    <cellStyle name="Percent 2" xfId="144" xr:uid="{00000000-0005-0000-0000-000090000000}"/>
    <cellStyle name="Percent 2 2" xfId="145" xr:uid="{00000000-0005-0000-0000-000091000000}"/>
    <cellStyle name="Percent 2 2 2" xfId="373" xr:uid="{00000000-0005-0000-0000-000075010000}"/>
    <cellStyle name="Percent 2 3" xfId="146" xr:uid="{00000000-0005-0000-0000-000092000000}"/>
    <cellStyle name="Percent 2 3 2" xfId="374" xr:uid="{00000000-0005-0000-0000-000076010000}"/>
    <cellStyle name="Percent 2 4" xfId="375" xr:uid="{00000000-0005-0000-0000-000077010000}"/>
    <cellStyle name="Percent 3" xfId="147" xr:uid="{00000000-0005-0000-0000-000093000000}"/>
    <cellStyle name="Percent 3 2" xfId="148" xr:uid="{00000000-0005-0000-0000-000094000000}"/>
    <cellStyle name="Percent 3 2 2" xfId="376" xr:uid="{00000000-0005-0000-0000-000078010000}"/>
    <cellStyle name="Percent 3 2 2 2" xfId="753" xr:uid="{00000000-0005-0000-0000-0000F1020000}"/>
    <cellStyle name="Percent 3 2 3" xfId="752" xr:uid="{00000000-0005-0000-0000-0000F0020000}"/>
    <cellStyle name="Percent 3 3" xfId="377" xr:uid="{00000000-0005-0000-0000-000079010000}"/>
    <cellStyle name="Percent 3 4" xfId="751" xr:uid="{00000000-0005-0000-0000-0000EF020000}"/>
    <cellStyle name="Percent 4" xfId="149" xr:uid="{00000000-0005-0000-0000-000095000000}"/>
    <cellStyle name="Percent 4 2" xfId="150" xr:uid="{00000000-0005-0000-0000-000096000000}"/>
    <cellStyle name="Percent 4 2 2" xfId="378" xr:uid="{00000000-0005-0000-0000-00007A010000}"/>
    <cellStyle name="Percent 4 3" xfId="379" xr:uid="{00000000-0005-0000-0000-00007B010000}"/>
    <cellStyle name="Percent 5" xfId="201" xr:uid="{00000000-0005-0000-0000-0000C9000000}"/>
    <cellStyle name="Percent 5 2" xfId="380" xr:uid="{00000000-0005-0000-0000-00007C010000}"/>
    <cellStyle name="Percent 5 3" xfId="754" xr:uid="{00000000-0005-0000-0000-0000F2020000}"/>
    <cellStyle name="Percent 6" xfId="381" xr:uid="{00000000-0005-0000-0000-00007D010000}"/>
    <cellStyle name="Percent 7" xfId="382" xr:uid="{00000000-0005-0000-0000-00007E010000}"/>
    <cellStyle name="Percent 8" xfId="430" xr:uid="{00000000-0005-0000-0000-0000AE010000}"/>
    <cellStyle name="Percent 9" xfId="489" xr:uid="{00000000-0005-0000-0000-0000E9010000}"/>
    <cellStyle name="Title 10" xfId="518" xr:uid="{00000000-0005-0000-0000-000006020000}"/>
    <cellStyle name="Title 11" xfId="581" xr:uid="{00000000-0005-0000-0000-000045020000}"/>
    <cellStyle name="Title 12" xfId="684" xr:uid="{00000000-0005-0000-0000-0000AC020000}"/>
    <cellStyle name="Title 13" xfId="732" xr:uid="{00000000-0005-0000-0000-0000DC020000}"/>
    <cellStyle name="Title 2" xfId="151" xr:uid="{00000000-0005-0000-0000-000097000000}"/>
    <cellStyle name="Title 3" xfId="152" xr:uid="{00000000-0005-0000-0000-000098000000}"/>
    <cellStyle name="Title 4" xfId="153" xr:uid="{00000000-0005-0000-0000-000099000000}"/>
    <cellStyle name="Title 5" xfId="202" xr:uid="{00000000-0005-0000-0000-0000CA000000}"/>
    <cellStyle name="Title 6" xfId="383" xr:uid="{00000000-0005-0000-0000-00007F010000}"/>
    <cellStyle name="Title 7" xfId="384" xr:uid="{00000000-0005-0000-0000-000080010000}"/>
    <cellStyle name="Title 8" xfId="431" xr:uid="{00000000-0005-0000-0000-0000AF010000}"/>
    <cellStyle name="Title 9" xfId="493" xr:uid="{00000000-0005-0000-0000-0000ED010000}"/>
    <cellStyle name="Total 10" xfId="507" xr:uid="{00000000-0005-0000-0000-0000FB010000}"/>
    <cellStyle name="Total 11" xfId="582" xr:uid="{00000000-0005-0000-0000-000046020000}"/>
    <cellStyle name="Total 12" xfId="685" xr:uid="{00000000-0005-0000-0000-0000AD020000}"/>
    <cellStyle name="Total 13" xfId="733" xr:uid="{00000000-0005-0000-0000-0000DD020000}"/>
    <cellStyle name="Total 2" xfId="154" xr:uid="{00000000-0005-0000-0000-00009A000000}"/>
    <cellStyle name="Total 3" xfId="155" xr:uid="{00000000-0005-0000-0000-00009B000000}"/>
    <cellStyle name="Total 4" xfId="156" xr:uid="{00000000-0005-0000-0000-00009C000000}"/>
    <cellStyle name="Total 5" xfId="203" xr:uid="{00000000-0005-0000-0000-0000CB000000}"/>
    <cellStyle name="Total 6" xfId="385" xr:uid="{00000000-0005-0000-0000-000081010000}"/>
    <cellStyle name="Total 7" xfId="386" xr:uid="{00000000-0005-0000-0000-000082010000}"/>
    <cellStyle name="Total 8" xfId="432" xr:uid="{00000000-0005-0000-0000-0000B0010000}"/>
    <cellStyle name="Total 9" xfId="496" xr:uid="{00000000-0005-0000-0000-0000F0010000}"/>
    <cellStyle name="Warning Text 10" xfId="502" xr:uid="{00000000-0005-0000-0000-0000F6010000}"/>
    <cellStyle name="Warning Text 11" xfId="583" xr:uid="{00000000-0005-0000-0000-000047020000}"/>
    <cellStyle name="Warning Text 12" xfId="686" xr:uid="{00000000-0005-0000-0000-0000AE020000}"/>
    <cellStyle name="Warning Text 13" xfId="734" xr:uid="{00000000-0005-0000-0000-0000DE020000}"/>
    <cellStyle name="Warning Text 2" xfId="157" xr:uid="{00000000-0005-0000-0000-00009D000000}"/>
    <cellStyle name="Warning Text 3" xfId="158" xr:uid="{00000000-0005-0000-0000-00009E000000}"/>
    <cellStyle name="Warning Text 4" xfId="159" xr:uid="{00000000-0005-0000-0000-00009F000000}"/>
    <cellStyle name="Warning Text 5" xfId="204" xr:uid="{00000000-0005-0000-0000-0000CC000000}"/>
    <cellStyle name="Warning Text 6" xfId="387" xr:uid="{00000000-0005-0000-0000-000083010000}"/>
    <cellStyle name="Warning Text 7" xfId="388" xr:uid="{00000000-0005-0000-0000-000084010000}"/>
    <cellStyle name="Warning Text 8" xfId="433" xr:uid="{00000000-0005-0000-0000-0000B1010000}"/>
    <cellStyle name="Warning Text 9" xfId="497" xr:uid="{00000000-0005-0000-0000-0000F1010000}"/>
  </cellStyles>
  <dxfs count="15">
    <dxf>
      <fill>
        <patternFill>
          <bgColor indexed="65"/>
        </patternFill>
      </fill>
    </dxf>
    <dxf>
      <border>
        <left style="thin">
          <color auto="1"/>
        </left>
        <right style="thin">
          <color auto="1"/>
        </right>
        <top style="thin">
          <color auto="1"/>
        </top>
        <bottom style="thin">
          <color auto="1"/>
        </bottom>
        <vertical/>
        <horizontal/>
      </border>
    </dxf>
    <dxf>
      <fill>
        <patternFill>
          <bgColor indexed="65"/>
        </patternFill>
      </fill>
    </dxf>
    <dxf>
      <border>
        <left style="thin">
          <color auto="1"/>
        </left>
        <right style="thin">
          <color auto="1"/>
        </right>
        <top style="thin">
          <color auto="1"/>
        </top>
        <bottom style="thin">
          <color auto="1"/>
        </bottom>
        <vertical/>
        <horizontal/>
      </border>
    </dxf>
    <dxf>
      <font>
        <color theme="0"/>
      </font>
    </dxf>
    <dxf>
      <font>
        <color theme="0"/>
      </font>
    </dxf>
    <dxf>
      <font>
        <i/>
        <condense val="0"/>
        <extend val="0"/>
        <color indexed="55"/>
      </font>
    </dxf>
    <dxf>
      <font>
        <i/>
        <condense val="0"/>
        <extend val="0"/>
        <color indexed="55"/>
      </font>
    </dxf>
    <dxf>
      <font>
        <i/>
        <condense val="0"/>
        <extend val="0"/>
        <color indexed="55"/>
      </font>
    </dxf>
    <dxf>
      <font>
        <i/>
        <condense val="0"/>
        <extend val="0"/>
        <color indexed="55"/>
      </font>
    </dxf>
    <dxf>
      <font>
        <color theme="0"/>
      </font>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DFFED2"/>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EFFAEA"/>
      <rgbColor rgb="00339966"/>
      <rgbColor rgb="00003300"/>
      <rgbColor rgb="00333300"/>
      <rgbColor rgb="00993300"/>
      <rgbColor rgb="00993366"/>
      <rgbColor rgb="0099CC99"/>
      <rgbColor rgb="0000986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t" anchorCtr="0"/>
          <a:lstStyle/>
          <a:p>
            <a:pPr algn="l">
              <a:defRPr b="1"/>
            </a:pPr>
            <a:r>
              <a:rPr lang="en-US" b="1"/>
              <a:t>Figure 1:  Adjusted </a:t>
            </a:r>
            <a:r>
              <a:rPr lang="en-US" sz="1200" b="1" i="0" strike="noStrike" baseline="0"/>
              <a:t>average </a:t>
            </a:r>
            <a:r>
              <a:rPr lang="en-US" b="1"/>
              <a:t>health gain on the EQ-5D</a:t>
            </a:r>
            <a:r>
              <a:rPr lang="en-US" b="1" baseline="30000"/>
              <a:t>TM</a:t>
            </a:r>
            <a:r>
              <a:rPr lang="en-US" b="1"/>
              <a:t> Index by procedure</a:t>
            </a:r>
          </a:p>
        </c:rich>
      </c:tx>
      <c:layout>
        <c:manualLayout>
          <c:xMode val="edge"/>
          <c:yMode val="edge"/>
          <c:x val="0.23755296116395089"/>
          <c:y val="2.907674744526717E-2"/>
        </c:manualLayout>
      </c:layout>
      <c:overlay val="0"/>
    </c:title>
    <c:autoTitleDeleted val="0"/>
    <c:plotArea>
      <c:layout>
        <c:manualLayout>
          <c:layoutTarget val="inner"/>
          <c:xMode val="edge"/>
          <c:yMode val="edge"/>
          <c:x val="0.32244351851851849"/>
          <c:y val="0.2391391625121691"/>
          <c:w val="0.65346256613756615"/>
          <c:h val="0.55865627198049828"/>
        </c:manualLayout>
      </c:layout>
      <c:barChart>
        <c:barDir val="bar"/>
        <c:grouping val="clustered"/>
        <c:varyColors val="0"/>
        <c:ser>
          <c:idx val="2"/>
          <c:order val="0"/>
          <c:tx>
            <c:strRef>
              <c:f>ProvCommData!$C$11</c:f>
              <c:strCache>
                <c:ptCount val="1"/>
                <c:pt idx="0">
                  <c:v>Adjusted average health gain</c:v>
                </c:pt>
              </c:strCache>
            </c:strRef>
          </c:tx>
          <c:spPr>
            <a:solidFill>
              <a:schemeClr val="accent6"/>
            </a:solidFill>
            <a:ln w="28575">
              <a:noFill/>
              <a:prstDash val="solid"/>
            </a:ln>
          </c:spPr>
          <c:invertIfNegative val="0"/>
          <c:cat>
            <c:strRef>
              <c:f>ProvCommData!$B$30:$B$35</c:f>
              <c:strCache>
                <c:ptCount val="6"/>
                <c:pt idx="0">
                  <c:v>Knee - revision (0)</c:v>
                </c:pt>
                <c:pt idx="1">
                  <c:v>Knee - primary (0)</c:v>
                </c:pt>
                <c:pt idx="2">
                  <c:v>Total Knee Replacment (0)</c:v>
                </c:pt>
                <c:pt idx="3">
                  <c:v>Hip - revision (0)</c:v>
                </c:pt>
                <c:pt idx="4">
                  <c:v>Hip - primary (0)</c:v>
                </c:pt>
                <c:pt idx="5">
                  <c:v>Total Hip Replacement (0)</c:v>
                </c:pt>
              </c:strCache>
            </c:strRef>
          </c:cat>
          <c:val>
            <c:numRef>
              <c:f>ProvCommData!$C$30:$C$35</c:f>
              <c:numCache>
                <c:formatCode>0.000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1253-45DD-8212-4A75248C5CB3}"/>
            </c:ext>
          </c:extLst>
        </c:ser>
        <c:dLbls>
          <c:showLegendKey val="0"/>
          <c:showVal val="0"/>
          <c:showCatName val="0"/>
          <c:showSerName val="0"/>
          <c:showPercent val="0"/>
          <c:showBubbleSize val="0"/>
        </c:dLbls>
        <c:gapWidth val="50"/>
        <c:axId val="211032320"/>
        <c:axId val="211030016"/>
      </c:barChart>
      <c:scatterChart>
        <c:scatterStyle val="lineMarker"/>
        <c:varyColors val="0"/>
        <c:ser>
          <c:idx val="3"/>
          <c:order val="1"/>
          <c:tx>
            <c:strRef>
              <c:f>ProvCommData!$D$11</c:f>
              <c:strCache>
                <c:ptCount val="1"/>
                <c:pt idx="0">
                  <c:v>Adjusted average health gain (England)</c:v>
                </c:pt>
              </c:strCache>
            </c:strRef>
          </c:tx>
          <c:spPr>
            <a:ln w="28575">
              <a:noFill/>
              <a:prstDash val="solid"/>
            </a:ln>
          </c:spPr>
          <c:marker>
            <c:symbol val="circle"/>
            <c:size val="12"/>
            <c:spPr>
              <a:solidFill>
                <a:schemeClr val="accent4"/>
              </a:solidFill>
              <a:ln>
                <a:solidFill>
                  <a:srgbClr val="003350"/>
                </a:solidFill>
                <a:prstDash val="solid"/>
              </a:ln>
            </c:spPr>
          </c:marker>
          <c:xVal>
            <c:numRef>
              <c:f>ProvCommData!$D$30:$D$35</c:f>
              <c:numCache>
                <c:formatCode>0.000</c:formatCode>
                <c:ptCount val="6"/>
                <c:pt idx="0">
                  <c:v>#N/A</c:v>
                </c:pt>
                <c:pt idx="1">
                  <c:v>#N/A</c:v>
                </c:pt>
                <c:pt idx="2">
                  <c:v>#N/A</c:v>
                </c:pt>
                <c:pt idx="3">
                  <c:v>#N/A</c:v>
                </c:pt>
                <c:pt idx="4">
                  <c:v>#N/A</c:v>
                </c:pt>
                <c:pt idx="5">
                  <c:v>#N/A</c:v>
                </c:pt>
              </c:numCache>
            </c:numRef>
          </c:xVal>
          <c:yVal>
            <c:numRef>
              <c:f>ProvCommData!$E$30:$E$35</c:f>
              <c:numCache>
                <c:formatCode>0.00</c:formatCode>
                <c:ptCount val="6"/>
                <c:pt idx="0">
                  <c:v>0.6</c:v>
                </c:pt>
                <c:pt idx="1">
                  <c:v>1.75</c:v>
                </c:pt>
                <c:pt idx="2">
                  <c:v>2.9</c:v>
                </c:pt>
                <c:pt idx="3">
                  <c:v>4.0999999999999996</c:v>
                </c:pt>
                <c:pt idx="4">
                  <c:v>5.25</c:v>
                </c:pt>
                <c:pt idx="5">
                  <c:v>6.45</c:v>
                </c:pt>
              </c:numCache>
            </c:numRef>
          </c:yVal>
          <c:smooth val="0"/>
          <c:extLst>
            <c:ext xmlns:c16="http://schemas.microsoft.com/office/drawing/2014/chart" uri="{C3380CC4-5D6E-409C-BE32-E72D297353CC}">
              <c16:uniqueId val="{00000001-1253-45DD-8212-4A75248C5CB3}"/>
            </c:ext>
          </c:extLst>
        </c:ser>
        <c:dLbls>
          <c:showLegendKey val="0"/>
          <c:showVal val="0"/>
          <c:showCatName val="0"/>
          <c:showSerName val="0"/>
          <c:showPercent val="0"/>
          <c:showBubbleSize val="0"/>
        </c:dLbls>
        <c:axId val="211039744"/>
        <c:axId val="211038208"/>
      </c:scatterChart>
      <c:catAx>
        <c:axId val="211032320"/>
        <c:scaling>
          <c:orientation val="minMax"/>
        </c:scaling>
        <c:delete val="0"/>
        <c:axPos val="l"/>
        <c:majorGridlines>
          <c:spPr>
            <a:ln w="3175">
              <a:solidFill>
                <a:srgbClr val="C0C0C0"/>
              </a:solidFill>
              <a:prstDash val="solid"/>
            </a:ln>
          </c:spPr>
        </c:majorGridlines>
        <c:numFmt formatCode="General" sourceLinked="1"/>
        <c:majorTickMark val="none"/>
        <c:minorTickMark val="none"/>
        <c:tickLblPos val="low"/>
        <c:spPr>
          <a:ln w="3175">
            <a:solidFill>
              <a:srgbClr val="C0C0C0"/>
            </a:solidFill>
            <a:prstDash val="solid"/>
          </a:ln>
        </c:spPr>
        <c:txPr>
          <a:bodyPr rot="0" vert="horz"/>
          <a:lstStyle/>
          <a:p>
            <a:pPr>
              <a:defRPr sz="1200"/>
            </a:pPr>
            <a:endParaRPr lang="en-US"/>
          </a:p>
        </c:txPr>
        <c:crossAx val="211030016"/>
        <c:crossesAt val="0"/>
        <c:auto val="1"/>
        <c:lblAlgn val="ctr"/>
        <c:lblOffset val="100"/>
        <c:noMultiLvlLbl val="1"/>
      </c:catAx>
      <c:valAx>
        <c:axId val="211030016"/>
        <c:scaling>
          <c:orientation val="minMax"/>
        </c:scaling>
        <c:delete val="0"/>
        <c:axPos val="b"/>
        <c:title>
          <c:tx>
            <c:rich>
              <a:bodyPr/>
              <a:lstStyle/>
              <a:p>
                <a:pPr>
                  <a:defRPr/>
                </a:pPr>
                <a:r>
                  <a:rPr lang="en-GB" sz="1200" b="1"/>
                  <a:t>Average adjusted</a:t>
                </a:r>
                <a:r>
                  <a:rPr lang="en-GB" sz="1200" b="1" baseline="0"/>
                  <a:t> health gain: EQ-5D Index</a:t>
                </a:r>
                <a:r>
                  <a:rPr lang="en-GB" sz="1200" b="1" baseline="30000"/>
                  <a:t>TM</a:t>
                </a:r>
              </a:p>
            </c:rich>
          </c:tx>
          <c:layout>
            <c:manualLayout>
              <c:xMode val="edge"/>
              <c:yMode val="edge"/>
              <c:x val="0.39745992063492058"/>
              <c:y val="0.89569024212353154"/>
            </c:manualLayout>
          </c:layout>
          <c:overlay val="0"/>
        </c:title>
        <c:numFmt formatCode="#,##0.0" sourceLinked="0"/>
        <c:majorTickMark val="none"/>
        <c:minorTickMark val="none"/>
        <c:tickLblPos val="nextTo"/>
        <c:spPr>
          <a:ln w="3175">
            <a:solidFill>
              <a:srgbClr val="C0C0C0"/>
            </a:solidFill>
            <a:prstDash val="solid"/>
          </a:ln>
        </c:spPr>
        <c:txPr>
          <a:bodyPr rot="0" vert="horz"/>
          <a:lstStyle/>
          <a:p>
            <a:pPr>
              <a:defRPr sz="1200" b="0"/>
            </a:pPr>
            <a:endParaRPr lang="en-US"/>
          </a:p>
        </c:txPr>
        <c:crossAx val="211032320"/>
        <c:crossesAt val="0"/>
        <c:crossBetween val="between"/>
        <c:majorUnit val="0.1"/>
        <c:minorUnit val="5.000000000000001E-2"/>
      </c:valAx>
      <c:valAx>
        <c:axId val="211039744"/>
        <c:scaling>
          <c:orientation val="minMax"/>
        </c:scaling>
        <c:delete val="1"/>
        <c:axPos val="b"/>
        <c:numFmt formatCode="0.000" sourceLinked="1"/>
        <c:majorTickMark val="out"/>
        <c:minorTickMark val="none"/>
        <c:tickLblPos val="nextTo"/>
        <c:crossAx val="211038208"/>
        <c:crosses val="autoZero"/>
        <c:crossBetween val="midCat"/>
      </c:valAx>
      <c:valAx>
        <c:axId val="211038208"/>
        <c:scaling>
          <c:orientation val="minMax"/>
          <c:max val="7"/>
          <c:min val="0"/>
        </c:scaling>
        <c:delete val="1"/>
        <c:axPos val="r"/>
        <c:numFmt formatCode="0.00" sourceLinked="1"/>
        <c:majorTickMark val="out"/>
        <c:minorTickMark val="none"/>
        <c:tickLblPos val="nextTo"/>
        <c:crossAx val="211039744"/>
        <c:crosses val="max"/>
        <c:crossBetween val="midCat"/>
      </c:valAx>
    </c:plotArea>
    <c:legend>
      <c:legendPos val="t"/>
      <c:layout>
        <c:manualLayout>
          <c:xMode val="edge"/>
          <c:yMode val="edge"/>
          <c:x val="0.22249395649470741"/>
          <c:y val="0.13466675359208991"/>
          <c:w val="0.75434943676715671"/>
          <c:h val="7.2216146948017895E-2"/>
        </c:manualLayout>
      </c:layout>
      <c:overlay val="0"/>
      <c:txPr>
        <a:bodyPr/>
        <a:lstStyle/>
        <a:p>
          <a:pPr>
            <a:defRPr sz="1200"/>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b="1"/>
              <a:t>Figure 2: </a:t>
            </a:r>
            <a:r>
              <a:rPr lang="en-US" sz="1200" b="1" i="0" strike="noStrike" baseline="0"/>
              <a:t>Adjusted average </a:t>
            </a:r>
            <a:r>
              <a:rPr lang="en-GB" b="1"/>
              <a:t>health gain on the EQ-VAS by procedure</a:t>
            </a:r>
          </a:p>
        </c:rich>
      </c:tx>
      <c:layout>
        <c:manualLayout>
          <c:xMode val="edge"/>
          <c:yMode val="edge"/>
          <c:x val="0.23916386567041281"/>
          <c:y val="3.9039026327129633E-2"/>
        </c:manualLayout>
      </c:layout>
      <c:overlay val="0"/>
    </c:title>
    <c:autoTitleDeleted val="0"/>
    <c:plotArea>
      <c:layout>
        <c:manualLayout>
          <c:layoutTarget val="inner"/>
          <c:xMode val="edge"/>
          <c:yMode val="edge"/>
          <c:x val="0.31619397099344959"/>
          <c:y val="0.22206262650017211"/>
          <c:w val="0.65416773640008585"/>
          <c:h val="0.55607546748655534"/>
        </c:manualLayout>
      </c:layout>
      <c:barChart>
        <c:barDir val="bar"/>
        <c:grouping val="clustered"/>
        <c:varyColors val="0"/>
        <c:ser>
          <c:idx val="2"/>
          <c:order val="0"/>
          <c:tx>
            <c:strRef>
              <c:f>ProvCommData!$C$11</c:f>
              <c:strCache>
                <c:ptCount val="1"/>
                <c:pt idx="0">
                  <c:v>Adjusted average health gain</c:v>
                </c:pt>
              </c:strCache>
            </c:strRef>
          </c:tx>
          <c:spPr>
            <a:solidFill>
              <a:schemeClr val="accent6"/>
            </a:solidFill>
            <a:ln w="28575">
              <a:noFill/>
              <a:prstDash val="solid"/>
            </a:ln>
          </c:spPr>
          <c:invertIfNegative val="0"/>
          <c:cat>
            <c:strRef>
              <c:f>ProvCommData!$B$22:$B$27</c:f>
              <c:strCache>
                <c:ptCount val="6"/>
                <c:pt idx="0">
                  <c:v>Knee revision (0)</c:v>
                </c:pt>
                <c:pt idx="1">
                  <c:v>Knee - primary (0)</c:v>
                </c:pt>
                <c:pt idx="2">
                  <c:v>Total Knee Replacement (0)</c:v>
                </c:pt>
                <c:pt idx="3">
                  <c:v>Hip - revision (0)</c:v>
                </c:pt>
                <c:pt idx="4">
                  <c:v>Hip - primary (0)</c:v>
                </c:pt>
                <c:pt idx="5">
                  <c:v>Total Hip Replacement (0)</c:v>
                </c:pt>
              </c:strCache>
            </c:strRef>
          </c:cat>
          <c:val>
            <c:numRef>
              <c:f>ProvCommData!$C$22:$C$27</c:f>
              <c:numCache>
                <c:formatCode>0.000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293-4D23-A048-754A6DB7493E}"/>
            </c:ext>
          </c:extLst>
        </c:ser>
        <c:dLbls>
          <c:showLegendKey val="0"/>
          <c:showVal val="0"/>
          <c:showCatName val="0"/>
          <c:showSerName val="0"/>
          <c:showPercent val="0"/>
          <c:showBubbleSize val="0"/>
        </c:dLbls>
        <c:gapWidth val="50"/>
        <c:axId val="300812160"/>
        <c:axId val="211086720"/>
      </c:barChart>
      <c:scatterChart>
        <c:scatterStyle val="lineMarker"/>
        <c:varyColors val="0"/>
        <c:ser>
          <c:idx val="3"/>
          <c:order val="1"/>
          <c:tx>
            <c:strRef>
              <c:f>ProvCommData!$D$11</c:f>
              <c:strCache>
                <c:ptCount val="1"/>
                <c:pt idx="0">
                  <c:v>Adjusted average health gain (England)</c:v>
                </c:pt>
              </c:strCache>
            </c:strRef>
          </c:tx>
          <c:spPr>
            <a:ln w="28575">
              <a:noFill/>
              <a:prstDash val="solid"/>
            </a:ln>
          </c:spPr>
          <c:marker>
            <c:symbol val="circle"/>
            <c:size val="12"/>
            <c:spPr>
              <a:solidFill>
                <a:schemeClr val="accent4"/>
              </a:solidFill>
              <a:ln>
                <a:solidFill>
                  <a:srgbClr val="003350"/>
                </a:solidFill>
                <a:prstDash val="solid"/>
              </a:ln>
            </c:spPr>
          </c:marker>
          <c:xVal>
            <c:numRef>
              <c:f>ProvCommData!$D$22:$D$27</c:f>
              <c:numCache>
                <c:formatCode>0.0</c:formatCode>
                <c:ptCount val="6"/>
                <c:pt idx="0">
                  <c:v>#N/A</c:v>
                </c:pt>
                <c:pt idx="1">
                  <c:v>#N/A</c:v>
                </c:pt>
                <c:pt idx="2">
                  <c:v>#N/A</c:v>
                </c:pt>
                <c:pt idx="3">
                  <c:v>#N/A</c:v>
                </c:pt>
                <c:pt idx="4">
                  <c:v>#N/A</c:v>
                </c:pt>
                <c:pt idx="5">
                  <c:v>#N/A</c:v>
                </c:pt>
              </c:numCache>
            </c:numRef>
          </c:xVal>
          <c:yVal>
            <c:numRef>
              <c:f>ProvCommData!$E$22:$E$27</c:f>
              <c:numCache>
                <c:formatCode>0.00</c:formatCode>
                <c:ptCount val="6"/>
                <c:pt idx="0">
                  <c:v>0.6</c:v>
                </c:pt>
                <c:pt idx="1">
                  <c:v>1.75</c:v>
                </c:pt>
                <c:pt idx="2">
                  <c:v>2.9</c:v>
                </c:pt>
                <c:pt idx="3">
                  <c:v>4.0999999999999996</c:v>
                </c:pt>
                <c:pt idx="4">
                  <c:v>5.25</c:v>
                </c:pt>
                <c:pt idx="5">
                  <c:v>6.45</c:v>
                </c:pt>
              </c:numCache>
            </c:numRef>
          </c:yVal>
          <c:smooth val="0"/>
          <c:extLst>
            <c:ext xmlns:c16="http://schemas.microsoft.com/office/drawing/2014/chart" uri="{C3380CC4-5D6E-409C-BE32-E72D297353CC}">
              <c16:uniqueId val="{00000001-0293-4D23-A048-754A6DB7493E}"/>
            </c:ext>
          </c:extLst>
        </c:ser>
        <c:dLbls>
          <c:showLegendKey val="0"/>
          <c:showVal val="0"/>
          <c:showCatName val="0"/>
          <c:showSerName val="0"/>
          <c:showPercent val="0"/>
          <c:showBubbleSize val="0"/>
        </c:dLbls>
        <c:axId val="300815488"/>
        <c:axId val="300813696"/>
      </c:scatterChart>
      <c:catAx>
        <c:axId val="300812160"/>
        <c:scaling>
          <c:orientation val="minMax"/>
        </c:scaling>
        <c:delete val="0"/>
        <c:axPos val="l"/>
        <c:majorGridlines>
          <c:spPr>
            <a:ln w="3175">
              <a:solidFill>
                <a:srgbClr val="C0C0C0"/>
              </a:solidFill>
              <a:prstDash val="solid"/>
            </a:ln>
          </c:spPr>
        </c:majorGridlines>
        <c:numFmt formatCode="General" sourceLinked="1"/>
        <c:majorTickMark val="none"/>
        <c:minorTickMark val="none"/>
        <c:tickLblPos val="low"/>
        <c:spPr>
          <a:ln w="3175">
            <a:solidFill>
              <a:srgbClr val="C0C0C0"/>
            </a:solidFill>
            <a:prstDash val="solid"/>
          </a:ln>
        </c:spPr>
        <c:txPr>
          <a:bodyPr rot="0" vert="horz"/>
          <a:lstStyle/>
          <a:p>
            <a:pPr>
              <a:defRPr sz="1200"/>
            </a:pPr>
            <a:endParaRPr lang="en-US"/>
          </a:p>
        </c:txPr>
        <c:crossAx val="211086720"/>
        <c:crossesAt val="0"/>
        <c:auto val="1"/>
        <c:lblAlgn val="ctr"/>
        <c:lblOffset val="100"/>
        <c:noMultiLvlLbl val="1"/>
      </c:catAx>
      <c:valAx>
        <c:axId val="211086720"/>
        <c:scaling>
          <c:orientation val="minMax"/>
        </c:scaling>
        <c:delete val="0"/>
        <c:axPos val="b"/>
        <c:title>
          <c:tx>
            <c:rich>
              <a:bodyPr/>
              <a:lstStyle/>
              <a:p>
                <a:pPr>
                  <a:defRPr/>
                </a:pPr>
                <a:r>
                  <a:rPr lang="en-GB" sz="1200" b="1" i="0" baseline="0"/>
                  <a:t>Average adjusted health gain: EQ-VAS</a:t>
                </a:r>
                <a:endParaRPr lang="en-GB" sz="1200"/>
              </a:p>
            </c:rich>
          </c:tx>
          <c:layout>
            <c:manualLayout>
              <c:xMode val="edge"/>
              <c:yMode val="edge"/>
              <c:x val="0.41020701058201059"/>
              <c:y val="0.86908810547477233"/>
            </c:manualLayout>
          </c:layout>
          <c:overlay val="0"/>
        </c:title>
        <c:numFmt formatCode="#,##0.0" sourceLinked="0"/>
        <c:majorTickMark val="none"/>
        <c:minorTickMark val="none"/>
        <c:tickLblPos val="nextTo"/>
        <c:spPr>
          <a:ln w="3175">
            <a:solidFill>
              <a:srgbClr val="C0C0C0"/>
            </a:solidFill>
            <a:prstDash val="solid"/>
          </a:ln>
        </c:spPr>
        <c:txPr>
          <a:bodyPr rot="0" vert="horz"/>
          <a:lstStyle/>
          <a:p>
            <a:pPr>
              <a:defRPr sz="1200"/>
            </a:pPr>
            <a:endParaRPr lang="en-US"/>
          </a:p>
        </c:txPr>
        <c:crossAx val="300812160"/>
        <c:crossesAt val="0"/>
        <c:crossBetween val="between"/>
        <c:majorUnit val="5"/>
        <c:minorUnit val="1"/>
      </c:valAx>
      <c:valAx>
        <c:axId val="300815488"/>
        <c:scaling>
          <c:orientation val="minMax"/>
        </c:scaling>
        <c:delete val="1"/>
        <c:axPos val="b"/>
        <c:numFmt formatCode="0.0" sourceLinked="1"/>
        <c:majorTickMark val="out"/>
        <c:minorTickMark val="none"/>
        <c:tickLblPos val="nextTo"/>
        <c:crossAx val="300813696"/>
        <c:crosses val="autoZero"/>
        <c:crossBetween val="midCat"/>
      </c:valAx>
      <c:valAx>
        <c:axId val="300813696"/>
        <c:scaling>
          <c:orientation val="minMax"/>
          <c:max val="7"/>
          <c:min val="0"/>
        </c:scaling>
        <c:delete val="1"/>
        <c:axPos val="r"/>
        <c:numFmt formatCode="0.00" sourceLinked="1"/>
        <c:majorTickMark val="out"/>
        <c:minorTickMark val="none"/>
        <c:tickLblPos val="nextTo"/>
        <c:crossAx val="300815488"/>
        <c:crosses val="max"/>
        <c:crossBetween val="midCat"/>
      </c:valAx>
    </c:plotArea>
    <c:legend>
      <c:legendPos val="t"/>
      <c:layout>
        <c:manualLayout>
          <c:xMode val="edge"/>
          <c:yMode val="edge"/>
          <c:x val="0.23580251322751319"/>
          <c:y val="0.12223279761367541"/>
          <c:w val="0.72494259259259264"/>
          <c:h val="6.969812492900046E-2"/>
        </c:manualLayout>
      </c:layout>
      <c:overlay val="0"/>
      <c:txPr>
        <a:bodyPr/>
        <a:lstStyle/>
        <a:p>
          <a:pPr>
            <a:defRPr sz="1200"/>
          </a:pPr>
          <a:endParaRPr lang="en-US"/>
        </a:p>
      </c:txPr>
    </c:legend>
    <c:plotVisOnly val="0"/>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a:pPr>
            <a:r>
              <a:rPr lang="en-GB" sz="1200" b="1" i="0" baseline="0"/>
              <a:t>Figure 3: </a:t>
            </a:r>
            <a:r>
              <a:rPr lang="en-US" sz="1200" b="1" i="0" strike="noStrike" baseline="0"/>
              <a:t>Adjusted average </a:t>
            </a:r>
            <a:r>
              <a:rPr lang="en-GB" sz="1200" b="1" i="0" baseline="0"/>
              <a:t>health gain on the Oxford Hip Score </a:t>
            </a:r>
          </a:p>
          <a:p>
            <a:pPr algn="l">
              <a:defRPr/>
            </a:pPr>
            <a:r>
              <a:rPr lang="en-GB" sz="1200" b="1" i="0" baseline="0"/>
              <a:t>/ Oxford Knee Score by procedure</a:t>
            </a:r>
          </a:p>
        </c:rich>
      </c:tx>
      <c:layout>
        <c:manualLayout>
          <c:xMode val="edge"/>
          <c:yMode val="edge"/>
          <c:x val="0.24134700433633269"/>
          <c:y val="4.3137773252518677E-2"/>
        </c:manualLayout>
      </c:layout>
      <c:overlay val="0"/>
    </c:title>
    <c:autoTitleDeleted val="0"/>
    <c:plotArea>
      <c:layout>
        <c:manualLayout>
          <c:layoutTarget val="inner"/>
          <c:xMode val="edge"/>
          <c:yMode val="edge"/>
          <c:x val="0.32069655035458439"/>
          <c:y val="0.25650364277056642"/>
          <c:w val="0.6496123092186662"/>
          <c:h val="0.59895358160499212"/>
        </c:manualLayout>
      </c:layout>
      <c:barChart>
        <c:barDir val="bar"/>
        <c:grouping val="clustered"/>
        <c:varyColors val="0"/>
        <c:ser>
          <c:idx val="2"/>
          <c:order val="0"/>
          <c:tx>
            <c:strRef>
              <c:f>ProvCommData!$C$11</c:f>
              <c:strCache>
                <c:ptCount val="1"/>
                <c:pt idx="0">
                  <c:v>Adjusted average health gain</c:v>
                </c:pt>
              </c:strCache>
            </c:strRef>
          </c:tx>
          <c:spPr>
            <a:solidFill>
              <a:schemeClr val="accent6"/>
            </a:solidFill>
            <a:ln w="28575">
              <a:noFill/>
              <a:prstDash val="solid"/>
            </a:ln>
          </c:spPr>
          <c:invertIfNegative val="0"/>
          <c:cat>
            <c:strRef>
              <c:f>ProvCommData!$B$12:$B$20</c:f>
              <c:strCache>
                <c:ptCount val="9"/>
                <c:pt idx="0">
                  <c:v>Knee - revision (0)</c:v>
                </c:pt>
                <c:pt idx="1">
                  <c:v>Knee - primary (0)</c:v>
                </c:pt>
                <c:pt idx="2">
                  <c:v>Total Knee Replacment (0)</c:v>
                </c:pt>
                <c:pt idx="3">
                  <c:v>Oxford Knee Score     </c:v>
                </c:pt>
                <c:pt idx="5">
                  <c:v>Hip - revision (0)</c:v>
                </c:pt>
                <c:pt idx="6">
                  <c:v>Hip - primary (0)</c:v>
                </c:pt>
                <c:pt idx="7">
                  <c:v>Total Hip Replacment (0)</c:v>
                </c:pt>
                <c:pt idx="8">
                  <c:v>Oxford Hip Score        </c:v>
                </c:pt>
              </c:strCache>
            </c:strRef>
          </c:cat>
          <c:val>
            <c:numRef>
              <c:f>ProvCommData!$C$12:$C$20</c:f>
              <c:numCache>
                <c:formatCode>0.000</c:formatCode>
                <c:ptCount val="9"/>
                <c:pt idx="0">
                  <c:v>0</c:v>
                </c:pt>
                <c:pt idx="1">
                  <c:v>0</c:v>
                </c:pt>
                <c:pt idx="2">
                  <c:v>0</c:v>
                </c:pt>
                <c:pt idx="5">
                  <c:v>0</c:v>
                </c:pt>
                <c:pt idx="6">
                  <c:v>0</c:v>
                </c:pt>
                <c:pt idx="7">
                  <c:v>0</c:v>
                </c:pt>
              </c:numCache>
            </c:numRef>
          </c:val>
          <c:extLst>
            <c:ext xmlns:c16="http://schemas.microsoft.com/office/drawing/2014/chart" uri="{C3380CC4-5D6E-409C-BE32-E72D297353CC}">
              <c16:uniqueId val="{00000000-6C8A-4F5C-B9CA-AE5CF0BF0A65}"/>
            </c:ext>
          </c:extLst>
        </c:ser>
        <c:dLbls>
          <c:showLegendKey val="0"/>
          <c:showVal val="0"/>
          <c:showCatName val="0"/>
          <c:showSerName val="0"/>
          <c:showPercent val="0"/>
          <c:showBubbleSize val="0"/>
        </c:dLbls>
        <c:gapWidth val="50"/>
        <c:axId val="300864640"/>
        <c:axId val="300862080"/>
      </c:barChart>
      <c:scatterChart>
        <c:scatterStyle val="lineMarker"/>
        <c:varyColors val="0"/>
        <c:ser>
          <c:idx val="3"/>
          <c:order val="1"/>
          <c:tx>
            <c:strRef>
              <c:f>ProvCommData!$D$11</c:f>
              <c:strCache>
                <c:ptCount val="1"/>
                <c:pt idx="0">
                  <c:v>Adjusted average health gain (England)</c:v>
                </c:pt>
              </c:strCache>
            </c:strRef>
          </c:tx>
          <c:spPr>
            <a:ln w="28575">
              <a:noFill/>
              <a:prstDash val="solid"/>
            </a:ln>
          </c:spPr>
          <c:marker>
            <c:symbol val="circle"/>
            <c:size val="12"/>
            <c:spPr>
              <a:solidFill>
                <a:schemeClr val="accent4"/>
              </a:solidFill>
              <a:ln>
                <a:solidFill>
                  <a:srgbClr val="003350"/>
                </a:solidFill>
                <a:prstDash val="solid"/>
              </a:ln>
            </c:spPr>
          </c:marker>
          <c:xVal>
            <c:numRef>
              <c:f>ProvCommData!$D$12:$D$20</c:f>
              <c:numCache>
                <c:formatCode>0.0</c:formatCode>
                <c:ptCount val="9"/>
                <c:pt idx="0">
                  <c:v>#N/A</c:v>
                </c:pt>
                <c:pt idx="1">
                  <c:v>#N/A</c:v>
                </c:pt>
                <c:pt idx="2">
                  <c:v>#N/A</c:v>
                </c:pt>
                <c:pt idx="5">
                  <c:v>#N/A</c:v>
                </c:pt>
                <c:pt idx="6">
                  <c:v>#N/A</c:v>
                </c:pt>
                <c:pt idx="7">
                  <c:v>#N/A</c:v>
                </c:pt>
              </c:numCache>
            </c:numRef>
          </c:xVal>
          <c:yVal>
            <c:numRef>
              <c:f>ProvCommData!$E$12:$E$20</c:f>
              <c:numCache>
                <c:formatCode>0.00</c:formatCode>
                <c:ptCount val="9"/>
                <c:pt idx="0">
                  <c:v>0.45500000000000002</c:v>
                </c:pt>
                <c:pt idx="1">
                  <c:v>1.35</c:v>
                </c:pt>
                <c:pt idx="2">
                  <c:v>2.25</c:v>
                </c:pt>
                <c:pt idx="3">
                  <c:v>3.13</c:v>
                </c:pt>
                <c:pt idx="4">
                  <c:v>4</c:v>
                </c:pt>
                <c:pt idx="5">
                  <c:v>4.9000000000000004</c:v>
                </c:pt>
                <c:pt idx="6">
                  <c:v>5.8000000000000007</c:v>
                </c:pt>
                <c:pt idx="7">
                  <c:v>6.7000000000000011</c:v>
                </c:pt>
              </c:numCache>
            </c:numRef>
          </c:yVal>
          <c:smooth val="0"/>
          <c:extLst>
            <c:ext xmlns:c16="http://schemas.microsoft.com/office/drawing/2014/chart" uri="{C3380CC4-5D6E-409C-BE32-E72D297353CC}">
              <c16:uniqueId val="{00000001-6C8A-4F5C-B9CA-AE5CF0BF0A65}"/>
            </c:ext>
          </c:extLst>
        </c:ser>
        <c:dLbls>
          <c:showLegendKey val="0"/>
          <c:showVal val="0"/>
          <c:showCatName val="0"/>
          <c:showSerName val="0"/>
          <c:showPercent val="0"/>
          <c:showBubbleSize val="0"/>
        </c:dLbls>
        <c:axId val="300867968"/>
        <c:axId val="300866176"/>
      </c:scatterChart>
      <c:catAx>
        <c:axId val="300864640"/>
        <c:scaling>
          <c:orientation val="minMax"/>
        </c:scaling>
        <c:delete val="0"/>
        <c:axPos val="l"/>
        <c:majorGridlines>
          <c:spPr>
            <a:ln w="3175">
              <a:solidFill>
                <a:srgbClr val="C0C0C0"/>
              </a:solidFill>
              <a:prstDash val="solid"/>
            </a:ln>
          </c:spPr>
        </c:majorGridlines>
        <c:numFmt formatCode="General" sourceLinked="1"/>
        <c:majorTickMark val="none"/>
        <c:minorTickMark val="none"/>
        <c:tickLblPos val="low"/>
        <c:spPr>
          <a:ln w="3175">
            <a:noFill/>
            <a:prstDash val="solid"/>
          </a:ln>
        </c:spPr>
        <c:txPr>
          <a:bodyPr rot="0" vert="horz"/>
          <a:lstStyle/>
          <a:p>
            <a:pPr>
              <a:defRPr sz="1200"/>
            </a:pPr>
            <a:endParaRPr lang="en-US"/>
          </a:p>
        </c:txPr>
        <c:crossAx val="300862080"/>
        <c:crossesAt val="0"/>
        <c:auto val="1"/>
        <c:lblAlgn val="ctr"/>
        <c:lblOffset val="1"/>
        <c:noMultiLvlLbl val="1"/>
      </c:catAx>
      <c:valAx>
        <c:axId val="300862080"/>
        <c:scaling>
          <c:orientation val="minMax"/>
        </c:scaling>
        <c:delete val="0"/>
        <c:axPos val="b"/>
        <c:title>
          <c:tx>
            <c:rich>
              <a:bodyPr/>
              <a:lstStyle/>
              <a:p>
                <a:pPr>
                  <a:defRPr/>
                </a:pPr>
                <a:r>
                  <a:rPr lang="en-GB" sz="1200" b="1"/>
                  <a:t>Average</a:t>
                </a:r>
                <a:r>
                  <a:rPr lang="en-GB" sz="1200" b="1" baseline="0"/>
                  <a:t> adjusted health gain: Oxford Hip Score / Oxford Knee Score</a:t>
                </a:r>
                <a:endParaRPr lang="en-GB" sz="1200" b="1"/>
              </a:p>
            </c:rich>
          </c:tx>
          <c:layout>
            <c:manualLayout>
              <c:xMode val="edge"/>
              <c:yMode val="edge"/>
              <c:x val="0.27514004158384509"/>
              <c:y val="0.91755267340652891"/>
            </c:manualLayout>
          </c:layout>
          <c:overlay val="0"/>
        </c:title>
        <c:numFmt formatCode="#,##0.0" sourceLinked="0"/>
        <c:majorTickMark val="none"/>
        <c:minorTickMark val="none"/>
        <c:tickLblPos val="nextTo"/>
        <c:spPr>
          <a:ln w="3175">
            <a:solidFill>
              <a:srgbClr val="000000"/>
            </a:solidFill>
            <a:prstDash val="solid"/>
          </a:ln>
        </c:spPr>
        <c:txPr>
          <a:bodyPr rot="0" vert="horz"/>
          <a:lstStyle/>
          <a:p>
            <a:pPr>
              <a:defRPr sz="1200"/>
            </a:pPr>
            <a:endParaRPr lang="en-US"/>
          </a:p>
        </c:txPr>
        <c:crossAx val="300864640"/>
        <c:crossesAt val="0"/>
        <c:crossBetween val="between"/>
        <c:majorUnit val="5"/>
        <c:minorUnit val="1"/>
      </c:valAx>
      <c:valAx>
        <c:axId val="300867968"/>
        <c:scaling>
          <c:orientation val="minMax"/>
        </c:scaling>
        <c:delete val="1"/>
        <c:axPos val="b"/>
        <c:numFmt formatCode="0.0" sourceLinked="1"/>
        <c:majorTickMark val="out"/>
        <c:minorTickMark val="none"/>
        <c:tickLblPos val="nextTo"/>
        <c:crossAx val="300866176"/>
        <c:crosses val="autoZero"/>
        <c:crossBetween val="midCat"/>
      </c:valAx>
      <c:valAx>
        <c:axId val="300866176"/>
        <c:scaling>
          <c:orientation val="minMax"/>
          <c:max val="8"/>
          <c:min val="0"/>
        </c:scaling>
        <c:delete val="1"/>
        <c:axPos val="r"/>
        <c:numFmt formatCode="0.00" sourceLinked="1"/>
        <c:majorTickMark val="out"/>
        <c:minorTickMark val="none"/>
        <c:tickLblPos val="nextTo"/>
        <c:crossAx val="300867968"/>
        <c:crosses val="max"/>
        <c:crossBetween val="midCat"/>
      </c:valAx>
    </c:plotArea>
    <c:legend>
      <c:legendPos val="t"/>
      <c:layout>
        <c:manualLayout>
          <c:xMode val="edge"/>
          <c:yMode val="edge"/>
          <c:x val="0.22483647853657729"/>
          <c:y val="0.18216378561554181"/>
          <c:w val="0.72768862433862436"/>
          <c:h val="5.7593731796396312E-2"/>
        </c:manualLayout>
      </c:layout>
      <c:overlay val="0"/>
      <c:txPr>
        <a:bodyPr/>
        <a:lstStyle/>
        <a:p>
          <a:pPr>
            <a:defRPr sz="1200"/>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16905763491892E-2"/>
          <c:y val="5.3160917499222263E-2"/>
          <c:w val="0.75113909007656221"/>
          <c:h val="0.81645350979409059"/>
        </c:manualLayout>
      </c:layout>
      <c:scatterChart>
        <c:scatterStyle val="lineMarker"/>
        <c:varyColors val="0"/>
        <c:ser>
          <c:idx val="0"/>
          <c:order val="0"/>
          <c:tx>
            <c:strRef>
              <c:f>'Funnel setup'!$K$21</c:f>
              <c:strCache>
                <c:ptCount val="1"/>
                <c:pt idx="0">
                  <c:v>95% control limits</c:v>
                </c:pt>
              </c:strCache>
            </c:strRef>
          </c:tx>
          <c:spPr>
            <a:ln w="12700">
              <a:solidFill>
                <a:srgbClr val="80A0B0"/>
              </a:solidFill>
              <a:prstDash val="lgDash"/>
            </a:ln>
          </c:spPr>
          <c:marker>
            <c:symbol val="none"/>
          </c:marker>
          <c:xVal>
            <c:numRef>
              <c:f>'Funnel setup'!$J$23:$J$122</c:f>
              <c:numCache>
                <c:formatCode>General</c:formatCode>
                <c:ptCount val="100"/>
                <c:pt idx="0">
                  <c:v>10</c:v>
                </c:pt>
                <c:pt idx="1">
                  <c:v>10.883984007303873</c:v>
                </c:pt>
                <c:pt idx="2">
                  <c:v>11.846110787124648</c:v>
                </c:pt>
                <c:pt idx="3">
                  <c:v>12.893288035581456</c:v>
                </c:pt>
                <c:pt idx="4">
                  <c:v>14.033034078083094</c:v>
                </c:pt>
                <c:pt idx="5">
                  <c:v>15.273531847980665</c:v>
                </c:pt>
                <c:pt idx="6">
                  <c:v>16.623687636846793</c:v>
                </c:pt>
                <c:pt idx="7">
                  <c:v>18.093195038185559</c:v>
                </c:pt>
                <c:pt idx="8">
                  <c:v>19.692604543664142</c:v>
                </c:pt>
                <c:pt idx="9">
                  <c:v>21.43339929154001</c:v>
                </c:pt>
                <c:pt idx="10">
                  <c:v>23.328077511127962</c:v>
                </c:pt>
                <c:pt idx="11">
                  <c:v>25.390242255226187</c:v>
                </c:pt>
                <c:pt idx="12">
                  <c:v>27.634699064745284</c:v>
                </c:pt>
                <c:pt idx="13">
                  <c:v>30.077562266734297</c:v>
                </c:pt>
                <c:pt idx="14">
                  <c:v>32.736370668982254</c:v>
                </c:pt>
                <c:pt idx="15">
                  <c:v>35.630213481837444</c:v>
                </c:pt>
                <c:pt idx="16">
                  <c:v>38.779867371314161</c:v>
                </c:pt>
                <c:pt idx="17">
                  <c:v>42.207945627474864</c:v>
                </c:pt>
                <c:pt idx="18">
                  <c:v>45.939060519058785</c:v>
                </c:pt>
                <c:pt idx="19">
                  <c:v>50.000000000000057</c:v>
                </c:pt>
              </c:numCache>
            </c:numRef>
          </c:xVal>
          <c:yVal>
            <c:numRef>
              <c:f>'Funnel setup'!$K$23:$K$122</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0-A3B6-4C98-B8BE-2150B3C857E3}"/>
            </c:ext>
          </c:extLst>
        </c:ser>
        <c:ser>
          <c:idx val="1"/>
          <c:order val="1"/>
          <c:tx>
            <c:strRef>
              <c:f>'Funnel setup'!$L$21</c:f>
              <c:strCache>
                <c:ptCount val="1"/>
                <c:pt idx="0">
                  <c:v>Upper 95% control limit</c:v>
                </c:pt>
              </c:strCache>
            </c:strRef>
          </c:tx>
          <c:spPr>
            <a:ln w="12700">
              <a:solidFill>
                <a:srgbClr val="80A0B0"/>
              </a:solidFill>
              <a:prstDash val="lgDash"/>
            </a:ln>
          </c:spPr>
          <c:marker>
            <c:symbol val="none"/>
          </c:marker>
          <c:xVal>
            <c:numRef>
              <c:f>'Funnel setup'!$J$23:$J$122</c:f>
              <c:numCache>
                <c:formatCode>General</c:formatCode>
                <c:ptCount val="100"/>
                <c:pt idx="0">
                  <c:v>10</c:v>
                </c:pt>
                <c:pt idx="1">
                  <c:v>10.883984007303873</c:v>
                </c:pt>
                <c:pt idx="2">
                  <c:v>11.846110787124648</c:v>
                </c:pt>
                <c:pt idx="3">
                  <c:v>12.893288035581456</c:v>
                </c:pt>
                <c:pt idx="4">
                  <c:v>14.033034078083094</c:v>
                </c:pt>
                <c:pt idx="5">
                  <c:v>15.273531847980665</c:v>
                </c:pt>
                <c:pt idx="6">
                  <c:v>16.623687636846793</c:v>
                </c:pt>
                <c:pt idx="7">
                  <c:v>18.093195038185559</c:v>
                </c:pt>
                <c:pt idx="8">
                  <c:v>19.692604543664142</c:v>
                </c:pt>
                <c:pt idx="9">
                  <c:v>21.43339929154001</c:v>
                </c:pt>
                <c:pt idx="10">
                  <c:v>23.328077511127962</c:v>
                </c:pt>
                <c:pt idx="11">
                  <c:v>25.390242255226187</c:v>
                </c:pt>
                <c:pt idx="12">
                  <c:v>27.634699064745284</c:v>
                </c:pt>
                <c:pt idx="13">
                  <c:v>30.077562266734297</c:v>
                </c:pt>
                <c:pt idx="14">
                  <c:v>32.736370668982254</c:v>
                </c:pt>
                <c:pt idx="15">
                  <c:v>35.630213481837444</c:v>
                </c:pt>
                <c:pt idx="16">
                  <c:v>38.779867371314161</c:v>
                </c:pt>
                <c:pt idx="17">
                  <c:v>42.207945627474864</c:v>
                </c:pt>
                <c:pt idx="18">
                  <c:v>45.939060519058785</c:v>
                </c:pt>
                <c:pt idx="19">
                  <c:v>50.000000000000057</c:v>
                </c:pt>
              </c:numCache>
            </c:numRef>
          </c:xVal>
          <c:yVal>
            <c:numRef>
              <c:f>'Funnel setup'!$L$23:$L$122</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1-A3B6-4C98-B8BE-2150B3C857E3}"/>
            </c:ext>
          </c:extLst>
        </c:ser>
        <c:ser>
          <c:idx val="2"/>
          <c:order val="2"/>
          <c:tx>
            <c:strRef>
              <c:f>'Funnel setup'!$M$21</c:f>
              <c:strCache>
                <c:ptCount val="1"/>
                <c:pt idx="0">
                  <c:v>99.8% control limits</c:v>
                </c:pt>
              </c:strCache>
            </c:strRef>
          </c:tx>
          <c:spPr>
            <a:ln w="12700">
              <a:solidFill>
                <a:srgbClr val="003350"/>
              </a:solidFill>
              <a:prstDash val="sysDash"/>
            </a:ln>
          </c:spPr>
          <c:marker>
            <c:symbol val="none"/>
          </c:marker>
          <c:xVal>
            <c:numRef>
              <c:f>'Funnel setup'!$J$23:$J$122</c:f>
              <c:numCache>
                <c:formatCode>General</c:formatCode>
                <c:ptCount val="100"/>
                <c:pt idx="0">
                  <c:v>10</c:v>
                </c:pt>
                <c:pt idx="1">
                  <c:v>10.883984007303873</c:v>
                </c:pt>
                <c:pt idx="2">
                  <c:v>11.846110787124648</c:v>
                </c:pt>
                <c:pt idx="3">
                  <c:v>12.893288035581456</c:v>
                </c:pt>
                <c:pt idx="4">
                  <c:v>14.033034078083094</c:v>
                </c:pt>
                <c:pt idx="5">
                  <c:v>15.273531847980665</c:v>
                </c:pt>
                <c:pt idx="6">
                  <c:v>16.623687636846793</c:v>
                </c:pt>
                <c:pt idx="7">
                  <c:v>18.093195038185559</c:v>
                </c:pt>
                <c:pt idx="8">
                  <c:v>19.692604543664142</c:v>
                </c:pt>
                <c:pt idx="9">
                  <c:v>21.43339929154001</c:v>
                </c:pt>
                <c:pt idx="10">
                  <c:v>23.328077511127962</c:v>
                </c:pt>
                <c:pt idx="11">
                  <c:v>25.390242255226187</c:v>
                </c:pt>
                <c:pt idx="12">
                  <c:v>27.634699064745284</c:v>
                </c:pt>
                <c:pt idx="13">
                  <c:v>30.077562266734297</c:v>
                </c:pt>
                <c:pt idx="14">
                  <c:v>32.736370668982254</c:v>
                </c:pt>
                <c:pt idx="15">
                  <c:v>35.630213481837444</c:v>
                </c:pt>
                <c:pt idx="16">
                  <c:v>38.779867371314161</c:v>
                </c:pt>
                <c:pt idx="17">
                  <c:v>42.207945627474864</c:v>
                </c:pt>
                <c:pt idx="18">
                  <c:v>45.939060519058785</c:v>
                </c:pt>
                <c:pt idx="19">
                  <c:v>50.000000000000057</c:v>
                </c:pt>
              </c:numCache>
            </c:numRef>
          </c:xVal>
          <c:yVal>
            <c:numRef>
              <c:f>'Funnel setup'!$M$23:$M$122</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2-A3B6-4C98-B8BE-2150B3C857E3}"/>
            </c:ext>
          </c:extLst>
        </c:ser>
        <c:ser>
          <c:idx val="3"/>
          <c:order val="3"/>
          <c:tx>
            <c:strRef>
              <c:f>'Funnel setup'!$N$21</c:f>
              <c:strCache>
                <c:ptCount val="1"/>
                <c:pt idx="0">
                  <c:v>Upper 99.8% control limit</c:v>
                </c:pt>
              </c:strCache>
            </c:strRef>
          </c:tx>
          <c:spPr>
            <a:ln w="12700">
              <a:solidFill>
                <a:srgbClr val="003350"/>
              </a:solidFill>
              <a:prstDash val="sysDash"/>
            </a:ln>
          </c:spPr>
          <c:marker>
            <c:symbol val="none"/>
          </c:marker>
          <c:xVal>
            <c:numRef>
              <c:f>'Funnel setup'!$J$23:$J$122</c:f>
              <c:numCache>
                <c:formatCode>General</c:formatCode>
                <c:ptCount val="100"/>
                <c:pt idx="0">
                  <c:v>10</c:v>
                </c:pt>
                <c:pt idx="1">
                  <c:v>10.883984007303873</c:v>
                </c:pt>
                <c:pt idx="2">
                  <c:v>11.846110787124648</c:v>
                </c:pt>
                <c:pt idx="3">
                  <c:v>12.893288035581456</c:v>
                </c:pt>
                <c:pt idx="4">
                  <c:v>14.033034078083094</c:v>
                </c:pt>
                <c:pt idx="5">
                  <c:v>15.273531847980665</c:v>
                </c:pt>
                <c:pt idx="6">
                  <c:v>16.623687636846793</c:v>
                </c:pt>
                <c:pt idx="7">
                  <c:v>18.093195038185559</c:v>
                </c:pt>
                <c:pt idx="8">
                  <c:v>19.692604543664142</c:v>
                </c:pt>
                <c:pt idx="9">
                  <c:v>21.43339929154001</c:v>
                </c:pt>
                <c:pt idx="10">
                  <c:v>23.328077511127962</c:v>
                </c:pt>
                <c:pt idx="11">
                  <c:v>25.390242255226187</c:v>
                </c:pt>
                <c:pt idx="12">
                  <c:v>27.634699064745284</c:v>
                </c:pt>
                <c:pt idx="13">
                  <c:v>30.077562266734297</c:v>
                </c:pt>
                <c:pt idx="14">
                  <c:v>32.736370668982254</c:v>
                </c:pt>
                <c:pt idx="15">
                  <c:v>35.630213481837444</c:v>
                </c:pt>
                <c:pt idx="16">
                  <c:v>38.779867371314161</c:v>
                </c:pt>
                <c:pt idx="17">
                  <c:v>42.207945627474864</c:v>
                </c:pt>
                <c:pt idx="18">
                  <c:v>45.939060519058785</c:v>
                </c:pt>
                <c:pt idx="19">
                  <c:v>50.000000000000057</c:v>
                </c:pt>
              </c:numCache>
            </c:numRef>
          </c:xVal>
          <c:yVal>
            <c:numRef>
              <c:f>'Funnel setup'!$N$23:$N$122</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3-A3B6-4C98-B8BE-2150B3C857E3}"/>
            </c:ext>
          </c:extLst>
        </c:ser>
        <c:ser>
          <c:idx val="4"/>
          <c:order val="4"/>
          <c:tx>
            <c:strRef>
              <c:f>'Funnel setup'!$O$21</c:f>
              <c:strCache>
                <c:ptCount val="1"/>
                <c:pt idx="0">
                  <c:v>England</c:v>
                </c:pt>
              </c:strCache>
            </c:strRef>
          </c:tx>
          <c:spPr>
            <a:ln w="25400">
              <a:solidFill>
                <a:srgbClr val="005090"/>
              </a:solidFill>
              <a:prstDash val="solid"/>
            </a:ln>
          </c:spPr>
          <c:marker>
            <c:symbol val="none"/>
          </c:marker>
          <c:xVal>
            <c:numRef>
              <c:f>'Funnel setup'!$J$23:$J$122</c:f>
              <c:numCache>
                <c:formatCode>General</c:formatCode>
                <c:ptCount val="100"/>
                <c:pt idx="0">
                  <c:v>10</c:v>
                </c:pt>
                <c:pt idx="1">
                  <c:v>10.883984007303873</c:v>
                </c:pt>
                <c:pt idx="2">
                  <c:v>11.846110787124648</c:v>
                </c:pt>
                <c:pt idx="3">
                  <c:v>12.893288035581456</c:v>
                </c:pt>
                <c:pt idx="4">
                  <c:v>14.033034078083094</c:v>
                </c:pt>
                <c:pt idx="5">
                  <c:v>15.273531847980665</c:v>
                </c:pt>
                <c:pt idx="6">
                  <c:v>16.623687636846793</c:v>
                </c:pt>
                <c:pt idx="7">
                  <c:v>18.093195038185559</c:v>
                </c:pt>
                <c:pt idx="8">
                  <c:v>19.692604543664142</c:v>
                </c:pt>
                <c:pt idx="9">
                  <c:v>21.43339929154001</c:v>
                </c:pt>
                <c:pt idx="10">
                  <c:v>23.328077511127962</c:v>
                </c:pt>
                <c:pt idx="11">
                  <c:v>25.390242255226187</c:v>
                </c:pt>
                <c:pt idx="12">
                  <c:v>27.634699064745284</c:v>
                </c:pt>
                <c:pt idx="13">
                  <c:v>30.077562266734297</c:v>
                </c:pt>
                <c:pt idx="14">
                  <c:v>32.736370668982254</c:v>
                </c:pt>
                <c:pt idx="15">
                  <c:v>35.630213481837444</c:v>
                </c:pt>
                <c:pt idx="16">
                  <c:v>38.779867371314161</c:v>
                </c:pt>
                <c:pt idx="17">
                  <c:v>42.207945627474864</c:v>
                </c:pt>
                <c:pt idx="18">
                  <c:v>45.939060519058785</c:v>
                </c:pt>
                <c:pt idx="19">
                  <c:v>50.000000000000057</c:v>
                </c:pt>
              </c:numCache>
            </c:numRef>
          </c:xVal>
          <c:yVal>
            <c:numRef>
              <c:f>'Funnel setup'!$O$23:$O$122</c:f>
              <c:numCache>
                <c:formatCode>General</c:formatCode>
                <c:ptCount val="1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4-A3B6-4C98-B8BE-2150B3C857E3}"/>
            </c:ext>
          </c:extLst>
        </c:ser>
        <c:ser>
          <c:idx val="5"/>
          <c:order val="5"/>
          <c:tx>
            <c:v>All</c:v>
          </c:tx>
          <c:spPr>
            <a:ln w="28575">
              <a:noFill/>
              <a:prstDash val="solid"/>
            </a:ln>
          </c:spPr>
          <c:marker>
            <c:symbol val="circle"/>
            <c:size val="6"/>
            <c:spPr>
              <a:solidFill>
                <a:schemeClr val="accent4">
                  <a:lumMod val="75000"/>
                </a:schemeClr>
              </a:solidFill>
              <a:ln w="9525">
                <a:noFill/>
                <a:prstDash val="solid"/>
              </a:ln>
            </c:spPr>
          </c:marker>
          <c:xVal>
            <c:numRef>
              <c:f>'Funnel Lookup'!$S$3:$S$402</c:f>
              <c:numCache>
                <c:formatCode>General</c:formatCode>
                <c:ptCount val="4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numCache>
            </c:numRef>
          </c:xVal>
          <c:yVal>
            <c:numRef>
              <c:f>'Funnel Lookup'!$T$3:$T$402</c:f>
              <c:numCache>
                <c:formatCode>General</c:formatCode>
                <c:ptCount val="4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numCache>
            </c:numRef>
          </c:yVal>
          <c:smooth val="0"/>
          <c:extLst>
            <c:ext xmlns:c16="http://schemas.microsoft.com/office/drawing/2014/chart" uri="{C3380CC4-5D6E-409C-BE32-E72D297353CC}">
              <c16:uniqueId val="{00000005-A3B6-4C98-B8BE-2150B3C857E3}"/>
            </c:ext>
          </c:extLst>
        </c:ser>
        <c:ser>
          <c:idx val="6"/>
          <c:order val="6"/>
          <c:tx>
            <c:v>Selected</c:v>
          </c:tx>
          <c:spPr>
            <a:ln w="28575">
              <a:noFill/>
              <a:prstDash val="solid"/>
            </a:ln>
          </c:spPr>
          <c:marker>
            <c:symbol val="circle"/>
            <c:size val="8"/>
            <c:spPr>
              <a:solidFill>
                <a:srgbClr val="FF0000"/>
              </a:solidFill>
              <a:ln>
                <a:prstDash val="solid"/>
              </a:ln>
            </c:spPr>
          </c:marker>
          <c:xVal>
            <c:numRef>
              <c:f>'Funnel Lookup'!$U$3:$U$402</c:f>
              <c:numCache>
                <c:formatCode>General</c:formatCode>
                <c:ptCount val="4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numCache>
            </c:numRef>
          </c:xVal>
          <c:yVal>
            <c:numRef>
              <c:f>'Funnel Lookup'!$V$3:$V$402</c:f>
              <c:numCache>
                <c:formatCode>General</c:formatCode>
                <c:ptCount val="4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numCache>
            </c:numRef>
          </c:yVal>
          <c:smooth val="0"/>
          <c:extLst>
            <c:ext xmlns:c16="http://schemas.microsoft.com/office/drawing/2014/chart" uri="{C3380CC4-5D6E-409C-BE32-E72D297353CC}">
              <c16:uniqueId val="{00000006-A3B6-4C98-B8BE-2150B3C857E3}"/>
            </c:ext>
          </c:extLst>
        </c:ser>
        <c:dLbls>
          <c:showLegendKey val="0"/>
          <c:showVal val="0"/>
          <c:showCatName val="0"/>
          <c:showSerName val="0"/>
          <c:showPercent val="0"/>
          <c:showBubbleSize val="0"/>
        </c:dLbls>
        <c:axId val="301429888"/>
        <c:axId val="301432192"/>
      </c:scatterChart>
      <c:valAx>
        <c:axId val="301429888"/>
        <c:scaling>
          <c:orientation val="minMax"/>
          <c:min val="0"/>
        </c:scaling>
        <c:delete val="0"/>
        <c:axPos val="b"/>
        <c:majorGridlines>
          <c:spPr>
            <a:ln w="3175">
              <a:solidFill>
                <a:srgbClr val="C0C0C0"/>
              </a:solidFill>
              <a:prstDash val="sysDash"/>
            </a:ln>
          </c:spPr>
        </c:majorGridlines>
        <c:title>
          <c:tx>
            <c:rich>
              <a:bodyPr/>
              <a:lstStyle/>
              <a:p>
                <a:pPr>
                  <a:defRPr sz="1100" b="1" i="0" strike="noStrike" baseline="0">
                    <a:solidFill>
                      <a:srgbClr val="003350"/>
                    </a:solidFill>
                    <a:latin typeface="Arial" pitchFamily="34" charset="0"/>
                    <a:ea typeface="Arial Narrow"/>
                    <a:cs typeface="Arial" pitchFamily="34" charset="0"/>
                  </a:defRPr>
                </a:pPr>
                <a:r>
                  <a:rPr lang="en-GB" sz="1100">
                    <a:solidFill>
                      <a:srgbClr val="003350"/>
                    </a:solidFill>
                    <a:latin typeface="Arial" pitchFamily="34" charset="0"/>
                    <a:cs typeface="Arial" pitchFamily="34" charset="0"/>
                  </a:rPr>
                  <a:t>Number of Modelled Records</a:t>
                </a:r>
              </a:p>
            </c:rich>
          </c:tx>
          <c:layout>
            <c:manualLayout>
              <c:xMode val="edge"/>
              <c:yMode val="edge"/>
              <c:x val="0.36446884550390107"/>
              <c:y val="0.94027140299375156"/>
            </c:manualLayout>
          </c:layout>
          <c:overlay val="0"/>
          <c:spPr>
            <a:noFill/>
            <a:ln w="25400">
              <a:noFill/>
              <a:prstDash val="solid"/>
            </a:ln>
          </c:spPr>
        </c:title>
        <c:numFmt formatCode="General" sourceLinked="1"/>
        <c:majorTickMark val="out"/>
        <c:minorTickMark val="none"/>
        <c:tickLblPos val="low"/>
        <c:spPr>
          <a:ln w="3175">
            <a:solidFill>
              <a:srgbClr val="C0C0C0"/>
            </a:solidFill>
            <a:prstDash val="solid"/>
          </a:ln>
        </c:spPr>
        <c:txPr>
          <a:bodyPr rot="0" vert="horz"/>
          <a:lstStyle/>
          <a:p>
            <a:pPr>
              <a:defRPr sz="1200" b="0" i="0" strike="noStrike" baseline="0">
                <a:solidFill>
                  <a:srgbClr val="003350"/>
                </a:solidFill>
                <a:latin typeface="Arial" pitchFamily="34" charset="0"/>
                <a:ea typeface="Arial Narrow"/>
                <a:cs typeface="Arial" pitchFamily="34" charset="0"/>
              </a:defRPr>
            </a:pPr>
            <a:endParaRPr lang="en-US"/>
          </a:p>
        </c:txPr>
        <c:crossAx val="301432192"/>
        <c:crosses val="autoZero"/>
        <c:crossBetween val="midCat"/>
      </c:valAx>
      <c:valAx>
        <c:axId val="301432192"/>
        <c:scaling>
          <c:orientation val="minMax"/>
        </c:scaling>
        <c:delete val="0"/>
        <c:axPos val="l"/>
        <c:majorGridlines>
          <c:spPr>
            <a:ln w="3175">
              <a:solidFill>
                <a:srgbClr val="C0C0C0"/>
              </a:solidFill>
              <a:prstDash val="sysDash"/>
            </a:ln>
          </c:spPr>
        </c:majorGridlines>
        <c:title>
          <c:tx>
            <c:rich>
              <a:bodyPr/>
              <a:lstStyle/>
              <a:p>
                <a:pPr>
                  <a:defRPr sz="1100" b="1" i="0" strike="noStrike" baseline="0">
                    <a:solidFill>
                      <a:srgbClr val="003350"/>
                    </a:solidFill>
                    <a:latin typeface="Arial" pitchFamily="34" charset="0"/>
                    <a:ea typeface="Arial Narrow"/>
                    <a:cs typeface="Arial" pitchFamily="34" charset="0"/>
                  </a:defRPr>
                </a:pPr>
                <a:r>
                  <a:rPr lang="en-GB" sz="1100">
                    <a:solidFill>
                      <a:srgbClr val="003350"/>
                    </a:solidFill>
                    <a:latin typeface="Arial" pitchFamily="34" charset="0"/>
                    <a:cs typeface="Arial" pitchFamily="34" charset="0"/>
                  </a:rPr>
                  <a:t>Adjusted Health Gain</a:t>
                </a:r>
              </a:p>
            </c:rich>
          </c:tx>
          <c:layout>
            <c:manualLayout>
              <c:xMode val="edge"/>
              <c:yMode val="edge"/>
              <c:x val="1.289408974899417E-2"/>
              <c:y val="0.33547192157160038"/>
            </c:manualLayout>
          </c:layout>
          <c:overlay val="0"/>
          <c:spPr>
            <a:noFill/>
            <a:ln w="25400">
              <a:noFill/>
              <a:prstDash val="solid"/>
            </a:ln>
          </c:spPr>
        </c:title>
        <c:numFmt formatCode="General" sourceLinked="1"/>
        <c:majorTickMark val="out"/>
        <c:minorTickMark val="none"/>
        <c:tickLblPos val="nextTo"/>
        <c:spPr>
          <a:ln w="3175">
            <a:solidFill>
              <a:srgbClr val="C0C0C0"/>
            </a:solidFill>
            <a:prstDash val="solid"/>
          </a:ln>
        </c:spPr>
        <c:txPr>
          <a:bodyPr rot="0" vert="horz"/>
          <a:lstStyle/>
          <a:p>
            <a:pPr>
              <a:defRPr sz="1200" b="0" i="0" strike="noStrike" baseline="0">
                <a:solidFill>
                  <a:srgbClr val="003350"/>
                </a:solidFill>
                <a:latin typeface="Arial" pitchFamily="34" charset="0"/>
                <a:ea typeface="Arial Narrow"/>
                <a:cs typeface="Arial" pitchFamily="34" charset="0"/>
              </a:defRPr>
            </a:pPr>
            <a:endParaRPr lang="en-US"/>
          </a:p>
        </c:txPr>
        <c:crossAx val="301429888"/>
        <c:crosses val="autoZero"/>
        <c:crossBetween val="midCat"/>
      </c:valAx>
    </c:plotArea>
    <c:legend>
      <c:legendPos val="r"/>
      <c:legendEntry>
        <c:idx val="1"/>
        <c:delete val="1"/>
      </c:legendEntry>
      <c:legendEntry>
        <c:idx val="3"/>
        <c:delete val="1"/>
      </c:legendEntry>
      <c:layout>
        <c:manualLayout>
          <c:xMode val="edge"/>
          <c:yMode val="edge"/>
          <c:x val="0.83514057567620181"/>
          <c:y val="5.5461306585487473E-2"/>
          <c:w val="0.14648185780844181"/>
          <c:h val="0.42041918944913281"/>
        </c:manualLayout>
      </c:layout>
      <c:overlay val="0"/>
      <c:spPr>
        <a:solidFill>
          <a:srgbClr val="FFFFFF"/>
        </a:solidFill>
        <a:ln w="3175">
          <a:noFill/>
          <a:prstDash val="solid"/>
        </a:ln>
      </c:spPr>
      <c:txPr>
        <a:bodyPr/>
        <a:lstStyle/>
        <a:p>
          <a:pPr>
            <a:defRPr sz="1200" b="0" i="0" strike="noStrike" baseline="0">
              <a:solidFill>
                <a:srgbClr val="003350"/>
              </a:solidFill>
              <a:latin typeface="Arial" pitchFamily="34" charset="0"/>
              <a:ea typeface="Arial Narrow"/>
              <a:cs typeface="Arial" pitchFamily="34" charset="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18</xdr:row>
      <xdr:rowOff>23811</xdr:rowOff>
    </xdr:from>
    <xdr:ext cx="7560000" cy="3478326"/>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25284</xdr:colOff>
      <xdr:row>32</xdr:row>
      <xdr:rowOff>95810</xdr:rowOff>
    </xdr:from>
    <xdr:ext cx="7575875" cy="3557025"/>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188913</xdr:colOff>
      <xdr:row>52</xdr:row>
      <xdr:rowOff>162604</xdr:rowOff>
    </xdr:from>
    <xdr:ext cx="7563502" cy="4270376"/>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476249</xdr:colOff>
      <xdr:row>12</xdr:row>
      <xdr:rowOff>35720</xdr:rowOff>
    </xdr:from>
    <xdr:to>
      <xdr:col>7</xdr:col>
      <xdr:colOff>5165230</xdr:colOff>
      <xdr:row>23</xdr:row>
      <xdr:rowOff>25295</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ams2/SUSProgramme/SusHesAnalysis/proms/Shared%20Documents/PROMs%20Service/Monthly%20Performance/Excel/Chart%20data%20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wheatlb\AppData\Local\Microsoft\Windows\Temporary%20Internet%20Files\Content.Outlook\B5L36LIH\Master%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TRICTED"/>
      <sheetName val="Hip"/>
      <sheetName val="Knee"/>
    </sheetNames>
    <sheetDataSet>
      <sheetData sheetId="0"/>
      <sheetData sheetId="1">
        <row r="1">
          <cell r="A1" t="str">
            <v>Period</v>
          </cell>
          <cell r="B1" t="str">
            <v>Data</v>
          </cell>
        </row>
        <row r="2">
          <cell r="A2" t="str">
            <v>2012/13</v>
          </cell>
          <cell r="B2">
            <v>20.628484275822025</v>
          </cell>
        </row>
        <row r="3">
          <cell r="A3" t="str">
            <v>2013/14</v>
          </cell>
          <cell r="B3">
            <v>20.756539190585901</v>
          </cell>
        </row>
        <row r="4">
          <cell r="A4" t="str">
            <v>2014/15</v>
          </cell>
          <cell r="B4">
            <v>20.917863636363599</v>
          </cell>
        </row>
        <row r="5">
          <cell r="A5" t="str">
            <v>2015/16</v>
          </cell>
          <cell r="B5">
            <v>21.147199000000001</v>
          </cell>
        </row>
        <row r="6">
          <cell r="A6" t="str">
            <v>2016/17</v>
          </cell>
          <cell r="B6">
            <v>21.382000000000001</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Line Chart"/>
      <sheetName val="Multi-series Line Chart"/>
      <sheetName val="Column Chart"/>
      <sheetName val="H Bar Chart"/>
      <sheetName val="Stacked TS"/>
      <sheetName val="HeatChart"/>
      <sheetName val="Area Chart or Column"/>
      <sheetName val="Donut &amp; Pie"/>
      <sheetName val="Scatterplot"/>
      <sheetName val="Line Chart 2"/>
      <sheetName val="Control"/>
    </sheetNames>
    <sheetDataSet>
      <sheetData sheetId="0"/>
      <sheetData sheetId="1"/>
      <sheetData sheetId="2">
        <row r="1">
          <cell r="A1" t="str">
            <v>Period</v>
          </cell>
          <cell r="B1" t="str">
            <v>Main Item</v>
          </cell>
          <cell r="C1" t="str">
            <v>Item 2</v>
          </cell>
          <cell r="D1" t="str">
            <v>Item 3</v>
          </cell>
          <cell r="E1" t="str">
            <v>Item 4</v>
          </cell>
          <cell r="F1" t="str">
            <v>Item 5</v>
          </cell>
          <cell r="G1" t="str">
            <v>Item 6</v>
          </cell>
          <cell r="H1" t="str">
            <v>Item 7</v>
          </cell>
          <cell r="I1" t="str">
            <v>Item 8</v>
          </cell>
          <cell r="J1" t="str">
            <v>Item 9</v>
          </cell>
          <cell r="K1" t="str">
            <v>Item 10</v>
          </cell>
          <cell r="L1" t="str">
            <v>Item 11</v>
          </cell>
          <cell r="M1" t="str">
            <v>Item 12</v>
          </cell>
          <cell r="N1" t="str">
            <v>Item 13</v>
          </cell>
          <cell r="O1" t="str">
            <v>Item 14</v>
          </cell>
          <cell r="P1" t="str">
            <v>Item 15</v>
          </cell>
        </row>
        <row r="2">
          <cell r="A2">
            <v>40391</v>
          </cell>
          <cell r="B2">
            <v>20730</v>
          </cell>
          <cell r="C2">
            <v>7752</v>
          </cell>
          <cell r="D2">
            <v>16424</v>
          </cell>
          <cell r="E2">
            <v>13459</v>
          </cell>
          <cell r="F2">
            <v>13632</v>
          </cell>
          <cell r="G2">
            <v>12777</v>
          </cell>
          <cell r="H2">
            <v>2889</v>
          </cell>
          <cell r="I2">
            <v>15843</v>
          </cell>
          <cell r="J2">
            <v>2392</v>
          </cell>
          <cell r="K2">
            <v>4020</v>
          </cell>
          <cell r="L2">
            <v>0</v>
          </cell>
          <cell r="M2" t="e">
            <v>#N/A</v>
          </cell>
          <cell r="N2" t="e">
            <v>#N/A</v>
          </cell>
          <cell r="O2" t="e">
            <v>#N/A</v>
          </cell>
          <cell r="P2" t="e">
            <v>#N/A</v>
          </cell>
          <cell r="Q2" t="e">
            <v>#N/A</v>
          </cell>
        </row>
        <row r="3">
          <cell r="A3">
            <v>40422</v>
          </cell>
          <cell r="B3">
            <v>22288</v>
          </cell>
          <cell r="C3">
            <v>8348</v>
          </cell>
          <cell r="D3">
            <v>18595</v>
          </cell>
          <cell r="E3">
            <v>14147</v>
          </cell>
          <cell r="F3">
            <v>13012</v>
          </cell>
          <cell r="G3">
            <v>12694</v>
          </cell>
          <cell r="H3">
            <v>3032</v>
          </cell>
          <cell r="I3">
            <v>16950</v>
          </cell>
          <cell r="J3">
            <v>2474</v>
          </cell>
          <cell r="K3">
            <v>4315</v>
          </cell>
          <cell r="L3">
            <v>0</v>
          </cell>
        </row>
        <row r="4">
          <cell r="A4">
            <v>40452</v>
          </cell>
          <cell r="B4">
            <v>21253</v>
          </cell>
          <cell r="C4">
            <v>8453</v>
          </cell>
          <cell r="D4">
            <v>17933</v>
          </cell>
          <cell r="E4">
            <v>15019</v>
          </cell>
          <cell r="F4">
            <v>13196</v>
          </cell>
          <cell r="G4">
            <v>12374</v>
          </cell>
          <cell r="H4">
            <v>3092</v>
          </cell>
          <cell r="I4">
            <v>16207</v>
          </cell>
          <cell r="J4">
            <v>1726</v>
          </cell>
          <cell r="K4">
            <v>3993</v>
          </cell>
          <cell r="L4">
            <v>0</v>
          </cell>
        </row>
        <row r="5">
          <cell r="A5">
            <v>40483</v>
          </cell>
          <cell r="B5">
            <v>20023</v>
          </cell>
          <cell r="C5">
            <v>8688</v>
          </cell>
          <cell r="D5">
            <v>19617</v>
          </cell>
          <cell r="E5">
            <v>14692</v>
          </cell>
          <cell r="F5">
            <v>13449</v>
          </cell>
          <cell r="G5">
            <v>11153</v>
          </cell>
          <cell r="H5">
            <v>2955</v>
          </cell>
          <cell r="I5">
            <v>16384</v>
          </cell>
          <cell r="J5">
            <v>1742</v>
          </cell>
          <cell r="K5">
            <v>4388</v>
          </cell>
          <cell r="L5">
            <v>0</v>
          </cell>
        </row>
        <row r="6">
          <cell r="A6">
            <v>40513</v>
          </cell>
          <cell r="B6">
            <v>20754</v>
          </cell>
          <cell r="C6">
            <v>8469</v>
          </cell>
          <cell r="D6">
            <v>22361</v>
          </cell>
          <cell r="E6">
            <v>14150</v>
          </cell>
          <cell r="F6">
            <v>13378</v>
          </cell>
          <cell r="G6">
            <v>11768</v>
          </cell>
          <cell r="H6">
            <v>2980</v>
          </cell>
          <cell r="I6">
            <v>16023</v>
          </cell>
          <cell r="J6">
            <v>1746</v>
          </cell>
          <cell r="K6">
            <v>4837</v>
          </cell>
          <cell r="L6">
            <v>0</v>
          </cell>
        </row>
        <row r="7">
          <cell r="A7">
            <v>40544</v>
          </cell>
          <cell r="B7">
            <v>21218</v>
          </cell>
          <cell r="C7">
            <v>7748</v>
          </cell>
          <cell r="D7">
            <v>22581</v>
          </cell>
          <cell r="E7">
            <v>14169</v>
          </cell>
          <cell r="F7">
            <v>12339</v>
          </cell>
          <cell r="G7">
            <v>11304</v>
          </cell>
          <cell r="H7">
            <v>2787</v>
          </cell>
          <cell r="I7">
            <v>15405</v>
          </cell>
          <cell r="J7">
            <v>1948</v>
          </cell>
          <cell r="K7">
            <v>4847</v>
          </cell>
          <cell r="L7">
            <v>0</v>
          </cell>
        </row>
        <row r="8">
          <cell r="A8">
            <v>40575</v>
          </cell>
          <cell r="B8">
            <v>21160</v>
          </cell>
          <cell r="C8">
            <v>7608</v>
          </cell>
          <cell r="D8">
            <v>21018</v>
          </cell>
          <cell r="E8">
            <v>14883</v>
          </cell>
          <cell r="F8">
            <v>11542</v>
          </cell>
          <cell r="G8">
            <v>12020</v>
          </cell>
          <cell r="H8">
            <v>3257</v>
          </cell>
          <cell r="I8">
            <v>14276</v>
          </cell>
          <cell r="J8">
            <v>2223</v>
          </cell>
          <cell r="K8">
            <v>4399</v>
          </cell>
          <cell r="L8">
            <v>0</v>
          </cell>
        </row>
        <row r="9">
          <cell r="A9">
            <v>40603</v>
          </cell>
          <cell r="B9">
            <v>22769</v>
          </cell>
          <cell r="C9">
            <v>9018</v>
          </cell>
          <cell r="D9">
            <v>22516</v>
          </cell>
          <cell r="E9">
            <v>14842</v>
          </cell>
          <cell r="F9">
            <v>12647</v>
          </cell>
          <cell r="G9">
            <v>13868</v>
          </cell>
          <cell r="H9">
            <v>3725</v>
          </cell>
          <cell r="I9">
            <v>16268</v>
          </cell>
          <cell r="J9">
            <v>2679</v>
          </cell>
          <cell r="K9">
            <v>4798</v>
          </cell>
          <cell r="L9">
            <v>0</v>
          </cell>
        </row>
        <row r="10">
          <cell r="A10">
            <v>40634</v>
          </cell>
          <cell r="B10">
            <v>19327</v>
          </cell>
          <cell r="C10">
            <v>7237</v>
          </cell>
          <cell r="D10">
            <v>21015</v>
          </cell>
          <cell r="E10">
            <v>12503</v>
          </cell>
          <cell r="F10">
            <v>11209</v>
          </cell>
          <cell r="G10">
            <v>11812</v>
          </cell>
          <cell r="H10">
            <v>3203</v>
          </cell>
          <cell r="I10">
            <v>14578</v>
          </cell>
          <cell r="J10">
            <v>2149</v>
          </cell>
          <cell r="K10">
            <v>5031</v>
          </cell>
          <cell r="L10">
            <v>0</v>
          </cell>
        </row>
        <row r="11">
          <cell r="A11">
            <v>40664</v>
          </cell>
          <cell r="B11">
            <v>20825</v>
          </cell>
          <cell r="C11">
            <v>7388</v>
          </cell>
          <cell r="D11">
            <v>21613</v>
          </cell>
          <cell r="E11">
            <v>12917</v>
          </cell>
          <cell r="F11">
            <v>12172</v>
          </cell>
          <cell r="G11">
            <v>12302</v>
          </cell>
          <cell r="H11">
            <v>3662</v>
          </cell>
          <cell r="I11">
            <v>14732</v>
          </cell>
          <cell r="J11">
            <v>2585</v>
          </cell>
          <cell r="K11">
            <v>5168</v>
          </cell>
          <cell r="L11">
            <v>0</v>
          </cell>
        </row>
        <row r="12">
          <cell r="A12">
            <v>40695</v>
          </cell>
          <cell r="B12">
            <v>21963</v>
          </cell>
          <cell r="C12">
            <v>7320</v>
          </cell>
          <cell r="D12">
            <v>22231</v>
          </cell>
          <cell r="E12">
            <v>13161</v>
          </cell>
          <cell r="F12">
            <v>12825</v>
          </cell>
          <cell r="G12">
            <v>12818</v>
          </cell>
          <cell r="H12">
            <v>3871</v>
          </cell>
          <cell r="I12">
            <v>15527</v>
          </cell>
          <cell r="J12">
            <v>2274</v>
          </cell>
          <cell r="K12">
            <v>5085</v>
          </cell>
          <cell r="L12">
            <v>0</v>
          </cell>
        </row>
        <row r="13">
          <cell r="A13">
            <v>40725</v>
          </cell>
          <cell r="B13">
            <v>22487</v>
          </cell>
          <cell r="C13">
            <v>7334</v>
          </cell>
          <cell r="D13">
            <v>20128</v>
          </cell>
          <cell r="E13">
            <v>13912</v>
          </cell>
          <cell r="F13">
            <v>12459</v>
          </cell>
          <cell r="G13">
            <v>13435</v>
          </cell>
          <cell r="H13">
            <v>3827</v>
          </cell>
          <cell r="I13">
            <v>15309</v>
          </cell>
          <cell r="J13">
            <v>2267</v>
          </cell>
          <cell r="K13">
            <v>4359</v>
          </cell>
          <cell r="L13">
            <v>0</v>
          </cell>
        </row>
        <row r="14">
          <cell r="A14">
            <v>40756</v>
          </cell>
          <cell r="B14">
            <v>22609</v>
          </cell>
          <cell r="C14">
            <v>6899</v>
          </cell>
          <cell r="D14">
            <v>20074</v>
          </cell>
          <cell r="E14">
            <v>14154</v>
          </cell>
          <cell r="F14">
            <v>13492</v>
          </cell>
          <cell r="G14">
            <v>12968</v>
          </cell>
          <cell r="H14">
            <v>4044</v>
          </cell>
          <cell r="I14">
            <v>16108</v>
          </cell>
          <cell r="J14">
            <v>2413</v>
          </cell>
          <cell r="K14">
            <v>4536</v>
          </cell>
          <cell r="L14">
            <v>0</v>
          </cell>
        </row>
        <row r="15">
          <cell r="A15">
            <v>40787</v>
          </cell>
          <cell r="B15">
            <v>21979</v>
          </cell>
          <cell r="C15">
            <v>7140</v>
          </cell>
          <cell r="D15">
            <v>20874</v>
          </cell>
          <cell r="E15">
            <v>13487</v>
          </cell>
          <cell r="F15">
            <v>13674</v>
          </cell>
          <cell r="G15">
            <v>12777</v>
          </cell>
          <cell r="H15">
            <v>3805</v>
          </cell>
          <cell r="I15">
            <v>16966</v>
          </cell>
          <cell r="J15">
            <v>2109</v>
          </cell>
          <cell r="K15">
            <v>4383</v>
          </cell>
          <cell r="L15">
            <v>0</v>
          </cell>
        </row>
        <row r="16">
          <cell r="A16">
            <v>40817</v>
          </cell>
          <cell r="B16">
            <v>20642</v>
          </cell>
          <cell r="C16">
            <v>6995</v>
          </cell>
          <cell r="D16">
            <v>22211</v>
          </cell>
          <cell r="E16">
            <v>13690</v>
          </cell>
          <cell r="F16">
            <v>13544</v>
          </cell>
          <cell r="G16">
            <v>12476</v>
          </cell>
          <cell r="H16">
            <v>3594</v>
          </cell>
          <cell r="I16">
            <v>16591</v>
          </cell>
          <cell r="J16">
            <v>2521</v>
          </cell>
          <cell r="K16">
            <v>4614</v>
          </cell>
          <cell r="L16">
            <v>0</v>
          </cell>
        </row>
        <row r="17">
          <cell r="A17">
            <v>40848</v>
          </cell>
          <cell r="B17">
            <v>22077</v>
          </cell>
          <cell r="C17">
            <v>7113</v>
          </cell>
          <cell r="D17">
            <v>21416</v>
          </cell>
          <cell r="E17">
            <v>13751</v>
          </cell>
          <cell r="F17">
            <v>12517</v>
          </cell>
          <cell r="G17">
            <v>11528</v>
          </cell>
          <cell r="H17">
            <v>3603</v>
          </cell>
          <cell r="I17">
            <v>15535</v>
          </cell>
          <cell r="J17">
            <v>2156</v>
          </cell>
          <cell r="K17">
            <v>5009</v>
          </cell>
          <cell r="L17">
            <v>0</v>
          </cell>
        </row>
        <row r="18">
          <cell r="A18">
            <v>40878</v>
          </cell>
          <cell r="B18">
            <v>22030</v>
          </cell>
          <cell r="C18">
            <v>6395</v>
          </cell>
          <cell r="D18">
            <v>21212</v>
          </cell>
          <cell r="E18">
            <v>13793</v>
          </cell>
          <cell r="F18">
            <v>12980</v>
          </cell>
          <cell r="G18">
            <v>10404</v>
          </cell>
          <cell r="H18">
            <v>3123</v>
          </cell>
          <cell r="I18">
            <v>15382</v>
          </cell>
          <cell r="J18">
            <v>1997</v>
          </cell>
          <cell r="K18">
            <v>4780</v>
          </cell>
          <cell r="L18">
            <v>0</v>
          </cell>
        </row>
        <row r="19">
          <cell r="A19">
            <v>40909</v>
          </cell>
          <cell r="B19">
            <v>21936</v>
          </cell>
          <cell r="C19">
            <v>5775</v>
          </cell>
          <cell r="D19">
            <v>24646</v>
          </cell>
          <cell r="E19">
            <v>14207</v>
          </cell>
          <cell r="F19">
            <v>11151</v>
          </cell>
          <cell r="G19">
            <v>10628</v>
          </cell>
          <cell r="H19">
            <v>3222</v>
          </cell>
          <cell r="I19">
            <v>14256</v>
          </cell>
          <cell r="J19">
            <v>1571</v>
          </cell>
          <cell r="K19">
            <v>4542</v>
          </cell>
          <cell r="L19">
            <v>0</v>
          </cell>
        </row>
        <row r="20">
          <cell r="A20">
            <v>40940</v>
          </cell>
          <cell r="B20">
            <v>20257</v>
          </cell>
          <cell r="C20">
            <v>5925</v>
          </cell>
          <cell r="D20">
            <v>24116</v>
          </cell>
          <cell r="E20">
            <v>13442</v>
          </cell>
          <cell r="F20">
            <v>11909</v>
          </cell>
          <cell r="G20">
            <v>10162</v>
          </cell>
          <cell r="H20">
            <v>3390</v>
          </cell>
          <cell r="I20">
            <v>14867</v>
          </cell>
          <cell r="J20">
            <v>1783</v>
          </cell>
          <cell r="K20">
            <v>3681</v>
          </cell>
          <cell r="L20">
            <v>0</v>
          </cell>
        </row>
        <row r="21">
          <cell r="A21">
            <v>40969</v>
          </cell>
          <cell r="B21">
            <v>21322</v>
          </cell>
          <cell r="C21">
            <v>6852</v>
          </cell>
          <cell r="D21">
            <v>25630</v>
          </cell>
          <cell r="E21">
            <v>14578</v>
          </cell>
          <cell r="F21">
            <v>12533</v>
          </cell>
          <cell r="G21">
            <v>12606</v>
          </cell>
          <cell r="H21">
            <v>3504</v>
          </cell>
          <cell r="I21">
            <v>16589</v>
          </cell>
          <cell r="J21">
            <v>2052</v>
          </cell>
          <cell r="K21">
            <v>4070</v>
          </cell>
          <cell r="L21">
            <v>0</v>
          </cell>
        </row>
        <row r="22">
          <cell r="A22">
            <v>41000</v>
          </cell>
          <cell r="B22">
            <v>21183</v>
          </cell>
          <cell r="C22">
            <v>6406</v>
          </cell>
          <cell r="D22">
            <v>20983</v>
          </cell>
          <cell r="E22">
            <v>13354</v>
          </cell>
          <cell r="F22">
            <v>11460</v>
          </cell>
          <cell r="G22">
            <v>10957</v>
          </cell>
          <cell r="H22">
            <v>3275</v>
          </cell>
          <cell r="I22">
            <v>14277</v>
          </cell>
          <cell r="J22">
            <v>1959</v>
          </cell>
          <cell r="K22">
            <v>4628</v>
          </cell>
          <cell r="L22">
            <v>0</v>
          </cell>
        </row>
        <row r="23">
          <cell r="A23">
            <v>41030</v>
          </cell>
          <cell r="B23">
            <v>22611</v>
          </cell>
          <cell r="C23">
            <v>6484</v>
          </cell>
          <cell r="D23">
            <v>24620</v>
          </cell>
          <cell r="E23">
            <v>14098</v>
          </cell>
          <cell r="F23">
            <v>13385</v>
          </cell>
          <cell r="G23">
            <v>11417</v>
          </cell>
          <cell r="H23">
            <v>4023</v>
          </cell>
          <cell r="I23">
            <v>15987</v>
          </cell>
          <cell r="J23">
            <v>2298</v>
          </cell>
          <cell r="K23">
            <v>4408</v>
          </cell>
          <cell r="L23">
            <v>0</v>
          </cell>
        </row>
        <row r="24">
          <cell r="A24">
            <v>41061</v>
          </cell>
          <cell r="B24">
            <v>21993</v>
          </cell>
          <cell r="C24">
            <v>5648</v>
          </cell>
          <cell r="D24">
            <v>22291</v>
          </cell>
          <cell r="E24">
            <v>12010</v>
          </cell>
          <cell r="F24">
            <v>12087</v>
          </cell>
          <cell r="G24">
            <v>10893</v>
          </cell>
          <cell r="H24">
            <v>3381</v>
          </cell>
          <cell r="I24">
            <v>15458</v>
          </cell>
          <cell r="J24">
            <v>1953</v>
          </cell>
          <cell r="K24">
            <v>4634</v>
          </cell>
          <cell r="L24">
            <v>0</v>
          </cell>
        </row>
        <row r="25">
          <cell r="A25">
            <v>41091</v>
          </cell>
          <cell r="B25">
            <v>22345</v>
          </cell>
          <cell r="C25">
            <v>5670</v>
          </cell>
          <cell r="D25">
            <v>23509</v>
          </cell>
          <cell r="E25">
            <v>13511</v>
          </cell>
          <cell r="F25">
            <v>12518</v>
          </cell>
          <cell r="G25">
            <v>12065</v>
          </cell>
          <cell r="H25">
            <v>3806</v>
          </cell>
          <cell r="I25">
            <v>17267</v>
          </cell>
          <cell r="J25">
            <v>1887</v>
          </cell>
          <cell r="K25">
            <v>4622</v>
          </cell>
          <cell r="L25">
            <v>0</v>
          </cell>
        </row>
        <row r="26">
          <cell r="A26">
            <v>41122</v>
          </cell>
          <cell r="B26">
            <v>23342</v>
          </cell>
          <cell r="C26">
            <v>5620</v>
          </cell>
          <cell r="D26">
            <v>24098</v>
          </cell>
          <cell r="E26">
            <v>13544</v>
          </cell>
          <cell r="F26">
            <v>12938</v>
          </cell>
          <cell r="G26">
            <v>12403</v>
          </cell>
          <cell r="H26">
            <v>3772</v>
          </cell>
          <cell r="I26">
            <v>17752</v>
          </cell>
          <cell r="J26">
            <v>1570</v>
          </cell>
          <cell r="K26">
            <v>5055</v>
          </cell>
          <cell r="L26">
            <v>0</v>
          </cell>
        </row>
        <row r="27">
          <cell r="A27">
            <v>41153</v>
          </cell>
          <cell r="B27">
            <v>22381</v>
          </cell>
          <cell r="C27">
            <v>5638</v>
          </cell>
          <cell r="D27">
            <v>22542</v>
          </cell>
          <cell r="E27">
            <v>12755</v>
          </cell>
          <cell r="F27">
            <v>12535</v>
          </cell>
          <cell r="G27">
            <v>11784</v>
          </cell>
          <cell r="H27">
            <v>3657</v>
          </cell>
          <cell r="I27">
            <v>16838</v>
          </cell>
          <cell r="J27">
            <v>1899</v>
          </cell>
          <cell r="K27">
            <v>4235</v>
          </cell>
          <cell r="L27">
            <v>0</v>
          </cell>
        </row>
        <row r="28">
          <cell r="A28">
            <v>41183</v>
          </cell>
          <cell r="B28">
            <v>23093</v>
          </cell>
          <cell r="C28">
            <v>6206</v>
          </cell>
          <cell r="D28">
            <v>23207</v>
          </cell>
          <cell r="E28">
            <v>13371</v>
          </cell>
          <cell r="F28">
            <v>13106</v>
          </cell>
          <cell r="G28">
            <v>11594</v>
          </cell>
          <cell r="H28">
            <v>3416</v>
          </cell>
          <cell r="I28">
            <v>16924</v>
          </cell>
          <cell r="J28">
            <v>1934</v>
          </cell>
          <cell r="K28">
            <v>4030</v>
          </cell>
          <cell r="L28">
            <v>0</v>
          </cell>
        </row>
        <row r="29">
          <cell r="A29">
            <v>41214</v>
          </cell>
          <cell r="B29">
            <v>21691</v>
          </cell>
          <cell r="C29">
            <v>6014</v>
          </cell>
          <cell r="D29">
            <v>22703</v>
          </cell>
          <cell r="E29">
            <v>13916</v>
          </cell>
          <cell r="F29">
            <v>13195</v>
          </cell>
          <cell r="G29">
            <v>11380</v>
          </cell>
          <cell r="H29">
            <v>3957</v>
          </cell>
          <cell r="I29">
            <v>17129</v>
          </cell>
          <cell r="J29">
            <v>1914</v>
          </cell>
          <cell r="K29">
            <v>4270</v>
          </cell>
          <cell r="L29">
            <v>0</v>
          </cell>
        </row>
        <row r="30">
          <cell r="A30">
            <v>41244</v>
          </cell>
          <cell r="B30">
            <v>21441</v>
          </cell>
          <cell r="C30">
            <v>5476</v>
          </cell>
          <cell r="D30">
            <v>20803</v>
          </cell>
          <cell r="E30">
            <v>13513</v>
          </cell>
          <cell r="F30">
            <v>11815</v>
          </cell>
          <cell r="G30">
            <v>10610</v>
          </cell>
          <cell r="H30">
            <v>2780</v>
          </cell>
          <cell r="I30">
            <v>14523</v>
          </cell>
          <cell r="J30">
            <v>2182</v>
          </cell>
          <cell r="K30">
            <v>4509</v>
          </cell>
          <cell r="L30">
            <v>0</v>
          </cell>
        </row>
        <row r="31">
          <cell r="A31">
            <v>41275</v>
          </cell>
          <cell r="B31">
            <v>24998</v>
          </cell>
          <cell r="C31">
            <v>6128</v>
          </cell>
          <cell r="D31">
            <v>27490</v>
          </cell>
          <cell r="E31">
            <v>14705</v>
          </cell>
          <cell r="F31">
            <v>13362</v>
          </cell>
          <cell r="G31">
            <v>13478</v>
          </cell>
          <cell r="H31">
            <v>3052</v>
          </cell>
          <cell r="I31">
            <v>15969</v>
          </cell>
          <cell r="J31">
            <v>1983</v>
          </cell>
          <cell r="K31">
            <v>4551</v>
          </cell>
          <cell r="L31">
            <v>0</v>
          </cell>
        </row>
        <row r="32">
          <cell r="A32">
            <v>41306</v>
          </cell>
          <cell r="B32">
            <v>20658</v>
          </cell>
          <cell r="C32">
            <v>5502</v>
          </cell>
          <cell r="D32">
            <v>22928</v>
          </cell>
          <cell r="E32">
            <v>13042</v>
          </cell>
          <cell r="F32">
            <v>11881</v>
          </cell>
          <cell r="G32">
            <v>11983</v>
          </cell>
          <cell r="H32">
            <v>2942</v>
          </cell>
          <cell r="I32">
            <v>14501</v>
          </cell>
          <cell r="J32">
            <v>1631</v>
          </cell>
          <cell r="K32">
            <v>4112</v>
          </cell>
          <cell r="L32">
            <v>0</v>
          </cell>
        </row>
        <row r="33">
          <cell r="A33">
            <v>41334</v>
          </cell>
          <cell r="B33">
            <v>21371</v>
          </cell>
          <cell r="C33">
            <v>5666</v>
          </cell>
          <cell r="D33">
            <v>24562</v>
          </cell>
          <cell r="E33">
            <v>13472</v>
          </cell>
          <cell r="F33">
            <v>11913</v>
          </cell>
          <cell r="G33">
            <v>12968</v>
          </cell>
          <cell r="H33">
            <v>3609</v>
          </cell>
          <cell r="I33">
            <v>15445</v>
          </cell>
          <cell r="J33">
            <v>1924</v>
          </cell>
          <cell r="K33">
            <v>4228</v>
          </cell>
          <cell r="L33">
            <v>0</v>
          </cell>
        </row>
        <row r="34">
          <cell r="A34">
            <v>41365</v>
          </cell>
          <cell r="B34">
            <v>22194</v>
          </cell>
          <cell r="C34">
            <v>5552</v>
          </cell>
          <cell r="D34">
            <v>25853</v>
          </cell>
          <cell r="E34">
            <v>13388</v>
          </cell>
          <cell r="F34">
            <v>11487</v>
          </cell>
          <cell r="G34">
            <v>11188</v>
          </cell>
          <cell r="H34">
            <v>3346</v>
          </cell>
          <cell r="I34">
            <v>14875</v>
          </cell>
          <cell r="J34">
            <v>1407</v>
          </cell>
          <cell r="K34">
            <v>4007</v>
          </cell>
          <cell r="L34">
            <v>0</v>
          </cell>
        </row>
        <row r="35">
          <cell r="A35">
            <v>41395</v>
          </cell>
          <cell r="B35">
            <v>23779</v>
          </cell>
          <cell r="C35">
            <v>6526</v>
          </cell>
          <cell r="D35">
            <v>26049</v>
          </cell>
          <cell r="E35">
            <v>13650</v>
          </cell>
          <cell r="F35">
            <v>12538</v>
          </cell>
          <cell r="G35">
            <v>11978</v>
          </cell>
          <cell r="H35">
            <v>3744</v>
          </cell>
          <cell r="I35">
            <v>15817</v>
          </cell>
          <cell r="J35">
            <v>1690</v>
          </cell>
          <cell r="K35">
            <v>4779</v>
          </cell>
          <cell r="L35">
            <v>0</v>
          </cell>
        </row>
        <row r="36">
          <cell r="A36">
            <v>41426</v>
          </cell>
          <cell r="B36">
            <v>21862</v>
          </cell>
          <cell r="C36">
            <v>7036</v>
          </cell>
          <cell r="D36">
            <v>23671</v>
          </cell>
          <cell r="E36">
            <v>12084</v>
          </cell>
          <cell r="F36">
            <v>12201</v>
          </cell>
          <cell r="G36">
            <v>11456</v>
          </cell>
          <cell r="H36">
            <v>3497</v>
          </cell>
          <cell r="I36">
            <v>14671</v>
          </cell>
          <cell r="J36">
            <v>1634</v>
          </cell>
          <cell r="K36">
            <v>4872</v>
          </cell>
          <cell r="L36">
            <v>0</v>
          </cell>
        </row>
        <row r="37">
          <cell r="A37">
            <v>41456</v>
          </cell>
          <cell r="B37">
            <v>20892</v>
          </cell>
          <cell r="C37">
            <v>6174</v>
          </cell>
          <cell r="D37">
            <v>24882</v>
          </cell>
          <cell r="E37">
            <v>12206</v>
          </cell>
          <cell r="F37">
            <v>11490</v>
          </cell>
          <cell r="G37">
            <v>11824</v>
          </cell>
          <cell r="H37">
            <v>3464</v>
          </cell>
          <cell r="I37">
            <v>14571</v>
          </cell>
          <cell r="J37">
            <v>1737</v>
          </cell>
          <cell r="K37">
            <v>4711</v>
          </cell>
          <cell r="L37">
            <v>0</v>
          </cell>
        </row>
        <row r="38">
          <cell r="A38">
            <v>41487</v>
          </cell>
          <cell r="B38">
            <v>23262</v>
          </cell>
          <cell r="C38">
            <v>6292</v>
          </cell>
          <cell r="D38">
            <v>25573</v>
          </cell>
          <cell r="E38">
            <v>13848</v>
          </cell>
          <cell r="F38">
            <v>13319</v>
          </cell>
          <cell r="G38">
            <v>13779</v>
          </cell>
          <cell r="H38">
            <v>3259</v>
          </cell>
          <cell r="I38">
            <v>16613</v>
          </cell>
          <cell r="J38">
            <v>1560</v>
          </cell>
          <cell r="K38">
            <v>4832</v>
          </cell>
          <cell r="L38">
            <v>0</v>
          </cell>
        </row>
        <row r="39">
          <cell r="A39">
            <v>41518</v>
          </cell>
          <cell r="B39">
            <v>22808</v>
          </cell>
          <cell r="C39">
            <v>6315</v>
          </cell>
          <cell r="D39">
            <v>24166</v>
          </cell>
          <cell r="E39">
            <v>12746</v>
          </cell>
          <cell r="F39">
            <v>14423</v>
          </cell>
          <cell r="G39">
            <v>13086</v>
          </cell>
          <cell r="H39">
            <v>3323</v>
          </cell>
          <cell r="I39">
            <v>15846</v>
          </cell>
          <cell r="J39">
            <v>1472</v>
          </cell>
          <cell r="K39">
            <v>4679</v>
          </cell>
          <cell r="L39">
            <v>0</v>
          </cell>
        </row>
        <row r="40">
          <cell r="A40">
            <v>41548</v>
          </cell>
          <cell r="B40">
            <v>22411</v>
          </cell>
          <cell r="C40">
            <v>6568</v>
          </cell>
          <cell r="D40">
            <v>24657</v>
          </cell>
          <cell r="E40">
            <v>13623</v>
          </cell>
          <cell r="F40">
            <v>15231</v>
          </cell>
          <cell r="G40">
            <v>12747</v>
          </cell>
          <cell r="H40">
            <v>3686</v>
          </cell>
          <cell r="I40">
            <v>18221</v>
          </cell>
          <cell r="J40">
            <v>1324</v>
          </cell>
          <cell r="K40">
            <v>5384</v>
          </cell>
          <cell r="L40">
            <v>0</v>
          </cell>
        </row>
        <row r="41">
          <cell r="A41">
            <v>41579</v>
          </cell>
          <cell r="B41">
            <v>22135</v>
          </cell>
          <cell r="C41">
            <v>5828</v>
          </cell>
          <cell r="D41">
            <v>24111</v>
          </cell>
          <cell r="E41">
            <v>12769</v>
          </cell>
          <cell r="F41">
            <v>14331</v>
          </cell>
          <cell r="G41">
            <v>12002</v>
          </cell>
          <cell r="H41">
            <v>3020</v>
          </cell>
          <cell r="I41">
            <v>16603</v>
          </cell>
          <cell r="J41">
            <v>1481</v>
          </cell>
          <cell r="K41">
            <v>4652</v>
          </cell>
          <cell r="L41">
            <v>0</v>
          </cell>
        </row>
        <row r="42">
          <cell r="A42">
            <v>41609</v>
          </cell>
          <cell r="B42">
            <v>20205</v>
          </cell>
          <cell r="C42">
            <v>5137</v>
          </cell>
          <cell r="D42">
            <v>24024</v>
          </cell>
          <cell r="E42">
            <v>12976</v>
          </cell>
          <cell r="F42">
            <v>14526</v>
          </cell>
          <cell r="G42">
            <v>11938</v>
          </cell>
          <cell r="H42">
            <v>2934</v>
          </cell>
          <cell r="I42">
            <v>14704</v>
          </cell>
          <cell r="J42">
            <v>1484</v>
          </cell>
          <cell r="K42">
            <v>4701</v>
          </cell>
          <cell r="L42">
            <v>0</v>
          </cell>
        </row>
        <row r="43">
          <cell r="A43">
            <v>41640</v>
          </cell>
          <cell r="B43">
            <v>23293</v>
          </cell>
          <cell r="C43">
            <v>5138</v>
          </cell>
          <cell r="D43">
            <v>27542</v>
          </cell>
          <cell r="E43">
            <v>13910</v>
          </cell>
          <cell r="F43">
            <v>14432</v>
          </cell>
          <cell r="G43">
            <v>12358</v>
          </cell>
          <cell r="H43">
            <v>3901</v>
          </cell>
          <cell r="I43">
            <v>16938</v>
          </cell>
          <cell r="J43">
            <v>1585</v>
          </cell>
          <cell r="K43">
            <v>5192</v>
          </cell>
          <cell r="L43">
            <v>0</v>
          </cell>
        </row>
        <row r="44">
          <cell r="A44">
            <v>41671</v>
          </cell>
          <cell r="B44">
            <v>19514</v>
          </cell>
          <cell r="C44">
            <v>5047</v>
          </cell>
          <cell r="D44">
            <v>25248</v>
          </cell>
          <cell r="E44">
            <v>12283</v>
          </cell>
          <cell r="F44">
            <v>13424</v>
          </cell>
          <cell r="G44">
            <v>12070</v>
          </cell>
          <cell r="H44">
            <v>3256</v>
          </cell>
          <cell r="I44">
            <v>16267</v>
          </cell>
          <cell r="J44">
            <v>1539</v>
          </cell>
          <cell r="K44">
            <v>4197</v>
          </cell>
          <cell r="L44">
            <v>0</v>
          </cell>
        </row>
        <row r="45">
          <cell r="A45">
            <v>41699</v>
          </cell>
          <cell r="B45">
            <v>21474</v>
          </cell>
          <cell r="C45">
            <v>6077</v>
          </cell>
          <cell r="D45">
            <v>26502</v>
          </cell>
          <cell r="E45">
            <v>13927</v>
          </cell>
          <cell r="F45">
            <v>14468</v>
          </cell>
          <cell r="G45">
            <v>13139</v>
          </cell>
          <cell r="H45">
            <v>3518</v>
          </cell>
          <cell r="I45">
            <v>18094</v>
          </cell>
          <cell r="J45">
            <v>1599</v>
          </cell>
          <cell r="K45">
            <v>4263</v>
          </cell>
          <cell r="L45">
            <v>0</v>
          </cell>
        </row>
        <row r="46">
          <cell r="A46">
            <v>41730</v>
          </cell>
          <cell r="B46">
            <v>21957</v>
          </cell>
          <cell r="C46">
            <v>5594</v>
          </cell>
          <cell r="D46">
            <v>23447</v>
          </cell>
          <cell r="E46">
            <v>13309</v>
          </cell>
          <cell r="F46">
            <v>14346</v>
          </cell>
          <cell r="G46">
            <v>12283</v>
          </cell>
          <cell r="H46">
            <v>3001</v>
          </cell>
          <cell r="I46">
            <v>16371</v>
          </cell>
          <cell r="J46">
            <v>1506</v>
          </cell>
          <cell r="K46">
            <v>4447</v>
          </cell>
          <cell r="L46">
            <v>0</v>
          </cell>
        </row>
        <row r="47">
          <cell r="A47">
            <v>41760</v>
          </cell>
          <cell r="B47">
            <v>24022</v>
          </cell>
          <cell r="C47">
            <v>6282</v>
          </cell>
          <cell r="D47">
            <v>26844</v>
          </cell>
          <cell r="E47">
            <v>13849</v>
          </cell>
          <cell r="F47">
            <v>15212</v>
          </cell>
          <cell r="G47">
            <v>13247</v>
          </cell>
          <cell r="H47">
            <v>3289</v>
          </cell>
          <cell r="I47">
            <v>18046</v>
          </cell>
          <cell r="J47">
            <v>1530</v>
          </cell>
          <cell r="K47">
            <v>4458</v>
          </cell>
          <cell r="L47">
            <v>0</v>
          </cell>
        </row>
        <row r="48">
          <cell r="A48">
            <v>41791</v>
          </cell>
          <cell r="B48">
            <v>24399</v>
          </cell>
          <cell r="C48">
            <v>6050</v>
          </cell>
          <cell r="D48">
            <v>25921</v>
          </cell>
          <cell r="E48">
            <v>12624</v>
          </cell>
          <cell r="F48">
            <v>15135</v>
          </cell>
          <cell r="G48">
            <v>13851</v>
          </cell>
          <cell r="H48">
            <v>3333</v>
          </cell>
          <cell r="I48">
            <v>17246</v>
          </cell>
          <cell r="J48">
            <v>1441</v>
          </cell>
          <cell r="K48">
            <v>4118</v>
          </cell>
          <cell r="L48">
            <v>0</v>
          </cell>
        </row>
        <row r="49">
          <cell r="A49">
            <v>41821</v>
          </cell>
          <cell r="B49">
            <v>24333</v>
          </cell>
          <cell r="C49">
            <v>5754</v>
          </cell>
          <cell r="D49">
            <v>27730</v>
          </cell>
          <cell r="E49">
            <v>14149</v>
          </cell>
          <cell r="F49">
            <v>17440</v>
          </cell>
          <cell r="G49">
            <v>14779</v>
          </cell>
          <cell r="H49">
            <v>3603</v>
          </cell>
          <cell r="I49">
            <v>19702</v>
          </cell>
          <cell r="J49">
            <v>1969</v>
          </cell>
          <cell r="K49">
            <v>4444</v>
          </cell>
          <cell r="L49">
            <v>0</v>
          </cell>
        </row>
        <row r="50">
          <cell r="A50">
            <v>41852</v>
          </cell>
          <cell r="B50">
            <v>25836</v>
          </cell>
          <cell r="C50">
            <v>5630</v>
          </cell>
          <cell r="D50">
            <v>25797</v>
          </cell>
          <cell r="E50">
            <v>14512</v>
          </cell>
          <cell r="F50">
            <v>19180</v>
          </cell>
          <cell r="G50">
            <v>17139</v>
          </cell>
          <cell r="H50">
            <v>3803</v>
          </cell>
          <cell r="I50">
            <v>19145</v>
          </cell>
          <cell r="J50">
            <v>2002</v>
          </cell>
          <cell r="K50">
            <v>4569</v>
          </cell>
          <cell r="L50">
            <v>0</v>
          </cell>
        </row>
        <row r="51">
          <cell r="A51">
            <v>41883</v>
          </cell>
          <cell r="B51">
            <v>25818</v>
          </cell>
          <cell r="C51">
            <v>6157</v>
          </cell>
          <cell r="D51">
            <v>25363</v>
          </cell>
          <cell r="E51">
            <v>14148</v>
          </cell>
          <cell r="F51">
            <v>19090</v>
          </cell>
          <cell r="G51">
            <v>17338</v>
          </cell>
          <cell r="H51">
            <v>3897</v>
          </cell>
          <cell r="I51">
            <v>20802</v>
          </cell>
          <cell r="J51">
            <v>1544</v>
          </cell>
          <cell r="K51">
            <v>4110</v>
          </cell>
          <cell r="L51">
            <v>0</v>
          </cell>
        </row>
        <row r="52">
          <cell r="A52">
            <v>41913</v>
          </cell>
          <cell r="B52">
            <v>27740</v>
          </cell>
          <cell r="C52">
            <v>5950</v>
          </cell>
          <cell r="D52">
            <v>25018</v>
          </cell>
          <cell r="E52">
            <v>14651</v>
          </cell>
          <cell r="F52">
            <v>20826</v>
          </cell>
          <cell r="G52">
            <v>17941</v>
          </cell>
          <cell r="H52">
            <v>3950</v>
          </cell>
          <cell r="I52">
            <v>20992</v>
          </cell>
          <cell r="J52">
            <v>1577</v>
          </cell>
          <cell r="K52">
            <v>4282</v>
          </cell>
          <cell r="L52">
            <v>0</v>
          </cell>
        </row>
        <row r="53">
          <cell r="A53">
            <v>41944</v>
          </cell>
          <cell r="B53">
            <v>27485</v>
          </cell>
          <cell r="C53">
            <v>6053</v>
          </cell>
          <cell r="D53">
            <v>25412</v>
          </cell>
          <cell r="E53">
            <v>15418</v>
          </cell>
          <cell r="F53">
            <v>20285</v>
          </cell>
          <cell r="G53">
            <v>18018</v>
          </cell>
          <cell r="H53">
            <v>3534</v>
          </cell>
          <cell r="I53">
            <v>19779</v>
          </cell>
          <cell r="J53">
            <v>1317</v>
          </cell>
          <cell r="K53">
            <v>3648</v>
          </cell>
          <cell r="L53">
            <v>0</v>
          </cell>
        </row>
        <row r="54">
          <cell r="A54">
            <v>41974</v>
          </cell>
          <cell r="B54">
            <v>25104</v>
          </cell>
          <cell r="C54">
            <v>6168</v>
          </cell>
          <cell r="D54">
            <v>28041</v>
          </cell>
          <cell r="E54">
            <v>14905</v>
          </cell>
          <cell r="F54">
            <v>19858</v>
          </cell>
          <cell r="G54">
            <v>19592</v>
          </cell>
          <cell r="H54">
            <v>3248</v>
          </cell>
          <cell r="I54">
            <v>16813</v>
          </cell>
          <cell r="J54">
            <v>1400</v>
          </cell>
          <cell r="K54">
            <v>3896</v>
          </cell>
          <cell r="L54">
            <v>0</v>
          </cell>
        </row>
        <row r="55">
          <cell r="A55">
            <v>42005</v>
          </cell>
          <cell r="B55">
            <v>26268</v>
          </cell>
          <cell r="C55">
            <v>5502</v>
          </cell>
          <cell r="D55">
            <v>36182</v>
          </cell>
          <cell r="E55">
            <v>15904</v>
          </cell>
          <cell r="F55">
            <v>19618</v>
          </cell>
          <cell r="G55">
            <v>21033</v>
          </cell>
          <cell r="H55">
            <v>3068</v>
          </cell>
          <cell r="I55">
            <v>18059</v>
          </cell>
          <cell r="J55">
            <v>1209</v>
          </cell>
          <cell r="K55">
            <v>3549</v>
          </cell>
          <cell r="L55">
            <v>0</v>
          </cell>
        </row>
        <row r="56">
          <cell r="A56">
            <v>42036</v>
          </cell>
          <cell r="B56">
            <v>24450</v>
          </cell>
          <cell r="C56">
            <v>4729</v>
          </cell>
          <cell r="D56">
            <v>30064</v>
          </cell>
          <cell r="E56">
            <v>15032</v>
          </cell>
          <cell r="F56">
            <v>16365</v>
          </cell>
          <cell r="G56">
            <v>19708</v>
          </cell>
          <cell r="H56">
            <v>3048</v>
          </cell>
          <cell r="I56">
            <v>15965</v>
          </cell>
          <cell r="J56">
            <v>1628</v>
          </cell>
          <cell r="K56">
            <v>3364</v>
          </cell>
          <cell r="L56">
            <v>0</v>
          </cell>
        </row>
        <row r="57">
          <cell r="A57">
            <v>42064</v>
          </cell>
          <cell r="B57">
            <v>25958</v>
          </cell>
          <cell r="C57">
            <v>5284</v>
          </cell>
          <cell r="D57">
            <v>27596</v>
          </cell>
          <cell r="E57">
            <v>15500</v>
          </cell>
          <cell r="F57">
            <v>18304</v>
          </cell>
          <cell r="G57">
            <v>21163</v>
          </cell>
          <cell r="H57">
            <v>3615</v>
          </cell>
          <cell r="I57">
            <v>17716</v>
          </cell>
          <cell r="J57">
            <v>1751</v>
          </cell>
          <cell r="K57">
            <v>3503</v>
          </cell>
          <cell r="L57">
            <v>0</v>
          </cell>
        </row>
        <row r="58">
          <cell r="A58">
            <v>42095</v>
          </cell>
          <cell r="B58">
            <v>26058</v>
          </cell>
          <cell r="C58">
            <v>5420</v>
          </cell>
          <cell r="D58">
            <v>25440</v>
          </cell>
          <cell r="E58">
            <v>14874</v>
          </cell>
          <cell r="F58">
            <v>17791</v>
          </cell>
          <cell r="G58">
            <v>22430</v>
          </cell>
          <cell r="H58">
            <v>3238</v>
          </cell>
          <cell r="I58">
            <v>16627</v>
          </cell>
          <cell r="J58">
            <v>1965</v>
          </cell>
          <cell r="K58">
            <v>4187</v>
          </cell>
          <cell r="L58">
            <v>0</v>
          </cell>
        </row>
        <row r="59">
          <cell r="A59">
            <v>42125</v>
          </cell>
          <cell r="B59">
            <v>26233</v>
          </cell>
          <cell r="C59">
            <v>5698</v>
          </cell>
          <cell r="D59">
            <v>24126</v>
          </cell>
          <cell r="E59">
            <v>14259</v>
          </cell>
          <cell r="F59">
            <v>17772</v>
          </cell>
          <cell r="G59">
            <v>22728</v>
          </cell>
          <cell r="H59">
            <v>3632</v>
          </cell>
          <cell r="I59">
            <v>16893</v>
          </cell>
          <cell r="J59">
            <v>1710</v>
          </cell>
          <cell r="K59">
            <v>4064</v>
          </cell>
          <cell r="L59">
            <v>0</v>
          </cell>
        </row>
        <row r="60">
          <cell r="A60">
            <v>42156</v>
          </cell>
          <cell r="B60">
            <v>24056</v>
          </cell>
          <cell r="C60">
            <v>5549</v>
          </cell>
          <cell r="D60">
            <v>25461</v>
          </cell>
          <cell r="E60">
            <v>14954</v>
          </cell>
          <cell r="F60">
            <v>18313</v>
          </cell>
          <cell r="G60">
            <v>24168</v>
          </cell>
          <cell r="H60">
            <v>3417</v>
          </cell>
          <cell r="I60">
            <v>17415</v>
          </cell>
          <cell r="J60">
            <v>1823</v>
          </cell>
          <cell r="K60">
            <v>4382</v>
          </cell>
          <cell r="L60">
            <v>0</v>
          </cell>
        </row>
        <row r="61">
          <cell r="A61">
            <v>42186</v>
          </cell>
          <cell r="B61">
            <v>23928</v>
          </cell>
          <cell r="C61">
            <v>6108</v>
          </cell>
          <cell r="D61">
            <v>27400</v>
          </cell>
          <cell r="E61">
            <v>16138</v>
          </cell>
          <cell r="F61">
            <v>18721</v>
          </cell>
          <cell r="G61">
            <v>25160</v>
          </cell>
          <cell r="H61">
            <v>3954</v>
          </cell>
          <cell r="I61">
            <v>19039</v>
          </cell>
          <cell r="J61">
            <v>1994</v>
          </cell>
          <cell r="K61">
            <v>4934</v>
          </cell>
          <cell r="L61">
            <v>0</v>
          </cell>
        </row>
        <row r="62">
          <cell r="A62">
            <v>42217</v>
          </cell>
          <cell r="B62">
            <v>24027</v>
          </cell>
          <cell r="C62">
            <v>5659</v>
          </cell>
          <cell r="D62">
            <v>25453</v>
          </cell>
          <cell r="E62">
            <v>15754</v>
          </cell>
          <cell r="F62">
            <v>19221</v>
          </cell>
          <cell r="G62">
            <v>26072</v>
          </cell>
          <cell r="H62">
            <v>4094</v>
          </cell>
          <cell r="I62">
            <v>18934</v>
          </cell>
          <cell r="J62">
            <v>1570</v>
          </cell>
          <cell r="K62">
            <v>4309</v>
          </cell>
          <cell r="L62">
            <v>0</v>
          </cell>
        </row>
        <row r="63">
          <cell r="A63">
            <v>42248</v>
          </cell>
          <cell r="B63">
            <v>25133</v>
          </cell>
          <cell r="C63">
            <v>5287</v>
          </cell>
          <cell r="D63">
            <v>27656</v>
          </cell>
          <cell r="E63">
            <v>15524</v>
          </cell>
          <cell r="F63">
            <v>19842</v>
          </cell>
          <cell r="G63">
            <v>26152</v>
          </cell>
          <cell r="H63">
            <v>3468</v>
          </cell>
          <cell r="I63">
            <v>18696</v>
          </cell>
          <cell r="J63">
            <v>1446</v>
          </cell>
          <cell r="K63">
            <v>4534</v>
          </cell>
          <cell r="L63">
            <v>0</v>
          </cell>
        </row>
        <row r="64">
          <cell r="A64">
            <v>42278</v>
          </cell>
          <cell r="B64">
            <v>26856</v>
          </cell>
          <cell r="C64">
            <v>6055</v>
          </cell>
          <cell r="D64">
            <v>29043</v>
          </cell>
          <cell r="E64">
            <v>15243</v>
          </cell>
          <cell r="F64">
            <v>22461</v>
          </cell>
          <cell r="G64">
            <v>27631</v>
          </cell>
          <cell r="H64">
            <v>4390</v>
          </cell>
          <cell r="I64">
            <v>21968</v>
          </cell>
          <cell r="J64">
            <v>1772</v>
          </cell>
          <cell r="K64">
            <v>4711</v>
          </cell>
          <cell r="L64">
            <v>0</v>
          </cell>
        </row>
        <row r="65">
          <cell r="A65">
            <v>42309</v>
          </cell>
          <cell r="B65">
            <v>25402</v>
          </cell>
          <cell r="C65">
            <v>6054</v>
          </cell>
          <cell r="D65">
            <v>27516</v>
          </cell>
          <cell r="E65">
            <v>14483</v>
          </cell>
          <cell r="F65">
            <v>21719</v>
          </cell>
          <cell r="G65">
            <v>26793</v>
          </cell>
          <cell r="H65">
            <v>4008</v>
          </cell>
          <cell r="I65">
            <v>21064</v>
          </cell>
          <cell r="J65">
            <v>1946</v>
          </cell>
          <cell r="K65">
            <v>4170</v>
          </cell>
          <cell r="L65">
            <v>0</v>
          </cell>
        </row>
        <row r="66">
          <cell r="A66">
            <v>42339</v>
          </cell>
          <cell r="B66">
            <v>25194</v>
          </cell>
          <cell r="C66">
            <v>6313</v>
          </cell>
          <cell r="D66">
            <v>28090</v>
          </cell>
          <cell r="E66">
            <v>15550</v>
          </cell>
          <cell r="F66">
            <v>21948</v>
          </cell>
          <cell r="G66">
            <v>27546</v>
          </cell>
          <cell r="H66">
            <v>3568</v>
          </cell>
          <cell r="I66">
            <v>20166</v>
          </cell>
          <cell r="J66">
            <v>1584</v>
          </cell>
          <cell r="K66">
            <v>4049</v>
          </cell>
          <cell r="L66">
            <v>0</v>
          </cell>
        </row>
        <row r="67">
          <cell r="A67">
            <v>42370</v>
          </cell>
          <cell r="B67">
            <v>27706</v>
          </cell>
          <cell r="C67">
            <v>5298</v>
          </cell>
          <cell r="D67">
            <v>29987</v>
          </cell>
          <cell r="E67">
            <v>16795</v>
          </cell>
          <cell r="F67">
            <v>21504</v>
          </cell>
          <cell r="G67">
            <v>27481</v>
          </cell>
          <cell r="H67">
            <v>4244</v>
          </cell>
          <cell r="I67">
            <v>20385</v>
          </cell>
          <cell r="J67">
            <v>1756</v>
          </cell>
          <cell r="K67">
            <v>4311</v>
          </cell>
          <cell r="L67">
            <v>0</v>
          </cell>
        </row>
        <row r="68">
          <cell r="A68">
            <v>42401</v>
          </cell>
          <cell r="B68">
            <v>27386</v>
          </cell>
          <cell r="C68">
            <v>5787</v>
          </cell>
          <cell r="D68">
            <v>29619</v>
          </cell>
          <cell r="E68">
            <v>17006</v>
          </cell>
          <cell r="F68">
            <v>22275</v>
          </cell>
          <cell r="G68">
            <v>26583</v>
          </cell>
          <cell r="H68">
            <v>3787</v>
          </cell>
          <cell r="I68">
            <v>19740</v>
          </cell>
          <cell r="J68">
            <v>1532</v>
          </cell>
          <cell r="K68">
            <v>4340</v>
          </cell>
          <cell r="L68">
            <v>0</v>
          </cell>
        </row>
        <row r="69">
          <cell r="A69">
            <v>42430</v>
          </cell>
          <cell r="B69">
            <v>27888</v>
          </cell>
          <cell r="C69">
            <v>6012</v>
          </cell>
          <cell r="D69">
            <v>30780</v>
          </cell>
          <cell r="E69">
            <v>18200</v>
          </cell>
          <cell r="F69">
            <v>24113</v>
          </cell>
          <cell r="G69">
            <v>31312</v>
          </cell>
          <cell r="H69">
            <v>4399</v>
          </cell>
          <cell r="I69">
            <v>20597</v>
          </cell>
          <cell r="J69">
            <v>1632</v>
          </cell>
          <cell r="K69">
            <v>4949</v>
          </cell>
          <cell r="L69">
            <v>0</v>
          </cell>
        </row>
        <row r="70">
          <cell r="A70">
            <v>42461</v>
          </cell>
          <cell r="B70">
            <v>29459</v>
          </cell>
          <cell r="C70">
            <v>5886</v>
          </cell>
          <cell r="D70">
            <v>30376</v>
          </cell>
          <cell r="E70">
            <v>17171</v>
          </cell>
          <cell r="F70">
            <v>23155</v>
          </cell>
          <cell r="G70">
            <v>32035</v>
          </cell>
          <cell r="H70">
            <v>4097</v>
          </cell>
          <cell r="I70">
            <v>19443</v>
          </cell>
          <cell r="J70">
            <v>1622</v>
          </cell>
          <cell r="K70">
            <v>4774</v>
          </cell>
          <cell r="L70">
            <v>0</v>
          </cell>
        </row>
        <row r="71">
          <cell r="A71">
            <v>42491</v>
          </cell>
          <cell r="B71">
            <v>29190</v>
          </cell>
          <cell r="C71">
            <v>6646</v>
          </cell>
          <cell r="D71">
            <v>30323</v>
          </cell>
          <cell r="E71">
            <v>16706</v>
          </cell>
          <cell r="F71">
            <v>24561</v>
          </cell>
          <cell r="G71">
            <v>34059</v>
          </cell>
          <cell r="H71">
            <v>4684</v>
          </cell>
          <cell r="I71">
            <v>19571</v>
          </cell>
          <cell r="J71">
            <v>2080</v>
          </cell>
          <cell r="K71">
            <v>4474</v>
          </cell>
          <cell r="L71">
            <v>0</v>
          </cell>
        </row>
        <row r="72">
          <cell r="A72">
            <v>42522</v>
          </cell>
          <cell r="B72">
            <v>29520</v>
          </cell>
          <cell r="C72">
            <v>6791</v>
          </cell>
          <cell r="D72">
            <v>29604</v>
          </cell>
          <cell r="E72">
            <v>17261</v>
          </cell>
          <cell r="F72">
            <v>25553</v>
          </cell>
          <cell r="G72">
            <v>32847</v>
          </cell>
          <cell r="H72">
            <v>4706</v>
          </cell>
          <cell r="I72">
            <v>20127</v>
          </cell>
          <cell r="J72">
            <v>1982</v>
          </cell>
          <cell r="K72">
            <v>4731</v>
          </cell>
          <cell r="L72">
            <v>0</v>
          </cell>
        </row>
        <row r="73">
          <cell r="A73">
            <v>42552</v>
          </cell>
          <cell r="B73">
            <v>30832</v>
          </cell>
          <cell r="C73">
            <v>7074</v>
          </cell>
          <cell r="D73">
            <v>31535</v>
          </cell>
          <cell r="E73">
            <v>19049</v>
          </cell>
          <cell r="F73">
            <v>27984</v>
          </cell>
          <cell r="G73">
            <v>35996</v>
          </cell>
          <cell r="H73">
            <v>4298</v>
          </cell>
          <cell r="I73">
            <v>20374</v>
          </cell>
          <cell r="J73">
            <v>2576</v>
          </cell>
          <cell r="K73">
            <v>4860</v>
          </cell>
          <cell r="L73">
            <v>0</v>
          </cell>
        </row>
        <row r="74">
          <cell r="A74">
            <v>42583</v>
          </cell>
          <cell r="B74">
            <v>30695</v>
          </cell>
          <cell r="C74">
            <v>6571</v>
          </cell>
          <cell r="D74">
            <v>30926</v>
          </cell>
          <cell r="E74">
            <v>19028</v>
          </cell>
          <cell r="F74">
            <v>30601</v>
          </cell>
          <cell r="G74">
            <v>37381</v>
          </cell>
          <cell r="H74">
            <v>4242</v>
          </cell>
          <cell r="I74">
            <v>21016</v>
          </cell>
          <cell r="J74">
            <v>2435</v>
          </cell>
          <cell r="K74">
            <v>4956</v>
          </cell>
          <cell r="L74">
            <v>0</v>
          </cell>
        </row>
        <row r="75">
          <cell r="A75">
            <v>42614</v>
          </cell>
          <cell r="B75">
            <v>32502</v>
          </cell>
          <cell r="C75">
            <v>6445</v>
          </cell>
          <cell r="D75">
            <v>32696</v>
          </cell>
          <cell r="E75">
            <v>20034</v>
          </cell>
          <cell r="F75">
            <v>31578</v>
          </cell>
          <cell r="G75">
            <v>40229</v>
          </cell>
          <cell r="H75">
            <v>3977</v>
          </cell>
          <cell r="I75">
            <v>23143</v>
          </cell>
          <cell r="J75">
            <v>1926</v>
          </cell>
          <cell r="K75">
            <v>4040</v>
          </cell>
          <cell r="L75">
            <v>0</v>
          </cell>
        </row>
        <row r="76">
          <cell r="A76">
            <v>42644</v>
          </cell>
          <cell r="B76">
            <v>30204</v>
          </cell>
          <cell r="C76">
            <v>7167</v>
          </cell>
          <cell r="D76">
            <v>31765</v>
          </cell>
          <cell r="E76">
            <v>21054</v>
          </cell>
          <cell r="F76">
            <v>34127</v>
          </cell>
          <cell r="G76">
            <v>41426</v>
          </cell>
          <cell r="H76">
            <v>4498</v>
          </cell>
          <cell r="I76">
            <v>22825</v>
          </cell>
          <cell r="J76">
            <v>2485</v>
          </cell>
          <cell r="K76">
            <v>4544</v>
          </cell>
          <cell r="L76">
            <v>0</v>
          </cell>
        </row>
        <row r="77">
          <cell r="A77">
            <v>42675</v>
          </cell>
          <cell r="B77">
            <v>31634</v>
          </cell>
          <cell r="C77">
            <v>6959</v>
          </cell>
          <cell r="D77">
            <v>29951</v>
          </cell>
          <cell r="E77">
            <v>19611</v>
          </cell>
          <cell r="F77">
            <v>31984</v>
          </cell>
          <cell r="G77">
            <v>39412</v>
          </cell>
          <cell r="H77">
            <v>4341</v>
          </cell>
          <cell r="I77">
            <v>22401</v>
          </cell>
          <cell r="J77">
            <v>2332</v>
          </cell>
          <cell r="K77">
            <v>4581</v>
          </cell>
          <cell r="L77">
            <v>0</v>
          </cell>
        </row>
        <row r="78">
          <cell r="A78">
            <v>42705</v>
          </cell>
          <cell r="B78">
            <v>34784</v>
          </cell>
          <cell r="C78">
            <v>7232</v>
          </cell>
          <cell r="D78">
            <v>31348</v>
          </cell>
          <cell r="E78">
            <v>20108</v>
          </cell>
          <cell r="F78">
            <v>31151</v>
          </cell>
          <cell r="G78">
            <v>42215</v>
          </cell>
          <cell r="H78">
            <v>3857</v>
          </cell>
          <cell r="I78">
            <v>18862</v>
          </cell>
          <cell r="J78">
            <v>1838</v>
          </cell>
          <cell r="K78">
            <v>4050</v>
          </cell>
          <cell r="L78">
            <v>0</v>
          </cell>
        </row>
        <row r="79">
          <cell r="A79">
            <v>42736</v>
          </cell>
          <cell r="B79">
            <v>36306</v>
          </cell>
          <cell r="C79">
            <v>6341</v>
          </cell>
          <cell r="D79">
            <v>37760</v>
          </cell>
          <cell r="E79">
            <v>20519</v>
          </cell>
          <cell r="F79">
            <v>28320</v>
          </cell>
          <cell r="G79">
            <v>40307</v>
          </cell>
          <cell r="H79">
            <v>4056</v>
          </cell>
          <cell r="I79">
            <v>18223</v>
          </cell>
          <cell r="J79">
            <v>1615</v>
          </cell>
          <cell r="K79">
            <v>3882</v>
          </cell>
          <cell r="L79">
            <v>0</v>
          </cell>
        </row>
        <row r="80">
          <cell r="A80">
            <v>42767</v>
          </cell>
          <cell r="B80">
            <v>31979</v>
          </cell>
          <cell r="C80">
            <v>6558</v>
          </cell>
          <cell r="D80">
            <v>34717</v>
          </cell>
          <cell r="E80">
            <v>19748</v>
          </cell>
          <cell r="F80">
            <v>25656</v>
          </cell>
          <cell r="G80">
            <v>39372</v>
          </cell>
          <cell r="H80">
            <v>4338</v>
          </cell>
          <cell r="I80">
            <v>18437</v>
          </cell>
          <cell r="J80">
            <v>1698</v>
          </cell>
          <cell r="K80">
            <v>3565</v>
          </cell>
          <cell r="L80">
            <v>0</v>
          </cell>
        </row>
        <row r="81">
          <cell r="A81">
            <v>42795</v>
          </cell>
          <cell r="B81">
            <v>33727</v>
          </cell>
          <cell r="C81">
            <v>7657</v>
          </cell>
          <cell r="D81">
            <v>35027</v>
          </cell>
          <cell r="E81">
            <v>21705</v>
          </cell>
          <cell r="F81">
            <v>28312</v>
          </cell>
          <cell r="G81">
            <v>41168</v>
          </cell>
          <cell r="H81">
            <v>5027</v>
          </cell>
          <cell r="I81">
            <v>20611</v>
          </cell>
          <cell r="J81">
            <v>2052</v>
          </cell>
          <cell r="K81">
            <v>3974</v>
          </cell>
          <cell r="L81">
            <v>0</v>
          </cell>
        </row>
        <row r="82">
          <cell r="A82">
            <v>42826</v>
          </cell>
          <cell r="B82">
            <v>29866</v>
          </cell>
          <cell r="C82">
            <v>7184</v>
          </cell>
          <cell r="D82">
            <v>28489</v>
          </cell>
          <cell r="E82">
            <v>19087</v>
          </cell>
          <cell r="F82">
            <v>23277</v>
          </cell>
          <cell r="G82">
            <v>38432</v>
          </cell>
          <cell r="H82">
            <v>4659</v>
          </cell>
          <cell r="I82">
            <v>19207</v>
          </cell>
          <cell r="J82">
            <v>1921</v>
          </cell>
          <cell r="K82">
            <v>4485</v>
          </cell>
          <cell r="L82">
            <v>530</v>
          </cell>
        </row>
      </sheetData>
      <sheetData sheetId="3">
        <row r="1">
          <cell r="A1" t="str">
            <v>Category</v>
          </cell>
          <cell r="B1" t="str">
            <v>Data</v>
          </cell>
        </row>
        <row r="2">
          <cell r="A2" t="str">
            <v>Caller terminated call</v>
          </cell>
          <cell r="B2">
            <v>2133034</v>
          </cell>
          <cell r="C2">
            <v>3000000</v>
          </cell>
        </row>
        <row r="3">
          <cell r="A3" t="str">
            <v>Caller referred, no triage</v>
          </cell>
          <cell r="B3">
            <v>581082</v>
          </cell>
        </row>
        <row r="4">
          <cell r="A4" t="str">
            <v>Caller given health info</v>
          </cell>
          <cell r="B4">
            <v>286937</v>
          </cell>
        </row>
        <row r="5">
          <cell r="A5" t="str">
            <v>Other reason</v>
          </cell>
          <cell r="B5">
            <v>4233085</v>
          </cell>
        </row>
      </sheetData>
      <sheetData sheetId="4">
        <row r="1">
          <cell r="A1" t="str">
            <v>Category</v>
          </cell>
        </row>
        <row r="2">
          <cell r="A2" t="str">
            <v>Gastroscopy</v>
          </cell>
          <cell r="B2">
            <v>4.4487291024947695E-2</v>
          </cell>
          <cell r="C2">
            <v>0.01</v>
          </cell>
          <cell r="D2">
            <v>0</v>
          </cell>
        </row>
        <row r="3">
          <cell r="A3" t="str">
            <v>Cystoscopy</v>
          </cell>
        </row>
        <row r="4">
          <cell r="A4" t="str">
            <v>Flexi-sigmoidoscopy</v>
          </cell>
        </row>
        <row r="5">
          <cell r="A5" t="str">
            <v>Colonoscopy</v>
          </cell>
        </row>
        <row r="6">
          <cell r="A6" t="str">
            <v>Urodynamics</v>
          </cell>
        </row>
        <row r="7">
          <cell r="A7" t="str">
            <v>Sleep Studies</v>
          </cell>
        </row>
        <row r="8">
          <cell r="A8" t="str">
            <v>Peripheral Neurophys</v>
          </cell>
        </row>
        <row r="9">
          <cell r="A9" t="str">
            <v>Electrophysiology</v>
          </cell>
        </row>
        <row r="10">
          <cell r="A10" t="str">
            <v>Echocardiography</v>
          </cell>
        </row>
        <row r="11">
          <cell r="A11" t="str">
            <v>Audiology Assessments</v>
          </cell>
        </row>
        <row r="12">
          <cell r="A12" t="str">
            <v>DEXA Scan</v>
          </cell>
        </row>
        <row r="13">
          <cell r="A13" t="str">
            <v>Barium Eneam</v>
          </cell>
        </row>
        <row r="14">
          <cell r="A14" t="str">
            <v>Non-obstetric Ultrasound</v>
          </cell>
        </row>
        <row r="15">
          <cell r="A15" t="str">
            <v>Computerised Tomography (CT)</v>
          </cell>
        </row>
        <row r="16">
          <cell r="A16" t="str">
            <v>Magnetic Resonance Imaging (MRI)</v>
          </cell>
        </row>
      </sheetData>
      <sheetData sheetId="5">
        <row r="1">
          <cell r="A1" t="str">
            <v>Period</v>
          </cell>
        </row>
        <row r="2">
          <cell r="A2" t="str">
            <v>April</v>
          </cell>
          <cell r="B2">
            <v>0.97291421887050278</v>
          </cell>
          <cell r="C2">
            <v>0.96702974444909928</v>
          </cell>
          <cell r="D2">
            <v>0.96363860785623989</v>
          </cell>
          <cell r="E2">
            <v>0.95836001264396697</v>
          </cell>
        </row>
        <row r="3">
          <cell r="A3" t="str">
            <v>May</v>
          </cell>
        </row>
        <row r="4">
          <cell r="A4" t="str">
            <v>June</v>
          </cell>
        </row>
        <row r="5">
          <cell r="A5" t="str">
            <v>July</v>
          </cell>
        </row>
        <row r="6">
          <cell r="A6" t="str">
            <v>August</v>
          </cell>
        </row>
        <row r="7">
          <cell r="A7" t="str">
            <v>September</v>
          </cell>
        </row>
        <row r="8">
          <cell r="A8" t="str">
            <v>October</v>
          </cell>
        </row>
        <row r="9">
          <cell r="A9" t="str">
            <v>November</v>
          </cell>
        </row>
        <row r="10">
          <cell r="A10" t="str">
            <v>December</v>
          </cell>
        </row>
        <row r="11">
          <cell r="A11" t="str">
            <v>January</v>
          </cell>
        </row>
        <row r="12">
          <cell r="A12" t="str">
            <v>February</v>
          </cell>
        </row>
        <row r="13">
          <cell r="A13" t="str">
            <v>March</v>
          </cell>
        </row>
      </sheetData>
      <sheetData sheetId="6"/>
      <sheetData sheetId="7">
        <row r="1">
          <cell r="A1" t="str">
            <v>Period</v>
          </cell>
        </row>
        <row r="2">
          <cell r="A2">
            <v>39295</v>
          </cell>
          <cell r="B2">
            <v>4186974</v>
          </cell>
          <cell r="C2">
            <v>0</v>
          </cell>
          <cell r="D2" t="e">
            <v>#N/A</v>
          </cell>
        </row>
        <row r="3">
          <cell r="A3">
            <v>39326</v>
          </cell>
        </row>
        <row r="4">
          <cell r="A4">
            <v>39356</v>
          </cell>
        </row>
        <row r="5">
          <cell r="A5">
            <v>39387</v>
          </cell>
        </row>
        <row r="6">
          <cell r="A6">
            <v>39417</v>
          </cell>
        </row>
        <row r="7">
          <cell r="A7">
            <v>39448</v>
          </cell>
        </row>
        <row r="8">
          <cell r="A8">
            <v>39479</v>
          </cell>
        </row>
        <row r="9">
          <cell r="A9">
            <v>39508</v>
          </cell>
        </row>
        <row r="10">
          <cell r="A10">
            <v>39539</v>
          </cell>
        </row>
        <row r="11">
          <cell r="A11">
            <v>39569</v>
          </cell>
        </row>
        <row r="12">
          <cell r="A12">
            <v>39600</v>
          </cell>
        </row>
        <row r="13">
          <cell r="A13">
            <v>39630</v>
          </cell>
        </row>
        <row r="14">
          <cell r="A14">
            <v>39661</v>
          </cell>
        </row>
        <row r="15">
          <cell r="A15">
            <v>39692</v>
          </cell>
        </row>
        <row r="16">
          <cell r="A16">
            <v>39722</v>
          </cell>
        </row>
        <row r="17">
          <cell r="A17">
            <v>39753</v>
          </cell>
        </row>
        <row r="18">
          <cell r="A18">
            <v>39783</v>
          </cell>
        </row>
        <row r="19">
          <cell r="A19">
            <v>39814</v>
          </cell>
        </row>
        <row r="20">
          <cell r="A20">
            <v>39845</v>
          </cell>
        </row>
        <row r="21">
          <cell r="A21">
            <v>39873</v>
          </cell>
        </row>
        <row r="22">
          <cell r="A22">
            <v>39904</v>
          </cell>
        </row>
        <row r="23">
          <cell r="A23">
            <v>39934</v>
          </cell>
        </row>
        <row r="24">
          <cell r="A24">
            <v>39965</v>
          </cell>
        </row>
        <row r="25">
          <cell r="A25">
            <v>39995</v>
          </cell>
        </row>
        <row r="26">
          <cell r="A26">
            <v>40026</v>
          </cell>
        </row>
        <row r="27">
          <cell r="A27">
            <v>40057</v>
          </cell>
        </row>
        <row r="28">
          <cell r="A28">
            <v>40087</v>
          </cell>
        </row>
        <row r="29">
          <cell r="A29">
            <v>40118</v>
          </cell>
        </row>
        <row r="30">
          <cell r="A30">
            <v>40148</v>
          </cell>
        </row>
        <row r="31">
          <cell r="A31">
            <v>40179</v>
          </cell>
        </row>
        <row r="32">
          <cell r="A32">
            <v>40210</v>
          </cell>
        </row>
        <row r="33">
          <cell r="A33">
            <v>40238</v>
          </cell>
        </row>
        <row r="34">
          <cell r="A34">
            <v>40269</v>
          </cell>
        </row>
        <row r="35">
          <cell r="A35">
            <v>40299</v>
          </cell>
        </row>
        <row r="36">
          <cell r="A36">
            <v>40330</v>
          </cell>
        </row>
        <row r="37">
          <cell r="A37">
            <v>40360</v>
          </cell>
        </row>
        <row r="38">
          <cell r="A38">
            <v>40391</v>
          </cell>
        </row>
        <row r="39">
          <cell r="A39">
            <v>40422</v>
          </cell>
        </row>
        <row r="40">
          <cell r="A40">
            <v>40452</v>
          </cell>
        </row>
        <row r="41">
          <cell r="A41">
            <v>40483</v>
          </cell>
        </row>
        <row r="42">
          <cell r="A42">
            <v>40513</v>
          </cell>
        </row>
        <row r="43">
          <cell r="A43">
            <v>40544</v>
          </cell>
        </row>
        <row r="44">
          <cell r="A44">
            <v>40575</v>
          </cell>
        </row>
        <row r="45">
          <cell r="A45">
            <v>40603</v>
          </cell>
        </row>
        <row r="46">
          <cell r="A46">
            <v>40634</v>
          </cell>
        </row>
        <row r="47">
          <cell r="A47">
            <v>40664</v>
          </cell>
        </row>
        <row r="48">
          <cell r="A48">
            <v>40695</v>
          </cell>
        </row>
        <row r="49">
          <cell r="A49">
            <v>40725</v>
          </cell>
        </row>
        <row r="50">
          <cell r="A50">
            <v>40756</v>
          </cell>
        </row>
        <row r="51">
          <cell r="A51">
            <v>40787</v>
          </cell>
        </row>
        <row r="52">
          <cell r="A52">
            <v>40817</v>
          </cell>
        </row>
        <row r="53">
          <cell r="A53">
            <v>40848</v>
          </cell>
        </row>
        <row r="54">
          <cell r="A54">
            <v>40878</v>
          </cell>
        </row>
        <row r="55">
          <cell r="A55">
            <v>40909</v>
          </cell>
        </row>
        <row r="56">
          <cell r="A56">
            <v>40940</v>
          </cell>
        </row>
        <row r="57">
          <cell r="A57">
            <v>40969</v>
          </cell>
        </row>
        <row r="58">
          <cell r="A58">
            <v>41000</v>
          </cell>
        </row>
        <row r="59">
          <cell r="A59">
            <v>41030</v>
          </cell>
        </row>
        <row r="60">
          <cell r="A60">
            <v>41061</v>
          </cell>
        </row>
        <row r="61">
          <cell r="A61">
            <v>41091</v>
          </cell>
        </row>
        <row r="62">
          <cell r="A62">
            <v>41122</v>
          </cell>
        </row>
        <row r="63">
          <cell r="A63">
            <v>41153</v>
          </cell>
        </row>
        <row r="64">
          <cell r="A64">
            <v>41183</v>
          </cell>
        </row>
        <row r="65">
          <cell r="A65">
            <v>41214</v>
          </cell>
        </row>
        <row r="66">
          <cell r="A66">
            <v>41244</v>
          </cell>
        </row>
        <row r="67">
          <cell r="A67">
            <v>41275</v>
          </cell>
        </row>
        <row r="68">
          <cell r="A68">
            <v>41306</v>
          </cell>
        </row>
        <row r="69">
          <cell r="A69">
            <v>41334</v>
          </cell>
        </row>
        <row r="70">
          <cell r="A70">
            <v>41365</v>
          </cell>
        </row>
        <row r="71">
          <cell r="A71">
            <v>41395</v>
          </cell>
        </row>
        <row r="72">
          <cell r="A72">
            <v>41426</v>
          </cell>
        </row>
        <row r="73">
          <cell r="A73">
            <v>41456</v>
          </cell>
        </row>
        <row r="74">
          <cell r="A74">
            <v>41487</v>
          </cell>
        </row>
        <row r="75">
          <cell r="A75">
            <v>41518</v>
          </cell>
        </row>
        <row r="76">
          <cell r="A76">
            <v>41548</v>
          </cell>
        </row>
        <row r="77">
          <cell r="A77">
            <v>41579</v>
          </cell>
        </row>
        <row r="78">
          <cell r="A78">
            <v>41609</v>
          </cell>
        </row>
        <row r="79">
          <cell r="A79">
            <v>41640</v>
          </cell>
        </row>
        <row r="80">
          <cell r="A80">
            <v>41671</v>
          </cell>
        </row>
        <row r="81">
          <cell r="A81">
            <v>41699</v>
          </cell>
        </row>
        <row r="82">
          <cell r="A82">
            <v>41730</v>
          </cell>
        </row>
        <row r="83">
          <cell r="A83">
            <v>41760</v>
          </cell>
        </row>
        <row r="84">
          <cell r="A84">
            <v>41791</v>
          </cell>
        </row>
        <row r="85">
          <cell r="A85">
            <v>41821</v>
          </cell>
        </row>
        <row r="86">
          <cell r="A86">
            <v>41852</v>
          </cell>
        </row>
        <row r="87">
          <cell r="A87">
            <v>41883</v>
          </cell>
        </row>
        <row r="88">
          <cell r="A88">
            <v>41913</v>
          </cell>
        </row>
        <row r="89">
          <cell r="A89">
            <v>41944</v>
          </cell>
        </row>
        <row r="90">
          <cell r="A90">
            <v>41974</v>
          </cell>
        </row>
        <row r="91">
          <cell r="A91">
            <v>42005</v>
          </cell>
        </row>
        <row r="92">
          <cell r="A92">
            <v>42036</v>
          </cell>
        </row>
        <row r="93">
          <cell r="A93">
            <v>42064</v>
          </cell>
        </row>
        <row r="94">
          <cell r="A94">
            <v>42095</v>
          </cell>
        </row>
        <row r="95">
          <cell r="A95">
            <v>42125</v>
          </cell>
        </row>
        <row r="96">
          <cell r="A96">
            <v>42156</v>
          </cell>
        </row>
        <row r="97">
          <cell r="A97">
            <v>42186</v>
          </cell>
        </row>
        <row r="98">
          <cell r="A98">
            <v>42217</v>
          </cell>
        </row>
        <row r="99">
          <cell r="A99">
            <v>42248</v>
          </cell>
        </row>
        <row r="100">
          <cell r="A100">
            <v>42278</v>
          </cell>
        </row>
        <row r="101">
          <cell r="A101">
            <v>42309</v>
          </cell>
        </row>
        <row r="102">
          <cell r="A102">
            <v>42339</v>
          </cell>
        </row>
        <row r="103">
          <cell r="A103">
            <v>42370</v>
          </cell>
        </row>
        <row r="104">
          <cell r="A104">
            <v>42401</v>
          </cell>
        </row>
        <row r="105">
          <cell r="A105">
            <v>42430</v>
          </cell>
        </row>
        <row r="106">
          <cell r="A106">
            <v>42461</v>
          </cell>
        </row>
        <row r="107">
          <cell r="A107">
            <v>42491</v>
          </cell>
        </row>
        <row r="108">
          <cell r="A108">
            <v>42522</v>
          </cell>
        </row>
        <row r="109">
          <cell r="A109">
            <v>42552</v>
          </cell>
        </row>
        <row r="110">
          <cell r="A110">
            <v>42583</v>
          </cell>
        </row>
        <row r="111">
          <cell r="A111">
            <v>42614</v>
          </cell>
        </row>
        <row r="112">
          <cell r="A112">
            <v>42644</v>
          </cell>
        </row>
        <row r="113">
          <cell r="A113">
            <v>42675</v>
          </cell>
        </row>
        <row r="114">
          <cell r="A114">
            <v>42705</v>
          </cell>
        </row>
        <row r="115">
          <cell r="A115">
            <v>42736</v>
          </cell>
        </row>
        <row r="116">
          <cell r="A116">
            <v>42767</v>
          </cell>
        </row>
        <row r="117">
          <cell r="A117">
            <v>42795</v>
          </cell>
        </row>
      </sheetData>
      <sheetData sheetId="8">
        <row r="1">
          <cell r="A1" t="str">
            <v>Category</v>
          </cell>
        </row>
        <row r="2">
          <cell r="A2" t="str">
            <v>Good Experience</v>
          </cell>
          <cell r="B2">
            <v>0.84799999999999998</v>
          </cell>
        </row>
        <row r="3">
          <cell r="A3" t="str">
            <v>Poor Experience</v>
          </cell>
        </row>
        <row r="4">
          <cell r="A4" t="str">
            <v>Neither good nor bad</v>
          </cell>
        </row>
      </sheetData>
      <sheetData sheetId="9">
        <row r="1">
          <cell r="A1" t="str">
            <v>Item</v>
          </cell>
        </row>
        <row r="2">
          <cell r="A2" t="str">
            <v>02N</v>
          </cell>
          <cell r="B2">
            <v>0.97109826589595372</v>
          </cell>
          <cell r="C2">
            <v>2.0493226814866299E-2</v>
          </cell>
          <cell r="E2">
            <v>2.0493226814866299E-2</v>
          </cell>
          <cell r="F2" t="e">
            <v>#N/A</v>
          </cell>
          <cell r="G2" t="e">
            <v>#N/A</v>
          </cell>
          <cell r="H2" t="e">
            <v>#N/A</v>
          </cell>
        </row>
        <row r="3">
          <cell r="A3" t="str">
            <v>09C</v>
          </cell>
        </row>
        <row r="4">
          <cell r="A4" t="str">
            <v>10Y</v>
          </cell>
        </row>
        <row r="5">
          <cell r="A5" t="str">
            <v>07L</v>
          </cell>
        </row>
        <row r="6">
          <cell r="A6" t="str">
            <v>07M</v>
          </cell>
        </row>
        <row r="7">
          <cell r="A7" t="str">
            <v>02P</v>
          </cell>
        </row>
        <row r="8">
          <cell r="A8" t="str">
            <v>99E</v>
          </cell>
        </row>
        <row r="9">
          <cell r="A9" t="str">
            <v>02Q</v>
          </cell>
        </row>
        <row r="10">
          <cell r="A10" t="str">
            <v>11E</v>
          </cell>
        </row>
        <row r="11">
          <cell r="A11" t="str">
            <v>06F</v>
          </cell>
        </row>
        <row r="12">
          <cell r="A12" t="str">
            <v>07N</v>
          </cell>
        </row>
        <row r="13">
          <cell r="A13" t="str">
            <v>13P</v>
          </cell>
        </row>
        <row r="14">
          <cell r="A14" t="str">
            <v>04X</v>
          </cell>
        </row>
        <row r="15">
          <cell r="A15" t="str">
            <v>00Q</v>
          </cell>
        </row>
        <row r="16">
          <cell r="A16" t="str">
            <v>00R</v>
          </cell>
        </row>
        <row r="17">
          <cell r="A17" t="str">
            <v>00T</v>
          </cell>
        </row>
        <row r="18">
          <cell r="A18" t="str">
            <v>10G</v>
          </cell>
        </row>
        <row r="19">
          <cell r="A19" t="str">
            <v>02W</v>
          </cell>
        </row>
        <row r="20">
          <cell r="A20" t="str">
            <v>02R</v>
          </cell>
        </row>
        <row r="21">
          <cell r="A21" t="str">
            <v>07P</v>
          </cell>
        </row>
        <row r="22">
          <cell r="A22" t="str">
            <v>09D</v>
          </cell>
        </row>
        <row r="23">
          <cell r="A23" t="str">
            <v>11H</v>
          </cell>
        </row>
        <row r="24">
          <cell r="A24" t="str">
            <v>07Q</v>
          </cell>
        </row>
        <row r="25">
          <cell r="A25" t="str">
            <v>00V</v>
          </cell>
        </row>
        <row r="26">
          <cell r="A26" t="str">
            <v>02T</v>
          </cell>
        </row>
        <row r="27">
          <cell r="A27" t="str">
            <v>06H</v>
          </cell>
        </row>
        <row r="28">
          <cell r="A28" t="str">
            <v>07R</v>
          </cell>
        </row>
        <row r="29">
          <cell r="A29" t="str">
            <v>04Y</v>
          </cell>
        </row>
        <row r="30">
          <cell r="A30" t="str">
            <v>09E</v>
          </cell>
        </row>
        <row r="31">
          <cell r="A31" t="str">
            <v>99F</v>
          </cell>
        </row>
        <row r="32">
          <cell r="A32" t="str">
            <v>09A</v>
          </cell>
        </row>
        <row r="33">
          <cell r="A33" t="str">
            <v>10H</v>
          </cell>
        </row>
        <row r="34">
          <cell r="A34" t="str">
            <v>00X</v>
          </cell>
        </row>
        <row r="35">
          <cell r="A35" t="str">
            <v>07T</v>
          </cell>
        </row>
        <row r="36">
          <cell r="A36" t="str">
            <v>09G</v>
          </cell>
        </row>
        <row r="37">
          <cell r="A37" t="str">
            <v>03V</v>
          </cell>
        </row>
        <row r="38">
          <cell r="A38" t="str">
            <v>05A</v>
          </cell>
        </row>
        <row r="39">
          <cell r="A39" t="str">
            <v>09H</v>
          </cell>
        </row>
        <row r="40">
          <cell r="A40" t="str">
            <v>07V</v>
          </cell>
        </row>
        <row r="41">
          <cell r="A41" t="str">
            <v>00C</v>
          </cell>
        </row>
        <row r="42">
          <cell r="A42" t="str">
            <v>09J</v>
          </cell>
        </row>
        <row r="43">
          <cell r="A43" t="str">
            <v>02X</v>
          </cell>
        </row>
        <row r="44">
          <cell r="A44" t="str">
            <v>11J</v>
          </cell>
        </row>
        <row r="45">
          <cell r="A45" t="str">
            <v>05C</v>
          </cell>
        </row>
        <row r="46">
          <cell r="A46" t="str">
            <v>00D</v>
          </cell>
        </row>
        <row r="47">
          <cell r="A47" t="str">
            <v>07W</v>
          </cell>
        </row>
        <row r="48">
          <cell r="A48" t="str">
            <v>06K</v>
          </cell>
        </row>
        <row r="49">
          <cell r="A49" t="str">
            <v>01A</v>
          </cell>
        </row>
        <row r="50">
          <cell r="A50" t="str">
            <v>03W</v>
          </cell>
        </row>
        <row r="51">
          <cell r="A51" t="str">
            <v>02Y</v>
          </cell>
        </row>
        <row r="52">
          <cell r="A52" t="str">
            <v>05D</v>
          </cell>
        </row>
        <row r="53">
          <cell r="A53" t="str">
            <v>09L</v>
          </cell>
        </row>
        <row r="54">
          <cell r="A54" t="str">
            <v>09F</v>
          </cell>
        </row>
        <row r="55">
          <cell r="A55" t="str">
            <v>01C</v>
          </cell>
        </row>
        <row r="56">
          <cell r="A56" t="str">
            <v>07X</v>
          </cell>
        </row>
        <row r="57">
          <cell r="A57" t="str">
            <v>03X</v>
          </cell>
        </row>
        <row r="58">
          <cell r="A58" t="str">
            <v>10K</v>
          </cell>
        </row>
        <row r="59">
          <cell r="A59" t="str">
            <v>02M</v>
          </cell>
        </row>
        <row r="60">
          <cell r="A60" t="str">
            <v>11M</v>
          </cell>
        </row>
        <row r="61">
          <cell r="A61" t="str">
            <v>06M</v>
          </cell>
        </row>
        <row r="62">
          <cell r="A62" t="str">
            <v>03A</v>
          </cell>
        </row>
        <row r="63">
          <cell r="A63" t="str">
            <v>01E</v>
          </cell>
        </row>
        <row r="64">
          <cell r="A64" t="str">
            <v>08A</v>
          </cell>
        </row>
        <row r="65">
          <cell r="A65" t="str">
            <v>09N</v>
          </cell>
        </row>
        <row r="66">
          <cell r="A66" t="str">
            <v>01F</v>
          </cell>
        </row>
        <row r="67">
          <cell r="A67" t="str">
            <v>03D</v>
          </cell>
        </row>
        <row r="68">
          <cell r="A68" t="str">
            <v>08C</v>
          </cell>
        </row>
        <row r="69">
          <cell r="A69" t="str">
            <v>03Y</v>
          </cell>
        </row>
        <row r="70">
          <cell r="A70" t="str">
            <v>08D</v>
          </cell>
        </row>
        <row r="71">
          <cell r="A71" t="str">
            <v>03E</v>
          </cell>
        </row>
        <row r="72">
          <cell r="A72" t="str">
            <v>08E</v>
          </cell>
        </row>
        <row r="73">
          <cell r="A73" t="str">
            <v>00K</v>
          </cell>
        </row>
        <row r="74">
          <cell r="A74" t="str">
            <v>09P</v>
          </cell>
        </row>
        <row r="75">
          <cell r="A75" t="str">
            <v>08F</v>
          </cell>
        </row>
        <row r="76">
          <cell r="A76" t="str">
            <v>05F</v>
          </cell>
        </row>
        <row r="77">
          <cell r="A77" t="str">
            <v>06N</v>
          </cell>
        </row>
        <row r="78">
          <cell r="A78" t="str">
            <v>01D</v>
          </cell>
        </row>
        <row r="79">
          <cell r="A79" t="str">
            <v>99K</v>
          </cell>
        </row>
        <row r="80">
          <cell r="A80" t="str">
            <v>08G</v>
          </cell>
        </row>
        <row r="81">
          <cell r="A81" t="str">
            <v>09X</v>
          </cell>
        </row>
        <row r="82">
          <cell r="A82" t="str">
            <v>07Y</v>
          </cell>
        </row>
        <row r="83">
          <cell r="A83" t="str">
            <v>03F</v>
          </cell>
        </row>
        <row r="84">
          <cell r="A84" t="str">
            <v>06L</v>
          </cell>
        </row>
        <row r="85">
          <cell r="A85" t="str">
            <v>10L</v>
          </cell>
        </row>
        <row r="86">
          <cell r="A86" t="str">
            <v>08H</v>
          </cell>
        </row>
        <row r="87">
          <cell r="A87" t="str">
            <v>11N</v>
          </cell>
        </row>
        <row r="88">
          <cell r="A88" t="str">
            <v>08J</v>
          </cell>
        </row>
        <row r="89">
          <cell r="A89" t="str">
            <v>01J</v>
          </cell>
        </row>
        <row r="90">
          <cell r="A90" t="str">
            <v>08K</v>
          </cell>
        </row>
        <row r="91">
          <cell r="A91" t="str">
            <v>02V</v>
          </cell>
        </row>
        <row r="92">
          <cell r="A92" t="str">
            <v>03G</v>
          </cell>
        </row>
        <row r="93">
          <cell r="A93" t="str">
            <v>03C</v>
          </cell>
        </row>
        <row r="94">
          <cell r="A94" t="str">
            <v>04C</v>
          </cell>
        </row>
        <row r="95">
          <cell r="A95" t="str">
            <v>08L</v>
          </cell>
        </row>
        <row r="96">
          <cell r="A96" t="str">
            <v>03T</v>
          </cell>
        </row>
        <row r="97">
          <cell r="A97" t="str">
            <v>04D</v>
          </cell>
        </row>
        <row r="98">
          <cell r="A98" t="str">
            <v>99A</v>
          </cell>
        </row>
        <row r="99">
          <cell r="A99" t="str">
            <v>06P</v>
          </cell>
        </row>
        <row r="100">
          <cell r="A100" t="str">
            <v>14L</v>
          </cell>
        </row>
        <row r="101">
          <cell r="A101" t="str">
            <v>04E</v>
          </cell>
        </row>
        <row r="102">
          <cell r="A102" t="str">
            <v>09W</v>
          </cell>
        </row>
        <row r="103">
          <cell r="A103" t="str">
            <v>08R</v>
          </cell>
        </row>
        <row r="104">
          <cell r="A104" t="str">
            <v>06Q</v>
          </cell>
        </row>
        <row r="105">
          <cell r="A105" t="str">
            <v>04F</v>
          </cell>
        </row>
        <row r="106">
          <cell r="A106" t="str">
            <v>01K</v>
          </cell>
        </row>
        <row r="107">
          <cell r="A107" t="str">
            <v>04G</v>
          </cell>
        </row>
        <row r="108">
          <cell r="A108" t="str">
            <v>04H</v>
          </cell>
        </row>
        <row r="109">
          <cell r="A109" t="str">
            <v>10M</v>
          </cell>
        </row>
        <row r="110">
          <cell r="A110" t="str">
            <v>13T</v>
          </cell>
        </row>
        <row r="111">
          <cell r="A111" t="str">
            <v>08M</v>
          </cell>
        </row>
        <row r="112">
          <cell r="A112" t="str">
            <v>10N</v>
          </cell>
        </row>
        <row r="113">
          <cell r="A113" t="str">
            <v>01H</v>
          </cell>
        </row>
        <row r="114">
          <cell r="A114" t="str">
            <v>04J</v>
          </cell>
        </row>
        <row r="115">
          <cell r="A115" t="str">
            <v>00J</v>
          </cell>
        </row>
        <row r="116">
          <cell r="A116" t="str">
            <v>06T</v>
          </cell>
        </row>
        <row r="117">
          <cell r="A117" t="str">
            <v>99M</v>
          </cell>
        </row>
        <row r="118">
          <cell r="A118" t="str">
            <v>03H</v>
          </cell>
        </row>
        <row r="119">
          <cell r="A119" t="str">
            <v>10J</v>
          </cell>
        </row>
        <row r="120">
          <cell r="A120" t="str">
            <v>03J</v>
          </cell>
        </row>
        <row r="121">
          <cell r="A121" t="str">
            <v>03K</v>
          </cell>
        </row>
        <row r="122">
          <cell r="A122" t="str">
            <v>06V</v>
          </cell>
        </row>
        <row r="123">
          <cell r="A123" t="str">
            <v>11T</v>
          </cell>
        </row>
        <row r="124">
          <cell r="A124" t="str">
            <v>05G</v>
          </cell>
        </row>
        <row r="125">
          <cell r="A125" t="str">
            <v>99C</v>
          </cell>
        </row>
        <row r="126">
          <cell r="A126" t="str">
            <v>09Y</v>
          </cell>
        </row>
        <row r="127">
          <cell r="A127" t="str">
            <v>99P</v>
          </cell>
        </row>
        <row r="128">
          <cell r="A128" t="str">
            <v>00L</v>
          </cell>
        </row>
        <row r="129">
          <cell r="A129" t="str">
            <v>06W</v>
          </cell>
        </row>
        <row r="130">
          <cell r="A130" t="str">
            <v>04K</v>
          </cell>
        </row>
        <row r="131">
          <cell r="A131" t="str">
            <v>04L</v>
          </cell>
        </row>
        <row r="132">
          <cell r="A132" t="str">
            <v>04M</v>
          </cell>
        </row>
        <row r="133">
          <cell r="A133" t="str">
            <v>00Y</v>
          </cell>
        </row>
        <row r="134">
          <cell r="A134" t="str">
            <v>10Q</v>
          </cell>
        </row>
        <row r="135">
          <cell r="A135" t="str">
            <v>10R</v>
          </cell>
        </row>
        <row r="136">
          <cell r="A136" t="str">
            <v>08N</v>
          </cell>
        </row>
        <row r="137">
          <cell r="A137" t="str">
            <v>05J</v>
          </cell>
        </row>
        <row r="138">
          <cell r="A138" t="str">
            <v>08P</v>
          </cell>
        </row>
        <row r="139">
          <cell r="A139" t="str">
            <v>03L</v>
          </cell>
        </row>
        <row r="140">
          <cell r="A140" t="str">
            <v>04N</v>
          </cell>
        </row>
        <row r="141">
          <cell r="A141" t="str">
            <v>01G</v>
          </cell>
        </row>
        <row r="142">
          <cell r="A142" t="str">
            <v>05L</v>
          </cell>
        </row>
        <row r="143">
          <cell r="A143" t="str">
            <v>03M</v>
          </cell>
        </row>
        <row r="144">
          <cell r="A144" t="str">
            <v>03N</v>
          </cell>
        </row>
        <row r="145">
          <cell r="A145" t="str">
            <v>05N</v>
          </cell>
        </row>
        <row r="146">
          <cell r="A146" t="str">
            <v>10T</v>
          </cell>
        </row>
        <row r="147">
          <cell r="A147" t="str">
            <v>05P</v>
          </cell>
        </row>
        <row r="148">
          <cell r="A148" t="str">
            <v>11X</v>
          </cell>
        </row>
        <row r="149">
          <cell r="A149" t="str">
            <v>01R</v>
          </cell>
        </row>
        <row r="150">
          <cell r="A150" t="str">
            <v>99Q</v>
          </cell>
        </row>
        <row r="151">
          <cell r="A151" t="str">
            <v>05Q</v>
          </cell>
        </row>
        <row r="152">
          <cell r="A152" t="str">
            <v>10V</v>
          </cell>
        </row>
        <row r="153">
          <cell r="A153" t="str">
            <v>12A</v>
          </cell>
        </row>
        <row r="154">
          <cell r="A154" t="str">
            <v>10A</v>
          </cell>
        </row>
        <row r="155">
          <cell r="A155" t="str">
            <v>99D</v>
          </cell>
        </row>
        <row r="156">
          <cell r="A156" t="str">
            <v>06Y</v>
          </cell>
        </row>
        <row r="157">
          <cell r="A157" t="str">
            <v>10W</v>
          </cell>
        </row>
        <row r="158">
          <cell r="A158" t="str">
            <v>01T</v>
          </cell>
        </row>
        <row r="159">
          <cell r="A159" t="str">
            <v>00M</v>
          </cell>
        </row>
        <row r="160">
          <cell r="A160" t="str">
            <v>00N</v>
          </cell>
        </row>
        <row r="161">
          <cell r="A161" t="str">
            <v>05R</v>
          </cell>
        </row>
        <row r="162">
          <cell r="A162" t="str">
            <v>04Q</v>
          </cell>
        </row>
        <row r="163">
          <cell r="A163" t="str">
            <v>05T</v>
          </cell>
        </row>
        <row r="164">
          <cell r="A164" t="str">
            <v>10X</v>
          </cell>
        </row>
        <row r="165">
          <cell r="A165" t="str">
            <v>99G</v>
          </cell>
        </row>
        <row r="166">
          <cell r="A166" t="str">
            <v>04R</v>
          </cell>
        </row>
        <row r="167">
          <cell r="A167" t="str">
            <v>01V</v>
          </cell>
        </row>
        <row r="168">
          <cell r="A168" t="str">
            <v>08Q</v>
          </cell>
        </row>
        <row r="169">
          <cell r="A169" t="str">
            <v>01X</v>
          </cell>
        </row>
        <row r="170">
          <cell r="A170" t="str">
            <v>05V</v>
          </cell>
        </row>
        <row r="171">
          <cell r="A171" t="str">
            <v>01W</v>
          </cell>
        </row>
        <row r="172">
          <cell r="A172" t="str">
            <v>05W</v>
          </cell>
        </row>
        <row r="173">
          <cell r="A173" t="str">
            <v>00P</v>
          </cell>
        </row>
        <row r="174">
          <cell r="A174" t="str">
            <v>99H</v>
          </cell>
        </row>
        <row r="175">
          <cell r="A175" t="str">
            <v>10C</v>
          </cell>
        </row>
        <row r="176">
          <cell r="A176" t="str">
            <v>08T</v>
          </cell>
        </row>
        <row r="177">
          <cell r="A177" t="str">
            <v>10D</v>
          </cell>
        </row>
        <row r="178">
          <cell r="A178" t="str">
            <v>12D</v>
          </cell>
        </row>
        <row r="179">
          <cell r="A179" t="str">
            <v>01Y</v>
          </cell>
        </row>
        <row r="180">
          <cell r="A180" t="str">
            <v>05X</v>
          </cell>
        </row>
        <row r="181">
          <cell r="A181" t="str">
            <v>10E</v>
          </cell>
        </row>
        <row r="182">
          <cell r="A182" t="str">
            <v>07G</v>
          </cell>
        </row>
        <row r="183">
          <cell r="A183" t="str">
            <v>08V</v>
          </cell>
        </row>
        <row r="184">
          <cell r="A184" t="str">
            <v>02A</v>
          </cell>
        </row>
        <row r="185">
          <cell r="A185" t="str">
            <v>03Q</v>
          </cell>
        </row>
        <row r="186">
          <cell r="A186" t="str">
            <v>02D</v>
          </cell>
        </row>
        <row r="187">
          <cell r="A187" t="str">
            <v>03R</v>
          </cell>
        </row>
        <row r="188">
          <cell r="A188" t="str">
            <v>05Y</v>
          </cell>
        </row>
        <row r="189">
          <cell r="A189" t="str">
            <v>08W</v>
          </cell>
        </row>
        <row r="190">
          <cell r="A190" t="str">
            <v>08X</v>
          </cell>
        </row>
        <row r="191">
          <cell r="A191" t="str">
            <v>02E</v>
          </cell>
        </row>
        <row r="192">
          <cell r="A192" t="str">
            <v>05H</v>
          </cell>
        </row>
        <row r="193">
          <cell r="A193" t="str">
            <v>02F</v>
          </cell>
        </row>
        <row r="194">
          <cell r="A194" t="str">
            <v>07H</v>
          </cell>
        </row>
        <row r="195">
          <cell r="A195" t="str">
            <v>11A</v>
          </cell>
        </row>
        <row r="196">
          <cell r="A196" t="str">
            <v>99J</v>
          </cell>
        </row>
        <row r="197">
          <cell r="A197" t="str">
            <v>02G</v>
          </cell>
        </row>
        <row r="198">
          <cell r="A198" t="str">
            <v>04V</v>
          </cell>
        </row>
        <row r="199">
          <cell r="A199" t="str">
            <v>08Y</v>
          </cell>
        </row>
        <row r="200">
          <cell r="A200" t="str">
            <v>07J</v>
          </cell>
        </row>
        <row r="201">
          <cell r="A201" t="str">
            <v>07K</v>
          </cell>
        </row>
        <row r="202">
          <cell r="A202" t="str">
            <v>02H</v>
          </cell>
        </row>
        <row r="203">
          <cell r="A203" t="str">
            <v>99N</v>
          </cell>
        </row>
        <row r="204">
          <cell r="A204" t="str">
            <v>11C</v>
          </cell>
        </row>
        <row r="205">
          <cell r="A205" t="str">
            <v>12F</v>
          </cell>
        </row>
        <row r="206">
          <cell r="A206" t="str">
            <v>11D</v>
          </cell>
        </row>
        <row r="207">
          <cell r="A207" t="str">
            <v>06A</v>
          </cell>
        </row>
        <row r="208">
          <cell r="A208" t="str">
            <v>06D</v>
          </cell>
        </row>
      </sheetData>
      <sheetData sheetId="10"/>
      <sheetData sheetId="11"/>
    </sheetDataSet>
  </externalBook>
</externalLink>
</file>

<file path=xl/theme/theme1.xml><?xml version="1.0" encoding="utf-8"?>
<a:theme xmlns:a="http://schemas.openxmlformats.org/drawingml/2006/main" name="Office Theme">
  <a:themeElements>
    <a:clrScheme name="NHS Digital">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hscic.gov.uk/terms-and-condition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www.hscic.gov.uk/terms-and-conditions"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tabColor rgb="FFFFFF00"/>
  </sheetPr>
  <dimension ref="A1:F284"/>
  <sheetViews>
    <sheetView workbookViewId="0">
      <pane ySplit="9" topLeftCell="A49" activePane="bottomLeft" state="frozen"/>
      <selection activeCell="E2" sqref="A2:E312"/>
      <selection pane="bottomLeft" activeCell="E2" sqref="A2:E312"/>
    </sheetView>
  </sheetViews>
  <sheetFormatPr defaultColWidth="9.140625" defaultRowHeight="15.75" x14ac:dyDescent="0.3"/>
  <cols>
    <col min="1" max="1" width="4" style="156" customWidth="1"/>
    <col min="2" max="2" width="11.28515625" style="156" customWidth="1"/>
    <col min="3" max="3" width="4.28515625" style="156" customWidth="1"/>
    <col min="4" max="4" width="28.42578125" style="156" customWidth="1"/>
    <col min="5" max="5" width="115.140625" style="156" customWidth="1"/>
    <col min="6" max="6" width="9.140625" style="155" customWidth="1"/>
    <col min="7" max="10" width="9.140625" style="156" customWidth="1"/>
    <col min="11" max="16384" width="9.140625" style="156"/>
  </cols>
  <sheetData>
    <row r="1" spans="1:6" ht="18.75" customHeight="1" x14ac:dyDescent="0.3">
      <c r="A1" s="398" t="s">
        <v>0</v>
      </c>
      <c r="B1" s="397"/>
      <c r="C1" s="397"/>
      <c r="D1" s="397"/>
      <c r="E1" s="397"/>
    </row>
    <row r="2" spans="1:6" x14ac:dyDescent="0.3">
      <c r="B2" s="182"/>
      <c r="C2" s="182"/>
      <c r="D2" s="182"/>
      <c r="E2" s="182"/>
    </row>
    <row r="3" spans="1:6" x14ac:dyDescent="0.3">
      <c r="A3" s="399" t="s">
        <v>1</v>
      </c>
      <c r="B3" s="397"/>
      <c r="C3" s="157">
        <v>1</v>
      </c>
      <c r="D3" s="158"/>
      <c r="E3" s="159" t="s">
        <v>2</v>
      </c>
    </row>
    <row r="4" spans="1:6" ht="38.25" customHeight="1" x14ac:dyDescent="0.3">
      <c r="B4" s="182"/>
      <c r="C4" s="157">
        <v>2</v>
      </c>
      <c r="D4" s="400" t="s">
        <v>3</v>
      </c>
      <c r="E4" s="397"/>
    </row>
    <row r="5" spans="1:6" ht="63.75" customHeight="1" x14ac:dyDescent="0.3">
      <c r="B5" s="182"/>
      <c r="C5" s="157">
        <v>3</v>
      </c>
      <c r="D5" s="400" t="s">
        <v>4</v>
      </c>
      <c r="E5" s="397"/>
    </row>
    <row r="6" spans="1:6" ht="35.25" customHeight="1" x14ac:dyDescent="0.3">
      <c r="B6" s="182"/>
      <c r="C6" s="157">
        <v>4</v>
      </c>
      <c r="D6" s="400" t="s">
        <v>5</v>
      </c>
      <c r="E6" s="397"/>
    </row>
    <row r="7" spans="1:6" ht="21" customHeight="1" x14ac:dyDescent="0.3">
      <c r="B7" s="182"/>
      <c r="C7" s="157">
        <v>5</v>
      </c>
      <c r="D7" s="400" t="s">
        <v>6</v>
      </c>
      <c r="E7" s="397"/>
    </row>
    <row r="8" spans="1:6" ht="18" customHeight="1" x14ac:dyDescent="0.3">
      <c r="B8" s="182"/>
      <c r="C8" s="157"/>
    </row>
    <row r="9" spans="1:6" ht="18" customHeight="1" x14ac:dyDescent="0.3">
      <c r="B9" s="182"/>
      <c r="C9" s="160"/>
      <c r="D9" s="161"/>
      <c r="E9" s="161"/>
    </row>
    <row r="10" spans="1:6" ht="18" customHeight="1" x14ac:dyDescent="0.25">
      <c r="A10" s="402" t="s">
        <v>7</v>
      </c>
      <c r="B10" s="397"/>
      <c r="C10" s="397"/>
      <c r="D10" s="397"/>
      <c r="E10" s="161"/>
      <c r="F10" s="162" t="s">
        <v>8</v>
      </c>
    </row>
    <row r="12" spans="1:6" x14ac:dyDescent="0.2">
      <c r="A12" s="157">
        <v>1</v>
      </c>
      <c r="B12" s="165" t="s">
        <v>9</v>
      </c>
      <c r="C12" s="396" t="s">
        <v>10</v>
      </c>
      <c r="D12" s="397"/>
      <c r="E12" s="165" t="s">
        <v>11</v>
      </c>
      <c r="F12" s="167" t="s">
        <v>12</v>
      </c>
    </row>
    <row r="13" spans="1:6" x14ac:dyDescent="0.2">
      <c r="A13" s="157"/>
      <c r="B13" s="165"/>
      <c r="C13" s="159"/>
      <c r="D13" s="159"/>
      <c r="E13" s="165" t="s">
        <v>13</v>
      </c>
      <c r="F13" s="167" t="s">
        <v>12</v>
      </c>
    </row>
    <row r="14" spans="1:6" x14ac:dyDescent="0.2">
      <c r="A14" s="157"/>
      <c r="B14" s="165"/>
      <c r="C14" s="159"/>
      <c r="D14" s="159"/>
      <c r="E14" s="165" t="s">
        <v>14</v>
      </c>
      <c r="F14" s="167" t="s">
        <v>12</v>
      </c>
    </row>
    <row r="15" spans="1:6" x14ac:dyDescent="0.2">
      <c r="A15" s="157"/>
      <c r="B15" s="165"/>
      <c r="C15" s="159"/>
      <c r="D15" s="159"/>
      <c r="E15" s="165" t="s">
        <v>15</v>
      </c>
      <c r="F15" s="167" t="s">
        <v>12</v>
      </c>
    </row>
    <row r="16" spans="1:6" ht="30" customHeight="1" x14ac:dyDescent="0.2">
      <c r="A16" s="157"/>
      <c r="B16" s="165"/>
      <c r="C16" s="159"/>
      <c r="D16" s="159"/>
      <c r="E16" s="166" t="s">
        <v>16</v>
      </c>
      <c r="F16" s="167" t="s">
        <v>12</v>
      </c>
    </row>
    <row r="17" spans="1:6" x14ac:dyDescent="0.2">
      <c r="F17" s="168"/>
    </row>
    <row r="18" spans="1:6" ht="103.5" customHeight="1" x14ac:dyDescent="0.2">
      <c r="A18" s="157">
        <v>2</v>
      </c>
      <c r="B18" s="165" t="s">
        <v>9</v>
      </c>
      <c r="C18" s="396" t="s">
        <v>17</v>
      </c>
      <c r="D18" s="397"/>
      <c r="E18" s="246" t="s">
        <v>18</v>
      </c>
      <c r="F18" s="167" t="s">
        <v>12</v>
      </c>
    </row>
    <row r="19" spans="1:6" ht="28.5" customHeight="1" x14ac:dyDescent="0.2">
      <c r="A19" s="157"/>
      <c r="B19" s="165"/>
      <c r="C19" s="159"/>
      <c r="D19" s="159"/>
      <c r="E19" s="166" t="s">
        <v>19</v>
      </c>
      <c r="F19" s="167" t="s">
        <v>12</v>
      </c>
    </row>
    <row r="20" spans="1:6" x14ac:dyDescent="0.2">
      <c r="F20" s="168"/>
    </row>
    <row r="21" spans="1:6" ht="60.75" customHeight="1" x14ac:dyDescent="0.2">
      <c r="A21" s="157">
        <v>3</v>
      </c>
      <c r="B21" s="165" t="s">
        <v>9</v>
      </c>
      <c r="C21" s="396" t="s">
        <v>20</v>
      </c>
      <c r="D21" s="397"/>
      <c r="E21" s="166" t="s">
        <v>21</v>
      </c>
      <c r="F21" s="167" t="s">
        <v>12</v>
      </c>
    </row>
    <row r="22" spans="1:6" ht="28.5" customHeight="1" x14ac:dyDescent="0.2">
      <c r="E22" s="166" t="s">
        <v>22</v>
      </c>
      <c r="F22" s="167" t="s">
        <v>12</v>
      </c>
    </row>
    <row r="23" spans="1:6" x14ac:dyDescent="0.25">
      <c r="B23" s="164"/>
      <c r="C23" s="164"/>
      <c r="F23" s="168"/>
    </row>
    <row r="24" spans="1:6" ht="33" customHeight="1" x14ac:dyDescent="0.2">
      <c r="A24" s="157">
        <v>4</v>
      </c>
      <c r="B24" s="165" t="s">
        <v>9</v>
      </c>
      <c r="C24" s="396" t="s">
        <v>23</v>
      </c>
      <c r="D24" s="397"/>
      <c r="E24" s="166" t="s">
        <v>24</v>
      </c>
      <c r="F24" s="167" t="s">
        <v>12</v>
      </c>
    </row>
    <row r="25" spans="1:6" x14ac:dyDescent="0.25">
      <c r="B25" s="164"/>
      <c r="C25" s="245"/>
      <c r="D25" s="165"/>
      <c r="E25" s="165" t="s">
        <v>25</v>
      </c>
      <c r="F25" s="167" t="s">
        <v>12</v>
      </c>
    </row>
    <row r="26" spans="1:6" x14ac:dyDescent="0.25">
      <c r="B26" s="164"/>
      <c r="C26" s="245"/>
      <c r="D26" s="165"/>
      <c r="E26" s="165" t="s">
        <v>26</v>
      </c>
      <c r="F26" s="168"/>
    </row>
    <row r="27" spans="1:6" ht="28.5" customHeight="1" x14ac:dyDescent="0.25">
      <c r="B27" s="164"/>
      <c r="C27" s="245"/>
      <c r="D27" s="165"/>
      <c r="E27" s="166" t="s">
        <v>27</v>
      </c>
      <c r="F27" s="167" t="s">
        <v>12</v>
      </c>
    </row>
    <row r="28" spans="1:6" ht="28.5" customHeight="1" x14ac:dyDescent="0.25">
      <c r="B28" s="164"/>
      <c r="C28" s="245"/>
      <c r="D28" s="165"/>
      <c r="E28" s="166" t="s">
        <v>28</v>
      </c>
      <c r="F28" s="167" t="s">
        <v>12</v>
      </c>
    </row>
    <row r="29" spans="1:6" x14ac:dyDescent="0.2">
      <c r="E29" s="156" t="s">
        <v>29</v>
      </c>
      <c r="F29" s="168"/>
    </row>
    <row r="30" spans="1:6" x14ac:dyDescent="0.2">
      <c r="A30" s="157">
        <v>5</v>
      </c>
      <c r="B30" s="156" t="s">
        <v>9</v>
      </c>
      <c r="C30" s="401" t="s">
        <v>30</v>
      </c>
      <c r="D30" s="397"/>
      <c r="E30" s="156" t="s">
        <v>31</v>
      </c>
      <c r="F30" s="167" t="s">
        <v>12</v>
      </c>
    </row>
    <row r="31" spans="1:6" ht="28.5" customHeight="1" x14ac:dyDescent="0.2">
      <c r="E31" s="181" t="s">
        <v>32</v>
      </c>
      <c r="F31" s="168"/>
    </row>
    <row r="32" spans="1:6" x14ac:dyDescent="0.2">
      <c r="E32" s="156" t="s">
        <v>33</v>
      </c>
      <c r="F32" s="167" t="s">
        <v>12</v>
      </c>
    </row>
    <row r="33" spans="1:6" x14ac:dyDescent="0.2">
      <c r="F33" s="168"/>
    </row>
    <row r="34" spans="1:6" ht="28.5" customHeight="1" x14ac:dyDescent="0.2">
      <c r="E34" s="181" t="s">
        <v>34</v>
      </c>
      <c r="F34" s="167" t="s">
        <v>12</v>
      </c>
    </row>
    <row r="35" spans="1:6" x14ac:dyDescent="0.2">
      <c r="F35" s="168"/>
    </row>
    <row r="36" spans="1:6" ht="134.25" customHeight="1" x14ac:dyDescent="0.2">
      <c r="A36" s="157">
        <v>6</v>
      </c>
      <c r="B36" s="165" t="s">
        <v>9</v>
      </c>
      <c r="C36" s="396" t="s">
        <v>10</v>
      </c>
      <c r="D36" s="397"/>
      <c r="E36" s="166" t="s">
        <v>35</v>
      </c>
      <c r="F36" s="167" t="s">
        <v>12</v>
      </c>
    </row>
    <row r="37" spans="1:6" x14ac:dyDescent="0.2">
      <c r="F37" s="168"/>
    </row>
    <row r="38" spans="1:6" x14ac:dyDescent="0.25">
      <c r="A38" s="157">
        <v>7</v>
      </c>
      <c r="B38" s="159" t="s">
        <v>36</v>
      </c>
      <c r="C38" s="156" t="s">
        <v>37</v>
      </c>
      <c r="D38" s="182"/>
      <c r="E38" s="182"/>
      <c r="F38" s="167" t="s">
        <v>12</v>
      </c>
    </row>
    <row r="39" spans="1:6" x14ac:dyDescent="0.25">
      <c r="A39" s="157"/>
      <c r="B39" s="159"/>
      <c r="C39" s="156" t="s">
        <v>38</v>
      </c>
      <c r="D39" s="182"/>
      <c r="E39" s="182"/>
      <c r="F39" s="167"/>
    </row>
    <row r="40" spans="1:6" x14ac:dyDescent="0.2">
      <c r="C40" s="156" t="s">
        <v>39</v>
      </c>
      <c r="F40" s="167"/>
    </row>
    <row r="41" spans="1:6" x14ac:dyDescent="0.2">
      <c r="C41" s="156" t="s">
        <v>40</v>
      </c>
      <c r="F41" s="248"/>
    </row>
    <row r="42" spans="1:6" x14ac:dyDescent="0.2">
      <c r="C42" s="156" t="s">
        <v>41</v>
      </c>
      <c r="F42" s="168"/>
    </row>
    <row r="43" spans="1:6" x14ac:dyDescent="0.2">
      <c r="F43" s="168"/>
    </row>
    <row r="44" spans="1:6" x14ac:dyDescent="0.2">
      <c r="A44" s="163">
        <v>8</v>
      </c>
      <c r="B44" s="156" t="s">
        <v>42</v>
      </c>
      <c r="C44" s="163">
        <v>1</v>
      </c>
      <c r="D44" s="156" t="s">
        <v>43</v>
      </c>
      <c r="F44" s="167"/>
    </row>
    <row r="45" spans="1:6" x14ac:dyDescent="0.2">
      <c r="E45" s="156" t="s">
        <v>44</v>
      </c>
      <c r="F45" s="168"/>
    </row>
    <row r="46" spans="1:6" x14ac:dyDescent="0.2">
      <c r="E46" s="156" t="s">
        <v>10</v>
      </c>
      <c r="F46" s="168"/>
    </row>
    <row r="47" spans="1:6" x14ac:dyDescent="0.2">
      <c r="E47" s="156" t="s">
        <v>17</v>
      </c>
      <c r="F47" s="168"/>
    </row>
    <row r="48" spans="1:6" x14ac:dyDescent="0.2">
      <c r="E48" s="156" t="s">
        <v>20</v>
      </c>
      <c r="F48" s="168"/>
    </row>
    <row r="49" spans="1:6" x14ac:dyDescent="0.2">
      <c r="E49" s="156" t="s">
        <v>23</v>
      </c>
      <c r="F49" s="168"/>
    </row>
    <row r="50" spans="1:6" x14ac:dyDescent="0.2">
      <c r="E50" s="156" t="s">
        <v>30</v>
      </c>
      <c r="F50" s="168"/>
    </row>
    <row r="51" spans="1:6" x14ac:dyDescent="0.2">
      <c r="E51" s="156" t="s">
        <v>45</v>
      </c>
      <c r="F51" s="168"/>
    </row>
    <row r="52" spans="1:6" x14ac:dyDescent="0.2">
      <c r="E52" s="156" t="s">
        <v>46</v>
      </c>
      <c r="F52" s="168"/>
    </row>
    <row r="53" spans="1:6" x14ac:dyDescent="0.2">
      <c r="E53" s="156" t="s">
        <v>47</v>
      </c>
      <c r="F53" s="168"/>
    </row>
    <row r="54" spans="1:6" x14ac:dyDescent="0.2">
      <c r="F54" s="168"/>
    </row>
    <row r="55" spans="1:6" x14ac:dyDescent="0.2">
      <c r="F55" s="168"/>
    </row>
    <row r="56" spans="1:6" x14ac:dyDescent="0.2">
      <c r="C56" s="163">
        <v>2</v>
      </c>
      <c r="D56" s="156" t="s">
        <v>48</v>
      </c>
      <c r="E56" s="156" t="s">
        <v>49</v>
      </c>
      <c r="F56" s="167"/>
    </row>
    <row r="57" spans="1:6" x14ac:dyDescent="0.2">
      <c r="C57" s="163">
        <v>3</v>
      </c>
      <c r="D57" s="156" t="s">
        <v>50</v>
      </c>
      <c r="E57" s="156" t="s">
        <v>49</v>
      </c>
      <c r="F57" s="167"/>
    </row>
    <row r="58" spans="1:6" x14ac:dyDescent="0.2">
      <c r="F58" s="168"/>
    </row>
    <row r="59" spans="1:6" x14ac:dyDescent="0.2">
      <c r="A59" s="156">
        <v>9</v>
      </c>
      <c r="B59" s="156" t="s">
        <v>51</v>
      </c>
      <c r="C59" s="183" t="s">
        <v>52</v>
      </c>
      <c r="F59" s="168"/>
    </row>
    <row r="60" spans="1:6" x14ac:dyDescent="0.2">
      <c r="C60" s="247" t="s">
        <v>53</v>
      </c>
      <c r="F60" s="168"/>
    </row>
    <row r="61" spans="1:6" x14ac:dyDescent="0.2">
      <c r="C61" s="247" t="s">
        <v>54</v>
      </c>
      <c r="F61" s="168"/>
    </row>
    <row r="62" spans="1:6" x14ac:dyDescent="0.2">
      <c r="C62" s="183" t="s">
        <v>55</v>
      </c>
      <c r="F62" s="168"/>
    </row>
    <row r="63" spans="1:6" x14ac:dyDescent="0.2">
      <c r="C63" s="183" t="s">
        <v>56</v>
      </c>
      <c r="F63" s="168"/>
    </row>
    <row r="64" spans="1:6" x14ac:dyDescent="0.2">
      <c r="F64" s="168"/>
    </row>
    <row r="65" spans="6:6" x14ac:dyDescent="0.2">
      <c r="F65" s="168"/>
    </row>
    <row r="66" spans="6:6" x14ac:dyDescent="0.2">
      <c r="F66" s="168"/>
    </row>
    <row r="67" spans="6:6" x14ac:dyDescent="0.2">
      <c r="F67" s="168"/>
    </row>
    <row r="68" spans="6:6" x14ac:dyDescent="0.2">
      <c r="F68" s="168"/>
    </row>
    <row r="69" spans="6:6" x14ac:dyDescent="0.2">
      <c r="F69" s="168"/>
    </row>
    <row r="70" spans="6:6" x14ac:dyDescent="0.2">
      <c r="F70" s="168"/>
    </row>
    <row r="71" spans="6:6" x14ac:dyDescent="0.2">
      <c r="F71" s="168"/>
    </row>
    <row r="72" spans="6:6" x14ac:dyDescent="0.2">
      <c r="F72" s="168"/>
    </row>
    <row r="73" spans="6:6" x14ac:dyDescent="0.2">
      <c r="F73" s="168"/>
    </row>
    <row r="74" spans="6:6" x14ac:dyDescent="0.2">
      <c r="F74" s="168"/>
    </row>
    <row r="75" spans="6:6" x14ac:dyDescent="0.2">
      <c r="F75" s="168"/>
    </row>
    <row r="76" spans="6:6" x14ac:dyDescent="0.2">
      <c r="F76" s="168"/>
    </row>
    <row r="77" spans="6:6" x14ac:dyDescent="0.2">
      <c r="F77" s="168"/>
    </row>
    <row r="78" spans="6:6" x14ac:dyDescent="0.2">
      <c r="F78" s="168"/>
    </row>
    <row r="79" spans="6:6" x14ac:dyDescent="0.2">
      <c r="F79" s="168"/>
    </row>
    <row r="80" spans="6:6" x14ac:dyDescent="0.2">
      <c r="F80" s="168"/>
    </row>
    <row r="81" spans="6:6" x14ac:dyDescent="0.2">
      <c r="F81" s="168"/>
    </row>
    <row r="82" spans="6:6" x14ac:dyDescent="0.2">
      <c r="F82" s="168"/>
    </row>
    <row r="83" spans="6:6" x14ac:dyDescent="0.2">
      <c r="F83" s="168"/>
    </row>
    <row r="84" spans="6:6" x14ac:dyDescent="0.2">
      <c r="F84" s="168"/>
    </row>
    <row r="85" spans="6:6" x14ac:dyDescent="0.2">
      <c r="F85" s="168"/>
    </row>
    <row r="86" spans="6:6" x14ac:dyDescent="0.2">
      <c r="F86" s="168"/>
    </row>
    <row r="87" spans="6:6" x14ac:dyDescent="0.2">
      <c r="F87" s="168"/>
    </row>
    <row r="88" spans="6:6" x14ac:dyDescent="0.2">
      <c r="F88" s="168"/>
    </row>
    <row r="89" spans="6:6" x14ac:dyDescent="0.2">
      <c r="F89" s="168"/>
    </row>
    <row r="90" spans="6:6" x14ac:dyDescent="0.2">
      <c r="F90" s="168"/>
    </row>
    <row r="91" spans="6:6" x14ac:dyDescent="0.2">
      <c r="F91" s="168"/>
    </row>
    <row r="92" spans="6:6" x14ac:dyDescent="0.2">
      <c r="F92" s="168"/>
    </row>
    <row r="93" spans="6:6" x14ac:dyDescent="0.2">
      <c r="F93" s="168"/>
    </row>
    <row r="94" spans="6:6" x14ac:dyDescent="0.2">
      <c r="F94" s="168"/>
    </row>
    <row r="95" spans="6:6" x14ac:dyDescent="0.2">
      <c r="F95" s="168"/>
    </row>
    <row r="96" spans="6:6" x14ac:dyDescent="0.2">
      <c r="F96" s="168"/>
    </row>
    <row r="97" spans="6:6" x14ac:dyDescent="0.2">
      <c r="F97" s="168"/>
    </row>
    <row r="98" spans="6:6" x14ac:dyDescent="0.2">
      <c r="F98" s="168"/>
    </row>
    <row r="99" spans="6:6" x14ac:dyDescent="0.2">
      <c r="F99" s="168"/>
    </row>
    <row r="100" spans="6:6" x14ac:dyDescent="0.2">
      <c r="F100" s="168"/>
    </row>
    <row r="101" spans="6:6" x14ac:dyDescent="0.2">
      <c r="F101" s="168"/>
    </row>
    <row r="102" spans="6:6" x14ac:dyDescent="0.2">
      <c r="F102" s="168"/>
    </row>
    <row r="103" spans="6:6" x14ac:dyDescent="0.2">
      <c r="F103" s="168"/>
    </row>
    <row r="104" spans="6:6" x14ac:dyDescent="0.2">
      <c r="F104" s="168"/>
    </row>
    <row r="105" spans="6:6" x14ac:dyDescent="0.2">
      <c r="F105" s="168"/>
    </row>
    <row r="106" spans="6:6" x14ac:dyDescent="0.2">
      <c r="F106" s="168"/>
    </row>
    <row r="107" spans="6:6" x14ac:dyDescent="0.2">
      <c r="F107" s="168"/>
    </row>
    <row r="108" spans="6:6" x14ac:dyDescent="0.2">
      <c r="F108" s="168"/>
    </row>
    <row r="109" spans="6:6" x14ac:dyDescent="0.2">
      <c r="F109" s="168"/>
    </row>
    <row r="110" spans="6:6" x14ac:dyDescent="0.2">
      <c r="F110" s="168"/>
    </row>
    <row r="111" spans="6:6" x14ac:dyDescent="0.2">
      <c r="F111" s="168"/>
    </row>
    <row r="112" spans="6:6" x14ac:dyDescent="0.2">
      <c r="F112" s="168"/>
    </row>
    <row r="113" spans="6:6" x14ac:dyDescent="0.2">
      <c r="F113" s="168"/>
    </row>
    <row r="114" spans="6:6" x14ac:dyDescent="0.2">
      <c r="F114" s="168"/>
    </row>
    <row r="115" spans="6:6" x14ac:dyDescent="0.2">
      <c r="F115" s="168"/>
    </row>
    <row r="116" spans="6:6" x14ac:dyDescent="0.2">
      <c r="F116" s="168"/>
    </row>
    <row r="117" spans="6:6" x14ac:dyDescent="0.2">
      <c r="F117" s="168"/>
    </row>
    <row r="118" spans="6:6" x14ac:dyDescent="0.2">
      <c r="F118" s="168"/>
    </row>
    <row r="119" spans="6:6" x14ac:dyDescent="0.2">
      <c r="F119" s="168"/>
    </row>
    <row r="120" spans="6:6" x14ac:dyDescent="0.2">
      <c r="F120" s="168"/>
    </row>
    <row r="121" spans="6:6" x14ac:dyDescent="0.2">
      <c r="F121" s="168"/>
    </row>
    <row r="122" spans="6:6" x14ac:dyDescent="0.2">
      <c r="F122" s="168"/>
    </row>
    <row r="123" spans="6:6" x14ac:dyDescent="0.2">
      <c r="F123" s="168"/>
    </row>
    <row r="124" spans="6:6" x14ac:dyDescent="0.2">
      <c r="F124" s="168"/>
    </row>
    <row r="125" spans="6:6" x14ac:dyDescent="0.2">
      <c r="F125" s="168"/>
    </row>
    <row r="126" spans="6:6" x14ac:dyDescent="0.2">
      <c r="F126" s="168"/>
    </row>
    <row r="127" spans="6:6" x14ac:dyDescent="0.2">
      <c r="F127" s="168"/>
    </row>
    <row r="128" spans="6:6" x14ac:dyDescent="0.2">
      <c r="F128" s="168"/>
    </row>
    <row r="129" spans="6:6" x14ac:dyDescent="0.2">
      <c r="F129" s="168"/>
    </row>
    <row r="130" spans="6:6" x14ac:dyDescent="0.2">
      <c r="F130" s="168"/>
    </row>
    <row r="131" spans="6:6" x14ac:dyDescent="0.2">
      <c r="F131" s="168"/>
    </row>
    <row r="132" spans="6:6" x14ac:dyDescent="0.2">
      <c r="F132" s="168"/>
    </row>
    <row r="133" spans="6:6" x14ac:dyDescent="0.2">
      <c r="F133" s="168"/>
    </row>
    <row r="134" spans="6:6" x14ac:dyDescent="0.2">
      <c r="F134" s="168"/>
    </row>
    <row r="135" spans="6:6" x14ac:dyDescent="0.2">
      <c r="F135" s="168"/>
    </row>
    <row r="136" spans="6:6" x14ac:dyDescent="0.2">
      <c r="F136" s="168"/>
    </row>
    <row r="137" spans="6:6" x14ac:dyDescent="0.2">
      <c r="F137" s="168"/>
    </row>
    <row r="138" spans="6:6" x14ac:dyDescent="0.2">
      <c r="F138" s="168"/>
    </row>
    <row r="139" spans="6:6" x14ac:dyDescent="0.2">
      <c r="F139" s="168"/>
    </row>
    <row r="140" spans="6:6" x14ac:dyDescent="0.2">
      <c r="F140" s="168"/>
    </row>
    <row r="141" spans="6:6" x14ac:dyDescent="0.2">
      <c r="F141" s="168"/>
    </row>
    <row r="142" spans="6:6" x14ac:dyDescent="0.2">
      <c r="F142" s="168"/>
    </row>
    <row r="143" spans="6:6" x14ac:dyDescent="0.2">
      <c r="F143" s="168"/>
    </row>
    <row r="144" spans="6:6" x14ac:dyDescent="0.2">
      <c r="F144" s="168"/>
    </row>
    <row r="145" spans="6:6" x14ac:dyDescent="0.2">
      <c r="F145" s="168"/>
    </row>
    <row r="146" spans="6:6" x14ac:dyDescent="0.2">
      <c r="F146" s="168"/>
    </row>
    <row r="147" spans="6:6" x14ac:dyDescent="0.2">
      <c r="F147" s="168"/>
    </row>
    <row r="148" spans="6:6" x14ac:dyDescent="0.2">
      <c r="F148" s="168"/>
    </row>
    <row r="149" spans="6:6" x14ac:dyDescent="0.2">
      <c r="F149" s="168"/>
    </row>
    <row r="150" spans="6:6" x14ac:dyDescent="0.2">
      <c r="F150" s="168"/>
    </row>
    <row r="151" spans="6:6" x14ac:dyDescent="0.2">
      <c r="F151" s="168"/>
    </row>
    <row r="152" spans="6:6" x14ac:dyDescent="0.2">
      <c r="F152" s="168"/>
    </row>
    <row r="153" spans="6:6" x14ac:dyDescent="0.2">
      <c r="F153" s="168"/>
    </row>
    <row r="154" spans="6:6" x14ac:dyDescent="0.2">
      <c r="F154" s="168"/>
    </row>
    <row r="155" spans="6:6" x14ac:dyDescent="0.2">
      <c r="F155" s="168"/>
    </row>
    <row r="156" spans="6:6" x14ac:dyDescent="0.2">
      <c r="F156" s="168"/>
    </row>
    <row r="157" spans="6:6" x14ac:dyDescent="0.2">
      <c r="F157" s="168"/>
    </row>
    <row r="158" spans="6:6" x14ac:dyDescent="0.2">
      <c r="F158" s="168"/>
    </row>
    <row r="159" spans="6:6" x14ac:dyDescent="0.2">
      <c r="F159" s="168"/>
    </row>
    <row r="160" spans="6:6" x14ac:dyDescent="0.2">
      <c r="F160" s="168"/>
    </row>
    <row r="161" spans="6:6" x14ac:dyDescent="0.2">
      <c r="F161" s="168"/>
    </row>
    <row r="162" spans="6:6" x14ac:dyDescent="0.2">
      <c r="F162" s="168"/>
    </row>
    <row r="163" spans="6:6" x14ac:dyDescent="0.2">
      <c r="F163" s="168"/>
    </row>
    <row r="164" spans="6:6" x14ac:dyDescent="0.2">
      <c r="F164" s="168"/>
    </row>
    <row r="165" spans="6:6" x14ac:dyDescent="0.2">
      <c r="F165" s="168"/>
    </row>
    <row r="166" spans="6:6" x14ac:dyDescent="0.2">
      <c r="F166" s="168"/>
    </row>
    <row r="167" spans="6:6" x14ac:dyDescent="0.2">
      <c r="F167" s="168"/>
    </row>
    <row r="168" spans="6:6" x14ac:dyDescent="0.2">
      <c r="F168" s="168"/>
    </row>
    <row r="169" spans="6:6" x14ac:dyDescent="0.2">
      <c r="F169" s="168"/>
    </row>
    <row r="170" spans="6:6" x14ac:dyDescent="0.2">
      <c r="F170" s="168"/>
    </row>
    <row r="171" spans="6:6" x14ac:dyDescent="0.2">
      <c r="F171" s="168"/>
    </row>
    <row r="172" spans="6:6" x14ac:dyDescent="0.2">
      <c r="F172" s="168"/>
    </row>
    <row r="173" spans="6:6" x14ac:dyDescent="0.2">
      <c r="F173" s="168"/>
    </row>
    <row r="174" spans="6:6" x14ac:dyDescent="0.2">
      <c r="F174" s="168"/>
    </row>
    <row r="175" spans="6:6" x14ac:dyDescent="0.2">
      <c r="F175" s="168"/>
    </row>
    <row r="176" spans="6:6" x14ac:dyDescent="0.2">
      <c r="F176" s="168"/>
    </row>
    <row r="177" spans="6:6" x14ac:dyDescent="0.2">
      <c r="F177" s="168"/>
    </row>
    <row r="178" spans="6:6" x14ac:dyDescent="0.2">
      <c r="F178" s="168"/>
    </row>
    <row r="179" spans="6:6" x14ac:dyDescent="0.2">
      <c r="F179" s="168"/>
    </row>
    <row r="180" spans="6:6" x14ac:dyDescent="0.2">
      <c r="F180" s="168"/>
    </row>
    <row r="181" spans="6:6" x14ac:dyDescent="0.2">
      <c r="F181" s="168"/>
    </row>
    <row r="182" spans="6:6" x14ac:dyDescent="0.2">
      <c r="F182" s="168"/>
    </row>
    <row r="183" spans="6:6" x14ac:dyDescent="0.2">
      <c r="F183" s="168"/>
    </row>
    <row r="184" spans="6:6" x14ac:dyDescent="0.2">
      <c r="F184" s="168"/>
    </row>
    <row r="185" spans="6:6" x14ac:dyDescent="0.2">
      <c r="F185" s="168"/>
    </row>
    <row r="186" spans="6:6" x14ac:dyDescent="0.2">
      <c r="F186" s="168"/>
    </row>
    <row r="187" spans="6:6" x14ac:dyDescent="0.2">
      <c r="F187" s="168"/>
    </row>
    <row r="188" spans="6:6" x14ac:dyDescent="0.2">
      <c r="F188" s="168"/>
    </row>
    <row r="189" spans="6:6" x14ac:dyDescent="0.2">
      <c r="F189" s="168"/>
    </row>
    <row r="190" spans="6:6" x14ac:dyDescent="0.2">
      <c r="F190" s="168"/>
    </row>
    <row r="191" spans="6:6" x14ac:dyDescent="0.2">
      <c r="F191" s="168"/>
    </row>
    <row r="192" spans="6:6" x14ac:dyDescent="0.2">
      <c r="F192" s="168"/>
    </row>
    <row r="193" spans="6:6" x14ac:dyDescent="0.2">
      <c r="F193" s="168"/>
    </row>
    <row r="194" spans="6:6" x14ac:dyDescent="0.2">
      <c r="F194" s="168"/>
    </row>
    <row r="195" spans="6:6" x14ac:dyDescent="0.2">
      <c r="F195" s="168"/>
    </row>
    <row r="196" spans="6:6" x14ac:dyDescent="0.2">
      <c r="F196" s="168"/>
    </row>
    <row r="197" spans="6:6" x14ac:dyDescent="0.2">
      <c r="F197" s="168"/>
    </row>
    <row r="198" spans="6:6" x14ac:dyDescent="0.2">
      <c r="F198" s="168"/>
    </row>
    <row r="199" spans="6:6" x14ac:dyDescent="0.2">
      <c r="F199" s="168"/>
    </row>
    <row r="200" spans="6:6" x14ac:dyDescent="0.2">
      <c r="F200" s="168"/>
    </row>
    <row r="201" spans="6:6" x14ac:dyDescent="0.2">
      <c r="F201" s="168"/>
    </row>
    <row r="202" spans="6:6" x14ac:dyDescent="0.2">
      <c r="F202" s="168"/>
    </row>
    <row r="203" spans="6:6" x14ac:dyDescent="0.2">
      <c r="F203" s="168"/>
    </row>
    <row r="204" spans="6:6" x14ac:dyDescent="0.2">
      <c r="F204" s="168"/>
    </row>
    <row r="205" spans="6:6" x14ac:dyDescent="0.2">
      <c r="F205" s="168"/>
    </row>
    <row r="206" spans="6:6" x14ac:dyDescent="0.2">
      <c r="F206" s="168"/>
    </row>
    <row r="207" spans="6:6" x14ac:dyDescent="0.2">
      <c r="F207" s="168"/>
    </row>
    <row r="208" spans="6:6" x14ac:dyDescent="0.2">
      <c r="F208" s="168"/>
    </row>
    <row r="209" spans="6:6" x14ac:dyDescent="0.2">
      <c r="F209" s="168"/>
    </row>
    <row r="210" spans="6:6" x14ac:dyDescent="0.2">
      <c r="F210" s="168"/>
    </row>
    <row r="211" spans="6:6" x14ac:dyDescent="0.2">
      <c r="F211" s="168"/>
    </row>
    <row r="212" spans="6:6" x14ac:dyDescent="0.2">
      <c r="F212" s="168"/>
    </row>
    <row r="213" spans="6:6" x14ac:dyDescent="0.2">
      <c r="F213" s="168"/>
    </row>
    <row r="214" spans="6:6" x14ac:dyDescent="0.2">
      <c r="F214" s="168"/>
    </row>
    <row r="215" spans="6:6" x14ac:dyDescent="0.2">
      <c r="F215" s="168"/>
    </row>
    <row r="216" spans="6:6" x14ac:dyDescent="0.2">
      <c r="F216" s="168"/>
    </row>
    <row r="217" spans="6:6" x14ac:dyDescent="0.2">
      <c r="F217" s="168"/>
    </row>
    <row r="218" spans="6:6" x14ac:dyDescent="0.2">
      <c r="F218" s="168"/>
    </row>
    <row r="219" spans="6:6" x14ac:dyDescent="0.2">
      <c r="F219" s="168"/>
    </row>
    <row r="220" spans="6:6" x14ac:dyDescent="0.2">
      <c r="F220" s="168"/>
    </row>
    <row r="221" spans="6:6" x14ac:dyDescent="0.2">
      <c r="F221" s="168"/>
    </row>
    <row r="222" spans="6:6" x14ac:dyDescent="0.2">
      <c r="F222" s="168"/>
    </row>
    <row r="223" spans="6:6" x14ac:dyDescent="0.2">
      <c r="F223" s="168"/>
    </row>
    <row r="224" spans="6:6" x14ac:dyDescent="0.2">
      <c r="F224" s="168"/>
    </row>
    <row r="225" spans="6:6" x14ac:dyDescent="0.2">
      <c r="F225" s="168"/>
    </row>
    <row r="226" spans="6:6" x14ac:dyDescent="0.2">
      <c r="F226" s="168"/>
    </row>
    <row r="227" spans="6:6" x14ac:dyDescent="0.2">
      <c r="F227" s="168"/>
    </row>
    <row r="228" spans="6:6" x14ac:dyDescent="0.2">
      <c r="F228" s="168"/>
    </row>
    <row r="229" spans="6:6" x14ac:dyDescent="0.2">
      <c r="F229" s="168"/>
    </row>
    <row r="230" spans="6:6" x14ac:dyDescent="0.2">
      <c r="F230" s="168"/>
    </row>
    <row r="231" spans="6:6" x14ac:dyDescent="0.2">
      <c r="F231" s="168"/>
    </row>
    <row r="232" spans="6:6" x14ac:dyDescent="0.2">
      <c r="F232" s="168"/>
    </row>
    <row r="233" spans="6:6" x14ac:dyDescent="0.2">
      <c r="F233" s="168"/>
    </row>
    <row r="234" spans="6:6" x14ac:dyDescent="0.2">
      <c r="F234" s="168"/>
    </row>
    <row r="235" spans="6:6" x14ac:dyDescent="0.2">
      <c r="F235" s="168"/>
    </row>
    <row r="236" spans="6:6" x14ac:dyDescent="0.2">
      <c r="F236" s="168"/>
    </row>
    <row r="237" spans="6:6" x14ac:dyDescent="0.2">
      <c r="F237" s="168"/>
    </row>
    <row r="238" spans="6:6" x14ac:dyDescent="0.2">
      <c r="F238" s="168"/>
    </row>
    <row r="239" spans="6:6" x14ac:dyDescent="0.2">
      <c r="F239" s="168"/>
    </row>
    <row r="240" spans="6:6" x14ac:dyDescent="0.2">
      <c r="F240" s="168"/>
    </row>
    <row r="241" spans="6:6" x14ac:dyDescent="0.2">
      <c r="F241" s="168"/>
    </row>
    <row r="242" spans="6:6" x14ac:dyDescent="0.2">
      <c r="F242" s="168"/>
    </row>
    <row r="243" spans="6:6" x14ac:dyDescent="0.2">
      <c r="F243" s="168"/>
    </row>
    <row r="244" spans="6:6" x14ac:dyDescent="0.2">
      <c r="F244" s="168"/>
    </row>
    <row r="245" spans="6:6" x14ac:dyDescent="0.2">
      <c r="F245" s="168"/>
    </row>
    <row r="246" spans="6:6" x14ac:dyDescent="0.2">
      <c r="F246" s="168"/>
    </row>
    <row r="247" spans="6:6" x14ac:dyDescent="0.2">
      <c r="F247" s="168"/>
    </row>
    <row r="248" spans="6:6" x14ac:dyDescent="0.2">
      <c r="F248" s="168"/>
    </row>
    <row r="249" spans="6:6" x14ac:dyDescent="0.2">
      <c r="F249" s="168"/>
    </row>
    <row r="250" spans="6:6" x14ac:dyDescent="0.2">
      <c r="F250" s="168"/>
    </row>
    <row r="251" spans="6:6" x14ac:dyDescent="0.2">
      <c r="F251" s="168"/>
    </row>
    <row r="252" spans="6:6" x14ac:dyDescent="0.2">
      <c r="F252" s="168"/>
    </row>
    <row r="253" spans="6:6" x14ac:dyDescent="0.2">
      <c r="F253" s="168"/>
    </row>
    <row r="254" spans="6:6" x14ac:dyDescent="0.2">
      <c r="F254" s="168"/>
    </row>
    <row r="255" spans="6:6" x14ac:dyDescent="0.2">
      <c r="F255" s="168"/>
    </row>
    <row r="256" spans="6:6" x14ac:dyDescent="0.2">
      <c r="F256" s="168"/>
    </row>
    <row r="257" spans="6:6" x14ac:dyDescent="0.2">
      <c r="F257" s="168"/>
    </row>
    <row r="258" spans="6:6" x14ac:dyDescent="0.2">
      <c r="F258" s="168"/>
    </row>
    <row r="259" spans="6:6" x14ac:dyDescent="0.2">
      <c r="F259" s="168"/>
    </row>
    <row r="260" spans="6:6" x14ac:dyDescent="0.2">
      <c r="F260" s="168"/>
    </row>
    <row r="261" spans="6:6" x14ac:dyDescent="0.2">
      <c r="F261" s="168"/>
    </row>
    <row r="262" spans="6:6" x14ac:dyDescent="0.2">
      <c r="F262" s="168"/>
    </row>
    <row r="263" spans="6:6" x14ac:dyDescent="0.2">
      <c r="F263" s="168"/>
    </row>
    <row r="264" spans="6:6" x14ac:dyDescent="0.2">
      <c r="F264" s="168"/>
    </row>
    <row r="265" spans="6:6" x14ac:dyDescent="0.2">
      <c r="F265" s="168"/>
    </row>
    <row r="266" spans="6:6" x14ac:dyDescent="0.2">
      <c r="F266" s="168"/>
    </row>
    <row r="267" spans="6:6" x14ac:dyDescent="0.2">
      <c r="F267" s="168"/>
    </row>
    <row r="268" spans="6:6" x14ac:dyDescent="0.2">
      <c r="F268" s="168"/>
    </row>
    <row r="269" spans="6:6" x14ac:dyDescent="0.2">
      <c r="F269" s="168"/>
    </row>
    <row r="270" spans="6:6" x14ac:dyDescent="0.2">
      <c r="F270" s="168"/>
    </row>
    <row r="271" spans="6:6" x14ac:dyDescent="0.2">
      <c r="F271" s="168"/>
    </row>
    <row r="272" spans="6:6" x14ac:dyDescent="0.2">
      <c r="F272" s="168"/>
    </row>
    <row r="273" spans="6:6" x14ac:dyDescent="0.2">
      <c r="F273" s="168"/>
    </row>
    <row r="274" spans="6:6" x14ac:dyDescent="0.2">
      <c r="F274" s="168"/>
    </row>
    <row r="275" spans="6:6" x14ac:dyDescent="0.2">
      <c r="F275" s="168"/>
    </row>
    <row r="276" spans="6:6" x14ac:dyDescent="0.2">
      <c r="F276" s="168"/>
    </row>
    <row r="277" spans="6:6" x14ac:dyDescent="0.2">
      <c r="F277" s="168"/>
    </row>
    <row r="278" spans="6:6" x14ac:dyDescent="0.2">
      <c r="F278" s="168"/>
    </row>
    <row r="279" spans="6:6" x14ac:dyDescent="0.2">
      <c r="F279" s="168"/>
    </row>
    <row r="280" spans="6:6" x14ac:dyDescent="0.2">
      <c r="F280" s="168"/>
    </row>
    <row r="281" spans="6:6" x14ac:dyDescent="0.2">
      <c r="F281" s="168"/>
    </row>
    <row r="282" spans="6:6" x14ac:dyDescent="0.2">
      <c r="F282" s="168"/>
    </row>
    <row r="283" spans="6:6" x14ac:dyDescent="0.2">
      <c r="F283" s="168"/>
    </row>
    <row r="284" spans="6:6" x14ac:dyDescent="0.2">
      <c r="F284" s="168"/>
    </row>
  </sheetData>
  <mergeCells count="13">
    <mergeCell ref="C36:D36"/>
    <mergeCell ref="A1:E1"/>
    <mergeCell ref="A3:B3"/>
    <mergeCell ref="C24:D24"/>
    <mergeCell ref="D4:E4"/>
    <mergeCell ref="D5:E5"/>
    <mergeCell ref="D6:E6"/>
    <mergeCell ref="D7:E7"/>
    <mergeCell ref="C12:D12"/>
    <mergeCell ref="C18:D18"/>
    <mergeCell ref="C21:D21"/>
    <mergeCell ref="C30:D30"/>
    <mergeCell ref="A10:D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indexed="34"/>
  </sheetPr>
  <dimension ref="A1:BM3692"/>
  <sheetViews>
    <sheetView topLeftCell="AM1" workbookViewId="0">
      <pane ySplit="1" topLeftCell="A281" activePane="bottomLeft" state="frozen"/>
      <selection activeCell="F8" sqref="F8"/>
      <selection pane="bottomLeft" activeCell="AW306" sqref="AW306"/>
    </sheetView>
  </sheetViews>
  <sheetFormatPr defaultRowHeight="12.75" x14ac:dyDescent="0.2"/>
  <cols>
    <col min="1" max="1" width="13.140625" customWidth="1"/>
    <col min="2" max="2" width="85.7109375" bestFit="1" customWidth="1"/>
    <col min="3" max="45" width="13.5703125" customWidth="1"/>
    <col min="46" max="46" width="15.7109375" customWidth="1"/>
    <col min="47" max="47" width="13.5703125" customWidth="1"/>
  </cols>
  <sheetData>
    <row r="1" spans="1:65" s="66" customFormat="1" ht="50.25" customHeight="1" x14ac:dyDescent="0.2">
      <c r="A1" s="201" t="s">
        <v>57</v>
      </c>
      <c r="B1" s="201" t="s">
        <v>58</v>
      </c>
      <c r="C1" s="201" t="s">
        <v>59</v>
      </c>
      <c r="D1" s="201" t="s">
        <v>60</v>
      </c>
      <c r="E1" s="201" t="s">
        <v>61</v>
      </c>
      <c r="F1" s="201" t="s">
        <v>62</v>
      </c>
      <c r="G1" s="201" t="s">
        <v>63</v>
      </c>
      <c r="H1" s="201" t="s">
        <v>64</v>
      </c>
      <c r="I1" s="201" t="s">
        <v>65</v>
      </c>
      <c r="J1" s="201" t="s">
        <v>66</v>
      </c>
      <c r="K1" s="201" t="s">
        <v>67</v>
      </c>
      <c r="L1" s="201" t="s">
        <v>68</v>
      </c>
      <c r="M1" s="201" t="s">
        <v>69</v>
      </c>
      <c r="N1" s="201" t="s">
        <v>70</v>
      </c>
      <c r="O1" s="201" t="s">
        <v>71</v>
      </c>
      <c r="P1" s="201" t="s">
        <v>72</v>
      </c>
      <c r="Q1" s="201" t="s">
        <v>73</v>
      </c>
      <c r="R1" s="201" t="s">
        <v>74</v>
      </c>
      <c r="S1" s="201" t="s">
        <v>75</v>
      </c>
      <c r="T1" s="201" t="s">
        <v>76</v>
      </c>
      <c r="U1" s="201" t="s">
        <v>77</v>
      </c>
      <c r="V1" s="201" t="s">
        <v>78</v>
      </c>
      <c r="W1" s="201" t="s">
        <v>79</v>
      </c>
      <c r="X1" s="201" t="s">
        <v>80</v>
      </c>
      <c r="Y1" s="201" t="s">
        <v>81</v>
      </c>
      <c r="Z1" s="201" t="s">
        <v>82</v>
      </c>
      <c r="AA1" s="201" t="s">
        <v>83</v>
      </c>
      <c r="AB1" s="201" t="s">
        <v>84</v>
      </c>
      <c r="AC1" s="201" t="s">
        <v>85</v>
      </c>
      <c r="AD1" s="201" t="s">
        <v>86</v>
      </c>
      <c r="AE1" s="201" t="s">
        <v>87</v>
      </c>
      <c r="AF1" s="201" t="s">
        <v>88</v>
      </c>
      <c r="AG1" s="201" t="s">
        <v>89</v>
      </c>
      <c r="AH1" s="201" t="s">
        <v>90</v>
      </c>
      <c r="AI1" s="201" t="s">
        <v>91</v>
      </c>
      <c r="AJ1" s="201" t="s">
        <v>92</v>
      </c>
      <c r="AK1" s="201" t="s">
        <v>93</v>
      </c>
      <c r="AL1" s="201" t="s">
        <v>94</v>
      </c>
      <c r="AM1" s="201" t="s">
        <v>95</v>
      </c>
      <c r="AN1" s="201" t="s">
        <v>96</v>
      </c>
      <c r="AO1" s="201" t="s">
        <v>97</v>
      </c>
      <c r="AP1" s="201" t="s">
        <v>98</v>
      </c>
      <c r="AQ1" s="201" t="s">
        <v>99</v>
      </c>
      <c r="AR1" s="201" t="s">
        <v>100</v>
      </c>
      <c r="AS1" s="201" t="s">
        <v>101</v>
      </c>
      <c r="AT1" s="201" t="s">
        <v>102</v>
      </c>
      <c r="AU1" s="201" t="s">
        <v>103</v>
      </c>
      <c r="AV1" s="66" t="s">
        <v>104</v>
      </c>
      <c r="AW1" s="66" t="s">
        <v>105</v>
      </c>
      <c r="AX1" s="66" t="s">
        <v>106</v>
      </c>
      <c r="AY1" s="66" t="s">
        <v>107</v>
      </c>
      <c r="AZ1" s="66" t="s">
        <v>108</v>
      </c>
      <c r="BA1" s="66" t="s">
        <v>109</v>
      </c>
      <c r="BB1" s="66" t="s">
        <v>110</v>
      </c>
      <c r="BC1" s="66" t="s">
        <v>111</v>
      </c>
      <c r="BD1" s="66" t="s">
        <v>112</v>
      </c>
      <c r="BE1" s="66" t="s">
        <v>113</v>
      </c>
      <c r="BF1" s="66" t="s">
        <v>114</v>
      </c>
      <c r="BG1" s="66" t="s">
        <v>115</v>
      </c>
      <c r="BH1" s="66" t="s">
        <v>116</v>
      </c>
      <c r="BI1" s="66" t="s">
        <v>117</v>
      </c>
      <c r="BJ1" s="66" t="s">
        <v>118</v>
      </c>
      <c r="BK1" s="66" t="s">
        <v>119</v>
      </c>
      <c r="BL1" s="66" t="s">
        <v>120</v>
      </c>
      <c r="BM1" s="66" t="s">
        <v>121</v>
      </c>
    </row>
    <row r="322" spans="11:13" x14ac:dyDescent="0.2">
      <c r="K322" s="278"/>
      <c r="L322" s="278"/>
      <c r="M322" s="278"/>
    </row>
    <row r="323" spans="11:13" x14ac:dyDescent="0.2">
      <c r="K323" s="278"/>
      <c r="L323" s="278"/>
      <c r="M323" s="278"/>
    </row>
    <row r="324" spans="11:13" x14ac:dyDescent="0.2">
      <c r="K324" s="278"/>
      <c r="L324" s="278"/>
      <c r="M324" s="278"/>
    </row>
    <row r="325" spans="11:13" x14ac:dyDescent="0.2">
      <c r="K325" s="278"/>
      <c r="L325" s="278"/>
      <c r="M325" s="278"/>
    </row>
    <row r="326" spans="11:13" x14ac:dyDescent="0.2">
      <c r="K326" s="278"/>
      <c r="L326" s="278"/>
      <c r="M326" s="278"/>
    </row>
    <row r="327" spans="11:13" x14ac:dyDescent="0.2">
      <c r="K327" s="278"/>
      <c r="L327" s="278"/>
      <c r="M327" s="278"/>
    </row>
    <row r="329" spans="11:13" x14ac:dyDescent="0.2">
      <c r="K329" s="278"/>
      <c r="L329" s="278"/>
      <c r="M329" s="278"/>
    </row>
    <row r="330" spans="11:13" x14ac:dyDescent="0.2">
      <c r="K330" s="278"/>
      <c r="L330" s="278"/>
      <c r="M330" s="278"/>
    </row>
    <row r="331" spans="11:13" x14ac:dyDescent="0.2">
      <c r="K331" s="278"/>
      <c r="L331" s="278"/>
      <c r="M331" s="278"/>
    </row>
    <row r="332" spans="11:13" x14ac:dyDescent="0.2">
      <c r="K332" s="278"/>
      <c r="L332" s="278"/>
      <c r="M332" s="278"/>
    </row>
    <row r="333" spans="11:13" x14ac:dyDescent="0.2">
      <c r="K333" s="278"/>
      <c r="L333" s="278"/>
      <c r="M333" s="278"/>
    </row>
    <row r="334" spans="11:13" x14ac:dyDescent="0.2">
      <c r="K334" s="278"/>
      <c r="L334" s="278"/>
      <c r="M334" s="278"/>
    </row>
    <row r="335" spans="11:13" x14ac:dyDescent="0.2">
      <c r="K335" s="278"/>
      <c r="L335" s="278"/>
      <c r="M335" s="278"/>
    </row>
    <row r="336" spans="11:13" x14ac:dyDescent="0.2">
      <c r="K336" s="278"/>
      <c r="L336" s="278"/>
      <c r="M336" s="278"/>
    </row>
    <row r="337" spans="11:47" x14ac:dyDescent="0.2">
      <c r="K337" s="278"/>
      <c r="L337" s="278"/>
      <c r="M337" s="278"/>
    </row>
    <row r="338" spans="11:47" x14ac:dyDescent="0.2">
      <c r="K338" s="278"/>
      <c r="L338" s="278"/>
      <c r="M338" s="278"/>
    </row>
    <row r="339" spans="11:47" x14ac:dyDescent="0.2">
      <c r="K339" s="278"/>
      <c r="L339" s="278"/>
      <c r="M339" s="278"/>
    </row>
    <row r="340" spans="11:47" x14ac:dyDescent="0.2">
      <c r="K340" s="278"/>
      <c r="L340" s="278"/>
      <c r="M340" s="278"/>
    </row>
    <row r="341" spans="11:47" x14ac:dyDescent="0.2">
      <c r="K341" s="278"/>
      <c r="L341" s="278"/>
      <c r="M341" s="278"/>
    </row>
    <row r="342" spans="11:47" x14ac:dyDescent="0.2">
      <c r="K342" s="278"/>
      <c r="L342" s="278"/>
      <c r="M342" s="278"/>
    </row>
    <row r="343" spans="11:47" x14ac:dyDescent="0.2">
      <c r="K343" s="278"/>
      <c r="L343" s="278"/>
      <c r="M343" s="278"/>
    </row>
    <row r="344" spans="11:47" x14ac:dyDescent="0.2">
      <c r="K344" s="278"/>
      <c r="L344" s="278"/>
      <c r="M344" s="278"/>
      <c r="N344" s="275"/>
      <c r="P344" s="275"/>
      <c r="R344" s="275"/>
      <c r="T344" s="275"/>
      <c r="W344" s="275"/>
      <c r="Y344" s="275"/>
      <c r="AA344" s="275"/>
      <c r="AC344" s="275"/>
      <c r="AF344" s="275"/>
      <c r="AH344" s="275"/>
      <c r="AJ344" s="275"/>
      <c r="AL344" s="275"/>
      <c r="AO344" s="275"/>
      <c r="AQ344" s="275"/>
      <c r="AS344" s="275"/>
      <c r="AU344" s="275"/>
    </row>
    <row r="345" spans="11:47" x14ac:dyDescent="0.2">
      <c r="K345" s="278"/>
      <c r="L345" s="278"/>
      <c r="M345" s="278"/>
      <c r="N345" s="275"/>
      <c r="P345" s="275"/>
      <c r="R345" s="275"/>
      <c r="T345" s="275"/>
      <c r="W345" s="275"/>
      <c r="Y345" s="275"/>
      <c r="AA345" s="275"/>
      <c r="AC345" s="275"/>
      <c r="AF345" s="275"/>
      <c r="AH345" s="275"/>
      <c r="AJ345" s="275"/>
      <c r="AL345" s="275"/>
      <c r="AO345" s="275"/>
      <c r="AQ345" s="275"/>
      <c r="AS345" s="275"/>
      <c r="AU345" s="275"/>
    </row>
    <row r="346" spans="11:47" x14ac:dyDescent="0.2">
      <c r="K346" s="278"/>
      <c r="L346" s="278"/>
      <c r="M346" s="278"/>
      <c r="N346" s="275"/>
      <c r="P346" s="275"/>
      <c r="R346" s="275"/>
      <c r="T346" s="275"/>
      <c r="W346" s="275"/>
      <c r="Y346" s="275"/>
      <c r="AA346" s="275"/>
      <c r="AC346" s="275"/>
      <c r="AF346" s="275"/>
      <c r="AH346" s="275"/>
      <c r="AJ346" s="275"/>
      <c r="AL346" s="275"/>
      <c r="AO346" s="275"/>
      <c r="AQ346" s="275"/>
      <c r="AS346" s="275"/>
      <c r="AU346" s="275"/>
    </row>
    <row r="347" spans="11:47" x14ac:dyDescent="0.2">
      <c r="K347" s="278"/>
      <c r="L347" s="278"/>
      <c r="M347" s="278"/>
      <c r="N347" s="275"/>
      <c r="P347" s="275"/>
      <c r="R347" s="275"/>
      <c r="T347" s="275"/>
      <c r="W347" s="275"/>
      <c r="Y347" s="275"/>
      <c r="AA347" s="275"/>
      <c r="AC347" s="275"/>
      <c r="AF347" s="275"/>
      <c r="AH347" s="275"/>
      <c r="AJ347" s="275"/>
      <c r="AL347" s="275"/>
      <c r="AO347" s="275"/>
      <c r="AQ347" s="275"/>
      <c r="AS347" s="275"/>
      <c r="AU347" s="275"/>
    </row>
    <row r="348" spans="11:47" x14ac:dyDescent="0.2">
      <c r="K348" s="278"/>
      <c r="L348" s="278"/>
      <c r="M348" s="278"/>
      <c r="N348" s="275"/>
      <c r="P348" s="275"/>
      <c r="R348" s="275"/>
      <c r="T348" s="275"/>
      <c r="W348" s="275"/>
      <c r="Y348" s="275"/>
      <c r="AA348" s="275"/>
      <c r="AC348" s="275"/>
      <c r="AF348" s="275"/>
      <c r="AH348" s="275"/>
      <c r="AJ348" s="275"/>
      <c r="AL348" s="275"/>
      <c r="AO348" s="275"/>
      <c r="AQ348" s="275"/>
      <c r="AS348" s="275"/>
      <c r="AU348" s="275"/>
    </row>
    <row r="349" spans="11:47" x14ac:dyDescent="0.2">
      <c r="K349" s="278"/>
      <c r="L349" s="278"/>
      <c r="M349" s="278"/>
      <c r="N349" s="275"/>
      <c r="P349" s="275"/>
      <c r="R349" s="275"/>
      <c r="T349" s="275"/>
      <c r="W349" s="275"/>
      <c r="Y349" s="275"/>
      <c r="AA349" s="275"/>
      <c r="AC349" s="275"/>
      <c r="AF349" s="275"/>
      <c r="AH349" s="275"/>
      <c r="AJ349" s="275"/>
      <c r="AL349" s="275"/>
      <c r="AO349" s="275"/>
      <c r="AQ349" s="275"/>
      <c r="AS349" s="275"/>
      <c r="AU349" s="275"/>
    </row>
    <row r="350" spans="11:47" x14ac:dyDescent="0.2">
      <c r="K350" s="278"/>
      <c r="L350" s="278"/>
      <c r="M350" s="278"/>
      <c r="N350" s="275"/>
      <c r="P350" s="275"/>
      <c r="R350" s="275"/>
      <c r="T350" s="275"/>
      <c r="W350" s="275"/>
      <c r="Y350" s="275"/>
      <c r="AA350" s="275"/>
      <c r="AC350" s="275"/>
      <c r="AF350" s="275"/>
      <c r="AH350" s="275"/>
      <c r="AJ350" s="275"/>
      <c r="AL350" s="275"/>
      <c r="AO350" s="275"/>
      <c r="AQ350" s="275"/>
      <c r="AS350" s="275"/>
      <c r="AU350" s="275"/>
    </row>
    <row r="351" spans="11:47" x14ac:dyDescent="0.2">
      <c r="K351" s="278"/>
      <c r="L351" s="278"/>
      <c r="M351" s="278"/>
      <c r="N351" s="275"/>
      <c r="P351" s="275"/>
      <c r="R351" s="275"/>
      <c r="T351" s="275"/>
      <c r="W351" s="275"/>
      <c r="Y351" s="275"/>
      <c r="AA351" s="275"/>
      <c r="AC351" s="275"/>
      <c r="AF351" s="275"/>
      <c r="AH351" s="275"/>
      <c r="AJ351" s="275"/>
      <c r="AL351" s="275"/>
      <c r="AO351" s="275"/>
      <c r="AQ351" s="275"/>
      <c r="AS351" s="275"/>
      <c r="AU351" s="275"/>
    </row>
    <row r="352" spans="11:47" x14ac:dyDescent="0.2">
      <c r="K352" s="278"/>
      <c r="L352" s="278"/>
      <c r="M352" s="278"/>
      <c r="N352" s="275"/>
      <c r="P352" s="275"/>
      <c r="R352" s="275"/>
      <c r="T352" s="275"/>
      <c r="W352" s="275"/>
      <c r="Y352" s="275"/>
      <c r="AA352" s="275"/>
      <c r="AC352" s="275"/>
      <c r="AF352" s="275"/>
      <c r="AH352" s="275"/>
      <c r="AJ352" s="275"/>
      <c r="AL352" s="275"/>
      <c r="AO352" s="275"/>
      <c r="AQ352" s="275"/>
      <c r="AS352" s="275"/>
      <c r="AU352" s="275"/>
    </row>
    <row r="353" spans="11:47" x14ac:dyDescent="0.2">
      <c r="K353" s="278"/>
      <c r="L353" s="278"/>
      <c r="M353" s="278"/>
      <c r="N353" s="275"/>
      <c r="P353" s="275"/>
      <c r="R353" s="275"/>
      <c r="T353" s="275"/>
      <c r="W353" s="275"/>
      <c r="Y353" s="275"/>
      <c r="AA353" s="275"/>
      <c r="AC353" s="275"/>
      <c r="AF353" s="275"/>
      <c r="AH353" s="275"/>
      <c r="AJ353" s="275"/>
      <c r="AL353" s="275"/>
      <c r="AO353" s="275"/>
      <c r="AQ353" s="275"/>
      <c r="AS353" s="275"/>
      <c r="AU353" s="275"/>
    </row>
    <row r="354" spans="11:47" x14ac:dyDescent="0.2">
      <c r="K354" s="278"/>
      <c r="L354" s="278"/>
      <c r="M354" s="278"/>
      <c r="N354" s="275"/>
      <c r="P354" s="275"/>
      <c r="R354" s="275"/>
      <c r="T354" s="275"/>
      <c r="W354" s="275"/>
      <c r="Y354" s="275"/>
      <c r="AA354" s="275"/>
      <c r="AC354" s="275"/>
      <c r="AF354" s="275"/>
      <c r="AH354" s="275"/>
      <c r="AJ354" s="275"/>
      <c r="AL354" s="275"/>
      <c r="AO354" s="275"/>
      <c r="AQ354" s="275"/>
      <c r="AS354" s="275"/>
      <c r="AU354" s="275"/>
    </row>
    <row r="355" spans="11:47" x14ac:dyDescent="0.2">
      <c r="K355" s="278"/>
      <c r="L355" s="278"/>
      <c r="M355" s="278"/>
    </row>
    <row r="356" spans="11:47" x14ac:dyDescent="0.2">
      <c r="K356" s="278"/>
      <c r="L356" s="278"/>
      <c r="M356" s="278"/>
    </row>
    <row r="357" spans="11:47" x14ac:dyDescent="0.2">
      <c r="K357" s="278"/>
      <c r="L357" s="278"/>
      <c r="M357" s="278"/>
    </row>
    <row r="358" spans="11:47" x14ac:dyDescent="0.2">
      <c r="K358" s="278"/>
      <c r="L358" s="278"/>
      <c r="M358" s="278"/>
    </row>
    <row r="359" spans="11:47" x14ac:dyDescent="0.2">
      <c r="K359" s="278"/>
      <c r="L359" s="278"/>
      <c r="M359" s="278"/>
    </row>
    <row r="360" spans="11:47" x14ac:dyDescent="0.2">
      <c r="K360" s="278"/>
      <c r="L360" s="278"/>
      <c r="M360" s="278"/>
    </row>
    <row r="361" spans="11:47" x14ac:dyDescent="0.2">
      <c r="K361" s="278"/>
      <c r="L361" s="278"/>
      <c r="M361" s="278"/>
    </row>
    <row r="362" spans="11:47" x14ac:dyDescent="0.2">
      <c r="K362" s="278"/>
      <c r="L362" s="278"/>
      <c r="M362" s="278"/>
    </row>
    <row r="363" spans="11:47" x14ac:dyDescent="0.2">
      <c r="K363" s="278"/>
      <c r="L363" s="278"/>
      <c r="M363" s="278"/>
    </row>
    <row r="364" spans="11:47" x14ac:dyDescent="0.2">
      <c r="K364" s="278"/>
      <c r="L364" s="278"/>
      <c r="M364" s="278"/>
    </row>
    <row r="365" spans="11:47" x14ac:dyDescent="0.2">
      <c r="K365" s="278"/>
      <c r="L365" s="278"/>
      <c r="M365" s="278"/>
    </row>
    <row r="366" spans="11:47" x14ac:dyDescent="0.2">
      <c r="K366" s="278"/>
      <c r="L366" s="278"/>
      <c r="M366" s="278"/>
      <c r="N366" s="200"/>
      <c r="O366" s="199"/>
      <c r="P366" s="200"/>
      <c r="Q366" s="199"/>
      <c r="R366" s="200"/>
      <c r="S366" s="199"/>
      <c r="T366" s="200"/>
      <c r="U366" s="199"/>
      <c r="V366" s="199"/>
      <c r="W366" s="200"/>
      <c r="X366" s="199"/>
      <c r="Y366" s="200"/>
      <c r="Z366" s="199"/>
      <c r="AA366" s="200"/>
      <c r="AB366" s="199"/>
      <c r="AC366" s="200"/>
      <c r="AD366" s="199"/>
      <c r="AE366" s="199"/>
      <c r="AF366" s="200"/>
      <c r="AG366" s="199"/>
      <c r="AH366" s="200"/>
      <c r="AI366" s="199"/>
      <c r="AJ366" s="200"/>
      <c r="AK366" s="199"/>
      <c r="AL366" s="200"/>
      <c r="AM366" s="199"/>
      <c r="AN366" s="199"/>
      <c r="AO366" s="200"/>
      <c r="AP366" s="199"/>
      <c r="AQ366" s="200"/>
      <c r="AR366" s="199"/>
      <c r="AS366" s="200"/>
      <c r="AT366" s="199"/>
      <c r="AU366" s="200"/>
    </row>
    <row r="367" spans="11:47" x14ac:dyDescent="0.2">
      <c r="K367" s="278"/>
      <c r="L367" s="278"/>
      <c r="M367" s="278"/>
      <c r="N367" s="200"/>
      <c r="O367" s="199"/>
      <c r="P367" s="200"/>
      <c r="Q367" s="199"/>
      <c r="R367" s="200"/>
      <c r="S367" s="199"/>
      <c r="T367" s="200"/>
      <c r="U367" s="199"/>
      <c r="V367" s="199"/>
      <c r="W367" s="200"/>
      <c r="X367" s="199"/>
      <c r="Y367" s="200"/>
      <c r="Z367" s="199"/>
      <c r="AA367" s="200"/>
      <c r="AB367" s="199"/>
      <c r="AC367" s="200"/>
      <c r="AD367" s="199"/>
      <c r="AE367" s="199"/>
      <c r="AF367" s="200"/>
      <c r="AG367" s="199"/>
      <c r="AH367" s="200"/>
      <c r="AI367" s="199"/>
      <c r="AJ367" s="200"/>
      <c r="AK367" s="199"/>
      <c r="AL367" s="200"/>
      <c r="AM367" s="199"/>
      <c r="AN367" s="199"/>
      <c r="AO367" s="200"/>
      <c r="AP367" s="199"/>
      <c r="AQ367" s="200"/>
      <c r="AR367" s="199"/>
      <c r="AS367" s="200"/>
      <c r="AT367" s="199"/>
      <c r="AU367" s="200"/>
    </row>
    <row r="368" spans="11:47" x14ac:dyDescent="0.2">
      <c r="K368" s="278"/>
      <c r="L368" s="278"/>
      <c r="M368" s="278"/>
      <c r="N368" s="200"/>
      <c r="O368" s="199"/>
      <c r="P368" s="200"/>
      <c r="Q368" s="199"/>
      <c r="R368" s="200"/>
      <c r="S368" s="199"/>
      <c r="T368" s="199"/>
      <c r="U368" s="199"/>
      <c r="V368" s="199"/>
      <c r="W368" s="200"/>
      <c r="X368" s="199"/>
      <c r="Y368" s="200"/>
      <c r="Z368" s="199"/>
      <c r="AA368" s="200"/>
      <c r="AB368" s="199"/>
      <c r="AC368" s="200"/>
      <c r="AD368" s="199"/>
      <c r="AE368" s="199"/>
      <c r="AF368" s="200"/>
      <c r="AG368" s="199"/>
      <c r="AH368" s="200"/>
      <c r="AI368" s="199"/>
      <c r="AJ368" s="200"/>
      <c r="AK368" s="199"/>
      <c r="AL368" s="200"/>
      <c r="AM368" s="199"/>
      <c r="AN368" s="199"/>
      <c r="AO368" s="200"/>
      <c r="AP368" s="199"/>
      <c r="AQ368" s="200"/>
      <c r="AR368" s="199"/>
      <c r="AS368" s="200"/>
      <c r="AT368" s="199"/>
      <c r="AU368" s="199"/>
    </row>
    <row r="369" spans="11:47" x14ac:dyDescent="0.2">
      <c r="K369" s="278"/>
      <c r="L369" s="278"/>
      <c r="M369" s="278"/>
      <c r="N369" s="200"/>
      <c r="O369" s="199"/>
      <c r="P369" s="200"/>
      <c r="Q369" s="199"/>
      <c r="R369" s="200"/>
      <c r="S369" s="199"/>
      <c r="T369" s="200"/>
      <c r="U369" s="199"/>
      <c r="V369" s="199"/>
      <c r="W369" s="200"/>
      <c r="X369" s="199"/>
      <c r="Y369" s="200"/>
      <c r="Z369" s="199"/>
      <c r="AA369" s="200"/>
      <c r="AB369" s="199"/>
      <c r="AC369" s="200"/>
      <c r="AD369" s="199"/>
      <c r="AE369" s="199"/>
      <c r="AF369" s="200"/>
      <c r="AG369" s="199"/>
      <c r="AH369" s="200"/>
      <c r="AI369" s="199"/>
      <c r="AJ369" s="200"/>
      <c r="AK369" s="199"/>
      <c r="AL369" s="200"/>
      <c r="AM369" s="199"/>
      <c r="AN369" s="199"/>
      <c r="AO369" s="200"/>
      <c r="AP369" s="199"/>
      <c r="AQ369" s="200"/>
      <c r="AR369" s="199"/>
      <c r="AS369" s="200"/>
      <c r="AT369" s="199"/>
      <c r="AU369" s="200"/>
    </row>
    <row r="370" spans="11:47" x14ac:dyDescent="0.2">
      <c r="K370" s="278"/>
      <c r="L370" s="278"/>
      <c r="M370" s="278"/>
    </row>
    <row r="371" spans="11:47" x14ac:dyDescent="0.2">
      <c r="K371" s="278"/>
      <c r="L371" s="278"/>
      <c r="M371" s="278"/>
    </row>
    <row r="372" spans="11:47" x14ac:dyDescent="0.2">
      <c r="K372" s="278"/>
      <c r="L372" s="278"/>
      <c r="M372" s="278"/>
    </row>
    <row r="373" spans="11:47" x14ac:dyDescent="0.2">
      <c r="K373" s="278"/>
      <c r="L373" s="278"/>
      <c r="M373" s="278"/>
    </row>
    <row r="374" spans="11:47" x14ac:dyDescent="0.2">
      <c r="K374" s="278"/>
      <c r="L374" s="278"/>
      <c r="M374" s="278"/>
    </row>
    <row r="375" spans="11:47" x14ac:dyDescent="0.2">
      <c r="K375" s="278"/>
      <c r="L375" s="278"/>
      <c r="M375" s="278"/>
    </row>
    <row r="376" spans="11:47" x14ac:dyDescent="0.2">
      <c r="K376" s="278"/>
      <c r="L376" s="278"/>
      <c r="M376" s="278"/>
    </row>
    <row r="377" spans="11:47" x14ac:dyDescent="0.2">
      <c r="K377" s="278"/>
      <c r="L377" s="278"/>
      <c r="M377" s="278"/>
    </row>
    <row r="378" spans="11:47" x14ac:dyDescent="0.2">
      <c r="K378" s="278"/>
      <c r="L378" s="278"/>
      <c r="M378" s="278"/>
    </row>
    <row r="379" spans="11:47" x14ac:dyDescent="0.2">
      <c r="K379" s="278"/>
      <c r="L379" s="278"/>
      <c r="M379" s="278"/>
    </row>
    <row r="380" spans="11:47" x14ac:dyDescent="0.2">
      <c r="K380" s="278"/>
      <c r="L380" s="278"/>
      <c r="M380" s="278"/>
    </row>
    <row r="381" spans="11:47" x14ac:dyDescent="0.2">
      <c r="K381" s="278"/>
      <c r="L381" s="278"/>
      <c r="M381" s="278"/>
    </row>
    <row r="382" spans="11:47" x14ac:dyDescent="0.2">
      <c r="K382" s="278"/>
      <c r="L382" s="278"/>
      <c r="M382" s="278"/>
    </row>
    <row r="383" spans="11:47" x14ac:dyDescent="0.2">
      <c r="K383" s="278"/>
      <c r="L383" s="278"/>
      <c r="M383" s="278"/>
    </row>
    <row r="384" spans="11:47" x14ac:dyDescent="0.2">
      <c r="K384" s="278"/>
      <c r="L384" s="278"/>
      <c r="M384" s="278"/>
    </row>
    <row r="385" spans="11:13" x14ac:dyDescent="0.2">
      <c r="K385" s="278"/>
      <c r="L385" s="278"/>
      <c r="M385" s="278"/>
    </row>
    <row r="386" spans="11:13" x14ac:dyDescent="0.2">
      <c r="K386" s="278"/>
      <c r="L386" s="278"/>
      <c r="M386" s="278"/>
    </row>
    <row r="387" spans="11:13" x14ac:dyDescent="0.2">
      <c r="K387" s="278"/>
      <c r="L387" s="278"/>
      <c r="M387" s="278"/>
    </row>
    <row r="388" spans="11:13" x14ac:dyDescent="0.2">
      <c r="K388" s="278"/>
      <c r="L388" s="278"/>
      <c r="M388" s="278"/>
    </row>
    <row r="389" spans="11:13" x14ac:dyDescent="0.2">
      <c r="K389" s="278"/>
      <c r="L389" s="278"/>
      <c r="M389" s="278"/>
    </row>
    <row r="390" spans="11:13" x14ac:dyDescent="0.2">
      <c r="K390" s="278"/>
      <c r="L390" s="278"/>
      <c r="M390" s="278"/>
    </row>
    <row r="391" spans="11:13" x14ac:dyDescent="0.2">
      <c r="K391" s="278"/>
      <c r="L391" s="278"/>
      <c r="M391" s="278"/>
    </row>
    <row r="393" spans="11:13" x14ac:dyDescent="0.2">
      <c r="K393" s="278"/>
      <c r="L393" s="278"/>
      <c r="M393" s="278"/>
    </row>
    <row r="394" spans="11:13" x14ac:dyDescent="0.2">
      <c r="K394" s="278"/>
      <c r="L394" s="278"/>
      <c r="M394" s="278"/>
    </row>
    <row r="395" spans="11:13" x14ac:dyDescent="0.2">
      <c r="K395" s="278"/>
      <c r="L395" s="278"/>
      <c r="M395" s="278"/>
    </row>
    <row r="396" spans="11:13" x14ac:dyDescent="0.2">
      <c r="K396" s="278"/>
      <c r="L396" s="278"/>
      <c r="M396" s="278"/>
    </row>
    <row r="397" spans="11:13" x14ac:dyDescent="0.2">
      <c r="K397" s="278"/>
      <c r="L397" s="278"/>
      <c r="M397" s="278"/>
    </row>
    <row r="398" spans="11:13" x14ac:dyDescent="0.2">
      <c r="K398" s="278"/>
      <c r="L398" s="278"/>
      <c r="M398" s="278"/>
    </row>
    <row r="399" spans="11:13" x14ac:dyDescent="0.2">
      <c r="K399" s="278"/>
      <c r="L399" s="278"/>
      <c r="M399" s="278"/>
    </row>
    <row r="400" spans="11:13" x14ac:dyDescent="0.2">
      <c r="K400" s="278"/>
      <c r="L400" s="278"/>
      <c r="M400" s="278"/>
    </row>
    <row r="401" spans="11:13" x14ac:dyDescent="0.2">
      <c r="K401" s="278"/>
      <c r="L401" s="278"/>
      <c r="M401" s="278"/>
    </row>
    <row r="402" spans="11:13" x14ac:dyDescent="0.2">
      <c r="K402" s="278"/>
      <c r="L402" s="278"/>
      <c r="M402" s="278"/>
    </row>
    <row r="403" spans="11:13" x14ac:dyDescent="0.2">
      <c r="K403" s="278"/>
      <c r="L403" s="278"/>
      <c r="M403" s="278"/>
    </row>
    <row r="404" spans="11:13" x14ac:dyDescent="0.2">
      <c r="K404" s="278"/>
      <c r="L404" s="278"/>
      <c r="M404" s="278"/>
    </row>
    <row r="405" spans="11:13" x14ac:dyDescent="0.2">
      <c r="K405" s="278"/>
      <c r="L405" s="278"/>
      <c r="M405" s="278"/>
    </row>
    <row r="406" spans="11:13" x14ac:dyDescent="0.2">
      <c r="K406" s="278"/>
      <c r="L406" s="278"/>
      <c r="M406" s="278"/>
    </row>
    <row r="407" spans="11:13" x14ac:dyDescent="0.2">
      <c r="K407" s="278"/>
      <c r="L407" s="278"/>
      <c r="M407" s="278"/>
    </row>
    <row r="408" spans="11:13" x14ac:dyDescent="0.2">
      <c r="K408" s="278"/>
      <c r="L408" s="278"/>
      <c r="M408" s="278"/>
    </row>
    <row r="409" spans="11:13" x14ac:dyDescent="0.2">
      <c r="K409" s="278"/>
      <c r="L409" s="278"/>
      <c r="M409" s="278"/>
    </row>
    <row r="410" spans="11:13" x14ac:dyDescent="0.2">
      <c r="K410" s="278"/>
      <c r="L410" s="278"/>
      <c r="M410" s="278"/>
    </row>
    <row r="411" spans="11:13" x14ac:dyDescent="0.2">
      <c r="K411" s="278"/>
      <c r="L411" s="278"/>
      <c r="M411" s="278"/>
    </row>
    <row r="412" spans="11:13" x14ac:dyDescent="0.2">
      <c r="K412" s="278"/>
      <c r="L412" s="278"/>
      <c r="M412" s="278"/>
    </row>
    <row r="414" spans="11:13" x14ac:dyDescent="0.2">
      <c r="K414" s="278"/>
      <c r="L414" s="278"/>
      <c r="M414" s="278"/>
    </row>
    <row r="415" spans="11:13" x14ac:dyDescent="0.2">
      <c r="K415" s="278"/>
      <c r="L415" s="278"/>
      <c r="M415" s="278"/>
    </row>
    <row r="416" spans="11:13" x14ac:dyDescent="0.2">
      <c r="K416" s="278"/>
      <c r="L416" s="278"/>
      <c r="M416" s="278"/>
    </row>
    <row r="417" spans="11:13" x14ac:dyDescent="0.2">
      <c r="K417" s="278"/>
      <c r="L417" s="278"/>
      <c r="M417" s="278"/>
    </row>
    <row r="418" spans="11:13" x14ac:dyDescent="0.2">
      <c r="K418" s="278"/>
      <c r="L418" s="278"/>
      <c r="M418" s="278"/>
    </row>
    <row r="419" spans="11:13" x14ac:dyDescent="0.2">
      <c r="K419" s="278"/>
      <c r="L419" s="278"/>
      <c r="M419" s="278"/>
    </row>
    <row r="420" spans="11:13" x14ac:dyDescent="0.2">
      <c r="K420" s="278"/>
      <c r="L420" s="278"/>
      <c r="M420" s="278"/>
    </row>
    <row r="421" spans="11:13" x14ac:dyDescent="0.2">
      <c r="K421" s="278"/>
      <c r="L421" s="278"/>
      <c r="M421" s="278"/>
    </row>
    <row r="422" spans="11:13" x14ac:dyDescent="0.2">
      <c r="K422" s="278"/>
      <c r="L422" s="278"/>
      <c r="M422" s="278"/>
    </row>
    <row r="423" spans="11:13" x14ac:dyDescent="0.2">
      <c r="K423" s="278"/>
      <c r="L423" s="278"/>
      <c r="M423" s="278"/>
    </row>
    <row r="424" spans="11:13" x14ac:dyDescent="0.2">
      <c r="K424" s="278"/>
      <c r="L424" s="278"/>
      <c r="M424" s="278"/>
    </row>
    <row r="425" spans="11:13" x14ac:dyDescent="0.2">
      <c r="K425" s="278"/>
      <c r="L425" s="278"/>
      <c r="M425" s="278"/>
    </row>
    <row r="426" spans="11:13" x14ac:dyDescent="0.2">
      <c r="K426" s="278"/>
      <c r="L426" s="278"/>
      <c r="M426" s="278"/>
    </row>
    <row r="427" spans="11:13" x14ac:dyDescent="0.2">
      <c r="K427" s="278"/>
      <c r="L427" s="278"/>
      <c r="M427" s="278"/>
    </row>
    <row r="428" spans="11:13" x14ac:dyDescent="0.2">
      <c r="K428" s="278"/>
      <c r="L428" s="278"/>
      <c r="M428" s="278"/>
    </row>
    <row r="429" spans="11:13" x14ac:dyDescent="0.2">
      <c r="K429" s="278"/>
      <c r="L429" s="278"/>
      <c r="M429" s="278"/>
    </row>
    <row r="430" spans="11:13" x14ac:dyDescent="0.2">
      <c r="K430" s="278"/>
      <c r="L430" s="278"/>
      <c r="M430" s="278"/>
    </row>
    <row r="431" spans="11:13" x14ac:dyDescent="0.2">
      <c r="K431" s="278"/>
      <c r="L431" s="278"/>
      <c r="M431" s="278"/>
    </row>
    <row r="432" spans="11:13" x14ac:dyDescent="0.2">
      <c r="K432" s="278"/>
      <c r="L432" s="278"/>
      <c r="M432" s="278"/>
    </row>
    <row r="433" spans="11:13" x14ac:dyDescent="0.2">
      <c r="K433" s="278"/>
      <c r="L433" s="278"/>
      <c r="M433" s="278"/>
    </row>
    <row r="434" spans="11:13" x14ac:dyDescent="0.2">
      <c r="K434" s="278"/>
      <c r="L434" s="278"/>
      <c r="M434" s="278"/>
    </row>
    <row r="435" spans="11:13" x14ac:dyDescent="0.2">
      <c r="K435" s="278"/>
      <c r="L435" s="278"/>
      <c r="M435" s="278"/>
    </row>
    <row r="436" spans="11:13" x14ac:dyDescent="0.2">
      <c r="K436" s="278"/>
      <c r="L436" s="278"/>
      <c r="M436" s="278"/>
    </row>
    <row r="437" spans="11:13" x14ac:dyDescent="0.2">
      <c r="K437" s="278"/>
      <c r="L437" s="278"/>
      <c r="M437" s="278"/>
    </row>
    <row r="438" spans="11:13" x14ac:dyDescent="0.2">
      <c r="K438" s="278"/>
      <c r="L438" s="278"/>
      <c r="M438" s="278"/>
    </row>
    <row r="439" spans="11:13" x14ac:dyDescent="0.2">
      <c r="K439" s="278"/>
      <c r="L439" s="278"/>
      <c r="M439" s="278"/>
    </row>
    <row r="440" spans="11:13" x14ac:dyDescent="0.2">
      <c r="K440" s="278"/>
      <c r="L440" s="278"/>
      <c r="M440" s="278"/>
    </row>
    <row r="441" spans="11:13" x14ac:dyDescent="0.2">
      <c r="K441" s="278"/>
      <c r="L441" s="278"/>
      <c r="M441" s="278"/>
    </row>
    <row r="442" spans="11:13" x14ac:dyDescent="0.2">
      <c r="K442" s="278"/>
      <c r="L442" s="278"/>
      <c r="M442" s="278"/>
    </row>
    <row r="443" spans="11:13" x14ac:dyDescent="0.2">
      <c r="K443" s="278"/>
      <c r="L443" s="278"/>
      <c r="M443" s="278"/>
    </row>
    <row r="444" spans="11:13" x14ac:dyDescent="0.2">
      <c r="K444" s="278"/>
      <c r="L444" s="278"/>
      <c r="M444" s="278"/>
    </row>
    <row r="445" spans="11:13" x14ac:dyDescent="0.2">
      <c r="K445" s="278"/>
      <c r="L445" s="278"/>
      <c r="M445" s="278"/>
    </row>
    <row r="446" spans="11:13" x14ac:dyDescent="0.2">
      <c r="K446" s="278"/>
      <c r="L446" s="278"/>
      <c r="M446" s="278"/>
    </row>
    <row r="447" spans="11:13" x14ac:dyDescent="0.2">
      <c r="K447" s="278"/>
      <c r="L447" s="278"/>
      <c r="M447" s="278"/>
    </row>
    <row r="448" spans="11:13" x14ac:dyDescent="0.2">
      <c r="K448" s="278"/>
      <c r="L448" s="278"/>
      <c r="M448" s="278"/>
    </row>
    <row r="449" spans="11:13" x14ac:dyDescent="0.2">
      <c r="K449" s="278"/>
      <c r="L449" s="278"/>
      <c r="M449" s="278"/>
    </row>
    <row r="450" spans="11:13" x14ac:dyDescent="0.2">
      <c r="K450" s="278"/>
      <c r="L450" s="278"/>
      <c r="M450" s="278"/>
    </row>
    <row r="451" spans="11:13" x14ac:dyDescent="0.2">
      <c r="K451" s="278"/>
      <c r="L451" s="278"/>
      <c r="M451" s="278"/>
    </row>
    <row r="452" spans="11:13" x14ac:dyDescent="0.2">
      <c r="K452" s="278"/>
      <c r="L452" s="278"/>
      <c r="M452" s="278"/>
    </row>
    <row r="453" spans="11:13" x14ac:dyDescent="0.2">
      <c r="K453" s="278"/>
      <c r="L453" s="278"/>
      <c r="M453" s="278"/>
    </row>
    <row r="454" spans="11:13" x14ac:dyDescent="0.2">
      <c r="K454" s="278"/>
      <c r="L454" s="278"/>
      <c r="M454" s="278"/>
    </row>
    <row r="455" spans="11:13" x14ac:dyDescent="0.2">
      <c r="K455" s="278"/>
      <c r="L455" s="278"/>
      <c r="M455" s="278"/>
    </row>
    <row r="456" spans="11:13" x14ac:dyDescent="0.2">
      <c r="K456" s="278"/>
      <c r="L456" s="278"/>
      <c r="M456" s="278"/>
    </row>
    <row r="457" spans="11:13" x14ac:dyDescent="0.2">
      <c r="K457" s="278"/>
      <c r="L457" s="278"/>
      <c r="M457" s="278"/>
    </row>
    <row r="458" spans="11:13" x14ac:dyDescent="0.2">
      <c r="K458" s="278"/>
      <c r="L458" s="278"/>
      <c r="M458" s="278"/>
    </row>
    <row r="459" spans="11:13" x14ac:dyDescent="0.2">
      <c r="K459" s="278"/>
      <c r="L459" s="278"/>
      <c r="M459" s="278"/>
    </row>
    <row r="460" spans="11:13" x14ac:dyDescent="0.2">
      <c r="K460" s="278"/>
      <c r="L460" s="278"/>
      <c r="M460" s="278"/>
    </row>
    <row r="461" spans="11:13" x14ac:dyDescent="0.2">
      <c r="K461" s="278"/>
      <c r="L461" s="278"/>
      <c r="M461" s="278"/>
    </row>
    <row r="462" spans="11:13" x14ac:dyDescent="0.2">
      <c r="K462" s="278"/>
      <c r="L462" s="278"/>
      <c r="M462" s="278"/>
    </row>
    <row r="463" spans="11:13" x14ac:dyDescent="0.2">
      <c r="K463" s="278"/>
      <c r="L463" s="278"/>
      <c r="M463" s="278"/>
    </row>
    <row r="464" spans="11:13" x14ac:dyDescent="0.2">
      <c r="K464" s="278"/>
      <c r="L464" s="278"/>
      <c r="M464" s="278"/>
    </row>
    <row r="465" spans="11:13" x14ac:dyDescent="0.2">
      <c r="K465" s="278"/>
      <c r="L465" s="278"/>
      <c r="M465" s="278"/>
    </row>
    <row r="466" spans="11:13" x14ac:dyDescent="0.2">
      <c r="K466" s="278"/>
      <c r="L466" s="278"/>
      <c r="M466" s="278"/>
    </row>
    <row r="467" spans="11:13" x14ac:dyDescent="0.2">
      <c r="K467" s="278"/>
      <c r="L467" s="278"/>
      <c r="M467" s="278"/>
    </row>
    <row r="468" spans="11:13" x14ac:dyDescent="0.2">
      <c r="K468" s="278"/>
      <c r="L468" s="278"/>
      <c r="M468" s="278"/>
    </row>
    <row r="469" spans="11:13" x14ac:dyDescent="0.2">
      <c r="K469" s="278"/>
      <c r="L469" s="278"/>
      <c r="M469" s="278"/>
    </row>
    <row r="470" spans="11:13" x14ac:dyDescent="0.2">
      <c r="K470" s="278"/>
      <c r="L470" s="278"/>
      <c r="M470" s="278"/>
    </row>
    <row r="471" spans="11:13" x14ac:dyDescent="0.2">
      <c r="K471" s="278"/>
      <c r="L471" s="278"/>
      <c r="M471" s="278"/>
    </row>
    <row r="472" spans="11:13" x14ac:dyDescent="0.2">
      <c r="K472" s="278"/>
      <c r="L472" s="278"/>
      <c r="M472" s="278"/>
    </row>
    <row r="473" spans="11:13" x14ac:dyDescent="0.2">
      <c r="K473" s="278"/>
      <c r="L473" s="278"/>
      <c r="M473" s="278"/>
    </row>
    <row r="474" spans="11:13" x14ac:dyDescent="0.2">
      <c r="K474" s="278"/>
      <c r="L474" s="278"/>
      <c r="M474" s="278"/>
    </row>
    <row r="475" spans="11:13" x14ac:dyDescent="0.2">
      <c r="K475" s="278"/>
      <c r="L475" s="278"/>
      <c r="M475" s="278"/>
    </row>
    <row r="476" spans="11:13" x14ac:dyDescent="0.2">
      <c r="K476" s="278"/>
      <c r="L476" s="278"/>
      <c r="M476" s="278"/>
    </row>
    <row r="478" spans="11:13" x14ac:dyDescent="0.2">
      <c r="K478" s="278"/>
      <c r="L478" s="278"/>
      <c r="M478" s="278"/>
    </row>
    <row r="479" spans="11:13" x14ac:dyDescent="0.2">
      <c r="K479" s="278"/>
      <c r="L479" s="278"/>
      <c r="M479" s="278"/>
    </row>
    <row r="480" spans="11:13" x14ac:dyDescent="0.2">
      <c r="K480" s="278"/>
      <c r="L480" s="278"/>
      <c r="M480" s="278"/>
    </row>
    <row r="481" spans="11:13" x14ac:dyDescent="0.2">
      <c r="K481" s="278"/>
      <c r="L481" s="278"/>
      <c r="M481" s="278"/>
    </row>
    <row r="482" spans="11:13" x14ac:dyDescent="0.2">
      <c r="K482" s="278"/>
      <c r="L482" s="278"/>
      <c r="M482" s="278"/>
    </row>
    <row r="483" spans="11:13" x14ac:dyDescent="0.2">
      <c r="K483" s="278"/>
      <c r="L483" s="278"/>
      <c r="M483" s="278"/>
    </row>
    <row r="484" spans="11:13" x14ac:dyDescent="0.2">
      <c r="K484" s="278"/>
      <c r="L484" s="278"/>
      <c r="M484" s="278"/>
    </row>
    <row r="485" spans="11:13" x14ac:dyDescent="0.2">
      <c r="K485" s="278"/>
      <c r="L485" s="278"/>
      <c r="M485" s="278"/>
    </row>
    <row r="486" spans="11:13" x14ac:dyDescent="0.2">
      <c r="K486" s="278"/>
      <c r="L486" s="278"/>
      <c r="M486" s="278"/>
    </row>
    <row r="487" spans="11:13" x14ac:dyDescent="0.2">
      <c r="K487" s="278"/>
      <c r="L487" s="278"/>
      <c r="M487" s="278"/>
    </row>
    <row r="488" spans="11:13" x14ac:dyDescent="0.2">
      <c r="K488" s="278"/>
      <c r="L488" s="278"/>
      <c r="M488" s="278"/>
    </row>
    <row r="489" spans="11:13" x14ac:dyDescent="0.2">
      <c r="K489" s="278"/>
      <c r="L489" s="278"/>
      <c r="M489" s="278"/>
    </row>
    <row r="490" spans="11:13" x14ac:dyDescent="0.2">
      <c r="K490" s="278"/>
      <c r="L490" s="278"/>
      <c r="M490" s="278"/>
    </row>
    <row r="491" spans="11:13" x14ac:dyDescent="0.2">
      <c r="K491" s="278"/>
      <c r="L491" s="278"/>
      <c r="M491" s="278"/>
    </row>
    <row r="492" spans="11:13" x14ac:dyDescent="0.2">
      <c r="K492" s="278"/>
      <c r="L492" s="278"/>
      <c r="M492" s="278"/>
    </row>
    <row r="493" spans="11:13" x14ac:dyDescent="0.2">
      <c r="K493" s="278"/>
      <c r="L493" s="278"/>
      <c r="M493" s="278"/>
    </row>
    <row r="494" spans="11:13" x14ac:dyDescent="0.2">
      <c r="K494" s="278"/>
      <c r="L494" s="278"/>
      <c r="M494" s="278"/>
    </row>
    <row r="495" spans="11:13" x14ac:dyDescent="0.2">
      <c r="K495" s="278"/>
      <c r="L495" s="278"/>
      <c r="M495" s="278"/>
    </row>
    <row r="496" spans="11:13" x14ac:dyDescent="0.2">
      <c r="K496" s="278"/>
      <c r="L496" s="278"/>
      <c r="M496" s="278"/>
    </row>
    <row r="497" spans="11:13" x14ac:dyDescent="0.2">
      <c r="K497" s="278"/>
      <c r="L497" s="278"/>
      <c r="M497" s="278"/>
    </row>
    <row r="498" spans="11:13" x14ac:dyDescent="0.2">
      <c r="K498" s="278"/>
      <c r="L498" s="278"/>
      <c r="M498" s="278"/>
    </row>
    <row r="499" spans="11:13" x14ac:dyDescent="0.2">
      <c r="K499" s="278"/>
      <c r="L499" s="278"/>
      <c r="M499" s="278"/>
    </row>
    <row r="500" spans="11:13" x14ac:dyDescent="0.2">
      <c r="K500" s="278"/>
      <c r="L500" s="278"/>
      <c r="M500" s="278"/>
    </row>
    <row r="501" spans="11:13" x14ac:dyDescent="0.2">
      <c r="K501" s="278"/>
      <c r="L501" s="278"/>
      <c r="M501" s="278"/>
    </row>
    <row r="502" spans="11:13" x14ac:dyDescent="0.2">
      <c r="K502" s="278"/>
      <c r="L502" s="278"/>
      <c r="M502" s="278"/>
    </row>
    <row r="503" spans="11:13" x14ac:dyDescent="0.2">
      <c r="K503" s="278"/>
      <c r="L503" s="278"/>
      <c r="M503" s="278"/>
    </row>
    <row r="504" spans="11:13" x14ac:dyDescent="0.2">
      <c r="K504" s="278"/>
      <c r="L504" s="278"/>
      <c r="M504" s="278"/>
    </row>
    <row r="505" spans="11:13" x14ac:dyDescent="0.2">
      <c r="K505" s="278"/>
      <c r="L505" s="278"/>
      <c r="M505" s="278"/>
    </row>
    <row r="506" spans="11:13" x14ac:dyDescent="0.2">
      <c r="K506" s="278"/>
      <c r="L506" s="278"/>
      <c r="M506" s="278"/>
    </row>
    <row r="507" spans="11:13" x14ac:dyDescent="0.2">
      <c r="K507" s="278"/>
      <c r="L507" s="278"/>
      <c r="M507" s="278"/>
    </row>
    <row r="508" spans="11:13" x14ac:dyDescent="0.2">
      <c r="K508" s="278"/>
      <c r="L508" s="278"/>
      <c r="M508" s="278"/>
    </row>
    <row r="509" spans="11:13" x14ac:dyDescent="0.2">
      <c r="K509" s="278"/>
      <c r="L509" s="278"/>
      <c r="M509" s="278"/>
    </row>
    <row r="510" spans="11:13" x14ac:dyDescent="0.2">
      <c r="K510" s="278"/>
      <c r="L510" s="278"/>
      <c r="M510" s="278"/>
    </row>
    <row r="511" spans="11:13" x14ac:dyDescent="0.2">
      <c r="K511" s="278"/>
      <c r="L511" s="278"/>
      <c r="M511" s="278"/>
    </row>
    <row r="512" spans="11:13" x14ac:dyDescent="0.2">
      <c r="K512" s="278"/>
      <c r="L512" s="278"/>
      <c r="M512" s="278"/>
    </row>
    <row r="513" spans="11:13" x14ac:dyDescent="0.2">
      <c r="K513" s="278"/>
      <c r="L513" s="278"/>
      <c r="M513" s="278"/>
    </row>
    <row r="514" spans="11:13" x14ac:dyDescent="0.2">
      <c r="K514" s="278"/>
      <c r="L514" s="278"/>
      <c r="M514" s="278"/>
    </row>
    <row r="515" spans="11:13" x14ac:dyDescent="0.2">
      <c r="K515" s="278"/>
      <c r="L515" s="278"/>
      <c r="M515" s="278"/>
    </row>
    <row r="516" spans="11:13" x14ac:dyDescent="0.2">
      <c r="K516" s="278"/>
      <c r="L516" s="278"/>
      <c r="M516" s="278"/>
    </row>
    <row r="517" spans="11:13" x14ac:dyDescent="0.2">
      <c r="K517" s="278"/>
      <c r="L517" s="278"/>
      <c r="M517" s="278"/>
    </row>
    <row r="518" spans="11:13" x14ac:dyDescent="0.2">
      <c r="K518" s="278"/>
      <c r="L518" s="278"/>
      <c r="M518" s="278"/>
    </row>
    <row r="519" spans="11:13" x14ac:dyDescent="0.2">
      <c r="K519" s="278"/>
      <c r="L519" s="278"/>
      <c r="M519" s="278"/>
    </row>
    <row r="520" spans="11:13" x14ac:dyDescent="0.2">
      <c r="K520" s="278"/>
      <c r="L520" s="278"/>
      <c r="M520" s="278"/>
    </row>
    <row r="521" spans="11:13" x14ac:dyDescent="0.2">
      <c r="K521" s="278"/>
      <c r="L521" s="278"/>
      <c r="M521" s="278"/>
    </row>
    <row r="522" spans="11:13" x14ac:dyDescent="0.2">
      <c r="K522" s="278"/>
      <c r="L522" s="278"/>
      <c r="M522" s="278"/>
    </row>
    <row r="523" spans="11:13" x14ac:dyDescent="0.2">
      <c r="K523" s="278"/>
      <c r="L523" s="278"/>
      <c r="M523" s="278"/>
    </row>
    <row r="524" spans="11:13" x14ac:dyDescent="0.2">
      <c r="K524" s="278"/>
      <c r="L524" s="278"/>
      <c r="M524" s="278"/>
    </row>
    <row r="525" spans="11:13" x14ac:dyDescent="0.2">
      <c r="K525" s="278"/>
      <c r="L525" s="278"/>
      <c r="M525" s="278"/>
    </row>
    <row r="526" spans="11:13" x14ac:dyDescent="0.2">
      <c r="K526" s="278"/>
      <c r="L526" s="278"/>
      <c r="M526" s="278"/>
    </row>
    <row r="527" spans="11:13" x14ac:dyDescent="0.2">
      <c r="K527" s="278"/>
      <c r="L527" s="278"/>
      <c r="M527" s="278"/>
    </row>
    <row r="528" spans="11:13" x14ac:dyDescent="0.2">
      <c r="K528" s="278"/>
      <c r="L528" s="278"/>
      <c r="M528" s="278"/>
    </row>
    <row r="529" spans="11:13" x14ac:dyDescent="0.2">
      <c r="K529" s="278"/>
      <c r="L529" s="278"/>
      <c r="M529" s="278"/>
    </row>
    <row r="530" spans="11:13" x14ac:dyDescent="0.2">
      <c r="K530" s="278"/>
      <c r="L530" s="278"/>
      <c r="M530" s="278"/>
    </row>
    <row r="531" spans="11:13" x14ac:dyDescent="0.2">
      <c r="K531" s="278"/>
      <c r="L531" s="278"/>
      <c r="M531" s="278"/>
    </row>
    <row r="532" spans="11:13" x14ac:dyDescent="0.2">
      <c r="K532" s="278"/>
      <c r="L532" s="278"/>
      <c r="M532" s="278"/>
    </row>
    <row r="533" spans="11:13" x14ac:dyDescent="0.2">
      <c r="K533" s="278"/>
      <c r="L533" s="278"/>
      <c r="M533" s="278"/>
    </row>
    <row r="534" spans="11:13" x14ac:dyDescent="0.2">
      <c r="K534" s="278"/>
      <c r="L534" s="278"/>
      <c r="M534" s="278"/>
    </row>
    <row r="535" spans="11:13" x14ac:dyDescent="0.2">
      <c r="K535" s="278"/>
      <c r="L535" s="278"/>
      <c r="M535" s="278"/>
    </row>
    <row r="536" spans="11:13" x14ac:dyDescent="0.2">
      <c r="K536" s="278"/>
      <c r="L536" s="278"/>
      <c r="M536" s="278"/>
    </row>
    <row r="537" spans="11:13" x14ac:dyDescent="0.2">
      <c r="K537" s="278"/>
      <c r="L537" s="278"/>
      <c r="M537" s="278"/>
    </row>
    <row r="538" spans="11:13" x14ac:dyDescent="0.2">
      <c r="K538" s="278"/>
      <c r="L538" s="278"/>
      <c r="M538" s="278"/>
    </row>
    <row r="539" spans="11:13" x14ac:dyDescent="0.2">
      <c r="K539" s="278"/>
      <c r="L539" s="278"/>
      <c r="M539" s="278"/>
    </row>
    <row r="540" spans="11:13" x14ac:dyDescent="0.2">
      <c r="K540" s="278"/>
      <c r="L540" s="278"/>
      <c r="M540" s="278"/>
    </row>
    <row r="541" spans="11:13" x14ac:dyDescent="0.2">
      <c r="K541" s="278"/>
      <c r="L541" s="278"/>
      <c r="M541" s="278"/>
    </row>
    <row r="542" spans="11:13" x14ac:dyDescent="0.2">
      <c r="K542" s="278"/>
      <c r="L542" s="278"/>
      <c r="M542" s="278"/>
    </row>
    <row r="543" spans="11:13" x14ac:dyDescent="0.2">
      <c r="K543" s="278"/>
      <c r="L543" s="278"/>
      <c r="M543" s="278"/>
    </row>
    <row r="544" spans="11:13" x14ac:dyDescent="0.2">
      <c r="K544" s="278"/>
      <c r="L544" s="278"/>
      <c r="M544" s="278"/>
    </row>
    <row r="545" spans="11:13" x14ac:dyDescent="0.2">
      <c r="K545" s="278"/>
      <c r="L545" s="278"/>
      <c r="M545" s="278"/>
    </row>
    <row r="546" spans="11:13" x14ac:dyDescent="0.2">
      <c r="K546" s="278"/>
      <c r="L546" s="278"/>
      <c r="M546" s="278"/>
    </row>
    <row r="547" spans="11:13" x14ac:dyDescent="0.2">
      <c r="K547" s="278"/>
      <c r="L547" s="278"/>
      <c r="M547" s="278"/>
    </row>
    <row r="548" spans="11:13" x14ac:dyDescent="0.2">
      <c r="K548" s="278"/>
      <c r="L548" s="278"/>
      <c r="M548" s="278"/>
    </row>
    <row r="549" spans="11:13" x14ac:dyDescent="0.2">
      <c r="K549" s="278"/>
      <c r="L549" s="278"/>
      <c r="M549" s="278"/>
    </row>
    <row r="550" spans="11:13" x14ac:dyDescent="0.2">
      <c r="K550" s="278"/>
      <c r="L550" s="278"/>
      <c r="M550" s="278"/>
    </row>
    <row r="551" spans="11:13" x14ac:dyDescent="0.2">
      <c r="K551" s="278"/>
      <c r="L551" s="278"/>
      <c r="M551" s="278"/>
    </row>
    <row r="552" spans="11:13" x14ac:dyDescent="0.2">
      <c r="K552" s="278"/>
      <c r="L552" s="278"/>
      <c r="M552" s="278"/>
    </row>
    <row r="553" spans="11:13" x14ac:dyDescent="0.2">
      <c r="K553" s="278"/>
      <c r="L553" s="278"/>
      <c r="M553" s="278"/>
    </row>
    <row r="554" spans="11:13" x14ac:dyDescent="0.2">
      <c r="K554" s="278"/>
      <c r="L554" s="278"/>
      <c r="M554" s="278"/>
    </row>
    <row r="555" spans="11:13" x14ac:dyDescent="0.2">
      <c r="K555" s="278"/>
      <c r="L555" s="278"/>
      <c r="M555" s="278"/>
    </row>
    <row r="556" spans="11:13" x14ac:dyDescent="0.2">
      <c r="K556" s="278"/>
      <c r="L556" s="278"/>
      <c r="M556" s="278"/>
    </row>
    <row r="557" spans="11:13" x14ac:dyDescent="0.2">
      <c r="K557" s="278"/>
      <c r="L557" s="278"/>
      <c r="M557" s="278"/>
    </row>
    <row r="558" spans="11:13" x14ac:dyDescent="0.2">
      <c r="K558" s="278"/>
      <c r="L558" s="278"/>
      <c r="M558" s="278"/>
    </row>
    <row r="559" spans="11:13" x14ac:dyDescent="0.2">
      <c r="K559" s="278"/>
      <c r="L559" s="278"/>
      <c r="M559" s="278"/>
    </row>
    <row r="560" spans="11:13" x14ac:dyDescent="0.2">
      <c r="K560" s="278"/>
      <c r="L560" s="278"/>
      <c r="M560" s="278"/>
    </row>
    <row r="561" spans="11:13" x14ac:dyDescent="0.2">
      <c r="K561" s="278"/>
      <c r="L561" s="278"/>
      <c r="M561" s="278"/>
    </row>
    <row r="562" spans="11:13" x14ac:dyDescent="0.2">
      <c r="K562" s="278"/>
      <c r="L562" s="278"/>
      <c r="M562" s="278"/>
    </row>
    <row r="563" spans="11:13" x14ac:dyDescent="0.2">
      <c r="K563" s="278"/>
      <c r="L563" s="278"/>
      <c r="M563" s="278"/>
    </row>
    <row r="564" spans="11:13" x14ac:dyDescent="0.2">
      <c r="K564" s="278"/>
      <c r="L564" s="278"/>
      <c r="M564" s="278"/>
    </row>
    <row r="565" spans="11:13" x14ac:dyDescent="0.2">
      <c r="K565" s="278"/>
      <c r="L565" s="278"/>
      <c r="M565" s="278"/>
    </row>
    <row r="566" spans="11:13" x14ac:dyDescent="0.2">
      <c r="K566" s="278"/>
      <c r="L566" s="278"/>
      <c r="M566" s="278"/>
    </row>
    <row r="567" spans="11:13" x14ac:dyDescent="0.2">
      <c r="K567" s="278"/>
      <c r="L567" s="278"/>
      <c r="M567" s="278"/>
    </row>
    <row r="568" spans="11:13" x14ac:dyDescent="0.2">
      <c r="K568" s="278"/>
      <c r="L568" s="278"/>
      <c r="M568" s="278"/>
    </row>
    <row r="569" spans="11:13" x14ac:dyDescent="0.2">
      <c r="K569" s="278"/>
      <c r="L569" s="278"/>
      <c r="M569" s="278"/>
    </row>
    <row r="570" spans="11:13" x14ac:dyDescent="0.2">
      <c r="K570" s="278"/>
      <c r="L570" s="278"/>
      <c r="M570" s="278"/>
    </row>
    <row r="571" spans="11:13" x14ac:dyDescent="0.2">
      <c r="K571" s="278"/>
      <c r="L571" s="278"/>
      <c r="M571" s="278"/>
    </row>
    <row r="572" spans="11:13" x14ac:dyDescent="0.2">
      <c r="K572" s="278"/>
      <c r="L572" s="278"/>
      <c r="M572" s="278"/>
    </row>
    <row r="573" spans="11:13" x14ac:dyDescent="0.2">
      <c r="K573" s="278"/>
      <c r="L573" s="278"/>
      <c r="M573" s="278"/>
    </row>
    <row r="574" spans="11:13" x14ac:dyDescent="0.2">
      <c r="K574" s="278"/>
      <c r="L574" s="278"/>
      <c r="M574" s="278"/>
    </row>
    <row r="575" spans="11:13" x14ac:dyDescent="0.2">
      <c r="K575" s="278"/>
      <c r="L575" s="278"/>
      <c r="M575" s="278"/>
    </row>
    <row r="576" spans="11:13" x14ac:dyDescent="0.2">
      <c r="K576" s="278"/>
      <c r="L576" s="278"/>
      <c r="M576" s="278"/>
    </row>
    <row r="577" spans="11:13" x14ac:dyDescent="0.2">
      <c r="K577" s="278"/>
      <c r="L577" s="278"/>
      <c r="M577" s="278"/>
    </row>
    <row r="578" spans="11:13" x14ac:dyDescent="0.2">
      <c r="K578" s="278"/>
      <c r="L578" s="278"/>
      <c r="M578" s="278"/>
    </row>
    <row r="579" spans="11:13" x14ac:dyDescent="0.2">
      <c r="K579" s="278"/>
      <c r="L579" s="278"/>
      <c r="M579" s="278"/>
    </row>
    <row r="580" spans="11:13" x14ac:dyDescent="0.2">
      <c r="K580" s="278"/>
      <c r="L580" s="278"/>
      <c r="M580" s="278"/>
    </row>
    <row r="581" spans="11:13" x14ac:dyDescent="0.2">
      <c r="K581" s="278"/>
      <c r="L581" s="278"/>
      <c r="M581" s="278"/>
    </row>
    <row r="582" spans="11:13" x14ac:dyDescent="0.2">
      <c r="K582" s="278"/>
      <c r="L582" s="278"/>
      <c r="M582" s="278"/>
    </row>
    <row r="583" spans="11:13" x14ac:dyDescent="0.2">
      <c r="K583" s="278"/>
      <c r="L583" s="278"/>
      <c r="M583" s="278"/>
    </row>
    <row r="584" spans="11:13" x14ac:dyDescent="0.2">
      <c r="K584" s="278"/>
      <c r="L584" s="278"/>
      <c r="M584" s="278"/>
    </row>
    <row r="585" spans="11:13" x14ac:dyDescent="0.2">
      <c r="K585" s="278"/>
      <c r="L585" s="278"/>
      <c r="M585" s="278"/>
    </row>
    <row r="586" spans="11:13" x14ac:dyDescent="0.2">
      <c r="K586" s="278"/>
      <c r="L586" s="278"/>
      <c r="M586" s="278"/>
    </row>
    <row r="587" spans="11:13" x14ac:dyDescent="0.2">
      <c r="K587" s="278"/>
      <c r="L587" s="278"/>
      <c r="M587" s="278"/>
    </row>
    <row r="588" spans="11:13" x14ac:dyDescent="0.2">
      <c r="K588" s="278"/>
      <c r="L588" s="278"/>
      <c r="M588" s="278"/>
    </row>
    <row r="589" spans="11:13" x14ac:dyDescent="0.2">
      <c r="K589" s="278"/>
      <c r="L589" s="278"/>
      <c r="M589" s="278"/>
    </row>
    <row r="590" spans="11:13" x14ac:dyDescent="0.2">
      <c r="K590" s="278"/>
      <c r="L590" s="278"/>
      <c r="M590" s="278"/>
    </row>
    <row r="591" spans="11:13" x14ac:dyDescent="0.2">
      <c r="K591" s="278"/>
      <c r="L591" s="278"/>
      <c r="M591" s="278"/>
    </row>
    <row r="592" spans="11:13" x14ac:dyDescent="0.2">
      <c r="K592" s="278"/>
      <c r="L592" s="278"/>
      <c r="M592" s="278"/>
    </row>
    <row r="593" spans="11:13" x14ac:dyDescent="0.2">
      <c r="K593" s="278"/>
      <c r="L593" s="278"/>
      <c r="M593" s="278"/>
    </row>
    <row r="594" spans="11:13" x14ac:dyDescent="0.2">
      <c r="K594" s="278"/>
      <c r="L594" s="278"/>
      <c r="M594" s="278"/>
    </row>
    <row r="595" spans="11:13" x14ac:dyDescent="0.2">
      <c r="K595" s="278"/>
      <c r="L595" s="278"/>
      <c r="M595" s="278"/>
    </row>
    <row r="596" spans="11:13" x14ac:dyDescent="0.2">
      <c r="K596" s="278"/>
      <c r="L596" s="278"/>
      <c r="M596" s="278"/>
    </row>
    <row r="597" spans="11:13" x14ac:dyDescent="0.2">
      <c r="K597" s="278"/>
      <c r="L597" s="278"/>
      <c r="M597" s="278"/>
    </row>
    <row r="598" spans="11:13" x14ac:dyDescent="0.2">
      <c r="K598" s="278"/>
      <c r="L598" s="278"/>
      <c r="M598" s="278"/>
    </row>
    <row r="599" spans="11:13" x14ac:dyDescent="0.2">
      <c r="K599" s="278"/>
      <c r="L599" s="278"/>
      <c r="M599" s="278"/>
    </row>
    <row r="600" spans="11:13" x14ac:dyDescent="0.2">
      <c r="K600" s="278"/>
      <c r="L600" s="278"/>
      <c r="M600" s="278"/>
    </row>
    <row r="610" spans="11:13" x14ac:dyDescent="0.2">
      <c r="K610" s="278"/>
      <c r="L610" s="278"/>
      <c r="M610" s="278"/>
    </row>
    <row r="612" spans="11:13" x14ac:dyDescent="0.2">
      <c r="K612" s="278"/>
      <c r="L612" s="278"/>
      <c r="M612" s="278"/>
    </row>
    <row r="613" spans="11:13" x14ac:dyDescent="0.2">
      <c r="K613" s="278"/>
      <c r="L613" s="278"/>
      <c r="M613" s="278"/>
    </row>
    <row r="615" spans="11:13" x14ac:dyDescent="0.2">
      <c r="K615" s="278"/>
      <c r="L615" s="278"/>
      <c r="M615" s="278"/>
    </row>
    <row r="617" spans="11:13" x14ac:dyDescent="0.2">
      <c r="K617" s="278"/>
      <c r="L617" s="278"/>
      <c r="M617" s="278"/>
    </row>
    <row r="623" spans="11:13" x14ac:dyDescent="0.2">
      <c r="K623" s="278"/>
      <c r="L623" s="278"/>
      <c r="M623" s="278"/>
    </row>
    <row r="630" spans="11:13" x14ac:dyDescent="0.2">
      <c r="K630" s="278"/>
      <c r="L630" s="278"/>
      <c r="M630" s="278"/>
    </row>
    <row r="631" spans="11:13" x14ac:dyDescent="0.2">
      <c r="K631" s="278"/>
      <c r="L631" s="278"/>
      <c r="M631" s="278"/>
    </row>
    <row r="634" spans="11:13" x14ac:dyDescent="0.2">
      <c r="K634" s="278"/>
      <c r="L634" s="278"/>
      <c r="M634" s="278"/>
    </row>
    <row r="635" spans="11:13" x14ac:dyDescent="0.2">
      <c r="K635" s="278"/>
      <c r="L635" s="278"/>
      <c r="M635" s="278"/>
    </row>
    <row r="637" spans="11:13" x14ac:dyDescent="0.2">
      <c r="K637" s="278"/>
      <c r="L637" s="278"/>
      <c r="M637" s="278"/>
    </row>
    <row r="641" spans="11:13" x14ac:dyDescent="0.2">
      <c r="K641" s="278"/>
      <c r="L641" s="278"/>
      <c r="M641" s="278"/>
    </row>
    <row r="642" spans="11:13" x14ac:dyDescent="0.2">
      <c r="K642" s="278"/>
      <c r="L642" s="278"/>
      <c r="M642" s="278"/>
    </row>
    <row r="644" spans="11:13" x14ac:dyDescent="0.2">
      <c r="K644" s="278"/>
      <c r="L644" s="278"/>
      <c r="M644" s="278"/>
    </row>
    <row r="645" spans="11:13" x14ac:dyDescent="0.2">
      <c r="K645" s="278"/>
      <c r="L645" s="278"/>
      <c r="M645" s="278"/>
    </row>
    <row r="646" spans="11:13" x14ac:dyDescent="0.2">
      <c r="K646" s="278"/>
      <c r="L646" s="278"/>
      <c r="M646" s="278"/>
    </row>
    <row r="649" spans="11:13" x14ac:dyDescent="0.2">
      <c r="K649" s="278"/>
      <c r="L649" s="278"/>
      <c r="M649" s="278"/>
    </row>
    <row r="651" spans="11:13" x14ac:dyDescent="0.2">
      <c r="K651" s="278"/>
      <c r="L651" s="278"/>
      <c r="M651" s="278"/>
    </row>
    <row r="658" spans="11:13" x14ac:dyDescent="0.2">
      <c r="K658" s="278"/>
      <c r="L658" s="278"/>
      <c r="M658" s="278"/>
    </row>
    <row r="659" spans="11:13" x14ac:dyDescent="0.2">
      <c r="K659" s="278"/>
      <c r="L659" s="278"/>
      <c r="M659" s="278"/>
    </row>
    <row r="660" spans="11:13" x14ac:dyDescent="0.2">
      <c r="K660" s="278"/>
      <c r="L660" s="278"/>
      <c r="M660" s="278"/>
    </row>
    <row r="666" spans="11:13" x14ac:dyDescent="0.2">
      <c r="K666" s="278"/>
      <c r="L666" s="278"/>
      <c r="M666" s="278"/>
    </row>
    <row r="680" spans="11:13" x14ac:dyDescent="0.2">
      <c r="K680" s="278"/>
      <c r="L680" s="278"/>
      <c r="M680" s="278"/>
    </row>
    <row r="681" spans="11:13" x14ac:dyDescent="0.2">
      <c r="K681" s="278"/>
      <c r="L681" s="278"/>
      <c r="M681" s="278"/>
    </row>
    <row r="687" spans="11:13" x14ac:dyDescent="0.2">
      <c r="K687" s="278"/>
      <c r="L687" s="278"/>
      <c r="M687" s="278"/>
    </row>
    <row r="691" spans="11:13" x14ac:dyDescent="0.2">
      <c r="K691" s="278"/>
      <c r="L691" s="278"/>
      <c r="M691" s="278"/>
    </row>
    <row r="692" spans="11:13" x14ac:dyDescent="0.2">
      <c r="K692" s="278"/>
      <c r="L692" s="278"/>
      <c r="M692" s="278"/>
    </row>
    <row r="693" spans="11:13" x14ac:dyDescent="0.2">
      <c r="K693" s="278"/>
      <c r="L693" s="278"/>
      <c r="M693" s="278"/>
    </row>
    <row r="695" spans="11:13" x14ac:dyDescent="0.2">
      <c r="K695" s="278"/>
      <c r="L695" s="278"/>
      <c r="M695" s="278"/>
    </row>
    <row r="702" spans="11:13" x14ac:dyDescent="0.2">
      <c r="K702" s="278"/>
      <c r="L702" s="278"/>
      <c r="M702" s="278"/>
    </row>
    <row r="704" spans="11:13" x14ac:dyDescent="0.2">
      <c r="K704" s="278"/>
      <c r="L704" s="278"/>
      <c r="M704" s="278"/>
    </row>
    <row r="717" spans="11:13" x14ac:dyDescent="0.2">
      <c r="K717" s="278"/>
      <c r="L717" s="278"/>
      <c r="M717" s="278"/>
    </row>
    <row r="718" spans="11:13" x14ac:dyDescent="0.2">
      <c r="K718" s="278"/>
      <c r="L718" s="278"/>
      <c r="M718" s="278"/>
    </row>
    <row r="723" spans="11:13" x14ac:dyDescent="0.2">
      <c r="K723" s="278"/>
      <c r="L723" s="278"/>
      <c r="M723" s="278"/>
    </row>
    <row r="724" spans="11:13" x14ac:dyDescent="0.2">
      <c r="K724" s="278"/>
      <c r="L724" s="278"/>
      <c r="M724" s="278"/>
    </row>
    <row r="725" spans="11:13" x14ac:dyDescent="0.2">
      <c r="K725" s="278"/>
      <c r="L725" s="278"/>
      <c r="M725" s="278"/>
    </row>
    <row r="729" spans="11:13" x14ac:dyDescent="0.2">
      <c r="K729" s="278"/>
      <c r="L729" s="278"/>
      <c r="M729" s="278"/>
    </row>
    <row r="737" spans="11:13" x14ac:dyDescent="0.2">
      <c r="K737" s="278"/>
      <c r="L737" s="278"/>
      <c r="M737" s="278"/>
    </row>
    <row r="747" spans="11:13" x14ac:dyDescent="0.2">
      <c r="K747" s="278"/>
      <c r="L747" s="278"/>
      <c r="M747" s="278"/>
    </row>
    <row r="749" spans="11:13" x14ac:dyDescent="0.2">
      <c r="K749" s="278"/>
      <c r="L749" s="278"/>
      <c r="M749" s="278"/>
    </row>
    <row r="750" spans="11:13" x14ac:dyDescent="0.2">
      <c r="K750" s="278"/>
      <c r="L750" s="278"/>
      <c r="M750" s="278"/>
    </row>
    <row r="751" spans="11:13" x14ac:dyDescent="0.2">
      <c r="K751" s="278"/>
      <c r="L751" s="278"/>
      <c r="M751" s="278"/>
    </row>
    <row r="752" spans="11:13" x14ac:dyDescent="0.2">
      <c r="K752" s="278"/>
      <c r="L752" s="278"/>
      <c r="M752" s="278"/>
    </row>
    <row r="759" spans="11:13" x14ac:dyDescent="0.2">
      <c r="K759" s="278"/>
      <c r="L759" s="278"/>
      <c r="M759" s="278"/>
    </row>
    <row r="762" spans="11:13" x14ac:dyDescent="0.2">
      <c r="K762" s="278"/>
      <c r="L762" s="278"/>
      <c r="M762" s="278"/>
    </row>
    <row r="766" spans="11:13" x14ac:dyDescent="0.2">
      <c r="K766" s="278"/>
      <c r="L766" s="278"/>
      <c r="M766" s="278"/>
    </row>
    <row r="767" spans="11:13" x14ac:dyDescent="0.2">
      <c r="K767" s="278"/>
      <c r="L767" s="278"/>
      <c r="M767" s="278"/>
    </row>
    <row r="771" spans="11:13" x14ac:dyDescent="0.2">
      <c r="K771" s="278"/>
      <c r="L771" s="278"/>
      <c r="M771" s="278"/>
    </row>
    <row r="773" spans="11:13" x14ac:dyDescent="0.2">
      <c r="K773" s="278"/>
      <c r="L773" s="278"/>
      <c r="M773" s="278"/>
    </row>
    <row r="778" spans="11:13" x14ac:dyDescent="0.2">
      <c r="K778" s="278"/>
      <c r="L778" s="278"/>
      <c r="M778" s="278"/>
    </row>
    <row r="779" spans="11:13" x14ac:dyDescent="0.2">
      <c r="K779" s="278"/>
      <c r="L779" s="278"/>
      <c r="M779" s="278"/>
    </row>
    <row r="782" spans="11:13" x14ac:dyDescent="0.2">
      <c r="K782" s="278"/>
      <c r="L782" s="278"/>
      <c r="M782" s="278"/>
    </row>
    <row r="784" spans="11:13" x14ac:dyDescent="0.2">
      <c r="K784" s="278"/>
      <c r="L784" s="278"/>
      <c r="M784" s="278"/>
    </row>
    <row r="787" spans="11:13" x14ac:dyDescent="0.2">
      <c r="K787" s="278"/>
      <c r="L787" s="278"/>
      <c r="M787" s="278"/>
    </row>
    <row r="788" spans="11:13" x14ac:dyDescent="0.2">
      <c r="K788" s="278"/>
      <c r="L788" s="278"/>
      <c r="M788" s="278"/>
    </row>
    <row r="794" spans="11:13" x14ac:dyDescent="0.2">
      <c r="K794" s="278"/>
      <c r="L794" s="278"/>
      <c r="M794" s="278"/>
    </row>
    <row r="795" spans="11:13" x14ac:dyDescent="0.2">
      <c r="K795" s="278"/>
      <c r="L795" s="278"/>
      <c r="M795" s="278"/>
    </row>
    <row r="801" spans="11:13" x14ac:dyDescent="0.2">
      <c r="K801" s="278"/>
      <c r="L801" s="278"/>
      <c r="M801" s="278"/>
    </row>
    <row r="802" spans="11:13" x14ac:dyDescent="0.2">
      <c r="K802" s="278"/>
      <c r="L802" s="278"/>
      <c r="M802" s="278"/>
    </row>
    <row r="805" spans="11:13" x14ac:dyDescent="0.2">
      <c r="K805" s="278"/>
      <c r="L805" s="278"/>
      <c r="M805" s="278"/>
    </row>
    <row r="807" spans="11:13" x14ac:dyDescent="0.2">
      <c r="K807" s="278"/>
      <c r="L807" s="278"/>
      <c r="M807" s="278"/>
    </row>
    <row r="808" spans="11:13" x14ac:dyDescent="0.2">
      <c r="K808" s="278"/>
      <c r="L808" s="278"/>
      <c r="M808" s="278"/>
    </row>
    <row r="810" spans="11:13" x14ac:dyDescent="0.2">
      <c r="K810" s="278"/>
      <c r="L810" s="278"/>
      <c r="M810" s="278"/>
    </row>
    <row r="811" spans="11:13" x14ac:dyDescent="0.2">
      <c r="K811" s="278"/>
      <c r="L811" s="278"/>
      <c r="M811" s="278"/>
    </row>
    <row r="816" spans="11:13" x14ac:dyDescent="0.2">
      <c r="K816" s="278"/>
      <c r="L816" s="278"/>
      <c r="M816" s="278"/>
    </row>
    <row r="818" spans="11:13" x14ac:dyDescent="0.2">
      <c r="K818" s="278"/>
      <c r="L818" s="278"/>
      <c r="M818" s="278"/>
    </row>
    <row r="822" spans="11:13" x14ac:dyDescent="0.2">
      <c r="K822" s="278"/>
      <c r="L822" s="278"/>
      <c r="M822" s="278"/>
    </row>
    <row r="823" spans="11:13" x14ac:dyDescent="0.2">
      <c r="K823" s="278"/>
      <c r="L823" s="278"/>
      <c r="M823" s="278"/>
    </row>
    <row r="827" spans="11:13" x14ac:dyDescent="0.2">
      <c r="K827" s="278"/>
      <c r="L827" s="278"/>
      <c r="M827" s="278"/>
    </row>
    <row r="830" spans="11:13" x14ac:dyDescent="0.2">
      <c r="K830" s="278"/>
      <c r="L830" s="278"/>
      <c r="M830" s="278"/>
    </row>
    <row r="837" spans="11:13" x14ac:dyDescent="0.2">
      <c r="K837" s="278"/>
      <c r="L837" s="278"/>
      <c r="M837" s="278"/>
    </row>
    <row r="838" spans="11:13" x14ac:dyDescent="0.2">
      <c r="K838" s="278"/>
      <c r="L838" s="278"/>
      <c r="M838" s="278"/>
    </row>
    <row r="839" spans="11:13" x14ac:dyDescent="0.2">
      <c r="K839" s="278"/>
      <c r="L839" s="278"/>
      <c r="M839" s="278"/>
    </row>
    <row r="840" spans="11:13" x14ac:dyDescent="0.2">
      <c r="K840" s="278"/>
      <c r="L840" s="278"/>
      <c r="M840" s="278"/>
    </row>
    <row r="852" spans="11:13" x14ac:dyDescent="0.2">
      <c r="K852" s="278"/>
      <c r="L852" s="278"/>
      <c r="M852" s="278"/>
    </row>
    <row r="860" spans="11:13" x14ac:dyDescent="0.2">
      <c r="K860" s="278"/>
      <c r="L860" s="278"/>
      <c r="M860" s="278"/>
    </row>
    <row r="864" spans="11:13" x14ac:dyDescent="0.2">
      <c r="K864" s="278"/>
      <c r="L864" s="278"/>
      <c r="M864" s="278"/>
    </row>
    <row r="865" spans="11:13" x14ac:dyDescent="0.2">
      <c r="K865" s="278"/>
      <c r="L865" s="278"/>
      <c r="M865" s="278"/>
    </row>
    <row r="866" spans="11:13" x14ac:dyDescent="0.2">
      <c r="K866" s="278"/>
      <c r="L866" s="278"/>
      <c r="M866" s="278"/>
    </row>
    <row r="885" spans="11:13" x14ac:dyDescent="0.2">
      <c r="K885" s="278"/>
      <c r="L885" s="278"/>
      <c r="M885" s="278"/>
    </row>
    <row r="887" spans="11:13" x14ac:dyDescent="0.2">
      <c r="K887" s="278"/>
      <c r="L887" s="278"/>
      <c r="M887" s="278"/>
    </row>
    <row r="894" spans="11:13" x14ac:dyDescent="0.2">
      <c r="K894" s="278"/>
      <c r="L894" s="278"/>
      <c r="M894" s="278"/>
    </row>
    <row r="896" spans="11:13" x14ac:dyDescent="0.2">
      <c r="K896" s="278"/>
      <c r="L896" s="278"/>
      <c r="M896" s="278"/>
    </row>
    <row r="897" spans="11:13" x14ac:dyDescent="0.2">
      <c r="K897" s="278"/>
      <c r="L897" s="278"/>
      <c r="M897" s="278"/>
    </row>
    <row r="898" spans="11:13" x14ac:dyDescent="0.2">
      <c r="K898" s="278"/>
      <c r="L898" s="278"/>
      <c r="M898" s="278"/>
    </row>
    <row r="902" spans="11:13" x14ac:dyDescent="0.2">
      <c r="K902" s="278"/>
      <c r="L902" s="278"/>
      <c r="M902" s="278"/>
    </row>
    <row r="908" spans="11:13" x14ac:dyDescent="0.2">
      <c r="K908" s="278"/>
      <c r="L908" s="278"/>
      <c r="M908" s="278"/>
    </row>
    <row r="909" spans="11:13" x14ac:dyDescent="0.2">
      <c r="K909" s="278"/>
      <c r="L909" s="278"/>
      <c r="M909" s="278"/>
    </row>
    <row r="910" spans="11:13" x14ac:dyDescent="0.2">
      <c r="K910" s="278"/>
      <c r="L910" s="278"/>
      <c r="M910" s="278"/>
    </row>
    <row r="923" spans="11:13" x14ac:dyDescent="0.2">
      <c r="K923" s="278"/>
      <c r="L923" s="278"/>
      <c r="M923" s="278"/>
    </row>
    <row r="927" spans="11:13" x14ac:dyDescent="0.2">
      <c r="K927" s="278"/>
      <c r="L927" s="278"/>
      <c r="M927" s="278"/>
    </row>
    <row r="929" spans="11:13" x14ac:dyDescent="0.2">
      <c r="K929" s="278"/>
      <c r="L929" s="278"/>
      <c r="M929" s="278"/>
    </row>
    <row r="930" spans="11:13" x14ac:dyDescent="0.2">
      <c r="K930" s="278"/>
      <c r="L930" s="278"/>
      <c r="M930" s="278"/>
    </row>
    <row r="931" spans="11:13" x14ac:dyDescent="0.2">
      <c r="K931" s="278"/>
      <c r="L931" s="278"/>
      <c r="M931" s="278"/>
    </row>
    <row r="934" spans="11:13" x14ac:dyDescent="0.2">
      <c r="K934" s="278"/>
      <c r="L934" s="278"/>
      <c r="M934" s="278"/>
    </row>
    <row r="938" spans="11:13" x14ac:dyDescent="0.2">
      <c r="K938" s="278"/>
      <c r="L938" s="278"/>
      <c r="M938" s="278"/>
    </row>
    <row r="941" spans="11:13" x14ac:dyDescent="0.2">
      <c r="K941" s="278"/>
      <c r="L941" s="278"/>
      <c r="M941" s="278"/>
    </row>
    <row r="943" spans="11:13" x14ac:dyDescent="0.2">
      <c r="K943" s="278"/>
      <c r="L943" s="278"/>
      <c r="M943" s="278"/>
    </row>
    <row r="944" spans="11:13" x14ac:dyDescent="0.2">
      <c r="K944" s="278"/>
      <c r="L944" s="278"/>
      <c r="M944" s="278"/>
    </row>
    <row r="945" spans="11:13" x14ac:dyDescent="0.2">
      <c r="K945" s="278"/>
      <c r="L945" s="278"/>
      <c r="M945" s="278"/>
    </row>
    <row r="947" spans="11:13" x14ac:dyDescent="0.2">
      <c r="K947" s="278"/>
      <c r="L947" s="278"/>
      <c r="M947" s="278"/>
    </row>
    <row r="948" spans="11:13" x14ac:dyDescent="0.2">
      <c r="K948" s="278"/>
      <c r="L948" s="278"/>
      <c r="M948" s="278"/>
    </row>
    <row r="952" spans="11:13" x14ac:dyDescent="0.2">
      <c r="K952" s="278"/>
      <c r="L952" s="278"/>
      <c r="M952" s="278"/>
    </row>
    <row r="954" spans="11:13" x14ac:dyDescent="0.2">
      <c r="K954" s="278"/>
      <c r="L954" s="278"/>
      <c r="M954" s="278"/>
    </row>
    <row r="955" spans="11:13" x14ac:dyDescent="0.2">
      <c r="K955" s="278"/>
      <c r="L955" s="278"/>
      <c r="M955" s="278"/>
    </row>
    <row r="958" spans="11:13" x14ac:dyDescent="0.2">
      <c r="K958" s="278"/>
      <c r="L958" s="278"/>
      <c r="M958" s="278"/>
    </row>
    <row r="959" spans="11:13" x14ac:dyDescent="0.2">
      <c r="K959" s="278"/>
      <c r="L959" s="278"/>
      <c r="M959" s="278"/>
    </row>
    <row r="961" spans="11:13" x14ac:dyDescent="0.2">
      <c r="K961" s="278"/>
      <c r="L961" s="278"/>
      <c r="M961" s="278"/>
    </row>
    <row r="966" spans="11:13" x14ac:dyDescent="0.2">
      <c r="K966" s="278"/>
      <c r="L966" s="278"/>
      <c r="M966" s="278"/>
    </row>
    <row r="972" spans="11:13" x14ac:dyDescent="0.2">
      <c r="K972" s="278"/>
      <c r="L972" s="278"/>
      <c r="M972" s="278"/>
    </row>
    <row r="974" spans="11:13" x14ac:dyDescent="0.2">
      <c r="K974" s="278"/>
      <c r="L974" s="278"/>
      <c r="M974" s="278"/>
    </row>
    <row r="976" spans="11:13" x14ac:dyDescent="0.2">
      <c r="K976" s="278"/>
      <c r="L976" s="278"/>
      <c r="M976" s="278"/>
    </row>
    <row r="977" spans="11:13" x14ac:dyDescent="0.2">
      <c r="K977" s="278"/>
      <c r="L977" s="278"/>
      <c r="M977" s="278"/>
    </row>
    <row r="979" spans="11:13" x14ac:dyDescent="0.2">
      <c r="K979" s="278"/>
      <c r="L979" s="278"/>
      <c r="M979" s="278"/>
    </row>
    <row r="980" spans="11:13" x14ac:dyDescent="0.2">
      <c r="K980" s="278"/>
      <c r="L980" s="278"/>
      <c r="M980" s="278"/>
    </row>
    <row r="989" spans="11:13" x14ac:dyDescent="0.2">
      <c r="K989" s="278"/>
      <c r="L989" s="278"/>
      <c r="M989" s="278"/>
    </row>
    <row r="990" spans="11:13" x14ac:dyDescent="0.2">
      <c r="K990" s="278"/>
      <c r="L990" s="278"/>
      <c r="M990" s="278"/>
    </row>
    <row r="991" spans="11:13" x14ac:dyDescent="0.2">
      <c r="K991" s="278"/>
      <c r="L991" s="278"/>
      <c r="M991" s="278"/>
    </row>
    <row r="992" spans="11:13" x14ac:dyDescent="0.2">
      <c r="K992" s="278"/>
      <c r="L992" s="278"/>
      <c r="M992" s="278"/>
    </row>
    <row r="1002" spans="11:13" x14ac:dyDescent="0.2">
      <c r="K1002" s="278"/>
      <c r="L1002" s="278"/>
      <c r="M1002" s="278"/>
    </row>
    <row r="1005" spans="11:13" x14ac:dyDescent="0.2">
      <c r="K1005" s="278"/>
      <c r="L1005" s="278"/>
      <c r="M1005" s="278"/>
    </row>
    <row r="1007" spans="11:13" x14ac:dyDescent="0.2">
      <c r="K1007" s="278"/>
      <c r="L1007" s="278"/>
      <c r="M1007" s="278"/>
    </row>
    <row r="1009" spans="11:13" x14ac:dyDescent="0.2">
      <c r="K1009" s="278"/>
      <c r="L1009" s="278"/>
      <c r="M1009" s="278"/>
    </row>
    <row r="1015" spans="11:13" x14ac:dyDescent="0.2">
      <c r="K1015" s="278"/>
      <c r="L1015" s="278"/>
      <c r="M1015" s="278"/>
    </row>
    <row r="1020" spans="11:13" x14ac:dyDescent="0.2">
      <c r="K1020" s="278"/>
      <c r="L1020" s="278"/>
      <c r="M1020" s="278"/>
    </row>
    <row r="1022" spans="11:13" x14ac:dyDescent="0.2">
      <c r="K1022" s="278"/>
      <c r="L1022" s="278"/>
      <c r="M1022" s="278"/>
    </row>
    <row r="1023" spans="11:13" x14ac:dyDescent="0.2">
      <c r="K1023" s="278"/>
      <c r="L1023" s="278"/>
      <c r="M1023" s="278"/>
    </row>
    <row r="1026" spans="11:13" x14ac:dyDescent="0.2">
      <c r="K1026" s="278"/>
      <c r="L1026" s="278"/>
      <c r="M1026" s="278"/>
    </row>
    <row r="1027" spans="11:13" x14ac:dyDescent="0.2">
      <c r="K1027" s="278"/>
      <c r="L1027" s="278"/>
      <c r="M1027" s="278"/>
    </row>
    <row r="1029" spans="11:13" x14ac:dyDescent="0.2">
      <c r="K1029" s="278"/>
      <c r="L1029" s="278"/>
      <c r="M1029" s="278"/>
    </row>
    <row r="1033" spans="11:13" x14ac:dyDescent="0.2">
      <c r="K1033" s="278"/>
      <c r="L1033" s="278"/>
      <c r="M1033" s="278"/>
    </row>
    <row r="1036" spans="11:13" x14ac:dyDescent="0.2">
      <c r="K1036" s="278"/>
      <c r="L1036" s="278"/>
      <c r="M1036" s="278"/>
    </row>
    <row r="1037" spans="11:13" x14ac:dyDescent="0.2">
      <c r="K1037" s="278"/>
      <c r="L1037" s="278"/>
      <c r="M1037" s="278"/>
    </row>
    <row r="1038" spans="11:13" x14ac:dyDescent="0.2">
      <c r="K1038" s="278"/>
      <c r="L1038" s="278"/>
      <c r="M1038" s="278"/>
    </row>
    <row r="1040" spans="11:13" x14ac:dyDescent="0.2">
      <c r="K1040" s="278"/>
      <c r="L1040" s="278"/>
      <c r="M1040" s="278"/>
    </row>
    <row r="1043" spans="11:13" x14ac:dyDescent="0.2">
      <c r="K1043" s="278"/>
      <c r="L1043" s="278"/>
      <c r="M1043" s="278"/>
    </row>
    <row r="1047" spans="11:13" x14ac:dyDescent="0.2">
      <c r="K1047" s="278"/>
      <c r="L1047" s="278"/>
      <c r="M1047" s="278"/>
    </row>
    <row r="1050" spans="11:13" x14ac:dyDescent="0.2">
      <c r="K1050" s="278"/>
      <c r="L1050" s="278"/>
      <c r="M1050" s="278"/>
    </row>
    <row r="1051" spans="11:13" x14ac:dyDescent="0.2">
      <c r="K1051" s="278"/>
      <c r="L1051" s="278"/>
      <c r="M1051" s="278"/>
    </row>
    <row r="1052" spans="11:13" x14ac:dyDescent="0.2">
      <c r="K1052" s="278"/>
      <c r="L1052" s="278"/>
      <c r="M1052" s="278"/>
    </row>
    <row r="1054" spans="11:13" x14ac:dyDescent="0.2">
      <c r="K1054" s="278"/>
      <c r="L1054" s="278"/>
      <c r="M1054" s="278"/>
    </row>
    <row r="1058" spans="11:13" x14ac:dyDescent="0.2">
      <c r="K1058" s="278"/>
      <c r="L1058" s="278"/>
      <c r="M1058" s="278"/>
    </row>
    <row r="1072" spans="11:13" x14ac:dyDescent="0.2">
      <c r="K1072" s="278"/>
      <c r="L1072" s="278"/>
      <c r="M1072" s="278"/>
    </row>
    <row r="1073" spans="11:13" x14ac:dyDescent="0.2">
      <c r="K1073" s="278"/>
      <c r="L1073" s="278"/>
      <c r="M1073" s="278"/>
    </row>
    <row r="1079" spans="11:13" x14ac:dyDescent="0.2">
      <c r="K1079" s="278"/>
      <c r="L1079" s="278"/>
      <c r="M1079" s="278"/>
    </row>
    <row r="1083" spans="11:13" x14ac:dyDescent="0.2">
      <c r="K1083" s="278"/>
      <c r="L1083" s="278"/>
      <c r="M1083" s="278"/>
    </row>
    <row r="1084" spans="11:13" x14ac:dyDescent="0.2">
      <c r="K1084" s="278"/>
      <c r="L1084" s="278"/>
      <c r="M1084" s="278"/>
    </row>
    <row r="1085" spans="11:13" x14ac:dyDescent="0.2">
      <c r="K1085" s="278"/>
      <c r="L1085" s="278"/>
      <c r="M1085" s="278"/>
    </row>
    <row r="1087" spans="11:13" x14ac:dyDescent="0.2">
      <c r="K1087" s="278"/>
      <c r="L1087" s="278"/>
      <c r="M1087" s="278"/>
    </row>
    <row r="1094" spans="11:13" x14ac:dyDescent="0.2">
      <c r="K1094" s="278"/>
      <c r="L1094" s="278"/>
      <c r="M1094" s="278"/>
    </row>
    <row r="1096" spans="11:13" x14ac:dyDescent="0.2">
      <c r="K1096" s="278"/>
      <c r="L1096" s="278"/>
      <c r="M1096" s="278"/>
    </row>
    <row r="1105" spans="11:13" x14ac:dyDescent="0.2">
      <c r="K1105" s="278"/>
      <c r="L1105" s="278"/>
      <c r="M1105" s="278"/>
    </row>
    <row r="1109" spans="11:13" x14ac:dyDescent="0.2">
      <c r="K1109" s="278"/>
      <c r="L1109" s="278"/>
      <c r="M1109" s="278"/>
    </row>
    <row r="1115" spans="11:13" x14ac:dyDescent="0.2">
      <c r="K1115" s="278"/>
      <c r="L1115" s="278"/>
      <c r="M1115" s="278"/>
    </row>
    <row r="1116" spans="11:13" x14ac:dyDescent="0.2">
      <c r="K1116" s="278"/>
      <c r="L1116" s="278"/>
      <c r="M1116" s="278"/>
    </row>
    <row r="1117" spans="11:13" x14ac:dyDescent="0.2">
      <c r="K1117" s="278"/>
      <c r="L1117" s="278"/>
      <c r="M1117" s="278"/>
    </row>
    <row r="1121" spans="11:13" x14ac:dyDescent="0.2">
      <c r="K1121" s="278"/>
      <c r="L1121" s="278"/>
      <c r="M1121" s="278"/>
    </row>
    <row r="1129" spans="11:13" x14ac:dyDescent="0.2">
      <c r="K1129" s="278"/>
      <c r="L1129" s="278"/>
      <c r="M1129" s="278"/>
    </row>
    <row r="1141" spans="11:13" x14ac:dyDescent="0.2">
      <c r="K1141" s="278"/>
      <c r="L1141" s="278"/>
      <c r="M1141" s="278"/>
    </row>
    <row r="1142" spans="11:13" x14ac:dyDescent="0.2">
      <c r="K1142" s="278"/>
      <c r="L1142" s="278"/>
      <c r="M1142" s="278"/>
    </row>
    <row r="1144" spans="11:13" x14ac:dyDescent="0.2">
      <c r="K1144" s="278"/>
      <c r="L1144" s="278"/>
      <c r="M1144" s="278"/>
    </row>
    <row r="1149" spans="11:13" x14ac:dyDescent="0.2">
      <c r="K1149" s="278"/>
      <c r="L1149" s="278"/>
      <c r="M1149" s="278"/>
    </row>
    <row r="1151" spans="11:13" x14ac:dyDescent="0.2">
      <c r="K1151" s="278"/>
      <c r="L1151" s="278"/>
      <c r="M1151" s="278"/>
    </row>
    <row r="1154" spans="11:13" x14ac:dyDescent="0.2">
      <c r="K1154" s="278"/>
      <c r="L1154" s="278"/>
      <c r="M1154" s="278"/>
    </row>
    <row r="1158" spans="11:13" x14ac:dyDescent="0.2">
      <c r="K1158" s="278"/>
      <c r="L1158" s="278"/>
      <c r="M1158" s="278"/>
    </row>
    <row r="1159" spans="11:13" x14ac:dyDescent="0.2">
      <c r="K1159" s="278"/>
      <c r="L1159" s="278"/>
      <c r="M1159" s="278"/>
    </row>
    <row r="1163" spans="11:13" x14ac:dyDescent="0.2">
      <c r="K1163" s="278"/>
      <c r="L1163" s="278"/>
      <c r="M1163" s="278"/>
    </row>
    <row r="1165" spans="11:13" x14ac:dyDescent="0.2">
      <c r="K1165" s="278"/>
      <c r="L1165" s="278"/>
      <c r="M1165" s="278"/>
    </row>
    <row r="1170" spans="11:13" x14ac:dyDescent="0.2">
      <c r="K1170" s="278"/>
      <c r="L1170" s="278"/>
      <c r="M1170" s="278"/>
    </row>
    <row r="1171" spans="11:13" x14ac:dyDescent="0.2">
      <c r="K1171" s="278"/>
      <c r="L1171" s="278"/>
      <c r="M1171" s="278"/>
    </row>
    <row r="1173" spans="11:13" x14ac:dyDescent="0.2">
      <c r="K1173" s="278"/>
      <c r="L1173" s="278"/>
      <c r="M1173" s="278"/>
    </row>
    <row r="1174" spans="11:13" x14ac:dyDescent="0.2">
      <c r="K1174" s="278"/>
      <c r="L1174" s="278"/>
      <c r="M1174" s="278"/>
    </row>
    <row r="1176" spans="11:13" x14ac:dyDescent="0.2">
      <c r="K1176" s="278"/>
      <c r="L1176" s="278"/>
      <c r="M1176" s="278"/>
    </row>
    <row r="1179" spans="11:13" x14ac:dyDescent="0.2">
      <c r="K1179" s="278"/>
      <c r="L1179" s="278"/>
      <c r="M1179" s="278"/>
    </row>
    <row r="1180" spans="11:13" x14ac:dyDescent="0.2">
      <c r="K1180" s="278"/>
      <c r="L1180" s="278"/>
      <c r="M1180" s="278"/>
    </row>
    <row r="1186" spans="11:13" x14ac:dyDescent="0.2">
      <c r="K1186" s="278"/>
      <c r="L1186" s="278"/>
      <c r="M1186" s="278"/>
    </row>
    <row r="1192" spans="11:13" x14ac:dyDescent="0.2">
      <c r="K1192" s="278"/>
      <c r="L1192" s="278"/>
      <c r="M1192" s="278"/>
    </row>
    <row r="1193" spans="11:13" x14ac:dyDescent="0.2">
      <c r="K1193" s="278"/>
      <c r="L1193" s="278"/>
      <c r="M1193" s="278"/>
    </row>
    <row r="1196" spans="11:13" x14ac:dyDescent="0.2">
      <c r="K1196" s="278"/>
      <c r="L1196" s="278"/>
      <c r="M1196" s="278"/>
    </row>
    <row r="1203" spans="11:13" x14ac:dyDescent="0.2">
      <c r="K1203" s="278"/>
      <c r="L1203" s="278"/>
      <c r="M1203" s="278"/>
    </row>
    <row r="1205" spans="11:13" x14ac:dyDescent="0.2">
      <c r="K1205" s="278"/>
      <c r="L1205" s="278"/>
      <c r="M1205" s="278"/>
    </row>
    <row r="1209" spans="11:13" x14ac:dyDescent="0.2">
      <c r="K1209" s="278"/>
      <c r="L1209" s="278"/>
      <c r="M1209" s="278"/>
    </row>
    <row r="1210" spans="11:13" x14ac:dyDescent="0.2">
      <c r="K1210" s="278"/>
      <c r="L1210" s="278"/>
      <c r="M1210" s="278"/>
    </row>
    <row r="1214" spans="11:13" x14ac:dyDescent="0.2">
      <c r="K1214" s="278"/>
      <c r="L1214" s="278"/>
      <c r="M1214" s="278"/>
    </row>
    <row r="1217" spans="11:13" x14ac:dyDescent="0.2">
      <c r="K1217" s="278"/>
      <c r="L1217" s="278"/>
      <c r="M1217" s="278"/>
    </row>
    <row r="1224" spans="11:13" x14ac:dyDescent="0.2">
      <c r="K1224" s="278"/>
      <c r="L1224" s="278"/>
      <c r="M1224" s="278"/>
    </row>
    <row r="1225" spans="11:13" x14ac:dyDescent="0.2">
      <c r="K1225" s="278"/>
      <c r="L1225" s="278"/>
      <c r="M1225" s="278"/>
    </row>
    <row r="1236" spans="11:13" x14ac:dyDescent="0.2">
      <c r="K1236" s="278"/>
      <c r="L1236" s="278"/>
      <c r="M1236" s="278"/>
    </row>
    <row r="1244" spans="11:13" x14ac:dyDescent="0.2">
      <c r="K1244" s="278"/>
      <c r="L1244" s="278"/>
      <c r="M1244" s="278"/>
    </row>
    <row r="1248" spans="11:13" x14ac:dyDescent="0.2">
      <c r="K1248" s="278"/>
      <c r="L1248" s="278"/>
      <c r="M1248" s="278"/>
    </row>
    <row r="1253" spans="11:13" x14ac:dyDescent="0.2">
      <c r="K1253" s="278"/>
      <c r="L1253" s="278"/>
      <c r="M1253" s="278"/>
    </row>
    <row r="1266" spans="11:13" x14ac:dyDescent="0.2">
      <c r="K1266" s="278"/>
      <c r="L1266" s="278"/>
      <c r="M1266" s="278"/>
    </row>
    <row r="1273" spans="11:13" x14ac:dyDescent="0.2">
      <c r="K1273" s="278"/>
      <c r="L1273" s="278"/>
      <c r="M1273" s="278"/>
    </row>
    <row r="1275" spans="11:13" x14ac:dyDescent="0.2">
      <c r="K1275" s="278"/>
      <c r="L1275" s="278"/>
      <c r="M1275" s="278"/>
    </row>
    <row r="1279" spans="11:13" x14ac:dyDescent="0.2">
      <c r="K1279" s="278"/>
      <c r="L1279" s="278"/>
      <c r="M1279" s="278"/>
    </row>
    <row r="1298" spans="11:13" x14ac:dyDescent="0.2">
      <c r="K1298" s="278"/>
      <c r="L1298" s="278"/>
      <c r="M1298" s="278"/>
    </row>
    <row r="1304" spans="11:13" x14ac:dyDescent="0.2">
      <c r="K1304" s="278"/>
      <c r="L1304" s="278"/>
      <c r="M1304" s="278"/>
    </row>
    <row r="1311" spans="11:13" x14ac:dyDescent="0.2">
      <c r="K1311" s="278"/>
      <c r="L1311" s="278"/>
      <c r="M1311" s="278"/>
    </row>
    <row r="1315" spans="11:13" x14ac:dyDescent="0.2">
      <c r="K1315" s="278"/>
      <c r="L1315" s="278"/>
      <c r="M1315" s="278"/>
    </row>
    <row r="1320" spans="11:13" x14ac:dyDescent="0.2">
      <c r="K1320" s="278"/>
      <c r="L1320" s="278"/>
      <c r="M1320" s="278"/>
    </row>
    <row r="1322" spans="11:13" x14ac:dyDescent="0.2">
      <c r="K1322" s="278"/>
      <c r="L1322" s="278"/>
      <c r="M1322" s="278"/>
    </row>
    <row r="1323" spans="11:13" x14ac:dyDescent="0.2">
      <c r="K1323" s="278"/>
      <c r="L1323" s="278"/>
      <c r="M1323" s="278"/>
    </row>
    <row r="1332" spans="11:13" x14ac:dyDescent="0.2">
      <c r="K1332" s="278"/>
      <c r="L1332" s="278"/>
      <c r="M1332" s="278"/>
    </row>
    <row r="1338" spans="11:13" x14ac:dyDescent="0.2">
      <c r="K1338" s="278"/>
      <c r="L1338" s="278"/>
      <c r="M1338" s="278"/>
    </row>
    <row r="1340" spans="11:13" x14ac:dyDescent="0.2">
      <c r="K1340" s="278"/>
      <c r="L1340" s="278"/>
      <c r="M1340" s="278"/>
    </row>
    <row r="1343" spans="11:13" x14ac:dyDescent="0.2">
      <c r="K1343" s="278"/>
      <c r="L1343" s="278"/>
      <c r="M1343" s="278"/>
    </row>
    <row r="1353" spans="11:13" x14ac:dyDescent="0.2">
      <c r="K1353" s="278"/>
      <c r="L1353" s="278"/>
      <c r="M1353" s="278"/>
    </row>
    <row r="1354" spans="11:13" x14ac:dyDescent="0.2">
      <c r="K1354" s="278"/>
      <c r="L1354" s="278"/>
      <c r="M1354" s="278"/>
    </row>
    <row r="1355" spans="11:13" x14ac:dyDescent="0.2">
      <c r="K1355" s="278"/>
      <c r="L1355" s="278"/>
      <c r="M1355" s="278"/>
    </row>
    <row r="1356" spans="11:13" x14ac:dyDescent="0.2">
      <c r="K1356" s="278"/>
      <c r="L1356" s="278"/>
      <c r="M1356" s="278"/>
    </row>
    <row r="1365" spans="11:13" x14ac:dyDescent="0.2">
      <c r="K1365" s="278"/>
      <c r="L1365" s="278"/>
      <c r="M1365" s="278"/>
    </row>
    <row r="1368" spans="11:13" x14ac:dyDescent="0.2">
      <c r="K1368" s="278"/>
      <c r="L1368" s="278"/>
      <c r="M1368" s="278"/>
    </row>
    <row r="1370" spans="11:13" x14ac:dyDescent="0.2">
      <c r="K1370" s="278"/>
      <c r="L1370" s="278"/>
      <c r="M1370" s="278"/>
    </row>
    <row r="1376" spans="11:13" x14ac:dyDescent="0.2">
      <c r="K1376" s="278"/>
      <c r="L1376" s="278"/>
      <c r="M1376" s="278"/>
    </row>
    <row r="1381" spans="11:13" x14ac:dyDescent="0.2">
      <c r="K1381" s="278"/>
      <c r="L1381" s="278"/>
      <c r="M1381" s="278"/>
    </row>
    <row r="1385" spans="11:13" x14ac:dyDescent="0.2">
      <c r="K1385" s="278"/>
      <c r="L1385" s="278"/>
      <c r="M1385" s="278"/>
    </row>
    <row r="1386" spans="11:13" x14ac:dyDescent="0.2">
      <c r="K1386" s="278"/>
      <c r="L1386" s="278"/>
      <c r="M1386" s="278"/>
    </row>
    <row r="1388" spans="11:13" x14ac:dyDescent="0.2">
      <c r="K1388" s="278"/>
      <c r="L1388" s="278"/>
      <c r="M1388" s="278"/>
    </row>
    <row r="1393" spans="11:13" x14ac:dyDescent="0.2">
      <c r="K1393" s="278"/>
      <c r="L1393" s="278"/>
      <c r="M1393" s="278"/>
    </row>
    <row r="1395" spans="11:13" x14ac:dyDescent="0.2">
      <c r="K1395" s="278"/>
      <c r="L1395" s="278"/>
      <c r="M1395" s="278"/>
    </row>
    <row r="1398" spans="11:13" x14ac:dyDescent="0.2">
      <c r="K1398" s="278"/>
      <c r="L1398" s="278"/>
      <c r="M1398" s="278"/>
    </row>
    <row r="1402" spans="11:13" x14ac:dyDescent="0.2">
      <c r="K1402" s="278"/>
      <c r="L1402" s="278"/>
      <c r="M1402" s="278"/>
    </row>
    <row r="1405" spans="11:13" x14ac:dyDescent="0.2">
      <c r="K1405" s="278"/>
      <c r="L1405" s="278"/>
      <c r="M1405" s="278"/>
    </row>
    <row r="1407" spans="11:13" x14ac:dyDescent="0.2">
      <c r="K1407" s="278"/>
      <c r="L1407" s="278"/>
      <c r="M1407" s="278"/>
    </row>
    <row r="1411" spans="11:13" x14ac:dyDescent="0.2">
      <c r="K1411" s="278"/>
      <c r="L1411" s="278"/>
      <c r="M1411" s="278"/>
    </row>
    <row r="1429" spans="11:13" x14ac:dyDescent="0.2">
      <c r="K1429" s="278"/>
      <c r="L1429" s="278"/>
      <c r="M1429" s="278"/>
    </row>
    <row r="1433" spans="11:13" x14ac:dyDescent="0.2">
      <c r="K1433" s="278"/>
      <c r="L1433" s="278"/>
      <c r="M1433" s="278"/>
    </row>
    <row r="1435" spans="11:13" x14ac:dyDescent="0.2">
      <c r="K1435" s="278"/>
      <c r="L1435" s="278"/>
      <c r="M1435" s="278"/>
    </row>
    <row r="1442" spans="11:13" x14ac:dyDescent="0.2">
      <c r="K1442" s="278"/>
      <c r="L1442" s="278"/>
      <c r="M1442" s="278"/>
    </row>
    <row r="1460" spans="11:13" x14ac:dyDescent="0.2">
      <c r="K1460" s="278"/>
      <c r="L1460" s="278"/>
      <c r="M1460" s="278"/>
    </row>
    <row r="1464" spans="11:13" x14ac:dyDescent="0.2">
      <c r="K1464" s="278"/>
      <c r="L1464" s="278"/>
      <c r="M1464" s="278"/>
    </row>
    <row r="1472" spans="11:13" x14ac:dyDescent="0.2">
      <c r="K1472" s="278"/>
      <c r="L1472" s="278"/>
      <c r="M1472" s="278"/>
    </row>
    <row r="1484" spans="11:13" x14ac:dyDescent="0.2">
      <c r="K1484" s="278"/>
      <c r="L1484" s="278"/>
      <c r="M1484" s="278"/>
    </row>
    <row r="1485" spans="11:13" x14ac:dyDescent="0.2">
      <c r="K1485" s="278"/>
      <c r="L1485" s="278"/>
      <c r="M1485" s="278"/>
    </row>
    <row r="1492" spans="11:13" x14ac:dyDescent="0.2">
      <c r="K1492" s="278"/>
      <c r="L1492" s="278"/>
      <c r="M1492" s="278"/>
    </row>
    <row r="1495" spans="11:13" x14ac:dyDescent="0.2">
      <c r="K1495" s="278"/>
      <c r="L1495" s="278"/>
      <c r="M1495" s="278"/>
    </row>
    <row r="1499" spans="11:13" x14ac:dyDescent="0.2">
      <c r="K1499" s="278"/>
      <c r="L1499" s="278"/>
      <c r="M1499" s="278"/>
    </row>
    <row r="1500" spans="11:13" x14ac:dyDescent="0.2">
      <c r="K1500" s="278"/>
      <c r="L1500" s="278"/>
      <c r="M1500" s="278"/>
    </row>
    <row r="1504" spans="11:13" x14ac:dyDescent="0.2">
      <c r="K1504" s="278"/>
      <c r="L1504" s="278"/>
      <c r="M1504" s="278"/>
    </row>
    <row r="1506" spans="11:13" x14ac:dyDescent="0.2">
      <c r="K1506" s="278"/>
      <c r="L1506" s="278"/>
      <c r="M1506" s="278"/>
    </row>
    <row r="1512" spans="11:13" x14ac:dyDescent="0.2">
      <c r="K1512" s="278"/>
      <c r="L1512" s="278"/>
      <c r="M1512" s="278"/>
    </row>
    <row r="1513" spans="11:13" x14ac:dyDescent="0.2">
      <c r="K1513" s="278"/>
      <c r="L1513" s="278"/>
      <c r="M1513" s="278"/>
    </row>
    <row r="1516" spans="11:13" x14ac:dyDescent="0.2">
      <c r="K1516" s="278"/>
      <c r="L1516" s="278"/>
      <c r="M1516" s="278"/>
    </row>
    <row r="1517" spans="11:13" x14ac:dyDescent="0.2">
      <c r="K1517" s="278"/>
      <c r="L1517" s="278"/>
      <c r="M1517" s="278"/>
    </row>
    <row r="1528" spans="11:13" x14ac:dyDescent="0.2">
      <c r="K1528" s="278"/>
      <c r="L1528" s="278"/>
      <c r="M1528" s="278"/>
    </row>
    <row r="1529" spans="11:13" x14ac:dyDescent="0.2">
      <c r="K1529" s="278"/>
      <c r="L1529" s="278"/>
      <c r="M1529" s="278"/>
    </row>
    <row r="1532" spans="11:13" x14ac:dyDescent="0.2">
      <c r="K1532" s="278"/>
      <c r="L1532" s="278"/>
      <c r="M1532" s="278"/>
    </row>
    <row r="1533" spans="11:13" x14ac:dyDescent="0.2">
      <c r="K1533" s="278"/>
      <c r="L1533" s="278"/>
      <c r="M1533" s="278"/>
    </row>
    <row r="1539" spans="11:13" x14ac:dyDescent="0.2">
      <c r="K1539" s="278"/>
      <c r="L1539" s="278"/>
      <c r="M1539" s="278"/>
    </row>
    <row r="1541" spans="11:13" x14ac:dyDescent="0.2">
      <c r="K1541" s="278"/>
      <c r="L1541" s="278"/>
      <c r="M1541" s="278"/>
    </row>
    <row r="1545" spans="11:13" x14ac:dyDescent="0.2">
      <c r="K1545" s="278"/>
      <c r="L1545" s="278"/>
      <c r="M1545" s="278"/>
    </row>
    <row r="1546" spans="11:13" x14ac:dyDescent="0.2">
      <c r="K1546" s="278"/>
      <c r="L1546" s="278"/>
      <c r="M1546" s="278"/>
    </row>
    <row r="1550" spans="11:13" x14ac:dyDescent="0.2">
      <c r="K1550" s="278"/>
      <c r="L1550" s="278"/>
      <c r="M1550" s="278"/>
    </row>
    <row r="1553" spans="11:13" x14ac:dyDescent="0.2">
      <c r="K1553" s="278"/>
      <c r="L1553" s="278"/>
      <c r="M1553" s="278"/>
    </row>
    <row r="1555" spans="11:13" x14ac:dyDescent="0.2">
      <c r="K1555" s="278"/>
      <c r="L1555" s="278"/>
      <c r="M1555" s="278"/>
    </row>
    <row r="1560" spans="11:13" x14ac:dyDescent="0.2">
      <c r="K1560" s="278"/>
      <c r="L1560" s="278"/>
      <c r="M1560" s="278"/>
    </row>
    <row r="1573" spans="11:13" x14ac:dyDescent="0.2">
      <c r="K1573" s="278"/>
      <c r="L1573" s="278"/>
      <c r="M1573" s="278"/>
    </row>
    <row r="1581" spans="11:13" x14ac:dyDescent="0.2">
      <c r="K1581" s="278"/>
      <c r="L1581" s="278"/>
      <c r="M1581" s="278"/>
    </row>
    <row r="1585" spans="11:13" x14ac:dyDescent="0.2">
      <c r="K1585" s="278"/>
      <c r="L1585" s="278"/>
      <c r="M1585" s="278"/>
    </row>
    <row r="1591" spans="11:13" x14ac:dyDescent="0.2">
      <c r="K1591" s="278"/>
      <c r="L1591" s="278"/>
      <c r="M1591" s="278"/>
    </row>
    <row r="1595" spans="11:13" x14ac:dyDescent="0.2">
      <c r="K1595" s="278"/>
      <c r="L1595" s="278"/>
      <c r="M1595" s="278"/>
    </row>
    <row r="1604" spans="11:13" x14ac:dyDescent="0.2">
      <c r="K1604" s="278"/>
      <c r="L1604" s="278"/>
      <c r="M1604" s="278"/>
    </row>
    <row r="1611" spans="11:13" x14ac:dyDescent="0.2">
      <c r="K1611" s="278"/>
      <c r="L1611" s="278"/>
      <c r="M1611" s="278"/>
    </row>
    <row r="1613" spans="11:13" x14ac:dyDescent="0.2">
      <c r="K1613" s="278"/>
      <c r="L1613" s="278"/>
      <c r="M1613" s="278"/>
    </row>
    <row r="1617" spans="11:13" x14ac:dyDescent="0.2">
      <c r="K1617" s="278"/>
      <c r="L1617" s="278"/>
      <c r="M1617" s="278"/>
    </row>
    <row r="1636" spans="11:13" x14ac:dyDescent="0.2">
      <c r="K1636" s="278"/>
      <c r="L1636" s="278"/>
      <c r="M1636" s="278"/>
    </row>
    <row r="1640" spans="11:13" x14ac:dyDescent="0.2">
      <c r="K1640" s="278"/>
      <c r="L1640" s="278"/>
      <c r="M1640" s="278"/>
    </row>
    <row r="1642" spans="11:13" x14ac:dyDescent="0.2">
      <c r="K1642" s="278"/>
      <c r="L1642" s="278"/>
      <c r="M1642" s="278"/>
    </row>
    <row r="1645" spans="11:13" x14ac:dyDescent="0.2">
      <c r="K1645" s="278"/>
      <c r="L1645" s="278"/>
      <c r="M1645" s="278"/>
    </row>
    <row r="1649" spans="11:13" x14ac:dyDescent="0.2">
      <c r="K1649" s="278"/>
      <c r="L1649" s="278"/>
      <c r="M1649" s="278"/>
    </row>
    <row r="1652" spans="11:13" x14ac:dyDescent="0.2">
      <c r="K1652" s="278"/>
      <c r="L1652" s="278"/>
      <c r="M1652" s="278"/>
    </row>
    <row r="1654" spans="11:13" x14ac:dyDescent="0.2">
      <c r="K1654" s="278"/>
      <c r="L1654" s="278"/>
      <c r="M1654" s="278"/>
    </row>
    <row r="1660" spans="11:13" x14ac:dyDescent="0.2">
      <c r="K1660" s="278"/>
      <c r="L1660" s="278"/>
      <c r="M1660" s="278"/>
    </row>
    <row r="1662" spans="11:13" x14ac:dyDescent="0.2">
      <c r="K1662" s="278"/>
      <c r="L1662" s="278"/>
      <c r="M1662" s="278"/>
    </row>
    <row r="1663" spans="11:13" x14ac:dyDescent="0.2">
      <c r="K1663" s="278"/>
      <c r="L1663" s="278"/>
      <c r="M1663" s="278"/>
    </row>
    <row r="1667" spans="11:13" x14ac:dyDescent="0.2">
      <c r="K1667" s="278"/>
      <c r="L1667" s="278"/>
      <c r="M1667" s="278"/>
    </row>
    <row r="1672" spans="11:13" x14ac:dyDescent="0.2">
      <c r="K1672" s="278"/>
      <c r="L1672" s="278"/>
      <c r="M1672" s="278"/>
    </row>
    <row r="1678" spans="11:13" x14ac:dyDescent="0.2">
      <c r="K1678" s="278"/>
      <c r="L1678" s="278"/>
      <c r="M1678" s="278"/>
    </row>
    <row r="1680" spans="11:13" x14ac:dyDescent="0.2">
      <c r="K1680" s="278"/>
      <c r="L1680" s="278"/>
      <c r="M1680" s="278"/>
    </row>
    <row r="1684" spans="11:13" x14ac:dyDescent="0.2">
      <c r="K1684" s="278"/>
      <c r="L1684" s="278"/>
      <c r="M1684" s="278"/>
    </row>
    <row r="1694" spans="11:13" x14ac:dyDescent="0.2">
      <c r="K1694" s="278"/>
      <c r="L1694" s="278"/>
      <c r="M1694" s="278"/>
    </row>
    <row r="1695" spans="11:13" x14ac:dyDescent="0.2">
      <c r="K1695" s="278"/>
      <c r="L1695" s="278"/>
      <c r="M1695" s="278"/>
    </row>
    <row r="1696" spans="11:13" x14ac:dyDescent="0.2">
      <c r="K1696" s="278"/>
      <c r="L1696" s="278"/>
      <c r="M1696" s="278"/>
    </row>
    <row r="1697" spans="11:13" x14ac:dyDescent="0.2">
      <c r="K1697" s="278"/>
      <c r="L1697" s="278"/>
      <c r="M1697" s="278"/>
    </row>
    <row r="1698" spans="11:13" x14ac:dyDescent="0.2">
      <c r="K1698" s="278"/>
      <c r="L1698" s="278"/>
      <c r="M1698" s="278"/>
    </row>
    <row r="1699" spans="11:13" x14ac:dyDescent="0.2">
      <c r="K1699" s="278"/>
      <c r="L1699" s="278"/>
      <c r="M1699" s="278"/>
    </row>
    <row r="1700" spans="11:13" x14ac:dyDescent="0.2">
      <c r="K1700" s="278"/>
      <c r="L1700" s="278"/>
      <c r="M1700" s="278"/>
    </row>
    <row r="1701" spans="11:13" x14ac:dyDescent="0.2">
      <c r="K1701" s="278"/>
      <c r="L1701" s="278"/>
      <c r="M1701" s="278"/>
    </row>
    <row r="1702" spans="11:13" x14ac:dyDescent="0.2">
      <c r="K1702" s="278"/>
      <c r="L1702" s="278"/>
      <c r="M1702" s="278"/>
    </row>
    <row r="1703" spans="11:13" x14ac:dyDescent="0.2">
      <c r="K1703" s="278"/>
      <c r="L1703" s="278"/>
      <c r="M1703" s="278"/>
    </row>
    <row r="1704" spans="11:13" x14ac:dyDescent="0.2">
      <c r="K1704" s="278"/>
      <c r="L1704" s="278"/>
      <c r="M1704" s="278"/>
    </row>
    <row r="1705" spans="11:13" x14ac:dyDescent="0.2">
      <c r="K1705" s="278"/>
      <c r="L1705" s="278"/>
      <c r="M1705" s="278"/>
    </row>
    <row r="1706" spans="11:13" x14ac:dyDescent="0.2">
      <c r="K1706" s="278"/>
      <c r="L1706" s="278"/>
      <c r="M1706" s="278"/>
    </row>
    <row r="1707" spans="11:13" x14ac:dyDescent="0.2">
      <c r="K1707" s="278"/>
      <c r="L1707" s="278"/>
      <c r="M1707" s="278"/>
    </row>
    <row r="1708" spans="11:13" x14ac:dyDescent="0.2">
      <c r="K1708" s="278"/>
      <c r="L1708" s="278"/>
      <c r="M1708" s="278"/>
    </row>
    <row r="1711" spans="11:13" x14ac:dyDescent="0.2">
      <c r="K1711" s="278"/>
      <c r="L1711" s="278"/>
      <c r="M1711" s="278"/>
    </row>
    <row r="1713" spans="11:13" x14ac:dyDescent="0.2">
      <c r="K1713" s="278"/>
      <c r="L1713" s="278"/>
      <c r="M1713" s="278"/>
    </row>
    <row r="1714" spans="11:13" x14ac:dyDescent="0.2">
      <c r="K1714" s="278"/>
      <c r="L1714" s="278"/>
      <c r="M1714" s="278"/>
    </row>
    <row r="1715" spans="11:13" x14ac:dyDescent="0.2">
      <c r="K1715" s="278"/>
      <c r="L1715" s="278"/>
      <c r="M1715" s="278"/>
    </row>
    <row r="1716" spans="11:13" x14ac:dyDescent="0.2">
      <c r="K1716" s="278"/>
      <c r="L1716" s="278"/>
      <c r="M1716" s="278"/>
    </row>
    <row r="1717" spans="11:13" x14ac:dyDescent="0.2">
      <c r="K1717" s="278"/>
      <c r="L1717" s="278"/>
      <c r="M1717" s="278"/>
    </row>
    <row r="1718" spans="11:13" x14ac:dyDescent="0.2">
      <c r="K1718" s="278"/>
      <c r="L1718" s="278"/>
      <c r="M1718" s="278"/>
    </row>
    <row r="1721" spans="11:13" x14ac:dyDescent="0.2">
      <c r="K1721" s="278"/>
      <c r="L1721" s="278"/>
      <c r="M1721" s="278"/>
    </row>
    <row r="1723" spans="11:13" x14ac:dyDescent="0.2">
      <c r="K1723" s="278"/>
      <c r="L1723" s="278"/>
      <c r="M1723" s="278"/>
    </row>
    <row r="1724" spans="11:13" x14ac:dyDescent="0.2">
      <c r="K1724" s="278"/>
      <c r="L1724" s="278"/>
      <c r="M1724" s="278"/>
    </row>
    <row r="1725" spans="11:13" x14ac:dyDescent="0.2">
      <c r="K1725" s="278"/>
      <c r="L1725" s="278"/>
      <c r="M1725" s="278"/>
    </row>
    <row r="1727" spans="11:13" x14ac:dyDescent="0.2">
      <c r="K1727" s="278"/>
      <c r="L1727" s="278"/>
      <c r="M1727" s="278"/>
    </row>
    <row r="1730" spans="11:13" x14ac:dyDescent="0.2">
      <c r="K1730" s="278"/>
      <c r="L1730" s="278"/>
      <c r="M1730" s="278"/>
    </row>
    <row r="1731" spans="11:13" x14ac:dyDescent="0.2">
      <c r="K1731" s="278"/>
      <c r="L1731" s="278"/>
      <c r="M1731" s="278"/>
    </row>
    <row r="1732" spans="11:13" x14ac:dyDescent="0.2">
      <c r="K1732" s="278"/>
      <c r="L1732" s="278"/>
      <c r="M1732" s="278"/>
    </row>
    <row r="1734" spans="11:13" x14ac:dyDescent="0.2">
      <c r="K1734" s="278"/>
      <c r="L1734" s="278"/>
      <c r="M1734" s="278"/>
    </row>
    <row r="1735" spans="11:13" x14ac:dyDescent="0.2">
      <c r="K1735" s="278"/>
      <c r="L1735" s="278"/>
      <c r="M1735" s="278"/>
    </row>
    <row r="1736" spans="11:13" x14ac:dyDescent="0.2">
      <c r="K1736" s="278"/>
      <c r="L1736" s="278"/>
      <c r="M1736" s="278"/>
    </row>
    <row r="1737" spans="11:13" x14ac:dyDescent="0.2">
      <c r="K1737" s="278"/>
      <c r="L1737" s="278"/>
      <c r="M1737" s="278"/>
    </row>
    <row r="1738" spans="11:13" x14ac:dyDescent="0.2">
      <c r="K1738" s="278"/>
      <c r="L1738" s="278"/>
      <c r="M1738" s="278"/>
    </row>
    <row r="1740" spans="11:13" x14ac:dyDescent="0.2">
      <c r="K1740" s="278"/>
      <c r="L1740" s="278"/>
      <c r="M1740" s="278"/>
    </row>
    <row r="1741" spans="11:13" x14ac:dyDescent="0.2">
      <c r="K1741" s="278"/>
      <c r="L1741" s="278"/>
      <c r="M1741" s="278"/>
    </row>
    <row r="1742" spans="11:13" x14ac:dyDescent="0.2">
      <c r="K1742" s="278"/>
      <c r="L1742" s="278"/>
      <c r="M1742" s="278"/>
    </row>
    <row r="1743" spans="11:13" x14ac:dyDescent="0.2">
      <c r="K1743" s="278"/>
      <c r="L1743" s="278"/>
      <c r="M1743" s="278"/>
    </row>
    <row r="1744" spans="11:13" x14ac:dyDescent="0.2">
      <c r="K1744" s="278"/>
      <c r="L1744" s="278"/>
      <c r="M1744" s="278"/>
    </row>
    <row r="1745" spans="11:13" x14ac:dyDescent="0.2">
      <c r="K1745" s="278"/>
      <c r="L1745" s="278"/>
      <c r="M1745" s="278"/>
    </row>
    <row r="1746" spans="11:13" x14ac:dyDescent="0.2">
      <c r="K1746" s="278"/>
      <c r="L1746" s="278"/>
      <c r="M1746" s="278"/>
    </row>
    <row r="1748" spans="11:13" x14ac:dyDescent="0.2">
      <c r="K1748" s="278"/>
      <c r="L1748" s="278"/>
      <c r="M1748" s="278"/>
    </row>
    <row r="1749" spans="11:13" x14ac:dyDescent="0.2">
      <c r="K1749" s="278"/>
      <c r="L1749" s="278"/>
      <c r="M1749" s="278"/>
    </row>
    <row r="1750" spans="11:13" x14ac:dyDescent="0.2">
      <c r="K1750" s="278"/>
      <c r="L1750" s="278"/>
      <c r="M1750" s="278"/>
    </row>
    <row r="1751" spans="11:13" x14ac:dyDescent="0.2">
      <c r="K1751" s="278"/>
      <c r="L1751" s="278"/>
      <c r="M1751" s="278"/>
    </row>
    <row r="1752" spans="11:13" x14ac:dyDescent="0.2">
      <c r="K1752" s="278"/>
      <c r="L1752" s="278"/>
      <c r="M1752" s="278"/>
    </row>
    <row r="1753" spans="11:13" x14ac:dyDescent="0.2">
      <c r="K1753" s="278"/>
      <c r="L1753" s="278"/>
      <c r="M1753" s="278"/>
    </row>
    <row r="1754" spans="11:13" x14ac:dyDescent="0.2">
      <c r="K1754" s="278"/>
      <c r="L1754" s="278"/>
      <c r="M1754" s="278"/>
    </row>
    <row r="1755" spans="11:13" x14ac:dyDescent="0.2">
      <c r="K1755" s="278"/>
      <c r="L1755" s="278"/>
      <c r="M1755" s="278"/>
    </row>
    <row r="1756" spans="11:13" x14ac:dyDescent="0.2">
      <c r="K1756" s="278"/>
      <c r="L1756" s="278"/>
      <c r="M1756" s="278"/>
    </row>
    <row r="1757" spans="11:13" x14ac:dyDescent="0.2">
      <c r="K1757" s="278"/>
      <c r="L1757" s="278"/>
      <c r="M1757" s="278"/>
    </row>
    <row r="1758" spans="11:13" x14ac:dyDescent="0.2">
      <c r="K1758" s="278"/>
      <c r="L1758" s="278"/>
      <c r="M1758" s="278"/>
    </row>
    <row r="1759" spans="11:13" x14ac:dyDescent="0.2">
      <c r="K1759" s="278"/>
      <c r="L1759" s="278"/>
      <c r="M1759" s="278"/>
    </row>
    <row r="1760" spans="11:13" x14ac:dyDescent="0.2">
      <c r="K1760" s="278"/>
      <c r="L1760" s="278"/>
      <c r="M1760" s="278"/>
    </row>
    <row r="1761" spans="11:13" x14ac:dyDescent="0.2">
      <c r="K1761" s="278"/>
      <c r="L1761" s="278"/>
      <c r="M1761" s="278"/>
    </row>
    <row r="1762" spans="11:13" x14ac:dyDescent="0.2">
      <c r="K1762" s="278"/>
      <c r="L1762" s="278"/>
      <c r="M1762" s="278"/>
    </row>
    <row r="1763" spans="11:13" x14ac:dyDescent="0.2">
      <c r="K1763" s="278"/>
      <c r="L1763" s="278"/>
      <c r="M1763" s="278"/>
    </row>
    <row r="1764" spans="11:13" x14ac:dyDescent="0.2">
      <c r="K1764" s="278"/>
      <c r="L1764" s="278"/>
      <c r="M1764" s="278"/>
    </row>
    <row r="1765" spans="11:13" x14ac:dyDescent="0.2">
      <c r="K1765" s="278"/>
      <c r="L1765" s="278"/>
      <c r="M1765" s="278"/>
    </row>
    <row r="1766" spans="11:13" x14ac:dyDescent="0.2">
      <c r="K1766" s="278"/>
      <c r="L1766" s="278"/>
      <c r="M1766" s="278"/>
    </row>
    <row r="1767" spans="11:13" x14ac:dyDescent="0.2">
      <c r="K1767" s="278"/>
      <c r="L1767" s="278"/>
      <c r="M1767" s="278"/>
    </row>
    <row r="1768" spans="11:13" x14ac:dyDescent="0.2">
      <c r="K1768" s="278"/>
      <c r="L1768" s="278"/>
      <c r="M1768" s="278"/>
    </row>
    <row r="1769" spans="11:13" x14ac:dyDescent="0.2">
      <c r="K1769" s="278"/>
      <c r="L1769" s="278"/>
      <c r="M1769" s="278"/>
    </row>
    <row r="1770" spans="11:13" x14ac:dyDescent="0.2">
      <c r="K1770" s="278"/>
      <c r="L1770" s="278"/>
      <c r="M1770" s="278"/>
    </row>
    <row r="1771" spans="11:13" x14ac:dyDescent="0.2">
      <c r="K1771" s="278"/>
      <c r="L1771" s="278"/>
      <c r="M1771" s="278"/>
    </row>
    <row r="1772" spans="11:13" x14ac:dyDescent="0.2">
      <c r="K1772" s="278"/>
      <c r="L1772" s="278"/>
      <c r="M1772" s="278"/>
    </row>
    <row r="1773" spans="11:13" x14ac:dyDescent="0.2">
      <c r="K1773" s="278"/>
      <c r="L1773" s="278"/>
      <c r="M1773" s="278"/>
    </row>
    <row r="1774" spans="11:13" x14ac:dyDescent="0.2">
      <c r="K1774" s="278"/>
      <c r="L1774" s="278"/>
      <c r="M1774" s="278"/>
    </row>
    <row r="1775" spans="11:13" x14ac:dyDescent="0.2">
      <c r="K1775" s="278"/>
      <c r="L1775" s="278"/>
      <c r="M1775" s="278"/>
    </row>
    <row r="1776" spans="11:13" x14ac:dyDescent="0.2">
      <c r="K1776" s="278"/>
      <c r="L1776" s="278"/>
      <c r="M1776" s="278"/>
    </row>
    <row r="1777" spans="11:13" x14ac:dyDescent="0.2">
      <c r="K1777" s="278"/>
      <c r="L1777" s="278"/>
      <c r="M1777" s="278"/>
    </row>
    <row r="1778" spans="11:13" x14ac:dyDescent="0.2">
      <c r="K1778" s="278"/>
      <c r="L1778" s="278"/>
      <c r="M1778" s="278"/>
    </row>
    <row r="1779" spans="11:13" x14ac:dyDescent="0.2">
      <c r="K1779" s="278"/>
      <c r="L1779" s="278"/>
      <c r="M1779" s="278"/>
    </row>
    <row r="1780" spans="11:13" x14ac:dyDescent="0.2">
      <c r="K1780" s="278"/>
      <c r="L1780" s="278"/>
      <c r="M1780" s="278"/>
    </row>
    <row r="1781" spans="11:13" x14ac:dyDescent="0.2">
      <c r="K1781" s="278"/>
      <c r="L1781" s="278"/>
      <c r="M1781" s="278"/>
    </row>
    <row r="1782" spans="11:13" x14ac:dyDescent="0.2">
      <c r="K1782" s="278"/>
      <c r="L1782" s="278"/>
      <c r="M1782" s="278"/>
    </row>
    <row r="1783" spans="11:13" x14ac:dyDescent="0.2">
      <c r="K1783" s="278"/>
      <c r="L1783" s="278"/>
      <c r="M1783" s="278"/>
    </row>
    <row r="1784" spans="11:13" x14ac:dyDescent="0.2">
      <c r="K1784" s="278"/>
      <c r="L1784" s="278"/>
      <c r="M1784" s="278"/>
    </row>
    <row r="1785" spans="11:13" x14ac:dyDescent="0.2">
      <c r="K1785" s="278"/>
      <c r="L1785" s="278"/>
      <c r="M1785" s="278"/>
    </row>
    <row r="1786" spans="11:13" x14ac:dyDescent="0.2">
      <c r="K1786" s="278"/>
      <c r="L1786" s="278"/>
      <c r="M1786" s="278"/>
    </row>
    <row r="1787" spans="11:13" x14ac:dyDescent="0.2">
      <c r="K1787" s="278"/>
      <c r="L1787" s="278"/>
      <c r="M1787" s="278"/>
    </row>
    <row r="1788" spans="11:13" x14ac:dyDescent="0.2">
      <c r="K1788" s="278"/>
      <c r="L1788" s="278"/>
      <c r="M1788" s="278"/>
    </row>
    <row r="1789" spans="11:13" x14ac:dyDescent="0.2">
      <c r="K1789" s="278"/>
      <c r="L1789" s="278"/>
      <c r="M1789" s="278"/>
    </row>
    <row r="1790" spans="11:13" x14ac:dyDescent="0.2">
      <c r="K1790" s="278"/>
      <c r="L1790" s="278"/>
      <c r="M1790" s="278"/>
    </row>
    <row r="1791" spans="11:13" x14ac:dyDescent="0.2">
      <c r="K1791" s="278"/>
      <c r="L1791" s="278"/>
      <c r="M1791" s="278"/>
    </row>
    <row r="1792" spans="11:13" x14ac:dyDescent="0.2">
      <c r="K1792" s="278"/>
      <c r="L1792" s="278"/>
      <c r="M1792" s="278"/>
    </row>
    <row r="1793" spans="11:13" x14ac:dyDescent="0.2">
      <c r="K1793" s="278"/>
      <c r="L1793" s="278"/>
      <c r="M1793" s="278"/>
    </row>
    <row r="1794" spans="11:13" x14ac:dyDescent="0.2">
      <c r="K1794" s="278"/>
      <c r="L1794" s="278"/>
      <c r="M1794" s="278"/>
    </row>
    <row r="1795" spans="11:13" x14ac:dyDescent="0.2">
      <c r="K1795" s="278"/>
      <c r="L1795" s="278"/>
      <c r="M1795" s="278"/>
    </row>
    <row r="1796" spans="11:13" x14ac:dyDescent="0.2">
      <c r="K1796" s="278"/>
      <c r="L1796" s="278"/>
      <c r="M1796" s="278"/>
    </row>
    <row r="1797" spans="11:13" x14ac:dyDescent="0.2">
      <c r="K1797" s="278"/>
      <c r="L1797" s="278"/>
      <c r="M1797" s="278"/>
    </row>
    <row r="1798" spans="11:13" x14ac:dyDescent="0.2">
      <c r="K1798" s="278"/>
      <c r="L1798" s="278"/>
      <c r="M1798" s="278"/>
    </row>
    <row r="1799" spans="11:13" x14ac:dyDescent="0.2">
      <c r="K1799" s="278"/>
      <c r="L1799" s="278"/>
      <c r="M1799" s="278"/>
    </row>
    <row r="1800" spans="11:13" x14ac:dyDescent="0.2">
      <c r="K1800" s="278"/>
      <c r="L1800" s="278"/>
      <c r="M1800" s="278"/>
    </row>
    <row r="1801" spans="11:13" x14ac:dyDescent="0.2">
      <c r="K1801" s="278"/>
      <c r="L1801" s="278"/>
      <c r="M1801" s="278"/>
    </row>
    <row r="1802" spans="11:13" x14ac:dyDescent="0.2">
      <c r="K1802" s="278"/>
      <c r="L1802" s="278"/>
      <c r="M1802" s="278"/>
    </row>
    <row r="1803" spans="11:13" x14ac:dyDescent="0.2">
      <c r="K1803" s="278"/>
      <c r="L1803" s="278"/>
      <c r="M1803" s="278"/>
    </row>
    <row r="1804" spans="11:13" x14ac:dyDescent="0.2">
      <c r="K1804" s="278"/>
      <c r="L1804" s="278"/>
      <c r="M1804" s="278"/>
    </row>
    <row r="1805" spans="11:13" x14ac:dyDescent="0.2">
      <c r="K1805" s="278"/>
      <c r="L1805" s="278"/>
      <c r="M1805" s="278"/>
    </row>
    <row r="1806" spans="11:13" x14ac:dyDescent="0.2">
      <c r="K1806" s="278"/>
      <c r="L1806" s="278"/>
      <c r="M1806" s="278"/>
    </row>
    <row r="1807" spans="11:13" x14ac:dyDescent="0.2">
      <c r="K1807" s="278"/>
      <c r="L1807" s="278"/>
      <c r="M1807" s="278"/>
    </row>
    <row r="1808" spans="11:13" x14ac:dyDescent="0.2">
      <c r="K1808" s="278"/>
      <c r="L1808" s="278"/>
      <c r="M1808" s="278"/>
    </row>
    <row r="1809" spans="11:13" x14ac:dyDescent="0.2">
      <c r="K1809" s="278"/>
      <c r="L1809" s="278"/>
      <c r="M1809" s="278"/>
    </row>
    <row r="1810" spans="11:13" x14ac:dyDescent="0.2">
      <c r="K1810" s="278"/>
      <c r="L1810" s="278"/>
      <c r="M1810" s="278"/>
    </row>
    <row r="1811" spans="11:13" x14ac:dyDescent="0.2">
      <c r="K1811" s="278"/>
      <c r="L1811" s="278"/>
      <c r="M1811" s="278"/>
    </row>
    <row r="1812" spans="11:13" x14ac:dyDescent="0.2">
      <c r="K1812" s="278"/>
      <c r="L1812" s="278"/>
      <c r="M1812" s="278"/>
    </row>
    <row r="1813" spans="11:13" x14ac:dyDescent="0.2">
      <c r="K1813" s="278"/>
      <c r="L1813" s="278"/>
      <c r="M1813" s="278"/>
    </row>
    <row r="1814" spans="11:13" x14ac:dyDescent="0.2">
      <c r="K1814" s="278"/>
      <c r="L1814" s="278"/>
      <c r="M1814" s="278"/>
    </row>
    <row r="1815" spans="11:13" x14ac:dyDescent="0.2">
      <c r="K1815" s="278"/>
      <c r="L1815" s="278"/>
      <c r="M1815" s="278"/>
    </row>
    <row r="1816" spans="11:13" x14ac:dyDescent="0.2">
      <c r="K1816" s="278"/>
      <c r="L1816" s="278"/>
      <c r="M1816" s="278"/>
    </row>
    <row r="1817" spans="11:13" x14ac:dyDescent="0.2">
      <c r="K1817" s="278"/>
      <c r="L1817" s="278"/>
      <c r="M1817" s="278"/>
    </row>
    <row r="1818" spans="11:13" x14ac:dyDescent="0.2">
      <c r="K1818" s="278"/>
      <c r="L1818" s="278"/>
      <c r="M1818" s="278"/>
    </row>
    <row r="1819" spans="11:13" x14ac:dyDescent="0.2">
      <c r="K1819" s="278"/>
      <c r="L1819" s="278"/>
      <c r="M1819" s="278"/>
    </row>
    <row r="1820" spans="11:13" x14ac:dyDescent="0.2">
      <c r="K1820" s="278"/>
      <c r="L1820" s="278"/>
      <c r="M1820" s="278"/>
    </row>
    <row r="1821" spans="11:13" x14ac:dyDescent="0.2">
      <c r="K1821" s="278"/>
      <c r="L1821" s="278"/>
      <c r="M1821" s="278"/>
    </row>
    <row r="1822" spans="11:13" x14ac:dyDescent="0.2">
      <c r="K1822" s="278"/>
      <c r="L1822" s="278"/>
      <c r="M1822" s="278"/>
    </row>
    <row r="1823" spans="11:13" x14ac:dyDescent="0.2">
      <c r="K1823" s="278"/>
      <c r="L1823" s="278"/>
      <c r="M1823" s="278"/>
    </row>
    <row r="1824" spans="11:13" x14ac:dyDescent="0.2">
      <c r="K1824" s="278"/>
      <c r="L1824" s="278"/>
      <c r="M1824" s="278"/>
    </row>
    <row r="1825" spans="11:13" x14ac:dyDescent="0.2">
      <c r="K1825" s="278"/>
      <c r="L1825" s="278"/>
      <c r="M1825" s="278"/>
    </row>
    <row r="1826" spans="11:13" x14ac:dyDescent="0.2">
      <c r="K1826" s="278"/>
      <c r="L1826" s="278"/>
      <c r="M1826" s="278"/>
    </row>
    <row r="1827" spans="11:13" x14ac:dyDescent="0.2">
      <c r="K1827" s="278"/>
      <c r="L1827" s="278"/>
      <c r="M1827" s="278"/>
    </row>
    <row r="1828" spans="11:13" x14ac:dyDescent="0.2">
      <c r="K1828" s="278"/>
      <c r="L1828" s="278"/>
      <c r="M1828" s="278"/>
    </row>
    <row r="1829" spans="11:13" x14ac:dyDescent="0.2">
      <c r="K1829" s="278"/>
      <c r="L1829" s="278"/>
      <c r="M1829" s="278"/>
    </row>
    <row r="1831" spans="11:13" x14ac:dyDescent="0.2">
      <c r="K1831" s="278"/>
      <c r="L1831" s="278"/>
      <c r="M1831" s="278"/>
    </row>
    <row r="1832" spans="11:13" x14ac:dyDescent="0.2">
      <c r="K1832" s="278"/>
      <c r="L1832" s="278"/>
      <c r="M1832" s="278"/>
    </row>
    <row r="1833" spans="11:13" x14ac:dyDescent="0.2">
      <c r="K1833" s="278"/>
      <c r="L1833" s="278"/>
      <c r="M1833" s="278"/>
    </row>
    <row r="1834" spans="11:13" x14ac:dyDescent="0.2">
      <c r="K1834" s="278"/>
      <c r="L1834" s="278"/>
      <c r="M1834" s="278"/>
    </row>
    <row r="1835" spans="11:13" x14ac:dyDescent="0.2">
      <c r="K1835" s="278"/>
      <c r="L1835" s="278"/>
      <c r="M1835" s="278"/>
    </row>
    <row r="1836" spans="11:13" x14ac:dyDescent="0.2">
      <c r="K1836" s="278"/>
      <c r="L1836" s="278"/>
      <c r="M1836" s="278"/>
    </row>
    <row r="1837" spans="11:13" x14ac:dyDescent="0.2">
      <c r="K1837" s="278"/>
      <c r="L1837" s="278"/>
      <c r="M1837" s="278"/>
    </row>
    <row r="1839" spans="11:13" x14ac:dyDescent="0.2">
      <c r="K1839" s="278"/>
      <c r="L1839" s="278"/>
      <c r="M1839" s="278"/>
    </row>
    <row r="1840" spans="11:13" x14ac:dyDescent="0.2">
      <c r="K1840" s="278"/>
      <c r="L1840" s="278"/>
      <c r="M1840" s="278"/>
    </row>
    <row r="1842" spans="11:13" x14ac:dyDescent="0.2">
      <c r="K1842" s="278"/>
      <c r="L1842" s="278"/>
      <c r="M1842" s="278"/>
    </row>
    <row r="1844" spans="11:13" x14ac:dyDescent="0.2">
      <c r="K1844" s="278"/>
      <c r="L1844" s="278"/>
      <c r="M1844" s="278"/>
    </row>
    <row r="1845" spans="11:13" x14ac:dyDescent="0.2">
      <c r="K1845" s="278"/>
      <c r="L1845" s="278"/>
      <c r="M1845" s="278"/>
    </row>
    <row r="1846" spans="11:13" x14ac:dyDescent="0.2">
      <c r="K1846" s="278"/>
      <c r="L1846" s="278"/>
      <c r="M1846" s="278"/>
    </row>
    <row r="1847" spans="11:13" x14ac:dyDescent="0.2">
      <c r="K1847" s="278"/>
      <c r="L1847" s="278"/>
      <c r="M1847" s="278"/>
    </row>
    <row r="1848" spans="11:13" x14ac:dyDescent="0.2">
      <c r="K1848" s="278"/>
      <c r="L1848" s="278"/>
      <c r="M1848" s="278"/>
    </row>
    <row r="1849" spans="11:13" x14ac:dyDescent="0.2">
      <c r="K1849" s="278"/>
      <c r="L1849" s="278"/>
      <c r="M1849" s="278"/>
    </row>
    <row r="1850" spans="11:13" x14ac:dyDescent="0.2">
      <c r="K1850" s="278"/>
      <c r="L1850" s="278"/>
      <c r="M1850" s="278"/>
    </row>
    <row r="1851" spans="11:13" x14ac:dyDescent="0.2">
      <c r="K1851" s="278"/>
      <c r="L1851" s="278"/>
      <c r="M1851" s="278"/>
    </row>
    <row r="1852" spans="11:13" x14ac:dyDescent="0.2">
      <c r="K1852" s="278"/>
      <c r="L1852" s="278"/>
      <c r="M1852" s="278"/>
    </row>
    <row r="1853" spans="11:13" x14ac:dyDescent="0.2">
      <c r="K1853" s="278"/>
      <c r="L1853" s="278"/>
      <c r="M1853" s="278"/>
    </row>
    <row r="1854" spans="11:13" x14ac:dyDescent="0.2">
      <c r="K1854" s="278"/>
      <c r="L1854" s="278"/>
      <c r="M1854" s="278"/>
    </row>
    <row r="1855" spans="11:13" x14ac:dyDescent="0.2">
      <c r="K1855" s="278"/>
      <c r="L1855" s="278"/>
      <c r="M1855" s="278"/>
    </row>
    <row r="1856" spans="11:13" x14ac:dyDescent="0.2">
      <c r="K1856" s="278"/>
      <c r="L1856" s="278"/>
      <c r="M1856" s="278"/>
    </row>
    <row r="1857" spans="11:13" x14ac:dyDescent="0.2">
      <c r="K1857" s="278"/>
      <c r="L1857" s="278"/>
      <c r="M1857" s="278"/>
    </row>
    <row r="1859" spans="11:13" x14ac:dyDescent="0.2">
      <c r="K1859" s="278"/>
      <c r="L1859" s="278"/>
      <c r="M1859" s="278"/>
    </row>
    <row r="1860" spans="11:13" x14ac:dyDescent="0.2">
      <c r="K1860" s="278"/>
      <c r="L1860" s="278"/>
      <c r="M1860" s="278"/>
    </row>
    <row r="1861" spans="11:13" x14ac:dyDescent="0.2">
      <c r="K1861" s="278"/>
      <c r="L1861" s="278"/>
      <c r="M1861" s="278"/>
    </row>
    <row r="1862" spans="11:13" x14ac:dyDescent="0.2">
      <c r="K1862" s="278"/>
      <c r="L1862" s="278"/>
      <c r="M1862" s="278"/>
    </row>
    <row r="1863" spans="11:13" x14ac:dyDescent="0.2">
      <c r="K1863" s="278"/>
      <c r="L1863" s="278"/>
      <c r="M1863" s="278"/>
    </row>
    <row r="1865" spans="11:13" x14ac:dyDescent="0.2">
      <c r="K1865" s="278"/>
      <c r="L1865" s="278"/>
      <c r="M1865" s="278"/>
    </row>
    <row r="1866" spans="11:13" x14ac:dyDescent="0.2">
      <c r="K1866" s="278"/>
      <c r="L1866" s="278"/>
      <c r="M1866" s="278"/>
    </row>
    <row r="1869" spans="11:13" x14ac:dyDescent="0.2">
      <c r="K1869" s="278"/>
      <c r="L1869" s="278"/>
      <c r="M1869" s="278"/>
    </row>
    <row r="1870" spans="11:13" x14ac:dyDescent="0.2">
      <c r="K1870" s="278"/>
      <c r="L1870" s="278"/>
      <c r="M1870" s="278"/>
    </row>
    <row r="1871" spans="11:13" x14ac:dyDescent="0.2">
      <c r="K1871" s="278"/>
      <c r="L1871" s="278"/>
      <c r="M1871" s="278"/>
    </row>
    <row r="1872" spans="11:13" x14ac:dyDescent="0.2">
      <c r="K1872" s="278"/>
      <c r="L1872" s="278"/>
      <c r="M1872" s="278"/>
    </row>
    <row r="1873" spans="11:13" x14ac:dyDescent="0.2">
      <c r="K1873" s="278"/>
      <c r="L1873" s="278"/>
      <c r="M1873" s="278"/>
    </row>
    <row r="1874" spans="11:13" x14ac:dyDescent="0.2">
      <c r="K1874" s="278"/>
      <c r="L1874" s="278"/>
      <c r="M1874" s="278"/>
    </row>
    <row r="1875" spans="11:13" x14ac:dyDescent="0.2">
      <c r="K1875" s="278"/>
      <c r="L1875" s="278"/>
      <c r="M1875" s="278"/>
    </row>
    <row r="1876" spans="11:13" x14ac:dyDescent="0.2">
      <c r="K1876" s="278"/>
      <c r="L1876" s="278"/>
      <c r="M1876" s="278"/>
    </row>
    <row r="1877" spans="11:13" x14ac:dyDescent="0.2">
      <c r="K1877" s="278"/>
      <c r="L1877" s="278"/>
      <c r="M1877" s="278"/>
    </row>
    <row r="1878" spans="11:13" x14ac:dyDescent="0.2">
      <c r="K1878" s="278"/>
      <c r="L1878" s="278"/>
      <c r="M1878" s="278"/>
    </row>
    <row r="1879" spans="11:13" x14ac:dyDescent="0.2">
      <c r="K1879" s="278"/>
      <c r="L1879" s="278"/>
      <c r="M1879" s="278"/>
    </row>
    <row r="1880" spans="11:13" x14ac:dyDescent="0.2">
      <c r="K1880" s="278"/>
      <c r="L1880" s="278"/>
      <c r="M1880" s="278"/>
    </row>
    <row r="1881" spans="11:13" x14ac:dyDescent="0.2">
      <c r="K1881" s="278"/>
      <c r="L1881" s="278"/>
      <c r="M1881" s="278"/>
    </row>
    <row r="1882" spans="11:13" x14ac:dyDescent="0.2">
      <c r="K1882" s="278"/>
      <c r="L1882" s="278"/>
      <c r="M1882" s="278"/>
    </row>
    <row r="1883" spans="11:13" x14ac:dyDescent="0.2">
      <c r="K1883" s="278"/>
      <c r="L1883" s="278"/>
      <c r="M1883" s="278"/>
    </row>
    <row r="1884" spans="11:13" x14ac:dyDescent="0.2">
      <c r="K1884" s="278"/>
      <c r="L1884" s="278"/>
      <c r="M1884" s="278"/>
    </row>
    <row r="1885" spans="11:13" x14ac:dyDescent="0.2">
      <c r="K1885" s="278"/>
      <c r="L1885" s="278"/>
      <c r="M1885" s="278"/>
    </row>
    <row r="1887" spans="11:13" x14ac:dyDescent="0.2">
      <c r="K1887" s="278"/>
      <c r="L1887" s="278"/>
      <c r="M1887" s="278"/>
    </row>
    <row r="1888" spans="11:13" x14ac:dyDescent="0.2">
      <c r="K1888" s="278"/>
      <c r="L1888" s="278"/>
      <c r="M1888" s="278"/>
    </row>
    <row r="1889" spans="11:13" x14ac:dyDescent="0.2">
      <c r="K1889" s="278"/>
      <c r="L1889" s="278"/>
      <c r="M1889" s="278"/>
    </row>
    <row r="1890" spans="11:13" x14ac:dyDescent="0.2">
      <c r="K1890" s="278"/>
      <c r="L1890" s="278"/>
      <c r="M1890" s="278"/>
    </row>
    <row r="1891" spans="11:13" x14ac:dyDescent="0.2">
      <c r="K1891" s="278"/>
      <c r="L1891" s="278"/>
      <c r="M1891" s="278"/>
    </row>
    <row r="1892" spans="11:13" x14ac:dyDescent="0.2">
      <c r="K1892" s="278"/>
      <c r="L1892" s="278"/>
      <c r="M1892" s="278"/>
    </row>
    <row r="1893" spans="11:13" x14ac:dyDescent="0.2">
      <c r="K1893" s="278"/>
      <c r="L1893" s="278"/>
      <c r="M1893" s="278"/>
    </row>
    <row r="1894" spans="11:13" x14ac:dyDescent="0.2">
      <c r="K1894" s="278"/>
      <c r="L1894" s="278"/>
      <c r="M1894" s="278"/>
    </row>
    <row r="1895" spans="11:13" x14ac:dyDescent="0.2">
      <c r="K1895" s="278"/>
      <c r="L1895" s="278"/>
      <c r="M1895" s="278"/>
    </row>
    <row r="1896" spans="11:13" x14ac:dyDescent="0.2">
      <c r="K1896" s="278"/>
      <c r="L1896" s="278"/>
      <c r="M1896" s="278"/>
    </row>
    <row r="1897" spans="11:13" x14ac:dyDescent="0.2">
      <c r="K1897" s="278"/>
      <c r="L1897" s="278"/>
      <c r="M1897" s="278"/>
    </row>
    <row r="1898" spans="11:13" x14ac:dyDescent="0.2">
      <c r="K1898" s="278"/>
      <c r="L1898" s="278"/>
      <c r="M1898" s="278"/>
    </row>
    <row r="1918" spans="11:13" x14ac:dyDescent="0.2">
      <c r="K1918" s="278"/>
      <c r="L1918" s="278"/>
      <c r="M1918" s="278"/>
    </row>
    <row r="1921" spans="11:13" x14ac:dyDescent="0.2">
      <c r="K1921" s="278"/>
      <c r="L1921" s="278"/>
      <c r="M1921" s="278"/>
    </row>
    <row r="1922" spans="11:13" x14ac:dyDescent="0.2">
      <c r="K1922" s="278"/>
      <c r="L1922" s="278"/>
      <c r="M1922" s="278"/>
    </row>
    <row r="1923" spans="11:13" x14ac:dyDescent="0.2">
      <c r="K1923" s="278"/>
      <c r="L1923" s="278"/>
      <c r="M1923" s="278"/>
    </row>
    <row r="1924" spans="11:13" x14ac:dyDescent="0.2">
      <c r="K1924" s="278"/>
      <c r="L1924" s="278"/>
      <c r="M1924" s="278"/>
    </row>
    <row r="1925" spans="11:13" x14ac:dyDescent="0.2">
      <c r="K1925" s="278"/>
      <c r="L1925" s="278"/>
      <c r="M1925" s="278"/>
    </row>
    <row r="1926" spans="11:13" x14ac:dyDescent="0.2">
      <c r="K1926" s="278"/>
      <c r="L1926" s="278"/>
      <c r="M1926" s="278"/>
    </row>
    <row r="1927" spans="11:13" x14ac:dyDescent="0.2">
      <c r="K1927" s="278"/>
      <c r="L1927" s="278"/>
      <c r="M1927" s="278"/>
    </row>
    <row r="1928" spans="11:13" x14ac:dyDescent="0.2">
      <c r="K1928" s="278"/>
      <c r="L1928" s="278"/>
      <c r="M1928" s="278"/>
    </row>
    <row r="1929" spans="11:13" x14ac:dyDescent="0.2">
      <c r="K1929" s="278"/>
      <c r="L1929" s="278"/>
      <c r="M1929" s="278"/>
    </row>
    <row r="1930" spans="11:13" x14ac:dyDescent="0.2">
      <c r="K1930" s="278"/>
      <c r="L1930" s="278"/>
      <c r="M1930" s="278"/>
    </row>
    <row r="1931" spans="11:13" x14ac:dyDescent="0.2">
      <c r="K1931" s="278"/>
      <c r="L1931" s="278"/>
      <c r="M1931" s="278"/>
    </row>
    <row r="1932" spans="11:13" x14ac:dyDescent="0.2">
      <c r="K1932" s="278"/>
      <c r="L1932" s="278"/>
      <c r="M1932" s="278"/>
    </row>
    <row r="1933" spans="11:13" x14ac:dyDescent="0.2">
      <c r="K1933" s="278"/>
      <c r="L1933" s="278"/>
      <c r="M1933" s="278"/>
    </row>
    <row r="1934" spans="11:13" x14ac:dyDescent="0.2">
      <c r="K1934" s="278"/>
      <c r="L1934" s="278"/>
      <c r="M1934" s="278"/>
    </row>
    <row r="1935" spans="11:13" x14ac:dyDescent="0.2">
      <c r="K1935" s="278"/>
      <c r="L1935" s="278"/>
      <c r="M1935" s="278"/>
    </row>
    <row r="1936" spans="11:13" x14ac:dyDescent="0.2">
      <c r="K1936" s="278"/>
      <c r="L1936" s="278"/>
      <c r="M1936" s="278"/>
    </row>
    <row r="1937" spans="11:13" x14ac:dyDescent="0.2">
      <c r="K1937" s="278"/>
      <c r="L1937" s="278"/>
      <c r="M1937" s="278"/>
    </row>
    <row r="1938" spans="11:13" x14ac:dyDescent="0.2">
      <c r="K1938" s="278"/>
      <c r="L1938" s="278"/>
      <c r="M1938" s="278"/>
    </row>
    <row r="1939" spans="11:13" x14ac:dyDescent="0.2">
      <c r="K1939" s="278"/>
      <c r="L1939" s="278"/>
      <c r="M1939" s="278"/>
    </row>
    <row r="1940" spans="11:13" x14ac:dyDescent="0.2">
      <c r="K1940" s="278"/>
      <c r="L1940" s="278"/>
      <c r="M1940" s="278"/>
    </row>
    <row r="1941" spans="11:13" x14ac:dyDescent="0.2">
      <c r="K1941" s="278"/>
      <c r="L1941" s="278"/>
      <c r="M1941" s="278"/>
    </row>
    <row r="1944" spans="11:13" x14ac:dyDescent="0.2">
      <c r="K1944" s="278"/>
      <c r="L1944" s="278"/>
      <c r="M1944" s="278"/>
    </row>
    <row r="1945" spans="11:13" x14ac:dyDescent="0.2">
      <c r="K1945" s="278"/>
      <c r="L1945" s="278"/>
      <c r="M1945" s="278"/>
    </row>
    <row r="1946" spans="11:13" x14ac:dyDescent="0.2">
      <c r="K1946" s="278"/>
      <c r="L1946" s="278"/>
      <c r="M1946" s="278"/>
    </row>
    <row r="1947" spans="11:13" x14ac:dyDescent="0.2">
      <c r="K1947" s="278"/>
      <c r="L1947" s="278"/>
      <c r="M1947" s="278"/>
    </row>
    <row r="1948" spans="11:13" x14ac:dyDescent="0.2">
      <c r="K1948" s="278"/>
      <c r="L1948" s="278"/>
      <c r="M1948" s="278"/>
    </row>
    <row r="1949" spans="11:13" x14ac:dyDescent="0.2">
      <c r="K1949" s="278"/>
      <c r="L1949" s="278"/>
      <c r="M1949" s="278"/>
    </row>
    <row r="1950" spans="11:13" x14ac:dyDescent="0.2">
      <c r="K1950" s="278"/>
      <c r="L1950" s="278"/>
      <c r="M1950" s="278"/>
    </row>
    <row r="1951" spans="11:13" x14ac:dyDescent="0.2">
      <c r="K1951" s="278"/>
      <c r="L1951" s="278"/>
      <c r="M1951" s="278"/>
    </row>
    <row r="1952" spans="11:13" x14ac:dyDescent="0.2">
      <c r="K1952" s="278"/>
      <c r="L1952" s="278"/>
      <c r="M1952" s="278"/>
    </row>
    <row r="1953" spans="11:13" x14ac:dyDescent="0.2">
      <c r="K1953" s="278"/>
      <c r="L1953" s="278"/>
      <c r="M1953" s="278"/>
    </row>
    <row r="1954" spans="11:13" x14ac:dyDescent="0.2">
      <c r="K1954" s="278"/>
      <c r="L1954" s="278"/>
      <c r="M1954" s="278"/>
    </row>
    <row r="1955" spans="11:13" x14ac:dyDescent="0.2">
      <c r="K1955" s="278"/>
      <c r="L1955" s="278"/>
      <c r="M1955" s="278"/>
    </row>
    <row r="1956" spans="11:13" x14ac:dyDescent="0.2">
      <c r="K1956" s="278"/>
      <c r="L1956" s="278"/>
      <c r="M1956" s="278"/>
    </row>
    <row r="1957" spans="11:13" x14ac:dyDescent="0.2">
      <c r="K1957" s="278"/>
      <c r="L1957" s="278"/>
      <c r="M1957" s="278"/>
    </row>
    <row r="1958" spans="11:13" x14ac:dyDescent="0.2">
      <c r="K1958" s="278"/>
      <c r="L1958" s="278"/>
      <c r="M1958" s="278"/>
    </row>
    <row r="1959" spans="11:13" x14ac:dyDescent="0.2">
      <c r="K1959" s="278"/>
      <c r="L1959" s="278"/>
      <c r="M1959" s="278"/>
    </row>
    <row r="1960" spans="11:13" x14ac:dyDescent="0.2">
      <c r="K1960" s="278"/>
      <c r="L1960" s="278"/>
      <c r="M1960" s="278"/>
    </row>
    <row r="1961" spans="11:13" x14ac:dyDescent="0.2">
      <c r="K1961" s="278"/>
      <c r="L1961" s="278"/>
      <c r="M1961" s="278"/>
    </row>
    <row r="1962" spans="11:13" x14ac:dyDescent="0.2">
      <c r="K1962" s="278"/>
      <c r="L1962" s="278"/>
      <c r="M1962" s="278"/>
    </row>
    <row r="1963" spans="11:13" x14ac:dyDescent="0.2">
      <c r="K1963" s="278"/>
      <c r="L1963" s="278"/>
      <c r="M1963" s="278"/>
    </row>
    <row r="1964" spans="11:13" x14ac:dyDescent="0.2">
      <c r="K1964" s="278"/>
      <c r="L1964" s="278"/>
      <c r="M1964" s="278"/>
    </row>
    <row r="1965" spans="11:13" x14ac:dyDescent="0.2">
      <c r="K1965" s="278"/>
      <c r="L1965" s="278"/>
      <c r="M1965" s="278"/>
    </row>
    <row r="1966" spans="11:13" x14ac:dyDescent="0.2">
      <c r="K1966" s="278"/>
      <c r="L1966" s="278"/>
      <c r="M1966" s="278"/>
    </row>
    <row r="1967" spans="11:13" x14ac:dyDescent="0.2">
      <c r="K1967" s="278"/>
      <c r="L1967" s="278"/>
      <c r="M1967" s="278"/>
    </row>
    <row r="1968" spans="11:13" x14ac:dyDescent="0.2">
      <c r="K1968" s="278"/>
      <c r="L1968" s="278"/>
      <c r="M1968" s="278"/>
    </row>
    <row r="1969" spans="11:13" x14ac:dyDescent="0.2">
      <c r="K1969" s="278"/>
      <c r="L1969" s="278"/>
      <c r="M1969" s="278"/>
    </row>
    <row r="1970" spans="11:13" x14ac:dyDescent="0.2">
      <c r="K1970" s="278"/>
      <c r="L1970" s="278"/>
      <c r="M1970" s="278"/>
    </row>
    <row r="1971" spans="11:13" x14ac:dyDescent="0.2">
      <c r="K1971" s="278"/>
      <c r="L1971" s="278"/>
      <c r="M1971" s="278"/>
    </row>
    <row r="1972" spans="11:13" x14ac:dyDescent="0.2">
      <c r="K1972" s="278"/>
      <c r="L1972" s="278"/>
      <c r="M1972" s="278"/>
    </row>
    <row r="1973" spans="11:13" x14ac:dyDescent="0.2">
      <c r="K1973" s="278"/>
      <c r="L1973" s="278"/>
      <c r="M1973" s="278"/>
    </row>
    <row r="1974" spans="11:13" x14ac:dyDescent="0.2">
      <c r="K1974" s="278"/>
      <c r="L1974" s="278"/>
      <c r="M1974" s="278"/>
    </row>
    <row r="1975" spans="11:13" x14ac:dyDescent="0.2">
      <c r="K1975" s="278"/>
      <c r="L1975" s="278"/>
      <c r="M1975" s="278"/>
    </row>
    <row r="1976" spans="11:13" x14ac:dyDescent="0.2">
      <c r="K1976" s="278"/>
      <c r="L1976" s="278"/>
      <c r="M1976" s="278"/>
    </row>
    <row r="1977" spans="11:13" x14ac:dyDescent="0.2">
      <c r="K1977" s="278"/>
      <c r="L1977" s="278"/>
      <c r="M1977" s="278"/>
    </row>
    <row r="1978" spans="11:13" x14ac:dyDescent="0.2">
      <c r="K1978" s="278"/>
      <c r="L1978" s="278"/>
      <c r="M1978" s="278"/>
    </row>
    <row r="1979" spans="11:13" x14ac:dyDescent="0.2">
      <c r="K1979" s="278"/>
      <c r="L1979" s="278"/>
      <c r="M1979" s="278"/>
    </row>
    <row r="1980" spans="11:13" x14ac:dyDescent="0.2">
      <c r="K1980" s="278"/>
      <c r="L1980" s="278"/>
      <c r="M1980" s="278"/>
    </row>
    <row r="1981" spans="11:13" x14ac:dyDescent="0.2">
      <c r="K1981" s="278"/>
      <c r="L1981" s="278"/>
      <c r="M1981" s="278"/>
    </row>
    <row r="1982" spans="11:13" x14ac:dyDescent="0.2">
      <c r="K1982" s="278"/>
      <c r="L1982" s="278"/>
      <c r="M1982" s="278"/>
    </row>
    <row r="1983" spans="11:13" x14ac:dyDescent="0.2">
      <c r="K1983" s="278"/>
      <c r="L1983" s="278"/>
      <c r="M1983" s="278"/>
    </row>
    <row r="1984" spans="11:13" x14ac:dyDescent="0.2">
      <c r="K1984" s="278"/>
      <c r="L1984" s="278"/>
      <c r="M1984" s="278"/>
    </row>
    <row r="1985" spans="11:13" x14ac:dyDescent="0.2">
      <c r="K1985" s="278"/>
      <c r="L1985" s="278"/>
      <c r="M1985" s="278"/>
    </row>
    <row r="1986" spans="11:13" x14ac:dyDescent="0.2">
      <c r="K1986" s="278"/>
      <c r="L1986" s="278"/>
      <c r="M1986" s="278"/>
    </row>
    <row r="1987" spans="11:13" x14ac:dyDescent="0.2">
      <c r="K1987" s="278"/>
      <c r="L1987" s="278"/>
      <c r="M1987" s="278"/>
    </row>
    <row r="1988" spans="11:13" x14ac:dyDescent="0.2">
      <c r="K1988" s="278"/>
      <c r="L1988" s="278"/>
      <c r="M1988" s="278"/>
    </row>
    <row r="1989" spans="11:13" x14ac:dyDescent="0.2">
      <c r="K1989" s="278"/>
      <c r="L1989" s="278"/>
      <c r="M1989" s="278"/>
    </row>
    <row r="1990" spans="11:13" x14ac:dyDescent="0.2">
      <c r="K1990" s="278"/>
      <c r="L1990" s="278"/>
      <c r="M1990" s="278"/>
    </row>
    <row r="1991" spans="11:13" x14ac:dyDescent="0.2">
      <c r="K1991" s="278"/>
      <c r="L1991" s="278"/>
      <c r="M1991" s="278"/>
    </row>
    <row r="1992" spans="11:13" x14ac:dyDescent="0.2">
      <c r="K1992" s="278"/>
      <c r="L1992" s="278"/>
      <c r="M1992" s="278"/>
    </row>
    <row r="1993" spans="11:13" x14ac:dyDescent="0.2">
      <c r="K1993" s="278"/>
      <c r="L1993" s="278"/>
      <c r="M1993" s="278"/>
    </row>
    <row r="1994" spans="11:13" x14ac:dyDescent="0.2">
      <c r="K1994" s="278"/>
      <c r="L1994" s="278"/>
      <c r="M1994" s="278"/>
    </row>
    <row r="1995" spans="11:13" x14ac:dyDescent="0.2">
      <c r="K1995" s="278"/>
      <c r="L1995" s="278"/>
      <c r="M1995" s="278"/>
    </row>
    <row r="1998" spans="11:13" x14ac:dyDescent="0.2">
      <c r="K1998" s="278"/>
      <c r="L1998" s="278"/>
      <c r="M1998" s="278"/>
    </row>
    <row r="1999" spans="11:13" x14ac:dyDescent="0.2">
      <c r="K1999" s="278"/>
      <c r="L1999" s="278"/>
      <c r="M1999" s="278"/>
    </row>
    <row r="2000" spans="11:13" x14ac:dyDescent="0.2">
      <c r="K2000" s="278"/>
      <c r="L2000" s="278"/>
      <c r="M2000" s="278"/>
    </row>
    <row r="2001" spans="11:13" x14ac:dyDescent="0.2">
      <c r="K2001" s="278"/>
      <c r="L2001" s="278"/>
      <c r="M2001" s="278"/>
    </row>
    <row r="2002" spans="11:13" x14ac:dyDescent="0.2">
      <c r="K2002" s="278"/>
      <c r="L2002" s="278"/>
      <c r="M2002" s="278"/>
    </row>
    <row r="2003" spans="11:13" x14ac:dyDescent="0.2">
      <c r="K2003" s="278"/>
      <c r="L2003" s="278"/>
      <c r="M2003" s="278"/>
    </row>
    <row r="2004" spans="11:13" x14ac:dyDescent="0.2">
      <c r="K2004" s="278"/>
      <c r="L2004" s="278"/>
      <c r="M2004" s="278"/>
    </row>
    <row r="2005" spans="11:13" x14ac:dyDescent="0.2">
      <c r="K2005" s="278"/>
      <c r="L2005" s="278"/>
      <c r="M2005" s="278"/>
    </row>
    <row r="2006" spans="11:13" x14ac:dyDescent="0.2">
      <c r="K2006" s="278"/>
      <c r="L2006" s="278"/>
      <c r="M2006" s="278"/>
    </row>
    <row r="2007" spans="11:13" x14ac:dyDescent="0.2">
      <c r="K2007" s="278"/>
      <c r="L2007" s="278"/>
      <c r="M2007" s="278"/>
    </row>
    <row r="2008" spans="11:13" x14ac:dyDescent="0.2">
      <c r="K2008" s="278"/>
      <c r="L2008" s="278"/>
      <c r="M2008" s="278"/>
    </row>
    <row r="2009" spans="11:13" x14ac:dyDescent="0.2">
      <c r="K2009" s="278"/>
      <c r="L2009" s="278"/>
      <c r="M2009" s="278"/>
    </row>
    <row r="2010" spans="11:13" x14ac:dyDescent="0.2">
      <c r="K2010" s="278"/>
      <c r="L2010" s="278"/>
      <c r="M2010" s="278"/>
    </row>
    <row r="2011" spans="11:13" x14ac:dyDescent="0.2">
      <c r="K2011" s="278"/>
      <c r="L2011" s="278"/>
      <c r="M2011" s="278"/>
    </row>
    <row r="2012" spans="11:13" x14ac:dyDescent="0.2">
      <c r="K2012" s="278"/>
      <c r="L2012" s="278"/>
      <c r="M2012" s="278"/>
    </row>
    <row r="2013" spans="11:13" x14ac:dyDescent="0.2">
      <c r="K2013" s="278"/>
      <c r="L2013" s="278"/>
      <c r="M2013" s="278"/>
    </row>
    <row r="2014" spans="11:13" x14ac:dyDescent="0.2">
      <c r="K2014" s="278"/>
      <c r="L2014" s="278"/>
      <c r="M2014" s="278"/>
    </row>
    <row r="2015" spans="11:13" x14ac:dyDescent="0.2">
      <c r="K2015" s="278"/>
      <c r="L2015" s="278"/>
      <c r="M2015" s="278"/>
    </row>
    <row r="2016" spans="11:13" x14ac:dyDescent="0.2">
      <c r="K2016" s="278"/>
      <c r="L2016" s="278"/>
      <c r="M2016" s="278"/>
    </row>
    <row r="2017" spans="11:13" x14ac:dyDescent="0.2">
      <c r="K2017" s="278"/>
      <c r="L2017" s="278"/>
      <c r="M2017" s="278"/>
    </row>
    <row r="2018" spans="11:13" x14ac:dyDescent="0.2">
      <c r="K2018" s="278"/>
      <c r="L2018" s="278"/>
      <c r="M2018" s="278"/>
    </row>
    <row r="2021" spans="11:13" x14ac:dyDescent="0.2">
      <c r="K2021" s="278"/>
      <c r="L2021" s="278"/>
      <c r="M2021" s="278"/>
    </row>
    <row r="2041" spans="11:13" x14ac:dyDescent="0.2">
      <c r="K2041" s="278"/>
      <c r="L2041" s="278"/>
      <c r="M2041" s="278"/>
    </row>
    <row r="2042" spans="11:13" x14ac:dyDescent="0.2">
      <c r="K2042" s="278"/>
      <c r="L2042" s="278"/>
      <c r="M2042" s="278"/>
    </row>
    <row r="2043" spans="11:13" x14ac:dyDescent="0.2">
      <c r="K2043" s="278"/>
      <c r="L2043" s="278"/>
      <c r="M2043" s="278"/>
    </row>
    <row r="2044" spans="11:13" x14ac:dyDescent="0.2">
      <c r="K2044" s="278"/>
      <c r="L2044" s="278"/>
      <c r="M2044" s="278"/>
    </row>
    <row r="2045" spans="11:13" x14ac:dyDescent="0.2">
      <c r="K2045" s="278"/>
      <c r="L2045" s="278"/>
      <c r="M2045" s="278"/>
    </row>
    <row r="2046" spans="11:13" x14ac:dyDescent="0.2">
      <c r="K2046" s="278"/>
      <c r="L2046" s="278"/>
      <c r="M2046" s="278"/>
    </row>
    <row r="2047" spans="11:13" x14ac:dyDescent="0.2">
      <c r="K2047" s="278"/>
      <c r="L2047" s="278"/>
      <c r="M2047" s="278"/>
    </row>
    <row r="2048" spans="11:13" x14ac:dyDescent="0.2">
      <c r="K2048" s="278"/>
      <c r="L2048" s="278"/>
      <c r="M2048" s="278"/>
    </row>
    <row r="2049" spans="11:13" x14ac:dyDescent="0.2">
      <c r="K2049" s="278"/>
      <c r="L2049" s="278"/>
      <c r="M2049" s="278"/>
    </row>
    <row r="2050" spans="11:13" x14ac:dyDescent="0.2">
      <c r="K2050" s="278"/>
      <c r="L2050" s="278"/>
      <c r="M2050" s="278"/>
    </row>
    <row r="2051" spans="11:13" x14ac:dyDescent="0.2">
      <c r="K2051" s="278"/>
      <c r="L2051" s="278"/>
      <c r="M2051" s="278"/>
    </row>
    <row r="2052" spans="11:13" x14ac:dyDescent="0.2">
      <c r="K2052" s="278"/>
      <c r="L2052" s="278"/>
      <c r="M2052" s="278"/>
    </row>
    <row r="2054" spans="11:13" x14ac:dyDescent="0.2">
      <c r="K2054" s="278"/>
      <c r="L2054" s="278"/>
      <c r="M2054" s="278"/>
    </row>
    <row r="2055" spans="11:13" x14ac:dyDescent="0.2">
      <c r="K2055" s="278"/>
      <c r="L2055" s="278"/>
      <c r="M2055" s="278"/>
    </row>
    <row r="2056" spans="11:13" x14ac:dyDescent="0.2">
      <c r="K2056" s="278"/>
      <c r="L2056" s="278"/>
      <c r="M2056" s="278"/>
    </row>
    <row r="2057" spans="11:13" x14ac:dyDescent="0.2">
      <c r="K2057" s="278"/>
      <c r="L2057" s="278"/>
      <c r="M2057" s="278"/>
    </row>
    <row r="2058" spans="11:13" x14ac:dyDescent="0.2">
      <c r="K2058" s="278"/>
      <c r="L2058" s="278"/>
      <c r="M2058" s="278"/>
    </row>
    <row r="2059" spans="11:13" x14ac:dyDescent="0.2">
      <c r="K2059" s="278"/>
      <c r="L2059" s="278"/>
      <c r="M2059" s="278"/>
    </row>
    <row r="2060" spans="11:13" x14ac:dyDescent="0.2">
      <c r="K2060" s="278"/>
      <c r="L2060" s="278"/>
      <c r="M2060" s="278"/>
    </row>
    <row r="2061" spans="11:13" x14ac:dyDescent="0.2">
      <c r="K2061" s="278"/>
      <c r="L2061" s="278"/>
      <c r="M2061" s="278"/>
    </row>
    <row r="2062" spans="11:13" x14ac:dyDescent="0.2">
      <c r="K2062" s="278"/>
      <c r="L2062" s="278"/>
      <c r="M2062" s="278"/>
    </row>
    <row r="2063" spans="11:13" x14ac:dyDescent="0.2">
      <c r="K2063" s="278"/>
      <c r="L2063" s="278"/>
      <c r="M2063" s="278"/>
    </row>
    <row r="2064" spans="11:13" x14ac:dyDescent="0.2">
      <c r="K2064" s="278"/>
      <c r="L2064" s="278"/>
      <c r="M2064" s="278"/>
    </row>
    <row r="2065" spans="11:13" x14ac:dyDescent="0.2">
      <c r="K2065" s="278"/>
      <c r="L2065" s="278"/>
      <c r="M2065" s="278"/>
    </row>
    <row r="2066" spans="11:13" x14ac:dyDescent="0.2">
      <c r="K2066" s="278"/>
      <c r="L2066" s="278"/>
      <c r="M2066" s="278"/>
    </row>
    <row r="2067" spans="11:13" x14ac:dyDescent="0.2">
      <c r="K2067" s="278"/>
      <c r="L2067" s="278"/>
      <c r="M2067" s="278"/>
    </row>
    <row r="2068" spans="11:13" x14ac:dyDescent="0.2">
      <c r="K2068" s="278"/>
      <c r="L2068" s="278"/>
      <c r="M2068" s="278"/>
    </row>
    <row r="2069" spans="11:13" x14ac:dyDescent="0.2">
      <c r="K2069" s="278"/>
      <c r="L2069" s="278"/>
      <c r="M2069" s="278"/>
    </row>
    <row r="2070" spans="11:13" x14ac:dyDescent="0.2">
      <c r="K2070" s="278"/>
      <c r="L2070" s="278"/>
      <c r="M2070" s="278"/>
    </row>
    <row r="2073" spans="11:13" x14ac:dyDescent="0.2">
      <c r="K2073" s="278"/>
      <c r="L2073" s="278"/>
      <c r="M2073" s="278"/>
    </row>
    <row r="2074" spans="11:13" x14ac:dyDescent="0.2">
      <c r="K2074" s="278"/>
      <c r="L2074" s="278"/>
      <c r="M2074" s="278"/>
    </row>
    <row r="2076" spans="11:13" x14ac:dyDescent="0.2">
      <c r="K2076" s="278"/>
      <c r="L2076" s="278"/>
      <c r="M2076" s="278"/>
    </row>
    <row r="2077" spans="11:13" x14ac:dyDescent="0.2">
      <c r="K2077" s="278"/>
      <c r="L2077" s="278"/>
      <c r="M2077" s="278"/>
    </row>
    <row r="2078" spans="11:13" x14ac:dyDescent="0.2">
      <c r="K2078" s="278"/>
      <c r="L2078" s="278"/>
      <c r="M2078" s="278"/>
    </row>
    <row r="2079" spans="11:13" x14ac:dyDescent="0.2">
      <c r="K2079" s="278"/>
      <c r="L2079" s="278"/>
      <c r="M2079" s="278"/>
    </row>
    <row r="2080" spans="11:13" x14ac:dyDescent="0.2">
      <c r="K2080" s="278"/>
      <c r="L2080" s="278"/>
      <c r="M2080" s="278"/>
    </row>
    <row r="2082" spans="11:13" x14ac:dyDescent="0.2">
      <c r="K2082" s="278"/>
      <c r="L2082" s="278"/>
      <c r="M2082" s="278"/>
    </row>
    <row r="2083" spans="11:13" x14ac:dyDescent="0.2">
      <c r="K2083" s="278"/>
      <c r="L2083" s="278"/>
      <c r="M2083" s="278"/>
    </row>
    <row r="2084" spans="11:13" x14ac:dyDescent="0.2">
      <c r="K2084" s="278"/>
      <c r="L2084" s="278"/>
      <c r="M2084" s="278"/>
    </row>
    <row r="2085" spans="11:13" x14ac:dyDescent="0.2">
      <c r="K2085" s="278"/>
      <c r="L2085" s="278"/>
      <c r="M2085" s="278"/>
    </row>
    <row r="2086" spans="11:13" x14ac:dyDescent="0.2">
      <c r="K2086" s="278"/>
      <c r="L2086" s="278"/>
      <c r="M2086" s="278"/>
    </row>
    <row r="2087" spans="11:13" x14ac:dyDescent="0.2">
      <c r="K2087" s="278"/>
      <c r="L2087" s="278"/>
      <c r="M2087" s="278"/>
    </row>
    <row r="2088" spans="11:13" x14ac:dyDescent="0.2">
      <c r="K2088" s="278"/>
      <c r="L2088" s="278"/>
      <c r="M2088" s="278"/>
    </row>
    <row r="2089" spans="11:13" x14ac:dyDescent="0.2">
      <c r="K2089" s="278"/>
      <c r="L2089" s="278"/>
      <c r="M2089" s="278"/>
    </row>
    <row r="2090" spans="11:13" x14ac:dyDescent="0.2">
      <c r="K2090" s="278"/>
      <c r="L2090" s="278"/>
      <c r="M2090" s="278"/>
    </row>
    <row r="2091" spans="11:13" x14ac:dyDescent="0.2">
      <c r="K2091" s="278"/>
      <c r="L2091" s="278"/>
      <c r="M2091" s="278"/>
    </row>
    <row r="2092" spans="11:13" x14ac:dyDescent="0.2">
      <c r="K2092" s="278"/>
      <c r="L2092" s="278"/>
      <c r="M2092" s="278"/>
    </row>
    <row r="2093" spans="11:13" x14ac:dyDescent="0.2">
      <c r="K2093" s="278"/>
      <c r="L2093" s="278"/>
      <c r="M2093" s="278"/>
    </row>
    <row r="2094" spans="11:13" x14ac:dyDescent="0.2">
      <c r="K2094" s="278"/>
      <c r="L2094" s="278"/>
      <c r="M2094" s="278"/>
    </row>
    <row r="2095" spans="11:13" x14ac:dyDescent="0.2">
      <c r="K2095" s="278"/>
      <c r="L2095" s="278"/>
      <c r="M2095" s="278"/>
    </row>
    <row r="2097" spans="11:13" x14ac:dyDescent="0.2">
      <c r="K2097" s="278"/>
      <c r="L2097" s="278"/>
      <c r="M2097" s="278"/>
    </row>
    <row r="2099" spans="11:13" x14ac:dyDescent="0.2">
      <c r="K2099" s="278"/>
      <c r="L2099" s="278"/>
      <c r="M2099" s="278"/>
    </row>
    <row r="2100" spans="11:13" x14ac:dyDescent="0.2">
      <c r="K2100" s="278"/>
      <c r="L2100" s="278"/>
      <c r="M2100" s="278"/>
    </row>
    <row r="2102" spans="11:13" x14ac:dyDescent="0.2">
      <c r="K2102" s="278"/>
      <c r="L2102" s="278"/>
      <c r="M2102" s="278"/>
    </row>
    <row r="2103" spans="11:13" x14ac:dyDescent="0.2">
      <c r="K2103" s="278"/>
      <c r="L2103" s="278"/>
      <c r="M2103" s="278"/>
    </row>
    <row r="2104" spans="11:13" x14ac:dyDescent="0.2">
      <c r="K2104" s="278"/>
      <c r="L2104" s="278"/>
      <c r="M2104" s="278"/>
    </row>
    <row r="2105" spans="11:13" x14ac:dyDescent="0.2">
      <c r="K2105" s="278"/>
      <c r="L2105" s="278"/>
      <c r="M2105" s="278"/>
    </row>
    <row r="2106" spans="11:13" x14ac:dyDescent="0.2">
      <c r="K2106" s="278"/>
      <c r="L2106" s="278"/>
      <c r="M2106" s="278"/>
    </row>
    <row r="2107" spans="11:13" x14ac:dyDescent="0.2">
      <c r="K2107" s="278"/>
      <c r="L2107" s="278"/>
      <c r="M2107" s="278"/>
    </row>
    <row r="2108" spans="11:13" x14ac:dyDescent="0.2">
      <c r="K2108" s="278"/>
      <c r="L2108" s="278"/>
      <c r="M2108" s="278"/>
    </row>
    <row r="2110" spans="11:13" x14ac:dyDescent="0.2">
      <c r="K2110" s="278"/>
      <c r="L2110" s="278"/>
      <c r="M2110" s="278"/>
    </row>
    <row r="2111" spans="11:13" x14ac:dyDescent="0.2">
      <c r="K2111" s="278"/>
      <c r="L2111" s="278"/>
      <c r="M2111" s="278"/>
    </row>
    <row r="2112" spans="11:13" x14ac:dyDescent="0.2">
      <c r="K2112" s="278"/>
      <c r="L2112" s="278"/>
      <c r="M2112" s="278"/>
    </row>
    <row r="2113" spans="11:13" x14ac:dyDescent="0.2">
      <c r="K2113" s="278"/>
      <c r="L2113" s="278"/>
      <c r="M2113" s="278"/>
    </row>
    <row r="2114" spans="11:13" x14ac:dyDescent="0.2">
      <c r="K2114" s="278"/>
      <c r="L2114" s="278"/>
      <c r="M2114" s="278"/>
    </row>
    <row r="2115" spans="11:13" x14ac:dyDescent="0.2">
      <c r="K2115" s="278"/>
      <c r="L2115" s="278"/>
      <c r="M2115" s="278"/>
    </row>
    <row r="2116" spans="11:13" x14ac:dyDescent="0.2">
      <c r="K2116" s="278"/>
      <c r="L2116" s="278"/>
      <c r="M2116" s="278"/>
    </row>
    <row r="2117" spans="11:13" x14ac:dyDescent="0.2">
      <c r="K2117" s="278"/>
      <c r="L2117" s="278"/>
      <c r="M2117" s="278"/>
    </row>
    <row r="2118" spans="11:13" x14ac:dyDescent="0.2">
      <c r="K2118" s="278"/>
      <c r="L2118" s="278"/>
      <c r="M2118" s="278"/>
    </row>
    <row r="2119" spans="11:13" x14ac:dyDescent="0.2">
      <c r="K2119" s="278"/>
      <c r="L2119" s="278"/>
      <c r="M2119" s="278"/>
    </row>
    <row r="2120" spans="11:13" x14ac:dyDescent="0.2">
      <c r="K2120" s="278"/>
      <c r="L2120" s="278"/>
      <c r="M2120" s="278"/>
    </row>
    <row r="2121" spans="11:13" x14ac:dyDescent="0.2">
      <c r="K2121" s="278"/>
      <c r="L2121" s="278"/>
      <c r="M2121" s="278"/>
    </row>
    <row r="2122" spans="11:13" x14ac:dyDescent="0.2">
      <c r="K2122" s="278"/>
      <c r="L2122" s="278"/>
      <c r="M2122" s="278"/>
    </row>
    <row r="2123" spans="11:13" x14ac:dyDescent="0.2">
      <c r="K2123" s="278"/>
      <c r="L2123" s="278"/>
      <c r="M2123" s="278"/>
    </row>
    <row r="2124" spans="11:13" x14ac:dyDescent="0.2">
      <c r="K2124" s="278"/>
      <c r="L2124" s="278"/>
      <c r="M2124" s="278"/>
    </row>
    <row r="2125" spans="11:13" x14ac:dyDescent="0.2">
      <c r="K2125" s="278"/>
      <c r="L2125" s="278"/>
      <c r="M2125" s="278"/>
    </row>
    <row r="2126" spans="11:13" x14ac:dyDescent="0.2">
      <c r="K2126" s="278"/>
      <c r="L2126" s="278"/>
      <c r="M2126" s="278"/>
    </row>
    <row r="2127" spans="11:13" x14ac:dyDescent="0.2">
      <c r="K2127" s="278"/>
      <c r="L2127" s="278"/>
      <c r="M2127" s="278"/>
    </row>
    <row r="2128" spans="11:13" x14ac:dyDescent="0.2">
      <c r="K2128" s="278"/>
      <c r="L2128" s="278"/>
      <c r="M2128" s="278"/>
    </row>
    <row r="2129" spans="11:13" x14ac:dyDescent="0.2">
      <c r="K2129" s="278"/>
      <c r="L2129" s="278"/>
      <c r="M2129" s="278"/>
    </row>
    <row r="2130" spans="11:13" x14ac:dyDescent="0.2">
      <c r="K2130" s="278"/>
      <c r="L2130" s="278"/>
      <c r="M2130" s="278"/>
    </row>
    <row r="2131" spans="11:13" x14ac:dyDescent="0.2">
      <c r="K2131" s="278"/>
      <c r="L2131" s="278"/>
      <c r="M2131" s="278"/>
    </row>
    <row r="2132" spans="11:13" x14ac:dyDescent="0.2">
      <c r="K2132" s="278"/>
      <c r="L2132" s="278"/>
      <c r="M2132" s="278"/>
    </row>
    <row r="2133" spans="11:13" x14ac:dyDescent="0.2">
      <c r="K2133" s="278"/>
      <c r="L2133" s="278"/>
      <c r="M2133" s="278"/>
    </row>
    <row r="2134" spans="11:13" x14ac:dyDescent="0.2">
      <c r="K2134" s="278"/>
      <c r="L2134" s="278"/>
      <c r="M2134" s="278"/>
    </row>
    <row r="2135" spans="11:13" x14ac:dyDescent="0.2">
      <c r="K2135" s="278"/>
      <c r="L2135" s="278"/>
      <c r="M2135" s="278"/>
    </row>
    <row r="2136" spans="11:13" x14ac:dyDescent="0.2">
      <c r="K2136" s="278"/>
      <c r="L2136" s="278"/>
      <c r="M2136" s="278"/>
    </row>
    <row r="2137" spans="11:13" x14ac:dyDescent="0.2">
      <c r="K2137" s="278"/>
      <c r="L2137" s="278"/>
      <c r="M2137" s="278"/>
    </row>
    <row r="2138" spans="11:13" x14ac:dyDescent="0.2">
      <c r="K2138" s="278"/>
      <c r="L2138" s="278"/>
      <c r="M2138" s="278"/>
    </row>
    <row r="2139" spans="11:13" x14ac:dyDescent="0.2">
      <c r="K2139" s="278"/>
      <c r="L2139" s="278"/>
      <c r="M2139" s="278"/>
    </row>
    <row r="2140" spans="11:13" x14ac:dyDescent="0.2">
      <c r="K2140" s="278"/>
      <c r="L2140" s="278"/>
      <c r="M2140" s="278"/>
    </row>
    <row r="2141" spans="11:13" x14ac:dyDescent="0.2">
      <c r="K2141" s="278"/>
      <c r="L2141" s="278"/>
      <c r="M2141" s="278"/>
    </row>
    <row r="2142" spans="11:13" x14ac:dyDescent="0.2">
      <c r="K2142" s="278"/>
      <c r="L2142" s="278"/>
      <c r="M2142" s="278"/>
    </row>
    <row r="2143" spans="11:13" x14ac:dyDescent="0.2">
      <c r="K2143" s="278"/>
      <c r="L2143" s="278"/>
      <c r="M2143" s="278"/>
    </row>
    <row r="2144" spans="11:13" x14ac:dyDescent="0.2">
      <c r="K2144" s="278"/>
      <c r="L2144" s="278"/>
      <c r="M2144" s="278"/>
    </row>
    <row r="2145" spans="11:13" x14ac:dyDescent="0.2">
      <c r="K2145" s="278"/>
      <c r="L2145" s="278"/>
      <c r="M2145" s="278"/>
    </row>
    <row r="2146" spans="11:13" x14ac:dyDescent="0.2">
      <c r="K2146" s="278"/>
      <c r="L2146" s="278"/>
      <c r="M2146" s="278"/>
    </row>
    <row r="2147" spans="11:13" x14ac:dyDescent="0.2">
      <c r="K2147" s="278"/>
      <c r="L2147" s="278"/>
      <c r="M2147" s="278"/>
    </row>
    <row r="2148" spans="11:13" x14ac:dyDescent="0.2">
      <c r="K2148" s="278"/>
      <c r="L2148" s="278"/>
      <c r="M2148" s="278"/>
    </row>
    <row r="2149" spans="11:13" x14ac:dyDescent="0.2">
      <c r="K2149" s="278"/>
      <c r="L2149" s="278"/>
      <c r="M2149" s="278"/>
    </row>
    <row r="2150" spans="11:13" x14ac:dyDescent="0.2">
      <c r="K2150" s="278"/>
      <c r="L2150" s="278"/>
      <c r="M2150" s="278"/>
    </row>
    <row r="2151" spans="11:13" x14ac:dyDescent="0.2">
      <c r="K2151" s="278"/>
      <c r="L2151" s="278"/>
      <c r="M2151" s="278"/>
    </row>
    <row r="2152" spans="11:13" x14ac:dyDescent="0.2">
      <c r="K2152" s="278"/>
      <c r="L2152" s="278"/>
      <c r="M2152" s="278"/>
    </row>
    <row r="2153" spans="11:13" x14ac:dyDescent="0.2">
      <c r="K2153" s="278"/>
      <c r="L2153" s="278"/>
      <c r="M2153" s="278"/>
    </row>
    <row r="2154" spans="11:13" x14ac:dyDescent="0.2">
      <c r="K2154" s="278"/>
      <c r="L2154" s="278"/>
      <c r="M2154" s="278"/>
    </row>
    <row r="2155" spans="11:13" x14ac:dyDescent="0.2">
      <c r="K2155" s="278"/>
      <c r="L2155" s="278"/>
      <c r="M2155" s="278"/>
    </row>
    <row r="2156" spans="11:13" x14ac:dyDescent="0.2">
      <c r="K2156" s="278"/>
      <c r="L2156" s="278"/>
      <c r="M2156" s="278"/>
    </row>
    <row r="2157" spans="11:13" x14ac:dyDescent="0.2">
      <c r="K2157" s="278"/>
      <c r="L2157" s="278"/>
      <c r="M2157" s="278"/>
    </row>
    <row r="2158" spans="11:13" x14ac:dyDescent="0.2">
      <c r="K2158" s="278"/>
      <c r="L2158" s="278"/>
      <c r="M2158" s="278"/>
    </row>
    <row r="2159" spans="11:13" x14ac:dyDescent="0.2">
      <c r="K2159" s="278"/>
      <c r="L2159" s="278"/>
      <c r="M2159" s="278"/>
    </row>
    <row r="2160" spans="11:13" x14ac:dyDescent="0.2">
      <c r="K2160" s="278"/>
      <c r="L2160" s="278"/>
      <c r="M2160" s="278"/>
    </row>
    <row r="2161" spans="11:13" x14ac:dyDescent="0.2">
      <c r="K2161" s="278"/>
      <c r="L2161" s="278"/>
      <c r="M2161" s="278"/>
    </row>
    <row r="2162" spans="11:13" x14ac:dyDescent="0.2">
      <c r="K2162" s="278"/>
      <c r="L2162" s="278"/>
      <c r="M2162" s="278"/>
    </row>
    <row r="2163" spans="11:13" x14ac:dyDescent="0.2">
      <c r="K2163" s="278"/>
      <c r="L2163" s="278"/>
      <c r="M2163" s="278"/>
    </row>
    <row r="2164" spans="11:13" x14ac:dyDescent="0.2">
      <c r="K2164" s="278"/>
      <c r="L2164" s="278"/>
      <c r="M2164" s="278"/>
    </row>
    <row r="2165" spans="11:13" x14ac:dyDescent="0.2">
      <c r="K2165" s="278"/>
      <c r="L2165" s="278"/>
      <c r="M2165" s="278"/>
    </row>
    <row r="2166" spans="11:13" x14ac:dyDescent="0.2">
      <c r="K2166" s="278"/>
      <c r="L2166" s="278"/>
      <c r="M2166" s="278"/>
    </row>
    <row r="2167" spans="11:13" x14ac:dyDescent="0.2">
      <c r="K2167" s="278"/>
      <c r="L2167" s="278"/>
      <c r="M2167" s="278"/>
    </row>
    <row r="2168" spans="11:13" x14ac:dyDescent="0.2">
      <c r="K2168" s="278"/>
      <c r="L2168" s="278"/>
      <c r="M2168" s="278"/>
    </row>
    <row r="2169" spans="11:13" x14ac:dyDescent="0.2">
      <c r="K2169" s="278"/>
      <c r="L2169" s="278"/>
      <c r="M2169" s="278"/>
    </row>
    <row r="2170" spans="11:13" x14ac:dyDescent="0.2">
      <c r="K2170" s="278"/>
      <c r="L2170" s="278"/>
      <c r="M2170" s="278"/>
    </row>
    <row r="2171" spans="11:13" x14ac:dyDescent="0.2">
      <c r="K2171" s="278"/>
      <c r="L2171" s="278"/>
      <c r="M2171" s="278"/>
    </row>
    <row r="2172" spans="11:13" x14ac:dyDescent="0.2">
      <c r="K2172" s="278"/>
      <c r="L2172" s="278"/>
      <c r="M2172" s="278"/>
    </row>
    <row r="2173" spans="11:13" x14ac:dyDescent="0.2">
      <c r="K2173" s="278"/>
      <c r="L2173" s="278"/>
      <c r="M2173" s="278"/>
    </row>
    <row r="2174" spans="11:13" x14ac:dyDescent="0.2">
      <c r="K2174" s="278"/>
      <c r="L2174" s="278"/>
      <c r="M2174" s="278"/>
    </row>
    <row r="2175" spans="11:13" x14ac:dyDescent="0.2">
      <c r="K2175" s="278"/>
      <c r="L2175" s="278"/>
      <c r="M2175" s="278"/>
    </row>
    <row r="2176" spans="11:13" x14ac:dyDescent="0.2">
      <c r="K2176" s="278"/>
      <c r="L2176" s="278"/>
      <c r="M2176" s="278"/>
    </row>
    <row r="2177" spans="11:13" x14ac:dyDescent="0.2">
      <c r="K2177" s="278"/>
      <c r="L2177" s="278"/>
      <c r="M2177" s="278"/>
    </row>
    <row r="2178" spans="11:13" x14ac:dyDescent="0.2">
      <c r="K2178" s="278"/>
      <c r="L2178" s="278"/>
      <c r="M2178" s="278"/>
    </row>
    <row r="2179" spans="11:13" x14ac:dyDescent="0.2">
      <c r="K2179" s="278"/>
      <c r="L2179" s="278"/>
      <c r="M2179" s="278"/>
    </row>
    <row r="2180" spans="11:13" x14ac:dyDescent="0.2">
      <c r="K2180" s="278"/>
      <c r="L2180" s="278"/>
      <c r="M2180" s="278"/>
    </row>
    <row r="2181" spans="11:13" x14ac:dyDescent="0.2">
      <c r="K2181" s="278"/>
      <c r="L2181" s="278"/>
      <c r="M2181" s="278"/>
    </row>
    <row r="2182" spans="11:13" x14ac:dyDescent="0.2">
      <c r="K2182" s="278"/>
      <c r="L2182" s="278"/>
      <c r="M2182" s="278"/>
    </row>
    <row r="2183" spans="11:13" x14ac:dyDescent="0.2">
      <c r="K2183" s="278"/>
      <c r="L2183" s="278"/>
      <c r="M2183" s="278"/>
    </row>
    <row r="2184" spans="11:13" x14ac:dyDescent="0.2">
      <c r="K2184" s="278"/>
      <c r="L2184" s="278"/>
      <c r="M2184" s="278"/>
    </row>
    <row r="2185" spans="11:13" x14ac:dyDescent="0.2">
      <c r="K2185" s="278"/>
      <c r="L2185" s="278"/>
      <c r="M2185" s="278"/>
    </row>
    <row r="2186" spans="11:13" x14ac:dyDescent="0.2">
      <c r="K2186" s="278"/>
      <c r="L2186" s="278"/>
      <c r="M2186" s="278"/>
    </row>
    <row r="2187" spans="11:13" x14ac:dyDescent="0.2">
      <c r="K2187" s="278"/>
      <c r="L2187" s="278"/>
      <c r="M2187" s="278"/>
    </row>
    <row r="2188" spans="11:13" x14ac:dyDescent="0.2">
      <c r="K2188" s="278"/>
      <c r="L2188" s="278"/>
      <c r="M2188" s="278"/>
    </row>
    <row r="2189" spans="11:13" x14ac:dyDescent="0.2">
      <c r="K2189" s="278"/>
      <c r="L2189" s="278"/>
      <c r="M2189" s="278"/>
    </row>
    <row r="2190" spans="11:13" x14ac:dyDescent="0.2">
      <c r="K2190" s="278"/>
      <c r="L2190" s="278"/>
      <c r="M2190" s="278"/>
    </row>
    <row r="2191" spans="11:13" x14ac:dyDescent="0.2">
      <c r="K2191" s="278"/>
      <c r="L2191" s="278"/>
      <c r="M2191" s="278"/>
    </row>
    <row r="2193" spans="11:13" x14ac:dyDescent="0.2">
      <c r="K2193" s="278"/>
      <c r="L2193" s="278"/>
      <c r="M2193" s="278"/>
    </row>
    <row r="2194" spans="11:13" x14ac:dyDescent="0.2">
      <c r="K2194" s="278"/>
      <c r="L2194" s="278"/>
      <c r="M2194" s="278"/>
    </row>
    <row r="2195" spans="11:13" x14ac:dyDescent="0.2">
      <c r="K2195" s="278"/>
      <c r="L2195" s="278"/>
      <c r="M2195" s="278"/>
    </row>
    <row r="2196" spans="11:13" x14ac:dyDescent="0.2">
      <c r="K2196" s="278"/>
      <c r="L2196" s="278"/>
      <c r="M2196" s="278"/>
    </row>
    <row r="2197" spans="11:13" x14ac:dyDescent="0.2">
      <c r="K2197" s="278"/>
      <c r="L2197" s="278"/>
      <c r="M2197" s="278"/>
    </row>
    <row r="2198" spans="11:13" x14ac:dyDescent="0.2">
      <c r="K2198" s="278"/>
      <c r="L2198" s="278"/>
      <c r="M2198" s="278"/>
    </row>
    <row r="2199" spans="11:13" x14ac:dyDescent="0.2">
      <c r="K2199" s="278"/>
      <c r="L2199" s="278"/>
      <c r="M2199" s="278"/>
    </row>
    <row r="2201" spans="11:13" x14ac:dyDescent="0.2">
      <c r="K2201" s="278"/>
      <c r="L2201" s="278"/>
      <c r="M2201" s="278"/>
    </row>
    <row r="2202" spans="11:13" x14ac:dyDescent="0.2">
      <c r="K2202" s="278"/>
      <c r="L2202" s="278"/>
      <c r="M2202" s="278"/>
    </row>
    <row r="2203" spans="11:13" x14ac:dyDescent="0.2">
      <c r="K2203" s="278"/>
      <c r="L2203" s="278"/>
      <c r="M2203" s="278"/>
    </row>
    <row r="2204" spans="11:13" x14ac:dyDescent="0.2">
      <c r="K2204" s="278"/>
      <c r="L2204" s="278"/>
      <c r="M2204" s="278"/>
    </row>
    <row r="2205" spans="11:13" x14ac:dyDescent="0.2">
      <c r="K2205" s="278"/>
      <c r="L2205" s="278"/>
      <c r="M2205" s="278"/>
    </row>
    <row r="2207" spans="11:13" x14ac:dyDescent="0.2">
      <c r="K2207" s="278"/>
      <c r="L2207" s="278"/>
      <c r="M2207" s="278"/>
    </row>
    <row r="2208" spans="11:13" x14ac:dyDescent="0.2">
      <c r="K2208" s="278"/>
      <c r="L2208" s="278"/>
      <c r="M2208" s="278"/>
    </row>
    <row r="2209" spans="11:13" x14ac:dyDescent="0.2">
      <c r="K2209" s="278"/>
      <c r="L2209" s="278"/>
      <c r="M2209" s="278"/>
    </row>
    <row r="2212" spans="11:13" x14ac:dyDescent="0.2">
      <c r="K2212" s="278"/>
      <c r="L2212" s="278"/>
      <c r="M2212" s="278"/>
    </row>
    <row r="2214" spans="11:13" x14ac:dyDescent="0.2">
      <c r="K2214" s="278"/>
      <c r="L2214" s="278"/>
      <c r="M2214" s="278"/>
    </row>
    <row r="2215" spans="11:13" x14ac:dyDescent="0.2">
      <c r="K2215" s="278"/>
      <c r="L2215" s="278"/>
      <c r="M2215" s="278"/>
    </row>
    <row r="2216" spans="11:13" x14ac:dyDescent="0.2">
      <c r="K2216" s="278"/>
      <c r="L2216" s="278"/>
      <c r="M2216" s="278"/>
    </row>
    <row r="2217" spans="11:13" x14ac:dyDescent="0.2">
      <c r="K2217" s="278"/>
      <c r="L2217" s="278"/>
      <c r="M2217" s="278"/>
    </row>
    <row r="2218" spans="11:13" x14ac:dyDescent="0.2">
      <c r="K2218" s="278"/>
      <c r="L2218" s="278"/>
      <c r="M2218" s="278"/>
    </row>
    <row r="2221" spans="11:13" x14ac:dyDescent="0.2">
      <c r="K2221" s="278"/>
      <c r="L2221" s="278"/>
      <c r="M2221" s="278"/>
    </row>
    <row r="2222" spans="11:13" x14ac:dyDescent="0.2">
      <c r="K2222" s="278"/>
      <c r="L2222" s="278"/>
      <c r="M2222" s="278"/>
    </row>
    <row r="2223" spans="11:13" x14ac:dyDescent="0.2">
      <c r="K2223" s="278"/>
      <c r="L2223" s="278"/>
      <c r="M2223" s="278"/>
    </row>
    <row r="2224" spans="11:13" x14ac:dyDescent="0.2">
      <c r="K2224" s="278"/>
      <c r="L2224" s="278"/>
      <c r="M2224" s="278"/>
    </row>
    <row r="2225" spans="11:13" x14ac:dyDescent="0.2">
      <c r="K2225" s="278"/>
      <c r="L2225" s="278"/>
      <c r="M2225" s="278"/>
    </row>
    <row r="2226" spans="11:13" x14ac:dyDescent="0.2">
      <c r="K2226" s="278"/>
      <c r="L2226" s="278"/>
      <c r="M2226" s="278"/>
    </row>
    <row r="2228" spans="11:13" x14ac:dyDescent="0.2">
      <c r="K2228" s="278"/>
      <c r="L2228" s="278"/>
      <c r="M2228" s="278"/>
    </row>
    <row r="2230" spans="11:13" x14ac:dyDescent="0.2">
      <c r="K2230" s="278"/>
      <c r="L2230" s="278"/>
      <c r="M2230" s="278"/>
    </row>
    <row r="2231" spans="11:13" x14ac:dyDescent="0.2">
      <c r="K2231" s="278"/>
      <c r="L2231" s="278"/>
      <c r="M2231" s="278"/>
    </row>
    <row r="2232" spans="11:13" x14ac:dyDescent="0.2">
      <c r="K2232" s="278"/>
      <c r="L2232" s="278"/>
      <c r="M2232" s="278"/>
    </row>
    <row r="2233" spans="11:13" x14ac:dyDescent="0.2">
      <c r="K2233" s="278"/>
      <c r="L2233" s="278"/>
      <c r="M2233" s="278"/>
    </row>
    <row r="2234" spans="11:13" x14ac:dyDescent="0.2">
      <c r="K2234" s="278"/>
      <c r="L2234" s="278"/>
      <c r="M2234" s="278"/>
    </row>
    <row r="2235" spans="11:13" x14ac:dyDescent="0.2">
      <c r="K2235" s="278"/>
      <c r="L2235" s="278"/>
      <c r="M2235" s="278"/>
    </row>
    <row r="2236" spans="11:13" x14ac:dyDescent="0.2">
      <c r="K2236" s="278"/>
      <c r="L2236" s="278"/>
      <c r="M2236" s="278"/>
    </row>
    <row r="2237" spans="11:13" x14ac:dyDescent="0.2">
      <c r="K2237" s="278"/>
      <c r="L2237" s="278"/>
      <c r="M2237" s="278"/>
    </row>
    <row r="2238" spans="11:13" x14ac:dyDescent="0.2">
      <c r="K2238" s="278"/>
      <c r="L2238" s="278"/>
      <c r="M2238" s="278"/>
    </row>
    <row r="2239" spans="11:13" x14ac:dyDescent="0.2">
      <c r="K2239" s="278"/>
      <c r="L2239" s="278"/>
      <c r="M2239" s="278"/>
    </row>
    <row r="2240" spans="11:13" x14ac:dyDescent="0.2">
      <c r="K2240" s="278"/>
      <c r="L2240" s="278"/>
      <c r="M2240" s="278"/>
    </row>
    <row r="2241" spans="11:13" x14ac:dyDescent="0.2">
      <c r="K2241" s="278"/>
      <c r="L2241" s="278"/>
      <c r="M2241" s="278"/>
    </row>
    <row r="2242" spans="11:13" x14ac:dyDescent="0.2">
      <c r="K2242" s="278"/>
      <c r="L2242" s="278"/>
      <c r="M2242" s="278"/>
    </row>
    <row r="2243" spans="11:13" x14ac:dyDescent="0.2">
      <c r="K2243" s="278"/>
      <c r="L2243" s="278"/>
      <c r="M2243" s="278"/>
    </row>
    <row r="2244" spans="11:13" x14ac:dyDescent="0.2">
      <c r="K2244" s="278"/>
      <c r="L2244" s="278"/>
      <c r="M2244" s="278"/>
    </row>
    <row r="2245" spans="11:13" x14ac:dyDescent="0.2">
      <c r="K2245" s="278"/>
      <c r="L2245" s="278"/>
      <c r="M2245" s="278"/>
    </row>
    <row r="2246" spans="11:13" x14ac:dyDescent="0.2">
      <c r="K2246" s="278"/>
      <c r="L2246" s="278"/>
      <c r="M2246" s="278"/>
    </row>
    <row r="2247" spans="11:13" x14ac:dyDescent="0.2">
      <c r="K2247" s="278"/>
      <c r="L2247" s="278"/>
      <c r="M2247" s="278"/>
    </row>
    <row r="2248" spans="11:13" x14ac:dyDescent="0.2">
      <c r="K2248" s="278"/>
      <c r="L2248" s="278"/>
      <c r="M2248" s="278"/>
    </row>
    <row r="2249" spans="11:13" x14ac:dyDescent="0.2">
      <c r="K2249" s="278"/>
      <c r="L2249" s="278"/>
      <c r="M2249" s="278"/>
    </row>
    <row r="2250" spans="11:13" x14ac:dyDescent="0.2">
      <c r="K2250" s="278"/>
      <c r="L2250" s="278"/>
      <c r="M2250" s="278"/>
    </row>
    <row r="2251" spans="11:13" x14ac:dyDescent="0.2">
      <c r="K2251" s="278"/>
      <c r="L2251" s="278"/>
      <c r="M2251" s="278"/>
    </row>
    <row r="2252" spans="11:13" x14ac:dyDescent="0.2">
      <c r="K2252" s="278"/>
      <c r="L2252" s="278"/>
      <c r="M2252" s="278"/>
    </row>
    <row r="2253" spans="11:13" x14ac:dyDescent="0.2">
      <c r="K2253" s="278"/>
      <c r="L2253" s="278"/>
      <c r="M2253" s="278"/>
    </row>
    <row r="2254" spans="11:13" x14ac:dyDescent="0.2">
      <c r="K2254" s="278"/>
      <c r="L2254" s="278"/>
      <c r="M2254" s="278"/>
    </row>
    <row r="2255" spans="11:13" x14ac:dyDescent="0.2">
      <c r="K2255" s="278"/>
      <c r="L2255" s="278"/>
      <c r="M2255" s="278"/>
    </row>
    <row r="2256" spans="11:13" x14ac:dyDescent="0.2">
      <c r="K2256" s="278"/>
      <c r="L2256" s="278"/>
      <c r="M2256" s="278"/>
    </row>
    <row r="2257" spans="11:13" x14ac:dyDescent="0.2">
      <c r="K2257" s="278"/>
      <c r="L2257" s="278"/>
      <c r="M2257" s="278"/>
    </row>
    <row r="2259" spans="11:13" x14ac:dyDescent="0.2">
      <c r="K2259" s="278"/>
      <c r="L2259" s="278"/>
      <c r="M2259" s="278"/>
    </row>
    <row r="2261" spans="11:13" x14ac:dyDescent="0.2">
      <c r="K2261" s="278"/>
      <c r="L2261" s="278"/>
      <c r="M2261" s="278"/>
    </row>
    <row r="2262" spans="11:13" x14ac:dyDescent="0.2">
      <c r="K2262" s="278"/>
      <c r="L2262" s="278"/>
      <c r="M2262" s="278"/>
    </row>
    <row r="2263" spans="11:13" x14ac:dyDescent="0.2">
      <c r="K2263" s="278"/>
      <c r="L2263" s="278"/>
      <c r="M2263" s="278"/>
    </row>
    <row r="2264" spans="11:13" x14ac:dyDescent="0.2">
      <c r="K2264" s="278"/>
      <c r="L2264" s="278"/>
      <c r="M2264" s="278"/>
    </row>
    <row r="2265" spans="11:13" x14ac:dyDescent="0.2">
      <c r="K2265" s="278"/>
      <c r="L2265" s="278"/>
      <c r="M2265" s="278"/>
    </row>
    <row r="2266" spans="11:13" x14ac:dyDescent="0.2">
      <c r="K2266" s="278"/>
      <c r="L2266" s="278"/>
      <c r="M2266" s="278"/>
    </row>
    <row r="2269" spans="11:13" x14ac:dyDescent="0.2">
      <c r="K2269" s="278"/>
      <c r="L2269" s="278"/>
      <c r="M2269" s="278"/>
    </row>
    <row r="2270" spans="11:13" x14ac:dyDescent="0.2">
      <c r="K2270" s="278"/>
      <c r="L2270" s="278"/>
      <c r="M2270" s="278"/>
    </row>
    <row r="2271" spans="11:13" x14ac:dyDescent="0.2">
      <c r="K2271" s="278"/>
      <c r="L2271" s="278"/>
      <c r="M2271" s="278"/>
    </row>
    <row r="2272" spans="11:13" x14ac:dyDescent="0.2">
      <c r="K2272" s="278"/>
      <c r="L2272" s="278"/>
      <c r="M2272" s="278"/>
    </row>
    <row r="2273" spans="11:13" x14ac:dyDescent="0.2">
      <c r="K2273" s="278"/>
      <c r="L2273" s="278"/>
      <c r="M2273" s="278"/>
    </row>
    <row r="2275" spans="11:13" x14ac:dyDescent="0.2">
      <c r="K2275" s="278"/>
      <c r="L2275" s="278"/>
      <c r="M2275" s="278"/>
    </row>
    <row r="2278" spans="11:13" x14ac:dyDescent="0.2">
      <c r="K2278" s="278"/>
      <c r="L2278" s="278"/>
      <c r="M2278" s="278"/>
    </row>
    <row r="2279" spans="11:13" x14ac:dyDescent="0.2">
      <c r="K2279" s="278"/>
      <c r="L2279" s="278"/>
      <c r="M2279" s="278"/>
    </row>
    <row r="2280" spans="11:13" x14ac:dyDescent="0.2">
      <c r="K2280" s="278"/>
      <c r="L2280" s="278"/>
      <c r="M2280" s="278"/>
    </row>
    <row r="2282" spans="11:13" x14ac:dyDescent="0.2">
      <c r="K2282" s="278"/>
      <c r="L2282" s="278"/>
      <c r="M2282" s="278"/>
    </row>
    <row r="2283" spans="11:13" x14ac:dyDescent="0.2">
      <c r="K2283" s="278"/>
      <c r="L2283" s="278"/>
      <c r="M2283" s="278"/>
    </row>
    <row r="2284" spans="11:13" x14ac:dyDescent="0.2">
      <c r="K2284" s="278"/>
      <c r="L2284" s="278"/>
      <c r="M2284" s="278"/>
    </row>
    <row r="2285" spans="11:13" x14ac:dyDescent="0.2">
      <c r="K2285" s="278"/>
      <c r="L2285" s="278"/>
      <c r="M2285" s="278"/>
    </row>
    <row r="2286" spans="11:13" x14ac:dyDescent="0.2">
      <c r="K2286" s="278"/>
      <c r="L2286" s="278"/>
      <c r="M2286" s="278"/>
    </row>
    <row r="2288" spans="11:13" x14ac:dyDescent="0.2">
      <c r="K2288" s="278"/>
      <c r="L2288" s="278"/>
      <c r="M2288" s="278"/>
    </row>
    <row r="2289" spans="11:13" x14ac:dyDescent="0.2">
      <c r="K2289" s="278"/>
      <c r="L2289" s="278"/>
      <c r="M2289" s="278"/>
    </row>
    <row r="2290" spans="11:13" x14ac:dyDescent="0.2">
      <c r="K2290" s="278"/>
      <c r="L2290" s="278"/>
      <c r="M2290" s="278"/>
    </row>
    <row r="2291" spans="11:13" x14ac:dyDescent="0.2">
      <c r="K2291" s="278"/>
      <c r="L2291" s="278"/>
      <c r="M2291" s="278"/>
    </row>
    <row r="2292" spans="11:13" x14ac:dyDescent="0.2">
      <c r="K2292" s="278"/>
      <c r="L2292" s="278"/>
      <c r="M2292" s="278"/>
    </row>
    <row r="2293" spans="11:13" x14ac:dyDescent="0.2">
      <c r="K2293" s="278"/>
      <c r="L2293" s="278"/>
      <c r="M2293" s="278"/>
    </row>
    <row r="2294" spans="11:13" x14ac:dyDescent="0.2">
      <c r="K2294" s="278"/>
      <c r="L2294" s="278"/>
      <c r="M2294" s="278"/>
    </row>
    <row r="2296" spans="11:13" x14ac:dyDescent="0.2">
      <c r="K2296" s="278"/>
      <c r="L2296" s="278"/>
      <c r="M2296" s="278"/>
    </row>
    <row r="2297" spans="11:13" x14ac:dyDescent="0.2">
      <c r="K2297" s="278"/>
      <c r="L2297" s="278"/>
      <c r="M2297" s="278"/>
    </row>
    <row r="2298" spans="11:13" x14ac:dyDescent="0.2">
      <c r="K2298" s="278"/>
      <c r="L2298" s="278"/>
      <c r="M2298" s="278"/>
    </row>
    <row r="2299" spans="11:13" x14ac:dyDescent="0.2">
      <c r="K2299" s="278"/>
      <c r="L2299" s="278"/>
      <c r="M2299" s="278"/>
    </row>
    <row r="2300" spans="11:13" x14ac:dyDescent="0.2">
      <c r="K2300" s="278"/>
      <c r="L2300" s="278"/>
      <c r="M2300" s="278"/>
    </row>
    <row r="2301" spans="11:13" x14ac:dyDescent="0.2">
      <c r="K2301" s="278"/>
      <c r="L2301" s="278"/>
      <c r="M2301" s="278"/>
    </row>
    <row r="2302" spans="11:13" x14ac:dyDescent="0.2">
      <c r="K2302" s="278"/>
      <c r="L2302" s="278"/>
      <c r="M2302" s="278"/>
    </row>
    <row r="2303" spans="11:13" x14ac:dyDescent="0.2">
      <c r="K2303" s="278"/>
      <c r="L2303" s="278"/>
      <c r="M2303" s="278"/>
    </row>
    <row r="2304" spans="11:13" x14ac:dyDescent="0.2">
      <c r="K2304" s="278"/>
      <c r="L2304" s="278"/>
      <c r="M2304" s="278"/>
    </row>
    <row r="2305" spans="11:13" x14ac:dyDescent="0.2">
      <c r="K2305" s="278"/>
      <c r="L2305" s="278"/>
      <c r="M2305" s="278"/>
    </row>
    <row r="2306" spans="11:13" x14ac:dyDescent="0.2">
      <c r="K2306" s="278"/>
      <c r="L2306" s="278"/>
      <c r="M2306" s="278"/>
    </row>
    <row r="2307" spans="11:13" x14ac:dyDescent="0.2">
      <c r="K2307" s="278"/>
      <c r="L2307" s="278"/>
      <c r="M2307" s="278"/>
    </row>
    <row r="2308" spans="11:13" x14ac:dyDescent="0.2">
      <c r="K2308" s="278"/>
      <c r="L2308" s="278"/>
      <c r="M2308" s="278"/>
    </row>
    <row r="2309" spans="11:13" x14ac:dyDescent="0.2">
      <c r="K2309" s="278"/>
      <c r="L2309" s="278"/>
      <c r="M2309" s="278"/>
    </row>
    <row r="2310" spans="11:13" x14ac:dyDescent="0.2">
      <c r="K2310" s="278"/>
      <c r="L2310" s="278"/>
      <c r="M2310" s="278"/>
    </row>
    <row r="2311" spans="11:13" x14ac:dyDescent="0.2">
      <c r="K2311" s="278"/>
      <c r="L2311" s="278"/>
      <c r="M2311" s="278"/>
    </row>
    <row r="2312" spans="11:13" x14ac:dyDescent="0.2">
      <c r="K2312" s="278"/>
      <c r="L2312" s="278"/>
      <c r="M2312" s="278"/>
    </row>
    <row r="2313" spans="11:13" x14ac:dyDescent="0.2">
      <c r="K2313" s="278"/>
      <c r="L2313" s="278"/>
      <c r="M2313" s="278"/>
    </row>
    <row r="2314" spans="11:13" x14ac:dyDescent="0.2">
      <c r="K2314" s="278"/>
      <c r="L2314" s="278"/>
      <c r="M2314" s="278"/>
    </row>
    <row r="2315" spans="11:13" x14ac:dyDescent="0.2">
      <c r="K2315" s="278"/>
      <c r="L2315" s="278"/>
      <c r="M2315" s="278"/>
    </row>
    <row r="2316" spans="11:13" x14ac:dyDescent="0.2">
      <c r="K2316" s="278"/>
      <c r="L2316" s="278"/>
      <c r="M2316" s="278"/>
    </row>
    <row r="2317" spans="11:13" x14ac:dyDescent="0.2">
      <c r="K2317" s="278"/>
      <c r="L2317" s="278"/>
      <c r="M2317" s="278"/>
    </row>
    <row r="2318" spans="11:13" x14ac:dyDescent="0.2">
      <c r="K2318" s="278"/>
      <c r="L2318" s="278"/>
      <c r="M2318" s="278"/>
    </row>
    <row r="2319" spans="11:13" x14ac:dyDescent="0.2">
      <c r="K2319" s="278"/>
      <c r="L2319" s="278"/>
      <c r="M2319" s="278"/>
    </row>
    <row r="2320" spans="11:13" x14ac:dyDescent="0.2">
      <c r="K2320" s="278"/>
      <c r="L2320" s="278"/>
      <c r="M2320" s="278"/>
    </row>
    <row r="2321" spans="11:13" x14ac:dyDescent="0.2">
      <c r="K2321" s="278"/>
      <c r="L2321" s="278"/>
      <c r="M2321" s="278"/>
    </row>
    <row r="2322" spans="11:13" x14ac:dyDescent="0.2">
      <c r="K2322" s="278"/>
      <c r="L2322" s="278"/>
      <c r="M2322" s="278"/>
    </row>
    <row r="2323" spans="11:13" x14ac:dyDescent="0.2">
      <c r="K2323" s="278"/>
      <c r="L2323" s="278"/>
      <c r="M2323" s="278"/>
    </row>
    <row r="2324" spans="11:13" x14ac:dyDescent="0.2">
      <c r="K2324" s="278"/>
      <c r="L2324" s="278"/>
      <c r="M2324" s="278"/>
    </row>
    <row r="2325" spans="11:13" x14ac:dyDescent="0.2">
      <c r="K2325" s="278"/>
      <c r="L2325" s="278"/>
      <c r="M2325" s="278"/>
    </row>
    <row r="2326" spans="11:13" x14ac:dyDescent="0.2">
      <c r="K2326" s="278"/>
      <c r="L2326" s="278"/>
      <c r="M2326" s="278"/>
    </row>
    <row r="2327" spans="11:13" x14ac:dyDescent="0.2">
      <c r="K2327" s="278"/>
      <c r="L2327" s="278"/>
      <c r="M2327" s="278"/>
    </row>
    <row r="2328" spans="11:13" x14ac:dyDescent="0.2">
      <c r="K2328" s="278"/>
      <c r="L2328" s="278"/>
      <c r="M2328" s="278"/>
    </row>
    <row r="2329" spans="11:13" x14ac:dyDescent="0.2">
      <c r="K2329" s="278"/>
      <c r="L2329" s="278"/>
      <c r="M2329" s="278"/>
    </row>
    <row r="2330" spans="11:13" x14ac:dyDescent="0.2">
      <c r="K2330" s="278"/>
      <c r="L2330" s="278"/>
      <c r="M2330" s="278"/>
    </row>
    <row r="2331" spans="11:13" x14ac:dyDescent="0.2">
      <c r="K2331" s="278"/>
      <c r="L2331" s="278"/>
      <c r="M2331" s="278"/>
    </row>
    <row r="2332" spans="11:13" x14ac:dyDescent="0.2">
      <c r="K2332" s="278"/>
      <c r="L2332" s="278"/>
      <c r="M2332" s="278"/>
    </row>
    <row r="2333" spans="11:13" x14ac:dyDescent="0.2">
      <c r="K2333" s="278"/>
      <c r="L2333" s="278"/>
      <c r="M2333" s="278"/>
    </row>
    <row r="2334" spans="11:13" x14ac:dyDescent="0.2">
      <c r="K2334" s="278"/>
      <c r="L2334" s="278"/>
      <c r="M2334" s="278"/>
    </row>
    <row r="2335" spans="11:13" x14ac:dyDescent="0.2">
      <c r="K2335" s="278"/>
      <c r="L2335" s="278"/>
      <c r="M2335" s="278"/>
    </row>
    <row r="2336" spans="11:13" x14ac:dyDescent="0.2">
      <c r="K2336" s="278"/>
      <c r="L2336" s="278"/>
      <c r="M2336" s="278"/>
    </row>
    <row r="2337" spans="11:13" x14ac:dyDescent="0.2">
      <c r="K2337" s="278"/>
      <c r="L2337" s="278"/>
      <c r="M2337" s="278"/>
    </row>
    <row r="2338" spans="11:13" x14ac:dyDescent="0.2">
      <c r="K2338" s="278"/>
      <c r="L2338" s="278"/>
      <c r="M2338" s="278"/>
    </row>
    <row r="2339" spans="11:13" x14ac:dyDescent="0.2">
      <c r="K2339" s="278"/>
      <c r="L2339" s="278"/>
      <c r="M2339" s="278"/>
    </row>
    <row r="2340" spans="11:13" x14ac:dyDescent="0.2">
      <c r="K2340" s="278"/>
      <c r="L2340" s="278"/>
      <c r="M2340" s="278"/>
    </row>
    <row r="2341" spans="11:13" x14ac:dyDescent="0.2">
      <c r="K2341" s="278"/>
      <c r="L2341" s="278"/>
      <c r="M2341" s="278"/>
    </row>
    <row r="2342" spans="11:13" x14ac:dyDescent="0.2">
      <c r="K2342" s="278"/>
      <c r="L2342" s="278"/>
      <c r="M2342" s="278"/>
    </row>
    <row r="2343" spans="11:13" x14ac:dyDescent="0.2">
      <c r="K2343" s="278"/>
      <c r="L2343" s="278"/>
      <c r="M2343" s="278"/>
    </row>
    <row r="2344" spans="11:13" x14ac:dyDescent="0.2">
      <c r="K2344" s="278"/>
      <c r="L2344" s="278"/>
      <c r="M2344" s="278"/>
    </row>
    <row r="2345" spans="11:13" x14ac:dyDescent="0.2">
      <c r="K2345" s="278"/>
      <c r="L2345" s="278"/>
      <c r="M2345" s="278"/>
    </row>
    <row r="2346" spans="11:13" x14ac:dyDescent="0.2">
      <c r="K2346" s="278"/>
      <c r="L2346" s="278"/>
      <c r="M2346" s="278"/>
    </row>
    <row r="2347" spans="11:13" x14ac:dyDescent="0.2">
      <c r="K2347" s="278"/>
      <c r="L2347" s="278"/>
      <c r="M2347" s="278"/>
    </row>
    <row r="2348" spans="11:13" x14ac:dyDescent="0.2">
      <c r="K2348" s="278"/>
      <c r="L2348" s="278"/>
      <c r="M2348" s="278"/>
    </row>
    <row r="2349" spans="11:13" x14ac:dyDescent="0.2">
      <c r="K2349" s="278"/>
      <c r="L2349" s="278"/>
      <c r="M2349" s="278"/>
    </row>
    <row r="2350" spans="11:13" x14ac:dyDescent="0.2">
      <c r="K2350" s="278"/>
      <c r="L2350" s="278"/>
      <c r="M2350" s="278"/>
    </row>
    <row r="2351" spans="11:13" x14ac:dyDescent="0.2">
      <c r="K2351" s="278"/>
      <c r="L2351" s="278"/>
      <c r="M2351" s="278"/>
    </row>
    <row r="2352" spans="11:13" x14ac:dyDescent="0.2">
      <c r="K2352" s="278"/>
      <c r="L2352" s="278"/>
      <c r="M2352" s="278"/>
    </row>
    <row r="2353" spans="11:13" x14ac:dyDescent="0.2">
      <c r="K2353" s="278"/>
      <c r="L2353" s="278"/>
      <c r="M2353" s="278"/>
    </row>
    <row r="2354" spans="11:13" x14ac:dyDescent="0.2">
      <c r="K2354" s="278"/>
      <c r="L2354" s="278"/>
      <c r="M2354" s="278"/>
    </row>
    <row r="2355" spans="11:13" x14ac:dyDescent="0.2">
      <c r="K2355" s="278"/>
      <c r="L2355" s="278"/>
      <c r="M2355" s="278"/>
    </row>
    <row r="2356" spans="11:13" x14ac:dyDescent="0.2">
      <c r="K2356" s="278"/>
      <c r="L2356" s="278"/>
      <c r="M2356" s="278"/>
    </row>
    <row r="2357" spans="11:13" x14ac:dyDescent="0.2">
      <c r="K2357" s="278"/>
      <c r="L2357" s="278"/>
      <c r="M2357" s="278"/>
    </row>
    <row r="2358" spans="11:13" x14ac:dyDescent="0.2">
      <c r="K2358" s="278"/>
      <c r="L2358" s="278"/>
      <c r="M2358" s="278"/>
    </row>
    <row r="2359" spans="11:13" x14ac:dyDescent="0.2">
      <c r="K2359" s="278"/>
      <c r="L2359" s="278"/>
      <c r="M2359" s="278"/>
    </row>
    <row r="2360" spans="11:13" x14ac:dyDescent="0.2">
      <c r="K2360" s="278"/>
      <c r="L2360" s="278"/>
      <c r="M2360" s="278"/>
    </row>
    <row r="2361" spans="11:13" x14ac:dyDescent="0.2">
      <c r="K2361" s="278"/>
      <c r="L2361" s="278"/>
      <c r="M2361" s="278"/>
    </row>
    <row r="2362" spans="11:13" x14ac:dyDescent="0.2">
      <c r="K2362" s="278"/>
      <c r="L2362" s="278"/>
      <c r="M2362" s="278"/>
    </row>
    <row r="2363" spans="11:13" x14ac:dyDescent="0.2">
      <c r="K2363" s="278"/>
      <c r="L2363" s="278"/>
      <c r="M2363" s="278"/>
    </row>
    <row r="2364" spans="11:13" x14ac:dyDescent="0.2">
      <c r="K2364" s="278"/>
      <c r="L2364" s="278"/>
      <c r="M2364" s="278"/>
    </row>
    <row r="2365" spans="11:13" x14ac:dyDescent="0.2">
      <c r="K2365" s="278"/>
      <c r="L2365" s="278"/>
      <c r="M2365" s="278"/>
    </row>
    <row r="2366" spans="11:13" x14ac:dyDescent="0.2">
      <c r="K2366" s="278"/>
      <c r="L2366" s="278"/>
      <c r="M2366" s="278"/>
    </row>
    <row r="2367" spans="11:13" x14ac:dyDescent="0.2">
      <c r="K2367" s="278"/>
      <c r="L2367" s="278"/>
      <c r="M2367" s="278"/>
    </row>
    <row r="2368" spans="11:13" x14ac:dyDescent="0.2">
      <c r="K2368" s="278"/>
      <c r="L2368" s="278"/>
      <c r="M2368" s="278"/>
    </row>
    <row r="2369" spans="11:13" x14ac:dyDescent="0.2">
      <c r="K2369" s="278"/>
      <c r="L2369" s="278"/>
      <c r="M2369" s="278"/>
    </row>
    <row r="2370" spans="11:13" x14ac:dyDescent="0.2">
      <c r="K2370" s="278"/>
      <c r="L2370" s="278"/>
      <c r="M2370" s="278"/>
    </row>
    <row r="2371" spans="11:13" x14ac:dyDescent="0.2">
      <c r="K2371" s="278"/>
      <c r="L2371" s="278"/>
      <c r="M2371" s="278"/>
    </row>
    <row r="2372" spans="11:13" x14ac:dyDescent="0.2">
      <c r="K2372" s="278"/>
      <c r="L2372" s="278"/>
      <c r="M2372" s="278"/>
    </row>
    <row r="2373" spans="11:13" x14ac:dyDescent="0.2">
      <c r="K2373" s="278"/>
      <c r="L2373" s="278"/>
      <c r="M2373" s="278"/>
    </row>
    <row r="2374" spans="11:13" x14ac:dyDescent="0.2">
      <c r="K2374" s="278"/>
      <c r="L2374" s="278"/>
      <c r="M2374" s="278"/>
    </row>
    <row r="2375" spans="11:13" x14ac:dyDescent="0.2">
      <c r="K2375" s="278"/>
      <c r="L2375" s="278"/>
      <c r="M2375" s="278"/>
    </row>
    <row r="2376" spans="11:13" x14ac:dyDescent="0.2">
      <c r="K2376" s="278"/>
      <c r="L2376" s="278"/>
      <c r="M2376" s="278"/>
    </row>
    <row r="2377" spans="11:13" x14ac:dyDescent="0.2">
      <c r="K2377" s="278"/>
      <c r="L2377" s="278"/>
      <c r="M2377" s="278"/>
    </row>
    <row r="2379" spans="11:13" x14ac:dyDescent="0.2">
      <c r="K2379" s="278"/>
      <c r="L2379" s="278"/>
      <c r="M2379" s="278"/>
    </row>
    <row r="2380" spans="11:13" x14ac:dyDescent="0.2">
      <c r="K2380" s="278"/>
      <c r="L2380" s="278"/>
      <c r="M2380" s="278"/>
    </row>
    <row r="2381" spans="11:13" x14ac:dyDescent="0.2">
      <c r="K2381" s="278"/>
      <c r="L2381" s="278"/>
      <c r="M2381" s="278"/>
    </row>
    <row r="2382" spans="11:13" x14ac:dyDescent="0.2">
      <c r="K2382" s="278"/>
      <c r="L2382" s="278"/>
      <c r="M2382" s="278"/>
    </row>
    <row r="2383" spans="11:13" x14ac:dyDescent="0.2">
      <c r="K2383" s="278"/>
      <c r="L2383" s="278"/>
      <c r="M2383" s="278"/>
    </row>
    <row r="2384" spans="11:13" x14ac:dyDescent="0.2">
      <c r="K2384" s="278"/>
      <c r="L2384" s="278"/>
      <c r="M2384" s="278"/>
    </row>
    <row r="2385" spans="11:13" x14ac:dyDescent="0.2">
      <c r="K2385" s="278"/>
      <c r="L2385" s="278"/>
      <c r="M2385" s="278"/>
    </row>
    <row r="2387" spans="11:13" x14ac:dyDescent="0.2">
      <c r="K2387" s="278"/>
      <c r="L2387" s="278"/>
      <c r="M2387" s="278"/>
    </row>
    <row r="2388" spans="11:13" x14ac:dyDescent="0.2">
      <c r="K2388" s="278"/>
      <c r="L2388" s="278"/>
      <c r="M2388" s="278"/>
    </row>
    <row r="2390" spans="11:13" x14ac:dyDescent="0.2">
      <c r="K2390" s="278"/>
      <c r="L2390" s="278"/>
      <c r="M2390" s="278"/>
    </row>
    <row r="2392" spans="11:13" x14ac:dyDescent="0.2">
      <c r="K2392" s="278"/>
      <c r="L2392" s="278"/>
      <c r="M2392" s="278"/>
    </row>
    <row r="2393" spans="11:13" x14ac:dyDescent="0.2">
      <c r="K2393" s="278"/>
      <c r="L2393" s="278"/>
      <c r="M2393" s="278"/>
    </row>
    <row r="2394" spans="11:13" x14ac:dyDescent="0.2">
      <c r="K2394" s="278"/>
      <c r="L2394" s="278"/>
      <c r="M2394" s="278"/>
    </row>
    <row r="2395" spans="11:13" x14ac:dyDescent="0.2">
      <c r="K2395" s="278"/>
      <c r="L2395" s="278"/>
      <c r="M2395" s="278"/>
    </row>
    <row r="2396" spans="11:13" x14ac:dyDescent="0.2">
      <c r="K2396" s="278"/>
      <c r="L2396" s="278"/>
      <c r="M2396" s="278"/>
    </row>
    <row r="2397" spans="11:13" x14ac:dyDescent="0.2">
      <c r="K2397" s="278"/>
      <c r="L2397" s="278"/>
      <c r="M2397" s="278"/>
    </row>
    <row r="2398" spans="11:13" x14ac:dyDescent="0.2">
      <c r="K2398" s="278"/>
      <c r="L2398" s="278"/>
      <c r="M2398" s="278"/>
    </row>
    <row r="2399" spans="11:13" x14ac:dyDescent="0.2">
      <c r="K2399" s="278"/>
      <c r="L2399" s="278"/>
      <c r="M2399" s="278"/>
    </row>
    <row r="2400" spans="11:13" x14ac:dyDescent="0.2">
      <c r="K2400" s="278"/>
      <c r="L2400" s="278"/>
      <c r="M2400" s="278"/>
    </row>
    <row r="2401" spans="11:13" x14ac:dyDescent="0.2">
      <c r="K2401" s="278"/>
      <c r="L2401" s="278"/>
      <c r="M2401" s="278"/>
    </row>
    <row r="2402" spans="11:13" x14ac:dyDescent="0.2">
      <c r="K2402" s="278"/>
      <c r="L2402" s="278"/>
      <c r="M2402" s="278"/>
    </row>
    <row r="2403" spans="11:13" x14ac:dyDescent="0.2">
      <c r="K2403" s="278"/>
      <c r="L2403" s="278"/>
      <c r="M2403" s="278"/>
    </row>
    <row r="2404" spans="11:13" x14ac:dyDescent="0.2">
      <c r="K2404" s="278"/>
      <c r="L2404" s="278"/>
      <c r="M2404" s="278"/>
    </row>
    <row r="2405" spans="11:13" x14ac:dyDescent="0.2">
      <c r="K2405" s="278"/>
      <c r="L2405" s="278"/>
      <c r="M2405" s="278"/>
    </row>
    <row r="2407" spans="11:13" x14ac:dyDescent="0.2">
      <c r="K2407" s="278"/>
      <c r="L2407" s="278"/>
      <c r="M2407" s="278"/>
    </row>
    <row r="2408" spans="11:13" x14ac:dyDescent="0.2">
      <c r="K2408" s="278"/>
      <c r="L2408" s="278"/>
      <c r="M2408" s="278"/>
    </row>
    <row r="2409" spans="11:13" x14ac:dyDescent="0.2">
      <c r="K2409" s="278"/>
      <c r="L2409" s="278"/>
      <c r="M2409" s="278"/>
    </row>
    <row r="2410" spans="11:13" x14ac:dyDescent="0.2">
      <c r="K2410" s="278"/>
      <c r="L2410" s="278"/>
      <c r="M2410" s="278"/>
    </row>
    <row r="2411" spans="11:13" x14ac:dyDescent="0.2">
      <c r="K2411" s="278"/>
      <c r="L2411" s="278"/>
      <c r="M2411" s="278"/>
    </row>
    <row r="2413" spans="11:13" x14ac:dyDescent="0.2">
      <c r="K2413" s="278"/>
      <c r="L2413" s="278"/>
      <c r="M2413" s="278"/>
    </row>
    <row r="2414" spans="11:13" x14ac:dyDescent="0.2">
      <c r="K2414" s="278"/>
      <c r="L2414" s="278"/>
      <c r="M2414" s="278"/>
    </row>
    <row r="2417" spans="11:13" x14ac:dyDescent="0.2">
      <c r="K2417" s="278"/>
      <c r="L2417" s="278"/>
      <c r="M2417" s="278"/>
    </row>
    <row r="2418" spans="11:13" x14ac:dyDescent="0.2">
      <c r="K2418" s="278"/>
      <c r="L2418" s="278"/>
      <c r="M2418" s="278"/>
    </row>
    <row r="2419" spans="11:13" x14ac:dyDescent="0.2">
      <c r="K2419" s="278"/>
      <c r="L2419" s="278"/>
      <c r="M2419" s="278"/>
    </row>
    <row r="2420" spans="11:13" x14ac:dyDescent="0.2">
      <c r="K2420" s="278"/>
      <c r="L2420" s="278"/>
      <c r="M2420" s="278"/>
    </row>
    <row r="2421" spans="11:13" x14ac:dyDescent="0.2">
      <c r="K2421" s="278"/>
      <c r="L2421" s="278"/>
      <c r="M2421" s="278"/>
    </row>
    <row r="2422" spans="11:13" x14ac:dyDescent="0.2">
      <c r="K2422" s="278"/>
      <c r="L2422" s="278"/>
      <c r="M2422" s="278"/>
    </row>
    <row r="2423" spans="11:13" x14ac:dyDescent="0.2">
      <c r="K2423" s="278"/>
      <c r="L2423" s="278"/>
      <c r="M2423" s="278"/>
    </row>
    <row r="2424" spans="11:13" x14ac:dyDescent="0.2">
      <c r="K2424" s="278"/>
      <c r="L2424" s="278"/>
      <c r="M2424" s="278"/>
    </row>
    <row r="2425" spans="11:13" x14ac:dyDescent="0.2">
      <c r="K2425" s="278"/>
      <c r="L2425" s="278"/>
      <c r="M2425" s="278"/>
    </row>
    <row r="2426" spans="11:13" x14ac:dyDescent="0.2">
      <c r="K2426" s="278"/>
      <c r="L2426" s="278"/>
      <c r="M2426" s="278"/>
    </row>
    <row r="2427" spans="11:13" x14ac:dyDescent="0.2">
      <c r="K2427" s="278"/>
      <c r="L2427" s="278"/>
      <c r="M2427" s="278"/>
    </row>
    <row r="2428" spans="11:13" x14ac:dyDescent="0.2">
      <c r="K2428" s="278"/>
      <c r="L2428" s="278"/>
      <c r="M2428" s="278"/>
    </row>
    <row r="2429" spans="11:13" x14ac:dyDescent="0.2">
      <c r="K2429" s="278"/>
      <c r="L2429" s="278"/>
      <c r="M2429" s="278"/>
    </row>
    <row r="2430" spans="11:13" x14ac:dyDescent="0.2">
      <c r="K2430" s="278"/>
      <c r="L2430" s="278"/>
      <c r="M2430" s="278"/>
    </row>
    <row r="2431" spans="11:13" x14ac:dyDescent="0.2">
      <c r="K2431" s="278"/>
      <c r="L2431" s="278"/>
      <c r="M2431" s="278"/>
    </row>
    <row r="2432" spans="11:13" x14ac:dyDescent="0.2">
      <c r="K2432" s="278"/>
      <c r="L2432" s="278"/>
      <c r="M2432" s="278"/>
    </row>
    <row r="2433" spans="11:13" x14ac:dyDescent="0.2">
      <c r="K2433" s="278"/>
      <c r="L2433" s="278"/>
      <c r="M2433" s="278"/>
    </row>
    <row r="2435" spans="11:13" x14ac:dyDescent="0.2">
      <c r="K2435" s="278"/>
      <c r="L2435" s="278"/>
      <c r="M2435" s="278"/>
    </row>
    <row r="2436" spans="11:13" x14ac:dyDescent="0.2">
      <c r="K2436" s="278"/>
      <c r="L2436" s="278"/>
      <c r="M2436" s="278"/>
    </row>
    <row r="2437" spans="11:13" x14ac:dyDescent="0.2">
      <c r="K2437" s="278"/>
      <c r="L2437" s="278"/>
      <c r="M2437" s="278"/>
    </row>
    <row r="2438" spans="11:13" x14ac:dyDescent="0.2">
      <c r="K2438" s="278"/>
      <c r="L2438" s="278"/>
      <c r="M2438" s="278"/>
    </row>
    <row r="2439" spans="11:13" x14ac:dyDescent="0.2">
      <c r="K2439" s="278"/>
      <c r="L2439" s="278"/>
      <c r="M2439" s="278"/>
    </row>
    <row r="2440" spans="11:13" x14ac:dyDescent="0.2">
      <c r="K2440" s="278"/>
      <c r="L2440" s="278"/>
      <c r="M2440" s="278"/>
    </row>
    <row r="2441" spans="11:13" x14ac:dyDescent="0.2">
      <c r="K2441" s="278"/>
      <c r="L2441" s="278"/>
      <c r="M2441" s="278"/>
    </row>
    <row r="2442" spans="11:13" x14ac:dyDescent="0.2">
      <c r="K2442" s="278"/>
      <c r="L2442" s="278"/>
      <c r="M2442" s="278"/>
    </row>
    <row r="2443" spans="11:13" x14ac:dyDescent="0.2">
      <c r="K2443" s="278"/>
      <c r="L2443" s="278"/>
      <c r="M2443" s="278"/>
    </row>
    <row r="2444" spans="11:13" x14ac:dyDescent="0.2">
      <c r="K2444" s="278"/>
      <c r="L2444" s="278"/>
      <c r="M2444" s="278"/>
    </row>
    <row r="2445" spans="11:13" x14ac:dyDescent="0.2">
      <c r="K2445" s="278"/>
      <c r="L2445" s="278"/>
      <c r="M2445" s="278"/>
    </row>
    <row r="2446" spans="11:13" x14ac:dyDescent="0.2">
      <c r="K2446" s="278"/>
      <c r="L2446" s="278"/>
      <c r="M2446" s="278"/>
    </row>
    <row r="2466" spans="11:13" x14ac:dyDescent="0.2">
      <c r="K2466" s="278"/>
      <c r="L2466" s="278"/>
      <c r="M2466" s="278"/>
    </row>
    <row r="2469" spans="11:13" x14ac:dyDescent="0.2">
      <c r="K2469" s="278"/>
      <c r="L2469" s="278"/>
      <c r="M2469" s="278"/>
    </row>
    <row r="2470" spans="11:13" x14ac:dyDescent="0.2">
      <c r="K2470" s="278"/>
      <c r="L2470" s="278"/>
      <c r="M2470" s="278"/>
    </row>
    <row r="2471" spans="11:13" x14ac:dyDescent="0.2">
      <c r="K2471" s="278"/>
      <c r="L2471" s="278"/>
      <c r="M2471" s="278"/>
    </row>
    <row r="2472" spans="11:13" x14ac:dyDescent="0.2">
      <c r="K2472" s="278"/>
      <c r="L2472" s="278"/>
      <c r="M2472" s="278"/>
    </row>
    <row r="2473" spans="11:13" x14ac:dyDescent="0.2">
      <c r="K2473" s="278"/>
      <c r="L2473" s="278"/>
      <c r="M2473" s="278"/>
    </row>
    <row r="2474" spans="11:13" x14ac:dyDescent="0.2">
      <c r="K2474" s="278"/>
      <c r="L2474" s="278"/>
      <c r="M2474" s="278"/>
    </row>
    <row r="2475" spans="11:13" x14ac:dyDescent="0.2">
      <c r="K2475" s="278"/>
      <c r="L2475" s="278"/>
      <c r="M2475" s="278"/>
    </row>
    <row r="2476" spans="11:13" x14ac:dyDescent="0.2">
      <c r="K2476" s="278"/>
      <c r="L2476" s="278"/>
      <c r="M2476" s="278"/>
    </row>
    <row r="2477" spans="11:13" x14ac:dyDescent="0.2">
      <c r="K2477" s="278"/>
      <c r="L2477" s="278"/>
      <c r="M2477" s="278"/>
    </row>
    <row r="2478" spans="11:13" x14ac:dyDescent="0.2">
      <c r="K2478" s="278"/>
      <c r="L2478" s="278"/>
      <c r="M2478" s="278"/>
    </row>
    <row r="2479" spans="11:13" x14ac:dyDescent="0.2">
      <c r="K2479" s="278"/>
      <c r="L2479" s="278"/>
      <c r="M2479" s="278"/>
    </row>
    <row r="2480" spans="11:13" x14ac:dyDescent="0.2">
      <c r="K2480" s="278"/>
      <c r="L2480" s="278"/>
      <c r="M2480" s="278"/>
    </row>
    <row r="2481" spans="11:13" x14ac:dyDescent="0.2">
      <c r="K2481" s="278"/>
      <c r="L2481" s="278"/>
      <c r="M2481" s="278"/>
    </row>
    <row r="2482" spans="11:13" x14ac:dyDescent="0.2">
      <c r="K2482" s="278"/>
      <c r="L2482" s="278"/>
      <c r="M2482" s="278"/>
    </row>
    <row r="2483" spans="11:13" x14ac:dyDescent="0.2">
      <c r="K2483" s="278"/>
      <c r="L2483" s="278"/>
      <c r="M2483" s="278"/>
    </row>
    <row r="2484" spans="11:13" x14ac:dyDescent="0.2">
      <c r="K2484" s="278"/>
      <c r="L2484" s="278"/>
      <c r="M2484" s="278"/>
    </row>
    <row r="2485" spans="11:13" x14ac:dyDescent="0.2">
      <c r="K2485" s="278"/>
      <c r="L2485" s="278"/>
      <c r="M2485" s="278"/>
    </row>
    <row r="2486" spans="11:13" x14ac:dyDescent="0.2">
      <c r="K2486" s="278"/>
      <c r="L2486" s="278"/>
      <c r="M2486" s="278"/>
    </row>
    <row r="2487" spans="11:13" x14ac:dyDescent="0.2">
      <c r="K2487" s="278"/>
      <c r="L2487" s="278"/>
      <c r="M2487" s="278"/>
    </row>
    <row r="2488" spans="11:13" x14ac:dyDescent="0.2">
      <c r="K2488" s="278"/>
      <c r="L2488" s="278"/>
      <c r="M2488" s="278"/>
    </row>
    <row r="2489" spans="11:13" x14ac:dyDescent="0.2">
      <c r="K2489" s="278"/>
      <c r="L2489" s="278"/>
      <c r="M2489" s="278"/>
    </row>
    <row r="2492" spans="11:13" x14ac:dyDescent="0.2">
      <c r="K2492" s="278"/>
      <c r="L2492" s="278"/>
      <c r="M2492" s="278"/>
    </row>
    <row r="2493" spans="11:13" x14ac:dyDescent="0.2">
      <c r="K2493" s="278"/>
      <c r="L2493" s="278"/>
      <c r="M2493" s="278"/>
    </row>
    <row r="2494" spans="11:13" x14ac:dyDescent="0.2">
      <c r="K2494" s="278"/>
      <c r="L2494" s="278"/>
      <c r="M2494" s="278"/>
    </row>
    <row r="2495" spans="11:13" x14ac:dyDescent="0.2">
      <c r="K2495" s="278"/>
      <c r="L2495" s="278"/>
      <c r="M2495" s="278"/>
    </row>
    <row r="2496" spans="11:13" x14ac:dyDescent="0.2">
      <c r="K2496" s="278"/>
      <c r="L2496" s="278"/>
      <c r="M2496" s="278"/>
    </row>
    <row r="2497" spans="11:13" x14ac:dyDescent="0.2">
      <c r="K2497" s="278"/>
      <c r="L2497" s="278"/>
      <c r="M2497" s="278"/>
    </row>
    <row r="2498" spans="11:13" x14ac:dyDescent="0.2">
      <c r="K2498" s="278"/>
      <c r="L2498" s="278"/>
      <c r="M2498" s="278"/>
    </row>
    <row r="2499" spans="11:13" x14ac:dyDescent="0.2">
      <c r="K2499" s="278"/>
      <c r="L2499" s="278"/>
      <c r="M2499" s="278"/>
    </row>
    <row r="2500" spans="11:13" x14ac:dyDescent="0.2">
      <c r="K2500" s="278"/>
      <c r="L2500" s="278"/>
      <c r="M2500" s="278"/>
    </row>
    <row r="2501" spans="11:13" x14ac:dyDescent="0.2">
      <c r="K2501" s="278"/>
      <c r="L2501" s="278"/>
      <c r="M2501" s="278"/>
    </row>
    <row r="2502" spans="11:13" x14ac:dyDescent="0.2">
      <c r="K2502" s="278"/>
      <c r="L2502" s="278"/>
      <c r="M2502" s="278"/>
    </row>
    <row r="2503" spans="11:13" x14ac:dyDescent="0.2">
      <c r="K2503" s="278"/>
      <c r="L2503" s="278"/>
      <c r="M2503" s="278"/>
    </row>
    <row r="2504" spans="11:13" x14ac:dyDescent="0.2">
      <c r="K2504" s="278"/>
      <c r="L2504" s="278"/>
      <c r="M2504" s="278"/>
    </row>
    <row r="2505" spans="11:13" x14ac:dyDescent="0.2">
      <c r="K2505" s="278"/>
      <c r="L2505" s="278"/>
      <c r="M2505" s="278"/>
    </row>
    <row r="2506" spans="11:13" x14ac:dyDescent="0.2">
      <c r="K2506" s="278"/>
      <c r="L2506" s="278"/>
      <c r="M2506" s="278"/>
    </row>
    <row r="2507" spans="11:13" x14ac:dyDescent="0.2">
      <c r="K2507" s="278"/>
      <c r="L2507" s="278"/>
      <c r="M2507" s="278"/>
    </row>
    <row r="2508" spans="11:13" x14ac:dyDescent="0.2">
      <c r="K2508" s="278"/>
      <c r="L2508" s="278"/>
      <c r="M2508" s="278"/>
    </row>
    <row r="2509" spans="11:13" x14ac:dyDescent="0.2">
      <c r="K2509" s="278"/>
      <c r="L2509" s="278"/>
      <c r="M2509" s="278"/>
    </row>
    <row r="2510" spans="11:13" x14ac:dyDescent="0.2">
      <c r="K2510" s="278"/>
      <c r="L2510" s="278"/>
      <c r="M2510" s="278"/>
    </row>
    <row r="2511" spans="11:13" x14ac:dyDescent="0.2">
      <c r="K2511" s="278"/>
      <c r="L2511" s="278"/>
      <c r="M2511" s="278"/>
    </row>
    <row r="2512" spans="11:13" x14ac:dyDescent="0.2">
      <c r="K2512" s="278"/>
      <c r="L2512" s="278"/>
      <c r="M2512" s="278"/>
    </row>
    <row r="2513" spans="11:13" x14ac:dyDescent="0.2">
      <c r="K2513" s="278"/>
      <c r="L2513" s="278"/>
      <c r="M2513" s="278"/>
    </row>
    <row r="2514" spans="11:13" x14ac:dyDescent="0.2">
      <c r="K2514" s="278"/>
      <c r="L2514" s="278"/>
      <c r="M2514" s="278"/>
    </row>
    <row r="2515" spans="11:13" x14ac:dyDescent="0.2">
      <c r="K2515" s="278"/>
      <c r="L2515" s="278"/>
      <c r="M2515" s="278"/>
    </row>
    <row r="2516" spans="11:13" x14ac:dyDescent="0.2">
      <c r="K2516" s="278"/>
      <c r="L2516" s="278"/>
      <c r="M2516" s="278"/>
    </row>
    <row r="2517" spans="11:13" x14ac:dyDescent="0.2">
      <c r="K2517" s="278"/>
      <c r="L2517" s="278"/>
      <c r="M2517" s="278"/>
    </row>
    <row r="2518" spans="11:13" x14ac:dyDescent="0.2">
      <c r="K2518" s="278"/>
      <c r="L2518" s="278"/>
      <c r="M2518" s="278"/>
    </row>
    <row r="2519" spans="11:13" x14ac:dyDescent="0.2">
      <c r="K2519" s="278"/>
      <c r="L2519" s="278"/>
      <c r="M2519" s="278"/>
    </row>
    <row r="2521" spans="11:13" x14ac:dyDescent="0.2">
      <c r="K2521" s="278"/>
      <c r="L2521" s="278"/>
      <c r="M2521" s="278"/>
    </row>
    <row r="2522" spans="11:13" x14ac:dyDescent="0.2">
      <c r="K2522" s="278"/>
      <c r="L2522" s="278"/>
      <c r="M2522" s="278"/>
    </row>
    <row r="2523" spans="11:13" x14ac:dyDescent="0.2">
      <c r="K2523" s="278"/>
      <c r="L2523" s="278"/>
      <c r="M2523" s="278"/>
    </row>
    <row r="2525" spans="11:13" x14ac:dyDescent="0.2">
      <c r="K2525" s="278"/>
      <c r="L2525" s="278"/>
      <c r="M2525" s="278"/>
    </row>
    <row r="2526" spans="11:13" x14ac:dyDescent="0.2">
      <c r="K2526" s="278"/>
      <c r="L2526" s="278"/>
      <c r="M2526" s="278"/>
    </row>
    <row r="2532" spans="11:13" x14ac:dyDescent="0.2">
      <c r="K2532" s="278"/>
      <c r="L2532" s="278"/>
      <c r="M2532" s="278"/>
    </row>
    <row r="2533" spans="11:13" x14ac:dyDescent="0.2">
      <c r="K2533" s="278"/>
      <c r="L2533" s="278"/>
      <c r="M2533" s="278"/>
    </row>
    <row r="2534" spans="11:13" x14ac:dyDescent="0.2">
      <c r="K2534" s="278"/>
      <c r="L2534" s="278"/>
      <c r="M2534" s="278"/>
    </row>
    <row r="2537" spans="11:13" x14ac:dyDescent="0.2">
      <c r="K2537" s="278"/>
      <c r="L2537" s="278"/>
      <c r="M2537" s="278"/>
    </row>
    <row r="2539" spans="11:13" x14ac:dyDescent="0.2">
      <c r="K2539" s="278"/>
      <c r="L2539" s="278"/>
      <c r="M2539" s="278"/>
    </row>
    <row r="2541" spans="11:13" x14ac:dyDescent="0.2">
      <c r="K2541" s="278"/>
      <c r="L2541" s="278"/>
      <c r="M2541" s="278"/>
    </row>
    <row r="2545" spans="11:13" x14ac:dyDescent="0.2">
      <c r="K2545" s="278"/>
      <c r="L2545" s="278"/>
      <c r="M2545" s="278"/>
    </row>
    <row r="2546" spans="11:13" x14ac:dyDescent="0.2">
      <c r="K2546" s="278"/>
      <c r="L2546" s="278"/>
      <c r="M2546" s="278"/>
    </row>
    <row r="2548" spans="11:13" x14ac:dyDescent="0.2">
      <c r="K2548" s="278"/>
      <c r="L2548" s="278"/>
      <c r="M2548" s="278"/>
    </row>
    <row r="2551" spans="11:13" x14ac:dyDescent="0.2">
      <c r="K2551" s="278"/>
      <c r="L2551" s="278"/>
      <c r="M2551" s="278"/>
    </row>
    <row r="2552" spans="11:13" x14ac:dyDescent="0.2">
      <c r="K2552" s="278"/>
      <c r="L2552" s="278"/>
      <c r="M2552" s="278"/>
    </row>
    <row r="2553" spans="11:13" x14ac:dyDescent="0.2">
      <c r="K2553" s="278"/>
      <c r="L2553" s="278"/>
      <c r="M2553" s="278"/>
    </row>
    <row r="2556" spans="11:13" x14ac:dyDescent="0.2">
      <c r="K2556" s="278"/>
      <c r="L2556" s="278"/>
      <c r="M2556" s="278"/>
    </row>
    <row r="2558" spans="11:13" x14ac:dyDescent="0.2">
      <c r="K2558" s="278"/>
      <c r="L2558" s="278"/>
      <c r="M2558" s="278"/>
    </row>
    <row r="2559" spans="11:13" x14ac:dyDescent="0.2">
      <c r="K2559" s="278"/>
      <c r="L2559" s="278"/>
      <c r="M2559" s="278"/>
    </row>
    <row r="2563" spans="11:13" x14ac:dyDescent="0.2">
      <c r="K2563" s="278"/>
      <c r="L2563" s="278"/>
      <c r="M2563" s="278"/>
    </row>
    <row r="2564" spans="11:13" x14ac:dyDescent="0.2">
      <c r="K2564" s="278"/>
      <c r="L2564" s="278"/>
      <c r="M2564" s="278"/>
    </row>
    <row r="2577" spans="11:13" x14ac:dyDescent="0.2">
      <c r="K2577" s="278"/>
      <c r="L2577" s="278"/>
      <c r="M2577" s="278"/>
    </row>
    <row r="2580" spans="11:13" x14ac:dyDescent="0.2">
      <c r="K2580" s="278"/>
      <c r="L2580" s="278"/>
      <c r="M2580" s="278"/>
    </row>
    <row r="2581" spans="11:13" x14ac:dyDescent="0.2">
      <c r="K2581" s="278"/>
      <c r="L2581" s="278"/>
      <c r="M2581" s="278"/>
    </row>
    <row r="2582" spans="11:13" x14ac:dyDescent="0.2">
      <c r="K2582" s="278"/>
      <c r="L2582" s="278"/>
      <c r="M2582" s="278"/>
    </row>
    <row r="2583" spans="11:13" x14ac:dyDescent="0.2">
      <c r="K2583" s="278"/>
      <c r="L2583" s="278"/>
      <c r="M2583" s="278"/>
    </row>
    <row r="2587" spans="11:13" x14ac:dyDescent="0.2">
      <c r="K2587" s="278"/>
      <c r="L2587" s="278"/>
      <c r="M2587" s="278"/>
    </row>
    <row r="2590" spans="11:13" x14ac:dyDescent="0.2">
      <c r="K2590" s="278"/>
      <c r="L2590" s="278"/>
      <c r="M2590" s="278"/>
    </row>
    <row r="2591" spans="11:13" x14ac:dyDescent="0.2">
      <c r="K2591" s="278"/>
      <c r="L2591" s="278"/>
      <c r="M2591" s="278"/>
    </row>
    <row r="2593" spans="11:13" x14ac:dyDescent="0.2">
      <c r="K2593" s="278"/>
      <c r="L2593" s="278"/>
      <c r="M2593" s="278"/>
    </row>
    <row r="2596" spans="11:13" x14ac:dyDescent="0.2">
      <c r="K2596" s="278"/>
      <c r="L2596" s="278"/>
      <c r="M2596" s="278"/>
    </row>
    <row r="2601" spans="11:13" x14ac:dyDescent="0.2">
      <c r="K2601" s="278"/>
      <c r="L2601" s="278"/>
      <c r="M2601" s="278"/>
    </row>
    <row r="2602" spans="11:13" x14ac:dyDescent="0.2">
      <c r="K2602" s="278"/>
      <c r="L2602" s="278"/>
      <c r="M2602" s="278"/>
    </row>
    <row r="2606" spans="11:13" x14ac:dyDescent="0.2">
      <c r="K2606" s="278"/>
      <c r="L2606" s="278"/>
      <c r="M2606" s="278"/>
    </row>
    <row r="2607" spans="11:13" x14ac:dyDescent="0.2">
      <c r="K2607" s="278"/>
      <c r="L2607" s="278"/>
      <c r="M2607" s="278"/>
    </row>
    <row r="2609" spans="11:13" x14ac:dyDescent="0.2">
      <c r="K2609" s="278"/>
      <c r="L2609" s="278"/>
      <c r="M2609" s="278"/>
    </row>
    <row r="2610" spans="11:13" x14ac:dyDescent="0.2">
      <c r="K2610" s="278"/>
      <c r="L2610" s="278"/>
      <c r="M2610" s="278"/>
    </row>
    <row r="2611" spans="11:13" x14ac:dyDescent="0.2">
      <c r="K2611" s="278"/>
      <c r="L2611" s="278"/>
      <c r="M2611" s="278"/>
    </row>
    <row r="2612" spans="11:13" x14ac:dyDescent="0.2">
      <c r="K2612" s="278"/>
      <c r="L2612" s="278"/>
      <c r="M2612" s="278"/>
    </row>
    <row r="2613" spans="11:13" x14ac:dyDescent="0.2">
      <c r="K2613" s="278"/>
      <c r="L2613" s="278"/>
      <c r="M2613" s="278"/>
    </row>
    <row r="2615" spans="11:13" x14ac:dyDescent="0.2">
      <c r="K2615" s="278"/>
      <c r="L2615" s="278"/>
      <c r="M2615" s="278"/>
    </row>
    <row r="2616" spans="11:13" x14ac:dyDescent="0.2">
      <c r="K2616" s="278"/>
      <c r="L2616" s="278"/>
      <c r="M2616" s="278"/>
    </row>
    <row r="2617" spans="11:13" x14ac:dyDescent="0.2">
      <c r="K2617" s="278"/>
      <c r="L2617" s="278"/>
      <c r="M2617" s="278"/>
    </row>
    <row r="2618" spans="11:13" x14ac:dyDescent="0.2">
      <c r="K2618" s="278"/>
      <c r="L2618" s="278"/>
      <c r="M2618" s="278"/>
    </row>
    <row r="2620" spans="11:13" x14ac:dyDescent="0.2">
      <c r="K2620" s="278"/>
      <c r="L2620" s="278"/>
      <c r="M2620" s="278"/>
    </row>
    <row r="2621" spans="11:13" x14ac:dyDescent="0.2">
      <c r="K2621" s="278"/>
      <c r="L2621" s="278"/>
      <c r="M2621" s="278"/>
    </row>
    <row r="2622" spans="11:13" x14ac:dyDescent="0.2">
      <c r="K2622" s="278"/>
      <c r="L2622" s="278"/>
      <c r="M2622" s="278"/>
    </row>
    <row r="2623" spans="11:13" x14ac:dyDescent="0.2">
      <c r="K2623" s="278"/>
      <c r="L2623" s="278"/>
      <c r="M2623" s="278"/>
    </row>
    <row r="2624" spans="11:13" x14ac:dyDescent="0.2">
      <c r="K2624" s="278"/>
      <c r="L2624" s="278"/>
      <c r="M2624" s="278"/>
    </row>
    <row r="2625" spans="11:13" x14ac:dyDescent="0.2">
      <c r="K2625" s="278"/>
      <c r="L2625" s="278"/>
      <c r="M2625" s="278"/>
    </row>
    <row r="2626" spans="11:13" x14ac:dyDescent="0.2">
      <c r="K2626" s="278"/>
      <c r="L2626" s="278"/>
      <c r="M2626" s="278"/>
    </row>
    <row r="2629" spans="11:13" x14ac:dyDescent="0.2">
      <c r="K2629" s="278"/>
      <c r="L2629" s="278"/>
      <c r="M2629" s="278"/>
    </row>
    <row r="2630" spans="11:13" x14ac:dyDescent="0.2">
      <c r="K2630" s="278"/>
      <c r="L2630" s="278"/>
      <c r="M2630" s="278"/>
    </row>
    <row r="2632" spans="11:13" x14ac:dyDescent="0.2">
      <c r="K2632" s="278"/>
      <c r="L2632" s="278"/>
      <c r="M2632" s="278"/>
    </row>
    <row r="2633" spans="11:13" x14ac:dyDescent="0.2">
      <c r="K2633" s="278"/>
      <c r="L2633" s="278"/>
      <c r="M2633" s="278"/>
    </row>
    <row r="2635" spans="11:13" x14ac:dyDescent="0.2">
      <c r="K2635" s="278"/>
      <c r="L2635" s="278"/>
      <c r="M2635" s="278"/>
    </row>
    <row r="2636" spans="11:13" x14ac:dyDescent="0.2">
      <c r="K2636" s="278"/>
      <c r="L2636" s="278"/>
      <c r="M2636" s="278"/>
    </row>
    <row r="2637" spans="11:13" x14ac:dyDescent="0.2">
      <c r="K2637" s="278"/>
      <c r="L2637" s="278"/>
      <c r="M2637" s="278"/>
    </row>
    <row r="2639" spans="11:13" x14ac:dyDescent="0.2">
      <c r="K2639" s="278"/>
      <c r="L2639" s="278"/>
      <c r="M2639" s="278"/>
    </row>
    <row r="2641" spans="11:13" x14ac:dyDescent="0.2">
      <c r="K2641" s="278"/>
      <c r="L2641" s="278"/>
      <c r="M2641" s="278"/>
    </row>
    <row r="2643" spans="11:13" x14ac:dyDescent="0.2">
      <c r="K2643" s="278"/>
      <c r="L2643" s="278"/>
      <c r="M2643" s="278"/>
    </row>
    <row r="2645" spans="11:13" x14ac:dyDescent="0.2">
      <c r="K2645" s="278"/>
      <c r="L2645" s="278"/>
      <c r="M2645" s="278"/>
    </row>
    <row r="2646" spans="11:13" x14ac:dyDescent="0.2">
      <c r="K2646" s="278"/>
      <c r="L2646" s="278"/>
      <c r="M2646" s="278"/>
    </row>
    <row r="2650" spans="11:13" x14ac:dyDescent="0.2">
      <c r="K2650" s="278"/>
      <c r="L2650" s="278"/>
      <c r="M2650" s="278"/>
    </row>
    <row r="2655" spans="11:13" x14ac:dyDescent="0.2">
      <c r="K2655" s="278"/>
      <c r="L2655" s="278"/>
      <c r="M2655" s="278"/>
    </row>
    <row r="2658" spans="11:13" x14ac:dyDescent="0.2">
      <c r="K2658" s="278"/>
      <c r="L2658" s="278"/>
      <c r="M2658" s="278"/>
    </row>
    <row r="2662" spans="11:13" x14ac:dyDescent="0.2">
      <c r="K2662" s="278"/>
      <c r="L2662" s="278"/>
      <c r="M2662" s="278"/>
    </row>
    <row r="2668" spans="11:13" x14ac:dyDescent="0.2">
      <c r="K2668" s="278"/>
      <c r="L2668" s="278"/>
      <c r="M2668" s="278"/>
    </row>
    <row r="2669" spans="11:13" x14ac:dyDescent="0.2">
      <c r="K2669" s="278"/>
      <c r="L2669" s="278"/>
      <c r="M2669" s="278"/>
    </row>
    <row r="2672" spans="11:13" x14ac:dyDescent="0.2">
      <c r="K2672" s="278"/>
      <c r="L2672" s="278"/>
      <c r="M2672" s="278"/>
    </row>
    <row r="2676" spans="11:13" x14ac:dyDescent="0.2">
      <c r="K2676" s="278"/>
      <c r="L2676" s="278"/>
      <c r="M2676" s="278"/>
    </row>
    <row r="2677" spans="11:13" x14ac:dyDescent="0.2">
      <c r="K2677" s="278"/>
      <c r="L2677" s="278"/>
      <c r="M2677" s="278"/>
    </row>
    <row r="2678" spans="11:13" x14ac:dyDescent="0.2">
      <c r="K2678" s="278"/>
      <c r="L2678" s="278"/>
      <c r="M2678" s="278"/>
    </row>
    <row r="2679" spans="11:13" x14ac:dyDescent="0.2">
      <c r="K2679" s="278"/>
      <c r="L2679" s="278"/>
      <c r="M2679" s="278"/>
    </row>
    <row r="2683" spans="11:13" x14ac:dyDescent="0.2">
      <c r="K2683" s="278"/>
      <c r="L2683" s="278"/>
      <c r="M2683" s="278"/>
    </row>
    <row r="2684" spans="11:13" x14ac:dyDescent="0.2">
      <c r="K2684" s="278"/>
      <c r="L2684" s="278"/>
      <c r="M2684" s="278"/>
    </row>
    <row r="2685" spans="11:13" x14ac:dyDescent="0.2">
      <c r="K2685" s="278"/>
      <c r="L2685" s="278"/>
      <c r="M2685" s="278"/>
    </row>
    <row r="2687" spans="11:13" x14ac:dyDescent="0.2">
      <c r="K2687" s="278"/>
      <c r="L2687" s="278"/>
      <c r="M2687" s="278"/>
    </row>
    <row r="2688" spans="11:13" x14ac:dyDescent="0.2">
      <c r="K2688" s="278"/>
      <c r="L2688" s="278"/>
      <c r="M2688" s="278"/>
    </row>
    <row r="2689" spans="11:13" x14ac:dyDescent="0.2">
      <c r="K2689" s="278"/>
      <c r="L2689" s="278"/>
      <c r="M2689" s="278"/>
    </row>
    <row r="2691" spans="11:13" x14ac:dyDescent="0.2">
      <c r="K2691" s="278"/>
      <c r="L2691" s="278"/>
      <c r="M2691" s="278"/>
    </row>
    <row r="2692" spans="11:13" x14ac:dyDescent="0.2">
      <c r="K2692" s="278"/>
      <c r="L2692" s="278"/>
      <c r="M2692" s="278"/>
    </row>
    <row r="2693" spans="11:13" x14ac:dyDescent="0.2">
      <c r="K2693" s="278"/>
      <c r="L2693" s="278"/>
      <c r="M2693" s="278"/>
    </row>
    <row r="2694" spans="11:13" x14ac:dyDescent="0.2">
      <c r="K2694" s="278"/>
      <c r="L2694" s="278"/>
      <c r="M2694" s="278"/>
    </row>
    <row r="2695" spans="11:13" x14ac:dyDescent="0.2">
      <c r="K2695" s="278"/>
      <c r="L2695" s="278"/>
      <c r="M2695" s="278"/>
    </row>
    <row r="2696" spans="11:13" x14ac:dyDescent="0.2">
      <c r="K2696" s="278"/>
      <c r="L2696" s="278"/>
      <c r="M2696" s="278"/>
    </row>
    <row r="2699" spans="11:13" x14ac:dyDescent="0.2">
      <c r="K2699" s="278"/>
      <c r="L2699" s="278"/>
      <c r="M2699" s="278"/>
    </row>
    <row r="2700" spans="11:13" x14ac:dyDescent="0.2">
      <c r="K2700" s="278"/>
      <c r="L2700" s="278"/>
      <c r="M2700" s="278"/>
    </row>
    <row r="2701" spans="11:13" x14ac:dyDescent="0.2">
      <c r="K2701" s="278"/>
      <c r="L2701" s="278"/>
      <c r="M2701" s="278"/>
    </row>
    <row r="2705" spans="11:13" x14ac:dyDescent="0.2">
      <c r="K2705" s="278"/>
      <c r="L2705" s="278"/>
      <c r="M2705" s="278"/>
    </row>
    <row r="2706" spans="11:13" x14ac:dyDescent="0.2">
      <c r="K2706" s="278"/>
      <c r="L2706" s="278"/>
      <c r="M2706" s="278"/>
    </row>
    <row r="2707" spans="11:13" x14ac:dyDescent="0.2">
      <c r="K2707" s="278"/>
      <c r="L2707" s="278"/>
      <c r="M2707" s="278"/>
    </row>
    <row r="2708" spans="11:13" x14ac:dyDescent="0.2">
      <c r="K2708" s="278"/>
      <c r="L2708" s="278"/>
      <c r="M2708" s="278"/>
    </row>
    <row r="2712" spans="11:13" x14ac:dyDescent="0.2">
      <c r="K2712" s="278"/>
      <c r="L2712" s="278"/>
      <c r="M2712" s="278"/>
    </row>
    <row r="2714" spans="11:13" x14ac:dyDescent="0.2">
      <c r="K2714" s="278"/>
      <c r="L2714" s="278"/>
      <c r="M2714" s="278"/>
    </row>
    <row r="2716" spans="11:13" x14ac:dyDescent="0.2">
      <c r="K2716" s="278"/>
      <c r="L2716" s="278"/>
      <c r="M2716" s="278"/>
    </row>
    <row r="2717" spans="11:13" x14ac:dyDescent="0.2">
      <c r="K2717" s="278"/>
      <c r="L2717" s="278"/>
      <c r="M2717" s="278"/>
    </row>
    <row r="2719" spans="11:13" x14ac:dyDescent="0.2">
      <c r="K2719" s="278"/>
      <c r="L2719" s="278"/>
      <c r="M2719" s="278"/>
    </row>
    <row r="2720" spans="11:13" x14ac:dyDescent="0.2">
      <c r="K2720" s="278"/>
      <c r="L2720" s="278"/>
      <c r="M2720" s="278"/>
    </row>
    <row r="2721" spans="11:13" x14ac:dyDescent="0.2">
      <c r="K2721" s="278"/>
      <c r="L2721" s="278"/>
      <c r="M2721" s="278"/>
    </row>
    <row r="2722" spans="11:13" x14ac:dyDescent="0.2">
      <c r="K2722" s="278"/>
      <c r="L2722" s="278"/>
      <c r="M2722" s="278"/>
    </row>
    <row r="2723" spans="11:13" x14ac:dyDescent="0.2">
      <c r="K2723" s="278"/>
      <c r="L2723" s="278"/>
      <c r="M2723" s="278"/>
    </row>
    <row r="2724" spans="11:13" x14ac:dyDescent="0.2">
      <c r="K2724" s="278"/>
      <c r="L2724" s="278"/>
      <c r="M2724" s="278"/>
    </row>
    <row r="2727" spans="11:13" x14ac:dyDescent="0.2">
      <c r="K2727" s="278"/>
      <c r="L2727" s="278"/>
      <c r="M2727" s="278"/>
    </row>
    <row r="2728" spans="11:13" x14ac:dyDescent="0.2">
      <c r="K2728" s="278"/>
      <c r="L2728" s="278"/>
      <c r="M2728" s="278"/>
    </row>
    <row r="2730" spans="11:13" x14ac:dyDescent="0.2">
      <c r="K2730" s="278"/>
      <c r="L2730" s="278"/>
      <c r="M2730" s="278"/>
    </row>
    <row r="2733" spans="11:13" x14ac:dyDescent="0.2">
      <c r="K2733" s="278"/>
      <c r="L2733" s="278"/>
      <c r="M2733" s="278"/>
    </row>
    <row r="2734" spans="11:13" x14ac:dyDescent="0.2">
      <c r="K2734" s="278"/>
      <c r="L2734" s="278"/>
      <c r="M2734" s="278"/>
    </row>
    <row r="2735" spans="11:13" x14ac:dyDescent="0.2">
      <c r="K2735" s="278"/>
      <c r="L2735" s="278"/>
      <c r="M2735" s="278"/>
    </row>
    <row r="2736" spans="11:13" x14ac:dyDescent="0.2">
      <c r="K2736" s="278"/>
      <c r="L2736" s="278"/>
      <c r="M2736" s="278"/>
    </row>
    <row r="2737" spans="11:13" x14ac:dyDescent="0.2">
      <c r="K2737" s="278"/>
      <c r="L2737" s="278"/>
      <c r="M2737" s="278"/>
    </row>
    <row r="2738" spans="11:13" x14ac:dyDescent="0.2">
      <c r="K2738" s="278"/>
      <c r="L2738" s="278"/>
      <c r="M2738" s="278"/>
    </row>
    <row r="2740" spans="11:13" x14ac:dyDescent="0.2">
      <c r="K2740" s="278"/>
      <c r="L2740" s="278"/>
      <c r="M2740" s="278"/>
    </row>
    <row r="2741" spans="11:13" x14ac:dyDescent="0.2">
      <c r="K2741" s="278"/>
      <c r="L2741" s="278"/>
      <c r="M2741" s="278"/>
    </row>
    <row r="2742" spans="11:13" x14ac:dyDescent="0.2">
      <c r="K2742" s="278"/>
      <c r="L2742" s="278"/>
      <c r="M2742" s="278"/>
    </row>
    <row r="2745" spans="11:13" x14ac:dyDescent="0.2">
      <c r="K2745" s="278"/>
      <c r="L2745" s="278"/>
      <c r="M2745" s="278"/>
    </row>
    <row r="2747" spans="11:13" x14ac:dyDescent="0.2">
      <c r="K2747" s="278"/>
      <c r="L2747" s="278"/>
      <c r="M2747" s="278"/>
    </row>
    <row r="2748" spans="11:13" x14ac:dyDescent="0.2">
      <c r="K2748" s="278"/>
      <c r="L2748" s="278"/>
      <c r="M2748" s="278"/>
    </row>
    <row r="2751" spans="11:13" x14ac:dyDescent="0.2">
      <c r="K2751" s="278"/>
      <c r="L2751" s="278"/>
      <c r="M2751" s="278"/>
    </row>
    <row r="2754" spans="11:13" x14ac:dyDescent="0.2">
      <c r="K2754" s="278"/>
      <c r="L2754" s="278"/>
      <c r="M2754" s="278"/>
    </row>
    <row r="2755" spans="11:13" x14ac:dyDescent="0.2">
      <c r="K2755" s="278"/>
      <c r="L2755" s="278"/>
      <c r="M2755" s="278"/>
    </row>
    <row r="2756" spans="11:13" x14ac:dyDescent="0.2">
      <c r="K2756" s="278"/>
      <c r="L2756" s="278"/>
      <c r="M2756" s="278"/>
    </row>
    <row r="2761" spans="11:13" x14ac:dyDescent="0.2">
      <c r="K2761" s="278"/>
      <c r="L2761" s="278"/>
      <c r="M2761" s="278"/>
    </row>
    <row r="2764" spans="11:13" x14ac:dyDescent="0.2">
      <c r="K2764" s="278"/>
      <c r="L2764" s="278"/>
      <c r="M2764" s="278"/>
    </row>
    <row r="2767" spans="11:13" x14ac:dyDescent="0.2">
      <c r="K2767" s="278"/>
      <c r="L2767" s="278"/>
      <c r="M2767" s="278"/>
    </row>
    <row r="2768" spans="11:13" x14ac:dyDescent="0.2">
      <c r="K2768" s="278"/>
      <c r="L2768" s="278"/>
      <c r="M2768" s="278"/>
    </row>
    <row r="2771" spans="11:13" x14ac:dyDescent="0.2">
      <c r="K2771" s="278"/>
      <c r="L2771" s="278"/>
      <c r="M2771" s="278"/>
    </row>
    <row r="2775" spans="11:13" x14ac:dyDescent="0.2">
      <c r="K2775" s="278"/>
      <c r="L2775" s="278"/>
      <c r="M2775" s="278"/>
    </row>
    <row r="2776" spans="11:13" x14ac:dyDescent="0.2">
      <c r="K2776" s="278"/>
      <c r="L2776" s="278"/>
      <c r="M2776" s="278"/>
    </row>
    <row r="2777" spans="11:13" x14ac:dyDescent="0.2">
      <c r="K2777" s="278"/>
      <c r="L2777" s="278"/>
      <c r="M2777" s="278"/>
    </row>
    <row r="2778" spans="11:13" x14ac:dyDescent="0.2">
      <c r="K2778" s="278"/>
      <c r="L2778" s="278"/>
      <c r="M2778" s="278"/>
    </row>
    <row r="2782" spans="11:13" x14ac:dyDescent="0.2">
      <c r="K2782" s="278"/>
      <c r="L2782" s="278"/>
      <c r="M2782" s="278"/>
    </row>
    <row r="2785" spans="11:13" x14ac:dyDescent="0.2">
      <c r="K2785" s="278"/>
      <c r="L2785" s="278"/>
      <c r="M2785" s="278"/>
    </row>
    <row r="2786" spans="11:13" x14ac:dyDescent="0.2">
      <c r="K2786" s="278"/>
      <c r="L2786" s="278"/>
      <c r="M2786" s="278"/>
    </row>
    <row r="2789" spans="11:13" x14ac:dyDescent="0.2">
      <c r="K2789" s="278"/>
      <c r="L2789" s="278"/>
      <c r="M2789" s="278"/>
    </row>
    <row r="2790" spans="11:13" x14ac:dyDescent="0.2">
      <c r="K2790" s="278"/>
      <c r="L2790" s="278"/>
      <c r="M2790" s="278"/>
    </row>
    <row r="2792" spans="11:13" x14ac:dyDescent="0.2">
      <c r="K2792" s="278"/>
      <c r="L2792" s="278"/>
      <c r="M2792" s="278"/>
    </row>
    <row r="2794" spans="11:13" x14ac:dyDescent="0.2">
      <c r="K2794" s="278"/>
      <c r="L2794" s="278"/>
      <c r="M2794" s="278"/>
    </row>
    <row r="2797" spans="11:13" x14ac:dyDescent="0.2">
      <c r="K2797" s="278"/>
      <c r="L2797" s="278"/>
      <c r="M2797" s="278"/>
    </row>
    <row r="2798" spans="11:13" x14ac:dyDescent="0.2">
      <c r="K2798" s="278"/>
      <c r="L2798" s="278"/>
      <c r="M2798" s="278"/>
    </row>
    <row r="2799" spans="11:13" x14ac:dyDescent="0.2">
      <c r="K2799" s="278"/>
      <c r="L2799" s="278"/>
      <c r="M2799" s="278"/>
    </row>
    <row r="2802" spans="11:13" x14ac:dyDescent="0.2">
      <c r="K2802" s="278"/>
      <c r="L2802" s="278"/>
      <c r="M2802" s="278"/>
    </row>
    <row r="2805" spans="11:13" x14ac:dyDescent="0.2">
      <c r="K2805" s="278"/>
      <c r="L2805" s="278"/>
      <c r="M2805" s="278"/>
    </row>
    <row r="2806" spans="11:13" x14ac:dyDescent="0.2">
      <c r="K2806" s="278"/>
      <c r="L2806" s="278"/>
      <c r="M2806" s="278"/>
    </row>
    <row r="2808" spans="11:13" x14ac:dyDescent="0.2">
      <c r="K2808" s="278"/>
      <c r="L2808" s="278"/>
      <c r="M2808" s="278"/>
    </row>
    <row r="2811" spans="11:13" x14ac:dyDescent="0.2">
      <c r="K2811" s="278"/>
      <c r="L2811" s="278"/>
      <c r="M2811" s="278"/>
    </row>
    <row r="2812" spans="11:13" x14ac:dyDescent="0.2">
      <c r="K2812" s="278"/>
      <c r="L2812" s="278"/>
      <c r="M2812" s="278"/>
    </row>
    <row r="2813" spans="11:13" x14ac:dyDescent="0.2">
      <c r="K2813" s="278"/>
      <c r="L2813" s="278"/>
      <c r="M2813" s="278"/>
    </row>
    <row r="2815" spans="11:13" x14ac:dyDescent="0.2">
      <c r="K2815" s="278"/>
      <c r="L2815" s="278"/>
      <c r="M2815" s="278"/>
    </row>
    <row r="2816" spans="11:13" x14ac:dyDescent="0.2">
      <c r="K2816" s="278"/>
      <c r="L2816" s="278"/>
      <c r="M2816" s="278"/>
    </row>
    <row r="2817" spans="11:13" x14ac:dyDescent="0.2">
      <c r="K2817" s="278"/>
      <c r="L2817" s="278"/>
      <c r="M2817" s="278"/>
    </row>
    <row r="2818" spans="11:13" x14ac:dyDescent="0.2">
      <c r="K2818" s="278"/>
      <c r="L2818" s="278"/>
      <c r="M2818" s="278"/>
    </row>
    <row r="2819" spans="11:13" x14ac:dyDescent="0.2">
      <c r="K2819" s="278"/>
      <c r="L2819" s="278"/>
      <c r="M2819" s="278"/>
    </row>
    <row r="2820" spans="11:13" x14ac:dyDescent="0.2">
      <c r="K2820" s="278"/>
      <c r="L2820" s="278"/>
      <c r="M2820" s="278"/>
    </row>
    <row r="2823" spans="11:13" x14ac:dyDescent="0.2">
      <c r="K2823" s="278"/>
      <c r="L2823" s="278"/>
      <c r="M2823" s="278"/>
    </row>
    <row r="2825" spans="11:13" x14ac:dyDescent="0.2">
      <c r="K2825" s="278"/>
      <c r="L2825" s="278"/>
      <c r="M2825" s="278"/>
    </row>
    <row r="2826" spans="11:13" x14ac:dyDescent="0.2">
      <c r="K2826" s="278"/>
      <c r="L2826" s="278"/>
      <c r="M2826" s="278"/>
    </row>
    <row r="2829" spans="11:13" x14ac:dyDescent="0.2">
      <c r="K2829" s="278"/>
      <c r="L2829" s="278"/>
      <c r="M2829" s="278"/>
    </row>
    <row r="2830" spans="11:13" x14ac:dyDescent="0.2">
      <c r="K2830" s="278"/>
      <c r="L2830" s="278"/>
      <c r="M2830" s="278"/>
    </row>
    <row r="2831" spans="11:13" x14ac:dyDescent="0.2">
      <c r="K2831" s="278"/>
      <c r="L2831" s="278"/>
      <c r="M2831" s="278"/>
    </row>
    <row r="2832" spans="11:13" x14ac:dyDescent="0.2">
      <c r="K2832" s="278"/>
      <c r="L2832" s="278"/>
      <c r="M2832" s="278"/>
    </row>
    <row r="2833" spans="11:13" x14ac:dyDescent="0.2">
      <c r="K2833" s="278"/>
      <c r="L2833" s="278"/>
      <c r="M2833" s="278"/>
    </row>
    <row r="2834" spans="11:13" x14ac:dyDescent="0.2">
      <c r="K2834" s="278"/>
      <c r="L2834" s="278"/>
      <c r="M2834" s="278"/>
    </row>
    <row r="2836" spans="11:13" x14ac:dyDescent="0.2">
      <c r="K2836" s="278"/>
      <c r="L2836" s="278"/>
      <c r="M2836" s="278"/>
    </row>
    <row r="2837" spans="11:13" x14ac:dyDescent="0.2">
      <c r="K2837" s="278"/>
      <c r="L2837" s="278"/>
      <c r="M2837" s="278"/>
    </row>
    <row r="2839" spans="11:13" x14ac:dyDescent="0.2">
      <c r="K2839" s="278"/>
      <c r="L2839" s="278"/>
      <c r="M2839" s="278"/>
    </row>
    <row r="2841" spans="11:13" x14ac:dyDescent="0.2">
      <c r="K2841" s="278"/>
      <c r="L2841" s="278"/>
      <c r="M2841" s="278"/>
    </row>
    <row r="2845" spans="11:13" x14ac:dyDescent="0.2">
      <c r="K2845" s="278"/>
      <c r="L2845" s="278"/>
      <c r="M2845" s="278"/>
    </row>
    <row r="2846" spans="11:13" x14ac:dyDescent="0.2">
      <c r="K2846" s="278"/>
      <c r="L2846" s="278"/>
      <c r="M2846" s="278"/>
    </row>
    <row r="2847" spans="11:13" x14ac:dyDescent="0.2">
      <c r="K2847" s="278"/>
      <c r="L2847" s="278"/>
      <c r="M2847" s="278"/>
    </row>
    <row r="2848" spans="11:13" x14ac:dyDescent="0.2">
      <c r="K2848" s="278"/>
      <c r="L2848" s="278"/>
      <c r="M2848" s="278"/>
    </row>
    <row r="2852" spans="11:13" x14ac:dyDescent="0.2">
      <c r="K2852" s="278"/>
      <c r="L2852" s="278"/>
      <c r="M2852" s="278"/>
    </row>
    <row r="2853" spans="11:13" x14ac:dyDescent="0.2">
      <c r="K2853" s="278"/>
      <c r="L2853" s="278"/>
      <c r="M2853" s="278"/>
    </row>
    <row r="2854" spans="11:13" x14ac:dyDescent="0.2">
      <c r="K2854" s="278"/>
      <c r="L2854" s="278"/>
      <c r="M2854" s="278"/>
    </row>
    <row r="2857" spans="11:13" x14ac:dyDescent="0.2">
      <c r="K2857" s="278"/>
      <c r="L2857" s="278"/>
      <c r="M2857" s="278"/>
    </row>
    <row r="2858" spans="11:13" x14ac:dyDescent="0.2">
      <c r="K2858" s="278"/>
      <c r="L2858" s="278"/>
      <c r="M2858" s="278"/>
    </row>
    <row r="2859" spans="11:13" x14ac:dyDescent="0.2">
      <c r="K2859" s="278"/>
      <c r="L2859" s="278"/>
      <c r="M2859" s="278"/>
    </row>
    <row r="2860" spans="11:13" x14ac:dyDescent="0.2">
      <c r="K2860" s="278"/>
      <c r="L2860" s="278"/>
      <c r="M2860" s="278"/>
    </row>
    <row r="2861" spans="11:13" x14ac:dyDescent="0.2">
      <c r="K2861" s="278"/>
      <c r="L2861" s="278"/>
      <c r="M2861" s="278"/>
    </row>
    <row r="2862" spans="11:13" x14ac:dyDescent="0.2">
      <c r="K2862" s="278"/>
      <c r="L2862" s="278"/>
      <c r="M2862" s="278"/>
    </row>
    <row r="2864" spans="11:13" x14ac:dyDescent="0.2">
      <c r="K2864" s="278"/>
      <c r="L2864" s="278"/>
      <c r="M2864" s="278"/>
    </row>
    <row r="2865" spans="11:13" x14ac:dyDescent="0.2">
      <c r="K2865" s="278"/>
      <c r="L2865" s="278"/>
      <c r="M2865" s="278"/>
    </row>
    <row r="2866" spans="11:13" x14ac:dyDescent="0.2">
      <c r="K2866" s="278"/>
      <c r="L2866" s="278"/>
      <c r="M2866" s="278"/>
    </row>
    <row r="2868" spans="11:13" x14ac:dyDescent="0.2">
      <c r="K2868" s="278"/>
      <c r="L2868" s="278"/>
      <c r="M2868" s="278"/>
    </row>
    <row r="2869" spans="11:13" x14ac:dyDescent="0.2">
      <c r="K2869" s="278"/>
      <c r="L2869" s="278"/>
      <c r="M2869" s="278"/>
    </row>
    <row r="2870" spans="11:13" x14ac:dyDescent="0.2">
      <c r="K2870" s="278"/>
      <c r="L2870" s="278"/>
      <c r="M2870" s="278"/>
    </row>
    <row r="2874" spans="11:13" x14ac:dyDescent="0.2">
      <c r="K2874" s="278"/>
      <c r="L2874" s="278"/>
      <c r="M2874" s="278"/>
    </row>
    <row r="2875" spans="11:13" x14ac:dyDescent="0.2">
      <c r="K2875" s="278"/>
      <c r="L2875" s="278"/>
      <c r="M2875" s="278"/>
    </row>
    <row r="2876" spans="11:13" x14ac:dyDescent="0.2">
      <c r="K2876" s="278"/>
      <c r="L2876" s="278"/>
      <c r="M2876" s="278"/>
    </row>
    <row r="2877" spans="11:13" x14ac:dyDescent="0.2">
      <c r="K2877" s="278"/>
      <c r="L2877" s="278"/>
      <c r="M2877" s="278"/>
    </row>
    <row r="2880" spans="11:13" x14ac:dyDescent="0.2">
      <c r="K2880" s="278"/>
      <c r="L2880" s="278"/>
      <c r="M2880" s="278"/>
    </row>
    <row r="2881" spans="11:13" x14ac:dyDescent="0.2">
      <c r="K2881" s="278"/>
      <c r="L2881" s="278"/>
      <c r="M2881" s="278"/>
    </row>
    <row r="2884" spans="11:13" x14ac:dyDescent="0.2">
      <c r="K2884" s="278"/>
      <c r="L2884" s="278"/>
      <c r="M2884" s="278"/>
    </row>
    <row r="2885" spans="11:13" x14ac:dyDescent="0.2">
      <c r="K2885" s="278"/>
      <c r="L2885" s="278"/>
      <c r="M2885" s="278"/>
    </row>
    <row r="2891" spans="11:13" x14ac:dyDescent="0.2">
      <c r="K2891" s="278"/>
      <c r="L2891" s="278"/>
      <c r="M2891" s="278"/>
    </row>
    <row r="2898" spans="11:13" x14ac:dyDescent="0.2">
      <c r="K2898" s="278"/>
      <c r="L2898" s="278"/>
      <c r="M2898" s="278"/>
    </row>
    <row r="2899" spans="11:13" x14ac:dyDescent="0.2">
      <c r="K2899" s="278"/>
      <c r="L2899" s="278"/>
      <c r="M2899" s="278"/>
    </row>
    <row r="2903" spans="11:13" x14ac:dyDescent="0.2">
      <c r="K2903" s="278"/>
      <c r="L2903" s="278"/>
      <c r="M2903" s="278"/>
    </row>
    <row r="2908" spans="11:13" x14ac:dyDescent="0.2">
      <c r="K2908" s="278"/>
      <c r="L2908" s="278"/>
      <c r="M2908" s="278"/>
    </row>
    <row r="2910" spans="11:13" x14ac:dyDescent="0.2">
      <c r="K2910" s="278"/>
      <c r="L2910" s="278"/>
      <c r="M2910" s="278"/>
    </row>
    <row r="2912" spans="11:13" x14ac:dyDescent="0.2">
      <c r="K2912" s="278"/>
      <c r="L2912" s="278"/>
      <c r="M2912" s="278"/>
    </row>
    <row r="2914" spans="11:13" x14ac:dyDescent="0.2">
      <c r="K2914" s="278"/>
      <c r="L2914" s="278"/>
      <c r="M2914" s="278"/>
    </row>
    <row r="2916" spans="11:13" x14ac:dyDescent="0.2">
      <c r="K2916" s="278"/>
      <c r="L2916" s="278"/>
      <c r="M2916" s="278"/>
    </row>
    <row r="2917" spans="11:13" x14ac:dyDescent="0.2">
      <c r="K2917" s="278"/>
      <c r="L2917" s="278"/>
      <c r="M2917" s="278"/>
    </row>
    <row r="2918" spans="11:13" x14ac:dyDescent="0.2">
      <c r="K2918" s="278"/>
      <c r="L2918" s="278"/>
      <c r="M2918" s="278"/>
    </row>
    <row r="2920" spans="11:13" x14ac:dyDescent="0.2">
      <c r="K2920" s="278"/>
      <c r="L2920" s="278"/>
      <c r="M2920" s="278"/>
    </row>
    <row r="2921" spans="11:13" x14ac:dyDescent="0.2">
      <c r="K2921" s="278"/>
      <c r="L2921" s="278"/>
      <c r="M2921" s="278"/>
    </row>
    <row r="2923" spans="11:13" x14ac:dyDescent="0.2">
      <c r="K2923" s="278"/>
      <c r="L2923" s="278"/>
      <c r="M2923" s="278"/>
    </row>
    <row r="2924" spans="11:13" x14ac:dyDescent="0.2">
      <c r="K2924" s="278"/>
      <c r="L2924" s="278"/>
      <c r="M2924" s="278"/>
    </row>
    <row r="2927" spans="11:13" x14ac:dyDescent="0.2">
      <c r="K2927" s="278"/>
      <c r="L2927" s="278"/>
      <c r="M2927" s="278"/>
    </row>
    <row r="2928" spans="11:13" x14ac:dyDescent="0.2">
      <c r="K2928" s="278"/>
      <c r="L2928" s="278"/>
      <c r="M2928" s="278"/>
    </row>
    <row r="2929" spans="11:13" x14ac:dyDescent="0.2">
      <c r="K2929" s="278"/>
      <c r="L2929" s="278"/>
      <c r="M2929" s="278"/>
    </row>
    <row r="2930" spans="11:13" x14ac:dyDescent="0.2">
      <c r="K2930" s="278"/>
      <c r="L2930" s="278"/>
      <c r="M2930" s="278"/>
    </row>
    <row r="2931" spans="11:13" x14ac:dyDescent="0.2">
      <c r="K2931" s="278"/>
      <c r="L2931" s="278"/>
      <c r="M2931" s="278"/>
    </row>
    <row r="2932" spans="11:13" x14ac:dyDescent="0.2">
      <c r="K2932" s="278"/>
      <c r="L2932" s="278"/>
      <c r="M2932" s="278"/>
    </row>
    <row r="2933" spans="11:13" x14ac:dyDescent="0.2">
      <c r="K2933" s="278"/>
      <c r="L2933" s="278"/>
      <c r="M2933" s="278"/>
    </row>
    <row r="2935" spans="11:13" x14ac:dyDescent="0.2">
      <c r="K2935" s="278"/>
      <c r="L2935" s="278"/>
      <c r="M2935" s="278"/>
    </row>
    <row r="2936" spans="11:13" x14ac:dyDescent="0.2">
      <c r="K2936" s="278"/>
      <c r="L2936" s="278"/>
      <c r="M2936" s="278"/>
    </row>
    <row r="2937" spans="11:13" x14ac:dyDescent="0.2">
      <c r="K2937" s="278"/>
      <c r="L2937" s="278"/>
      <c r="M2937" s="278"/>
    </row>
    <row r="2938" spans="11:13" x14ac:dyDescent="0.2">
      <c r="K2938" s="278"/>
      <c r="L2938" s="278"/>
      <c r="M2938" s="278"/>
    </row>
    <row r="2940" spans="11:13" x14ac:dyDescent="0.2">
      <c r="K2940" s="278"/>
      <c r="L2940" s="278"/>
      <c r="M2940" s="278"/>
    </row>
    <row r="2941" spans="11:13" x14ac:dyDescent="0.2">
      <c r="K2941" s="278"/>
      <c r="L2941" s="278"/>
      <c r="M2941" s="278"/>
    </row>
    <row r="2942" spans="11:13" x14ac:dyDescent="0.2">
      <c r="K2942" s="278"/>
      <c r="L2942" s="278"/>
      <c r="M2942" s="278"/>
    </row>
    <row r="2943" spans="11:13" x14ac:dyDescent="0.2">
      <c r="K2943" s="278"/>
      <c r="L2943" s="278"/>
      <c r="M2943" s="278"/>
    </row>
    <row r="2944" spans="11:13" x14ac:dyDescent="0.2">
      <c r="K2944" s="278"/>
      <c r="L2944" s="278"/>
      <c r="M2944" s="278"/>
    </row>
    <row r="2946" spans="11:13" x14ac:dyDescent="0.2">
      <c r="K2946" s="278"/>
      <c r="L2946" s="278"/>
      <c r="M2946" s="278"/>
    </row>
    <row r="2947" spans="11:13" x14ac:dyDescent="0.2">
      <c r="K2947" s="278"/>
      <c r="L2947" s="278"/>
      <c r="M2947" s="278"/>
    </row>
    <row r="2951" spans="11:13" x14ac:dyDescent="0.2">
      <c r="K2951" s="278"/>
      <c r="L2951" s="278"/>
      <c r="M2951" s="278"/>
    </row>
    <row r="2952" spans="11:13" x14ac:dyDescent="0.2">
      <c r="K2952" s="278"/>
      <c r="L2952" s="278"/>
      <c r="M2952" s="278"/>
    </row>
    <row r="2957" spans="11:13" x14ac:dyDescent="0.2">
      <c r="K2957" s="278"/>
      <c r="L2957" s="278"/>
      <c r="M2957" s="278"/>
    </row>
    <row r="2960" spans="11:13" x14ac:dyDescent="0.2">
      <c r="K2960" s="278"/>
      <c r="L2960" s="278"/>
      <c r="M2960" s="278"/>
    </row>
    <row r="2962" spans="11:13" x14ac:dyDescent="0.2">
      <c r="K2962" s="278"/>
      <c r="L2962" s="278"/>
      <c r="M2962" s="278"/>
    </row>
    <row r="2963" spans="11:13" x14ac:dyDescent="0.2">
      <c r="K2963" s="278"/>
      <c r="L2963" s="278"/>
      <c r="M2963" s="278"/>
    </row>
    <row r="2966" spans="11:13" x14ac:dyDescent="0.2">
      <c r="K2966" s="278"/>
      <c r="L2966" s="278"/>
      <c r="M2966" s="278"/>
    </row>
    <row r="2970" spans="11:13" x14ac:dyDescent="0.2">
      <c r="K2970" s="278"/>
      <c r="L2970" s="278"/>
      <c r="M2970" s="278"/>
    </row>
    <row r="2971" spans="11:13" x14ac:dyDescent="0.2">
      <c r="K2971" s="278"/>
      <c r="L2971" s="278"/>
      <c r="M2971" s="278"/>
    </row>
    <row r="2972" spans="11:13" x14ac:dyDescent="0.2">
      <c r="K2972" s="278"/>
      <c r="L2972" s="278"/>
      <c r="M2972" s="278"/>
    </row>
    <row r="2973" spans="11:13" x14ac:dyDescent="0.2">
      <c r="K2973" s="278"/>
      <c r="L2973" s="278"/>
      <c r="M2973" s="278"/>
    </row>
    <row r="2976" spans="11:13" x14ac:dyDescent="0.2">
      <c r="K2976" s="278"/>
      <c r="L2976" s="278"/>
      <c r="M2976" s="278"/>
    </row>
    <row r="2989" spans="11:13" x14ac:dyDescent="0.2">
      <c r="K2989" s="278"/>
      <c r="L2989" s="278"/>
      <c r="M2989" s="278"/>
    </row>
    <row r="2990" spans="11:13" x14ac:dyDescent="0.2">
      <c r="K2990" s="278"/>
      <c r="L2990" s="278"/>
      <c r="M2990" s="278"/>
    </row>
    <row r="2994" spans="11:13" x14ac:dyDescent="0.2">
      <c r="K2994" s="278"/>
      <c r="L2994" s="278"/>
      <c r="M2994" s="278"/>
    </row>
    <row r="2995" spans="11:13" x14ac:dyDescent="0.2">
      <c r="K2995" s="278"/>
      <c r="L2995" s="278"/>
      <c r="M2995" s="278"/>
    </row>
    <row r="2997" spans="11:13" x14ac:dyDescent="0.2">
      <c r="K2997" s="278"/>
      <c r="L2997" s="278"/>
      <c r="M2997" s="278"/>
    </row>
    <row r="3000" spans="11:13" x14ac:dyDescent="0.2">
      <c r="K3000" s="278"/>
      <c r="L3000" s="278"/>
      <c r="M3000" s="278"/>
    </row>
    <row r="3001" spans="11:13" x14ac:dyDescent="0.2">
      <c r="K3001" s="278"/>
      <c r="L3001" s="278"/>
      <c r="M3001" s="278"/>
    </row>
    <row r="3002" spans="11:13" x14ac:dyDescent="0.2">
      <c r="K3002" s="278"/>
      <c r="L3002" s="278"/>
      <c r="M3002" s="278"/>
    </row>
    <row r="3005" spans="11:13" x14ac:dyDescent="0.2">
      <c r="K3005" s="278"/>
      <c r="L3005" s="278"/>
      <c r="M3005" s="278"/>
    </row>
    <row r="3007" spans="11:13" x14ac:dyDescent="0.2">
      <c r="K3007" s="278"/>
      <c r="L3007" s="278"/>
      <c r="M3007" s="278"/>
    </row>
    <row r="3008" spans="11:13" x14ac:dyDescent="0.2">
      <c r="K3008" s="278"/>
      <c r="L3008" s="278"/>
      <c r="M3008" s="278"/>
    </row>
    <row r="3012" spans="11:13" x14ac:dyDescent="0.2">
      <c r="K3012" s="278"/>
      <c r="L3012" s="278"/>
      <c r="M3012" s="278"/>
    </row>
    <row r="3014" spans="11:13" x14ac:dyDescent="0.2">
      <c r="K3014" s="278"/>
      <c r="L3014" s="278"/>
      <c r="M3014" s="278"/>
    </row>
    <row r="3016" spans="11:13" x14ac:dyDescent="0.2">
      <c r="K3016" s="278"/>
      <c r="L3016" s="278"/>
      <c r="M3016" s="278"/>
    </row>
    <row r="3019" spans="11:13" x14ac:dyDescent="0.2">
      <c r="K3019" s="278"/>
      <c r="L3019" s="278"/>
      <c r="M3019" s="278"/>
    </row>
    <row r="3020" spans="11:13" x14ac:dyDescent="0.2">
      <c r="K3020" s="278"/>
      <c r="L3020" s="278"/>
      <c r="M3020" s="278"/>
    </row>
    <row r="3027" spans="11:13" x14ac:dyDescent="0.2">
      <c r="K3027" s="278"/>
      <c r="L3027" s="278"/>
      <c r="M3027" s="278"/>
    </row>
    <row r="3028" spans="11:13" x14ac:dyDescent="0.2">
      <c r="K3028" s="278"/>
      <c r="L3028" s="278"/>
      <c r="M3028" s="278"/>
    </row>
    <row r="3030" spans="11:13" x14ac:dyDescent="0.2">
      <c r="K3030" s="278"/>
      <c r="L3030" s="278"/>
      <c r="M3030" s="278"/>
    </row>
    <row r="3031" spans="11:13" x14ac:dyDescent="0.2">
      <c r="K3031" s="278"/>
      <c r="L3031" s="278"/>
      <c r="M3031" s="278"/>
    </row>
    <row r="3032" spans="11:13" x14ac:dyDescent="0.2">
      <c r="K3032" s="278"/>
      <c r="L3032" s="278"/>
      <c r="M3032" s="278"/>
    </row>
    <row r="3034" spans="11:13" x14ac:dyDescent="0.2">
      <c r="K3034" s="278"/>
      <c r="L3034" s="278"/>
      <c r="M3034" s="278"/>
    </row>
    <row r="3035" spans="11:13" x14ac:dyDescent="0.2">
      <c r="K3035" s="278"/>
      <c r="L3035" s="278"/>
      <c r="M3035" s="278"/>
    </row>
    <row r="3036" spans="11:13" x14ac:dyDescent="0.2">
      <c r="K3036" s="278"/>
      <c r="L3036" s="278"/>
      <c r="M3036" s="278"/>
    </row>
    <row r="3037" spans="11:13" x14ac:dyDescent="0.2">
      <c r="K3037" s="278"/>
      <c r="L3037" s="278"/>
      <c r="M3037" s="278"/>
    </row>
    <row r="3039" spans="11:13" x14ac:dyDescent="0.2">
      <c r="K3039" s="278"/>
      <c r="L3039" s="278"/>
      <c r="M3039" s="278"/>
    </row>
    <row r="3040" spans="11:13" x14ac:dyDescent="0.2">
      <c r="K3040" s="278"/>
      <c r="L3040" s="278"/>
      <c r="M3040" s="278"/>
    </row>
    <row r="3041" spans="11:13" x14ac:dyDescent="0.2">
      <c r="K3041" s="278"/>
      <c r="L3041" s="278"/>
      <c r="M3041" s="278"/>
    </row>
    <row r="3043" spans="11:13" x14ac:dyDescent="0.2">
      <c r="K3043" s="278"/>
      <c r="L3043" s="278"/>
      <c r="M3043" s="278"/>
    </row>
    <row r="3044" spans="11:13" x14ac:dyDescent="0.2">
      <c r="K3044" s="278"/>
      <c r="L3044" s="278"/>
      <c r="M3044" s="278"/>
    </row>
    <row r="3051" spans="11:13" x14ac:dyDescent="0.2">
      <c r="K3051" s="278"/>
      <c r="L3051" s="278"/>
      <c r="M3051" s="278"/>
    </row>
    <row r="3052" spans="11:13" x14ac:dyDescent="0.2">
      <c r="K3052" s="278"/>
      <c r="L3052" s="278"/>
      <c r="M3052" s="278"/>
    </row>
    <row r="3055" spans="11:13" x14ac:dyDescent="0.2">
      <c r="K3055" s="278"/>
      <c r="L3055" s="278"/>
      <c r="M3055" s="278"/>
    </row>
    <row r="3057" spans="11:13" x14ac:dyDescent="0.2">
      <c r="K3057" s="278"/>
      <c r="L3057" s="278"/>
      <c r="M3057" s="278"/>
    </row>
    <row r="3059" spans="11:13" x14ac:dyDescent="0.2">
      <c r="K3059" s="278"/>
      <c r="L3059" s="278"/>
      <c r="M3059" s="278"/>
    </row>
    <row r="3063" spans="11:13" x14ac:dyDescent="0.2">
      <c r="K3063" s="278"/>
      <c r="L3063" s="278"/>
      <c r="M3063" s="278"/>
    </row>
    <row r="3064" spans="11:13" x14ac:dyDescent="0.2">
      <c r="K3064" s="278"/>
      <c r="L3064" s="278"/>
      <c r="M3064" s="278"/>
    </row>
    <row r="3066" spans="11:13" x14ac:dyDescent="0.2">
      <c r="K3066" s="278"/>
      <c r="L3066" s="278"/>
      <c r="M3066" s="278"/>
    </row>
    <row r="3069" spans="11:13" x14ac:dyDescent="0.2">
      <c r="K3069" s="278"/>
      <c r="L3069" s="278"/>
      <c r="M3069" s="278"/>
    </row>
    <row r="3070" spans="11:13" x14ac:dyDescent="0.2">
      <c r="K3070" s="278"/>
      <c r="L3070" s="278"/>
      <c r="M3070" s="278"/>
    </row>
    <row r="3071" spans="11:13" x14ac:dyDescent="0.2">
      <c r="K3071" s="278"/>
      <c r="L3071" s="278"/>
      <c r="M3071" s="278"/>
    </row>
    <row r="3074" spans="11:13" x14ac:dyDescent="0.2">
      <c r="K3074" s="278"/>
      <c r="L3074" s="278"/>
      <c r="M3074" s="278"/>
    </row>
    <row r="3076" spans="11:13" x14ac:dyDescent="0.2">
      <c r="K3076" s="278"/>
      <c r="L3076" s="278"/>
      <c r="M3076" s="278"/>
    </row>
    <row r="3077" spans="11:13" x14ac:dyDescent="0.2">
      <c r="K3077" s="278"/>
      <c r="L3077" s="278"/>
      <c r="M3077" s="278"/>
    </row>
    <row r="3081" spans="11:13" x14ac:dyDescent="0.2">
      <c r="K3081" s="278"/>
      <c r="L3081" s="278"/>
      <c r="M3081" s="278"/>
    </row>
    <row r="3082" spans="11:13" x14ac:dyDescent="0.2">
      <c r="K3082" s="278"/>
      <c r="L3082" s="278"/>
      <c r="M3082" s="278"/>
    </row>
    <row r="3095" spans="11:13" x14ac:dyDescent="0.2">
      <c r="K3095" s="278"/>
      <c r="L3095" s="278"/>
      <c r="M3095" s="278"/>
    </row>
    <row r="3098" spans="11:13" x14ac:dyDescent="0.2">
      <c r="K3098" s="278"/>
      <c r="L3098" s="278"/>
      <c r="M3098" s="278"/>
    </row>
    <row r="3099" spans="11:13" x14ac:dyDescent="0.2">
      <c r="K3099" s="278"/>
      <c r="L3099" s="278"/>
      <c r="M3099" s="278"/>
    </row>
    <row r="3100" spans="11:13" x14ac:dyDescent="0.2">
      <c r="K3100" s="278"/>
      <c r="L3100" s="278"/>
      <c r="M3100" s="278"/>
    </row>
    <row r="3101" spans="11:13" x14ac:dyDescent="0.2">
      <c r="K3101" s="278"/>
      <c r="L3101" s="278"/>
      <c r="M3101" s="278"/>
    </row>
    <row r="3105" spans="11:13" x14ac:dyDescent="0.2">
      <c r="K3105" s="278"/>
      <c r="L3105" s="278"/>
      <c r="M3105" s="278"/>
    </row>
    <row r="3108" spans="11:13" x14ac:dyDescent="0.2">
      <c r="K3108" s="278"/>
      <c r="L3108" s="278"/>
      <c r="M3108" s="278"/>
    </row>
    <row r="3109" spans="11:13" x14ac:dyDescent="0.2">
      <c r="K3109" s="278"/>
      <c r="L3109" s="278"/>
      <c r="M3109" s="278"/>
    </row>
    <row r="3111" spans="11:13" x14ac:dyDescent="0.2">
      <c r="K3111" s="278"/>
      <c r="L3111" s="278"/>
      <c r="M3111" s="278"/>
    </row>
    <row r="3114" spans="11:13" x14ac:dyDescent="0.2">
      <c r="K3114" s="278"/>
      <c r="L3114" s="278"/>
      <c r="M3114" s="278"/>
    </row>
    <row r="3120" spans="11:13" x14ac:dyDescent="0.2">
      <c r="K3120" s="278"/>
      <c r="L3120" s="278"/>
      <c r="M3120" s="278"/>
    </row>
    <row r="3124" spans="11:13" x14ac:dyDescent="0.2">
      <c r="K3124" s="278"/>
      <c r="L3124" s="278"/>
      <c r="M3124" s="278"/>
    </row>
    <row r="3125" spans="11:13" x14ac:dyDescent="0.2">
      <c r="K3125" s="278"/>
      <c r="L3125" s="278"/>
      <c r="M3125" s="278"/>
    </row>
    <row r="3128" spans="11:13" x14ac:dyDescent="0.2">
      <c r="K3128" s="278"/>
      <c r="L3128" s="278"/>
      <c r="M3128" s="278"/>
    </row>
    <row r="3129" spans="11:13" x14ac:dyDescent="0.2">
      <c r="K3129" s="278"/>
      <c r="L3129" s="278"/>
      <c r="M3129" s="278"/>
    </row>
    <row r="3130" spans="11:13" x14ac:dyDescent="0.2">
      <c r="K3130" s="278"/>
      <c r="L3130" s="278"/>
      <c r="M3130" s="278"/>
    </row>
    <row r="3131" spans="11:13" x14ac:dyDescent="0.2">
      <c r="K3131" s="278"/>
      <c r="L3131" s="278"/>
      <c r="M3131" s="278"/>
    </row>
    <row r="3132" spans="11:13" x14ac:dyDescent="0.2">
      <c r="K3132" s="278"/>
      <c r="L3132" s="278"/>
      <c r="M3132" s="278"/>
    </row>
    <row r="3134" spans="11:13" x14ac:dyDescent="0.2">
      <c r="K3134" s="278"/>
      <c r="L3134" s="278"/>
      <c r="M3134" s="278"/>
    </row>
    <row r="3136" spans="11:13" x14ac:dyDescent="0.2">
      <c r="K3136" s="278"/>
      <c r="L3136" s="278"/>
      <c r="M3136" s="278"/>
    </row>
    <row r="3137" spans="11:13" x14ac:dyDescent="0.2">
      <c r="K3137" s="278"/>
      <c r="L3137" s="278"/>
      <c r="M3137" s="278"/>
    </row>
    <row r="3139" spans="11:13" x14ac:dyDescent="0.2">
      <c r="K3139" s="278"/>
      <c r="L3139" s="278"/>
      <c r="M3139" s="278"/>
    </row>
    <row r="3140" spans="11:13" x14ac:dyDescent="0.2">
      <c r="K3140" s="278"/>
      <c r="L3140" s="278"/>
      <c r="M3140" s="278"/>
    </row>
    <row r="3141" spans="11:13" x14ac:dyDescent="0.2">
      <c r="K3141" s="278"/>
      <c r="L3141" s="278"/>
      <c r="M3141" s="278"/>
    </row>
    <row r="3142" spans="11:13" x14ac:dyDescent="0.2">
      <c r="K3142" s="278"/>
      <c r="L3142" s="278"/>
      <c r="M3142" s="278"/>
    </row>
    <row r="3143" spans="11:13" x14ac:dyDescent="0.2">
      <c r="K3143" s="278"/>
      <c r="L3143" s="278"/>
      <c r="M3143" s="278"/>
    </row>
    <row r="3144" spans="11:13" x14ac:dyDescent="0.2">
      <c r="K3144" s="278"/>
      <c r="L3144" s="278"/>
      <c r="M3144" s="278"/>
    </row>
    <row r="3145" spans="11:13" x14ac:dyDescent="0.2">
      <c r="K3145" s="278"/>
      <c r="L3145" s="278"/>
      <c r="M3145" s="278"/>
    </row>
    <row r="3148" spans="11:13" x14ac:dyDescent="0.2">
      <c r="K3148" s="278"/>
      <c r="L3148" s="278"/>
      <c r="M3148" s="278"/>
    </row>
    <row r="3149" spans="11:13" x14ac:dyDescent="0.2">
      <c r="K3149" s="278"/>
      <c r="L3149" s="278"/>
      <c r="M3149" s="278"/>
    </row>
    <row r="3151" spans="11:13" x14ac:dyDescent="0.2">
      <c r="K3151" s="278"/>
      <c r="L3151" s="278"/>
      <c r="M3151" s="278"/>
    </row>
    <row r="3152" spans="11:13" x14ac:dyDescent="0.2">
      <c r="K3152" s="278"/>
      <c r="L3152" s="278"/>
      <c r="M3152" s="278"/>
    </row>
    <row r="3154" spans="11:13" x14ac:dyDescent="0.2">
      <c r="K3154" s="278"/>
      <c r="L3154" s="278"/>
      <c r="M3154" s="278"/>
    </row>
    <row r="3155" spans="11:13" x14ac:dyDescent="0.2">
      <c r="K3155" s="278"/>
      <c r="L3155" s="278"/>
      <c r="M3155" s="278"/>
    </row>
    <row r="3156" spans="11:13" x14ac:dyDescent="0.2">
      <c r="K3156" s="278"/>
      <c r="L3156" s="278"/>
      <c r="M3156" s="278"/>
    </row>
    <row r="3158" spans="11:13" x14ac:dyDescent="0.2">
      <c r="K3158" s="278"/>
      <c r="L3158" s="278"/>
      <c r="M3158" s="278"/>
    </row>
    <row r="3160" spans="11:13" x14ac:dyDescent="0.2">
      <c r="K3160" s="278"/>
      <c r="L3160" s="278"/>
      <c r="M3160" s="278"/>
    </row>
    <row r="3162" spans="11:13" x14ac:dyDescent="0.2">
      <c r="K3162" s="278"/>
      <c r="L3162" s="278"/>
      <c r="M3162" s="278"/>
    </row>
    <row r="3164" spans="11:13" x14ac:dyDescent="0.2">
      <c r="K3164" s="278"/>
      <c r="L3164" s="278"/>
      <c r="M3164" s="278"/>
    </row>
    <row r="3169" spans="11:13" x14ac:dyDescent="0.2">
      <c r="K3169" s="278"/>
      <c r="L3169" s="278"/>
      <c r="M3169" s="278"/>
    </row>
    <row r="3173" spans="11:13" x14ac:dyDescent="0.2">
      <c r="K3173" s="278"/>
      <c r="L3173" s="278"/>
      <c r="M3173" s="278"/>
    </row>
    <row r="3174" spans="11:13" x14ac:dyDescent="0.2">
      <c r="K3174" s="278"/>
      <c r="L3174" s="278"/>
      <c r="M3174" s="278"/>
    </row>
    <row r="3181" spans="11:13" x14ac:dyDescent="0.2">
      <c r="K3181" s="278"/>
      <c r="L3181" s="278"/>
      <c r="M3181" s="278"/>
    </row>
    <row r="3187" spans="11:13" x14ac:dyDescent="0.2">
      <c r="K3187" s="278"/>
      <c r="L3187" s="278"/>
      <c r="M3187" s="278"/>
    </row>
    <row r="3188" spans="11:13" x14ac:dyDescent="0.2">
      <c r="K3188" s="278"/>
      <c r="L3188" s="278"/>
      <c r="M3188" s="278"/>
    </row>
    <row r="3191" spans="11:13" x14ac:dyDescent="0.2">
      <c r="K3191" s="278"/>
      <c r="L3191" s="278"/>
      <c r="M3191" s="278"/>
    </row>
    <row r="3195" spans="11:13" x14ac:dyDescent="0.2">
      <c r="K3195" s="278"/>
      <c r="L3195" s="278"/>
      <c r="M3195" s="278"/>
    </row>
    <row r="3196" spans="11:13" x14ac:dyDescent="0.2">
      <c r="K3196" s="278"/>
      <c r="L3196" s="278"/>
      <c r="M3196" s="278"/>
    </row>
    <row r="3197" spans="11:13" x14ac:dyDescent="0.2">
      <c r="K3197" s="278"/>
      <c r="L3197" s="278"/>
      <c r="M3197" s="278"/>
    </row>
    <row r="3202" spans="11:13" x14ac:dyDescent="0.2">
      <c r="K3202" s="278"/>
      <c r="L3202" s="278"/>
      <c r="M3202" s="278"/>
    </row>
    <row r="3203" spans="11:13" x14ac:dyDescent="0.2">
      <c r="K3203" s="278"/>
      <c r="L3203" s="278"/>
      <c r="M3203" s="278"/>
    </row>
    <row r="3204" spans="11:13" x14ac:dyDescent="0.2">
      <c r="K3204" s="278"/>
      <c r="L3204" s="278"/>
      <c r="M3204" s="278"/>
    </row>
    <row r="3206" spans="11:13" x14ac:dyDescent="0.2">
      <c r="K3206" s="278"/>
      <c r="L3206" s="278"/>
      <c r="M3206" s="278"/>
    </row>
    <row r="3207" spans="11:13" x14ac:dyDescent="0.2">
      <c r="K3207" s="278"/>
      <c r="L3207" s="278"/>
      <c r="M3207" s="278"/>
    </row>
    <row r="3208" spans="11:13" x14ac:dyDescent="0.2">
      <c r="K3208" s="278"/>
      <c r="L3208" s="278"/>
      <c r="M3208" s="278"/>
    </row>
    <row r="3210" spans="11:13" x14ac:dyDescent="0.2">
      <c r="K3210" s="278"/>
      <c r="L3210" s="278"/>
      <c r="M3210" s="278"/>
    </row>
    <row r="3211" spans="11:13" x14ac:dyDescent="0.2">
      <c r="K3211" s="278"/>
      <c r="L3211" s="278"/>
      <c r="M3211" s="278"/>
    </row>
    <row r="3212" spans="11:13" x14ac:dyDescent="0.2">
      <c r="K3212" s="278"/>
      <c r="L3212" s="278"/>
      <c r="M3212" s="278"/>
    </row>
    <row r="3213" spans="11:13" x14ac:dyDescent="0.2">
      <c r="K3213" s="278"/>
      <c r="L3213" s="278"/>
      <c r="M3213" s="278"/>
    </row>
    <row r="3214" spans="11:13" x14ac:dyDescent="0.2">
      <c r="K3214" s="278"/>
      <c r="L3214" s="278"/>
      <c r="M3214" s="278"/>
    </row>
    <row r="3215" spans="11:13" x14ac:dyDescent="0.2">
      <c r="K3215" s="278"/>
      <c r="L3215" s="278"/>
      <c r="M3215" s="278"/>
    </row>
    <row r="3218" spans="11:13" x14ac:dyDescent="0.2">
      <c r="K3218" s="278"/>
      <c r="L3218" s="278"/>
      <c r="M3218" s="278"/>
    </row>
    <row r="3219" spans="11:13" x14ac:dyDescent="0.2">
      <c r="K3219" s="278"/>
      <c r="L3219" s="278"/>
      <c r="M3219" s="278"/>
    </row>
    <row r="3224" spans="11:13" x14ac:dyDescent="0.2">
      <c r="K3224" s="278"/>
      <c r="L3224" s="278"/>
      <c r="M3224" s="278"/>
    </row>
    <row r="3225" spans="11:13" x14ac:dyDescent="0.2">
      <c r="K3225" s="278"/>
      <c r="L3225" s="278"/>
      <c r="M3225" s="278"/>
    </row>
    <row r="3226" spans="11:13" x14ac:dyDescent="0.2">
      <c r="K3226" s="278"/>
      <c r="L3226" s="278"/>
      <c r="M3226" s="278"/>
    </row>
    <row r="3227" spans="11:13" x14ac:dyDescent="0.2">
      <c r="K3227" s="278"/>
      <c r="L3227" s="278"/>
      <c r="M3227" s="278"/>
    </row>
    <row r="3231" spans="11:13" x14ac:dyDescent="0.2">
      <c r="K3231" s="278"/>
      <c r="L3231" s="278"/>
      <c r="M3231" s="278"/>
    </row>
    <row r="3233" spans="11:13" x14ac:dyDescent="0.2">
      <c r="K3233" s="278"/>
      <c r="L3233" s="278"/>
      <c r="M3233" s="278"/>
    </row>
    <row r="3235" spans="11:13" x14ac:dyDescent="0.2">
      <c r="K3235" s="278"/>
      <c r="L3235" s="278"/>
      <c r="M3235" s="278"/>
    </row>
    <row r="3236" spans="11:13" x14ac:dyDescent="0.2">
      <c r="K3236" s="278"/>
      <c r="L3236" s="278"/>
      <c r="M3236" s="278"/>
    </row>
    <row r="3238" spans="11:13" x14ac:dyDescent="0.2">
      <c r="K3238" s="278"/>
      <c r="L3238" s="278"/>
      <c r="M3238" s="278"/>
    </row>
    <row r="3239" spans="11:13" x14ac:dyDescent="0.2">
      <c r="K3239" s="278"/>
      <c r="L3239" s="278"/>
      <c r="M3239" s="278"/>
    </row>
    <row r="3240" spans="11:13" x14ac:dyDescent="0.2">
      <c r="K3240" s="278"/>
      <c r="L3240" s="278"/>
      <c r="M3240" s="278"/>
    </row>
    <row r="3241" spans="11:13" x14ac:dyDescent="0.2">
      <c r="K3241" s="278"/>
      <c r="L3241" s="278"/>
      <c r="M3241" s="278"/>
    </row>
    <row r="3242" spans="11:13" x14ac:dyDescent="0.2">
      <c r="K3242" s="278"/>
      <c r="L3242" s="278"/>
      <c r="M3242" s="278"/>
    </row>
    <row r="3243" spans="11:13" x14ac:dyDescent="0.2">
      <c r="K3243" s="278"/>
      <c r="L3243" s="278"/>
      <c r="M3243" s="278"/>
    </row>
    <row r="3246" spans="11:13" x14ac:dyDescent="0.2">
      <c r="K3246" s="278"/>
      <c r="L3246" s="278"/>
      <c r="M3246" s="278"/>
    </row>
    <row r="3247" spans="11:13" x14ac:dyDescent="0.2">
      <c r="K3247" s="278"/>
      <c r="L3247" s="278"/>
      <c r="M3247" s="278"/>
    </row>
    <row r="3249" spans="11:13" x14ac:dyDescent="0.2">
      <c r="K3249" s="278"/>
      <c r="L3249" s="278"/>
      <c r="M3249" s="278"/>
    </row>
    <row r="3252" spans="11:13" x14ac:dyDescent="0.2">
      <c r="K3252" s="278"/>
      <c r="L3252" s="278"/>
      <c r="M3252" s="278"/>
    </row>
    <row r="3253" spans="11:13" x14ac:dyDescent="0.2">
      <c r="K3253" s="278"/>
      <c r="L3253" s="278"/>
      <c r="M3253" s="278"/>
    </row>
    <row r="3254" spans="11:13" x14ac:dyDescent="0.2">
      <c r="K3254" s="278"/>
      <c r="L3254" s="278"/>
      <c r="M3254" s="278"/>
    </row>
    <row r="3255" spans="11:13" x14ac:dyDescent="0.2">
      <c r="K3255" s="278"/>
      <c r="L3255" s="278"/>
      <c r="M3255" s="278"/>
    </row>
    <row r="3256" spans="11:13" x14ac:dyDescent="0.2">
      <c r="K3256" s="278"/>
      <c r="L3256" s="278"/>
      <c r="M3256" s="278"/>
    </row>
    <row r="3257" spans="11:13" x14ac:dyDescent="0.2">
      <c r="K3257" s="278"/>
      <c r="L3257" s="278"/>
      <c r="M3257" s="278"/>
    </row>
    <row r="3259" spans="11:13" x14ac:dyDescent="0.2">
      <c r="K3259" s="278"/>
      <c r="L3259" s="278"/>
      <c r="M3259" s="278"/>
    </row>
    <row r="3260" spans="11:13" x14ac:dyDescent="0.2">
      <c r="K3260" s="278"/>
      <c r="L3260" s="278"/>
      <c r="M3260" s="278"/>
    </row>
    <row r="3261" spans="11:13" x14ac:dyDescent="0.2">
      <c r="K3261" s="278"/>
      <c r="L3261" s="278"/>
      <c r="M3261" s="278"/>
    </row>
    <row r="3264" spans="11:13" x14ac:dyDescent="0.2">
      <c r="K3264" s="278"/>
      <c r="L3264" s="278"/>
      <c r="M3264" s="278"/>
    </row>
    <row r="3266" spans="11:13" x14ac:dyDescent="0.2">
      <c r="K3266" s="278"/>
      <c r="L3266" s="278"/>
      <c r="M3266" s="278"/>
    </row>
    <row r="3267" spans="11:13" x14ac:dyDescent="0.2">
      <c r="K3267" s="278"/>
      <c r="L3267" s="278"/>
      <c r="M3267" s="278"/>
    </row>
    <row r="3270" spans="11:13" x14ac:dyDescent="0.2">
      <c r="K3270" s="278"/>
      <c r="L3270" s="278"/>
      <c r="M3270" s="278"/>
    </row>
    <row r="3273" spans="11:13" x14ac:dyDescent="0.2">
      <c r="K3273" s="278"/>
      <c r="L3273" s="278"/>
      <c r="M3273" s="278"/>
    </row>
    <row r="3274" spans="11:13" x14ac:dyDescent="0.2">
      <c r="K3274" s="278"/>
      <c r="L3274" s="278"/>
      <c r="M3274" s="278"/>
    </row>
    <row r="3275" spans="11:13" x14ac:dyDescent="0.2">
      <c r="K3275" s="278"/>
      <c r="L3275" s="278"/>
      <c r="M3275" s="278"/>
    </row>
    <row r="3280" spans="11:13" x14ac:dyDescent="0.2">
      <c r="K3280" s="278"/>
      <c r="L3280" s="278"/>
      <c r="M3280" s="278"/>
    </row>
    <row r="3282" spans="11:13" x14ac:dyDescent="0.2">
      <c r="K3282" s="278"/>
      <c r="L3282" s="278"/>
      <c r="M3282" s="278"/>
    </row>
    <row r="3283" spans="11:13" x14ac:dyDescent="0.2">
      <c r="K3283" s="278"/>
      <c r="L3283" s="278"/>
      <c r="M3283" s="278"/>
    </row>
    <row r="3286" spans="11:13" x14ac:dyDescent="0.2">
      <c r="K3286" s="278"/>
      <c r="L3286" s="278"/>
      <c r="M3286" s="278"/>
    </row>
    <row r="3287" spans="11:13" x14ac:dyDescent="0.2">
      <c r="K3287" s="278"/>
      <c r="L3287" s="278"/>
      <c r="M3287" s="278"/>
    </row>
    <row r="3290" spans="11:13" x14ac:dyDescent="0.2">
      <c r="K3290" s="278"/>
      <c r="L3290" s="278"/>
      <c r="M3290" s="278"/>
    </row>
    <row r="3294" spans="11:13" x14ac:dyDescent="0.2">
      <c r="K3294" s="278"/>
      <c r="L3294" s="278"/>
      <c r="M3294" s="278"/>
    </row>
    <row r="3295" spans="11:13" x14ac:dyDescent="0.2">
      <c r="K3295" s="278"/>
      <c r="L3295" s="278"/>
      <c r="M3295" s="278"/>
    </row>
    <row r="3299" spans="11:13" x14ac:dyDescent="0.2">
      <c r="K3299" s="278"/>
      <c r="L3299" s="278"/>
      <c r="M3299" s="278"/>
    </row>
    <row r="3312" spans="11:13" x14ac:dyDescent="0.2">
      <c r="K3312" s="278"/>
      <c r="L3312" s="278"/>
      <c r="M3312" s="278"/>
    </row>
    <row r="3314" spans="11:13" x14ac:dyDescent="0.2">
      <c r="K3314" s="278"/>
      <c r="L3314" s="278"/>
      <c r="M3314" s="278"/>
    </row>
    <row r="3321" spans="11:13" x14ac:dyDescent="0.2">
      <c r="K3321" s="278"/>
      <c r="L3321" s="278"/>
      <c r="M3321" s="278"/>
    </row>
    <row r="3324" spans="11:13" x14ac:dyDescent="0.2">
      <c r="K3324" s="278"/>
      <c r="L3324" s="278"/>
      <c r="M3324" s="278"/>
    </row>
    <row r="3325" spans="11:13" x14ac:dyDescent="0.2">
      <c r="K3325" s="278"/>
      <c r="L3325" s="278"/>
      <c r="M3325" s="278"/>
    </row>
    <row r="3327" spans="11:13" x14ac:dyDescent="0.2">
      <c r="K3327" s="278"/>
      <c r="L3327" s="278"/>
      <c r="M3327" s="278"/>
    </row>
    <row r="3329" spans="11:13" x14ac:dyDescent="0.2">
      <c r="K3329" s="278"/>
      <c r="L3329" s="278"/>
      <c r="M3329" s="278"/>
    </row>
    <row r="3333" spans="11:13" x14ac:dyDescent="0.2">
      <c r="K3333" s="278"/>
      <c r="L3333" s="278"/>
      <c r="M3333" s="278"/>
    </row>
    <row r="3334" spans="11:13" x14ac:dyDescent="0.2">
      <c r="K3334" s="278"/>
      <c r="L3334" s="278"/>
      <c r="M3334" s="278"/>
    </row>
    <row r="3338" spans="11:13" x14ac:dyDescent="0.2">
      <c r="K3338" s="278"/>
      <c r="L3338" s="278"/>
      <c r="M3338" s="278"/>
    </row>
    <row r="3346" spans="11:13" x14ac:dyDescent="0.2">
      <c r="K3346" s="278"/>
      <c r="L3346" s="278"/>
      <c r="M3346" s="278"/>
    </row>
    <row r="3352" spans="11:13" x14ac:dyDescent="0.2">
      <c r="K3352" s="278"/>
      <c r="L3352" s="278"/>
      <c r="M3352" s="278"/>
    </row>
    <row r="3357" spans="11:13" x14ac:dyDescent="0.2">
      <c r="K3357" s="278"/>
      <c r="L3357" s="278"/>
      <c r="M3357" s="278"/>
    </row>
    <row r="3361" spans="11:13" x14ac:dyDescent="0.2">
      <c r="K3361" s="278"/>
      <c r="L3361" s="278"/>
      <c r="M3361" s="278"/>
    </row>
    <row r="3363" spans="11:13" x14ac:dyDescent="0.2">
      <c r="K3363" s="278"/>
      <c r="L3363" s="278"/>
      <c r="M3363" s="278"/>
    </row>
    <row r="3365" spans="11:13" x14ac:dyDescent="0.2">
      <c r="K3365" s="278"/>
      <c r="L3365" s="278"/>
      <c r="M3365" s="278"/>
    </row>
    <row r="3367" spans="11:13" x14ac:dyDescent="0.2">
      <c r="K3367" s="278"/>
      <c r="L3367" s="278"/>
      <c r="M3367" s="278"/>
    </row>
    <row r="3371" spans="11:13" x14ac:dyDescent="0.2">
      <c r="K3371" s="278"/>
      <c r="L3371" s="278"/>
      <c r="M3371" s="278"/>
    </row>
    <row r="3379" spans="11:13" x14ac:dyDescent="0.2">
      <c r="K3379" s="278"/>
      <c r="L3379" s="278"/>
      <c r="M3379" s="278"/>
    </row>
    <row r="3382" spans="11:13" x14ac:dyDescent="0.2">
      <c r="K3382" s="278"/>
      <c r="L3382" s="278"/>
      <c r="M3382" s="278"/>
    </row>
    <row r="3384" spans="11:13" x14ac:dyDescent="0.2">
      <c r="K3384" s="278"/>
      <c r="L3384" s="278"/>
      <c r="M3384" s="278"/>
    </row>
    <row r="3386" spans="11:13" x14ac:dyDescent="0.2">
      <c r="K3386" s="278"/>
      <c r="L3386" s="278"/>
      <c r="M3386" s="278"/>
    </row>
    <row r="3390" spans="11:13" x14ac:dyDescent="0.2">
      <c r="K3390" s="278"/>
      <c r="L3390" s="278"/>
      <c r="M3390" s="278"/>
    </row>
    <row r="3391" spans="11:13" x14ac:dyDescent="0.2">
      <c r="K3391" s="278"/>
      <c r="L3391" s="278"/>
      <c r="M3391" s="278"/>
    </row>
    <row r="3400" spans="11:13" x14ac:dyDescent="0.2">
      <c r="K3400" s="278"/>
      <c r="L3400" s="278"/>
      <c r="M3400" s="278"/>
    </row>
    <row r="3403" spans="11:13" x14ac:dyDescent="0.2">
      <c r="K3403" s="278"/>
      <c r="L3403" s="278"/>
      <c r="M3403" s="278"/>
    </row>
    <row r="3406" spans="11:13" x14ac:dyDescent="0.2">
      <c r="K3406" s="278"/>
      <c r="L3406" s="278"/>
      <c r="M3406" s="278"/>
    </row>
    <row r="3409" spans="11:13" x14ac:dyDescent="0.2">
      <c r="K3409" s="278"/>
      <c r="L3409" s="278"/>
      <c r="M3409" s="278"/>
    </row>
    <row r="3411" spans="11:13" x14ac:dyDescent="0.2">
      <c r="K3411" s="278"/>
      <c r="L3411" s="278"/>
      <c r="M3411" s="278"/>
    </row>
    <row r="3413" spans="11:13" x14ac:dyDescent="0.2">
      <c r="K3413" s="278"/>
      <c r="L3413" s="278"/>
      <c r="M3413" s="278"/>
    </row>
    <row r="3416" spans="11:13" x14ac:dyDescent="0.2">
      <c r="K3416" s="278"/>
      <c r="L3416" s="278"/>
      <c r="M3416" s="278"/>
    </row>
    <row r="3423" spans="11:13" x14ac:dyDescent="0.2">
      <c r="K3423" s="278"/>
      <c r="L3423" s="278"/>
      <c r="M3423" s="278"/>
    </row>
    <row r="3425" spans="11:13" x14ac:dyDescent="0.2">
      <c r="K3425" s="278"/>
      <c r="L3425" s="278"/>
      <c r="M3425" s="278"/>
    </row>
    <row r="3426" spans="11:13" x14ac:dyDescent="0.2">
      <c r="K3426" s="278"/>
      <c r="L3426" s="278"/>
      <c r="M3426" s="278"/>
    </row>
    <row r="3428" spans="11:13" x14ac:dyDescent="0.2">
      <c r="K3428" s="278"/>
      <c r="L3428" s="278"/>
      <c r="M3428" s="278"/>
    </row>
    <row r="3435" spans="11:13" x14ac:dyDescent="0.2">
      <c r="K3435" s="278"/>
      <c r="L3435" s="278"/>
      <c r="M3435" s="278"/>
    </row>
    <row r="3439" spans="11:13" x14ac:dyDescent="0.2">
      <c r="K3439" s="278"/>
      <c r="L3439" s="278"/>
      <c r="M3439" s="278"/>
    </row>
    <row r="3441" spans="11:13" x14ac:dyDescent="0.2">
      <c r="K3441" s="278"/>
      <c r="L3441" s="278"/>
      <c r="M3441" s="278"/>
    </row>
    <row r="3443" spans="11:13" x14ac:dyDescent="0.2">
      <c r="K3443" s="278"/>
      <c r="L3443" s="278"/>
      <c r="M3443" s="278"/>
    </row>
    <row r="3446" spans="11:13" x14ac:dyDescent="0.2">
      <c r="K3446" s="278"/>
      <c r="L3446" s="278"/>
      <c r="M3446" s="278"/>
    </row>
    <row r="3449" spans="11:13" x14ac:dyDescent="0.2">
      <c r="K3449" s="278"/>
      <c r="L3449" s="278"/>
      <c r="M3449" s="278"/>
    </row>
    <row r="3452" spans="11:13" x14ac:dyDescent="0.2">
      <c r="K3452" s="278"/>
      <c r="L3452" s="278"/>
      <c r="M3452" s="278"/>
    </row>
    <row r="3461" spans="11:13" x14ac:dyDescent="0.2">
      <c r="K3461" s="278"/>
      <c r="L3461" s="278"/>
      <c r="M3461" s="278"/>
    </row>
    <row r="3462" spans="11:13" x14ac:dyDescent="0.2">
      <c r="K3462" s="278"/>
      <c r="L3462" s="278"/>
      <c r="M3462" s="278"/>
    </row>
    <row r="3466" spans="11:13" x14ac:dyDescent="0.2">
      <c r="K3466" s="278"/>
      <c r="L3466" s="278"/>
      <c r="M3466" s="278"/>
    </row>
    <row r="3468" spans="11:13" x14ac:dyDescent="0.2">
      <c r="K3468" s="278"/>
      <c r="L3468" s="278"/>
      <c r="M3468" s="278"/>
    </row>
    <row r="3470" spans="11:13" x14ac:dyDescent="0.2">
      <c r="K3470" s="278"/>
      <c r="L3470" s="278"/>
      <c r="M3470" s="278"/>
    </row>
    <row r="3473" spans="11:13" x14ac:dyDescent="0.2">
      <c r="K3473" s="278"/>
      <c r="L3473" s="278"/>
      <c r="M3473" s="278"/>
    </row>
    <row r="3481" spans="11:13" x14ac:dyDescent="0.2">
      <c r="K3481" s="278"/>
      <c r="L3481" s="278"/>
      <c r="M3481" s="278"/>
    </row>
    <row r="3485" spans="11:13" x14ac:dyDescent="0.2">
      <c r="K3485" s="278"/>
      <c r="L3485" s="278"/>
      <c r="M3485" s="278"/>
    </row>
    <row r="3487" spans="11:13" x14ac:dyDescent="0.2">
      <c r="K3487" s="278"/>
      <c r="L3487" s="278"/>
      <c r="M3487" s="278"/>
    </row>
    <row r="3489" spans="11:13" x14ac:dyDescent="0.2">
      <c r="K3489" s="278"/>
      <c r="L3489" s="278"/>
      <c r="M3489" s="278"/>
    </row>
    <row r="3491" spans="11:13" x14ac:dyDescent="0.2">
      <c r="K3491" s="278"/>
      <c r="L3491" s="278"/>
      <c r="M3491" s="278"/>
    </row>
    <row r="3496" spans="11:13" x14ac:dyDescent="0.2">
      <c r="K3496" s="278"/>
      <c r="L3496" s="278"/>
      <c r="M3496" s="278"/>
    </row>
    <row r="3500" spans="11:13" x14ac:dyDescent="0.2">
      <c r="K3500" s="278"/>
      <c r="L3500" s="278"/>
      <c r="M3500" s="278"/>
    </row>
    <row r="3501" spans="11:13" x14ac:dyDescent="0.2">
      <c r="K3501" s="278"/>
      <c r="L3501" s="278"/>
      <c r="M3501" s="278"/>
    </row>
    <row r="3508" spans="11:13" x14ac:dyDescent="0.2">
      <c r="K3508" s="278"/>
      <c r="L3508" s="278"/>
      <c r="M3508" s="278"/>
    </row>
    <row r="3516" spans="11:13" x14ac:dyDescent="0.2">
      <c r="K3516" s="278"/>
      <c r="L3516" s="278"/>
      <c r="M3516" s="278"/>
    </row>
    <row r="3519" spans="11:13" x14ac:dyDescent="0.2">
      <c r="K3519" s="278"/>
      <c r="L3519" s="278"/>
      <c r="M3519" s="278"/>
    </row>
    <row r="3520" spans="11:13" x14ac:dyDescent="0.2">
      <c r="K3520" s="278"/>
      <c r="L3520" s="278"/>
      <c r="M3520" s="278"/>
    </row>
    <row r="3524" spans="11:13" x14ac:dyDescent="0.2">
      <c r="K3524" s="278"/>
      <c r="L3524" s="278"/>
      <c r="M3524" s="278"/>
    </row>
    <row r="3526" spans="11:13" x14ac:dyDescent="0.2">
      <c r="K3526" s="278"/>
      <c r="L3526" s="278"/>
      <c r="M3526" s="278"/>
    </row>
    <row r="3528" spans="11:13" x14ac:dyDescent="0.2">
      <c r="K3528" s="278"/>
      <c r="L3528" s="278"/>
      <c r="M3528" s="278"/>
    </row>
    <row r="3529" spans="11:13" x14ac:dyDescent="0.2">
      <c r="K3529" s="278"/>
      <c r="L3529" s="278"/>
      <c r="M3529" s="278"/>
    </row>
    <row r="3532" spans="11:13" x14ac:dyDescent="0.2">
      <c r="K3532" s="278"/>
      <c r="L3532" s="278"/>
      <c r="M3532" s="278"/>
    </row>
    <row r="3539" spans="11:13" x14ac:dyDescent="0.2">
      <c r="K3539" s="278"/>
      <c r="L3539" s="278"/>
      <c r="M3539" s="278"/>
    </row>
    <row r="3541" spans="11:13" x14ac:dyDescent="0.2">
      <c r="K3541" s="278"/>
      <c r="L3541" s="278"/>
      <c r="M3541" s="278"/>
    </row>
    <row r="3553" spans="11:13" x14ac:dyDescent="0.2">
      <c r="K3553" s="278"/>
      <c r="L3553" s="278"/>
      <c r="M3553" s="278"/>
    </row>
    <row r="3560" spans="11:13" x14ac:dyDescent="0.2">
      <c r="K3560" s="278"/>
      <c r="L3560" s="278"/>
      <c r="M3560" s="278"/>
    </row>
    <row r="3573" spans="11:13" x14ac:dyDescent="0.2">
      <c r="K3573" s="278"/>
      <c r="L3573" s="278"/>
      <c r="M3573" s="278"/>
    </row>
    <row r="3575" spans="11:13" x14ac:dyDescent="0.2">
      <c r="K3575" s="278"/>
      <c r="L3575" s="278"/>
      <c r="M3575" s="278"/>
    </row>
    <row r="3582" spans="11:13" x14ac:dyDescent="0.2">
      <c r="K3582" s="278"/>
      <c r="L3582" s="278"/>
      <c r="M3582" s="278"/>
    </row>
    <row r="3586" spans="11:13" x14ac:dyDescent="0.2">
      <c r="K3586" s="278"/>
      <c r="L3586" s="278"/>
      <c r="M3586" s="278"/>
    </row>
    <row r="3587" spans="11:13" x14ac:dyDescent="0.2">
      <c r="K3587" s="278"/>
      <c r="L3587" s="278"/>
      <c r="M3587" s="278"/>
    </row>
    <row r="3589" spans="11:13" x14ac:dyDescent="0.2">
      <c r="K3589" s="278"/>
      <c r="L3589" s="278"/>
      <c r="M3589" s="278"/>
    </row>
    <row r="3591" spans="11:13" x14ac:dyDescent="0.2">
      <c r="K3591" s="278"/>
      <c r="L3591" s="278"/>
      <c r="M3591" s="278"/>
    </row>
    <row r="3596" spans="11:13" x14ac:dyDescent="0.2">
      <c r="K3596" s="278"/>
      <c r="L3596" s="278"/>
      <c r="M3596" s="278"/>
    </row>
    <row r="3599" spans="11:13" x14ac:dyDescent="0.2">
      <c r="K3599" s="278"/>
      <c r="L3599" s="278"/>
      <c r="M3599" s="278"/>
    </row>
    <row r="3608" spans="11:13" x14ac:dyDescent="0.2">
      <c r="K3608" s="278"/>
      <c r="L3608" s="278"/>
      <c r="M3608" s="278"/>
    </row>
    <row r="3615" spans="11:13" x14ac:dyDescent="0.2">
      <c r="K3615" s="278"/>
      <c r="L3615" s="278"/>
      <c r="M3615" s="278"/>
    </row>
    <row r="3616" spans="11:13" x14ac:dyDescent="0.2">
      <c r="K3616" s="278"/>
      <c r="L3616" s="278"/>
      <c r="M3616" s="278"/>
    </row>
    <row r="3620" spans="11:13" x14ac:dyDescent="0.2">
      <c r="K3620" s="278"/>
      <c r="L3620" s="278"/>
      <c r="M3620" s="278"/>
    </row>
    <row r="3625" spans="11:13" x14ac:dyDescent="0.2">
      <c r="K3625" s="278"/>
      <c r="L3625" s="278"/>
      <c r="M3625" s="278"/>
    </row>
    <row r="3627" spans="11:13" x14ac:dyDescent="0.2">
      <c r="K3627" s="278"/>
      <c r="L3627" s="278"/>
      <c r="M3627" s="278"/>
    </row>
    <row r="3629" spans="11:13" x14ac:dyDescent="0.2">
      <c r="K3629" s="278"/>
      <c r="L3629" s="278"/>
      <c r="M3629" s="278"/>
    </row>
    <row r="3631" spans="11:13" x14ac:dyDescent="0.2">
      <c r="K3631" s="278"/>
      <c r="L3631" s="278"/>
      <c r="M3631" s="278"/>
    </row>
    <row r="3636" spans="11:13" x14ac:dyDescent="0.2">
      <c r="K3636" s="278"/>
      <c r="L3636" s="278"/>
      <c r="M3636" s="278"/>
    </row>
    <row r="3645" spans="11:13" x14ac:dyDescent="0.2">
      <c r="K3645" s="278"/>
      <c r="L3645" s="278"/>
      <c r="M3645" s="278"/>
    </row>
    <row r="3648" spans="11:13" x14ac:dyDescent="0.2">
      <c r="K3648" s="278"/>
      <c r="L3648" s="278"/>
      <c r="M3648" s="278"/>
    </row>
    <row r="3650" spans="11:13" x14ac:dyDescent="0.2">
      <c r="K3650" s="278"/>
      <c r="L3650" s="278"/>
      <c r="M3650" s="278"/>
    </row>
    <row r="3652" spans="11:13" x14ac:dyDescent="0.2">
      <c r="K3652" s="278"/>
      <c r="L3652" s="278"/>
      <c r="M3652" s="278"/>
    </row>
    <row r="3656" spans="11:13" x14ac:dyDescent="0.2">
      <c r="K3656" s="278"/>
      <c r="L3656" s="278"/>
      <c r="M3656" s="278"/>
    </row>
    <row r="3657" spans="11:13" x14ac:dyDescent="0.2">
      <c r="K3657" s="278"/>
      <c r="L3657" s="278"/>
      <c r="M3657" s="278"/>
    </row>
    <row r="3666" spans="11:13" x14ac:dyDescent="0.2">
      <c r="K3666" s="278"/>
      <c r="L3666" s="278"/>
      <c r="M3666" s="278"/>
    </row>
    <row r="3669" spans="11:13" x14ac:dyDescent="0.2">
      <c r="K3669" s="278"/>
      <c r="L3669" s="278"/>
      <c r="M3669" s="278"/>
    </row>
    <row r="3672" spans="11:13" x14ac:dyDescent="0.2">
      <c r="K3672" s="278"/>
      <c r="L3672" s="278"/>
      <c r="M3672" s="278"/>
    </row>
    <row r="3675" spans="11:13" x14ac:dyDescent="0.2">
      <c r="K3675" s="278"/>
      <c r="L3675" s="278"/>
      <c r="M3675" s="278"/>
    </row>
    <row r="3677" spans="11:13" x14ac:dyDescent="0.2">
      <c r="K3677" s="278"/>
      <c r="L3677" s="278"/>
      <c r="M3677" s="278"/>
    </row>
    <row r="3679" spans="11:13" x14ac:dyDescent="0.2">
      <c r="K3679" s="278"/>
      <c r="L3679" s="278"/>
      <c r="M3679" s="278"/>
    </row>
    <row r="3683" spans="11:13" x14ac:dyDescent="0.2">
      <c r="K3683" s="278"/>
      <c r="L3683" s="278"/>
      <c r="M3683" s="278"/>
    </row>
    <row r="3690" spans="11:13" x14ac:dyDescent="0.2">
      <c r="K3690" s="278"/>
      <c r="L3690" s="278"/>
      <c r="M3690" s="278"/>
    </row>
    <row r="3692" spans="11:13" x14ac:dyDescent="0.2">
      <c r="K3692" s="278"/>
      <c r="L3692" s="278"/>
      <c r="M3692" s="278"/>
    </row>
  </sheetData>
  <autoFilter ref="A1:BM317" xr:uid="{00000000-0009-0000-0000-000001000000}"/>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indexed="34"/>
  </sheetPr>
  <dimension ref="A1:Q7768"/>
  <sheetViews>
    <sheetView zoomScale="80" zoomScaleNormal="80" workbookViewId="0">
      <pane ySplit="1" topLeftCell="A2" activePane="bottomLeft" state="frozen"/>
      <selection activeCell="F8" sqref="F8"/>
      <selection pane="bottomLeft" activeCell="L8" sqref="L8"/>
    </sheetView>
  </sheetViews>
  <sheetFormatPr defaultRowHeight="12.75" x14ac:dyDescent="0.2"/>
  <cols>
    <col min="1" max="1" width="10.7109375" customWidth="1"/>
    <col min="2" max="2" width="132.5703125" bestFit="1" customWidth="1"/>
  </cols>
  <sheetData>
    <row r="1" spans="1:17" ht="47.25" customHeight="1" x14ac:dyDescent="0.2">
      <c r="A1" s="13" t="s">
        <v>413</v>
      </c>
      <c r="B1" t="s">
        <v>414</v>
      </c>
      <c r="C1" t="s">
        <v>415</v>
      </c>
      <c r="D1" t="s">
        <v>416</v>
      </c>
      <c r="E1" t="s">
        <v>57</v>
      </c>
      <c r="F1" t="s">
        <v>417</v>
      </c>
      <c r="G1" t="s">
        <v>418</v>
      </c>
      <c r="H1" t="s">
        <v>419</v>
      </c>
      <c r="I1" t="s">
        <v>420</v>
      </c>
      <c r="J1" t="s">
        <v>421</v>
      </c>
      <c r="K1" t="s">
        <v>422</v>
      </c>
      <c r="L1" t="s">
        <v>423</v>
      </c>
      <c r="M1" t="s">
        <v>424</v>
      </c>
      <c r="N1" t="s">
        <v>425</v>
      </c>
      <c r="O1" t="s">
        <v>426</v>
      </c>
      <c r="P1" t="s">
        <v>427</v>
      </c>
      <c r="Q1" t="s">
        <v>428</v>
      </c>
    </row>
    <row r="2" spans="1:17" x14ac:dyDescent="0.2">
      <c r="A2" t="str">
        <f>IF(C2&amp;G2&amp;D2&lt;&gt;'Funnel setup'!$K$3&amp;'Funnel setup'!$K$4&amp;'Funnel setup'!$K$6,".",IF(A1=".",1,A1+1))</f>
        <v>.</v>
      </c>
      <c r="B2" s="244" t="str">
        <f t="shared" ref="B2:B65" si="0">C2&amp;D2&amp;F2&amp;G2</f>
        <v/>
      </c>
    </row>
    <row r="3" spans="1:17" x14ac:dyDescent="0.2">
      <c r="A3" t="str">
        <f>IF(C3&amp;G3&amp;D3&lt;&gt;'Funnel setup'!$K$3&amp;'Funnel setup'!$K$4&amp;'Funnel setup'!$K$6,".",IF(A2=".",1,A2+1))</f>
        <v>.</v>
      </c>
      <c r="B3" s="244" t="str">
        <f t="shared" si="0"/>
        <v/>
      </c>
    </row>
    <row r="4" spans="1:17" x14ac:dyDescent="0.2">
      <c r="A4" t="str">
        <f>IF(C4&amp;G4&amp;D4&lt;&gt;'Funnel setup'!$K$3&amp;'Funnel setup'!$K$4&amp;'Funnel setup'!$K$6,".",IF(A3=".",1,A3+1))</f>
        <v>.</v>
      </c>
      <c r="B4" s="244" t="str">
        <f t="shared" si="0"/>
        <v/>
      </c>
    </row>
    <row r="5" spans="1:17" x14ac:dyDescent="0.2">
      <c r="A5" t="str">
        <f>IF(C5&amp;G5&amp;D5&lt;&gt;'Funnel setup'!$K$3&amp;'Funnel setup'!$K$4&amp;'Funnel setup'!$K$6,".",IF(A4=".",1,A4+1))</f>
        <v>.</v>
      </c>
      <c r="B5" s="244" t="str">
        <f t="shared" si="0"/>
        <v/>
      </c>
    </row>
    <row r="6" spans="1:17" x14ac:dyDescent="0.2">
      <c r="A6" t="str">
        <f>IF(C6&amp;G6&amp;D6&lt;&gt;'Funnel setup'!$K$3&amp;'Funnel setup'!$K$4&amp;'Funnel setup'!$K$6,".",IF(A5=".",1,A5+1))</f>
        <v>.</v>
      </c>
      <c r="B6" s="244" t="str">
        <f t="shared" si="0"/>
        <v/>
      </c>
    </row>
    <row r="7" spans="1:17" x14ac:dyDescent="0.2">
      <c r="A7" t="str">
        <f>IF(C7&amp;G7&amp;D7&lt;&gt;'Funnel setup'!$K$3&amp;'Funnel setup'!$K$4&amp;'Funnel setup'!$K$6,".",IF(A6=".",1,A6+1))</f>
        <v>.</v>
      </c>
      <c r="B7" s="244" t="str">
        <f t="shared" si="0"/>
        <v/>
      </c>
    </row>
    <row r="8" spans="1:17" x14ac:dyDescent="0.2">
      <c r="A8" t="str">
        <f>IF(C8&amp;G8&amp;D8&lt;&gt;'Funnel setup'!$K$3&amp;'Funnel setup'!$K$4&amp;'Funnel setup'!$K$6,".",IF(A7=".",1,A7+1))</f>
        <v>.</v>
      </c>
      <c r="B8" s="244" t="str">
        <f t="shared" si="0"/>
        <v/>
      </c>
    </row>
    <row r="9" spans="1:17" x14ac:dyDescent="0.2">
      <c r="A9" t="str">
        <f>IF(C9&amp;G9&amp;D9&lt;&gt;'Funnel setup'!$K$3&amp;'Funnel setup'!$K$4&amp;'Funnel setup'!$K$6,".",IF(A8=".",1,A8+1))</f>
        <v>.</v>
      </c>
      <c r="B9" s="244" t="str">
        <f t="shared" si="0"/>
        <v/>
      </c>
    </row>
    <row r="10" spans="1:17" x14ac:dyDescent="0.2">
      <c r="A10" t="str">
        <f>IF(C10&amp;G10&amp;D10&lt;&gt;'Funnel setup'!$K$3&amp;'Funnel setup'!$K$4&amp;'Funnel setup'!$K$6,".",IF(A9=".",1,A9+1))</f>
        <v>.</v>
      </c>
      <c r="B10" s="244" t="str">
        <f t="shared" si="0"/>
        <v/>
      </c>
    </row>
    <row r="11" spans="1:17" x14ac:dyDescent="0.2">
      <c r="A11" t="str">
        <f>IF(C11&amp;G11&amp;D11&lt;&gt;'Funnel setup'!$K$3&amp;'Funnel setup'!$K$4&amp;'Funnel setup'!$K$6,".",IF(A10=".",1,A10+1))</f>
        <v>.</v>
      </c>
      <c r="B11" s="244" t="str">
        <f t="shared" si="0"/>
        <v/>
      </c>
    </row>
    <row r="12" spans="1:17" x14ac:dyDescent="0.2">
      <c r="A12" t="str">
        <f>IF(C12&amp;G12&amp;D12&lt;&gt;'Funnel setup'!$K$3&amp;'Funnel setup'!$K$4&amp;'Funnel setup'!$K$6,".",IF(A11=".",1,A11+1))</f>
        <v>.</v>
      </c>
      <c r="B12" s="244" t="str">
        <f t="shared" si="0"/>
        <v/>
      </c>
    </row>
    <row r="13" spans="1:17" x14ac:dyDescent="0.2">
      <c r="A13" t="str">
        <f>IF(C13&amp;G13&amp;D13&lt;&gt;'Funnel setup'!$K$3&amp;'Funnel setup'!$K$4&amp;'Funnel setup'!$K$6,".",IF(A12=".",1,A12+1))</f>
        <v>.</v>
      </c>
      <c r="B13" s="244" t="str">
        <f t="shared" si="0"/>
        <v/>
      </c>
    </row>
    <row r="14" spans="1:17" x14ac:dyDescent="0.2">
      <c r="A14" t="str">
        <f>IF(C14&amp;G14&amp;D14&lt;&gt;'Funnel setup'!$K$3&amp;'Funnel setup'!$K$4&amp;'Funnel setup'!$K$6,".",IF(A13=".",1,A13+1))</f>
        <v>.</v>
      </c>
      <c r="B14" s="244" t="str">
        <f t="shared" si="0"/>
        <v/>
      </c>
    </row>
    <row r="15" spans="1:17" x14ac:dyDescent="0.2">
      <c r="A15" t="str">
        <f>IF(C15&amp;G15&amp;D15&lt;&gt;'Funnel setup'!$K$3&amp;'Funnel setup'!$K$4&amp;'Funnel setup'!$K$6,".",IF(A14=".",1,A14+1))</f>
        <v>.</v>
      </c>
      <c r="B15" s="244" t="str">
        <f t="shared" si="0"/>
        <v/>
      </c>
    </row>
    <row r="16" spans="1:17" x14ac:dyDescent="0.2">
      <c r="A16" t="str">
        <f>IF(C16&amp;G16&amp;D16&lt;&gt;'Funnel setup'!$K$3&amp;'Funnel setup'!$K$4&amp;'Funnel setup'!$K$6,".",IF(A15=".",1,A15+1))</f>
        <v>.</v>
      </c>
      <c r="B16" s="244" t="str">
        <f t="shared" si="0"/>
        <v/>
      </c>
    </row>
    <row r="17" spans="1:2" x14ac:dyDescent="0.2">
      <c r="A17" t="str">
        <f>IF(C17&amp;G17&amp;D17&lt;&gt;'Funnel setup'!$K$3&amp;'Funnel setup'!$K$4&amp;'Funnel setup'!$K$6,".",IF(A16=".",1,A16+1))</f>
        <v>.</v>
      </c>
      <c r="B17" s="244" t="str">
        <f t="shared" si="0"/>
        <v/>
      </c>
    </row>
    <row r="18" spans="1:2" x14ac:dyDescent="0.2">
      <c r="A18" t="str">
        <f>IF(C18&amp;G18&amp;D18&lt;&gt;'Funnel setup'!$K$3&amp;'Funnel setup'!$K$4&amp;'Funnel setup'!$K$6,".",IF(A17=".",1,A17+1))</f>
        <v>.</v>
      </c>
      <c r="B18" s="244" t="str">
        <f t="shared" si="0"/>
        <v/>
      </c>
    </row>
    <row r="19" spans="1:2" x14ac:dyDescent="0.2">
      <c r="A19" t="str">
        <f>IF(C19&amp;G19&amp;D19&lt;&gt;'Funnel setup'!$K$3&amp;'Funnel setup'!$K$4&amp;'Funnel setup'!$K$6,".",IF(A18=".",1,A18+1))</f>
        <v>.</v>
      </c>
      <c r="B19" s="244" t="str">
        <f t="shared" si="0"/>
        <v/>
      </c>
    </row>
    <row r="20" spans="1:2" x14ac:dyDescent="0.2">
      <c r="A20" t="str">
        <f>IF(C20&amp;G20&amp;D20&lt;&gt;'Funnel setup'!$K$3&amp;'Funnel setup'!$K$4&amp;'Funnel setup'!$K$6,".",IF(A19=".",1,A19+1))</f>
        <v>.</v>
      </c>
      <c r="B20" s="244" t="str">
        <f t="shared" si="0"/>
        <v/>
      </c>
    </row>
    <row r="21" spans="1:2" x14ac:dyDescent="0.2">
      <c r="A21" t="str">
        <f>IF(C21&amp;G21&amp;D21&lt;&gt;'Funnel setup'!$K$3&amp;'Funnel setup'!$K$4&amp;'Funnel setup'!$K$6,".",IF(A20=".",1,A20+1))</f>
        <v>.</v>
      </c>
      <c r="B21" s="244" t="str">
        <f t="shared" si="0"/>
        <v/>
      </c>
    </row>
    <row r="22" spans="1:2" x14ac:dyDescent="0.2">
      <c r="A22" t="str">
        <f>IF(C22&amp;G22&amp;D22&lt;&gt;'Funnel setup'!$K$3&amp;'Funnel setup'!$K$4&amp;'Funnel setup'!$K$6,".",IF(A21=".",1,A21+1))</f>
        <v>.</v>
      </c>
      <c r="B22" s="244" t="str">
        <f t="shared" si="0"/>
        <v/>
      </c>
    </row>
    <row r="23" spans="1:2" x14ac:dyDescent="0.2">
      <c r="A23" t="str">
        <f>IF(C23&amp;G23&amp;D23&lt;&gt;'Funnel setup'!$K$3&amp;'Funnel setup'!$K$4&amp;'Funnel setup'!$K$6,".",IF(A22=".",1,A22+1))</f>
        <v>.</v>
      </c>
      <c r="B23" s="244" t="str">
        <f t="shared" si="0"/>
        <v/>
      </c>
    </row>
    <row r="24" spans="1:2" x14ac:dyDescent="0.2">
      <c r="A24" t="str">
        <f>IF(C24&amp;G24&amp;D24&lt;&gt;'Funnel setup'!$K$3&amp;'Funnel setup'!$K$4&amp;'Funnel setup'!$K$6,".",IF(A23=".",1,A23+1))</f>
        <v>.</v>
      </c>
      <c r="B24" s="244" t="str">
        <f t="shared" si="0"/>
        <v/>
      </c>
    </row>
    <row r="25" spans="1:2" x14ac:dyDescent="0.2">
      <c r="A25" t="str">
        <f>IF(C25&amp;G25&amp;D25&lt;&gt;'Funnel setup'!$K$3&amp;'Funnel setup'!$K$4&amp;'Funnel setup'!$K$6,".",IF(A24=".",1,A24+1))</f>
        <v>.</v>
      </c>
      <c r="B25" s="244" t="str">
        <f t="shared" si="0"/>
        <v/>
      </c>
    </row>
    <row r="26" spans="1:2" x14ac:dyDescent="0.2">
      <c r="A26" t="str">
        <f>IF(C26&amp;G26&amp;D26&lt;&gt;'Funnel setup'!$K$3&amp;'Funnel setup'!$K$4&amp;'Funnel setup'!$K$6,".",IF(A25=".",1,A25+1))</f>
        <v>.</v>
      </c>
      <c r="B26" s="244" t="str">
        <f t="shared" si="0"/>
        <v/>
      </c>
    </row>
    <row r="27" spans="1:2" x14ac:dyDescent="0.2">
      <c r="A27" t="str">
        <f>IF(C27&amp;G27&amp;D27&lt;&gt;'Funnel setup'!$K$3&amp;'Funnel setup'!$K$4&amp;'Funnel setup'!$K$6,".",IF(A26=".",1,A26+1))</f>
        <v>.</v>
      </c>
      <c r="B27" s="244" t="str">
        <f t="shared" si="0"/>
        <v/>
      </c>
    </row>
    <row r="28" spans="1:2" x14ac:dyDescent="0.2">
      <c r="A28" t="str">
        <f>IF(C28&amp;G28&amp;D28&lt;&gt;'Funnel setup'!$K$3&amp;'Funnel setup'!$K$4&amp;'Funnel setup'!$K$6,".",IF(A27=".",1,A27+1))</f>
        <v>.</v>
      </c>
      <c r="B28" s="244" t="str">
        <f t="shared" si="0"/>
        <v/>
      </c>
    </row>
    <row r="29" spans="1:2" x14ac:dyDescent="0.2">
      <c r="A29" t="str">
        <f>IF(C29&amp;G29&amp;D29&lt;&gt;'Funnel setup'!$K$3&amp;'Funnel setup'!$K$4&amp;'Funnel setup'!$K$6,".",IF(A28=".",1,A28+1))</f>
        <v>.</v>
      </c>
      <c r="B29" s="244" t="str">
        <f t="shared" si="0"/>
        <v/>
      </c>
    </row>
    <row r="30" spans="1:2" x14ac:dyDescent="0.2">
      <c r="A30" t="str">
        <f>IF(C30&amp;G30&amp;D30&lt;&gt;'Funnel setup'!$K$3&amp;'Funnel setup'!$K$4&amp;'Funnel setup'!$K$6,".",IF(A29=".",1,A29+1))</f>
        <v>.</v>
      </c>
      <c r="B30" s="244" t="str">
        <f t="shared" si="0"/>
        <v/>
      </c>
    </row>
    <row r="31" spans="1:2" x14ac:dyDescent="0.2">
      <c r="A31" t="str">
        <f>IF(C31&amp;G31&amp;D31&lt;&gt;'Funnel setup'!$K$3&amp;'Funnel setup'!$K$4&amp;'Funnel setup'!$K$6,".",IF(A30=".",1,A30+1))</f>
        <v>.</v>
      </c>
      <c r="B31" s="244" t="str">
        <f t="shared" si="0"/>
        <v/>
      </c>
    </row>
    <row r="32" spans="1:2" x14ac:dyDescent="0.2">
      <c r="A32" t="str">
        <f>IF(C32&amp;G32&amp;D32&lt;&gt;'Funnel setup'!$K$3&amp;'Funnel setup'!$K$4&amp;'Funnel setup'!$K$6,".",IF(A31=".",1,A31+1))</f>
        <v>.</v>
      </c>
      <c r="B32" s="244" t="str">
        <f t="shared" si="0"/>
        <v/>
      </c>
    </row>
    <row r="33" spans="1:2" x14ac:dyDescent="0.2">
      <c r="A33" t="str">
        <f>IF(C33&amp;G33&amp;D33&lt;&gt;'Funnel setup'!$K$3&amp;'Funnel setup'!$K$4&amp;'Funnel setup'!$K$6,".",IF(A32=".",1,A32+1))</f>
        <v>.</v>
      </c>
      <c r="B33" s="244" t="str">
        <f t="shared" si="0"/>
        <v/>
      </c>
    </row>
    <row r="34" spans="1:2" x14ac:dyDescent="0.2">
      <c r="A34" t="str">
        <f>IF(C34&amp;G34&amp;D34&lt;&gt;'Funnel setup'!$K$3&amp;'Funnel setup'!$K$4&amp;'Funnel setup'!$K$6,".",IF(A33=".",1,A33+1))</f>
        <v>.</v>
      </c>
      <c r="B34" s="244" t="str">
        <f t="shared" si="0"/>
        <v/>
      </c>
    </row>
    <row r="35" spans="1:2" x14ac:dyDescent="0.2">
      <c r="A35" t="str">
        <f>IF(C35&amp;G35&amp;D35&lt;&gt;'Funnel setup'!$K$3&amp;'Funnel setup'!$K$4&amp;'Funnel setup'!$K$6,".",IF(A34=".",1,A34+1))</f>
        <v>.</v>
      </c>
      <c r="B35" s="244" t="str">
        <f t="shared" si="0"/>
        <v/>
      </c>
    </row>
    <row r="36" spans="1:2" x14ac:dyDescent="0.2">
      <c r="A36" t="str">
        <f>IF(C36&amp;G36&amp;D36&lt;&gt;'Funnel setup'!$K$3&amp;'Funnel setup'!$K$4&amp;'Funnel setup'!$K$6,".",IF(A35=".",1,A35+1))</f>
        <v>.</v>
      </c>
      <c r="B36" s="244" t="str">
        <f t="shared" si="0"/>
        <v/>
      </c>
    </row>
    <row r="37" spans="1:2" x14ac:dyDescent="0.2">
      <c r="A37" t="str">
        <f>IF(C37&amp;G37&amp;D37&lt;&gt;'Funnel setup'!$K$3&amp;'Funnel setup'!$K$4&amp;'Funnel setup'!$K$6,".",IF(A36=".",1,A36+1))</f>
        <v>.</v>
      </c>
      <c r="B37" s="244" t="str">
        <f t="shared" si="0"/>
        <v/>
      </c>
    </row>
    <row r="38" spans="1:2" x14ac:dyDescent="0.2">
      <c r="A38" t="str">
        <f>IF(C38&amp;G38&amp;D38&lt;&gt;'Funnel setup'!$K$3&amp;'Funnel setup'!$K$4&amp;'Funnel setup'!$K$6,".",IF(A37=".",1,A37+1))</f>
        <v>.</v>
      </c>
      <c r="B38" s="244" t="str">
        <f t="shared" si="0"/>
        <v/>
      </c>
    </row>
    <row r="39" spans="1:2" x14ac:dyDescent="0.2">
      <c r="A39" t="str">
        <f>IF(C39&amp;G39&amp;D39&lt;&gt;'Funnel setup'!$K$3&amp;'Funnel setup'!$K$4&amp;'Funnel setup'!$K$6,".",IF(A38=".",1,A38+1))</f>
        <v>.</v>
      </c>
      <c r="B39" s="244" t="str">
        <f t="shared" si="0"/>
        <v/>
      </c>
    </row>
    <row r="40" spans="1:2" x14ac:dyDescent="0.2">
      <c r="A40" t="str">
        <f>IF(C40&amp;G40&amp;D40&lt;&gt;'Funnel setup'!$K$3&amp;'Funnel setup'!$K$4&amp;'Funnel setup'!$K$6,".",IF(A39=".",1,A39+1))</f>
        <v>.</v>
      </c>
      <c r="B40" s="244" t="str">
        <f t="shared" si="0"/>
        <v/>
      </c>
    </row>
    <row r="41" spans="1:2" x14ac:dyDescent="0.2">
      <c r="A41" t="str">
        <f>IF(C41&amp;G41&amp;D41&lt;&gt;'Funnel setup'!$K$3&amp;'Funnel setup'!$K$4&amp;'Funnel setup'!$K$6,".",IF(A40=".",1,A40+1))</f>
        <v>.</v>
      </c>
      <c r="B41" s="244" t="str">
        <f t="shared" si="0"/>
        <v/>
      </c>
    </row>
    <row r="42" spans="1:2" x14ac:dyDescent="0.2">
      <c r="A42" t="str">
        <f>IF(C42&amp;G42&amp;D42&lt;&gt;'Funnel setup'!$K$3&amp;'Funnel setup'!$K$4&amp;'Funnel setup'!$K$6,".",IF(A41=".",1,A41+1))</f>
        <v>.</v>
      </c>
      <c r="B42" s="244" t="str">
        <f t="shared" si="0"/>
        <v/>
      </c>
    </row>
    <row r="43" spans="1:2" x14ac:dyDescent="0.2">
      <c r="A43" t="str">
        <f>IF(C43&amp;G43&amp;D43&lt;&gt;'Funnel setup'!$K$3&amp;'Funnel setup'!$K$4&amp;'Funnel setup'!$K$6,".",IF(A42=".",1,A42+1))</f>
        <v>.</v>
      </c>
      <c r="B43" s="244" t="str">
        <f t="shared" si="0"/>
        <v/>
      </c>
    </row>
    <row r="44" spans="1:2" x14ac:dyDescent="0.2">
      <c r="A44" t="str">
        <f>IF(C44&amp;G44&amp;D44&lt;&gt;'Funnel setup'!$K$3&amp;'Funnel setup'!$K$4&amp;'Funnel setup'!$K$6,".",IF(A43=".",1,A43+1))</f>
        <v>.</v>
      </c>
      <c r="B44" s="244" t="str">
        <f t="shared" si="0"/>
        <v/>
      </c>
    </row>
    <row r="45" spans="1:2" x14ac:dyDescent="0.2">
      <c r="A45" t="str">
        <f>IF(C45&amp;G45&amp;D45&lt;&gt;'Funnel setup'!$K$3&amp;'Funnel setup'!$K$4&amp;'Funnel setup'!$K$6,".",IF(A44=".",1,A44+1))</f>
        <v>.</v>
      </c>
      <c r="B45" s="244" t="str">
        <f t="shared" si="0"/>
        <v/>
      </c>
    </row>
    <row r="46" spans="1:2" x14ac:dyDescent="0.2">
      <c r="A46" t="str">
        <f>IF(C46&amp;G46&amp;D46&lt;&gt;'Funnel setup'!$K$3&amp;'Funnel setup'!$K$4&amp;'Funnel setup'!$K$6,".",IF(A45=".",1,A45+1))</f>
        <v>.</v>
      </c>
      <c r="B46" s="244" t="str">
        <f t="shared" si="0"/>
        <v/>
      </c>
    </row>
    <row r="47" spans="1:2" x14ac:dyDescent="0.2">
      <c r="A47" t="str">
        <f>IF(C47&amp;G47&amp;D47&lt;&gt;'Funnel setup'!$K$3&amp;'Funnel setup'!$K$4&amp;'Funnel setup'!$K$6,".",IF(A46=".",1,A46+1))</f>
        <v>.</v>
      </c>
      <c r="B47" s="244" t="str">
        <f t="shared" si="0"/>
        <v/>
      </c>
    </row>
    <row r="48" spans="1:2" x14ac:dyDescent="0.2">
      <c r="A48" t="str">
        <f>IF(C48&amp;G48&amp;D48&lt;&gt;'Funnel setup'!$K$3&amp;'Funnel setup'!$K$4&amp;'Funnel setup'!$K$6,".",IF(A47=".",1,A47+1))</f>
        <v>.</v>
      </c>
      <c r="B48" s="244" t="str">
        <f t="shared" si="0"/>
        <v/>
      </c>
    </row>
    <row r="49" spans="1:2" x14ac:dyDescent="0.2">
      <c r="A49" t="str">
        <f>IF(C49&amp;G49&amp;D49&lt;&gt;'Funnel setup'!$K$3&amp;'Funnel setup'!$K$4&amp;'Funnel setup'!$K$6,".",IF(A48=".",1,A48+1))</f>
        <v>.</v>
      </c>
      <c r="B49" s="244" t="str">
        <f t="shared" si="0"/>
        <v/>
      </c>
    </row>
    <row r="50" spans="1:2" x14ac:dyDescent="0.2">
      <c r="A50" t="str">
        <f>IF(C50&amp;G50&amp;D50&lt;&gt;'Funnel setup'!$K$3&amp;'Funnel setup'!$K$4&amp;'Funnel setup'!$K$6,".",IF(A49=".",1,A49+1))</f>
        <v>.</v>
      </c>
      <c r="B50" s="244" t="str">
        <f t="shared" si="0"/>
        <v/>
      </c>
    </row>
    <row r="51" spans="1:2" x14ac:dyDescent="0.2">
      <c r="A51" t="str">
        <f>IF(C51&amp;G51&amp;D51&lt;&gt;'Funnel setup'!$K$3&amp;'Funnel setup'!$K$4&amp;'Funnel setup'!$K$6,".",IF(A50=".",1,A50+1))</f>
        <v>.</v>
      </c>
      <c r="B51" s="244" t="str">
        <f t="shared" si="0"/>
        <v/>
      </c>
    </row>
    <row r="52" spans="1:2" x14ac:dyDescent="0.2">
      <c r="A52" t="str">
        <f>IF(C52&amp;G52&amp;D52&lt;&gt;'Funnel setup'!$K$3&amp;'Funnel setup'!$K$4&amp;'Funnel setup'!$K$6,".",IF(A51=".",1,A51+1))</f>
        <v>.</v>
      </c>
      <c r="B52" s="244" t="str">
        <f t="shared" si="0"/>
        <v/>
      </c>
    </row>
    <row r="53" spans="1:2" x14ac:dyDescent="0.2">
      <c r="A53" t="str">
        <f>IF(C53&amp;G53&amp;D53&lt;&gt;'Funnel setup'!$K$3&amp;'Funnel setup'!$K$4&amp;'Funnel setup'!$K$6,".",IF(A52=".",1,A52+1))</f>
        <v>.</v>
      </c>
      <c r="B53" s="244" t="str">
        <f t="shared" si="0"/>
        <v/>
      </c>
    </row>
    <row r="54" spans="1:2" x14ac:dyDescent="0.2">
      <c r="A54" t="str">
        <f>IF(C54&amp;G54&amp;D54&lt;&gt;'Funnel setup'!$K$3&amp;'Funnel setup'!$K$4&amp;'Funnel setup'!$K$6,".",IF(A53=".",1,A53+1))</f>
        <v>.</v>
      </c>
      <c r="B54" s="244" t="str">
        <f t="shared" si="0"/>
        <v/>
      </c>
    </row>
    <row r="55" spans="1:2" x14ac:dyDescent="0.2">
      <c r="A55" t="str">
        <f>IF(C55&amp;G55&amp;D55&lt;&gt;'Funnel setup'!$K$3&amp;'Funnel setup'!$K$4&amp;'Funnel setup'!$K$6,".",IF(A54=".",1,A54+1))</f>
        <v>.</v>
      </c>
      <c r="B55" s="244" t="str">
        <f t="shared" si="0"/>
        <v/>
      </c>
    </row>
    <row r="56" spans="1:2" x14ac:dyDescent="0.2">
      <c r="A56" t="str">
        <f>IF(C56&amp;G56&amp;D56&lt;&gt;'Funnel setup'!$K$3&amp;'Funnel setup'!$K$4&amp;'Funnel setup'!$K$6,".",IF(A55=".",1,A55+1))</f>
        <v>.</v>
      </c>
      <c r="B56" s="244" t="str">
        <f t="shared" si="0"/>
        <v/>
      </c>
    </row>
    <row r="57" spans="1:2" x14ac:dyDescent="0.2">
      <c r="A57" t="str">
        <f>IF(C57&amp;G57&amp;D57&lt;&gt;'Funnel setup'!$K$3&amp;'Funnel setup'!$K$4&amp;'Funnel setup'!$K$6,".",IF(A56=".",1,A56+1))</f>
        <v>.</v>
      </c>
      <c r="B57" s="244" t="str">
        <f t="shared" si="0"/>
        <v/>
      </c>
    </row>
    <row r="58" spans="1:2" x14ac:dyDescent="0.2">
      <c r="A58" t="str">
        <f>IF(C58&amp;G58&amp;D58&lt;&gt;'Funnel setup'!$K$3&amp;'Funnel setup'!$K$4&amp;'Funnel setup'!$K$6,".",IF(A57=".",1,A57+1))</f>
        <v>.</v>
      </c>
      <c r="B58" s="244" t="str">
        <f t="shared" si="0"/>
        <v/>
      </c>
    </row>
    <row r="59" spans="1:2" x14ac:dyDescent="0.2">
      <c r="A59" t="str">
        <f>IF(C59&amp;G59&amp;D59&lt;&gt;'Funnel setup'!$K$3&amp;'Funnel setup'!$K$4&amp;'Funnel setup'!$K$6,".",IF(A58=".",1,A58+1))</f>
        <v>.</v>
      </c>
      <c r="B59" s="244" t="str">
        <f t="shared" si="0"/>
        <v/>
      </c>
    </row>
    <row r="60" spans="1:2" x14ac:dyDescent="0.2">
      <c r="A60" t="str">
        <f>IF(C60&amp;G60&amp;D60&lt;&gt;'Funnel setup'!$K$3&amp;'Funnel setup'!$K$4&amp;'Funnel setup'!$K$6,".",IF(A59=".",1,A59+1))</f>
        <v>.</v>
      </c>
      <c r="B60" s="244" t="str">
        <f t="shared" si="0"/>
        <v/>
      </c>
    </row>
    <row r="61" spans="1:2" x14ac:dyDescent="0.2">
      <c r="A61" t="str">
        <f>IF(C61&amp;G61&amp;D61&lt;&gt;'Funnel setup'!$K$3&amp;'Funnel setup'!$K$4&amp;'Funnel setup'!$K$6,".",IF(A60=".",1,A60+1))</f>
        <v>.</v>
      </c>
      <c r="B61" s="244" t="str">
        <f t="shared" si="0"/>
        <v/>
      </c>
    </row>
    <row r="62" spans="1:2" x14ac:dyDescent="0.2">
      <c r="A62" t="str">
        <f>IF(C62&amp;G62&amp;D62&lt;&gt;'Funnel setup'!$K$3&amp;'Funnel setup'!$K$4&amp;'Funnel setup'!$K$6,".",IF(A61=".",1,A61+1))</f>
        <v>.</v>
      </c>
      <c r="B62" s="244" t="str">
        <f t="shared" si="0"/>
        <v/>
      </c>
    </row>
    <row r="63" spans="1:2" x14ac:dyDescent="0.2">
      <c r="A63" t="str">
        <f>IF(C63&amp;G63&amp;D63&lt;&gt;'Funnel setup'!$K$3&amp;'Funnel setup'!$K$4&amp;'Funnel setup'!$K$6,".",IF(A62=".",1,A62+1))</f>
        <v>.</v>
      </c>
      <c r="B63" s="244" t="str">
        <f t="shared" si="0"/>
        <v/>
      </c>
    </row>
    <row r="64" spans="1:2" ht="15" customHeight="1" x14ac:dyDescent="0.2">
      <c r="A64" t="str">
        <f>IF(C64&amp;G64&amp;D64&lt;&gt;'Funnel setup'!$K$3&amp;'Funnel setup'!$K$4&amp;'Funnel setup'!$K$6,".",IF(A63=".",1,A63+1))</f>
        <v>.</v>
      </c>
      <c r="B64" s="244" t="str">
        <f t="shared" si="0"/>
        <v/>
      </c>
    </row>
    <row r="65" spans="1:2" ht="15" customHeight="1" x14ac:dyDescent="0.2">
      <c r="A65" t="str">
        <f>IF(C65&amp;G65&amp;D65&lt;&gt;'Funnel setup'!$K$3&amp;'Funnel setup'!$K$4&amp;'Funnel setup'!$K$6,".",IF(A64=".",1,A64+1))</f>
        <v>.</v>
      </c>
      <c r="B65" s="244" t="str">
        <f t="shared" si="0"/>
        <v/>
      </c>
    </row>
    <row r="66" spans="1:2" ht="15" customHeight="1" x14ac:dyDescent="0.2">
      <c r="A66" t="str">
        <f>IF(C66&amp;G66&amp;D66&lt;&gt;'Funnel setup'!$K$3&amp;'Funnel setup'!$K$4&amp;'Funnel setup'!$K$6,".",IF(A65=".",1,A65+1))</f>
        <v>.</v>
      </c>
      <c r="B66" s="244" t="str">
        <f t="shared" ref="B66:B129" si="1">C66&amp;D66&amp;F66&amp;G66</f>
        <v/>
      </c>
    </row>
    <row r="67" spans="1:2" ht="15" customHeight="1" x14ac:dyDescent="0.2">
      <c r="A67" t="str">
        <f>IF(C67&amp;G67&amp;D67&lt;&gt;'Funnel setup'!$K$3&amp;'Funnel setup'!$K$4&amp;'Funnel setup'!$K$6,".",IF(A66=".",1,A66+1))</f>
        <v>.</v>
      </c>
      <c r="B67" s="244" t="str">
        <f t="shared" si="1"/>
        <v/>
      </c>
    </row>
    <row r="68" spans="1:2" ht="15" customHeight="1" x14ac:dyDescent="0.2">
      <c r="A68" t="str">
        <f>IF(C68&amp;G68&amp;D68&lt;&gt;'Funnel setup'!$K$3&amp;'Funnel setup'!$K$4&amp;'Funnel setup'!$K$6,".",IF(A67=".",1,A67+1))</f>
        <v>.</v>
      </c>
      <c r="B68" s="244" t="str">
        <f t="shared" si="1"/>
        <v/>
      </c>
    </row>
    <row r="69" spans="1:2" ht="15" customHeight="1" x14ac:dyDescent="0.2">
      <c r="A69" t="str">
        <f>IF(C69&amp;G69&amp;D69&lt;&gt;'Funnel setup'!$K$3&amp;'Funnel setup'!$K$4&amp;'Funnel setup'!$K$6,".",IF(A68=".",1,A68+1))</f>
        <v>.</v>
      </c>
      <c r="B69" s="244" t="str">
        <f t="shared" si="1"/>
        <v/>
      </c>
    </row>
    <row r="70" spans="1:2" ht="15" customHeight="1" x14ac:dyDescent="0.2">
      <c r="A70" t="str">
        <f>IF(C70&amp;G70&amp;D70&lt;&gt;'Funnel setup'!$K$3&amp;'Funnel setup'!$K$4&amp;'Funnel setup'!$K$6,".",IF(A69=".",1,A69+1))</f>
        <v>.</v>
      </c>
      <c r="B70" s="244" t="str">
        <f t="shared" si="1"/>
        <v/>
      </c>
    </row>
    <row r="71" spans="1:2" ht="15" customHeight="1" x14ac:dyDescent="0.2">
      <c r="A71" t="str">
        <f>IF(C71&amp;G71&amp;D71&lt;&gt;'Funnel setup'!$K$3&amp;'Funnel setup'!$K$4&amp;'Funnel setup'!$K$6,".",IF(A70=".",1,A70+1))</f>
        <v>.</v>
      </c>
      <c r="B71" s="244" t="str">
        <f t="shared" si="1"/>
        <v/>
      </c>
    </row>
    <row r="72" spans="1:2" ht="15" customHeight="1" x14ac:dyDescent="0.2">
      <c r="A72" t="str">
        <f>IF(C72&amp;G72&amp;D72&lt;&gt;'Funnel setup'!$K$3&amp;'Funnel setup'!$K$4&amp;'Funnel setup'!$K$6,".",IF(A71=".",1,A71+1))</f>
        <v>.</v>
      </c>
      <c r="B72" s="244" t="str">
        <f t="shared" si="1"/>
        <v/>
      </c>
    </row>
    <row r="73" spans="1:2" ht="15" customHeight="1" x14ac:dyDescent="0.2">
      <c r="A73" t="str">
        <f>IF(C73&amp;G73&amp;D73&lt;&gt;'Funnel setup'!$K$3&amp;'Funnel setup'!$K$4&amp;'Funnel setup'!$K$6,".",IF(A72=".",1,A72+1))</f>
        <v>.</v>
      </c>
      <c r="B73" s="244" t="str">
        <f t="shared" si="1"/>
        <v/>
      </c>
    </row>
    <row r="74" spans="1:2" ht="15" customHeight="1" x14ac:dyDescent="0.2">
      <c r="A74" t="str">
        <f>IF(C74&amp;G74&amp;D74&lt;&gt;'Funnel setup'!$K$3&amp;'Funnel setup'!$K$4&amp;'Funnel setup'!$K$6,".",IF(A73=".",1,A73+1))</f>
        <v>.</v>
      </c>
      <c r="B74" s="244" t="str">
        <f t="shared" si="1"/>
        <v/>
      </c>
    </row>
    <row r="75" spans="1:2" ht="15" customHeight="1" x14ac:dyDescent="0.2">
      <c r="A75" t="str">
        <f>IF(C75&amp;G75&amp;D75&lt;&gt;'Funnel setup'!$K$3&amp;'Funnel setup'!$K$4&amp;'Funnel setup'!$K$6,".",IF(A74=".",1,A74+1))</f>
        <v>.</v>
      </c>
      <c r="B75" s="244" t="str">
        <f t="shared" si="1"/>
        <v/>
      </c>
    </row>
    <row r="76" spans="1:2" ht="15" customHeight="1" x14ac:dyDescent="0.2">
      <c r="A76" t="str">
        <f>IF(C76&amp;G76&amp;D76&lt;&gt;'Funnel setup'!$K$3&amp;'Funnel setup'!$K$4&amp;'Funnel setup'!$K$6,".",IF(A75=".",1,A75+1))</f>
        <v>.</v>
      </c>
      <c r="B76" s="244" t="str">
        <f t="shared" si="1"/>
        <v/>
      </c>
    </row>
    <row r="77" spans="1:2" ht="15" customHeight="1" x14ac:dyDescent="0.2">
      <c r="A77" t="str">
        <f>IF(C77&amp;G77&amp;D77&lt;&gt;'Funnel setup'!$K$3&amp;'Funnel setup'!$K$4&amp;'Funnel setup'!$K$6,".",IF(A76=".",1,A76+1))</f>
        <v>.</v>
      </c>
      <c r="B77" s="244" t="str">
        <f t="shared" si="1"/>
        <v/>
      </c>
    </row>
    <row r="78" spans="1:2" ht="15" customHeight="1" x14ac:dyDescent="0.2">
      <c r="A78" t="str">
        <f>IF(C78&amp;G78&amp;D78&lt;&gt;'Funnel setup'!$K$3&amp;'Funnel setup'!$K$4&amp;'Funnel setup'!$K$6,".",IF(A77=".",1,A77+1))</f>
        <v>.</v>
      </c>
      <c r="B78" s="244" t="str">
        <f t="shared" si="1"/>
        <v/>
      </c>
    </row>
    <row r="79" spans="1:2" ht="15" customHeight="1" x14ac:dyDescent="0.2">
      <c r="A79" t="str">
        <f>IF(C79&amp;G79&amp;D79&lt;&gt;'Funnel setup'!$K$3&amp;'Funnel setup'!$K$4&amp;'Funnel setup'!$K$6,".",IF(A78=".",1,A78+1))</f>
        <v>.</v>
      </c>
      <c r="B79" s="244" t="str">
        <f t="shared" si="1"/>
        <v/>
      </c>
    </row>
    <row r="80" spans="1:2" ht="15" customHeight="1" x14ac:dyDescent="0.2">
      <c r="A80" t="str">
        <f>IF(C80&amp;G80&amp;D80&lt;&gt;'Funnel setup'!$K$3&amp;'Funnel setup'!$K$4&amp;'Funnel setup'!$K$6,".",IF(A79=".",1,A79+1))</f>
        <v>.</v>
      </c>
      <c r="B80" s="244" t="str">
        <f t="shared" si="1"/>
        <v/>
      </c>
    </row>
    <row r="81" spans="1:2" ht="15" customHeight="1" x14ac:dyDescent="0.2">
      <c r="A81" t="str">
        <f>IF(C81&amp;G81&amp;D81&lt;&gt;'Funnel setup'!$K$3&amp;'Funnel setup'!$K$4&amp;'Funnel setup'!$K$6,".",IF(A80=".",1,A80+1))</f>
        <v>.</v>
      </c>
      <c r="B81" s="244" t="str">
        <f t="shared" si="1"/>
        <v/>
      </c>
    </row>
    <row r="82" spans="1:2" ht="15" customHeight="1" x14ac:dyDescent="0.2">
      <c r="A82" t="str">
        <f>IF(C82&amp;G82&amp;D82&lt;&gt;'Funnel setup'!$K$3&amp;'Funnel setup'!$K$4&amp;'Funnel setup'!$K$6,".",IF(A81=".",1,A81+1))</f>
        <v>.</v>
      </c>
      <c r="B82" s="244" t="str">
        <f t="shared" si="1"/>
        <v/>
      </c>
    </row>
    <row r="83" spans="1:2" ht="15" customHeight="1" x14ac:dyDescent="0.2">
      <c r="A83" t="str">
        <f>IF(C83&amp;G83&amp;D83&lt;&gt;'Funnel setup'!$K$3&amp;'Funnel setup'!$K$4&amp;'Funnel setup'!$K$6,".",IF(A82=".",1,A82+1))</f>
        <v>.</v>
      </c>
      <c r="B83" s="244" t="str">
        <f t="shared" si="1"/>
        <v/>
      </c>
    </row>
    <row r="84" spans="1:2" x14ac:dyDescent="0.2">
      <c r="A84" t="str">
        <f>IF(C84&amp;G84&amp;D84&lt;&gt;'Funnel setup'!$K$3&amp;'Funnel setup'!$K$4&amp;'Funnel setup'!$K$6,".",IF(A83=".",1,A83+1))</f>
        <v>.</v>
      </c>
      <c r="B84" s="244" t="str">
        <f t="shared" si="1"/>
        <v/>
      </c>
    </row>
    <row r="85" spans="1:2" x14ac:dyDescent="0.2">
      <c r="A85" t="str">
        <f>IF(C85&amp;G85&amp;D85&lt;&gt;'Funnel setup'!$K$3&amp;'Funnel setup'!$K$4&amp;'Funnel setup'!$K$6,".",IF(A84=".",1,A84+1))</f>
        <v>.</v>
      </c>
      <c r="B85" s="244" t="str">
        <f t="shared" si="1"/>
        <v/>
      </c>
    </row>
    <row r="86" spans="1:2" x14ac:dyDescent="0.2">
      <c r="A86" t="str">
        <f>IF(C86&amp;G86&amp;D86&lt;&gt;'Funnel setup'!$K$3&amp;'Funnel setup'!$K$4&amp;'Funnel setup'!$K$6,".",IF(A85=".",1,A85+1))</f>
        <v>.</v>
      </c>
      <c r="B86" s="244" t="str">
        <f t="shared" si="1"/>
        <v/>
      </c>
    </row>
    <row r="87" spans="1:2" x14ac:dyDescent="0.2">
      <c r="A87" t="str">
        <f>IF(C87&amp;G87&amp;D87&lt;&gt;'Funnel setup'!$K$3&amp;'Funnel setup'!$K$4&amp;'Funnel setup'!$K$6,".",IF(A86=".",1,A86+1))</f>
        <v>.</v>
      </c>
      <c r="B87" s="244" t="str">
        <f t="shared" si="1"/>
        <v/>
      </c>
    </row>
    <row r="88" spans="1:2" x14ac:dyDescent="0.2">
      <c r="A88" t="str">
        <f>IF(C88&amp;G88&amp;D88&lt;&gt;'Funnel setup'!$K$3&amp;'Funnel setup'!$K$4&amp;'Funnel setup'!$K$6,".",IF(A87=".",1,A87+1))</f>
        <v>.</v>
      </c>
      <c r="B88" s="244" t="str">
        <f t="shared" si="1"/>
        <v/>
      </c>
    </row>
    <row r="89" spans="1:2" x14ac:dyDescent="0.2">
      <c r="A89" t="str">
        <f>IF(C89&amp;G89&amp;D89&lt;&gt;'Funnel setup'!$K$3&amp;'Funnel setup'!$K$4&amp;'Funnel setup'!$K$6,".",IF(A88=".",1,A88+1))</f>
        <v>.</v>
      </c>
      <c r="B89" s="244" t="str">
        <f t="shared" si="1"/>
        <v/>
      </c>
    </row>
    <row r="90" spans="1:2" x14ac:dyDescent="0.2">
      <c r="A90" t="str">
        <f>IF(C90&amp;G90&amp;D90&lt;&gt;'Funnel setup'!$K$3&amp;'Funnel setup'!$K$4&amp;'Funnel setup'!$K$6,".",IF(A89=".",1,A89+1))</f>
        <v>.</v>
      </c>
      <c r="B90" s="244" t="str">
        <f t="shared" si="1"/>
        <v/>
      </c>
    </row>
    <row r="91" spans="1:2" x14ac:dyDescent="0.2">
      <c r="A91" t="str">
        <f>IF(C91&amp;G91&amp;D91&lt;&gt;'Funnel setup'!$K$3&amp;'Funnel setup'!$K$4&amp;'Funnel setup'!$K$6,".",IF(A90=".",1,A90+1))</f>
        <v>.</v>
      </c>
      <c r="B91" s="244" t="str">
        <f t="shared" si="1"/>
        <v/>
      </c>
    </row>
    <row r="92" spans="1:2" x14ac:dyDescent="0.2">
      <c r="A92" t="str">
        <f>IF(C92&amp;G92&amp;D92&lt;&gt;'Funnel setup'!$K$3&amp;'Funnel setup'!$K$4&amp;'Funnel setup'!$K$6,".",IF(A91=".",1,A91+1))</f>
        <v>.</v>
      </c>
      <c r="B92" s="244" t="str">
        <f t="shared" si="1"/>
        <v/>
      </c>
    </row>
    <row r="93" spans="1:2" x14ac:dyDescent="0.2">
      <c r="A93" t="str">
        <f>IF(C93&amp;G93&amp;D93&lt;&gt;'Funnel setup'!$K$3&amp;'Funnel setup'!$K$4&amp;'Funnel setup'!$K$6,".",IF(A92=".",1,A92+1))</f>
        <v>.</v>
      </c>
      <c r="B93" s="244" t="str">
        <f t="shared" si="1"/>
        <v/>
      </c>
    </row>
    <row r="94" spans="1:2" x14ac:dyDescent="0.2">
      <c r="A94" t="str">
        <f>IF(C94&amp;G94&amp;D94&lt;&gt;'Funnel setup'!$K$3&amp;'Funnel setup'!$K$4&amp;'Funnel setup'!$K$6,".",IF(A93=".",1,A93+1))</f>
        <v>.</v>
      </c>
      <c r="B94" s="244" t="str">
        <f t="shared" si="1"/>
        <v/>
      </c>
    </row>
    <row r="95" spans="1:2" x14ac:dyDescent="0.2">
      <c r="A95" t="str">
        <f>IF(C95&amp;G95&amp;D95&lt;&gt;'Funnel setup'!$K$3&amp;'Funnel setup'!$K$4&amp;'Funnel setup'!$K$6,".",IF(A94=".",1,A94+1))</f>
        <v>.</v>
      </c>
      <c r="B95" s="244" t="str">
        <f t="shared" si="1"/>
        <v/>
      </c>
    </row>
    <row r="96" spans="1:2" x14ac:dyDescent="0.2">
      <c r="A96" t="str">
        <f>IF(C96&amp;G96&amp;D96&lt;&gt;'Funnel setup'!$K$3&amp;'Funnel setup'!$K$4&amp;'Funnel setup'!$K$6,".",IF(A95=".",1,A95+1))</f>
        <v>.</v>
      </c>
      <c r="B96" s="244" t="str">
        <f t="shared" si="1"/>
        <v/>
      </c>
    </row>
    <row r="97" spans="1:2" x14ac:dyDescent="0.2">
      <c r="A97" t="str">
        <f>IF(C97&amp;G97&amp;D97&lt;&gt;'Funnel setup'!$K$3&amp;'Funnel setup'!$K$4&amp;'Funnel setup'!$K$6,".",IF(A96=".",1,A96+1))</f>
        <v>.</v>
      </c>
      <c r="B97" s="244" t="str">
        <f t="shared" si="1"/>
        <v/>
      </c>
    </row>
    <row r="98" spans="1:2" x14ac:dyDescent="0.2">
      <c r="A98" t="str">
        <f>IF(C98&amp;G98&amp;D98&lt;&gt;'Funnel setup'!$K$3&amp;'Funnel setup'!$K$4&amp;'Funnel setup'!$K$6,".",IF(A97=".",1,A97+1))</f>
        <v>.</v>
      </c>
      <c r="B98" s="244" t="str">
        <f t="shared" si="1"/>
        <v/>
      </c>
    </row>
    <row r="99" spans="1:2" x14ac:dyDescent="0.2">
      <c r="A99" t="str">
        <f>IF(C99&amp;G99&amp;D99&lt;&gt;'Funnel setup'!$K$3&amp;'Funnel setup'!$K$4&amp;'Funnel setup'!$K$6,".",IF(A98=".",1,A98+1))</f>
        <v>.</v>
      </c>
      <c r="B99" s="244" t="str">
        <f t="shared" si="1"/>
        <v/>
      </c>
    </row>
    <row r="100" spans="1:2" x14ac:dyDescent="0.2">
      <c r="A100" t="str">
        <f>IF(C100&amp;G100&amp;D100&lt;&gt;'Funnel setup'!$K$3&amp;'Funnel setup'!$K$4&amp;'Funnel setup'!$K$6,".",IF(A99=".",1,A99+1))</f>
        <v>.</v>
      </c>
      <c r="B100" s="244" t="str">
        <f t="shared" si="1"/>
        <v/>
      </c>
    </row>
    <row r="101" spans="1:2" x14ac:dyDescent="0.2">
      <c r="A101" t="str">
        <f>IF(C101&amp;G101&amp;D101&lt;&gt;'Funnel setup'!$K$3&amp;'Funnel setup'!$K$4&amp;'Funnel setup'!$K$6,".",IF(A100=".",1,A100+1))</f>
        <v>.</v>
      </c>
      <c r="B101" s="244" t="str">
        <f t="shared" si="1"/>
        <v/>
      </c>
    </row>
    <row r="102" spans="1:2" x14ac:dyDescent="0.2">
      <c r="A102" t="str">
        <f>IF(C102&amp;G102&amp;D102&lt;&gt;'Funnel setup'!$K$3&amp;'Funnel setup'!$K$4&amp;'Funnel setup'!$K$6,".",IF(A101=".",1,A101+1))</f>
        <v>.</v>
      </c>
      <c r="B102" s="244" t="str">
        <f t="shared" si="1"/>
        <v/>
      </c>
    </row>
    <row r="103" spans="1:2" x14ac:dyDescent="0.2">
      <c r="A103" t="str">
        <f>IF(C103&amp;G103&amp;D103&lt;&gt;'Funnel setup'!$K$3&amp;'Funnel setup'!$K$4&amp;'Funnel setup'!$K$6,".",IF(A102=".",1,A102+1))</f>
        <v>.</v>
      </c>
      <c r="B103" s="244" t="str">
        <f t="shared" si="1"/>
        <v/>
      </c>
    </row>
    <row r="104" spans="1:2" x14ac:dyDescent="0.2">
      <c r="A104" t="str">
        <f>IF(C104&amp;G104&amp;D104&lt;&gt;'Funnel setup'!$K$3&amp;'Funnel setup'!$K$4&amp;'Funnel setup'!$K$6,".",IF(A103=".",1,A103+1))</f>
        <v>.</v>
      </c>
      <c r="B104" s="244" t="str">
        <f t="shared" si="1"/>
        <v/>
      </c>
    </row>
    <row r="105" spans="1:2" x14ac:dyDescent="0.2">
      <c r="A105" t="str">
        <f>IF(C105&amp;G105&amp;D105&lt;&gt;'Funnel setup'!$K$3&amp;'Funnel setup'!$K$4&amp;'Funnel setup'!$K$6,".",IF(A104=".",1,A104+1))</f>
        <v>.</v>
      </c>
      <c r="B105" s="244" t="str">
        <f t="shared" si="1"/>
        <v/>
      </c>
    </row>
    <row r="106" spans="1:2" x14ac:dyDescent="0.2">
      <c r="A106" t="str">
        <f>IF(C106&amp;G106&amp;D106&lt;&gt;'Funnel setup'!$K$3&amp;'Funnel setup'!$K$4&amp;'Funnel setup'!$K$6,".",IF(A105=".",1,A105+1))</f>
        <v>.</v>
      </c>
      <c r="B106" s="244" t="str">
        <f t="shared" si="1"/>
        <v/>
      </c>
    </row>
    <row r="107" spans="1:2" x14ac:dyDescent="0.2">
      <c r="A107" t="str">
        <f>IF(C107&amp;G107&amp;D107&lt;&gt;'Funnel setup'!$K$3&amp;'Funnel setup'!$K$4&amp;'Funnel setup'!$K$6,".",IF(A106=".",1,A106+1))</f>
        <v>.</v>
      </c>
      <c r="B107" s="244" t="str">
        <f t="shared" si="1"/>
        <v/>
      </c>
    </row>
    <row r="108" spans="1:2" x14ac:dyDescent="0.2">
      <c r="A108" t="str">
        <f>IF(C108&amp;G108&amp;D108&lt;&gt;'Funnel setup'!$K$3&amp;'Funnel setup'!$K$4&amp;'Funnel setup'!$K$6,".",IF(A107=".",1,A107+1))</f>
        <v>.</v>
      </c>
      <c r="B108" s="244" t="str">
        <f t="shared" si="1"/>
        <v/>
      </c>
    </row>
    <row r="109" spans="1:2" x14ac:dyDescent="0.2">
      <c r="A109" t="str">
        <f>IF(C109&amp;G109&amp;D109&lt;&gt;'Funnel setup'!$K$3&amp;'Funnel setup'!$K$4&amp;'Funnel setup'!$K$6,".",IF(A108=".",1,A108+1))</f>
        <v>.</v>
      </c>
      <c r="B109" s="244" t="str">
        <f t="shared" si="1"/>
        <v/>
      </c>
    </row>
    <row r="110" spans="1:2" x14ac:dyDescent="0.2">
      <c r="A110" t="str">
        <f>IF(C110&amp;G110&amp;D110&lt;&gt;'Funnel setup'!$K$3&amp;'Funnel setup'!$K$4&amp;'Funnel setup'!$K$6,".",IF(A109=".",1,A109+1))</f>
        <v>.</v>
      </c>
      <c r="B110" s="244" t="str">
        <f t="shared" si="1"/>
        <v/>
      </c>
    </row>
    <row r="111" spans="1:2" x14ac:dyDescent="0.2">
      <c r="A111" t="str">
        <f>IF(C111&amp;G111&amp;D111&lt;&gt;'Funnel setup'!$K$3&amp;'Funnel setup'!$K$4&amp;'Funnel setup'!$K$6,".",IF(A110=".",1,A110+1))</f>
        <v>.</v>
      </c>
      <c r="B111" s="244" t="str">
        <f t="shared" si="1"/>
        <v/>
      </c>
    </row>
    <row r="112" spans="1:2" x14ac:dyDescent="0.2">
      <c r="A112" t="str">
        <f>IF(C112&amp;G112&amp;D112&lt;&gt;'Funnel setup'!$K$3&amp;'Funnel setup'!$K$4&amp;'Funnel setup'!$K$6,".",IF(A111=".",1,A111+1))</f>
        <v>.</v>
      </c>
      <c r="B112" s="244" t="str">
        <f t="shared" si="1"/>
        <v/>
      </c>
    </row>
    <row r="113" spans="1:2" x14ac:dyDescent="0.2">
      <c r="A113" t="str">
        <f>IF(C113&amp;G113&amp;D113&lt;&gt;'Funnel setup'!$K$3&amp;'Funnel setup'!$K$4&amp;'Funnel setup'!$K$6,".",IF(A112=".",1,A112+1))</f>
        <v>.</v>
      </c>
      <c r="B113" s="244" t="str">
        <f t="shared" si="1"/>
        <v/>
      </c>
    </row>
    <row r="114" spans="1:2" x14ac:dyDescent="0.2">
      <c r="A114" t="str">
        <f>IF(C114&amp;G114&amp;D114&lt;&gt;'Funnel setup'!$K$3&amp;'Funnel setup'!$K$4&amp;'Funnel setup'!$K$6,".",IF(A113=".",1,A113+1))</f>
        <v>.</v>
      </c>
      <c r="B114" s="244" t="str">
        <f t="shared" si="1"/>
        <v/>
      </c>
    </row>
    <row r="115" spans="1:2" x14ac:dyDescent="0.2">
      <c r="A115" t="str">
        <f>IF(C115&amp;G115&amp;D115&lt;&gt;'Funnel setup'!$K$3&amp;'Funnel setup'!$K$4&amp;'Funnel setup'!$K$6,".",IF(A114=".",1,A114+1))</f>
        <v>.</v>
      </c>
      <c r="B115" s="244" t="str">
        <f t="shared" si="1"/>
        <v/>
      </c>
    </row>
    <row r="116" spans="1:2" x14ac:dyDescent="0.2">
      <c r="A116" t="str">
        <f>IF(C116&amp;G116&amp;D116&lt;&gt;'Funnel setup'!$K$3&amp;'Funnel setup'!$K$4&amp;'Funnel setup'!$K$6,".",IF(A115=".",1,A115+1))</f>
        <v>.</v>
      </c>
      <c r="B116" s="244" t="str">
        <f t="shared" si="1"/>
        <v/>
      </c>
    </row>
    <row r="117" spans="1:2" x14ac:dyDescent="0.2">
      <c r="A117" t="str">
        <f>IF(C117&amp;G117&amp;D117&lt;&gt;'Funnel setup'!$K$3&amp;'Funnel setup'!$K$4&amp;'Funnel setup'!$K$6,".",IF(A116=".",1,A116+1))</f>
        <v>.</v>
      </c>
      <c r="B117" s="244" t="str">
        <f t="shared" si="1"/>
        <v/>
      </c>
    </row>
    <row r="118" spans="1:2" x14ac:dyDescent="0.2">
      <c r="A118" t="str">
        <f>IF(C118&amp;G118&amp;D118&lt;&gt;'Funnel setup'!$K$3&amp;'Funnel setup'!$K$4&amp;'Funnel setup'!$K$6,".",IF(A117=".",1,A117+1))</f>
        <v>.</v>
      </c>
      <c r="B118" s="244" t="str">
        <f t="shared" si="1"/>
        <v/>
      </c>
    </row>
    <row r="119" spans="1:2" x14ac:dyDescent="0.2">
      <c r="A119" t="str">
        <f>IF(C119&amp;G119&amp;D119&lt;&gt;'Funnel setup'!$K$3&amp;'Funnel setup'!$K$4&amp;'Funnel setup'!$K$6,".",IF(A118=".",1,A118+1))</f>
        <v>.</v>
      </c>
      <c r="B119" s="244" t="str">
        <f t="shared" si="1"/>
        <v/>
      </c>
    </row>
    <row r="120" spans="1:2" x14ac:dyDescent="0.2">
      <c r="A120" t="str">
        <f>IF(C120&amp;G120&amp;D120&lt;&gt;'Funnel setup'!$K$3&amp;'Funnel setup'!$K$4&amp;'Funnel setup'!$K$6,".",IF(A119=".",1,A119+1))</f>
        <v>.</v>
      </c>
      <c r="B120" s="244" t="str">
        <f t="shared" si="1"/>
        <v/>
      </c>
    </row>
    <row r="121" spans="1:2" x14ac:dyDescent="0.2">
      <c r="A121" t="str">
        <f>IF(C121&amp;G121&amp;D121&lt;&gt;'Funnel setup'!$K$3&amp;'Funnel setup'!$K$4&amp;'Funnel setup'!$K$6,".",IF(A120=".",1,A120+1))</f>
        <v>.</v>
      </c>
      <c r="B121" s="244" t="str">
        <f t="shared" si="1"/>
        <v/>
      </c>
    </row>
    <row r="122" spans="1:2" x14ac:dyDescent="0.2">
      <c r="A122" t="str">
        <f>IF(C122&amp;G122&amp;D122&lt;&gt;'Funnel setup'!$K$3&amp;'Funnel setup'!$K$4&amp;'Funnel setup'!$K$6,".",IF(A121=".",1,A121+1))</f>
        <v>.</v>
      </c>
      <c r="B122" s="244" t="str">
        <f t="shared" si="1"/>
        <v/>
      </c>
    </row>
    <row r="123" spans="1:2" x14ac:dyDescent="0.2">
      <c r="A123" t="str">
        <f>IF(C123&amp;G123&amp;D123&lt;&gt;'Funnel setup'!$K$3&amp;'Funnel setup'!$K$4&amp;'Funnel setup'!$K$6,".",IF(A122=".",1,A122+1))</f>
        <v>.</v>
      </c>
      <c r="B123" s="244" t="str">
        <f t="shared" si="1"/>
        <v/>
      </c>
    </row>
    <row r="124" spans="1:2" x14ac:dyDescent="0.2">
      <c r="A124" t="str">
        <f>IF(C124&amp;G124&amp;D124&lt;&gt;'Funnel setup'!$K$3&amp;'Funnel setup'!$K$4&amp;'Funnel setup'!$K$6,".",IF(A123=".",1,A123+1))</f>
        <v>.</v>
      </c>
      <c r="B124" s="244" t="str">
        <f t="shared" si="1"/>
        <v/>
      </c>
    </row>
    <row r="125" spans="1:2" x14ac:dyDescent="0.2">
      <c r="A125" t="str">
        <f>IF(C125&amp;G125&amp;D125&lt;&gt;'Funnel setup'!$K$3&amp;'Funnel setup'!$K$4&amp;'Funnel setup'!$K$6,".",IF(A124=".",1,A124+1))</f>
        <v>.</v>
      </c>
      <c r="B125" s="244" t="str">
        <f t="shared" si="1"/>
        <v/>
      </c>
    </row>
    <row r="126" spans="1:2" x14ac:dyDescent="0.2">
      <c r="A126" t="str">
        <f>IF(C126&amp;G126&amp;D126&lt;&gt;'Funnel setup'!$K$3&amp;'Funnel setup'!$K$4&amp;'Funnel setup'!$K$6,".",IF(A125=".",1,A125+1))</f>
        <v>.</v>
      </c>
      <c r="B126" s="244" t="str">
        <f t="shared" si="1"/>
        <v/>
      </c>
    </row>
    <row r="127" spans="1:2" x14ac:dyDescent="0.2">
      <c r="A127" t="str">
        <f>IF(C127&amp;G127&amp;D127&lt;&gt;'Funnel setup'!$K$3&amp;'Funnel setup'!$K$4&amp;'Funnel setup'!$K$6,".",IF(A126=".",1,A126+1))</f>
        <v>.</v>
      </c>
      <c r="B127" s="244" t="str">
        <f t="shared" si="1"/>
        <v/>
      </c>
    </row>
    <row r="128" spans="1:2" x14ac:dyDescent="0.2">
      <c r="A128" t="str">
        <f>IF(C128&amp;G128&amp;D128&lt;&gt;'Funnel setup'!$K$3&amp;'Funnel setup'!$K$4&amp;'Funnel setup'!$K$6,".",IF(A127=".",1,A127+1))</f>
        <v>.</v>
      </c>
      <c r="B128" s="244" t="str">
        <f t="shared" si="1"/>
        <v/>
      </c>
    </row>
    <row r="129" spans="1:2" x14ac:dyDescent="0.2">
      <c r="A129" t="str">
        <f>IF(C129&amp;G129&amp;D129&lt;&gt;'Funnel setup'!$K$3&amp;'Funnel setup'!$K$4&amp;'Funnel setup'!$K$6,".",IF(A128=".",1,A128+1))</f>
        <v>.</v>
      </c>
      <c r="B129" s="244" t="str">
        <f t="shared" si="1"/>
        <v/>
      </c>
    </row>
    <row r="130" spans="1:2" x14ac:dyDescent="0.2">
      <c r="A130" t="str">
        <f>IF(C130&amp;G130&amp;D130&lt;&gt;'Funnel setup'!$K$3&amp;'Funnel setup'!$K$4&amp;'Funnel setup'!$K$6,".",IF(A129=".",1,A129+1))</f>
        <v>.</v>
      </c>
      <c r="B130" s="244" t="str">
        <f t="shared" ref="B130:B193" si="2">C130&amp;D130&amp;F130&amp;G130</f>
        <v/>
      </c>
    </row>
    <row r="131" spans="1:2" x14ac:dyDescent="0.2">
      <c r="A131" t="str">
        <f>IF(C131&amp;G131&amp;D131&lt;&gt;'Funnel setup'!$K$3&amp;'Funnel setup'!$K$4&amp;'Funnel setup'!$K$6,".",IF(A130=".",1,A130+1))</f>
        <v>.</v>
      </c>
      <c r="B131" s="244" t="str">
        <f t="shared" si="2"/>
        <v/>
      </c>
    </row>
    <row r="132" spans="1:2" x14ac:dyDescent="0.2">
      <c r="A132" t="str">
        <f>IF(C132&amp;G132&amp;D132&lt;&gt;'Funnel setup'!$K$3&amp;'Funnel setup'!$K$4&amp;'Funnel setup'!$K$6,".",IF(A131=".",1,A131+1))</f>
        <v>.</v>
      </c>
      <c r="B132" s="244" t="str">
        <f t="shared" si="2"/>
        <v/>
      </c>
    </row>
    <row r="133" spans="1:2" x14ac:dyDescent="0.2">
      <c r="A133" t="str">
        <f>IF(C133&amp;G133&amp;D133&lt;&gt;'Funnel setup'!$K$3&amp;'Funnel setup'!$K$4&amp;'Funnel setup'!$K$6,".",IF(A132=".",1,A132+1))</f>
        <v>.</v>
      </c>
      <c r="B133" s="244" t="str">
        <f t="shared" si="2"/>
        <v/>
      </c>
    </row>
    <row r="134" spans="1:2" x14ac:dyDescent="0.2">
      <c r="A134" t="str">
        <f>IF(C134&amp;G134&amp;D134&lt;&gt;'Funnel setup'!$K$3&amp;'Funnel setup'!$K$4&amp;'Funnel setup'!$K$6,".",IF(A133=".",1,A133+1))</f>
        <v>.</v>
      </c>
      <c r="B134" s="244" t="str">
        <f t="shared" si="2"/>
        <v/>
      </c>
    </row>
    <row r="135" spans="1:2" x14ac:dyDescent="0.2">
      <c r="A135" t="str">
        <f>IF(C135&amp;G135&amp;D135&lt;&gt;'Funnel setup'!$K$3&amp;'Funnel setup'!$K$4&amp;'Funnel setup'!$K$6,".",IF(A134=".",1,A134+1))</f>
        <v>.</v>
      </c>
      <c r="B135" s="244" t="str">
        <f t="shared" si="2"/>
        <v/>
      </c>
    </row>
    <row r="136" spans="1:2" x14ac:dyDescent="0.2">
      <c r="A136" t="str">
        <f>IF(C136&amp;G136&amp;D136&lt;&gt;'Funnel setup'!$K$3&amp;'Funnel setup'!$K$4&amp;'Funnel setup'!$K$6,".",IF(A135=".",1,A135+1))</f>
        <v>.</v>
      </c>
      <c r="B136" s="244" t="str">
        <f t="shared" si="2"/>
        <v/>
      </c>
    </row>
    <row r="137" spans="1:2" x14ac:dyDescent="0.2">
      <c r="A137" t="str">
        <f>IF(C137&amp;G137&amp;D137&lt;&gt;'Funnel setup'!$K$3&amp;'Funnel setup'!$K$4&amp;'Funnel setup'!$K$6,".",IF(A136=".",1,A136+1))</f>
        <v>.</v>
      </c>
      <c r="B137" s="244" t="str">
        <f t="shared" si="2"/>
        <v/>
      </c>
    </row>
    <row r="138" spans="1:2" x14ac:dyDescent="0.2">
      <c r="A138" t="str">
        <f>IF(C138&amp;G138&amp;D138&lt;&gt;'Funnel setup'!$K$3&amp;'Funnel setup'!$K$4&amp;'Funnel setup'!$K$6,".",IF(A137=".",1,A137+1))</f>
        <v>.</v>
      </c>
      <c r="B138" s="244" t="str">
        <f t="shared" si="2"/>
        <v/>
      </c>
    </row>
    <row r="139" spans="1:2" x14ac:dyDescent="0.2">
      <c r="A139" t="str">
        <f>IF(C139&amp;G139&amp;D139&lt;&gt;'Funnel setup'!$K$3&amp;'Funnel setup'!$K$4&amp;'Funnel setup'!$K$6,".",IF(A138=".",1,A138+1))</f>
        <v>.</v>
      </c>
      <c r="B139" s="244" t="str">
        <f t="shared" si="2"/>
        <v/>
      </c>
    </row>
    <row r="140" spans="1:2" x14ac:dyDescent="0.2">
      <c r="A140" t="str">
        <f>IF(C140&amp;G140&amp;D140&lt;&gt;'Funnel setup'!$K$3&amp;'Funnel setup'!$K$4&amp;'Funnel setup'!$K$6,".",IF(A139=".",1,A139+1))</f>
        <v>.</v>
      </c>
      <c r="B140" s="244" t="str">
        <f t="shared" si="2"/>
        <v/>
      </c>
    </row>
    <row r="141" spans="1:2" x14ac:dyDescent="0.2">
      <c r="A141" t="str">
        <f>IF(C141&amp;G141&amp;D141&lt;&gt;'Funnel setup'!$K$3&amp;'Funnel setup'!$K$4&amp;'Funnel setup'!$K$6,".",IF(A140=".",1,A140+1))</f>
        <v>.</v>
      </c>
      <c r="B141" s="244" t="str">
        <f t="shared" si="2"/>
        <v/>
      </c>
    </row>
    <row r="142" spans="1:2" x14ac:dyDescent="0.2">
      <c r="A142" t="str">
        <f>IF(C142&amp;G142&amp;D142&lt;&gt;'Funnel setup'!$K$3&amp;'Funnel setup'!$K$4&amp;'Funnel setup'!$K$6,".",IF(A141=".",1,A141+1))</f>
        <v>.</v>
      </c>
      <c r="B142" s="244" t="str">
        <f t="shared" si="2"/>
        <v/>
      </c>
    </row>
    <row r="143" spans="1:2" x14ac:dyDescent="0.2">
      <c r="A143" t="str">
        <f>IF(C143&amp;G143&amp;D143&lt;&gt;'Funnel setup'!$K$3&amp;'Funnel setup'!$K$4&amp;'Funnel setup'!$K$6,".",IF(A142=".",1,A142+1))</f>
        <v>.</v>
      </c>
      <c r="B143" s="244" t="str">
        <f t="shared" si="2"/>
        <v/>
      </c>
    </row>
    <row r="144" spans="1:2" x14ac:dyDescent="0.2">
      <c r="A144" t="str">
        <f>IF(C144&amp;G144&amp;D144&lt;&gt;'Funnel setup'!$K$3&amp;'Funnel setup'!$K$4&amp;'Funnel setup'!$K$6,".",IF(A143=".",1,A143+1))</f>
        <v>.</v>
      </c>
      <c r="B144" s="244" t="str">
        <f t="shared" si="2"/>
        <v/>
      </c>
    </row>
    <row r="145" spans="1:2" x14ac:dyDescent="0.2">
      <c r="A145" t="str">
        <f>IF(C145&amp;G145&amp;D145&lt;&gt;'Funnel setup'!$K$3&amp;'Funnel setup'!$K$4&amp;'Funnel setup'!$K$6,".",IF(A144=".",1,A144+1))</f>
        <v>.</v>
      </c>
      <c r="B145" s="244" t="str">
        <f t="shared" si="2"/>
        <v/>
      </c>
    </row>
    <row r="146" spans="1:2" x14ac:dyDescent="0.2">
      <c r="A146" t="str">
        <f>IF(C146&amp;G146&amp;D146&lt;&gt;'Funnel setup'!$K$3&amp;'Funnel setup'!$K$4&amp;'Funnel setup'!$K$6,".",IF(A145=".",1,A145+1))</f>
        <v>.</v>
      </c>
      <c r="B146" s="244" t="str">
        <f t="shared" si="2"/>
        <v/>
      </c>
    </row>
    <row r="147" spans="1:2" x14ac:dyDescent="0.2">
      <c r="A147" t="str">
        <f>IF(C147&amp;G147&amp;D147&lt;&gt;'Funnel setup'!$K$3&amp;'Funnel setup'!$K$4&amp;'Funnel setup'!$K$6,".",IF(A146=".",1,A146+1))</f>
        <v>.</v>
      </c>
      <c r="B147" s="244" t="str">
        <f t="shared" si="2"/>
        <v/>
      </c>
    </row>
    <row r="148" spans="1:2" x14ac:dyDescent="0.2">
      <c r="A148" t="str">
        <f>IF(C148&amp;G148&amp;D148&lt;&gt;'Funnel setup'!$K$3&amp;'Funnel setup'!$K$4&amp;'Funnel setup'!$K$6,".",IF(A147=".",1,A147+1))</f>
        <v>.</v>
      </c>
      <c r="B148" s="244" t="str">
        <f t="shared" si="2"/>
        <v/>
      </c>
    </row>
    <row r="149" spans="1:2" x14ac:dyDescent="0.2">
      <c r="A149" t="str">
        <f>IF(C149&amp;G149&amp;D149&lt;&gt;'Funnel setup'!$K$3&amp;'Funnel setup'!$K$4&amp;'Funnel setup'!$K$6,".",IF(A148=".",1,A148+1))</f>
        <v>.</v>
      </c>
      <c r="B149" s="244" t="str">
        <f t="shared" si="2"/>
        <v/>
      </c>
    </row>
    <row r="150" spans="1:2" x14ac:dyDescent="0.2">
      <c r="A150" t="str">
        <f>IF(C150&amp;G150&amp;D150&lt;&gt;'Funnel setup'!$K$3&amp;'Funnel setup'!$K$4&amp;'Funnel setup'!$K$6,".",IF(A149=".",1,A149+1))</f>
        <v>.</v>
      </c>
      <c r="B150" s="244" t="str">
        <f t="shared" si="2"/>
        <v/>
      </c>
    </row>
    <row r="151" spans="1:2" x14ac:dyDescent="0.2">
      <c r="A151" t="str">
        <f>IF(C151&amp;G151&amp;D151&lt;&gt;'Funnel setup'!$K$3&amp;'Funnel setup'!$K$4&amp;'Funnel setup'!$K$6,".",IF(A150=".",1,A150+1))</f>
        <v>.</v>
      </c>
      <c r="B151" s="244" t="str">
        <f t="shared" si="2"/>
        <v/>
      </c>
    </row>
    <row r="152" spans="1:2" x14ac:dyDescent="0.2">
      <c r="A152" t="str">
        <f>IF(C152&amp;G152&amp;D152&lt;&gt;'Funnel setup'!$K$3&amp;'Funnel setup'!$K$4&amp;'Funnel setup'!$K$6,".",IF(A151=".",1,A151+1))</f>
        <v>.</v>
      </c>
      <c r="B152" s="244" t="str">
        <f t="shared" si="2"/>
        <v/>
      </c>
    </row>
    <row r="153" spans="1:2" x14ac:dyDescent="0.2">
      <c r="A153" t="str">
        <f>IF(C153&amp;G153&amp;D153&lt;&gt;'Funnel setup'!$K$3&amp;'Funnel setup'!$K$4&amp;'Funnel setup'!$K$6,".",IF(A152=".",1,A152+1))</f>
        <v>.</v>
      </c>
      <c r="B153" s="244" t="str">
        <f t="shared" si="2"/>
        <v/>
      </c>
    </row>
    <row r="154" spans="1:2" x14ac:dyDescent="0.2">
      <c r="A154" t="str">
        <f>IF(C154&amp;G154&amp;D154&lt;&gt;'Funnel setup'!$K$3&amp;'Funnel setup'!$K$4&amp;'Funnel setup'!$K$6,".",IF(A153=".",1,A153+1))</f>
        <v>.</v>
      </c>
      <c r="B154" s="244" t="str">
        <f t="shared" si="2"/>
        <v/>
      </c>
    </row>
    <row r="155" spans="1:2" x14ac:dyDescent="0.2">
      <c r="A155" t="str">
        <f>IF(C155&amp;G155&amp;D155&lt;&gt;'Funnel setup'!$K$3&amp;'Funnel setup'!$K$4&amp;'Funnel setup'!$K$6,".",IF(A154=".",1,A154+1))</f>
        <v>.</v>
      </c>
      <c r="B155" s="244" t="str">
        <f t="shared" si="2"/>
        <v/>
      </c>
    </row>
    <row r="156" spans="1:2" x14ac:dyDescent="0.2">
      <c r="A156" t="str">
        <f>IF(C156&amp;G156&amp;D156&lt;&gt;'Funnel setup'!$K$3&amp;'Funnel setup'!$K$4&amp;'Funnel setup'!$K$6,".",IF(A155=".",1,A155+1))</f>
        <v>.</v>
      </c>
      <c r="B156" s="244" t="str">
        <f t="shared" si="2"/>
        <v/>
      </c>
    </row>
    <row r="157" spans="1:2" x14ac:dyDescent="0.2">
      <c r="A157" t="str">
        <f>IF(C157&amp;G157&amp;D157&lt;&gt;'Funnel setup'!$K$3&amp;'Funnel setup'!$K$4&amp;'Funnel setup'!$K$6,".",IF(A156=".",1,A156+1))</f>
        <v>.</v>
      </c>
      <c r="B157" s="244" t="str">
        <f t="shared" si="2"/>
        <v/>
      </c>
    </row>
    <row r="158" spans="1:2" x14ac:dyDescent="0.2">
      <c r="A158" t="str">
        <f>IF(C158&amp;G158&amp;D158&lt;&gt;'Funnel setup'!$K$3&amp;'Funnel setup'!$K$4&amp;'Funnel setup'!$K$6,".",IF(A157=".",1,A157+1))</f>
        <v>.</v>
      </c>
      <c r="B158" s="244" t="str">
        <f t="shared" si="2"/>
        <v/>
      </c>
    </row>
    <row r="159" spans="1:2" x14ac:dyDescent="0.2">
      <c r="A159" t="str">
        <f>IF(C159&amp;G159&amp;D159&lt;&gt;'Funnel setup'!$K$3&amp;'Funnel setup'!$K$4&amp;'Funnel setup'!$K$6,".",IF(A158=".",1,A158+1))</f>
        <v>.</v>
      </c>
      <c r="B159" s="244" t="str">
        <f t="shared" si="2"/>
        <v/>
      </c>
    </row>
    <row r="160" spans="1:2" x14ac:dyDescent="0.2">
      <c r="A160" t="str">
        <f>IF(C160&amp;G160&amp;D160&lt;&gt;'Funnel setup'!$K$3&amp;'Funnel setup'!$K$4&amp;'Funnel setup'!$K$6,".",IF(A159=".",1,A159+1))</f>
        <v>.</v>
      </c>
      <c r="B160" s="244" t="str">
        <f t="shared" si="2"/>
        <v/>
      </c>
    </row>
    <row r="161" spans="1:2" x14ac:dyDescent="0.2">
      <c r="A161" t="str">
        <f>IF(C161&amp;G161&amp;D161&lt;&gt;'Funnel setup'!$K$3&amp;'Funnel setup'!$K$4&amp;'Funnel setup'!$K$6,".",IF(A160=".",1,A160+1))</f>
        <v>.</v>
      </c>
      <c r="B161" s="244" t="str">
        <f t="shared" si="2"/>
        <v/>
      </c>
    </row>
    <row r="162" spans="1:2" x14ac:dyDescent="0.2">
      <c r="A162" t="str">
        <f>IF(C162&amp;G162&amp;D162&lt;&gt;'Funnel setup'!$K$3&amp;'Funnel setup'!$K$4&amp;'Funnel setup'!$K$6,".",IF(A161=".",1,A161+1))</f>
        <v>.</v>
      </c>
      <c r="B162" s="244" t="str">
        <f t="shared" si="2"/>
        <v/>
      </c>
    </row>
    <row r="163" spans="1:2" x14ac:dyDescent="0.2">
      <c r="A163" t="str">
        <f>IF(C163&amp;G163&amp;D163&lt;&gt;'Funnel setup'!$K$3&amp;'Funnel setup'!$K$4&amp;'Funnel setup'!$K$6,".",IF(A162=".",1,A162+1))</f>
        <v>.</v>
      </c>
      <c r="B163" s="244" t="str">
        <f t="shared" si="2"/>
        <v/>
      </c>
    </row>
    <row r="164" spans="1:2" x14ac:dyDescent="0.2">
      <c r="A164" t="str">
        <f>IF(C164&amp;G164&amp;D164&lt;&gt;'Funnel setup'!$K$3&amp;'Funnel setup'!$K$4&amp;'Funnel setup'!$K$6,".",IF(A163=".",1,A163+1))</f>
        <v>.</v>
      </c>
      <c r="B164" s="244" t="str">
        <f t="shared" si="2"/>
        <v/>
      </c>
    </row>
    <row r="165" spans="1:2" x14ac:dyDescent="0.2">
      <c r="A165" t="str">
        <f>IF(C165&amp;G165&amp;D165&lt;&gt;'Funnel setup'!$K$3&amp;'Funnel setup'!$K$4&amp;'Funnel setup'!$K$6,".",IF(A164=".",1,A164+1))</f>
        <v>.</v>
      </c>
      <c r="B165" s="244" t="str">
        <f t="shared" si="2"/>
        <v/>
      </c>
    </row>
    <row r="166" spans="1:2" x14ac:dyDescent="0.2">
      <c r="A166" t="str">
        <f>IF(C166&amp;G166&amp;D166&lt;&gt;'Funnel setup'!$K$3&amp;'Funnel setup'!$K$4&amp;'Funnel setup'!$K$6,".",IF(A165=".",1,A165+1))</f>
        <v>.</v>
      </c>
      <c r="B166" s="244" t="str">
        <f t="shared" si="2"/>
        <v/>
      </c>
    </row>
    <row r="167" spans="1:2" x14ac:dyDescent="0.2">
      <c r="A167" t="str">
        <f>IF(C167&amp;G167&amp;D167&lt;&gt;'Funnel setup'!$K$3&amp;'Funnel setup'!$K$4&amp;'Funnel setup'!$K$6,".",IF(A166=".",1,A166+1))</f>
        <v>.</v>
      </c>
      <c r="B167" s="244" t="str">
        <f t="shared" si="2"/>
        <v/>
      </c>
    </row>
    <row r="168" spans="1:2" x14ac:dyDescent="0.2">
      <c r="A168" t="str">
        <f>IF(C168&amp;G168&amp;D168&lt;&gt;'Funnel setup'!$K$3&amp;'Funnel setup'!$K$4&amp;'Funnel setup'!$K$6,".",IF(A167=".",1,A167+1))</f>
        <v>.</v>
      </c>
      <c r="B168" s="244" t="str">
        <f t="shared" si="2"/>
        <v/>
      </c>
    </row>
    <row r="169" spans="1:2" x14ac:dyDescent="0.2">
      <c r="A169" t="str">
        <f>IF(C169&amp;G169&amp;D169&lt;&gt;'Funnel setup'!$K$3&amp;'Funnel setup'!$K$4&amp;'Funnel setup'!$K$6,".",IF(A168=".",1,A168+1))</f>
        <v>.</v>
      </c>
      <c r="B169" s="244" t="str">
        <f t="shared" si="2"/>
        <v/>
      </c>
    </row>
    <row r="170" spans="1:2" x14ac:dyDescent="0.2">
      <c r="A170" t="str">
        <f>IF(C170&amp;G170&amp;D170&lt;&gt;'Funnel setup'!$K$3&amp;'Funnel setup'!$K$4&amp;'Funnel setup'!$K$6,".",IF(A169=".",1,A169+1))</f>
        <v>.</v>
      </c>
      <c r="B170" s="244" t="str">
        <f t="shared" si="2"/>
        <v/>
      </c>
    </row>
    <row r="171" spans="1:2" x14ac:dyDescent="0.2">
      <c r="A171" t="str">
        <f>IF(C171&amp;G171&amp;D171&lt;&gt;'Funnel setup'!$K$3&amp;'Funnel setup'!$K$4&amp;'Funnel setup'!$K$6,".",IF(A170=".",1,A170+1))</f>
        <v>.</v>
      </c>
      <c r="B171" s="244" t="str">
        <f t="shared" si="2"/>
        <v/>
      </c>
    </row>
    <row r="172" spans="1:2" x14ac:dyDescent="0.2">
      <c r="A172" t="str">
        <f>IF(C172&amp;G172&amp;D172&lt;&gt;'Funnel setup'!$K$3&amp;'Funnel setup'!$K$4&amp;'Funnel setup'!$K$6,".",IF(A171=".",1,A171+1))</f>
        <v>.</v>
      </c>
      <c r="B172" s="244" t="str">
        <f t="shared" si="2"/>
        <v/>
      </c>
    </row>
    <row r="173" spans="1:2" x14ac:dyDescent="0.2">
      <c r="A173" t="str">
        <f>IF(C173&amp;G173&amp;D173&lt;&gt;'Funnel setup'!$K$3&amp;'Funnel setup'!$K$4&amp;'Funnel setup'!$K$6,".",IF(A172=".",1,A172+1))</f>
        <v>.</v>
      </c>
      <c r="B173" s="244" t="str">
        <f t="shared" si="2"/>
        <v/>
      </c>
    </row>
    <row r="174" spans="1:2" x14ac:dyDescent="0.2">
      <c r="A174" t="str">
        <f>IF(C174&amp;G174&amp;D174&lt;&gt;'Funnel setup'!$K$3&amp;'Funnel setup'!$K$4&amp;'Funnel setup'!$K$6,".",IF(A173=".",1,A173+1))</f>
        <v>.</v>
      </c>
      <c r="B174" s="244" t="str">
        <f t="shared" si="2"/>
        <v/>
      </c>
    </row>
    <row r="175" spans="1:2" x14ac:dyDescent="0.2">
      <c r="A175" t="str">
        <f>IF(C175&amp;G175&amp;D175&lt;&gt;'Funnel setup'!$K$3&amp;'Funnel setup'!$K$4&amp;'Funnel setup'!$K$6,".",IF(A174=".",1,A174+1))</f>
        <v>.</v>
      </c>
      <c r="B175" s="244" t="str">
        <f t="shared" si="2"/>
        <v/>
      </c>
    </row>
    <row r="176" spans="1:2" x14ac:dyDescent="0.2">
      <c r="A176" t="str">
        <f>IF(C176&amp;G176&amp;D176&lt;&gt;'Funnel setup'!$K$3&amp;'Funnel setup'!$K$4&amp;'Funnel setup'!$K$6,".",IF(A175=".",1,A175+1))</f>
        <v>.</v>
      </c>
      <c r="B176" s="244" t="str">
        <f t="shared" si="2"/>
        <v/>
      </c>
    </row>
    <row r="177" spans="1:2" x14ac:dyDescent="0.2">
      <c r="A177" t="str">
        <f>IF(C177&amp;G177&amp;D177&lt;&gt;'Funnel setup'!$K$3&amp;'Funnel setup'!$K$4&amp;'Funnel setup'!$K$6,".",IF(A176=".",1,A176+1))</f>
        <v>.</v>
      </c>
      <c r="B177" s="244" t="str">
        <f t="shared" si="2"/>
        <v/>
      </c>
    </row>
    <row r="178" spans="1:2" x14ac:dyDescent="0.2">
      <c r="A178" t="str">
        <f>IF(C178&amp;G178&amp;D178&lt;&gt;'Funnel setup'!$K$3&amp;'Funnel setup'!$K$4&amp;'Funnel setup'!$K$6,".",IF(A177=".",1,A177+1))</f>
        <v>.</v>
      </c>
      <c r="B178" s="244" t="str">
        <f t="shared" si="2"/>
        <v/>
      </c>
    </row>
    <row r="179" spans="1:2" x14ac:dyDescent="0.2">
      <c r="A179" t="str">
        <f>IF(C179&amp;G179&amp;D179&lt;&gt;'Funnel setup'!$K$3&amp;'Funnel setup'!$K$4&amp;'Funnel setup'!$K$6,".",IF(A178=".",1,A178+1))</f>
        <v>.</v>
      </c>
      <c r="B179" s="244" t="str">
        <f t="shared" si="2"/>
        <v/>
      </c>
    </row>
    <row r="180" spans="1:2" x14ac:dyDescent="0.2">
      <c r="A180" t="str">
        <f>IF(C180&amp;G180&amp;D180&lt;&gt;'Funnel setup'!$K$3&amp;'Funnel setup'!$K$4&amp;'Funnel setup'!$K$6,".",IF(A179=".",1,A179+1))</f>
        <v>.</v>
      </c>
      <c r="B180" s="244" t="str">
        <f t="shared" si="2"/>
        <v/>
      </c>
    </row>
    <row r="181" spans="1:2" x14ac:dyDescent="0.2">
      <c r="A181" t="str">
        <f>IF(C181&amp;G181&amp;D181&lt;&gt;'Funnel setup'!$K$3&amp;'Funnel setup'!$K$4&amp;'Funnel setup'!$K$6,".",IF(A180=".",1,A180+1))</f>
        <v>.</v>
      </c>
      <c r="B181" s="244" t="str">
        <f t="shared" si="2"/>
        <v/>
      </c>
    </row>
    <row r="182" spans="1:2" x14ac:dyDescent="0.2">
      <c r="A182" t="str">
        <f>IF(C182&amp;G182&amp;D182&lt;&gt;'Funnel setup'!$K$3&amp;'Funnel setup'!$K$4&amp;'Funnel setup'!$K$6,".",IF(A181=".",1,A181+1))</f>
        <v>.</v>
      </c>
      <c r="B182" s="244" t="str">
        <f t="shared" si="2"/>
        <v/>
      </c>
    </row>
    <row r="183" spans="1:2" x14ac:dyDescent="0.2">
      <c r="A183" t="str">
        <f>IF(C183&amp;G183&amp;D183&lt;&gt;'Funnel setup'!$K$3&amp;'Funnel setup'!$K$4&amp;'Funnel setup'!$K$6,".",IF(A182=".",1,A182+1))</f>
        <v>.</v>
      </c>
      <c r="B183" s="244" t="str">
        <f t="shared" si="2"/>
        <v/>
      </c>
    </row>
    <row r="184" spans="1:2" x14ac:dyDescent="0.2">
      <c r="A184" t="str">
        <f>IF(C184&amp;G184&amp;D184&lt;&gt;'Funnel setup'!$K$3&amp;'Funnel setup'!$K$4&amp;'Funnel setup'!$K$6,".",IF(A183=".",1,A183+1))</f>
        <v>.</v>
      </c>
      <c r="B184" s="244" t="str">
        <f t="shared" si="2"/>
        <v/>
      </c>
    </row>
    <row r="185" spans="1:2" x14ac:dyDescent="0.2">
      <c r="A185" t="str">
        <f>IF(C185&amp;G185&amp;D185&lt;&gt;'Funnel setup'!$K$3&amp;'Funnel setup'!$K$4&amp;'Funnel setup'!$K$6,".",IF(A184=".",1,A184+1))</f>
        <v>.</v>
      </c>
      <c r="B185" s="244" t="str">
        <f t="shared" si="2"/>
        <v/>
      </c>
    </row>
    <row r="186" spans="1:2" x14ac:dyDescent="0.2">
      <c r="A186" t="str">
        <f>IF(C186&amp;G186&amp;D186&lt;&gt;'Funnel setup'!$K$3&amp;'Funnel setup'!$K$4&amp;'Funnel setup'!$K$6,".",IF(A185=".",1,A185+1))</f>
        <v>.</v>
      </c>
      <c r="B186" s="244" t="str">
        <f t="shared" si="2"/>
        <v/>
      </c>
    </row>
    <row r="187" spans="1:2" x14ac:dyDescent="0.2">
      <c r="A187" t="str">
        <f>IF(C187&amp;G187&amp;D187&lt;&gt;'Funnel setup'!$K$3&amp;'Funnel setup'!$K$4&amp;'Funnel setup'!$K$6,".",IF(A186=".",1,A186+1))</f>
        <v>.</v>
      </c>
      <c r="B187" s="244" t="str">
        <f t="shared" si="2"/>
        <v/>
      </c>
    </row>
    <row r="188" spans="1:2" x14ac:dyDescent="0.2">
      <c r="A188" t="str">
        <f>IF(C188&amp;G188&amp;D188&lt;&gt;'Funnel setup'!$K$3&amp;'Funnel setup'!$K$4&amp;'Funnel setup'!$K$6,".",IF(A187=".",1,A187+1))</f>
        <v>.</v>
      </c>
      <c r="B188" s="244" t="str">
        <f t="shared" si="2"/>
        <v/>
      </c>
    </row>
    <row r="189" spans="1:2" x14ac:dyDescent="0.2">
      <c r="A189" t="str">
        <f>IF(C189&amp;G189&amp;D189&lt;&gt;'Funnel setup'!$K$3&amp;'Funnel setup'!$K$4&amp;'Funnel setup'!$K$6,".",IF(A188=".",1,A188+1))</f>
        <v>.</v>
      </c>
      <c r="B189" s="244" t="str">
        <f t="shared" si="2"/>
        <v/>
      </c>
    </row>
    <row r="190" spans="1:2" x14ac:dyDescent="0.2">
      <c r="A190" t="str">
        <f>IF(C190&amp;G190&amp;D190&lt;&gt;'Funnel setup'!$K$3&amp;'Funnel setup'!$K$4&amp;'Funnel setup'!$K$6,".",IF(A189=".",1,A189+1))</f>
        <v>.</v>
      </c>
      <c r="B190" s="244" t="str">
        <f t="shared" si="2"/>
        <v/>
      </c>
    </row>
    <row r="191" spans="1:2" x14ac:dyDescent="0.2">
      <c r="A191" t="str">
        <f>IF(C191&amp;G191&amp;D191&lt;&gt;'Funnel setup'!$K$3&amp;'Funnel setup'!$K$4&amp;'Funnel setup'!$K$6,".",IF(A190=".",1,A190+1))</f>
        <v>.</v>
      </c>
      <c r="B191" s="244" t="str">
        <f t="shared" si="2"/>
        <v/>
      </c>
    </row>
    <row r="192" spans="1:2" x14ac:dyDescent="0.2">
      <c r="A192" t="str">
        <f>IF(C192&amp;G192&amp;D192&lt;&gt;'Funnel setup'!$K$3&amp;'Funnel setup'!$K$4&amp;'Funnel setup'!$K$6,".",IF(A191=".",1,A191+1))</f>
        <v>.</v>
      </c>
      <c r="B192" s="244" t="str">
        <f t="shared" si="2"/>
        <v/>
      </c>
    </row>
    <row r="193" spans="1:2" x14ac:dyDescent="0.2">
      <c r="A193" t="str">
        <f>IF(C193&amp;G193&amp;D193&lt;&gt;'Funnel setup'!$K$3&amp;'Funnel setup'!$K$4&amp;'Funnel setup'!$K$6,".",IF(A192=".",1,A192+1))</f>
        <v>.</v>
      </c>
      <c r="B193" s="244" t="str">
        <f t="shared" si="2"/>
        <v/>
      </c>
    </row>
    <row r="194" spans="1:2" x14ac:dyDescent="0.2">
      <c r="A194" t="str">
        <f>IF(C194&amp;G194&amp;D194&lt;&gt;'Funnel setup'!$K$3&amp;'Funnel setup'!$K$4&amp;'Funnel setup'!$K$6,".",IF(A193=".",1,A193+1))</f>
        <v>.</v>
      </c>
      <c r="B194" s="244" t="str">
        <f t="shared" ref="B194:B257" si="3">C194&amp;D194&amp;F194&amp;G194</f>
        <v/>
      </c>
    </row>
    <row r="195" spans="1:2" x14ac:dyDescent="0.2">
      <c r="A195" t="str">
        <f>IF(C195&amp;G195&amp;D195&lt;&gt;'Funnel setup'!$K$3&amp;'Funnel setup'!$K$4&amp;'Funnel setup'!$K$6,".",IF(A194=".",1,A194+1))</f>
        <v>.</v>
      </c>
      <c r="B195" s="244" t="str">
        <f t="shared" si="3"/>
        <v/>
      </c>
    </row>
    <row r="196" spans="1:2" x14ac:dyDescent="0.2">
      <c r="A196" t="str">
        <f>IF(C196&amp;G196&amp;D196&lt;&gt;'Funnel setup'!$K$3&amp;'Funnel setup'!$K$4&amp;'Funnel setup'!$K$6,".",IF(A195=".",1,A195+1))</f>
        <v>.</v>
      </c>
      <c r="B196" s="244" t="str">
        <f t="shared" si="3"/>
        <v/>
      </c>
    </row>
    <row r="197" spans="1:2" x14ac:dyDescent="0.2">
      <c r="A197" t="str">
        <f>IF(C197&amp;G197&amp;D197&lt;&gt;'Funnel setup'!$K$3&amp;'Funnel setup'!$K$4&amp;'Funnel setup'!$K$6,".",IF(A196=".",1,A196+1))</f>
        <v>.</v>
      </c>
      <c r="B197" s="244" t="str">
        <f t="shared" si="3"/>
        <v/>
      </c>
    </row>
    <row r="198" spans="1:2" x14ac:dyDescent="0.2">
      <c r="A198" t="str">
        <f>IF(C198&amp;G198&amp;D198&lt;&gt;'Funnel setup'!$K$3&amp;'Funnel setup'!$K$4&amp;'Funnel setup'!$K$6,".",IF(A197=".",1,A197+1))</f>
        <v>.</v>
      </c>
      <c r="B198" s="244" t="str">
        <f t="shared" si="3"/>
        <v/>
      </c>
    </row>
    <row r="199" spans="1:2" x14ac:dyDescent="0.2">
      <c r="A199" t="str">
        <f>IF(C199&amp;G199&amp;D199&lt;&gt;'Funnel setup'!$K$3&amp;'Funnel setup'!$K$4&amp;'Funnel setup'!$K$6,".",IF(A198=".",1,A198+1))</f>
        <v>.</v>
      </c>
      <c r="B199" s="244" t="str">
        <f t="shared" si="3"/>
        <v/>
      </c>
    </row>
    <row r="200" spans="1:2" x14ac:dyDescent="0.2">
      <c r="A200" t="str">
        <f>IF(C200&amp;G200&amp;D200&lt;&gt;'Funnel setup'!$K$3&amp;'Funnel setup'!$K$4&amp;'Funnel setup'!$K$6,".",IF(A199=".",1,A199+1))</f>
        <v>.</v>
      </c>
      <c r="B200" s="244" t="str">
        <f t="shared" si="3"/>
        <v/>
      </c>
    </row>
    <row r="201" spans="1:2" x14ac:dyDescent="0.2">
      <c r="A201" t="str">
        <f>IF(C201&amp;G201&amp;D201&lt;&gt;'Funnel setup'!$K$3&amp;'Funnel setup'!$K$4&amp;'Funnel setup'!$K$6,".",IF(A200=".",1,A200+1))</f>
        <v>.</v>
      </c>
      <c r="B201" s="244" t="str">
        <f t="shared" si="3"/>
        <v/>
      </c>
    </row>
    <row r="202" spans="1:2" x14ac:dyDescent="0.2">
      <c r="A202" t="str">
        <f>IF(C202&amp;G202&amp;D202&lt;&gt;'Funnel setup'!$K$3&amp;'Funnel setup'!$K$4&amp;'Funnel setup'!$K$6,".",IF(A201=".",1,A201+1))</f>
        <v>.</v>
      </c>
      <c r="B202" s="244" t="str">
        <f t="shared" si="3"/>
        <v/>
      </c>
    </row>
    <row r="203" spans="1:2" x14ac:dyDescent="0.2">
      <c r="A203" t="str">
        <f>IF(C203&amp;G203&amp;D203&lt;&gt;'Funnel setup'!$K$3&amp;'Funnel setup'!$K$4&amp;'Funnel setup'!$K$6,".",IF(A202=".",1,A202+1))</f>
        <v>.</v>
      </c>
      <c r="B203" s="244" t="str">
        <f t="shared" si="3"/>
        <v/>
      </c>
    </row>
    <row r="204" spans="1:2" x14ac:dyDescent="0.2">
      <c r="A204" t="str">
        <f>IF(C204&amp;G204&amp;D204&lt;&gt;'Funnel setup'!$K$3&amp;'Funnel setup'!$K$4&amp;'Funnel setup'!$K$6,".",IF(A203=".",1,A203+1))</f>
        <v>.</v>
      </c>
      <c r="B204" s="244" t="str">
        <f t="shared" si="3"/>
        <v/>
      </c>
    </row>
    <row r="205" spans="1:2" x14ac:dyDescent="0.2">
      <c r="A205" t="str">
        <f>IF(C205&amp;G205&amp;D205&lt;&gt;'Funnel setup'!$K$3&amp;'Funnel setup'!$K$4&amp;'Funnel setup'!$K$6,".",IF(A204=".",1,A204+1))</f>
        <v>.</v>
      </c>
      <c r="B205" s="244" t="str">
        <f t="shared" si="3"/>
        <v/>
      </c>
    </row>
    <row r="206" spans="1:2" x14ac:dyDescent="0.2">
      <c r="A206" t="str">
        <f>IF(C206&amp;G206&amp;D206&lt;&gt;'Funnel setup'!$K$3&amp;'Funnel setup'!$K$4&amp;'Funnel setup'!$K$6,".",IF(A205=".",1,A205+1))</f>
        <v>.</v>
      </c>
      <c r="B206" s="244" t="str">
        <f t="shared" si="3"/>
        <v/>
      </c>
    </row>
    <row r="207" spans="1:2" x14ac:dyDescent="0.2">
      <c r="A207" t="str">
        <f>IF(C207&amp;G207&amp;D207&lt;&gt;'Funnel setup'!$K$3&amp;'Funnel setup'!$K$4&amp;'Funnel setup'!$K$6,".",IF(A206=".",1,A206+1))</f>
        <v>.</v>
      </c>
      <c r="B207" s="244" t="str">
        <f t="shared" si="3"/>
        <v/>
      </c>
    </row>
    <row r="208" spans="1:2" x14ac:dyDescent="0.2">
      <c r="A208" t="str">
        <f>IF(C208&amp;G208&amp;D208&lt;&gt;'Funnel setup'!$K$3&amp;'Funnel setup'!$K$4&amp;'Funnel setup'!$K$6,".",IF(A207=".",1,A207+1))</f>
        <v>.</v>
      </c>
      <c r="B208" s="244" t="str">
        <f t="shared" si="3"/>
        <v/>
      </c>
    </row>
    <row r="209" spans="1:2" x14ac:dyDescent="0.2">
      <c r="A209" t="str">
        <f>IF(C209&amp;G209&amp;D209&lt;&gt;'Funnel setup'!$K$3&amp;'Funnel setup'!$K$4&amp;'Funnel setup'!$K$6,".",IF(A208=".",1,A208+1))</f>
        <v>.</v>
      </c>
      <c r="B209" s="244" t="str">
        <f t="shared" si="3"/>
        <v/>
      </c>
    </row>
    <row r="210" spans="1:2" x14ac:dyDescent="0.2">
      <c r="A210" t="str">
        <f>IF(C210&amp;G210&amp;D210&lt;&gt;'Funnel setup'!$K$3&amp;'Funnel setup'!$K$4&amp;'Funnel setup'!$K$6,".",IF(A209=".",1,A209+1))</f>
        <v>.</v>
      </c>
      <c r="B210" s="244" t="str">
        <f t="shared" si="3"/>
        <v/>
      </c>
    </row>
    <row r="211" spans="1:2" x14ac:dyDescent="0.2">
      <c r="A211" t="str">
        <f>IF(C211&amp;G211&amp;D211&lt;&gt;'Funnel setup'!$K$3&amp;'Funnel setup'!$K$4&amp;'Funnel setup'!$K$6,".",IF(A210=".",1,A210+1))</f>
        <v>.</v>
      </c>
      <c r="B211" s="244" t="str">
        <f t="shared" si="3"/>
        <v/>
      </c>
    </row>
    <row r="212" spans="1:2" x14ac:dyDescent="0.2">
      <c r="A212" t="str">
        <f>IF(C212&amp;G212&amp;D212&lt;&gt;'Funnel setup'!$K$3&amp;'Funnel setup'!$K$4&amp;'Funnel setup'!$K$6,".",IF(A211=".",1,A211+1))</f>
        <v>.</v>
      </c>
      <c r="B212" s="244" t="str">
        <f t="shared" si="3"/>
        <v/>
      </c>
    </row>
    <row r="213" spans="1:2" x14ac:dyDescent="0.2">
      <c r="A213" t="str">
        <f>IF(C213&amp;G213&amp;D213&lt;&gt;'Funnel setup'!$K$3&amp;'Funnel setup'!$K$4&amp;'Funnel setup'!$K$6,".",IF(A212=".",1,A212+1))</f>
        <v>.</v>
      </c>
      <c r="B213" s="244" t="str">
        <f t="shared" si="3"/>
        <v/>
      </c>
    </row>
    <row r="214" spans="1:2" x14ac:dyDescent="0.2">
      <c r="A214" t="str">
        <f>IF(C214&amp;G214&amp;D214&lt;&gt;'Funnel setup'!$K$3&amp;'Funnel setup'!$K$4&amp;'Funnel setup'!$K$6,".",IF(A213=".",1,A213+1))</f>
        <v>.</v>
      </c>
      <c r="B214" s="244" t="str">
        <f t="shared" si="3"/>
        <v/>
      </c>
    </row>
    <row r="215" spans="1:2" x14ac:dyDescent="0.2">
      <c r="A215" t="str">
        <f>IF(C215&amp;G215&amp;D215&lt;&gt;'Funnel setup'!$K$3&amp;'Funnel setup'!$K$4&amp;'Funnel setup'!$K$6,".",IF(A214=".",1,A214+1))</f>
        <v>.</v>
      </c>
      <c r="B215" s="244" t="str">
        <f t="shared" si="3"/>
        <v/>
      </c>
    </row>
    <row r="216" spans="1:2" x14ac:dyDescent="0.2">
      <c r="A216" t="str">
        <f>IF(C216&amp;G216&amp;D216&lt;&gt;'Funnel setup'!$K$3&amp;'Funnel setup'!$K$4&amp;'Funnel setup'!$K$6,".",IF(A215=".",1,A215+1))</f>
        <v>.</v>
      </c>
      <c r="B216" s="244" t="str">
        <f t="shared" si="3"/>
        <v/>
      </c>
    </row>
    <row r="217" spans="1:2" x14ac:dyDescent="0.2">
      <c r="A217" t="str">
        <f>IF(C217&amp;G217&amp;D217&lt;&gt;'Funnel setup'!$K$3&amp;'Funnel setup'!$K$4&amp;'Funnel setup'!$K$6,".",IF(A216=".",1,A216+1))</f>
        <v>.</v>
      </c>
      <c r="B217" s="244" t="str">
        <f t="shared" si="3"/>
        <v/>
      </c>
    </row>
    <row r="218" spans="1:2" x14ac:dyDescent="0.2">
      <c r="A218" t="str">
        <f>IF(C218&amp;G218&amp;D218&lt;&gt;'Funnel setup'!$K$3&amp;'Funnel setup'!$K$4&amp;'Funnel setup'!$K$6,".",IF(A217=".",1,A217+1))</f>
        <v>.</v>
      </c>
      <c r="B218" s="244" t="str">
        <f t="shared" si="3"/>
        <v/>
      </c>
    </row>
    <row r="219" spans="1:2" x14ac:dyDescent="0.2">
      <c r="A219" t="str">
        <f>IF(C219&amp;G219&amp;D219&lt;&gt;'Funnel setup'!$K$3&amp;'Funnel setup'!$K$4&amp;'Funnel setup'!$K$6,".",IF(A218=".",1,A218+1))</f>
        <v>.</v>
      </c>
      <c r="B219" s="244" t="str">
        <f t="shared" si="3"/>
        <v/>
      </c>
    </row>
    <row r="220" spans="1:2" x14ac:dyDescent="0.2">
      <c r="A220" t="str">
        <f>IF(C220&amp;G220&amp;D220&lt;&gt;'Funnel setup'!$K$3&amp;'Funnel setup'!$K$4&amp;'Funnel setup'!$K$6,".",IF(A219=".",1,A219+1))</f>
        <v>.</v>
      </c>
      <c r="B220" s="244" t="str">
        <f t="shared" si="3"/>
        <v/>
      </c>
    </row>
    <row r="221" spans="1:2" x14ac:dyDescent="0.2">
      <c r="A221" t="str">
        <f>IF(C221&amp;G221&amp;D221&lt;&gt;'Funnel setup'!$K$3&amp;'Funnel setup'!$K$4&amp;'Funnel setup'!$K$6,".",IF(A220=".",1,A220+1))</f>
        <v>.</v>
      </c>
      <c r="B221" s="244" t="str">
        <f t="shared" si="3"/>
        <v/>
      </c>
    </row>
    <row r="222" spans="1:2" x14ac:dyDescent="0.2">
      <c r="A222" t="str">
        <f>IF(C222&amp;G222&amp;D222&lt;&gt;'Funnel setup'!$K$3&amp;'Funnel setup'!$K$4&amp;'Funnel setup'!$K$6,".",IF(A221=".",1,A221+1))</f>
        <v>.</v>
      </c>
      <c r="B222" s="244" t="str">
        <f t="shared" si="3"/>
        <v/>
      </c>
    </row>
    <row r="223" spans="1:2" x14ac:dyDescent="0.2">
      <c r="A223" t="str">
        <f>IF(C223&amp;G223&amp;D223&lt;&gt;'Funnel setup'!$K$3&amp;'Funnel setup'!$K$4&amp;'Funnel setup'!$K$6,".",IF(A222=".",1,A222+1))</f>
        <v>.</v>
      </c>
      <c r="B223" s="244" t="str">
        <f t="shared" si="3"/>
        <v/>
      </c>
    </row>
    <row r="224" spans="1:2" x14ac:dyDescent="0.2">
      <c r="A224" t="str">
        <f>IF(C224&amp;G224&amp;D224&lt;&gt;'Funnel setup'!$K$3&amp;'Funnel setup'!$K$4&amp;'Funnel setup'!$K$6,".",IF(A223=".",1,A223+1))</f>
        <v>.</v>
      </c>
      <c r="B224" s="244" t="str">
        <f t="shared" si="3"/>
        <v/>
      </c>
    </row>
    <row r="225" spans="1:2" x14ac:dyDescent="0.2">
      <c r="A225" t="str">
        <f>IF(C225&amp;G225&amp;D225&lt;&gt;'Funnel setup'!$K$3&amp;'Funnel setup'!$K$4&amp;'Funnel setup'!$K$6,".",IF(A224=".",1,A224+1))</f>
        <v>.</v>
      </c>
      <c r="B225" s="244" t="str">
        <f t="shared" si="3"/>
        <v/>
      </c>
    </row>
    <row r="226" spans="1:2" x14ac:dyDescent="0.2">
      <c r="A226" t="str">
        <f>IF(C226&amp;G226&amp;D226&lt;&gt;'Funnel setup'!$K$3&amp;'Funnel setup'!$K$4&amp;'Funnel setup'!$K$6,".",IF(A225=".",1,A225+1))</f>
        <v>.</v>
      </c>
      <c r="B226" s="244" t="str">
        <f t="shared" si="3"/>
        <v/>
      </c>
    </row>
    <row r="227" spans="1:2" x14ac:dyDescent="0.2">
      <c r="A227" t="str">
        <f>IF(C227&amp;G227&amp;D227&lt;&gt;'Funnel setup'!$K$3&amp;'Funnel setup'!$K$4&amp;'Funnel setup'!$K$6,".",IF(A226=".",1,A226+1))</f>
        <v>.</v>
      </c>
      <c r="B227" s="244" t="str">
        <f t="shared" si="3"/>
        <v/>
      </c>
    </row>
    <row r="228" spans="1:2" x14ac:dyDescent="0.2">
      <c r="A228" t="str">
        <f>IF(C228&amp;G228&amp;D228&lt;&gt;'Funnel setup'!$K$3&amp;'Funnel setup'!$K$4&amp;'Funnel setup'!$K$6,".",IF(A227=".",1,A227+1))</f>
        <v>.</v>
      </c>
      <c r="B228" s="244" t="str">
        <f t="shared" si="3"/>
        <v/>
      </c>
    </row>
    <row r="229" spans="1:2" x14ac:dyDescent="0.2">
      <c r="A229" t="str">
        <f>IF(C229&amp;G229&amp;D229&lt;&gt;'Funnel setup'!$K$3&amp;'Funnel setup'!$K$4&amp;'Funnel setup'!$K$6,".",IF(A228=".",1,A228+1))</f>
        <v>.</v>
      </c>
      <c r="B229" s="244" t="str">
        <f t="shared" si="3"/>
        <v/>
      </c>
    </row>
    <row r="230" spans="1:2" x14ac:dyDescent="0.2">
      <c r="A230" t="str">
        <f>IF(C230&amp;G230&amp;D230&lt;&gt;'Funnel setup'!$K$3&amp;'Funnel setup'!$K$4&amp;'Funnel setup'!$K$6,".",IF(A229=".",1,A229+1))</f>
        <v>.</v>
      </c>
      <c r="B230" s="244" t="str">
        <f t="shared" si="3"/>
        <v/>
      </c>
    </row>
    <row r="231" spans="1:2" x14ac:dyDescent="0.2">
      <c r="A231" t="str">
        <f>IF(C231&amp;G231&amp;D231&lt;&gt;'Funnel setup'!$K$3&amp;'Funnel setup'!$K$4&amp;'Funnel setup'!$K$6,".",IF(A230=".",1,A230+1))</f>
        <v>.</v>
      </c>
      <c r="B231" s="244" t="str">
        <f t="shared" si="3"/>
        <v/>
      </c>
    </row>
    <row r="232" spans="1:2" x14ac:dyDescent="0.2">
      <c r="A232" t="str">
        <f>IF(C232&amp;G232&amp;D232&lt;&gt;'Funnel setup'!$K$3&amp;'Funnel setup'!$K$4&amp;'Funnel setup'!$K$6,".",IF(A231=".",1,A231+1))</f>
        <v>.</v>
      </c>
      <c r="B232" s="244" t="str">
        <f t="shared" si="3"/>
        <v/>
      </c>
    </row>
    <row r="233" spans="1:2" x14ac:dyDescent="0.2">
      <c r="A233" t="str">
        <f>IF(C233&amp;G233&amp;D233&lt;&gt;'Funnel setup'!$K$3&amp;'Funnel setup'!$K$4&amp;'Funnel setup'!$K$6,".",IF(A232=".",1,A232+1))</f>
        <v>.</v>
      </c>
      <c r="B233" s="244" t="str">
        <f t="shared" si="3"/>
        <v/>
      </c>
    </row>
    <row r="234" spans="1:2" x14ac:dyDescent="0.2">
      <c r="A234" t="str">
        <f>IF(C234&amp;G234&amp;D234&lt;&gt;'Funnel setup'!$K$3&amp;'Funnel setup'!$K$4&amp;'Funnel setup'!$K$6,".",IF(A233=".",1,A233+1))</f>
        <v>.</v>
      </c>
      <c r="B234" s="244" t="str">
        <f t="shared" si="3"/>
        <v/>
      </c>
    </row>
    <row r="235" spans="1:2" x14ac:dyDescent="0.2">
      <c r="A235" t="str">
        <f>IF(C235&amp;G235&amp;D235&lt;&gt;'Funnel setup'!$K$3&amp;'Funnel setup'!$K$4&amp;'Funnel setup'!$K$6,".",IF(A234=".",1,A234+1))</f>
        <v>.</v>
      </c>
      <c r="B235" s="244" t="str">
        <f t="shared" si="3"/>
        <v/>
      </c>
    </row>
    <row r="236" spans="1:2" x14ac:dyDescent="0.2">
      <c r="A236" t="str">
        <f>IF(C236&amp;G236&amp;D236&lt;&gt;'Funnel setup'!$K$3&amp;'Funnel setup'!$K$4&amp;'Funnel setup'!$K$6,".",IF(A235=".",1,A235+1))</f>
        <v>.</v>
      </c>
      <c r="B236" s="244" t="str">
        <f t="shared" si="3"/>
        <v/>
      </c>
    </row>
    <row r="237" spans="1:2" x14ac:dyDescent="0.2">
      <c r="A237" t="str">
        <f>IF(C237&amp;G237&amp;D237&lt;&gt;'Funnel setup'!$K$3&amp;'Funnel setup'!$K$4&amp;'Funnel setup'!$K$6,".",IF(A236=".",1,A236+1))</f>
        <v>.</v>
      </c>
      <c r="B237" s="244" t="str">
        <f t="shared" si="3"/>
        <v/>
      </c>
    </row>
    <row r="238" spans="1:2" x14ac:dyDescent="0.2">
      <c r="A238" t="str">
        <f>IF(C238&amp;G238&amp;D238&lt;&gt;'Funnel setup'!$K$3&amp;'Funnel setup'!$K$4&amp;'Funnel setup'!$K$6,".",IF(A237=".",1,A237+1))</f>
        <v>.</v>
      </c>
      <c r="B238" s="244" t="str">
        <f t="shared" si="3"/>
        <v/>
      </c>
    </row>
    <row r="239" spans="1:2" x14ac:dyDescent="0.2">
      <c r="A239" t="str">
        <f>IF(C239&amp;G239&amp;D239&lt;&gt;'Funnel setup'!$K$3&amp;'Funnel setup'!$K$4&amp;'Funnel setup'!$K$6,".",IF(A238=".",1,A238+1))</f>
        <v>.</v>
      </c>
      <c r="B239" s="244" t="str">
        <f t="shared" si="3"/>
        <v/>
      </c>
    </row>
    <row r="240" spans="1:2" x14ac:dyDescent="0.2">
      <c r="A240" t="str">
        <f>IF(C240&amp;G240&amp;D240&lt;&gt;'Funnel setup'!$K$3&amp;'Funnel setup'!$K$4&amp;'Funnel setup'!$K$6,".",IF(A239=".",1,A239+1))</f>
        <v>.</v>
      </c>
      <c r="B240" s="244" t="str">
        <f t="shared" si="3"/>
        <v/>
      </c>
    </row>
    <row r="241" spans="1:2" x14ac:dyDescent="0.2">
      <c r="A241" t="str">
        <f>IF(C241&amp;G241&amp;D241&lt;&gt;'Funnel setup'!$K$3&amp;'Funnel setup'!$K$4&amp;'Funnel setup'!$K$6,".",IF(A240=".",1,A240+1))</f>
        <v>.</v>
      </c>
      <c r="B241" s="244" t="str">
        <f t="shared" si="3"/>
        <v/>
      </c>
    </row>
    <row r="242" spans="1:2" x14ac:dyDescent="0.2">
      <c r="A242" t="str">
        <f>IF(C242&amp;G242&amp;D242&lt;&gt;'Funnel setup'!$K$3&amp;'Funnel setup'!$K$4&amp;'Funnel setup'!$K$6,".",IF(A241=".",1,A241+1))</f>
        <v>.</v>
      </c>
      <c r="B242" s="244" t="str">
        <f t="shared" si="3"/>
        <v/>
      </c>
    </row>
    <row r="243" spans="1:2" x14ac:dyDescent="0.2">
      <c r="A243" t="str">
        <f>IF(C243&amp;G243&amp;D243&lt;&gt;'Funnel setup'!$K$3&amp;'Funnel setup'!$K$4&amp;'Funnel setup'!$K$6,".",IF(A242=".",1,A242+1))</f>
        <v>.</v>
      </c>
      <c r="B243" s="244" t="str">
        <f t="shared" si="3"/>
        <v/>
      </c>
    </row>
    <row r="244" spans="1:2" x14ac:dyDescent="0.2">
      <c r="A244" t="str">
        <f>IF(C244&amp;G244&amp;D244&lt;&gt;'Funnel setup'!$K$3&amp;'Funnel setup'!$K$4&amp;'Funnel setup'!$K$6,".",IF(A243=".",1,A243+1))</f>
        <v>.</v>
      </c>
      <c r="B244" s="244" t="str">
        <f t="shared" si="3"/>
        <v/>
      </c>
    </row>
    <row r="245" spans="1:2" x14ac:dyDescent="0.2">
      <c r="A245" t="str">
        <f>IF(C245&amp;G245&amp;D245&lt;&gt;'Funnel setup'!$K$3&amp;'Funnel setup'!$K$4&amp;'Funnel setup'!$K$6,".",IF(A244=".",1,A244+1))</f>
        <v>.</v>
      </c>
      <c r="B245" s="244" t="str">
        <f t="shared" si="3"/>
        <v/>
      </c>
    </row>
    <row r="246" spans="1:2" x14ac:dyDescent="0.2">
      <c r="A246" t="str">
        <f>IF(C246&amp;G246&amp;D246&lt;&gt;'Funnel setup'!$K$3&amp;'Funnel setup'!$K$4&amp;'Funnel setup'!$K$6,".",IF(A245=".",1,A245+1))</f>
        <v>.</v>
      </c>
      <c r="B246" s="244" t="str">
        <f t="shared" si="3"/>
        <v/>
      </c>
    </row>
    <row r="247" spans="1:2" x14ac:dyDescent="0.2">
      <c r="A247" t="str">
        <f>IF(C247&amp;G247&amp;D247&lt;&gt;'Funnel setup'!$K$3&amp;'Funnel setup'!$K$4&amp;'Funnel setup'!$K$6,".",IF(A246=".",1,A246+1))</f>
        <v>.</v>
      </c>
      <c r="B247" s="244" t="str">
        <f t="shared" si="3"/>
        <v/>
      </c>
    </row>
    <row r="248" spans="1:2" x14ac:dyDescent="0.2">
      <c r="A248" t="str">
        <f>IF(C248&amp;G248&amp;D248&lt;&gt;'Funnel setup'!$K$3&amp;'Funnel setup'!$K$4&amp;'Funnel setup'!$K$6,".",IF(A247=".",1,A247+1))</f>
        <v>.</v>
      </c>
      <c r="B248" s="244" t="str">
        <f t="shared" si="3"/>
        <v/>
      </c>
    </row>
    <row r="249" spans="1:2" x14ac:dyDescent="0.2">
      <c r="A249" t="str">
        <f>IF(C249&amp;G249&amp;D249&lt;&gt;'Funnel setup'!$K$3&amp;'Funnel setup'!$K$4&amp;'Funnel setup'!$K$6,".",IF(A248=".",1,A248+1))</f>
        <v>.</v>
      </c>
      <c r="B249" s="244" t="str">
        <f t="shared" si="3"/>
        <v/>
      </c>
    </row>
    <row r="250" spans="1:2" x14ac:dyDescent="0.2">
      <c r="A250" t="str">
        <f>IF(C250&amp;G250&amp;D250&lt;&gt;'Funnel setup'!$K$3&amp;'Funnel setup'!$K$4&amp;'Funnel setup'!$K$6,".",IF(A249=".",1,A249+1))</f>
        <v>.</v>
      </c>
      <c r="B250" s="244" t="str">
        <f t="shared" si="3"/>
        <v/>
      </c>
    </row>
    <row r="251" spans="1:2" x14ac:dyDescent="0.2">
      <c r="A251" t="str">
        <f>IF(C251&amp;G251&amp;D251&lt;&gt;'Funnel setup'!$K$3&amp;'Funnel setup'!$K$4&amp;'Funnel setup'!$K$6,".",IF(A250=".",1,A250+1))</f>
        <v>.</v>
      </c>
      <c r="B251" s="244" t="str">
        <f t="shared" si="3"/>
        <v/>
      </c>
    </row>
    <row r="252" spans="1:2" x14ac:dyDescent="0.2">
      <c r="A252" t="str">
        <f>IF(C252&amp;G252&amp;D252&lt;&gt;'Funnel setup'!$K$3&amp;'Funnel setup'!$K$4&amp;'Funnel setup'!$K$6,".",IF(A251=".",1,A251+1))</f>
        <v>.</v>
      </c>
      <c r="B252" s="244" t="str">
        <f t="shared" si="3"/>
        <v/>
      </c>
    </row>
    <row r="253" spans="1:2" x14ac:dyDescent="0.2">
      <c r="A253" t="str">
        <f>IF(C253&amp;G253&amp;D253&lt;&gt;'Funnel setup'!$K$3&amp;'Funnel setup'!$K$4&amp;'Funnel setup'!$K$6,".",IF(A252=".",1,A252+1))</f>
        <v>.</v>
      </c>
      <c r="B253" s="244" t="str">
        <f t="shared" si="3"/>
        <v/>
      </c>
    </row>
    <row r="254" spans="1:2" x14ac:dyDescent="0.2">
      <c r="A254" t="str">
        <f>IF(C254&amp;G254&amp;D254&lt;&gt;'Funnel setup'!$K$3&amp;'Funnel setup'!$K$4&amp;'Funnel setup'!$K$6,".",IF(A253=".",1,A253+1))</f>
        <v>.</v>
      </c>
      <c r="B254" s="244" t="str">
        <f t="shared" si="3"/>
        <v/>
      </c>
    </row>
    <row r="255" spans="1:2" x14ac:dyDescent="0.2">
      <c r="A255" t="str">
        <f>IF(C255&amp;G255&amp;D255&lt;&gt;'Funnel setup'!$K$3&amp;'Funnel setup'!$K$4&amp;'Funnel setup'!$K$6,".",IF(A254=".",1,A254+1))</f>
        <v>.</v>
      </c>
      <c r="B255" s="244" t="str">
        <f t="shared" si="3"/>
        <v/>
      </c>
    </row>
    <row r="256" spans="1:2" x14ac:dyDescent="0.2">
      <c r="A256" t="str">
        <f>IF(C256&amp;G256&amp;D256&lt;&gt;'Funnel setup'!$K$3&amp;'Funnel setup'!$K$4&amp;'Funnel setup'!$K$6,".",IF(A255=".",1,A255+1))</f>
        <v>.</v>
      </c>
      <c r="B256" s="244" t="str">
        <f t="shared" si="3"/>
        <v/>
      </c>
    </row>
    <row r="257" spans="1:2" x14ac:dyDescent="0.2">
      <c r="A257" t="str">
        <f>IF(C257&amp;G257&amp;D257&lt;&gt;'Funnel setup'!$K$3&amp;'Funnel setup'!$K$4&amp;'Funnel setup'!$K$6,".",IF(A256=".",1,A256+1))</f>
        <v>.</v>
      </c>
      <c r="B257" s="244" t="str">
        <f t="shared" si="3"/>
        <v/>
      </c>
    </row>
    <row r="258" spans="1:2" x14ac:dyDescent="0.2">
      <c r="A258" t="str">
        <f>IF(C258&amp;G258&amp;D258&lt;&gt;'Funnel setup'!$K$3&amp;'Funnel setup'!$K$4&amp;'Funnel setup'!$K$6,".",IF(A257=".",1,A257+1))</f>
        <v>.</v>
      </c>
      <c r="B258" s="244" t="str">
        <f t="shared" ref="B258:B321" si="4">C258&amp;D258&amp;F258&amp;G258</f>
        <v/>
      </c>
    </row>
    <row r="259" spans="1:2" x14ac:dyDescent="0.2">
      <c r="A259" t="str">
        <f>IF(C259&amp;G259&amp;D259&lt;&gt;'Funnel setup'!$K$3&amp;'Funnel setup'!$K$4&amp;'Funnel setup'!$K$6,".",IF(A258=".",1,A258+1))</f>
        <v>.</v>
      </c>
      <c r="B259" s="244" t="str">
        <f t="shared" si="4"/>
        <v/>
      </c>
    </row>
    <row r="260" spans="1:2" x14ac:dyDescent="0.2">
      <c r="A260" t="str">
        <f>IF(C260&amp;G260&amp;D260&lt;&gt;'Funnel setup'!$K$3&amp;'Funnel setup'!$K$4&amp;'Funnel setup'!$K$6,".",IF(A259=".",1,A259+1))</f>
        <v>.</v>
      </c>
      <c r="B260" s="244" t="str">
        <f t="shared" si="4"/>
        <v/>
      </c>
    </row>
    <row r="261" spans="1:2" x14ac:dyDescent="0.2">
      <c r="A261" t="str">
        <f>IF(C261&amp;G261&amp;D261&lt;&gt;'Funnel setup'!$K$3&amp;'Funnel setup'!$K$4&amp;'Funnel setup'!$K$6,".",IF(A260=".",1,A260+1))</f>
        <v>.</v>
      </c>
      <c r="B261" s="244" t="str">
        <f t="shared" si="4"/>
        <v/>
      </c>
    </row>
    <row r="262" spans="1:2" x14ac:dyDescent="0.2">
      <c r="A262" t="str">
        <f>IF(C262&amp;G262&amp;D262&lt;&gt;'Funnel setup'!$K$3&amp;'Funnel setup'!$K$4&amp;'Funnel setup'!$K$6,".",IF(A261=".",1,A261+1))</f>
        <v>.</v>
      </c>
      <c r="B262" s="244" t="str">
        <f t="shared" si="4"/>
        <v/>
      </c>
    </row>
    <row r="263" spans="1:2" x14ac:dyDescent="0.2">
      <c r="A263" t="str">
        <f>IF(C263&amp;G263&amp;D263&lt;&gt;'Funnel setup'!$K$3&amp;'Funnel setup'!$K$4&amp;'Funnel setup'!$K$6,".",IF(A262=".",1,A262+1))</f>
        <v>.</v>
      </c>
      <c r="B263" s="244" t="str">
        <f t="shared" si="4"/>
        <v/>
      </c>
    </row>
    <row r="264" spans="1:2" x14ac:dyDescent="0.2">
      <c r="A264" t="str">
        <f>IF(C264&amp;G264&amp;D264&lt;&gt;'Funnel setup'!$K$3&amp;'Funnel setup'!$K$4&amp;'Funnel setup'!$K$6,".",IF(A263=".",1,A263+1))</f>
        <v>.</v>
      </c>
      <c r="B264" s="244" t="str">
        <f t="shared" si="4"/>
        <v/>
      </c>
    </row>
    <row r="265" spans="1:2" x14ac:dyDescent="0.2">
      <c r="A265" t="str">
        <f>IF(C265&amp;G265&amp;D265&lt;&gt;'Funnel setup'!$K$3&amp;'Funnel setup'!$K$4&amp;'Funnel setup'!$K$6,".",IF(A264=".",1,A264+1))</f>
        <v>.</v>
      </c>
      <c r="B265" s="244" t="str">
        <f t="shared" si="4"/>
        <v/>
      </c>
    </row>
    <row r="266" spans="1:2" x14ac:dyDescent="0.2">
      <c r="A266" t="str">
        <f>IF(C266&amp;G266&amp;D266&lt;&gt;'Funnel setup'!$K$3&amp;'Funnel setup'!$K$4&amp;'Funnel setup'!$K$6,".",IF(A265=".",1,A265+1))</f>
        <v>.</v>
      </c>
      <c r="B266" s="244" t="str">
        <f t="shared" si="4"/>
        <v/>
      </c>
    </row>
    <row r="267" spans="1:2" x14ac:dyDescent="0.2">
      <c r="A267" t="str">
        <f>IF(C267&amp;G267&amp;D267&lt;&gt;'Funnel setup'!$K$3&amp;'Funnel setup'!$K$4&amp;'Funnel setup'!$K$6,".",IF(A266=".",1,A266+1))</f>
        <v>.</v>
      </c>
      <c r="B267" s="244" t="str">
        <f t="shared" si="4"/>
        <v/>
      </c>
    </row>
    <row r="268" spans="1:2" x14ac:dyDescent="0.2">
      <c r="A268" t="str">
        <f>IF(C268&amp;G268&amp;D268&lt;&gt;'Funnel setup'!$K$3&amp;'Funnel setup'!$K$4&amp;'Funnel setup'!$K$6,".",IF(A267=".",1,A267+1))</f>
        <v>.</v>
      </c>
      <c r="B268" s="244" t="str">
        <f t="shared" si="4"/>
        <v/>
      </c>
    </row>
    <row r="269" spans="1:2" x14ac:dyDescent="0.2">
      <c r="A269" t="str">
        <f>IF(C269&amp;G269&amp;D269&lt;&gt;'Funnel setup'!$K$3&amp;'Funnel setup'!$K$4&amp;'Funnel setup'!$K$6,".",IF(A268=".",1,A268+1))</f>
        <v>.</v>
      </c>
      <c r="B269" s="244" t="str">
        <f t="shared" si="4"/>
        <v/>
      </c>
    </row>
    <row r="270" spans="1:2" x14ac:dyDescent="0.2">
      <c r="A270" t="str">
        <f>IF(C270&amp;G270&amp;D270&lt;&gt;'Funnel setup'!$K$3&amp;'Funnel setup'!$K$4&amp;'Funnel setup'!$K$6,".",IF(A269=".",1,A269+1))</f>
        <v>.</v>
      </c>
      <c r="B270" s="244" t="str">
        <f t="shared" si="4"/>
        <v/>
      </c>
    </row>
    <row r="271" spans="1:2" x14ac:dyDescent="0.2">
      <c r="A271" t="str">
        <f>IF(C271&amp;G271&amp;D271&lt;&gt;'Funnel setup'!$K$3&amp;'Funnel setup'!$K$4&amp;'Funnel setup'!$K$6,".",IF(A270=".",1,A270+1))</f>
        <v>.</v>
      </c>
      <c r="B271" s="244" t="str">
        <f t="shared" si="4"/>
        <v/>
      </c>
    </row>
    <row r="272" spans="1:2" x14ac:dyDescent="0.2">
      <c r="A272" t="str">
        <f>IF(C272&amp;G272&amp;D272&lt;&gt;'Funnel setup'!$K$3&amp;'Funnel setup'!$K$4&amp;'Funnel setup'!$K$6,".",IF(A271=".",1,A271+1))</f>
        <v>.</v>
      </c>
      <c r="B272" s="244" t="str">
        <f t="shared" si="4"/>
        <v/>
      </c>
    </row>
    <row r="273" spans="1:2" x14ac:dyDescent="0.2">
      <c r="A273" t="str">
        <f>IF(C273&amp;G273&amp;D273&lt;&gt;'Funnel setup'!$K$3&amp;'Funnel setup'!$K$4&amp;'Funnel setup'!$K$6,".",IF(A272=".",1,A272+1))</f>
        <v>.</v>
      </c>
      <c r="B273" s="244" t="str">
        <f t="shared" si="4"/>
        <v/>
      </c>
    </row>
    <row r="274" spans="1:2" x14ac:dyDescent="0.2">
      <c r="A274" t="str">
        <f>IF(C274&amp;G274&amp;D274&lt;&gt;'Funnel setup'!$K$3&amp;'Funnel setup'!$K$4&amp;'Funnel setup'!$K$6,".",IF(A273=".",1,A273+1))</f>
        <v>.</v>
      </c>
      <c r="B274" s="244" t="str">
        <f t="shared" si="4"/>
        <v/>
      </c>
    </row>
    <row r="275" spans="1:2" x14ac:dyDescent="0.2">
      <c r="A275" t="str">
        <f>IF(C275&amp;G275&amp;D275&lt;&gt;'Funnel setup'!$K$3&amp;'Funnel setup'!$K$4&amp;'Funnel setup'!$K$6,".",IF(A274=".",1,A274+1))</f>
        <v>.</v>
      </c>
      <c r="B275" s="244" t="str">
        <f t="shared" si="4"/>
        <v/>
      </c>
    </row>
    <row r="276" spans="1:2" x14ac:dyDescent="0.2">
      <c r="A276" t="str">
        <f>IF(C276&amp;G276&amp;D276&lt;&gt;'Funnel setup'!$K$3&amp;'Funnel setup'!$K$4&amp;'Funnel setup'!$K$6,".",IF(A275=".",1,A275+1))</f>
        <v>.</v>
      </c>
      <c r="B276" s="244" t="str">
        <f t="shared" si="4"/>
        <v/>
      </c>
    </row>
    <row r="277" spans="1:2" x14ac:dyDescent="0.2">
      <c r="A277" t="str">
        <f>IF(C277&amp;G277&amp;D277&lt;&gt;'Funnel setup'!$K$3&amp;'Funnel setup'!$K$4&amp;'Funnel setup'!$K$6,".",IF(A276=".",1,A276+1))</f>
        <v>.</v>
      </c>
      <c r="B277" s="244" t="str">
        <f t="shared" si="4"/>
        <v/>
      </c>
    </row>
    <row r="278" spans="1:2" x14ac:dyDescent="0.2">
      <c r="A278" t="str">
        <f>IF(C278&amp;G278&amp;D278&lt;&gt;'Funnel setup'!$K$3&amp;'Funnel setup'!$K$4&amp;'Funnel setup'!$K$6,".",IF(A277=".",1,A277+1))</f>
        <v>.</v>
      </c>
      <c r="B278" s="244" t="str">
        <f t="shared" si="4"/>
        <v/>
      </c>
    </row>
    <row r="279" spans="1:2" x14ac:dyDescent="0.2">
      <c r="A279" t="str">
        <f>IF(C279&amp;G279&amp;D279&lt;&gt;'Funnel setup'!$K$3&amp;'Funnel setup'!$K$4&amp;'Funnel setup'!$K$6,".",IF(A278=".",1,A278+1))</f>
        <v>.</v>
      </c>
      <c r="B279" s="244" t="str">
        <f t="shared" si="4"/>
        <v/>
      </c>
    </row>
    <row r="280" spans="1:2" x14ac:dyDescent="0.2">
      <c r="A280" t="str">
        <f>IF(C280&amp;G280&amp;D280&lt;&gt;'Funnel setup'!$K$3&amp;'Funnel setup'!$K$4&amp;'Funnel setup'!$K$6,".",IF(A279=".",1,A279+1))</f>
        <v>.</v>
      </c>
      <c r="B280" s="244" t="str">
        <f t="shared" si="4"/>
        <v/>
      </c>
    </row>
    <row r="281" spans="1:2" x14ac:dyDescent="0.2">
      <c r="A281" t="str">
        <f>IF(C281&amp;G281&amp;D281&lt;&gt;'Funnel setup'!$K$3&amp;'Funnel setup'!$K$4&amp;'Funnel setup'!$K$6,".",IF(A280=".",1,A280+1))</f>
        <v>.</v>
      </c>
      <c r="B281" s="244" t="str">
        <f t="shared" si="4"/>
        <v/>
      </c>
    </row>
    <row r="282" spans="1:2" x14ac:dyDescent="0.2">
      <c r="A282" t="str">
        <f>IF(C282&amp;G282&amp;D282&lt;&gt;'Funnel setup'!$K$3&amp;'Funnel setup'!$K$4&amp;'Funnel setup'!$K$6,".",IF(A281=".",1,A281+1))</f>
        <v>.</v>
      </c>
      <c r="B282" s="244" t="str">
        <f t="shared" si="4"/>
        <v/>
      </c>
    </row>
    <row r="283" spans="1:2" x14ac:dyDescent="0.2">
      <c r="A283" t="str">
        <f>IF(C283&amp;G283&amp;D283&lt;&gt;'Funnel setup'!$K$3&amp;'Funnel setup'!$K$4&amp;'Funnel setup'!$K$6,".",IF(A282=".",1,A282+1))</f>
        <v>.</v>
      </c>
      <c r="B283" s="244" t="str">
        <f t="shared" si="4"/>
        <v/>
      </c>
    </row>
    <row r="284" spans="1:2" x14ac:dyDescent="0.2">
      <c r="A284" t="str">
        <f>IF(C284&amp;G284&amp;D284&lt;&gt;'Funnel setup'!$K$3&amp;'Funnel setup'!$K$4&amp;'Funnel setup'!$K$6,".",IF(A283=".",1,A283+1))</f>
        <v>.</v>
      </c>
      <c r="B284" s="244" t="str">
        <f t="shared" si="4"/>
        <v/>
      </c>
    </row>
    <row r="285" spans="1:2" x14ac:dyDescent="0.2">
      <c r="A285" t="str">
        <f>IF(C285&amp;G285&amp;D285&lt;&gt;'Funnel setup'!$K$3&amp;'Funnel setup'!$K$4&amp;'Funnel setup'!$K$6,".",IF(A284=".",1,A284+1))</f>
        <v>.</v>
      </c>
      <c r="B285" s="244" t="str">
        <f t="shared" si="4"/>
        <v/>
      </c>
    </row>
    <row r="286" spans="1:2" x14ac:dyDescent="0.2">
      <c r="A286" t="str">
        <f>IF(C286&amp;G286&amp;D286&lt;&gt;'Funnel setup'!$K$3&amp;'Funnel setup'!$K$4&amp;'Funnel setup'!$K$6,".",IF(A285=".",1,A285+1))</f>
        <v>.</v>
      </c>
      <c r="B286" s="244" t="str">
        <f t="shared" si="4"/>
        <v/>
      </c>
    </row>
    <row r="287" spans="1:2" x14ac:dyDescent="0.2">
      <c r="A287" t="str">
        <f>IF(C287&amp;G287&amp;D287&lt;&gt;'Funnel setup'!$K$3&amp;'Funnel setup'!$K$4&amp;'Funnel setup'!$K$6,".",IF(A286=".",1,A286+1))</f>
        <v>.</v>
      </c>
      <c r="B287" s="244" t="str">
        <f t="shared" si="4"/>
        <v/>
      </c>
    </row>
    <row r="288" spans="1:2" x14ac:dyDescent="0.2">
      <c r="A288" t="str">
        <f>IF(C288&amp;G288&amp;D288&lt;&gt;'Funnel setup'!$K$3&amp;'Funnel setup'!$K$4&amp;'Funnel setup'!$K$6,".",IF(A287=".",1,A287+1))</f>
        <v>.</v>
      </c>
      <c r="B288" s="244" t="str">
        <f t="shared" si="4"/>
        <v/>
      </c>
    </row>
    <row r="289" spans="1:2" x14ac:dyDescent="0.2">
      <c r="A289" t="str">
        <f>IF(C289&amp;G289&amp;D289&lt;&gt;'Funnel setup'!$K$3&amp;'Funnel setup'!$K$4&amp;'Funnel setup'!$K$6,".",IF(A288=".",1,A288+1))</f>
        <v>.</v>
      </c>
      <c r="B289" s="244" t="str">
        <f t="shared" si="4"/>
        <v/>
      </c>
    </row>
    <row r="290" spans="1:2" x14ac:dyDescent="0.2">
      <c r="A290" t="str">
        <f>IF(C290&amp;G290&amp;D290&lt;&gt;'Funnel setup'!$K$3&amp;'Funnel setup'!$K$4&amp;'Funnel setup'!$K$6,".",IF(A289=".",1,A289+1))</f>
        <v>.</v>
      </c>
      <c r="B290" s="244" t="str">
        <f t="shared" si="4"/>
        <v/>
      </c>
    </row>
    <row r="291" spans="1:2" x14ac:dyDescent="0.2">
      <c r="A291" t="str">
        <f>IF(C291&amp;G291&amp;D291&lt;&gt;'Funnel setup'!$K$3&amp;'Funnel setup'!$K$4&amp;'Funnel setup'!$K$6,".",IF(A290=".",1,A290+1))</f>
        <v>.</v>
      </c>
      <c r="B291" s="244" t="str">
        <f t="shared" si="4"/>
        <v/>
      </c>
    </row>
    <row r="292" spans="1:2" x14ac:dyDescent="0.2">
      <c r="A292" t="str">
        <f>IF(C292&amp;G292&amp;D292&lt;&gt;'Funnel setup'!$K$3&amp;'Funnel setup'!$K$4&amp;'Funnel setup'!$K$6,".",IF(A291=".",1,A291+1))</f>
        <v>.</v>
      </c>
      <c r="B292" s="244" t="str">
        <f t="shared" si="4"/>
        <v/>
      </c>
    </row>
    <row r="293" spans="1:2" x14ac:dyDescent="0.2">
      <c r="A293" t="str">
        <f>IF(C293&amp;G293&amp;D293&lt;&gt;'Funnel setup'!$K$3&amp;'Funnel setup'!$K$4&amp;'Funnel setup'!$K$6,".",IF(A292=".",1,A292+1))</f>
        <v>.</v>
      </c>
      <c r="B293" s="244" t="str">
        <f t="shared" si="4"/>
        <v/>
      </c>
    </row>
    <row r="294" spans="1:2" x14ac:dyDescent="0.2">
      <c r="A294" t="str">
        <f>IF(C294&amp;G294&amp;D294&lt;&gt;'Funnel setup'!$K$3&amp;'Funnel setup'!$K$4&amp;'Funnel setup'!$K$6,".",IF(A293=".",1,A293+1))</f>
        <v>.</v>
      </c>
      <c r="B294" s="244" t="str">
        <f t="shared" si="4"/>
        <v/>
      </c>
    </row>
    <row r="295" spans="1:2" x14ac:dyDescent="0.2">
      <c r="A295" t="str">
        <f>IF(C295&amp;G295&amp;D295&lt;&gt;'Funnel setup'!$K$3&amp;'Funnel setup'!$K$4&amp;'Funnel setup'!$K$6,".",IF(A294=".",1,A294+1))</f>
        <v>.</v>
      </c>
      <c r="B295" s="244" t="str">
        <f t="shared" si="4"/>
        <v/>
      </c>
    </row>
    <row r="296" spans="1:2" x14ac:dyDescent="0.2">
      <c r="A296" t="str">
        <f>IF(C296&amp;G296&amp;D296&lt;&gt;'Funnel setup'!$K$3&amp;'Funnel setup'!$K$4&amp;'Funnel setup'!$K$6,".",IF(A295=".",1,A295+1))</f>
        <v>.</v>
      </c>
      <c r="B296" s="244" t="str">
        <f t="shared" si="4"/>
        <v/>
      </c>
    </row>
    <row r="297" spans="1:2" x14ac:dyDescent="0.2">
      <c r="A297" t="str">
        <f>IF(C297&amp;G297&amp;D297&lt;&gt;'Funnel setup'!$K$3&amp;'Funnel setup'!$K$4&amp;'Funnel setup'!$K$6,".",IF(A296=".",1,A296+1))</f>
        <v>.</v>
      </c>
      <c r="B297" s="244" t="str">
        <f t="shared" si="4"/>
        <v/>
      </c>
    </row>
    <row r="298" spans="1:2" x14ac:dyDescent="0.2">
      <c r="A298" t="str">
        <f>IF(C298&amp;G298&amp;D298&lt;&gt;'Funnel setup'!$K$3&amp;'Funnel setup'!$K$4&amp;'Funnel setup'!$K$6,".",IF(A297=".",1,A297+1))</f>
        <v>.</v>
      </c>
      <c r="B298" s="244" t="str">
        <f t="shared" si="4"/>
        <v/>
      </c>
    </row>
    <row r="299" spans="1:2" x14ac:dyDescent="0.2">
      <c r="A299" t="str">
        <f>IF(C299&amp;G299&amp;D299&lt;&gt;'Funnel setup'!$K$3&amp;'Funnel setup'!$K$4&amp;'Funnel setup'!$K$6,".",IF(A298=".",1,A298+1))</f>
        <v>.</v>
      </c>
      <c r="B299" s="244" t="str">
        <f t="shared" si="4"/>
        <v/>
      </c>
    </row>
    <row r="300" spans="1:2" x14ac:dyDescent="0.2">
      <c r="A300" t="str">
        <f>IF(C300&amp;G300&amp;D300&lt;&gt;'Funnel setup'!$K$3&amp;'Funnel setup'!$K$4&amp;'Funnel setup'!$K$6,".",IF(A299=".",1,A299+1))</f>
        <v>.</v>
      </c>
      <c r="B300" s="244" t="str">
        <f t="shared" si="4"/>
        <v/>
      </c>
    </row>
    <row r="301" spans="1:2" x14ac:dyDescent="0.2">
      <c r="A301" t="str">
        <f>IF(C301&amp;G301&amp;D301&lt;&gt;'Funnel setup'!$K$3&amp;'Funnel setup'!$K$4&amp;'Funnel setup'!$K$6,".",IF(A300=".",1,A300+1))</f>
        <v>.</v>
      </c>
      <c r="B301" s="244" t="str">
        <f t="shared" si="4"/>
        <v/>
      </c>
    </row>
    <row r="302" spans="1:2" x14ac:dyDescent="0.2">
      <c r="A302" t="str">
        <f>IF(C302&amp;G302&amp;D302&lt;&gt;'Funnel setup'!$K$3&amp;'Funnel setup'!$K$4&amp;'Funnel setup'!$K$6,".",IF(A301=".",1,A301+1))</f>
        <v>.</v>
      </c>
      <c r="B302" s="244" t="str">
        <f t="shared" si="4"/>
        <v/>
      </c>
    </row>
    <row r="303" spans="1:2" x14ac:dyDescent="0.2">
      <c r="A303" t="str">
        <f>IF(C303&amp;G303&amp;D303&lt;&gt;'Funnel setup'!$K$3&amp;'Funnel setup'!$K$4&amp;'Funnel setup'!$K$6,".",IF(A302=".",1,A302+1))</f>
        <v>.</v>
      </c>
      <c r="B303" s="244" t="str">
        <f t="shared" si="4"/>
        <v/>
      </c>
    </row>
    <row r="304" spans="1:2" x14ac:dyDescent="0.2">
      <c r="A304" t="str">
        <f>IF(C304&amp;G304&amp;D304&lt;&gt;'Funnel setup'!$K$3&amp;'Funnel setup'!$K$4&amp;'Funnel setup'!$K$6,".",IF(A303=".",1,A303+1))</f>
        <v>.</v>
      </c>
      <c r="B304" s="244" t="str">
        <f t="shared" si="4"/>
        <v/>
      </c>
    </row>
    <row r="305" spans="1:2" x14ac:dyDescent="0.2">
      <c r="A305" t="str">
        <f>IF(C305&amp;G305&amp;D305&lt;&gt;'Funnel setup'!$K$3&amp;'Funnel setup'!$K$4&amp;'Funnel setup'!$K$6,".",IF(A304=".",1,A304+1))</f>
        <v>.</v>
      </c>
      <c r="B305" s="244" t="str">
        <f t="shared" si="4"/>
        <v/>
      </c>
    </row>
    <row r="306" spans="1:2" x14ac:dyDescent="0.2">
      <c r="A306" t="str">
        <f>IF(C306&amp;G306&amp;D306&lt;&gt;'Funnel setup'!$K$3&amp;'Funnel setup'!$K$4&amp;'Funnel setup'!$K$6,".",IF(A305=".",1,A305+1))</f>
        <v>.</v>
      </c>
      <c r="B306" s="244" t="str">
        <f t="shared" si="4"/>
        <v/>
      </c>
    </row>
    <row r="307" spans="1:2" x14ac:dyDescent="0.2">
      <c r="A307" t="str">
        <f>IF(C307&amp;G307&amp;D307&lt;&gt;'Funnel setup'!$K$3&amp;'Funnel setup'!$K$4&amp;'Funnel setup'!$K$6,".",IF(A306=".",1,A306+1))</f>
        <v>.</v>
      </c>
      <c r="B307" s="244" t="str">
        <f t="shared" si="4"/>
        <v/>
      </c>
    </row>
    <row r="308" spans="1:2" x14ac:dyDescent="0.2">
      <c r="A308" t="str">
        <f>IF(C308&amp;G308&amp;D308&lt;&gt;'Funnel setup'!$K$3&amp;'Funnel setup'!$K$4&amp;'Funnel setup'!$K$6,".",IF(A307=".",1,A307+1))</f>
        <v>.</v>
      </c>
      <c r="B308" s="244" t="str">
        <f t="shared" si="4"/>
        <v/>
      </c>
    </row>
    <row r="309" spans="1:2" x14ac:dyDescent="0.2">
      <c r="A309" t="str">
        <f>IF(C309&amp;G309&amp;D309&lt;&gt;'Funnel setup'!$K$3&amp;'Funnel setup'!$K$4&amp;'Funnel setup'!$K$6,".",IF(A308=".",1,A308+1))</f>
        <v>.</v>
      </c>
      <c r="B309" s="244" t="str">
        <f t="shared" si="4"/>
        <v/>
      </c>
    </row>
    <row r="310" spans="1:2" x14ac:dyDescent="0.2">
      <c r="A310" t="str">
        <f>IF(C310&amp;G310&amp;D310&lt;&gt;'Funnel setup'!$K$3&amp;'Funnel setup'!$K$4&amp;'Funnel setup'!$K$6,".",IF(A309=".",1,A309+1))</f>
        <v>.</v>
      </c>
      <c r="B310" s="244" t="str">
        <f t="shared" si="4"/>
        <v/>
      </c>
    </row>
    <row r="311" spans="1:2" x14ac:dyDescent="0.2">
      <c r="A311" t="str">
        <f>IF(C311&amp;G311&amp;D311&lt;&gt;'Funnel setup'!$K$3&amp;'Funnel setup'!$K$4&amp;'Funnel setup'!$K$6,".",IF(A310=".",1,A310+1))</f>
        <v>.</v>
      </c>
      <c r="B311" s="244" t="str">
        <f t="shared" si="4"/>
        <v/>
      </c>
    </row>
    <row r="312" spans="1:2" x14ac:dyDescent="0.2">
      <c r="A312" t="str">
        <f>IF(C312&amp;G312&amp;D312&lt;&gt;'Funnel setup'!$K$3&amp;'Funnel setup'!$K$4&amp;'Funnel setup'!$K$6,".",IF(A311=".",1,A311+1))</f>
        <v>.</v>
      </c>
      <c r="B312" s="244" t="str">
        <f t="shared" si="4"/>
        <v/>
      </c>
    </row>
    <row r="313" spans="1:2" x14ac:dyDescent="0.2">
      <c r="A313" t="str">
        <f>IF(C313&amp;G313&amp;D313&lt;&gt;'Funnel setup'!$K$3&amp;'Funnel setup'!$K$4&amp;'Funnel setup'!$K$6,".",IF(A312=".",1,A312+1))</f>
        <v>.</v>
      </c>
      <c r="B313" s="244" t="str">
        <f t="shared" si="4"/>
        <v/>
      </c>
    </row>
    <row r="314" spans="1:2" x14ac:dyDescent="0.2">
      <c r="A314" t="str">
        <f>IF(C314&amp;G314&amp;D314&lt;&gt;'Funnel setup'!$K$3&amp;'Funnel setup'!$K$4&amp;'Funnel setup'!$K$6,".",IF(A313=".",1,A313+1))</f>
        <v>.</v>
      </c>
      <c r="B314" s="244" t="str">
        <f t="shared" si="4"/>
        <v/>
      </c>
    </row>
    <row r="315" spans="1:2" x14ac:dyDescent="0.2">
      <c r="A315" t="str">
        <f>IF(C315&amp;G315&amp;D315&lt;&gt;'Funnel setup'!$K$3&amp;'Funnel setup'!$K$4&amp;'Funnel setup'!$K$6,".",IF(A314=".",1,A314+1))</f>
        <v>.</v>
      </c>
      <c r="B315" s="244" t="str">
        <f t="shared" si="4"/>
        <v/>
      </c>
    </row>
    <row r="316" spans="1:2" x14ac:dyDescent="0.2">
      <c r="A316" t="str">
        <f>IF(C316&amp;G316&amp;D316&lt;&gt;'Funnel setup'!$K$3&amp;'Funnel setup'!$K$4&amp;'Funnel setup'!$K$6,".",IF(A315=".",1,A315+1))</f>
        <v>.</v>
      </c>
      <c r="B316" s="244" t="str">
        <f t="shared" si="4"/>
        <v/>
      </c>
    </row>
    <row r="317" spans="1:2" x14ac:dyDescent="0.2">
      <c r="A317" t="str">
        <f>IF(C317&amp;G317&amp;D317&lt;&gt;'Funnel setup'!$K$3&amp;'Funnel setup'!$K$4&amp;'Funnel setup'!$K$6,".",IF(A316=".",1,A316+1))</f>
        <v>.</v>
      </c>
      <c r="B317" s="244" t="str">
        <f t="shared" si="4"/>
        <v/>
      </c>
    </row>
    <row r="318" spans="1:2" x14ac:dyDescent="0.2">
      <c r="A318" t="str">
        <f>IF(C318&amp;G318&amp;D318&lt;&gt;'Funnel setup'!$K$3&amp;'Funnel setup'!$K$4&amp;'Funnel setup'!$K$6,".",IF(A317=".",1,A317+1))</f>
        <v>.</v>
      </c>
      <c r="B318" s="244" t="str">
        <f t="shared" si="4"/>
        <v/>
      </c>
    </row>
    <row r="319" spans="1:2" x14ac:dyDescent="0.2">
      <c r="A319" t="str">
        <f>IF(C319&amp;G319&amp;D319&lt;&gt;'Funnel setup'!$K$3&amp;'Funnel setup'!$K$4&amp;'Funnel setup'!$K$6,".",IF(A318=".",1,A318+1))</f>
        <v>.</v>
      </c>
      <c r="B319" s="244" t="str">
        <f t="shared" si="4"/>
        <v/>
      </c>
    </row>
    <row r="320" spans="1:2" x14ac:dyDescent="0.2">
      <c r="A320" t="str">
        <f>IF(C320&amp;G320&amp;D320&lt;&gt;'Funnel setup'!$K$3&amp;'Funnel setup'!$K$4&amp;'Funnel setup'!$K$6,".",IF(A319=".",1,A319+1))</f>
        <v>.</v>
      </c>
      <c r="B320" s="244" t="str">
        <f t="shared" si="4"/>
        <v/>
      </c>
    </row>
    <row r="321" spans="1:2" x14ac:dyDescent="0.2">
      <c r="A321" t="str">
        <f>IF(C321&amp;G321&amp;D321&lt;&gt;'Funnel setup'!$K$3&amp;'Funnel setup'!$K$4&amp;'Funnel setup'!$K$6,".",IF(A320=".",1,A320+1))</f>
        <v>.</v>
      </c>
      <c r="B321" s="244" t="str">
        <f t="shared" si="4"/>
        <v/>
      </c>
    </row>
    <row r="322" spans="1:2" x14ac:dyDescent="0.2">
      <c r="A322" t="str">
        <f>IF(C322&amp;G322&amp;D322&lt;&gt;'Funnel setup'!$K$3&amp;'Funnel setup'!$K$4&amp;'Funnel setup'!$K$6,".",IF(A321=".",1,A321+1))</f>
        <v>.</v>
      </c>
      <c r="B322" s="244" t="str">
        <f t="shared" ref="B322:B385" si="5">C322&amp;D322&amp;F322&amp;G322</f>
        <v/>
      </c>
    </row>
    <row r="323" spans="1:2" x14ac:dyDescent="0.2">
      <c r="A323" t="str">
        <f>IF(C323&amp;G323&amp;D323&lt;&gt;'Funnel setup'!$K$3&amp;'Funnel setup'!$K$4&amp;'Funnel setup'!$K$6,".",IF(A322=".",1,A322+1))</f>
        <v>.</v>
      </c>
      <c r="B323" s="244" t="str">
        <f t="shared" si="5"/>
        <v/>
      </c>
    </row>
    <row r="324" spans="1:2" x14ac:dyDescent="0.2">
      <c r="A324" t="str">
        <f>IF(C324&amp;G324&amp;D324&lt;&gt;'Funnel setup'!$K$3&amp;'Funnel setup'!$K$4&amp;'Funnel setup'!$K$6,".",IF(A323=".",1,A323+1))</f>
        <v>.</v>
      </c>
      <c r="B324" s="244" t="str">
        <f t="shared" si="5"/>
        <v/>
      </c>
    </row>
    <row r="325" spans="1:2" x14ac:dyDescent="0.2">
      <c r="A325" t="str">
        <f>IF(C325&amp;G325&amp;D325&lt;&gt;'Funnel setup'!$K$3&amp;'Funnel setup'!$K$4&amp;'Funnel setup'!$K$6,".",IF(A324=".",1,A324+1))</f>
        <v>.</v>
      </c>
      <c r="B325" s="244" t="str">
        <f t="shared" si="5"/>
        <v/>
      </c>
    </row>
    <row r="326" spans="1:2" x14ac:dyDescent="0.2">
      <c r="A326" t="str">
        <f>IF(C326&amp;G326&amp;D326&lt;&gt;'Funnel setup'!$K$3&amp;'Funnel setup'!$K$4&amp;'Funnel setup'!$K$6,".",IF(A325=".",1,A325+1))</f>
        <v>.</v>
      </c>
      <c r="B326" s="244" t="str">
        <f t="shared" si="5"/>
        <v/>
      </c>
    </row>
    <row r="327" spans="1:2" x14ac:dyDescent="0.2">
      <c r="A327" t="str">
        <f>IF(C327&amp;G327&amp;D327&lt;&gt;'Funnel setup'!$K$3&amp;'Funnel setup'!$K$4&amp;'Funnel setup'!$K$6,".",IF(A326=".",1,A326+1))</f>
        <v>.</v>
      </c>
      <c r="B327" s="244" t="str">
        <f t="shared" si="5"/>
        <v/>
      </c>
    </row>
    <row r="328" spans="1:2" x14ac:dyDescent="0.2">
      <c r="A328" t="str">
        <f>IF(C328&amp;G328&amp;D328&lt;&gt;'Funnel setup'!$K$3&amp;'Funnel setup'!$K$4&amp;'Funnel setup'!$K$6,".",IF(A327=".",1,A327+1))</f>
        <v>.</v>
      </c>
      <c r="B328" s="244" t="str">
        <f t="shared" si="5"/>
        <v/>
      </c>
    </row>
    <row r="329" spans="1:2" x14ac:dyDescent="0.2">
      <c r="A329" t="str">
        <f>IF(C329&amp;G329&amp;D329&lt;&gt;'Funnel setup'!$K$3&amp;'Funnel setup'!$K$4&amp;'Funnel setup'!$K$6,".",IF(A328=".",1,A328+1))</f>
        <v>.</v>
      </c>
      <c r="B329" s="244" t="str">
        <f t="shared" si="5"/>
        <v/>
      </c>
    </row>
    <row r="330" spans="1:2" x14ac:dyDescent="0.2">
      <c r="A330" t="str">
        <f>IF(C330&amp;G330&amp;D330&lt;&gt;'Funnel setup'!$K$3&amp;'Funnel setup'!$K$4&amp;'Funnel setup'!$K$6,".",IF(A329=".",1,A329+1))</f>
        <v>.</v>
      </c>
      <c r="B330" s="244" t="str">
        <f t="shared" si="5"/>
        <v/>
      </c>
    </row>
    <row r="331" spans="1:2" x14ac:dyDescent="0.2">
      <c r="A331" t="str">
        <f>IF(C331&amp;G331&amp;D331&lt;&gt;'Funnel setup'!$K$3&amp;'Funnel setup'!$K$4&amp;'Funnel setup'!$K$6,".",IF(A330=".",1,A330+1))</f>
        <v>.</v>
      </c>
      <c r="B331" s="244" t="str">
        <f t="shared" si="5"/>
        <v/>
      </c>
    </row>
    <row r="332" spans="1:2" x14ac:dyDescent="0.2">
      <c r="A332" t="str">
        <f>IF(C332&amp;G332&amp;D332&lt;&gt;'Funnel setup'!$K$3&amp;'Funnel setup'!$K$4&amp;'Funnel setup'!$K$6,".",IF(A331=".",1,A331+1))</f>
        <v>.</v>
      </c>
      <c r="B332" s="244" t="str">
        <f t="shared" si="5"/>
        <v/>
      </c>
    </row>
    <row r="333" spans="1:2" x14ac:dyDescent="0.2">
      <c r="A333" t="str">
        <f>IF(C333&amp;G333&amp;D333&lt;&gt;'Funnel setup'!$K$3&amp;'Funnel setup'!$K$4&amp;'Funnel setup'!$K$6,".",IF(A332=".",1,A332+1))</f>
        <v>.</v>
      </c>
      <c r="B333" s="244" t="str">
        <f t="shared" si="5"/>
        <v/>
      </c>
    </row>
    <row r="334" spans="1:2" x14ac:dyDescent="0.2">
      <c r="A334" t="str">
        <f>IF(C334&amp;G334&amp;D334&lt;&gt;'Funnel setup'!$K$3&amp;'Funnel setup'!$K$4&amp;'Funnel setup'!$K$6,".",IF(A333=".",1,A333+1))</f>
        <v>.</v>
      </c>
      <c r="B334" s="244" t="str">
        <f t="shared" si="5"/>
        <v/>
      </c>
    </row>
    <row r="335" spans="1:2" x14ac:dyDescent="0.2">
      <c r="A335" t="str">
        <f>IF(C335&amp;G335&amp;D335&lt;&gt;'Funnel setup'!$K$3&amp;'Funnel setup'!$K$4&amp;'Funnel setup'!$K$6,".",IF(A334=".",1,A334+1))</f>
        <v>.</v>
      </c>
      <c r="B335" s="244" t="str">
        <f t="shared" si="5"/>
        <v/>
      </c>
    </row>
    <row r="336" spans="1:2" x14ac:dyDescent="0.2">
      <c r="A336" t="str">
        <f>IF(C336&amp;G336&amp;D336&lt;&gt;'Funnel setup'!$K$3&amp;'Funnel setup'!$K$4&amp;'Funnel setup'!$K$6,".",IF(A335=".",1,A335+1))</f>
        <v>.</v>
      </c>
      <c r="B336" s="244" t="str">
        <f t="shared" si="5"/>
        <v/>
      </c>
    </row>
    <row r="337" spans="1:2" x14ac:dyDescent="0.2">
      <c r="A337" t="str">
        <f>IF(C337&amp;G337&amp;D337&lt;&gt;'Funnel setup'!$K$3&amp;'Funnel setup'!$K$4&amp;'Funnel setup'!$K$6,".",IF(A336=".",1,A336+1))</f>
        <v>.</v>
      </c>
      <c r="B337" s="244" t="str">
        <f t="shared" si="5"/>
        <v/>
      </c>
    </row>
    <row r="338" spans="1:2" x14ac:dyDescent="0.2">
      <c r="A338" t="str">
        <f>IF(C338&amp;G338&amp;D338&lt;&gt;'Funnel setup'!$K$3&amp;'Funnel setup'!$K$4&amp;'Funnel setup'!$K$6,".",IF(A337=".",1,A337+1))</f>
        <v>.</v>
      </c>
      <c r="B338" s="244" t="str">
        <f t="shared" si="5"/>
        <v/>
      </c>
    </row>
    <row r="339" spans="1:2" x14ac:dyDescent="0.2">
      <c r="A339" t="str">
        <f>IF(C339&amp;G339&amp;D339&lt;&gt;'Funnel setup'!$K$3&amp;'Funnel setup'!$K$4&amp;'Funnel setup'!$K$6,".",IF(A338=".",1,A338+1))</f>
        <v>.</v>
      </c>
      <c r="B339" s="244" t="str">
        <f t="shared" si="5"/>
        <v/>
      </c>
    </row>
    <row r="340" spans="1:2" x14ac:dyDescent="0.2">
      <c r="A340" t="str">
        <f>IF(C340&amp;G340&amp;D340&lt;&gt;'Funnel setup'!$K$3&amp;'Funnel setup'!$K$4&amp;'Funnel setup'!$K$6,".",IF(A339=".",1,A339+1))</f>
        <v>.</v>
      </c>
      <c r="B340" s="244" t="str">
        <f t="shared" si="5"/>
        <v/>
      </c>
    </row>
    <row r="341" spans="1:2" x14ac:dyDescent="0.2">
      <c r="A341" t="str">
        <f>IF(C341&amp;G341&amp;D341&lt;&gt;'Funnel setup'!$K$3&amp;'Funnel setup'!$K$4&amp;'Funnel setup'!$K$6,".",IF(A340=".",1,A340+1))</f>
        <v>.</v>
      </c>
      <c r="B341" s="244" t="str">
        <f t="shared" si="5"/>
        <v/>
      </c>
    </row>
    <row r="342" spans="1:2" x14ac:dyDescent="0.2">
      <c r="A342" t="str">
        <f>IF(C342&amp;G342&amp;D342&lt;&gt;'Funnel setup'!$K$3&amp;'Funnel setup'!$K$4&amp;'Funnel setup'!$K$6,".",IF(A341=".",1,A341+1))</f>
        <v>.</v>
      </c>
      <c r="B342" s="244" t="str">
        <f t="shared" si="5"/>
        <v/>
      </c>
    </row>
    <row r="343" spans="1:2" x14ac:dyDescent="0.2">
      <c r="A343" t="str">
        <f>IF(C343&amp;G343&amp;D343&lt;&gt;'Funnel setup'!$K$3&amp;'Funnel setup'!$K$4&amp;'Funnel setup'!$K$6,".",IF(A342=".",1,A342+1))</f>
        <v>.</v>
      </c>
      <c r="B343" s="244" t="str">
        <f t="shared" si="5"/>
        <v/>
      </c>
    </row>
    <row r="344" spans="1:2" x14ac:dyDescent="0.2">
      <c r="A344" t="str">
        <f>IF(C344&amp;G344&amp;D344&lt;&gt;'Funnel setup'!$K$3&amp;'Funnel setup'!$K$4&amp;'Funnel setup'!$K$6,".",IF(A343=".",1,A343+1))</f>
        <v>.</v>
      </c>
      <c r="B344" s="244" t="str">
        <f t="shared" si="5"/>
        <v/>
      </c>
    </row>
    <row r="345" spans="1:2" x14ac:dyDescent="0.2">
      <c r="A345" t="str">
        <f>IF(C345&amp;G345&amp;D345&lt;&gt;'Funnel setup'!$K$3&amp;'Funnel setup'!$K$4&amp;'Funnel setup'!$K$6,".",IF(A344=".",1,A344+1))</f>
        <v>.</v>
      </c>
      <c r="B345" s="244" t="str">
        <f t="shared" si="5"/>
        <v/>
      </c>
    </row>
    <row r="346" spans="1:2" x14ac:dyDescent="0.2">
      <c r="A346" t="str">
        <f>IF(C346&amp;G346&amp;D346&lt;&gt;'Funnel setup'!$K$3&amp;'Funnel setup'!$K$4&amp;'Funnel setup'!$K$6,".",IF(A345=".",1,A345+1))</f>
        <v>.</v>
      </c>
      <c r="B346" s="244" t="str">
        <f t="shared" si="5"/>
        <v/>
      </c>
    </row>
    <row r="347" spans="1:2" x14ac:dyDescent="0.2">
      <c r="A347" t="str">
        <f>IF(C347&amp;G347&amp;D347&lt;&gt;'Funnel setup'!$K$3&amp;'Funnel setup'!$K$4&amp;'Funnel setup'!$K$6,".",IF(A346=".",1,A346+1))</f>
        <v>.</v>
      </c>
      <c r="B347" s="244" t="str">
        <f t="shared" si="5"/>
        <v/>
      </c>
    </row>
    <row r="348" spans="1:2" x14ac:dyDescent="0.2">
      <c r="A348" t="str">
        <f>IF(C348&amp;G348&amp;D348&lt;&gt;'Funnel setup'!$K$3&amp;'Funnel setup'!$K$4&amp;'Funnel setup'!$K$6,".",IF(A347=".",1,A347+1))</f>
        <v>.</v>
      </c>
      <c r="B348" s="244" t="str">
        <f t="shared" si="5"/>
        <v/>
      </c>
    </row>
    <row r="349" spans="1:2" x14ac:dyDescent="0.2">
      <c r="A349" t="str">
        <f>IF(C349&amp;G349&amp;D349&lt;&gt;'Funnel setup'!$K$3&amp;'Funnel setup'!$K$4&amp;'Funnel setup'!$K$6,".",IF(A348=".",1,A348+1))</f>
        <v>.</v>
      </c>
      <c r="B349" s="244" t="str">
        <f t="shared" si="5"/>
        <v/>
      </c>
    </row>
    <row r="350" spans="1:2" x14ac:dyDescent="0.2">
      <c r="A350" t="str">
        <f>IF(C350&amp;G350&amp;D350&lt;&gt;'Funnel setup'!$K$3&amp;'Funnel setup'!$K$4&amp;'Funnel setup'!$K$6,".",IF(A349=".",1,A349+1))</f>
        <v>.</v>
      </c>
      <c r="B350" s="244" t="str">
        <f t="shared" si="5"/>
        <v/>
      </c>
    </row>
    <row r="351" spans="1:2" x14ac:dyDescent="0.2">
      <c r="A351" t="str">
        <f>IF(C351&amp;G351&amp;D351&lt;&gt;'Funnel setup'!$K$3&amp;'Funnel setup'!$K$4&amp;'Funnel setup'!$K$6,".",IF(A350=".",1,A350+1))</f>
        <v>.</v>
      </c>
      <c r="B351" s="244" t="str">
        <f t="shared" si="5"/>
        <v/>
      </c>
    </row>
    <row r="352" spans="1:2" x14ac:dyDescent="0.2">
      <c r="A352" t="str">
        <f>IF(C352&amp;G352&amp;D352&lt;&gt;'Funnel setup'!$K$3&amp;'Funnel setup'!$K$4&amp;'Funnel setup'!$K$6,".",IF(A351=".",1,A351+1))</f>
        <v>.</v>
      </c>
      <c r="B352" s="244" t="str">
        <f t="shared" si="5"/>
        <v/>
      </c>
    </row>
    <row r="353" spans="1:2" x14ac:dyDescent="0.2">
      <c r="A353" t="str">
        <f>IF(C353&amp;G353&amp;D353&lt;&gt;'Funnel setup'!$K$3&amp;'Funnel setup'!$K$4&amp;'Funnel setup'!$K$6,".",IF(A352=".",1,A352+1))</f>
        <v>.</v>
      </c>
      <c r="B353" s="244" t="str">
        <f t="shared" si="5"/>
        <v/>
      </c>
    </row>
    <row r="354" spans="1:2" x14ac:dyDescent="0.2">
      <c r="A354" t="str">
        <f>IF(C354&amp;G354&amp;D354&lt;&gt;'Funnel setup'!$K$3&amp;'Funnel setup'!$K$4&amp;'Funnel setup'!$K$6,".",IF(A353=".",1,A353+1))</f>
        <v>.</v>
      </c>
      <c r="B354" s="244" t="str">
        <f t="shared" si="5"/>
        <v/>
      </c>
    </row>
    <row r="355" spans="1:2" x14ac:dyDescent="0.2">
      <c r="A355" t="str">
        <f>IF(C355&amp;G355&amp;D355&lt;&gt;'Funnel setup'!$K$3&amp;'Funnel setup'!$K$4&amp;'Funnel setup'!$K$6,".",IF(A354=".",1,A354+1))</f>
        <v>.</v>
      </c>
      <c r="B355" s="244" t="str">
        <f t="shared" si="5"/>
        <v/>
      </c>
    </row>
    <row r="356" spans="1:2" x14ac:dyDescent="0.2">
      <c r="A356" t="str">
        <f>IF(C356&amp;G356&amp;D356&lt;&gt;'Funnel setup'!$K$3&amp;'Funnel setup'!$K$4&amp;'Funnel setup'!$K$6,".",IF(A355=".",1,A355+1))</f>
        <v>.</v>
      </c>
      <c r="B356" s="244" t="str">
        <f t="shared" si="5"/>
        <v/>
      </c>
    </row>
    <row r="357" spans="1:2" x14ac:dyDescent="0.2">
      <c r="A357" t="str">
        <f>IF(C357&amp;G357&amp;D357&lt;&gt;'Funnel setup'!$K$3&amp;'Funnel setup'!$K$4&amp;'Funnel setup'!$K$6,".",IF(A356=".",1,A356+1))</f>
        <v>.</v>
      </c>
      <c r="B357" s="244" t="str">
        <f t="shared" si="5"/>
        <v/>
      </c>
    </row>
    <row r="358" spans="1:2" x14ac:dyDescent="0.2">
      <c r="A358" t="str">
        <f>IF(C358&amp;G358&amp;D358&lt;&gt;'Funnel setup'!$K$3&amp;'Funnel setup'!$K$4&amp;'Funnel setup'!$K$6,".",IF(A357=".",1,A357+1))</f>
        <v>.</v>
      </c>
      <c r="B358" s="244" t="str">
        <f t="shared" si="5"/>
        <v/>
      </c>
    </row>
    <row r="359" spans="1:2" x14ac:dyDescent="0.2">
      <c r="A359" t="str">
        <f>IF(C359&amp;G359&amp;D359&lt;&gt;'Funnel setup'!$K$3&amp;'Funnel setup'!$K$4&amp;'Funnel setup'!$K$6,".",IF(A358=".",1,A358+1))</f>
        <v>.</v>
      </c>
      <c r="B359" s="244" t="str">
        <f t="shared" si="5"/>
        <v/>
      </c>
    </row>
    <row r="360" spans="1:2" x14ac:dyDescent="0.2">
      <c r="A360" t="str">
        <f>IF(C360&amp;G360&amp;D360&lt;&gt;'Funnel setup'!$K$3&amp;'Funnel setup'!$K$4&amp;'Funnel setup'!$K$6,".",IF(A359=".",1,A359+1))</f>
        <v>.</v>
      </c>
      <c r="B360" s="244" t="str">
        <f t="shared" si="5"/>
        <v/>
      </c>
    </row>
    <row r="361" spans="1:2" x14ac:dyDescent="0.2">
      <c r="A361" t="str">
        <f>IF(C361&amp;G361&amp;D361&lt;&gt;'Funnel setup'!$K$3&amp;'Funnel setup'!$K$4&amp;'Funnel setup'!$K$6,".",IF(A360=".",1,A360+1))</f>
        <v>.</v>
      </c>
      <c r="B361" s="244" t="str">
        <f t="shared" si="5"/>
        <v/>
      </c>
    </row>
    <row r="362" spans="1:2" x14ac:dyDescent="0.2">
      <c r="A362" t="str">
        <f>IF(C362&amp;G362&amp;D362&lt;&gt;'Funnel setup'!$K$3&amp;'Funnel setup'!$K$4&amp;'Funnel setup'!$K$6,".",IF(A361=".",1,A361+1))</f>
        <v>.</v>
      </c>
      <c r="B362" s="244" t="str">
        <f t="shared" si="5"/>
        <v/>
      </c>
    </row>
    <row r="363" spans="1:2" x14ac:dyDescent="0.2">
      <c r="A363" t="str">
        <f>IF(C363&amp;G363&amp;D363&lt;&gt;'Funnel setup'!$K$3&amp;'Funnel setup'!$K$4&amp;'Funnel setup'!$K$6,".",IF(A362=".",1,A362+1))</f>
        <v>.</v>
      </c>
      <c r="B363" s="244" t="str">
        <f t="shared" si="5"/>
        <v/>
      </c>
    </row>
    <row r="364" spans="1:2" x14ac:dyDescent="0.2">
      <c r="A364" t="str">
        <f>IF(C364&amp;G364&amp;D364&lt;&gt;'Funnel setup'!$K$3&amp;'Funnel setup'!$K$4&amp;'Funnel setup'!$K$6,".",IF(A363=".",1,A363+1))</f>
        <v>.</v>
      </c>
      <c r="B364" s="244" t="str">
        <f t="shared" si="5"/>
        <v/>
      </c>
    </row>
    <row r="365" spans="1:2" x14ac:dyDescent="0.2">
      <c r="A365" t="str">
        <f>IF(C365&amp;G365&amp;D365&lt;&gt;'Funnel setup'!$K$3&amp;'Funnel setup'!$K$4&amp;'Funnel setup'!$K$6,".",IF(A364=".",1,A364+1))</f>
        <v>.</v>
      </c>
      <c r="B365" s="244" t="str">
        <f t="shared" si="5"/>
        <v/>
      </c>
    </row>
    <row r="366" spans="1:2" x14ac:dyDescent="0.2">
      <c r="A366" t="str">
        <f>IF(C366&amp;G366&amp;D366&lt;&gt;'Funnel setup'!$K$3&amp;'Funnel setup'!$K$4&amp;'Funnel setup'!$K$6,".",IF(A365=".",1,A365+1))</f>
        <v>.</v>
      </c>
      <c r="B366" s="244" t="str">
        <f t="shared" si="5"/>
        <v/>
      </c>
    </row>
    <row r="367" spans="1:2" x14ac:dyDescent="0.2">
      <c r="A367" t="str">
        <f>IF(C367&amp;G367&amp;D367&lt;&gt;'Funnel setup'!$K$3&amp;'Funnel setup'!$K$4&amp;'Funnel setup'!$K$6,".",IF(A366=".",1,A366+1))</f>
        <v>.</v>
      </c>
      <c r="B367" s="244" t="str">
        <f t="shared" si="5"/>
        <v/>
      </c>
    </row>
    <row r="368" spans="1:2" x14ac:dyDescent="0.2">
      <c r="A368" t="str">
        <f>IF(C368&amp;G368&amp;D368&lt;&gt;'Funnel setup'!$K$3&amp;'Funnel setup'!$K$4&amp;'Funnel setup'!$K$6,".",IF(A367=".",1,A367+1))</f>
        <v>.</v>
      </c>
      <c r="B368" s="244" t="str">
        <f t="shared" si="5"/>
        <v/>
      </c>
    </row>
    <row r="369" spans="1:2" x14ac:dyDescent="0.2">
      <c r="A369" t="str">
        <f>IF(C369&amp;G369&amp;D369&lt;&gt;'Funnel setup'!$K$3&amp;'Funnel setup'!$K$4&amp;'Funnel setup'!$K$6,".",IF(A368=".",1,A368+1))</f>
        <v>.</v>
      </c>
      <c r="B369" s="244" t="str">
        <f t="shared" si="5"/>
        <v/>
      </c>
    </row>
    <row r="370" spans="1:2" x14ac:dyDescent="0.2">
      <c r="A370" t="str">
        <f>IF(C370&amp;G370&amp;D370&lt;&gt;'Funnel setup'!$K$3&amp;'Funnel setup'!$K$4&amp;'Funnel setup'!$K$6,".",IF(A369=".",1,A369+1))</f>
        <v>.</v>
      </c>
      <c r="B370" s="244" t="str">
        <f t="shared" si="5"/>
        <v/>
      </c>
    </row>
    <row r="371" spans="1:2" x14ac:dyDescent="0.2">
      <c r="A371" t="str">
        <f>IF(C371&amp;G371&amp;D371&lt;&gt;'Funnel setup'!$K$3&amp;'Funnel setup'!$K$4&amp;'Funnel setup'!$K$6,".",IF(A370=".",1,A370+1))</f>
        <v>.</v>
      </c>
      <c r="B371" s="244" t="str">
        <f t="shared" si="5"/>
        <v/>
      </c>
    </row>
    <row r="372" spans="1:2" x14ac:dyDescent="0.2">
      <c r="A372" t="str">
        <f>IF(C372&amp;G372&amp;D372&lt;&gt;'Funnel setup'!$K$3&amp;'Funnel setup'!$K$4&amp;'Funnel setup'!$K$6,".",IF(A371=".",1,A371+1))</f>
        <v>.</v>
      </c>
      <c r="B372" s="244" t="str">
        <f t="shared" si="5"/>
        <v/>
      </c>
    </row>
    <row r="373" spans="1:2" x14ac:dyDescent="0.2">
      <c r="A373" t="str">
        <f>IF(C373&amp;G373&amp;D373&lt;&gt;'Funnel setup'!$K$3&amp;'Funnel setup'!$K$4&amp;'Funnel setup'!$K$6,".",IF(A372=".",1,A372+1))</f>
        <v>.</v>
      </c>
      <c r="B373" s="244" t="str">
        <f t="shared" si="5"/>
        <v/>
      </c>
    </row>
    <row r="374" spans="1:2" x14ac:dyDescent="0.2">
      <c r="A374" t="str">
        <f>IF(C374&amp;G374&amp;D374&lt;&gt;'Funnel setup'!$K$3&amp;'Funnel setup'!$K$4&amp;'Funnel setup'!$K$6,".",IF(A373=".",1,A373+1))</f>
        <v>.</v>
      </c>
      <c r="B374" s="244" t="str">
        <f t="shared" si="5"/>
        <v/>
      </c>
    </row>
    <row r="375" spans="1:2" x14ac:dyDescent="0.2">
      <c r="A375" t="str">
        <f>IF(C375&amp;G375&amp;D375&lt;&gt;'Funnel setup'!$K$3&amp;'Funnel setup'!$K$4&amp;'Funnel setup'!$K$6,".",IF(A374=".",1,A374+1))</f>
        <v>.</v>
      </c>
      <c r="B375" s="244" t="str">
        <f t="shared" si="5"/>
        <v/>
      </c>
    </row>
    <row r="376" spans="1:2" x14ac:dyDescent="0.2">
      <c r="A376" t="str">
        <f>IF(C376&amp;G376&amp;D376&lt;&gt;'Funnel setup'!$K$3&amp;'Funnel setup'!$K$4&amp;'Funnel setup'!$K$6,".",IF(A375=".",1,A375+1))</f>
        <v>.</v>
      </c>
      <c r="B376" s="244" t="str">
        <f t="shared" si="5"/>
        <v/>
      </c>
    </row>
    <row r="377" spans="1:2" x14ac:dyDescent="0.2">
      <c r="A377" t="str">
        <f>IF(C377&amp;G377&amp;D377&lt;&gt;'Funnel setup'!$K$3&amp;'Funnel setup'!$K$4&amp;'Funnel setup'!$K$6,".",IF(A376=".",1,A376+1))</f>
        <v>.</v>
      </c>
      <c r="B377" s="244" t="str">
        <f t="shared" si="5"/>
        <v/>
      </c>
    </row>
    <row r="378" spans="1:2" x14ac:dyDescent="0.2">
      <c r="A378" t="str">
        <f>IF(C378&amp;G378&amp;D378&lt;&gt;'Funnel setup'!$K$3&amp;'Funnel setup'!$K$4&amp;'Funnel setup'!$K$6,".",IF(A377=".",1,A377+1))</f>
        <v>.</v>
      </c>
      <c r="B378" s="244" t="str">
        <f t="shared" si="5"/>
        <v/>
      </c>
    </row>
    <row r="379" spans="1:2" x14ac:dyDescent="0.2">
      <c r="A379" t="str">
        <f>IF(C379&amp;G379&amp;D379&lt;&gt;'Funnel setup'!$K$3&amp;'Funnel setup'!$K$4&amp;'Funnel setup'!$K$6,".",IF(A378=".",1,A378+1))</f>
        <v>.</v>
      </c>
      <c r="B379" s="244" t="str">
        <f t="shared" si="5"/>
        <v/>
      </c>
    </row>
    <row r="380" spans="1:2" x14ac:dyDescent="0.2">
      <c r="A380" t="str">
        <f>IF(C380&amp;G380&amp;D380&lt;&gt;'Funnel setup'!$K$3&amp;'Funnel setup'!$K$4&amp;'Funnel setup'!$K$6,".",IF(A379=".",1,A379+1))</f>
        <v>.</v>
      </c>
      <c r="B380" s="244" t="str">
        <f t="shared" si="5"/>
        <v/>
      </c>
    </row>
    <row r="381" spans="1:2" x14ac:dyDescent="0.2">
      <c r="A381" t="str">
        <f>IF(C381&amp;G381&amp;D381&lt;&gt;'Funnel setup'!$K$3&amp;'Funnel setup'!$K$4&amp;'Funnel setup'!$K$6,".",IF(A380=".",1,A380+1))</f>
        <v>.</v>
      </c>
      <c r="B381" s="244" t="str">
        <f t="shared" si="5"/>
        <v/>
      </c>
    </row>
    <row r="382" spans="1:2" x14ac:dyDescent="0.2">
      <c r="A382" t="str">
        <f>IF(C382&amp;G382&amp;D382&lt;&gt;'Funnel setup'!$K$3&amp;'Funnel setup'!$K$4&amp;'Funnel setup'!$K$6,".",IF(A381=".",1,A381+1))</f>
        <v>.</v>
      </c>
      <c r="B382" s="244" t="str">
        <f t="shared" si="5"/>
        <v/>
      </c>
    </row>
    <row r="383" spans="1:2" x14ac:dyDescent="0.2">
      <c r="A383" t="str">
        <f>IF(C383&amp;G383&amp;D383&lt;&gt;'Funnel setup'!$K$3&amp;'Funnel setup'!$K$4&amp;'Funnel setup'!$K$6,".",IF(A382=".",1,A382+1))</f>
        <v>.</v>
      </c>
      <c r="B383" s="244" t="str">
        <f t="shared" si="5"/>
        <v/>
      </c>
    </row>
    <row r="384" spans="1:2" x14ac:dyDescent="0.2">
      <c r="A384" t="str">
        <f>IF(C384&amp;G384&amp;D384&lt;&gt;'Funnel setup'!$K$3&amp;'Funnel setup'!$K$4&amp;'Funnel setup'!$K$6,".",IF(A383=".",1,A383+1))</f>
        <v>.</v>
      </c>
      <c r="B384" s="244" t="str">
        <f t="shared" si="5"/>
        <v/>
      </c>
    </row>
    <row r="385" spans="1:2" x14ac:dyDescent="0.2">
      <c r="A385" t="str">
        <f>IF(C385&amp;G385&amp;D385&lt;&gt;'Funnel setup'!$K$3&amp;'Funnel setup'!$K$4&amp;'Funnel setup'!$K$6,".",IF(A384=".",1,A384+1))</f>
        <v>.</v>
      </c>
      <c r="B385" s="244" t="str">
        <f t="shared" si="5"/>
        <v/>
      </c>
    </row>
    <row r="386" spans="1:2" x14ac:dyDescent="0.2">
      <c r="A386" t="str">
        <f>IF(C386&amp;G386&amp;D386&lt;&gt;'Funnel setup'!$K$3&amp;'Funnel setup'!$K$4&amp;'Funnel setup'!$K$6,".",IF(A385=".",1,A385+1))</f>
        <v>.</v>
      </c>
      <c r="B386" s="244" t="str">
        <f t="shared" ref="B386:B449" si="6">C386&amp;D386&amp;F386&amp;G386</f>
        <v/>
      </c>
    </row>
    <row r="387" spans="1:2" x14ac:dyDescent="0.2">
      <c r="A387" t="str">
        <f>IF(C387&amp;G387&amp;D387&lt;&gt;'Funnel setup'!$K$3&amp;'Funnel setup'!$K$4&amp;'Funnel setup'!$K$6,".",IF(A386=".",1,A386+1))</f>
        <v>.</v>
      </c>
      <c r="B387" s="244" t="str">
        <f t="shared" si="6"/>
        <v/>
      </c>
    </row>
    <row r="388" spans="1:2" x14ac:dyDescent="0.2">
      <c r="A388" t="str">
        <f>IF(C388&amp;G388&amp;D388&lt;&gt;'Funnel setup'!$K$3&amp;'Funnel setup'!$K$4&amp;'Funnel setup'!$K$6,".",IF(A387=".",1,A387+1))</f>
        <v>.</v>
      </c>
      <c r="B388" s="244" t="str">
        <f t="shared" si="6"/>
        <v/>
      </c>
    </row>
    <row r="389" spans="1:2" x14ac:dyDescent="0.2">
      <c r="A389" t="str">
        <f>IF(C389&amp;G389&amp;D389&lt;&gt;'Funnel setup'!$K$3&amp;'Funnel setup'!$K$4&amp;'Funnel setup'!$K$6,".",IF(A388=".",1,A388+1))</f>
        <v>.</v>
      </c>
      <c r="B389" s="244" t="str">
        <f t="shared" si="6"/>
        <v/>
      </c>
    </row>
    <row r="390" spans="1:2" x14ac:dyDescent="0.2">
      <c r="A390" t="str">
        <f>IF(C390&amp;G390&amp;D390&lt;&gt;'Funnel setup'!$K$3&amp;'Funnel setup'!$K$4&amp;'Funnel setup'!$K$6,".",IF(A389=".",1,A389+1))</f>
        <v>.</v>
      </c>
      <c r="B390" s="244" t="str">
        <f t="shared" si="6"/>
        <v/>
      </c>
    </row>
    <row r="391" spans="1:2" x14ac:dyDescent="0.2">
      <c r="A391" t="str">
        <f>IF(C391&amp;G391&amp;D391&lt;&gt;'Funnel setup'!$K$3&amp;'Funnel setup'!$K$4&amp;'Funnel setup'!$K$6,".",IF(A390=".",1,A390+1))</f>
        <v>.</v>
      </c>
      <c r="B391" s="244" t="str">
        <f t="shared" si="6"/>
        <v/>
      </c>
    </row>
    <row r="392" spans="1:2" x14ac:dyDescent="0.2">
      <c r="A392" t="str">
        <f>IF(C392&amp;G392&amp;D392&lt;&gt;'Funnel setup'!$K$3&amp;'Funnel setup'!$K$4&amp;'Funnel setup'!$K$6,".",IF(A391=".",1,A391+1))</f>
        <v>.</v>
      </c>
      <c r="B392" s="244" t="str">
        <f t="shared" si="6"/>
        <v/>
      </c>
    </row>
    <row r="393" spans="1:2" x14ac:dyDescent="0.2">
      <c r="A393" t="str">
        <f>IF(C393&amp;G393&amp;D393&lt;&gt;'Funnel setup'!$K$3&amp;'Funnel setup'!$K$4&amp;'Funnel setup'!$K$6,".",IF(A392=".",1,A392+1))</f>
        <v>.</v>
      </c>
      <c r="B393" s="244" t="str">
        <f t="shared" si="6"/>
        <v/>
      </c>
    </row>
    <row r="394" spans="1:2" x14ac:dyDescent="0.2">
      <c r="A394" t="str">
        <f>IF(C394&amp;G394&amp;D394&lt;&gt;'Funnel setup'!$K$3&amp;'Funnel setup'!$K$4&amp;'Funnel setup'!$K$6,".",IF(A393=".",1,A393+1))</f>
        <v>.</v>
      </c>
      <c r="B394" s="244" t="str">
        <f t="shared" si="6"/>
        <v/>
      </c>
    </row>
    <row r="395" spans="1:2" x14ac:dyDescent="0.2">
      <c r="A395" t="str">
        <f>IF(C395&amp;G395&amp;D395&lt;&gt;'Funnel setup'!$K$3&amp;'Funnel setup'!$K$4&amp;'Funnel setup'!$K$6,".",IF(A394=".",1,A394+1))</f>
        <v>.</v>
      </c>
      <c r="B395" s="244" t="str">
        <f t="shared" si="6"/>
        <v/>
      </c>
    </row>
    <row r="396" spans="1:2" x14ac:dyDescent="0.2">
      <c r="A396" t="str">
        <f>IF(C396&amp;G396&amp;D396&lt;&gt;'Funnel setup'!$K$3&amp;'Funnel setup'!$K$4&amp;'Funnel setup'!$K$6,".",IF(A395=".",1,A395+1))</f>
        <v>.</v>
      </c>
      <c r="B396" s="244" t="str">
        <f t="shared" si="6"/>
        <v/>
      </c>
    </row>
    <row r="397" spans="1:2" x14ac:dyDescent="0.2">
      <c r="A397" t="str">
        <f>IF(C397&amp;G397&amp;D397&lt;&gt;'Funnel setup'!$K$3&amp;'Funnel setup'!$K$4&amp;'Funnel setup'!$K$6,".",IF(A396=".",1,A396+1))</f>
        <v>.</v>
      </c>
      <c r="B397" s="244" t="str">
        <f t="shared" si="6"/>
        <v/>
      </c>
    </row>
    <row r="398" spans="1:2" x14ac:dyDescent="0.2">
      <c r="A398" t="str">
        <f>IF(C398&amp;G398&amp;D398&lt;&gt;'Funnel setup'!$K$3&amp;'Funnel setup'!$K$4&amp;'Funnel setup'!$K$6,".",IF(A397=".",1,A397+1))</f>
        <v>.</v>
      </c>
      <c r="B398" s="244" t="str">
        <f t="shared" si="6"/>
        <v/>
      </c>
    </row>
    <row r="399" spans="1:2" x14ac:dyDescent="0.2">
      <c r="A399" t="str">
        <f>IF(C399&amp;G399&amp;D399&lt;&gt;'Funnel setup'!$K$3&amp;'Funnel setup'!$K$4&amp;'Funnel setup'!$K$6,".",IF(A398=".",1,A398+1))</f>
        <v>.</v>
      </c>
      <c r="B399" s="244" t="str">
        <f t="shared" si="6"/>
        <v/>
      </c>
    </row>
    <row r="400" spans="1:2" x14ac:dyDescent="0.2">
      <c r="A400" t="str">
        <f>IF(C400&amp;G400&amp;D400&lt;&gt;'Funnel setup'!$K$3&amp;'Funnel setup'!$K$4&amp;'Funnel setup'!$K$6,".",IF(A399=".",1,A399+1))</f>
        <v>.</v>
      </c>
      <c r="B400" s="244" t="str">
        <f t="shared" si="6"/>
        <v/>
      </c>
    </row>
    <row r="401" spans="1:2" x14ac:dyDescent="0.2">
      <c r="A401" t="str">
        <f>IF(C401&amp;G401&amp;D401&lt;&gt;'Funnel setup'!$K$3&amp;'Funnel setup'!$K$4&amp;'Funnel setup'!$K$6,".",IF(A400=".",1,A400+1))</f>
        <v>.</v>
      </c>
      <c r="B401" s="244" t="str">
        <f t="shared" si="6"/>
        <v/>
      </c>
    </row>
    <row r="402" spans="1:2" x14ac:dyDescent="0.2">
      <c r="A402" t="str">
        <f>IF(C402&amp;G402&amp;D402&lt;&gt;'Funnel setup'!$K$3&amp;'Funnel setup'!$K$4&amp;'Funnel setup'!$K$6,".",IF(A401=".",1,A401+1))</f>
        <v>.</v>
      </c>
      <c r="B402" s="244" t="str">
        <f t="shared" si="6"/>
        <v/>
      </c>
    </row>
    <row r="403" spans="1:2" x14ac:dyDescent="0.2">
      <c r="A403" t="str">
        <f>IF(C403&amp;G403&amp;D403&lt;&gt;'Funnel setup'!$K$3&amp;'Funnel setup'!$K$4&amp;'Funnel setup'!$K$6,".",IF(A402=".",1,A402+1))</f>
        <v>.</v>
      </c>
      <c r="B403" s="244" t="str">
        <f t="shared" si="6"/>
        <v/>
      </c>
    </row>
    <row r="404" spans="1:2" x14ac:dyDescent="0.2">
      <c r="A404" t="str">
        <f>IF(C404&amp;G404&amp;D404&lt;&gt;'Funnel setup'!$K$3&amp;'Funnel setup'!$K$4&amp;'Funnel setup'!$K$6,".",IF(A403=".",1,A403+1))</f>
        <v>.</v>
      </c>
      <c r="B404" s="244" t="str">
        <f t="shared" si="6"/>
        <v/>
      </c>
    </row>
    <row r="405" spans="1:2" x14ac:dyDescent="0.2">
      <c r="A405" t="str">
        <f>IF(C405&amp;G405&amp;D405&lt;&gt;'Funnel setup'!$K$3&amp;'Funnel setup'!$K$4&amp;'Funnel setup'!$K$6,".",IF(A404=".",1,A404+1))</f>
        <v>.</v>
      </c>
      <c r="B405" s="244" t="str">
        <f t="shared" si="6"/>
        <v/>
      </c>
    </row>
    <row r="406" spans="1:2" x14ac:dyDescent="0.2">
      <c r="A406" t="str">
        <f>IF(C406&amp;G406&amp;D406&lt;&gt;'Funnel setup'!$K$3&amp;'Funnel setup'!$K$4&amp;'Funnel setup'!$K$6,".",IF(A405=".",1,A405+1))</f>
        <v>.</v>
      </c>
      <c r="B406" s="244" t="str">
        <f t="shared" si="6"/>
        <v/>
      </c>
    </row>
    <row r="407" spans="1:2" x14ac:dyDescent="0.2">
      <c r="A407" t="str">
        <f>IF(C407&amp;G407&amp;D407&lt;&gt;'Funnel setup'!$K$3&amp;'Funnel setup'!$K$4&amp;'Funnel setup'!$K$6,".",IF(A406=".",1,A406+1))</f>
        <v>.</v>
      </c>
      <c r="B407" s="244" t="str">
        <f t="shared" si="6"/>
        <v/>
      </c>
    </row>
    <row r="408" spans="1:2" x14ac:dyDescent="0.2">
      <c r="A408" t="str">
        <f>IF(C408&amp;G408&amp;D408&lt;&gt;'Funnel setup'!$K$3&amp;'Funnel setup'!$K$4&amp;'Funnel setup'!$K$6,".",IF(A407=".",1,A407+1))</f>
        <v>.</v>
      </c>
      <c r="B408" s="244" t="str">
        <f t="shared" si="6"/>
        <v/>
      </c>
    </row>
    <row r="409" spans="1:2" x14ac:dyDescent="0.2">
      <c r="A409" t="str">
        <f>IF(C409&amp;G409&amp;D409&lt;&gt;'Funnel setup'!$K$3&amp;'Funnel setup'!$K$4&amp;'Funnel setup'!$K$6,".",IF(A408=".",1,A408+1))</f>
        <v>.</v>
      </c>
      <c r="B409" s="244" t="str">
        <f t="shared" si="6"/>
        <v/>
      </c>
    </row>
    <row r="410" spans="1:2" x14ac:dyDescent="0.2">
      <c r="A410" t="str">
        <f>IF(C410&amp;G410&amp;D410&lt;&gt;'Funnel setup'!$K$3&amp;'Funnel setup'!$K$4&amp;'Funnel setup'!$K$6,".",IF(A409=".",1,A409+1))</f>
        <v>.</v>
      </c>
      <c r="B410" s="244" t="str">
        <f t="shared" si="6"/>
        <v/>
      </c>
    </row>
    <row r="411" spans="1:2" x14ac:dyDescent="0.2">
      <c r="A411" t="str">
        <f>IF(C411&amp;G411&amp;D411&lt;&gt;'Funnel setup'!$K$3&amp;'Funnel setup'!$K$4&amp;'Funnel setup'!$K$6,".",IF(A410=".",1,A410+1))</f>
        <v>.</v>
      </c>
      <c r="B411" s="244" t="str">
        <f t="shared" si="6"/>
        <v/>
      </c>
    </row>
    <row r="412" spans="1:2" x14ac:dyDescent="0.2">
      <c r="A412" t="str">
        <f>IF(C412&amp;G412&amp;D412&lt;&gt;'Funnel setup'!$K$3&amp;'Funnel setup'!$K$4&amp;'Funnel setup'!$K$6,".",IF(A411=".",1,A411+1))</f>
        <v>.</v>
      </c>
      <c r="B412" s="244" t="str">
        <f t="shared" si="6"/>
        <v/>
      </c>
    </row>
    <row r="413" spans="1:2" x14ac:dyDescent="0.2">
      <c r="A413" t="str">
        <f>IF(C413&amp;G413&amp;D413&lt;&gt;'Funnel setup'!$K$3&amp;'Funnel setup'!$K$4&amp;'Funnel setup'!$K$6,".",IF(A412=".",1,A412+1))</f>
        <v>.</v>
      </c>
      <c r="B413" s="244" t="str">
        <f t="shared" si="6"/>
        <v/>
      </c>
    </row>
    <row r="414" spans="1:2" x14ac:dyDescent="0.2">
      <c r="A414" t="str">
        <f>IF(C414&amp;G414&amp;D414&lt;&gt;'Funnel setup'!$K$3&amp;'Funnel setup'!$K$4&amp;'Funnel setup'!$K$6,".",IF(A413=".",1,A413+1))</f>
        <v>.</v>
      </c>
      <c r="B414" s="244" t="str">
        <f t="shared" si="6"/>
        <v/>
      </c>
    </row>
    <row r="415" spans="1:2" x14ac:dyDescent="0.2">
      <c r="A415" t="str">
        <f>IF(C415&amp;G415&amp;D415&lt;&gt;'Funnel setup'!$K$3&amp;'Funnel setup'!$K$4&amp;'Funnel setup'!$K$6,".",IF(A414=".",1,A414+1))</f>
        <v>.</v>
      </c>
      <c r="B415" s="244" t="str">
        <f t="shared" si="6"/>
        <v/>
      </c>
    </row>
    <row r="416" spans="1:2" x14ac:dyDescent="0.2">
      <c r="A416" t="str">
        <f>IF(C416&amp;G416&amp;D416&lt;&gt;'Funnel setup'!$K$3&amp;'Funnel setup'!$K$4&amp;'Funnel setup'!$K$6,".",IF(A415=".",1,A415+1))</f>
        <v>.</v>
      </c>
      <c r="B416" s="244" t="str">
        <f t="shared" si="6"/>
        <v/>
      </c>
    </row>
    <row r="417" spans="1:2" x14ac:dyDescent="0.2">
      <c r="A417" t="str">
        <f>IF(C417&amp;G417&amp;D417&lt;&gt;'Funnel setup'!$K$3&amp;'Funnel setup'!$K$4&amp;'Funnel setup'!$K$6,".",IF(A416=".",1,A416+1))</f>
        <v>.</v>
      </c>
      <c r="B417" s="244" t="str">
        <f t="shared" si="6"/>
        <v/>
      </c>
    </row>
    <row r="418" spans="1:2" x14ac:dyDescent="0.2">
      <c r="A418" t="str">
        <f>IF(C418&amp;G418&amp;D418&lt;&gt;'Funnel setup'!$K$3&amp;'Funnel setup'!$K$4&amp;'Funnel setup'!$K$6,".",IF(A417=".",1,A417+1))</f>
        <v>.</v>
      </c>
      <c r="B418" s="244" t="str">
        <f t="shared" si="6"/>
        <v/>
      </c>
    </row>
    <row r="419" spans="1:2" x14ac:dyDescent="0.2">
      <c r="A419" t="str">
        <f>IF(C419&amp;G419&amp;D419&lt;&gt;'Funnel setup'!$K$3&amp;'Funnel setup'!$K$4&amp;'Funnel setup'!$K$6,".",IF(A418=".",1,A418+1))</f>
        <v>.</v>
      </c>
      <c r="B419" s="244" t="str">
        <f t="shared" si="6"/>
        <v/>
      </c>
    </row>
    <row r="420" spans="1:2" x14ac:dyDescent="0.2">
      <c r="A420" t="str">
        <f>IF(C420&amp;G420&amp;D420&lt;&gt;'Funnel setup'!$K$3&amp;'Funnel setup'!$K$4&amp;'Funnel setup'!$K$6,".",IF(A419=".",1,A419+1))</f>
        <v>.</v>
      </c>
      <c r="B420" s="244" t="str">
        <f t="shared" si="6"/>
        <v/>
      </c>
    </row>
    <row r="421" spans="1:2" x14ac:dyDescent="0.2">
      <c r="A421" t="str">
        <f>IF(C421&amp;G421&amp;D421&lt;&gt;'Funnel setup'!$K$3&amp;'Funnel setup'!$K$4&amp;'Funnel setup'!$K$6,".",IF(A420=".",1,A420+1))</f>
        <v>.</v>
      </c>
      <c r="B421" s="244" t="str">
        <f t="shared" si="6"/>
        <v/>
      </c>
    </row>
    <row r="422" spans="1:2" x14ac:dyDescent="0.2">
      <c r="A422" t="str">
        <f>IF(C422&amp;G422&amp;D422&lt;&gt;'Funnel setup'!$K$3&amp;'Funnel setup'!$K$4&amp;'Funnel setup'!$K$6,".",IF(A421=".",1,A421+1))</f>
        <v>.</v>
      </c>
      <c r="B422" s="244" t="str">
        <f t="shared" si="6"/>
        <v/>
      </c>
    </row>
    <row r="423" spans="1:2" x14ac:dyDescent="0.2">
      <c r="A423" t="str">
        <f>IF(C423&amp;G423&amp;D423&lt;&gt;'Funnel setup'!$K$3&amp;'Funnel setup'!$K$4&amp;'Funnel setup'!$K$6,".",IF(A422=".",1,A422+1))</f>
        <v>.</v>
      </c>
      <c r="B423" s="244" t="str">
        <f t="shared" si="6"/>
        <v/>
      </c>
    </row>
    <row r="424" spans="1:2" x14ac:dyDescent="0.2">
      <c r="A424" t="str">
        <f>IF(C424&amp;G424&amp;D424&lt;&gt;'Funnel setup'!$K$3&amp;'Funnel setup'!$K$4&amp;'Funnel setup'!$K$6,".",IF(A423=".",1,A423+1))</f>
        <v>.</v>
      </c>
      <c r="B424" s="244" t="str">
        <f t="shared" si="6"/>
        <v/>
      </c>
    </row>
    <row r="425" spans="1:2" x14ac:dyDescent="0.2">
      <c r="A425" t="str">
        <f>IF(C425&amp;G425&amp;D425&lt;&gt;'Funnel setup'!$K$3&amp;'Funnel setup'!$K$4&amp;'Funnel setup'!$K$6,".",IF(A424=".",1,A424+1))</f>
        <v>.</v>
      </c>
      <c r="B425" s="244" t="str">
        <f t="shared" si="6"/>
        <v/>
      </c>
    </row>
    <row r="426" spans="1:2" x14ac:dyDescent="0.2">
      <c r="A426" t="str">
        <f>IF(C426&amp;G426&amp;D426&lt;&gt;'Funnel setup'!$K$3&amp;'Funnel setup'!$K$4&amp;'Funnel setup'!$K$6,".",IF(A425=".",1,A425+1))</f>
        <v>.</v>
      </c>
      <c r="B426" s="244" t="str">
        <f t="shared" si="6"/>
        <v/>
      </c>
    </row>
    <row r="427" spans="1:2" x14ac:dyDescent="0.2">
      <c r="A427" t="str">
        <f>IF(C427&amp;G427&amp;D427&lt;&gt;'Funnel setup'!$K$3&amp;'Funnel setup'!$K$4&amp;'Funnel setup'!$K$6,".",IF(A426=".",1,A426+1))</f>
        <v>.</v>
      </c>
      <c r="B427" s="244" t="str">
        <f t="shared" si="6"/>
        <v/>
      </c>
    </row>
    <row r="428" spans="1:2" x14ac:dyDescent="0.2">
      <c r="A428" t="str">
        <f>IF(C428&amp;G428&amp;D428&lt;&gt;'Funnel setup'!$K$3&amp;'Funnel setup'!$K$4&amp;'Funnel setup'!$K$6,".",IF(A427=".",1,A427+1))</f>
        <v>.</v>
      </c>
      <c r="B428" s="244" t="str">
        <f t="shared" si="6"/>
        <v/>
      </c>
    </row>
    <row r="429" spans="1:2" x14ac:dyDescent="0.2">
      <c r="A429" t="str">
        <f>IF(C429&amp;G429&amp;D429&lt;&gt;'Funnel setup'!$K$3&amp;'Funnel setup'!$K$4&amp;'Funnel setup'!$K$6,".",IF(A428=".",1,A428+1))</f>
        <v>.</v>
      </c>
      <c r="B429" s="244" t="str">
        <f t="shared" si="6"/>
        <v/>
      </c>
    </row>
    <row r="430" spans="1:2" x14ac:dyDescent="0.2">
      <c r="A430" t="str">
        <f>IF(C430&amp;G430&amp;D430&lt;&gt;'Funnel setup'!$K$3&amp;'Funnel setup'!$K$4&amp;'Funnel setup'!$K$6,".",IF(A429=".",1,A429+1))</f>
        <v>.</v>
      </c>
      <c r="B430" s="244" t="str">
        <f t="shared" si="6"/>
        <v/>
      </c>
    </row>
    <row r="431" spans="1:2" x14ac:dyDescent="0.2">
      <c r="A431" t="str">
        <f>IF(C431&amp;G431&amp;D431&lt;&gt;'Funnel setup'!$K$3&amp;'Funnel setup'!$K$4&amp;'Funnel setup'!$K$6,".",IF(A430=".",1,A430+1))</f>
        <v>.</v>
      </c>
      <c r="B431" s="244" t="str">
        <f t="shared" si="6"/>
        <v/>
      </c>
    </row>
    <row r="432" spans="1:2" x14ac:dyDescent="0.2">
      <c r="A432" t="str">
        <f>IF(C432&amp;G432&amp;D432&lt;&gt;'Funnel setup'!$K$3&amp;'Funnel setup'!$K$4&amp;'Funnel setup'!$K$6,".",IF(A431=".",1,A431+1))</f>
        <v>.</v>
      </c>
      <c r="B432" s="244" t="str">
        <f t="shared" si="6"/>
        <v/>
      </c>
    </row>
    <row r="433" spans="1:2" x14ac:dyDescent="0.2">
      <c r="A433" t="str">
        <f>IF(C433&amp;G433&amp;D433&lt;&gt;'Funnel setup'!$K$3&amp;'Funnel setup'!$K$4&amp;'Funnel setup'!$K$6,".",IF(A432=".",1,A432+1))</f>
        <v>.</v>
      </c>
      <c r="B433" s="244" t="str">
        <f t="shared" si="6"/>
        <v/>
      </c>
    </row>
    <row r="434" spans="1:2" x14ac:dyDescent="0.2">
      <c r="A434" t="str">
        <f>IF(C434&amp;G434&amp;D434&lt;&gt;'Funnel setup'!$K$3&amp;'Funnel setup'!$K$4&amp;'Funnel setup'!$K$6,".",IF(A433=".",1,A433+1))</f>
        <v>.</v>
      </c>
      <c r="B434" s="244" t="str">
        <f t="shared" si="6"/>
        <v/>
      </c>
    </row>
    <row r="435" spans="1:2" x14ac:dyDescent="0.2">
      <c r="A435" t="str">
        <f>IF(C435&amp;G435&amp;D435&lt;&gt;'Funnel setup'!$K$3&amp;'Funnel setup'!$K$4&amp;'Funnel setup'!$K$6,".",IF(A434=".",1,A434+1))</f>
        <v>.</v>
      </c>
      <c r="B435" s="244" t="str">
        <f t="shared" si="6"/>
        <v/>
      </c>
    </row>
    <row r="436" spans="1:2" x14ac:dyDescent="0.2">
      <c r="A436" t="str">
        <f>IF(C436&amp;G436&amp;D436&lt;&gt;'Funnel setup'!$K$3&amp;'Funnel setup'!$K$4&amp;'Funnel setup'!$K$6,".",IF(A435=".",1,A435+1))</f>
        <v>.</v>
      </c>
      <c r="B436" s="244" t="str">
        <f t="shared" si="6"/>
        <v/>
      </c>
    </row>
    <row r="437" spans="1:2" x14ac:dyDescent="0.2">
      <c r="A437" t="str">
        <f>IF(C437&amp;G437&amp;D437&lt;&gt;'Funnel setup'!$K$3&amp;'Funnel setup'!$K$4&amp;'Funnel setup'!$K$6,".",IF(A436=".",1,A436+1))</f>
        <v>.</v>
      </c>
      <c r="B437" s="244" t="str">
        <f t="shared" si="6"/>
        <v/>
      </c>
    </row>
    <row r="438" spans="1:2" x14ac:dyDescent="0.2">
      <c r="A438" t="str">
        <f>IF(C438&amp;G438&amp;D438&lt;&gt;'Funnel setup'!$K$3&amp;'Funnel setup'!$K$4&amp;'Funnel setup'!$K$6,".",IF(A437=".",1,A437+1))</f>
        <v>.</v>
      </c>
      <c r="B438" s="244" t="str">
        <f t="shared" si="6"/>
        <v/>
      </c>
    </row>
    <row r="439" spans="1:2" x14ac:dyDescent="0.2">
      <c r="A439" t="str">
        <f>IF(C439&amp;G439&amp;D439&lt;&gt;'Funnel setup'!$K$3&amp;'Funnel setup'!$K$4&amp;'Funnel setup'!$K$6,".",IF(A438=".",1,A438+1))</f>
        <v>.</v>
      </c>
      <c r="B439" s="244" t="str">
        <f t="shared" si="6"/>
        <v/>
      </c>
    </row>
    <row r="440" spans="1:2" x14ac:dyDescent="0.2">
      <c r="A440" t="str">
        <f>IF(C440&amp;G440&amp;D440&lt;&gt;'Funnel setup'!$K$3&amp;'Funnel setup'!$K$4&amp;'Funnel setup'!$K$6,".",IF(A439=".",1,A439+1))</f>
        <v>.</v>
      </c>
      <c r="B440" s="244" t="str">
        <f t="shared" si="6"/>
        <v/>
      </c>
    </row>
    <row r="441" spans="1:2" x14ac:dyDescent="0.2">
      <c r="A441" t="str">
        <f>IF(C441&amp;G441&amp;D441&lt;&gt;'Funnel setup'!$K$3&amp;'Funnel setup'!$K$4&amp;'Funnel setup'!$K$6,".",IF(A440=".",1,A440+1))</f>
        <v>.</v>
      </c>
      <c r="B441" s="244" t="str">
        <f t="shared" si="6"/>
        <v/>
      </c>
    </row>
    <row r="442" spans="1:2" x14ac:dyDescent="0.2">
      <c r="A442" t="str">
        <f>IF(C442&amp;G442&amp;D442&lt;&gt;'Funnel setup'!$K$3&amp;'Funnel setup'!$K$4&amp;'Funnel setup'!$K$6,".",IF(A441=".",1,A441+1))</f>
        <v>.</v>
      </c>
      <c r="B442" s="244" t="str">
        <f t="shared" si="6"/>
        <v/>
      </c>
    </row>
    <row r="443" spans="1:2" x14ac:dyDescent="0.2">
      <c r="A443" t="str">
        <f>IF(C443&amp;G443&amp;D443&lt;&gt;'Funnel setup'!$K$3&amp;'Funnel setup'!$K$4&amp;'Funnel setup'!$K$6,".",IF(A442=".",1,A442+1))</f>
        <v>.</v>
      </c>
      <c r="B443" s="244" t="str">
        <f t="shared" si="6"/>
        <v/>
      </c>
    </row>
    <row r="444" spans="1:2" x14ac:dyDescent="0.2">
      <c r="A444" t="str">
        <f>IF(C444&amp;G444&amp;D444&lt;&gt;'Funnel setup'!$K$3&amp;'Funnel setup'!$K$4&amp;'Funnel setup'!$K$6,".",IF(A443=".",1,A443+1))</f>
        <v>.</v>
      </c>
      <c r="B444" s="244" t="str">
        <f t="shared" si="6"/>
        <v/>
      </c>
    </row>
    <row r="445" spans="1:2" x14ac:dyDescent="0.2">
      <c r="A445" t="str">
        <f>IF(C445&amp;G445&amp;D445&lt;&gt;'Funnel setup'!$K$3&amp;'Funnel setup'!$K$4&amp;'Funnel setup'!$K$6,".",IF(A444=".",1,A444+1))</f>
        <v>.</v>
      </c>
      <c r="B445" s="244" t="str">
        <f t="shared" si="6"/>
        <v/>
      </c>
    </row>
    <row r="446" spans="1:2" x14ac:dyDescent="0.2">
      <c r="A446" t="str">
        <f>IF(C446&amp;G446&amp;D446&lt;&gt;'Funnel setup'!$K$3&amp;'Funnel setup'!$K$4&amp;'Funnel setup'!$K$6,".",IF(A445=".",1,A445+1))</f>
        <v>.</v>
      </c>
      <c r="B446" s="244" t="str">
        <f t="shared" si="6"/>
        <v/>
      </c>
    </row>
    <row r="447" spans="1:2" x14ac:dyDescent="0.2">
      <c r="A447" t="str">
        <f>IF(C447&amp;G447&amp;D447&lt;&gt;'Funnel setup'!$K$3&amp;'Funnel setup'!$K$4&amp;'Funnel setup'!$K$6,".",IF(A446=".",1,A446+1))</f>
        <v>.</v>
      </c>
      <c r="B447" s="244" t="str">
        <f t="shared" si="6"/>
        <v/>
      </c>
    </row>
    <row r="448" spans="1:2" x14ac:dyDescent="0.2">
      <c r="A448" t="str">
        <f>IF(C448&amp;G448&amp;D448&lt;&gt;'Funnel setup'!$K$3&amp;'Funnel setup'!$K$4&amp;'Funnel setup'!$K$6,".",IF(A447=".",1,A447+1))</f>
        <v>.</v>
      </c>
      <c r="B448" s="244" t="str">
        <f t="shared" si="6"/>
        <v/>
      </c>
    </row>
    <row r="449" spans="1:2" x14ac:dyDescent="0.2">
      <c r="A449" t="str">
        <f>IF(C449&amp;G449&amp;D449&lt;&gt;'Funnel setup'!$K$3&amp;'Funnel setup'!$K$4&amp;'Funnel setup'!$K$6,".",IF(A448=".",1,A448+1))</f>
        <v>.</v>
      </c>
      <c r="B449" s="244" t="str">
        <f t="shared" si="6"/>
        <v/>
      </c>
    </row>
    <row r="450" spans="1:2" x14ac:dyDescent="0.2">
      <c r="A450" t="str">
        <f>IF(C450&amp;G450&amp;D450&lt;&gt;'Funnel setup'!$K$3&amp;'Funnel setup'!$K$4&amp;'Funnel setup'!$K$6,".",IF(A449=".",1,A449+1))</f>
        <v>.</v>
      </c>
      <c r="B450" s="244" t="str">
        <f t="shared" ref="B450:B513" si="7">C450&amp;D450&amp;F450&amp;G450</f>
        <v/>
      </c>
    </row>
    <row r="451" spans="1:2" x14ac:dyDescent="0.2">
      <c r="A451" t="str">
        <f>IF(C451&amp;G451&amp;D451&lt;&gt;'Funnel setup'!$K$3&amp;'Funnel setup'!$K$4&amp;'Funnel setup'!$K$6,".",IF(A450=".",1,A450+1))</f>
        <v>.</v>
      </c>
      <c r="B451" s="244" t="str">
        <f t="shared" si="7"/>
        <v/>
      </c>
    </row>
    <row r="452" spans="1:2" x14ac:dyDescent="0.2">
      <c r="A452" t="str">
        <f>IF(C452&amp;G452&amp;D452&lt;&gt;'Funnel setup'!$K$3&amp;'Funnel setup'!$K$4&amp;'Funnel setup'!$K$6,".",IF(A451=".",1,A451+1))</f>
        <v>.</v>
      </c>
      <c r="B452" s="244" t="str">
        <f t="shared" si="7"/>
        <v/>
      </c>
    </row>
    <row r="453" spans="1:2" x14ac:dyDescent="0.2">
      <c r="A453" t="str">
        <f>IF(C453&amp;G453&amp;D453&lt;&gt;'Funnel setup'!$K$3&amp;'Funnel setup'!$K$4&amp;'Funnel setup'!$K$6,".",IF(A452=".",1,A452+1))</f>
        <v>.</v>
      </c>
      <c r="B453" s="244" t="str">
        <f t="shared" si="7"/>
        <v/>
      </c>
    </row>
    <row r="454" spans="1:2" x14ac:dyDescent="0.2">
      <c r="A454" t="str">
        <f>IF(C454&amp;G454&amp;D454&lt;&gt;'Funnel setup'!$K$3&amp;'Funnel setup'!$K$4&amp;'Funnel setup'!$K$6,".",IF(A453=".",1,A453+1))</f>
        <v>.</v>
      </c>
      <c r="B454" s="244" t="str">
        <f t="shared" si="7"/>
        <v/>
      </c>
    </row>
    <row r="455" spans="1:2" x14ac:dyDescent="0.2">
      <c r="A455" t="str">
        <f>IF(C455&amp;G455&amp;D455&lt;&gt;'Funnel setup'!$K$3&amp;'Funnel setup'!$K$4&amp;'Funnel setup'!$K$6,".",IF(A454=".",1,A454+1))</f>
        <v>.</v>
      </c>
      <c r="B455" s="244" t="str">
        <f t="shared" si="7"/>
        <v/>
      </c>
    </row>
    <row r="456" spans="1:2" x14ac:dyDescent="0.2">
      <c r="A456" t="str">
        <f>IF(C456&amp;G456&amp;D456&lt;&gt;'Funnel setup'!$K$3&amp;'Funnel setup'!$K$4&amp;'Funnel setup'!$K$6,".",IF(A455=".",1,A455+1))</f>
        <v>.</v>
      </c>
      <c r="B456" s="244" t="str">
        <f t="shared" si="7"/>
        <v/>
      </c>
    </row>
    <row r="457" spans="1:2" x14ac:dyDescent="0.2">
      <c r="A457" t="str">
        <f>IF(C457&amp;G457&amp;D457&lt;&gt;'Funnel setup'!$K$3&amp;'Funnel setup'!$K$4&amp;'Funnel setup'!$K$6,".",IF(A456=".",1,A456+1))</f>
        <v>.</v>
      </c>
      <c r="B457" s="244" t="str">
        <f t="shared" si="7"/>
        <v/>
      </c>
    </row>
    <row r="458" spans="1:2" x14ac:dyDescent="0.2">
      <c r="A458" t="str">
        <f>IF(C458&amp;G458&amp;D458&lt;&gt;'Funnel setup'!$K$3&amp;'Funnel setup'!$K$4&amp;'Funnel setup'!$K$6,".",IF(A457=".",1,A457+1))</f>
        <v>.</v>
      </c>
      <c r="B458" s="244" t="str">
        <f t="shared" si="7"/>
        <v/>
      </c>
    </row>
    <row r="459" spans="1:2" x14ac:dyDescent="0.2">
      <c r="A459" t="str">
        <f>IF(C459&amp;G459&amp;D459&lt;&gt;'Funnel setup'!$K$3&amp;'Funnel setup'!$K$4&amp;'Funnel setup'!$K$6,".",IF(A458=".",1,A458+1))</f>
        <v>.</v>
      </c>
      <c r="B459" s="244" t="str">
        <f t="shared" si="7"/>
        <v/>
      </c>
    </row>
    <row r="460" spans="1:2" x14ac:dyDescent="0.2">
      <c r="A460" t="str">
        <f>IF(C460&amp;G460&amp;D460&lt;&gt;'Funnel setup'!$K$3&amp;'Funnel setup'!$K$4&amp;'Funnel setup'!$K$6,".",IF(A459=".",1,A459+1))</f>
        <v>.</v>
      </c>
      <c r="B460" s="244" t="str">
        <f t="shared" si="7"/>
        <v/>
      </c>
    </row>
    <row r="461" spans="1:2" x14ac:dyDescent="0.2">
      <c r="A461" t="str">
        <f>IF(C461&amp;G461&amp;D461&lt;&gt;'Funnel setup'!$K$3&amp;'Funnel setup'!$K$4&amp;'Funnel setup'!$K$6,".",IF(A460=".",1,A460+1))</f>
        <v>.</v>
      </c>
      <c r="B461" s="244" t="str">
        <f t="shared" si="7"/>
        <v/>
      </c>
    </row>
    <row r="462" spans="1:2" x14ac:dyDescent="0.2">
      <c r="A462" t="str">
        <f>IF(C462&amp;G462&amp;D462&lt;&gt;'Funnel setup'!$K$3&amp;'Funnel setup'!$K$4&amp;'Funnel setup'!$K$6,".",IF(A461=".",1,A461+1))</f>
        <v>.</v>
      </c>
      <c r="B462" s="244" t="str">
        <f t="shared" si="7"/>
        <v/>
      </c>
    </row>
    <row r="463" spans="1:2" x14ac:dyDescent="0.2">
      <c r="A463" t="str">
        <f>IF(C463&amp;G463&amp;D463&lt;&gt;'Funnel setup'!$K$3&amp;'Funnel setup'!$K$4&amp;'Funnel setup'!$K$6,".",IF(A462=".",1,A462+1))</f>
        <v>.</v>
      </c>
      <c r="B463" s="244" t="str">
        <f t="shared" si="7"/>
        <v/>
      </c>
    </row>
    <row r="464" spans="1:2" x14ac:dyDescent="0.2">
      <c r="A464" t="str">
        <f>IF(C464&amp;G464&amp;D464&lt;&gt;'Funnel setup'!$K$3&amp;'Funnel setup'!$K$4&amp;'Funnel setup'!$K$6,".",IF(A463=".",1,A463+1))</f>
        <v>.</v>
      </c>
      <c r="B464" s="244" t="str">
        <f t="shared" si="7"/>
        <v/>
      </c>
    </row>
    <row r="465" spans="1:2" x14ac:dyDescent="0.2">
      <c r="A465" t="str">
        <f>IF(C465&amp;G465&amp;D465&lt;&gt;'Funnel setup'!$K$3&amp;'Funnel setup'!$K$4&amp;'Funnel setup'!$K$6,".",IF(A464=".",1,A464+1))</f>
        <v>.</v>
      </c>
      <c r="B465" s="244" t="str">
        <f t="shared" si="7"/>
        <v/>
      </c>
    </row>
    <row r="466" spans="1:2" x14ac:dyDescent="0.2">
      <c r="A466" t="str">
        <f>IF(C466&amp;G466&amp;D466&lt;&gt;'Funnel setup'!$K$3&amp;'Funnel setup'!$K$4&amp;'Funnel setup'!$K$6,".",IF(A465=".",1,A465+1))</f>
        <v>.</v>
      </c>
      <c r="B466" s="244" t="str">
        <f t="shared" si="7"/>
        <v/>
      </c>
    </row>
    <row r="467" spans="1:2" x14ac:dyDescent="0.2">
      <c r="A467" t="str">
        <f>IF(C467&amp;G467&amp;D467&lt;&gt;'Funnel setup'!$K$3&amp;'Funnel setup'!$K$4&amp;'Funnel setup'!$K$6,".",IF(A466=".",1,A466+1))</f>
        <v>.</v>
      </c>
      <c r="B467" s="244" t="str">
        <f t="shared" si="7"/>
        <v/>
      </c>
    </row>
    <row r="468" spans="1:2" x14ac:dyDescent="0.2">
      <c r="A468" t="str">
        <f>IF(C468&amp;G468&amp;D468&lt;&gt;'Funnel setup'!$K$3&amp;'Funnel setup'!$K$4&amp;'Funnel setup'!$K$6,".",IF(A467=".",1,A467+1))</f>
        <v>.</v>
      </c>
      <c r="B468" s="244" t="str">
        <f t="shared" si="7"/>
        <v/>
      </c>
    </row>
    <row r="469" spans="1:2" x14ac:dyDescent="0.2">
      <c r="A469" t="str">
        <f>IF(C469&amp;G469&amp;D469&lt;&gt;'Funnel setup'!$K$3&amp;'Funnel setup'!$K$4&amp;'Funnel setup'!$K$6,".",IF(A468=".",1,A468+1))</f>
        <v>.</v>
      </c>
      <c r="B469" s="244" t="str">
        <f t="shared" si="7"/>
        <v/>
      </c>
    </row>
    <row r="470" spans="1:2" x14ac:dyDescent="0.2">
      <c r="A470" t="str">
        <f>IF(C470&amp;G470&amp;D470&lt;&gt;'Funnel setup'!$K$3&amp;'Funnel setup'!$K$4&amp;'Funnel setup'!$K$6,".",IF(A469=".",1,A469+1))</f>
        <v>.</v>
      </c>
      <c r="B470" s="244" t="str">
        <f t="shared" si="7"/>
        <v/>
      </c>
    </row>
    <row r="471" spans="1:2" x14ac:dyDescent="0.2">
      <c r="A471" t="str">
        <f>IF(C471&amp;G471&amp;D471&lt;&gt;'Funnel setup'!$K$3&amp;'Funnel setup'!$K$4&amp;'Funnel setup'!$K$6,".",IF(A470=".",1,A470+1))</f>
        <v>.</v>
      </c>
      <c r="B471" s="244" t="str">
        <f t="shared" si="7"/>
        <v/>
      </c>
    </row>
    <row r="472" spans="1:2" x14ac:dyDescent="0.2">
      <c r="A472" t="str">
        <f>IF(C472&amp;G472&amp;D472&lt;&gt;'Funnel setup'!$K$3&amp;'Funnel setup'!$K$4&amp;'Funnel setup'!$K$6,".",IF(A471=".",1,A471+1))</f>
        <v>.</v>
      </c>
      <c r="B472" s="244" t="str">
        <f t="shared" si="7"/>
        <v/>
      </c>
    </row>
    <row r="473" spans="1:2" x14ac:dyDescent="0.2">
      <c r="A473" t="str">
        <f>IF(C473&amp;G473&amp;D473&lt;&gt;'Funnel setup'!$K$3&amp;'Funnel setup'!$K$4&amp;'Funnel setup'!$K$6,".",IF(A472=".",1,A472+1))</f>
        <v>.</v>
      </c>
      <c r="B473" s="244" t="str">
        <f t="shared" si="7"/>
        <v/>
      </c>
    </row>
    <row r="474" spans="1:2" x14ac:dyDescent="0.2">
      <c r="A474" t="str">
        <f>IF(C474&amp;G474&amp;D474&lt;&gt;'Funnel setup'!$K$3&amp;'Funnel setup'!$K$4&amp;'Funnel setup'!$K$6,".",IF(A473=".",1,A473+1))</f>
        <v>.</v>
      </c>
      <c r="B474" s="244" t="str">
        <f t="shared" si="7"/>
        <v/>
      </c>
    </row>
    <row r="475" spans="1:2" x14ac:dyDescent="0.2">
      <c r="A475" t="str">
        <f>IF(C475&amp;G475&amp;D475&lt;&gt;'Funnel setup'!$K$3&amp;'Funnel setup'!$K$4&amp;'Funnel setup'!$K$6,".",IF(A474=".",1,A474+1))</f>
        <v>.</v>
      </c>
      <c r="B475" s="244" t="str">
        <f t="shared" si="7"/>
        <v/>
      </c>
    </row>
    <row r="476" spans="1:2" x14ac:dyDescent="0.2">
      <c r="A476" t="str">
        <f>IF(C476&amp;G476&amp;D476&lt;&gt;'Funnel setup'!$K$3&amp;'Funnel setup'!$K$4&amp;'Funnel setup'!$K$6,".",IF(A475=".",1,A475+1))</f>
        <v>.</v>
      </c>
      <c r="B476" s="244" t="str">
        <f t="shared" si="7"/>
        <v/>
      </c>
    </row>
    <row r="477" spans="1:2" x14ac:dyDescent="0.2">
      <c r="A477" t="str">
        <f>IF(C477&amp;G477&amp;D477&lt;&gt;'Funnel setup'!$K$3&amp;'Funnel setup'!$K$4&amp;'Funnel setup'!$K$6,".",IF(A476=".",1,A476+1))</f>
        <v>.</v>
      </c>
      <c r="B477" s="244" t="str">
        <f t="shared" si="7"/>
        <v/>
      </c>
    </row>
    <row r="478" spans="1:2" x14ac:dyDescent="0.2">
      <c r="A478" t="str">
        <f>IF(C478&amp;G478&amp;D478&lt;&gt;'Funnel setup'!$K$3&amp;'Funnel setup'!$K$4&amp;'Funnel setup'!$K$6,".",IF(A477=".",1,A477+1))</f>
        <v>.</v>
      </c>
      <c r="B478" s="244" t="str">
        <f t="shared" si="7"/>
        <v/>
      </c>
    </row>
    <row r="479" spans="1:2" x14ac:dyDescent="0.2">
      <c r="A479" t="str">
        <f>IF(C479&amp;G479&amp;D479&lt;&gt;'Funnel setup'!$K$3&amp;'Funnel setup'!$K$4&amp;'Funnel setup'!$K$6,".",IF(A478=".",1,A478+1))</f>
        <v>.</v>
      </c>
      <c r="B479" s="244" t="str">
        <f t="shared" si="7"/>
        <v/>
      </c>
    </row>
    <row r="480" spans="1:2" x14ac:dyDescent="0.2">
      <c r="A480" t="str">
        <f>IF(C480&amp;G480&amp;D480&lt;&gt;'Funnel setup'!$K$3&amp;'Funnel setup'!$K$4&amp;'Funnel setup'!$K$6,".",IF(A479=".",1,A479+1))</f>
        <v>.</v>
      </c>
      <c r="B480" s="244" t="str">
        <f t="shared" si="7"/>
        <v/>
      </c>
    </row>
    <row r="481" spans="1:2" x14ac:dyDescent="0.2">
      <c r="A481" t="str">
        <f>IF(C481&amp;G481&amp;D481&lt;&gt;'Funnel setup'!$K$3&amp;'Funnel setup'!$K$4&amp;'Funnel setup'!$K$6,".",IF(A480=".",1,A480+1))</f>
        <v>.</v>
      </c>
      <c r="B481" s="244" t="str">
        <f t="shared" si="7"/>
        <v/>
      </c>
    </row>
    <row r="482" spans="1:2" x14ac:dyDescent="0.2">
      <c r="A482" t="str">
        <f>IF(C482&amp;G482&amp;D482&lt;&gt;'Funnel setup'!$K$3&amp;'Funnel setup'!$K$4&amp;'Funnel setup'!$K$6,".",IF(A481=".",1,A481+1))</f>
        <v>.</v>
      </c>
      <c r="B482" s="244" t="str">
        <f t="shared" si="7"/>
        <v/>
      </c>
    </row>
    <row r="483" spans="1:2" x14ac:dyDescent="0.2">
      <c r="A483" t="str">
        <f>IF(C483&amp;G483&amp;D483&lt;&gt;'Funnel setup'!$K$3&amp;'Funnel setup'!$K$4&amp;'Funnel setup'!$K$6,".",IF(A482=".",1,A482+1))</f>
        <v>.</v>
      </c>
      <c r="B483" s="244" t="str">
        <f t="shared" si="7"/>
        <v/>
      </c>
    </row>
    <row r="484" spans="1:2" x14ac:dyDescent="0.2">
      <c r="A484" t="str">
        <f>IF(C484&amp;G484&amp;D484&lt;&gt;'Funnel setup'!$K$3&amp;'Funnel setup'!$K$4&amp;'Funnel setup'!$K$6,".",IF(A483=".",1,A483+1))</f>
        <v>.</v>
      </c>
      <c r="B484" s="244" t="str">
        <f t="shared" si="7"/>
        <v/>
      </c>
    </row>
    <row r="485" spans="1:2" x14ac:dyDescent="0.2">
      <c r="A485" t="str">
        <f>IF(C485&amp;G485&amp;D485&lt;&gt;'Funnel setup'!$K$3&amp;'Funnel setup'!$K$4&amp;'Funnel setup'!$K$6,".",IF(A484=".",1,A484+1))</f>
        <v>.</v>
      </c>
      <c r="B485" s="244" t="str">
        <f t="shared" si="7"/>
        <v/>
      </c>
    </row>
    <row r="486" spans="1:2" x14ac:dyDescent="0.2">
      <c r="A486" t="str">
        <f>IF(C486&amp;G486&amp;D486&lt;&gt;'Funnel setup'!$K$3&amp;'Funnel setup'!$K$4&amp;'Funnel setup'!$K$6,".",IF(A485=".",1,A485+1))</f>
        <v>.</v>
      </c>
      <c r="B486" s="244" t="str">
        <f t="shared" si="7"/>
        <v/>
      </c>
    </row>
    <row r="487" spans="1:2" x14ac:dyDescent="0.2">
      <c r="A487" t="str">
        <f>IF(C487&amp;G487&amp;D487&lt;&gt;'Funnel setup'!$K$3&amp;'Funnel setup'!$K$4&amp;'Funnel setup'!$K$6,".",IF(A486=".",1,A486+1))</f>
        <v>.</v>
      </c>
      <c r="B487" s="244" t="str">
        <f t="shared" si="7"/>
        <v/>
      </c>
    </row>
    <row r="488" spans="1:2" x14ac:dyDescent="0.2">
      <c r="A488" t="str">
        <f>IF(C488&amp;G488&amp;D488&lt;&gt;'Funnel setup'!$K$3&amp;'Funnel setup'!$K$4&amp;'Funnel setup'!$K$6,".",IF(A487=".",1,A487+1))</f>
        <v>.</v>
      </c>
      <c r="B488" s="244" t="str">
        <f t="shared" si="7"/>
        <v/>
      </c>
    </row>
    <row r="489" spans="1:2" x14ac:dyDescent="0.2">
      <c r="A489" t="str">
        <f>IF(C489&amp;G489&amp;D489&lt;&gt;'Funnel setup'!$K$3&amp;'Funnel setup'!$K$4&amp;'Funnel setup'!$K$6,".",IF(A488=".",1,A488+1))</f>
        <v>.</v>
      </c>
      <c r="B489" s="244" t="str">
        <f t="shared" si="7"/>
        <v/>
      </c>
    </row>
    <row r="490" spans="1:2" x14ac:dyDescent="0.2">
      <c r="A490" t="str">
        <f>IF(C490&amp;G490&amp;D490&lt;&gt;'Funnel setup'!$K$3&amp;'Funnel setup'!$K$4&amp;'Funnel setup'!$K$6,".",IF(A489=".",1,A489+1))</f>
        <v>.</v>
      </c>
      <c r="B490" s="244" t="str">
        <f t="shared" si="7"/>
        <v/>
      </c>
    </row>
    <row r="491" spans="1:2" x14ac:dyDescent="0.2">
      <c r="A491" t="str">
        <f>IF(C491&amp;G491&amp;D491&lt;&gt;'Funnel setup'!$K$3&amp;'Funnel setup'!$K$4&amp;'Funnel setup'!$K$6,".",IF(A490=".",1,A490+1))</f>
        <v>.</v>
      </c>
      <c r="B491" s="244" t="str">
        <f t="shared" si="7"/>
        <v/>
      </c>
    </row>
    <row r="492" spans="1:2" x14ac:dyDescent="0.2">
      <c r="A492" t="str">
        <f>IF(C492&amp;G492&amp;D492&lt;&gt;'Funnel setup'!$K$3&amp;'Funnel setup'!$K$4&amp;'Funnel setup'!$K$6,".",IF(A491=".",1,A491+1))</f>
        <v>.</v>
      </c>
      <c r="B492" s="244" t="str">
        <f t="shared" si="7"/>
        <v/>
      </c>
    </row>
    <row r="493" spans="1:2" x14ac:dyDescent="0.2">
      <c r="A493" t="str">
        <f>IF(C493&amp;G493&amp;D493&lt;&gt;'Funnel setup'!$K$3&amp;'Funnel setup'!$K$4&amp;'Funnel setup'!$K$6,".",IF(A492=".",1,A492+1))</f>
        <v>.</v>
      </c>
      <c r="B493" s="244" t="str">
        <f t="shared" si="7"/>
        <v/>
      </c>
    </row>
    <row r="494" spans="1:2" x14ac:dyDescent="0.2">
      <c r="A494" t="str">
        <f>IF(C494&amp;G494&amp;D494&lt;&gt;'Funnel setup'!$K$3&amp;'Funnel setup'!$K$4&amp;'Funnel setup'!$K$6,".",IF(A493=".",1,A493+1))</f>
        <v>.</v>
      </c>
      <c r="B494" s="244" t="str">
        <f t="shared" si="7"/>
        <v/>
      </c>
    </row>
    <row r="495" spans="1:2" x14ac:dyDescent="0.2">
      <c r="A495" t="str">
        <f>IF(C495&amp;G495&amp;D495&lt;&gt;'Funnel setup'!$K$3&amp;'Funnel setup'!$K$4&amp;'Funnel setup'!$K$6,".",IF(A494=".",1,A494+1))</f>
        <v>.</v>
      </c>
      <c r="B495" s="244" t="str">
        <f t="shared" si="7"/>
        <v/>
      </c>
    </row>
    <row r="496" spans="1:2" x14ac:dyDescent="0.2">
      <c r="A496" t="str">
        <f>IF(C496&amp;G496&amp;D496&lt;&gt;'Funnel setup'!$K$3&amp;'Funnel setup'!$K$4&amp;'Funnel setup'!$K$6,".",IF(A495=".",1,A495+1))</f>
        <v>.</v>
      </c>
      <c r="B496" s="244" t="str">
        <f t="shared" si="7"/>
        <v/>
      </c>
    </row>
    <row r="497" spans="1:2" x14ac:dyDescent="0.2">
      <c r="A497" t="str">
        <f>IF(C497&amp;G497&amp;D497&lt;&gt;'Funnel setup'!$K$3&amp;'Funnel setup'!$K$4&amp;'Funnel setup'!$K$6,".",IF(A496=".",1,A496+1))</f>
        <v>.</v>
      </c>
      <c r="B497" s="244" t="str">
        <f t="shared" si="7"/>
        <v/>
      </c>
    </row>
    <row r="498" spans="1:2" x14ac:dyDescent="0.2">
      <c r="A498" t="str">
        <f>IF(C498&amp;G498&amp;D498&lt;&gt;'Funnel setup'!$K$3&amp;'Funnel setup'!$K$4&amp;'Funnel setup'!$K$6,".",IF(A497=".",1,A497+1))</f>
        <v>.</v>
      </c>
      <c r="B498" s="244" t="str">
        <f t="shared" si="7"/>
        <v/>
      </c>
    </row>
    <row r="499" spans="1:2" x14ac:dyDescent="0.2">
      <c r="A499" t="str">
        <f>IF(C499&amp;G499&amp;D499&lt;&gt;'Funnel setup'!$K$3&amp;'Funnel setup'!$K$4&amp;'Funnel setup'!$K$6,".",IF(A498=".",1,A498+1))</f>
        <v>.</v>
      </c>
      <c r="B499" s="244" t="str">
        <f t="shared" si="7"/>
        <v/>
      </c>
    </row>
    <row r="500" spans="1:2" x14ac:dyDescent="0.2">
      <c r="A500" t="str">
        <f>IF(C500&amp;G500&amp;D500&lt;&gt;'Funnel setup'!$K$3&amp;'Funnel setup'!$K$4&amp;'Funnel setup'!$K$6,".",IF(A499=".",1,A499+1))</f>
        <v>.</v>
      </c>
      <c r="B500" s="244" t="str">
        <f t="shared" si="7"/>
        <v/>
      </c>
    </row>
    <row r="501" spans="1:2" x14ac:dyDescent="0.2">
      <c r="A501" t="str">
        <f>IF(C501&amp;G501&amp;D501&lt;&gt;'Funnel setup'!$K$3&amp;'Funnel setup'!$K$4&amp;'Funnel setup'!$K$6,".",IF(A500=".",1,A500+1))</f>
        <v>.</v>
      </c>
      <c r="B501" s="244" t="str">
        <f t="shared" si="7"/>
        <v/>
      </c>
    </row>
    <row r="502" spans="1:2" x14ac:dyDescent="0.2">
      <c r="A502" t="str">
        <f>IF(C502&amp;G502&amp;D502&lt;&gt;'Funnel setup'!$K$3&amp;'Funnel setup'!$K$4&amp;'Funnel setup'!$K$6,".",IF(A501=".",1,A501+1))</f>
        <v>.</v>
      </c>
      <c r="B502" s="244" t="str">
        <f t="shared" si="7"/>
        <v/>
      </c>
    </row>
    <row r="503" spans="1:2" x14ac:dyDescent="0.2">
      <c r="A503" t="str">
        <f>IF(C503&amp;G503&amp;D503&lt;&gt;'Funnel setup'!$K$3&amp;'Funnel setup'!$K$4&amp;'Funnel setup'!$K$6,".",IF(A502=".",1,A502+1))</f>
        <v>.</v>
      </c>
      <c r="B503" s="244" t="str">
        <f t="shared" si="7"/>
        <v/>
      </c>
    </row>
    <row r="504" spans="1:2" x14ac:dyDescent="0.2">
      <c r="A504" t="str">
        <f>IF(C504&amp;G504&amp;D504&lt;&gt;'Funnel setup'!$K$3&amp;'Funnel setup'!$K$4&amp;'Funnel setup'!$K$6,".",IF(A503=".",1,A503+1))</f>
        <v>.</v>
      </c>
      <c r="B504" s="244" t="str">
        <f t="shared" si="7"/>
        <v/>
      </c>
    </row>
    <row r="505" spans="1:2" x14ac:dyDescent="0.2">
      <c r="A505" t="str">
        <f>IF(C505&amp;G505&amp;D505&lt;&gt;'Funnel setup'!$K$3&amp;'Funnel setup'!$K$4&amp;'Funnel setup'!$K$6,".",IF(A504=".",1,A504+1))</f>
        <v>.</v>
      </c>
      <c r="B505" s="244" t="str">
        <f t="shared" si="7"/>
        <v/>
      </c>
    </row>
    <row r="506" spans="1:2" x14ac:dyDescent="0.2">
      <c r="A506" t="str">
        <f>IF(C506&amp;G506&amp;D506&lt;&gt;'Funnel setup'!$K$3&amp;'Funnel setup'!$K$4&amp;'Funnel setup'!$K$6,".",IF(A505=".",1,A505+1))</f>
        <v>.</v>
      </c>
      <c r="B506" s="244" t="str">
        <f t="shared" si="7"/>
        <v/>
      </c>
    </row>
    <row r="507" spans="1:2" x14ac:dyDescent="0.2">
      <c r="A507" t="str">
        <f>IF(C507&amp;G507&amp;D507&lt;&gt;'Funnel setup'!$K$3&amp;'Funnel setup'!$K$4&amp;'Funnel setup'!$K$6,".",IF(A506=".",1,A506+1))</f>
        <v>.</v>
      </c>
      <c r="B507" s="244" t="str">
        <f t="shared" si="7"/>
        <v/>
      </c>
    </row>
    <row r="508" spans="1:2" x14ac:dyDescent="0.2">
      <c r="A508" t="str">
        <f>IF(C508&amp;G508&amp;D508&lt;&gt;'Funnel setup'!$K$3&amp;'Funnel setup'!$K$4&amp;'Funnel setup'!$K$6,".",IF(A507=".",1,A507+1))</f>
        <v>.</v>
      </c>
      <c r="B508" s="244" t="str">
        <f t="shared" si="7"/>
        <v/>
      </c>
    </row>
    <row r="509" spans="1:2" x14ac:dyDescent="0.2">
      <c r="A509" t="str">
        <f>IF(C509&amp;G509&amp;D509&lt;&gt;'Funnel setup'!$K$3&amp;'Funnel setup'!$K$4&amp;'Funnel setup'!$K$6,".",IF(A508=".",1,A508+1))</f>
        <v>.</v>
      </c>
      <c r="B509" s="244" t="str">
        <f t="shared" si="7"/>
        <v/>
      </c>
    </row>
    <row r="510" spans="1:2" x14ac:dyDescent="0.2">
      <c r="A510" t="str">
        <f>IF(C510&amp;G510&amp;D510&lt;&gt;'Funnel setup'!$K$3&amp;'Funnel setup'!$K$4&amp;'Funnel setup'!$K$6,".",IF(A509=".",1,A509+1))</f>
        <v>.</v>
      </c>
      <c r="B510" s="244" t="str">
        <f t="shared" si="7"/>
        <v/>
      </c>
    </row>
    <row r="511" spans="1:2" x14ac:dyDescent="0.2">
      <c r="A511" t="str">
        <f>IF(C511&amp;G511&amp;D511&lt;&gt;'Funnel setup'!$K$3&amp;'Funnel setup'!$K$4&amp;'Funnel setup'!$K$6,".",IF(A510=".",1,A510+1))</f>
        <v>.</v>
      </c>
      <c r="B511" s="244" t="str">
        <f t="shared" si="7"/>
        <v/>
      </c>
    </row>
    <row r="512" spans="1:2" x14ac:dyDescent="0.2">
      <c r="A512" t="str">
        <f>IF(C512&amp;G512&amp;D512&lt;&gt;'Funnel setup'!$K$3&amp;'Funnel setup'!$K$4&amp;'Funnel setup'!$K$6,".",IF(A511=".",1,A511+1))</f>
        <v>.</v>
      </c>
      <c r="B512" s="244" t="str">
        <f t="shared" si="7"/>
        <v/>
      </c>
    </row>
    <row r="513" spans="1:2" x14ac:dyDescent="0.2">
      <c r="A513" t="str">
        <f>IF(C513&amp;G513&amp;D513&lt;&gt;'Funnel setup'!$K$3&amp;'Funnel setup'!$K$4&amp;'Funnel setup'!$K$6,".",IF(A512=".",1,A512+1))</f>
        <v>.</v>
      </c>
      <c r="B513" s="244" t="str">
        <f t="shared" si="7"/>
        <v/>
      </c>
    </row>
    <row r="514" spans="1:2" x14ac:dyDescent="0.2">
      <c r="A514" t="str">
        <f>IF(C514&amp;G514&amp;D514&lt;&gt;'Funnel setup'!$K$3&amp;'Funnel setup'!$K$4&amp;'Funnel setup'!$K$6,".",IF(A513=".",1,A513+1))</f>
        <v>.</v>
      </c>
      <c r="B514" s="244" t="str">
        <f t="shared" ref="B514:B577" si="8">C514&amp;D514&amp;F514&amp;G514</f>
        <v/>
      </c>
    </row>
    <row r="515" spans="1:2" x14ac:dyDescent="0.2">
      <c r="A515" t="str">
        <f>IF(C515&amp;G515&amp;D515&lt;&gt;'Funnel setup'!$K$3&amp;'Funnel setup'!$K$4&amp;'Funnel setup'!$K$6,".",IF(A514=".",1,A514+1))</f>
        <v>.</v>
      </c>
      <c r="B515" s="244" t="str">
        <f t="shared" si="8"/>
        <v/>
      </c>
    </row>
    <row r="516" spans="1:2" x14ac:dyDescent="0.2">
      <c r="A516" t="str">
        <f>IF(C516&amp;G516&amp;D516&lt;&gt;'Funnel setup'!$K$3&amp;'Funnel setup'!$K$4&amp;'Funnel setup'!$K$6,".",IF(A515=".",1,A515+1))</f>
        <v>.</v>
      </c>
      <c r="B516" s="244" t="str">
        <f t="shared" si="8"/>
        <v/>
      </c>
    </row>
    <row r="517" spans="1:2" x14ac:dyDescent="0.2">
      <c r="A517" t="str">
        <f>IF(C517&amp;G517&amp;D517&lt;&gt;'Funnel setup'!$K$3&amp;'Funnel setup'!$K$4&amp;'Funnel setup'!$K$6,".",IF(A516=".",1,A516+1))</f>
        <v>.</v>
      </c>
      <c r="B517" s="244" t="str">
        <f t="shared" si="8"/>
        <v/>
      </c>
    </row>
    <row r="518" spans="1:2" x14ac:dyDescent="0.2">
      <c r="A518" t="str">
        <f>IF(C518&amp;G518&amp;D518&lt;&gt;'Funnel setup'!$K$3&amp;'Funnel setup'!$K$4&amp;'Funnel setup'!$K$6,".",IF(A517=".",1,A517+1))</f>
        <v>.</v>
      </c>
      <c r="B518" s="244" t="str">
        <f t="shared" si="8"/>
        <v/>
      </c>
    </row>
    <row r="519" spans="1:2" x14ac:dyDescent="0.2">
      <c r="A519" t="str">
        <f>IF(C519&amp;G519&amp;D519&lt;&gt;'Funnel setup'!$K$3&amp;'Funnel setup'!$K$4&amp;'Funnel setup'!$K$6,".",IF(A518=".",1,A518+1))</f>
        <v>.</v>
      </c>
      <c r="B519" s="244" t="str">
        <f t="shared" si="8"/>
        <v/>
      </c>
    </row>
    <row r="520" spans="1:2" x14ac:dyDescent="0.2">
      <c r="A520" t="str">
        <f>IF(C520&amp;G520&amp;D520&lt;&gt;'Funnel setup'!$K$3&amp;'Funnel setup'!$K$4&amp;'Funnel setup'!$K$6,".",IF(A519=".",1,A519+1))</f>
        <v>.</v>
      </c>
      <c r="B520" s="244" t="str">
        <f t="shared" si="8"/>
        <v/>
      </c>
    </row>
    <row r="521" spans="1:2" x14ac:dyDescent="0.2">
      <c r="A521" t="str">
        <f>IF(C521&amp;G521&amp;D521&lt;&gt;'Funnel setup'!$K$3&amp;'Funnel setup'!$K$4&amp;'Funnel setup'!$K$6,".",IF(A520=".",1,A520+1))</f>
        <v>.</v>
      </c>
      <c r="B521" s="244" t="str">
        <f t="shared" si="8"/>
        <v/>
      </c>
    </row>
    <row r="522" spans="1:2" x14ac:dyDescent="0.2">
      <c r="A522" t="str">
        <f>IF(C522&amp;G522&amp;D522&lt;&gt;'Funnel setup'!$K$3&amp;'Funnel setup'!$K$4&amp;'Funnel setup'!$K$6,".",IF(A521=".",1,A521+1))</f>
        <v>.</v>
      </c>
      <c r="B522" s="244" t="str">
        <f t="shared" si="8"/>
        <v/>
      </c>
    </row>
    <row r="523" spans="1:2" x14ac:dyDescent="0.2">
      <c r="A523" t="str">
        <f>IF(C523&amp;G523&amp;D523&lt;&gt;'Funnel setup'!$K$3&amp;'Funnel setup'!$K$4&amp;'Funnel setup'!$K$6,".",IF(A522=".",1,A522+1))</f>
        <v>.</v>
      </c>
      <c r="B523" s="244" t="str">
        <f t="shared" si="8"/>
        <v/>
      </c>
    </row>
    <row r="524" spans="1:2" x14ac:dyDescent="0.2">
      <c r="A524" t="str">
        <f>IF(C524&amp;G524&amp;D524&lt;&gt;'Funnel setup'!$K$3&amp;'Funnel setup'!$K$4&amp;'Funnel setup'!$K$6,".",IF(A523=".",1,A523+1))</f>
        <v>.</v>
      </c>
      <c r="B524" s="244" t="str">
        <f t="shared" si="8"/>
        <v/>
      </c>
    </row>
    <row r="525" spans="1:2" x14ac:dyDescent="0.2">
      <c r="A525" t="str">
        <f>IF(C525&amp;G525&amp;D525&lt;&gt;'Funnel setup'!$K$3&amp;'Funnel setup'!$K$4&amp;'Funnel setup'!$K$6,".",IF(A524=".",1,A524+1))</f>
        <v>.</v>
      </c>
      <c r="B525" s="244" t="str">
        <f t="shared" si="8"/>
        <v/>
      </c>
    </row>
    <row r="526" spans="1:2" x14ac:dyDescent="0.2">
      <c r="A526" t="str">
        <f>IF(C526&amp;G526&amp;D526&lt;&gt;'Funnel setup'!$K$3&amp;'Funnel setup'!$K$4&amp;'Funnel setup'!$K$6,".",IF(A525=".",1,A525+1))</f>
        <v>.</v>
      </c>
      <c r="B526" s="244" t="str">
        <f t="shared" si="8"/>
        <v/>
      </c>
    </row>
    <row r="527" spans="1:2" x14ac:dyDescent="0.2">
      <c r="A527" t="str">
        <f>IF(C527&amp;G527&amp;D527&lt;&gt;'Funnel setup'!$K$3&amp;'Funnel setup'!$K$4&amp;'Funnel setup'!$K$6,".",IF(A526=".",1,A526+1))</f>
        <v>.</v>
      </c>
      <c r="B527" s="244" t="str">
        <f t="shared" si="8"/>
        <v/>
      </c>
    </row>
    <row r="528" spans="1:2" x14ac:dyDescent="0.2">
      <c r="A528" t="str">
        <f>IF(C528&amp;G528&amp;D528&lt;&gt;'Funnel setup'!$K$3&amp;'Funnel setup'!$K$4&amp;'Funnel setup'!$K$6,".",IF(A527=".",1,A527+1))</f>
        <v>.</v>
      </c>
      <c r="B528" s="244" t="str">
        <f t="shared" si="8"/>
        <v/>
      </c>
    </row>
    <row r="529" spans="1:2" x14ac:dyDescent="0.2">
      <c r="A529" t="str">
        <f>IF(C529&amp;G529&amp;D529&lt;&gt;'Funnel setup'!$K$3&amp;'Funnel setup'!$K$4&amp;'Funnel setup'!$K$6,".",IF(A528=".",1,A528+1))</f>
        <v>.</v>
      </c>
      <c r="B529" s="244" t="str">
        <f t="shared" si="8"/>
        <v/>
      </c>
    </row>
    <row r="530" spans="1:2" x14ac:dyDescent="0.2">
      <c r="A530" t="str">
        <f>IF(C530&amp;G530&amp;D530&lt;&gt;'Funnel setup'!$K$3&amp;'Funnel setup'!$K$4&amp;'Funnel setup'!$K$6,".",IF(A529=".",1,A529+1))</f>
        <v>.</v>
      </c>
      <c r="B530" s="244" t="str">
        <f t="shared" si="8"/>
        <v/>
      </c>
    </row>
    <row r="531" spans="1:2" x14ac:dyDescent="0.2">
      <c r="A531" t="str">
        <f>IF(C531&amp;G531&amp;D531&lt;&gt;'Funnel setup'!$K$3&amp;'Funnel setup'!$K$4&amp;'Funnel setup'!$K$6,".",IF(A530=".",1,A530+1))</f>
        <v>.</v>
      </c>
      <c r="B531" s="244" t="str">
        <f t="shared" si="8"/>
        <v/>
      </c>
    </row>
    <row r="532" spans="1:2" x14ac:dyDescent="0.2">
      <c r="A532" t="str">
        <f>IF(C532&amp;G532&amp;D532&lt;&gt;'Funnel setup'!$K$3&amp;'Funnel setup'!$K$4&amp;'Funnel setup'!$K$6,".",IF(A531=".",1,A531+1))</f>
        <v>.</v>
      </c>
      <c r="B532" s="244" t="str">
        <f t="shared" si="8"/>
        <v/>
      </c>
    </row>
    <row r="533" spans="1:2" x14ac:dyDescent="0.2">
      <c r="A533" t="str">
        <f>IF(C533&amp;G533&amp;D533&lt;&gt;'Funnel setup'!$K$3&amp;'Funnel setup'!$K$4&amp;'Funnel setup'!$K$6,".",IF(A532=".",1,A532+1))</f>
        <v>.</v>
      </c>
      <c r="B533" s="244" t="str">
        <f t="shared" si="8"/>
        <v/>
      </c>
    </row>
    <row r="534" spans="1:2" x14ac:dyDescent="0.2">
      <c r="A534" t="str">
        <f>IF(C534&amp;G534&amp;D534&lt;&gt;'Funnel setup'!$K$3&amp;'Funnel setup'!$K$4&amp;'Funnel setup'!$K$6,".",IF(A533=".",1,A533+1))</f>
        <v>.</v>
      </c>
      <c r="B534" s="244" t="str">
        <f t="shared" si="8"/>
        <v/>
      </c>
    </row>
    <row r="535" spans="1:2" x14ac:dyDescent="0.2">
      <c r="A535" t="str">
        <f>IF(C535&amp;G535&amp;D535&lt;&gt;'Funnel setup'!$K$3&amp;'Funnel setup'!$K$4&amp;'Funnel setup'!$K$6,".",IF(A534=".",1,A534+1))</f>
        <v>.</v>
      </c>
      <c r="B535" s="244" t="str">
        <f t="shared" si="8"/>
        <v/>
      </c>
    </row>
    <row r="536" spans="1:2" x14ac:dyDescent="0.2">
      <c r="A536" t="str">
        <f>IF(C536&amp;G536&amp;D536&lt;&gt;'Funnel setup'!$K$3&amp;'Funnel setup'!$K$4&amp;'Funnel setup'!$K$6,".",IF(A535=".",1,A535+1))</f>
        <v>.</v>
      </c>
      <c r="B536" s="244" t="str">
        <f t="shared" si="8"/>
        <v/>
      </c>
    </row>
    <row r="537" spans="1:2" x14ac:dyDescent="0.2">
      <c r="A537" t="str">
        <f>IF(C537&amp;G537&amp;D537&lt;&gt;'Funnel setup'!$K$3&amp;'Funnel setup'!$K$4&amp;'Funnel setup'!$K$6,".",IF(A536=".",1,A536+1))</f>
        <v>.</v>
      </c>
      <c r="B537" s="244" t="str">
        <f t="shared" si="8"/>
        <v/>
      </c>
    </row>
    <row r="538" spans="1:2" x14ac:dyDescent="0.2">
      <c r="A538" t="str">
        <f>IF(C538&amp;G538&amp;D538&lt;&gt;'Funnel setup'!$K$3&amp;'Funnel setup'!$K$4&amp;'Funnel setup'!$K$6,".",IF(A537=".",1,A537+1))</f>
        <v>.</v>
      </c>
      <c r="B538" s="244" t="str">
        <f t="shared" si="8"/>
        <v/>
      </c>
    </row>
    <row r="539" spans="1:2" x14ac:dyDescent="0.2">
      <c r="A539" t="str">
        <f>IF(C539&amp;G539&amp;D539&lt;&gt;'Funnel setup'!$K$3&amp;'Funnel setup'!$K$4&amp;'Funnel setup'!$K$6,".",IF(A538=".",1,A538+1))</f>
        <v>.</v>
      </c>
      <c r="B539" s="244" t="str">
        <f t="shared" si="8"/>
        <v/>
      </c>
    </row>
    <row r="540" spans="1:2" x14ac:dyDescent="0.2">
      <c r="A540" t="str">
        <f>IF(C540&amp;G540&amp;D540&lt;&gt;'Funnel setup'!$K$3&amp;'Funnel setup'!$K$4&amp;'Funnel setup'!$K$6,".",IF(A539=".",1,A539+1))</f>
        <v>.</v>
      </c>
      <c r="B540" s="244" t="str">
        <f t="shared" si="8"/>
        <v/>
      </c>
    </row>
    <row r="541" spans="1:2" x14ac:dyDescent="0.2">
      <c r="A541" t="str">
        <f>IF(C541&amp;G541&amp;D541&lt;&gt;'Funnel setup'!$K$3&amp;'Funnel setup'!$K$4&amp;'Funnel setup'!$K$6,".",IF(A540=".",1,A540+1))</f>
        <v>.</v>
      </c>
      <c r="B541" s="244" t="str">
        <f t="shared" si="8"/>
        <v/>
      </c>
    </row>
    <row r="542" spans="1:2" x14ac:dyDescent="0.2">
      <c r="A542" t="str">
        <f>IF(C542&amp;G542&amp;D542&lt;&gt;'Funnel setup'!$K$3&amp;'Funnel setup'!$K$4&amp;'Funnel setup'!$K$6,".",IF(A541=".",1,A541+1))</f>
        <v>.</v>
      </c>
      <c r="B542" s="244" t="str">
        <f t="shared" si="8"/>
        <v/>
      </c>
    </row>
    <row r="543" spans="1:2" x14ac:dyDescent="0.2">
      <c r="A543" t="str">
        <f>IF(C543&amp;G543&amp;D543&lt;&gt;'Funnel setup'!$K$3&amp;'Funnel setup'!$K$4&amp;'Funnel setup'!$K$6,".",IF(A542=".",1,A542+1))</f>
        <v>.</v>
      </c>
      <c r="B543" s="244" t="str">
        <f t="shared" si="8"/>
        <v/>
      </c>
    </row>
    <row r="544" spans="1:2" x14ac:dyDescent="0.2">
      <c r="A544" t="str">
        <f>IF(C544&amp;G544&amp;D544&lt;&gt;'Funnel setup'!$K$3&amp;'Funnel setup'!$K$4&amp;'Funnel setup'!$K$6,".",IF(A543=".",1,A543+1))</f>
        <v>.</v>
      </c>
      <c r="B544" s="244" t="str">
        <f t="shared" si="8"/>
        <v/>
      </c>
    </row>
    <row r="545" spans="1:2" x14ac:dyDescent="0.2">
      <c r="A545" t="str">
        <f>IF(C545&amp;G545&amp;D545&lt;&gt;'Funnel setup'!$K$3&amp;'Funnel setup'!$K$4&amp;'Funnel setup'!$K$6,".",IF(A544=".",1,A544+1))</f>
        <v>.</v>
      </c>
      <c r="B545" s="244" t="str">
        <f t="shared" si="8"/>
        <v/>
      </c>
    </row>
    <row r="546" spans="1:2" x14ac:dyDescent="0.2">
      <c r="A546" t="str">
        <f>IF(C546&amp;G546&amp;D546&lt;&gt;'Funnel setup'!$K$3&amp;'Funnel setup'!$K$4&amp;'Funnel setup'!$K$6,".",IF(A545=".",1,A545+1))</f>
        <v>.</v>
      </c>
      <c r="B546" s="244" t="str">
        <f t="shared" si="8"/>
        <v/>
      </c>
    </row>
    <row r="547" spans="1:2" x14ac:dyDescent="0.2">
      <c r="A547" t="str">
        <f>IF(C547&amp;G547&amp;D547&lt;&gt;'Funnel setup'!$K$3&amp;'Funnel setup'!$K$4&amp;'Funnel setup'!$K$6,".",IF(A546=".",1,A546+1))</f>
        <v>.</v>
      </c>
      <c r="B547" s="244" t="str">
        <f t="shared" si="8"/>
        <v/>
      </c>
    </row>
    <row r="548" spans="1:2" x14ac:dyDescent="0.2">
      <c r="A548" t="str">
        <f>IF(C548&amp;G548&amp;D548&lt;&gt;'Funnel setup'!$K$3&amp;'Funnel setup'!$K$4&amp;'Funnel setup'!$K$6,".",IF(A547=".",1,A547+1))</f>
        <v>.</v>
      </c>
      <c r="B548" s="244" t="str">
        <f t="shared" si="8"/>
        <v/>
      </c>
    </row>
    <row r="549" spans="1:2" x14ac:dyDescent="0.2">
      <c r="A549" t="str">
        <f>IF(C549&amp;G549&amp;D549&lt;&gt;'Funnel setup'!$K$3&amp;'Funnel setup'!$K$4&amp;'Funnel setup'!$K$6,".",IF(A548=".",1,A548+1))</f>
        <v>.</v>
      </c>
      <c r="B549" s="244" t="str">
        <f t="shared" si="8"/>
        <v/>
      </c>
    </row>
    <row r="550" spans="1:2" x14ac:dyDescent="0.2">
      <c r="A550" t="str">
        <f>IF(C550&amp;G550&amp;D550&lt;&gt;'Funnel setup'!$K$3&amp;'Funnel setup'!$K$4&amp;'Funnel setup'!$K$6,".",IF(A549=".",1,A549+1))</f>
        <v>.</v>
      </c>
      <c r="B550" s="244" t="str">
        <f t="shared" si="8"/>
        <v/>
      </c>
    </row>
    <row r="551" spans="1:2" x14ac:dyDescent="0.2">
      <c r="A551" t="str">
        <f>IF(C551&amp;G551&amp;D551&lt;&gt;'Funnel setup'!$K$3&amp;'Funnel setup'!$K$4&amp;'Funnel setup'!$K$6,".",IF(A550=".",1,A550+1))</f>
        <v>.</v>
      </c>
      <c r="B551" s="244" t="str">
        <f t="shared" si="8"/>
        <v/>
      </c>
    </row>
    <row r="552" spans="1:2" x14ac:dyDescent="0.2">
      <c r="A552" t="str">
        <f>IF(C552&amp;G552&amp;D552&lt;&gt;'Funnel setup'!$K$3&amp;'Funnel setup'!$K$4&amp;'Funnel setup'!$K$6,".",IF(A551=".",1,A551+1))</f>
        <v>.</v>
      </c>
      <c r="B552" s="244" t="str">
        <f t="shared" si="8"/>
        <v/>
      </c>
    </row>
    <row r="553" spans="1:2" x14ac:dyDescent="0.2">
      <c r="A553" t="str">
        <f>IF(C553&amp;G553&amp;D553&lt;&gt;'Funnel setup'!$K$3&amp;'Funnel setup'!$K$4&amp;'Funnel setup'!$K$6,".",IF(A552=".",1,A552+1))</f>
        <v>.</v>
      </c>
      <c r="B553" s="244" t="str">
        <f t="shared" si="8"/>
        <v/>
      </c>
    </row>
    <row r="554" spans="1:2" x14ac:dyDescent="0.2">
      <c r="A554" t="str">
        <f>IF(C554&amp;G554&amp;D554&lt;&gt;'Funnel setup'!$K$3&amp;'Funnel setup'!$K$4&amp;'Funnel setup'!$K$6,".",IF(A553=".",1,A553+1))</f>
        <v>.</v>
      </c>
      <c r="B554" s="244" t="str">
        <f t="shared" si="8"/>
        <v/>
      </c>
    </row>
    <row r="555" spans="1:2" x14ac:dyDescent="0.2">
      <c r="A555" t="str">
        <f>IF(C555&amp;G555&amp;D555&lt;&gt;'Funnel setup'!$K$3&amp;'Funnel setup'!$K$4&amp;'Funnel setup'!$K$6,".",IF(A554=".",1,A554+1))</f>
        <v>.</v>
      </c>
      <c r="B555" s="244" t="str">
        <f t="shared" si="8"/>
        <v/>
      </c>
    </row>
    <row r="556" spans="1:2" x14ac:dyDescent="0.2">
      <c r="A556" t="str">
        <f>IF(C556&amp;G556&amp;D556&lt;&gt;'Funnel setup'!$K$3&amp;'Funnel setup'!$K$4&amp;'Funnel setup'!$K$6,".",IF(A555=".",1,A555+1))</f>
        <v>.</v>
      </c>
      <c r="B556" s="244" t="str">
        <f t="shared" si="8"/>
        <v/>
      </c>
    </row>
    <row r="557" spans="1:2" x14ac:dyDescent="0.2">
      <c r="A557" t="str">
        <f>IF(C557&amp;G557&amp;D557&lt;&gt;'Funnel setup'!$K$3&amp;'Funnel setup'!$K$4&amp;'Funnel setup'!$K$6,".",IF(A556=".",1,A556+1))</f>
        <v>.</v>
      </c>
      <c r="B557" s="244" t="str">
        <f t="shared" si="8"/>
        <v/>
      </c>
    </row>
    <row r="558" spans="1:2" x14ac:dyDescent="0.2">
      <c r="A558" t="str">
        <f>IF(C558&amp;G558&amp;D558&lt;&gt;'Funnel setup'!$K$3&amp;'Funnel setup'!$K$4&amp;'Funnel setup'!$K$6,".",IF(A557=".",1,A557+1))</f>
        <v>.</v>
      </c>
      <c r="B558" s="244" t="str">
        <f t="shared" si="8"/>
        <v/>
      </c>
    </row>
    <row r="559" spans="1:2" x14ac:dyDescent="0.2">
      <c r="A559" t="str">
        <f>IF(C559&amp;G559&amp;D559&lt;&gt;'Funnel setup'!$K$3&amp;'Funnel setup'!$K$4&amp;'Funnel setup'!$K$6,".",IF(A558=".",1,A558+1))</f>
        <v>.</v>
      </c>
      <c r="B559" s="244" t="str">
        <f t="shared" si="8"/>
        <v/>
      </c>
    </row>
    <row r="560" spans="1:2" x14ac:dyDescent="0.2">
      <c r="A560" t="str">
        <f>IF(C560&amp;G560&amp;D560&lt;&gt;'Funnel setup'!$K$3&amp;'Funnel setup'!$K$4&amp;'Funnel setup'!$K$6,".",IF(A559=".",1,A559+1))</f>
        <v>.</v>
      </c>
      <c r="B560" s="244" t="str">
        <f t="shared" si="8"/>
        <v/>
      </c>
    </row>
    <row r="561" spans="1:2" x14ac:dyDescent="0.2">
      <c r="A561" t="str">
        <f>IF(C561&amp;G561&amp;D561&lt;&gt;'Funnel setup'!$K$3&amp;'Funnel setup'!$K$4&amp;'Funnel setup'!$K$6,".",IF(A560=".",1,A560+1))</f>
        <v>.</v>
      </c>
      <c r="B561" s="244" t="str">
        <f t="shared" si="8"/>
        <v/>
      </c>
    </row>
    <row r="562" spans="1:2" x14ac:dyDescent="0.2">
      <c r="A562" t="str">
        <f>IF(C562&amp;G562&amp;D562&lt;&gt;'Funnel setup'!$K$3&amp;'Funnel setup'!$K$4&amp;'Funnel setup'!$K$6,".",IF(A561=".",1,A561+1))</f>
        <v>.</v>
      </c>
      <c r="B562" s="244" t="str">
        <f t="shared" si="8"/>
        <v/>
      </c>
    </row>
    <row r="563" spans="1:2" x14ac:dyDescent="0.2">
      <c r="A563" t="str">
        <f>IF(C563&amp;G563&amp;D563&lt;&gt;'Funnel setup'!$K$3&amp;'Funnel setup'!$K$4&amp;'Funnel setup'!$K$6,".",IF(A562=".",1,A562+1))</f>
        <v>.</v>
      </c>
      <c r="B563" s="244" t="str">
        <f t="shared" si="8"/>
        <v/>
      </c>
    </row>
    <row r="564" spans="1:2" x14ac:dyDescent="0.2">
      <c r="A564" t="str">
        <f>IF(C564&amp;G564&amp;D564&lt;&gt;'Funnel setup'!$K$3&amp;'Funnel setup'!$K$4&amp;'Funnel setup'!$K$6,".",IF(A563=".",1,A563+1))</f>
        <v>.</v>
      </c>
      <c r="B564" s="244" t="str">
        <f t="shared" si="8"/>
        <v/>
      </c>
    </row>
    <row r="565" spans="1:2" x14ac:dyDescent="0.2">
      <c r="A565" t="str">
        <f>IF(C565&amp;G565&amp;D565&lt;&gt;'Funnel setup'!$K$3&amp;'Funnel setup'!$K$4&amp;'Funnel setup'!$K$6,".",IF(A564=".",1,A564+1))</f>
        <v>.</v>
      </c>
      <c r="B565" s="244" t="str">
        <f t="shared" si="8"/>
        <v/>
      </c>
    </row>
    <row r="566" spans="1:2" x14ac:dyDescent="0.2">
      <c r="A566" t="str">
        <f>IF(C566&amp;G566&amp;D566&lt;&gt;'Funnel setup'!$K$3&amp;'Funnel setup'!$K$4&amp;'Funnel setup'!$K$6,".",IF(A565=".",1,A565+1))</f>
        <v>.</v>
      </c>
      <c r="B566" s="244" t="str">
        <f t="shared" si="8"/>
        <v/>
      </c>
    </row>
    <row r="567" spans="1:2" x14ac:dyDescent="0.2">
      <c r="A567" t="str">
        <f>IF(C567&amp;G567&amp;D567&lt;&gt;'Funnel setup'!$K$3&amp;'Funnel setup'!$K$4&amp;'Funnel setup'!$K$6,".",IF(A566=".",1,A566+1))</f>
        <v>.</v>
      </c>
      <c r="B567" s="244" t="str">
        <f t="shared" si="8"/>
        <v/>
      </c>
    </row>
    <row r="568" spans="1:2" x14ac:dyDescent="0.2">
      <c r="A568" t="str">
        <f>IF(C568&amp;G568&amp;D568&lt;&gt;'Funnel setup'!$K$3&amp;'Funnel setup'!$K$4&amp;'Funnel setup'!$K$6,".",IF(A567=".",1,A567+1))</f>
        <v>.</v>
      </c>
      <c r="B568" s="244" t="str">
        <f t="shared" si="8"/>
        <v/>
      </c>
    </row>
    <row r="569" spans="1:2" x14ac:dyDescent="0.2">
      <c r="A569" t="str">
        <f>IF(C569&amp;G569&amp;D569&lt;&gt;'Funnel setup'!$K$3&amp;'Funnel setup'!$K$4&amp;'Funnel setup'!$K$6,".",IF(A568=".",1,A568+1))</f>
        <v>.</v>
      </c>
      <c r="B569" s="244" t="str">
        <f t="shared" si="8"/>
        <v/>
      </c>
    </row>
    <row r="570" spans="1:2" x14ac:dyDescent="0.2">
      <c r="A570" t="str">
        <f>IF(C570&amp;G570&amp;D570&lt;&gt;'Funnel setup'!$K$3&amp;'Funnel setup'!$K$4&amp;'Funnel setup'!$K$6,".",IF(A569=".",1,A569+1))</f>
        <v>.</v>
      </c>
      <c r="B570" s="244" t="str">
        <f t="shared" si="8"/>
        <v/>
      </c>
    </row>
    <row r="571" spans="1:2" x14ac:dyDescent="0.2">
      <c r="A571" t="str">
        <f>IF(C571&amp;G571&amp;D571&lt;&gt;'Funnel setup'!$K$3&amp;'Funnel setup'!$K$4&amp;'Funnel setup'!$K$6,".",IF(A570=".",1,A570+1))</f>
        <v>.</v>
      </c>
      <c r="B571" s="244" t="str">
        <f t="shared" si="8"/>
        <v/>
      </c>
    </row>
    <row r="572" spans="1:2" x14ac:dyDescent="0.2">
      <c r="A572" t="str">
        <f>IF(C572&amp;G572&amp;D572&lt;&gt;'Funnel setup'!$K$3&amp;'Funnel setup'!$K$4&amp;'Funnel setup'!$K$6,".",IF(A571=".",1,A571+1))</f>
        <v>.</v>
      </c>
      <c r="B572" s="244" t="str">
        <f t="shared" si="8"/>
        <v/>
      </c>
    </row>
    <row r="573" spans="1:2" x14ac:dyDescent="0.2">
      <c r="A573" t="str">
        <f>IF(C573&amp;G573&amp;D573&lt;&gt;'Funnel setup'!$K$3&amp;'Funnel setup'!$K$4&amp;'Funnel setup'!$K$6,".",IF(A572=".",1,A572+1))</f>
        <v>.</v>
      </c>
      <c r="B573" s="244" t="str">
        <f t="shared" si="8"/>
        <v/>
      </c>
    </row>
    <row r="574" spans="1:2" x14ac:dyDescent="0.2">
      <c r="A574" t="str">
        <f>IF(C574&amp;G574&amp;D574&lt;&gt;'Funnel setup'!$K$3&amp;'Funnel setup'!$K$4&amp;'Funnel setup'!$K$6,".",IF(A573=".",1,A573+1))</f>
        <v>.</v>
      </c>
      <c r="B574" s="244" t="str">
        <f t="shared" si="8"/>
        <v/>
      </c>
    </row>
    <row r="575" spans="1:2" x14ac:dyDescent="0.2">
      <c r="A575" t="str">
        <f>IF(C575&amp;G575&amp;D575&lt;&gt;'Funnel setup'!$K$3&amp;'Funnel setup'!$K$4&amp;'Funnel setup'!$K$6,".",IF(A574=".",1,A574+1))</f>
        <v>.</v>
      </c>
      <c r="B575" s="244" t="str">
        <f t="shared" si="8"/>
        <v/>
      </c>
    </row>
    <row r="576" spans="1:2" x14ac:dyDescent="0.2">
      <c r="A576" t="str">
        <f>IF(C576&amp;G576&amp;D576&lt;&gt;'Funnel setup'!$K$3&amp;'Funnel setup'!$K$4&amp;'Funnel setup'!$K$6,".",IF(A575=".",1,A575+1))</f>
        <v>.</v>
      </c>
      <c r="B576" s="244" t="str">
        <f t="shared" si="8"/>
        <v/>
      </c>
    </row>
    <row r="577" spans="1:2" x14ac:dyDescent="0.2">
      <c r="A577" t="str">
        <f>IF(C577&amp;G577&amp;D577&lt;&gt;'Funnel setup'!$K$3&amp;'Funnel setup'!$K$4&amp;'Funnel setup'!$K$6,".",IF(A576=".",1,A576+1))</f>
        <v>.</v>
      </c>
      <c r="B577" s="244" t="str">
        <f t="shared" si="8"/>
        <v/>
      </c>
    </row>
    <row r="578" spans="1:2" x14ac:dyDescent="0.2">
      <c r="A578" t="str">
        <f>IF(C578&amp;G578&amp;D578&lt;&gt;'Funnel setup'!$K$3&amp;'Funnel setup'!$K$4&amp;'Funnel setup'!$K$6,".",IF(A577=".",1,A577+1))</f>
        <v>.</v>
      </c>
      <c r="B578" s="244" t="str">
        <f t="shared" ref="B578:B641" si="9">C578&amp;D578&amp;F578&amp;G578</f>
        <v/>
      </c>
    </row>
    <row r="579" spans="1:2" x14ac:dyDescent="0.2">
      <c r="A579" t="str">
        <f>IF(C579&amp;G579&amp;D579&lt;&gt;'Funnel setup'!$K$3&amp;'Funnel setup'!$K$4&amp;'Funnel setup'!$K$6,".",IF(A578=".",1,A578+1))</f>
        <v>.</v>
      </c>
      <c r="B579" s="244" t="str">
        <f t="shared" si="9"/>
        <v/>
      </c>
    </row>
    <row r="580" spans="1:2" x14ac:dyDescent="0.2">
      <c r="A580" t="str">
        <f>IF(C580&amp;G580&amp;D580&lt;&gt;'Funnel setup'!$K$3&amp;'Funnel setup'!$K$4&amp;'Funnel setup'!$K$6,".",IF(A579=".",1,A579+1))</f>
        <v>.</v>
      </c>
      <c r="B580" s="244" t="str">
        <f t="shared" si="9"/>
        <v/>
      </c>
    </row>
    <row r="581" spans="1:2" x14ac:dyDescent="0.2">
      <c r="A581" t="str">
        <f>IF(C581&amp;G581&amp;D581&lt;&gt;'Funnel setup'!$K$3&amp;'Funnel setup'!$K$4&amp;'Funnel setup'!$K$6,".",IF(A580=".",1,A580+1))</f>
        <v>.</v>
      </c>
      <c r="B581" s="244" t="str">
        <f t="shared" si="9"/>
        <v/>
      </c>
    </row>
    <row r="582" spans="1:2" x14ac:dyDescent="0.2">
      <c r="A582" t="str">
        <f>IF(C582&amp;G582&amp;D582&lt;&gt;'Funnel setup'!$K$3&amp;'Funnel setup'!$K$4&amp;'Funnel setup'!$K$6,".",IF(A581=".",1,A581+1))</f>
        <v>.</v>
      </c>
      <c r="B582" s="244" t="str">
        <f t="shared" si="9"/>
        <v/>
      </c>
    </row>
    <row r="583" spans="1:2" x14ac:dyDescent="0.2">
      <c r="A583" t="str">
        <f>IF(C583&amp;G583&amp;D583&lt;&gt;'Funnel setup'!$K$3&amp;'Funnel setup'!$K$4&amp;'Funnel setup'!$K$6,".",IF(A582=".",1,A582+1))</f>
        <v>.</v>
      </c>
      <c r="B583" s="244" t="str">
        <f t="shared" si="9"/>
        <v/>
      </c>
    </row>
    <row r="584" spans="1:2" x14ac:dyDescent="0.2">
      <c r="A584" t="str">
        <f>IF(C584&amp;G584&amp;D584&lt;&gt;'Funnel setup'!$K$3&amp;'Funnel setup'!$K$4&amp;'Funnel setup'!$K$6,".",IF(A583=".",1,A583+1))</f>
        <v>.</v>
      </c>
      <c r="B584" s="244" t="str">
        <f t="shared" si="9"/>
        <v/>
      </c>
    </row>
    <row r="585" spans="1:2" x14ac:dyDescent="0.2">
      <c r="A585" t="str">
        <f>IF(C585&amp;G585&amp;D585&lt;&gt;'Funnel setup'!$K$3&amp;'Funnel setup'!$K$4&amp;'Funnel setup'!$K$6,".",IF(A584=".",1,A584+1))</f>
        <v>.</v>
      </c>
      <c r="B585" s="244" t="str">
        <f t="shared" si="9"/>
        <v/>
      </c>
    </row>
    <row r="586" spans="1:2" x14ac:dyDescent="0.2">
      <c r="A586" t="str">
        <f>IF(C586&amp;G586&amp;D586&lt;&gt;'Funnel setup'!$K$3&amp;'Funnel setup'!$K$4&amp;'Funnel setup'!$K$6,".",IF(A585=".",1,A585+1))</f>
        <v>.</v>
      </c>
      <c r="B586" s="244" t="str">
        <f t="shared" si="9"/>
        <v/>
      </c>
    </row>
    <row r="587" spans="1:2" x14ac:dyDescent="0.2">
      <c r="A587" t="str">
        <f>IF(C587&amp;G587&amp;D587&lt;&gt;'Funnel setup'!$K$3&amp;'Funnel setup'!$K$4&amp;'Funnel setup'!$K$6,".",IF(A586=".",1,A586+1))</f>
        <v>.</v>
      </c>
      <c r="B587" s="244" t="str">
        <f t="shared" si="9"/>
        <v/>
      </c>
    </row>
    <row r="588" spans="1:2" x14ac:dyDescent="0.2">
      <c r="A588" t="str">
        <f>IF(C588&amp;G588&amp;D588&lt;&gt;'Funnel setup'!$K$3&amp;'Funnel setup'!$K$4&amp;'Funnel setup'!$K$6,".",IF(A587=".",1,A587+1))</f>
        <v>.</v>
      </c>
      <c r="B588" s="244" t="str">
        <f t="shared" si="9"/>
        <v/>
      </c>
    </row>
    <row r="589" spans="1:2" x14ac:dyDescent="0.2">
      <c r="A589" t="str">
        <f>IF(C589&amp;G589&amp;D589&lt;&gt;'Funnel setup'!$K$3&amp;'Funnel setup'!$K$4&amp;'Funnel setup'!$K$6,".",IF(A588=".",1,A588+1))</f>
        <v>.</v>
      </c>
      <c r="B589" s="244" t="str">
        <f t="shared" si="9"/>
        <v/>
      </c>
    </row>
    <row r="590" spans="1:2" x14ac:dyDescent="0.2">
      <c r="A590" t="str">
        <f>IF(C590&amp;G590&amp;D590&lt;&gt;'Funnel setup'!$K$3&amp;'Funnel setup'!$K$4&amp;'Funnel setup'!$K$6,".",IF(A589=".",1,A589+1))</f>
        <v>.</v>
      </c>
      <c r="B590" s="244" t="str">
        <f t="shared" si="9"/>
        <v/>
      </c>
    </row>
    <row r="591" spans="1:2" x14ac:dyDescent="0.2">
      <c r="A591" t="str">
        <f>IF(C591&amp;G591&amp;D591&lt;&gt;'Funnel setup'!$K$3&amp;'Funnel setup'!$K$4&amp;'Funnel setup'!$K$6,".",IF(A590=".",1,A590+1))</f>
        <v>.</v>
      </c>
      <c r="B591" s="244" t="str">
        <f t="shared" si="9"/>
        <v/>
      </c>
    </row>
    <row r="592" spans="1:2" x14ac:dyDescent="0.2">
      <c r="A592" t="str">
        <f>IF(C592&amp;G592&amp;D592&lt;&gt;'Funnel setup'!$K$3&amp;'Funnel setup'!$K$4&amp;'Funnel setup'!$K$6,".",IF(A591=".",1,A591+1))</f>
        <v>.</v>
      </c>
      <c r="B592" s="244" t="str">
        <f t="shared" si="9"/>
        <v/>
      </c>
    </row>
    <row r="593" spans="1:2" x14ac:dyDescent="0.2">
      <c r="A593" t="str">
        <f>IF(C593&amp;G593&amp;D593&lt;&gt;'Funnel setup'!$K$3&amp;'Funnel setup'!$K$4&amp;'Funnel setup'!$K$6,".",IF(A592=".",1,A592+1))</f>
        <v>.</v>
      </c>
      <c r="B593" s="244" t="str">
        <f t="shared" si="9"/>
        <v/>
      </c>
    </row>
    <row r="594" spans="1:2" x14ac:dyDescent="0.2">
      <c r="A594" t="str">
        <f>IF(C594&amp;G594&amp;D594&lt;&gt;'Funnel setup'!$K$3&amp;'Funnel setup'!$K$4&amp;'Funnel setup'!$K$6,".",IF(A593=".",1,A593+1))</f>
        <v>.</v>
      </c>
      <c r="B594" s="244" t="str">
        <f t="shared" si="9"/>
        <v/>
      </c>
    </row>
    <row r="595" spans="1:2" x14ac:dyDescent="0.2">
      <c r="A595" t="str">
        <f>IF(C595&amp;G595&amp;D595&lt;&gt;'Funnel setup'!$K$3&amp;'Funnel setup'!$K$4&amp;'Funnel setup'!$K$6,".",IF(A594=".",1,A594+1))</f>
        <v>.</v>
      </c>
      <c r="B595" s="244" t="str">
        <f t="shared" si="9"/>
        <v/>
      </c>
    </row>
    <row r="596" spans="1:2" x14ac:dyDescent="0.2">
      <c r="A596" t="str">
        <f>IF(C596&amp;G596&amp;D596&lt;&gt;'Funnel setup'!$K$3&amp;'Funnel setup'!$K$4&amp;'Funnel setup'!$K$6,".",IF(A595=".",1,A595+1))</f>
        <v>.</v>
      </c>
      <c r="B596" s="244" t="str">
        <f t="shared" si="9"/>
        <v/>
      </c>
    </row>
    <row r="597" spans="1:2" x14ac:dyDescent="0.2">
      <c r="A597" t="str">
        <f>IF(C597&amp;G597&amp;D597&lt;&gt;'Funnel setup'!$K$3&amp;'Funnel setup'!$K$4&amp;'Funnel setup'!$K$6,".",IF(A596=".",1,A596+1))</f>
        <v>.</v>
      </c>
      <c r="B597" s="244" t="str">
        <f t="shared" si="9"/>
        <v/>
      </c>
    </row>
    <row r="598" spans="1:2" x14ac:dyDescent="0.2">
      <c r="A598" t="str">
        <f>IF(C598&amp;G598&amp;D598&lt;&gt;'Funnel setup'!$K$3&amp;'Funnel setup'!$K$4&amp;'Funnel setup'!$K$6,".",IF(A597=".",1,A597+1))</f>
        <v>.</v>
      </c>
      <c r="B598" s="244" t="str">
        <f t="shared" si="9"/>
        <v/>
      </c>
    </row>
    <row r="599" spans="1:2" x14ac:dyDescent="0.2">
      <c r="A599" t="str">
        <f>IF(C599&amp;G599&amp;D599&lt;&gt;'Funnel setup'!$K$3&amp;'Funnel setup'!$K$4&amp;'Funnel setup'!$K$6,".",IF(A598=".",1,A598+1))</f>
        <v>.</v>
      </c>
      <c r="B599" s="244" t="str">
        <f t="shared" si="9"/>
        <v/>
      </c>
    </row>
    <row r="600" spans="1:2" x14ac:dyDescent="0.2">
      <c r="A600" t="str">
        <f>IF(C600&amp;G600&amp;D600&lt;&gt;'Funnel setup'!$K$3&amp;'Funnel setup'!$K$4&amp;'Funnel setup'!$K$6,".",IF(A599=".",1,A599+1))</f>
        <v>.</v>
      </c>
      <c r="B600" s="244" t="str">
        <f t="shared" si="9"/>
        <v/>
      </c>
    </row>
    <row r="601" spans="1:2" x14ac:dyDescent="0.2">
      <c r="A601" t="str">
        <f>IF(C601&amp;G601&amp;D601&lt;&gt;'Funnel setup'!$K$3&amp;'Funnel setup'!$K$4&amp;'Funnel setup'!$K$6,".",IF(A600=".",1,A600+1))</f>
        <v>.</v>
      </c>
      <c r="B601" s="244" t="str">
        <f t="shared" si="9"/>
        <v/>
      </c>
    </row>
    <row r="602" spans="1:2" x14ac:dyDescent="0.2">
      <c r="A602" t="str">
        <f>IF(C602&amp;G602&amp;D602&lt;&gt;'Funnel setup'!$K$3&amp;'Funnel setup'!$K$4&amp;'Funnel setup'!$K$6,".",IF(A601=".",1,A601+1))</f>
        <v>.</v>
      </c>
      <c r="B602" s="244" t="str">
        <f t="shared" si="9"/>
        <v/>
      </c>
    </row>
    <row r="603" spans="1:2" x14ac:dyDescent="0.2">
      <c r="A603" t="str">
        <f>IF(C603&amp;G603&amp;D603&lt;&gt;'Funnel setup'!$K$3&amp;'Funnel setup'!$K$4&amp;'Funnel setup'!$K$6,".",IF(A602=".",1,A602+1))</f>
        <v>.</v>
      </c>
      <c r="B603" s="244" t="str">
        <f t="shared" si="9"/>
        <v/>
      </c>
    </row>
    <row r="604" spans="1:2" x14ac:dyDescent="0.2">
      <c r="A604" t="str">
        <f>IF(C604&amp;G604&amp;D604&lt;&gt;'Funnel setup'!$K$3&amp;'Funnel setup'!$K$4&amp;'Funnel setup'!$K$6,".",IF(A603=".",1,A603+1))</f>
        <v>.</v>
      </c>
      <c r="B604" s="244" t="str">
        <f t="shared" si="9"/>
        <v/>
      </c>
    </row>
    <row r="605" spans="1:2" x14ac:dyDescent="0.2">
      <c r="A605" t="str">
        <f>IF(C605&amp;G605&amp;D605&lt;&gt;'Funnel setup'!$K$3&amp;'Funnel setup'!$K$4&amp;'Funnel setup'!$K$6,".",IF(A604=".",1,A604+1))</f>
        <v>.</v>
      </c>
      <c r="B605" s="244" t="str">
        <f t="shared" si="9"/>
        <v/>
      </c>
    </row>
    <row r="606" spans="1:2" x14ac:dyDescent="0.2">
      <c r="A606" t="str">
        <f>IF(C606&amp;G606&amp;D606&lt;&gt;'Funnel setup'!$K$3&amp;'Funnel setup'!$K$4&amp;'Funnel setup'!$K$6,".",IF(A605=".",1,A605+1))</f>
        <v>.</v>
      </c>
      <c r="B606" s="244" t="str">
        <f t="shared" si="9"/>
        <v/>
      </c>
    </row>
    <row r="607" spans="1:2" x14ac:dyDescent="0.2">
      <c r="A607" t="str">
        <f>IF(C607&amp;G607&amp;D607&lt;&gt;'Funnel setup'!$K$3&amp;'Funnel setup'!$K$4&amp;'Funnel setup'!$K$6,".",IF(A606=".",1,A606+1))</f>
        <v>.</v>
      </c>
      <c r="B607" s="244" t="str">
        <f t="shared" si="9"/>
        <v/>
      </c>
    </row>
    <row r="608" spans="1:2" x14ac:dyDescent="0.2">
      <c r="A608" t="str">
        <f>IF(C608&amp;G608&amp;D608&lt;&gt;'Funnel setup'!$K$3&amp;'Funnel setup'!$K$4&amp;'Funnel setup'!$K$6,".",IF(A607=".",1,A607+1))</f>
        <v>.</v>
      </c>
      <c r="B608" s="244" t="str">
        <f t="shared" si="9"/>
        <v/>
      </c>
    </row>
    <row r="609" spans="1:2" x14ac:dyDescent="0.2">
      <c r="A609" t="str">
        <f>IF(C609&amp;G609&amp;D609&lt;&gt;'Funnel setup'!$K$3&amp;'Funnel setup'!$K$4&amp;'Funnel setup'!$K$6,".",IF(A608=".",1,A608+1))</f>
        <v>.</v>
      </c>
      <c r="B609" s="244" t="str">
        <f t="shared" si="9"/>
        <v/>
      </c>
    </row>
    <row r="610" spans="1:2" x14ac:dyDescent="0.2">
      <c r="A610" t="str">
        <f>IF(C610&amp;G610&amp;D610&lt;&gt;'Funnel setup'!$K$3&amp;'Funnel setup'!$K$4&amp;'Funnel setup'!$K$6,".",IF(A609=".",1,A609+1))</f>
        <v>.</v>
      </c>
      <c r="B610" s="244" t="str">
        <f t="shared" si="9"/>
        <v/>
      </c>
    </row>
    <row r="611" spans="1:2" x14ac:dyDescent="0.2">
      <c r="A611" t="str">
        <f>IF(C611&amp;G611&amp;D611&lt;&gt;'Funnel setup'!$K$3&amp;'Funnel setup'!$K$4&amp;'Funnel setup'!$K$6,".",IF(A610=".",1,A610+1))</f>
        <v>.</v>
      </c>
      <c r="B611" s="244" t="str">
        <f t="shared" si="9"/>
        <v/>
      </c>
    </row>
    <row r="612" spans="1:2" x14ac:dyDescent="0.2">
      <c r="A612" t="str">
        <f>IF(C612&amp;G612&amp;D612&lt;&gt;'Funnel setup'!$K$3&amp;'Funnel setup'!$K$4&amp;'Funnel setup'!$K$6,".",IF(A611=".",1,A611+1))</f>
        <v>.</v>
      </c>
      <c r="B612" s="244" t="str">
        <f t="shared" si="9"/>
        <v/>
      </c>
    </row>
    <row r="613" spans="1:2" x14ac:dyDescent="0.2">
      <c r="A613" t="str">
        <f>IF(C613&amp;G613&amp;D613&lt;&gt;'Funnel setup'!$K$3&amp;'Funnel setup'!$K$4&amp;'Funnel setup'!$K$6,".",IF(A612=".",1,A612+1))</f>
        <v>.</v>
      </c>
      <c r="B613" s="244" t="str">
        <f t="shared" si="9"/>
        <v/>
      </c>
    </row>
    <row r="614" spans="1:2" x14ac:dyDescent="0.2">
      <c r="A614" t="str">
        <f>IF(C614&amp;G614&amp;D614&lt;&gt;'Funnel setup'!$K$3&amp;'Funnel setup'!$K$4&amp;'Funnel setup'!$K$6,".",IF(A613=".",1,A613+1))</f>
        <v>.</v>
      </c>
      <c r="B614" s="244" t="str">
        <f t="shared" si="9"/>
        <v/>
      </c>
    </row>
    <row r="615" spans="1:2" x14ac:dyDescent="0.2">
      <c r="A615" t="str">
        <f>IF(C615&amp;G615&amp;D615&lt;&gt;'Funnel setup'!$K$3&amp;'Funnel setup'!$K$4&amp;'Funnel setup'!$K$6,".",IF(A614=".",1,A614+1))</f>
        <v>.</v>
      </c>
      <c r="B615" s="244" t="str">
        <f t="shared" si="9"/>
        <v/>
      </c>
    </row>
    <row r="616" spans="1:2" x14ac:dyDescent="0.2">
      <c r="A616" t="str">
        <f>IF(C616&amp;G616&amp;D616&lt;&gt;'Funnel setup'!$K$3&amp;'Funnel setup'!$K$4&amp;'Funnel setup'!$K$6,".",IF(A615=".",1,A615+1))</f>
        <v>.</v>
      </c>
      <c r="B616" s="244" t="str">
        <f t="shared" si="9"/>
        <v/>
      </c>
    </row>
    <row r="617" spans="1:2" x14ac:dyDescent="0.2">
      <c r="A617" t="str">
        <f>IF(C617&amp;G617&amp;D617&lt;&gt;'Funnel setup'!$K$3&amp;'Funnel setup'!$K$4&amp;'Funnel setup'!$K$6,".",IF(A616=".",1,A616+1))</f>
        <v>.</v>
      </c>
      <c r="B617" s="244" t="str">
        <f t="shared" si="9"/>
        <v/>
      </c>
    </row>
    <row r="618" spans="1:2" x14ac:dyDescent="0.2">
      <c r="A618" t="str">
        <f>IF(C618&amp;G618&amp;D618&lt;&gt;'Funnel setup'!$K$3&amp;'Funnel setup'!$K$4&amp;'Funnel setup'!$K$6,".",IF(A617=".",1,A617+1))</f>
        <v>.</v>
      </c>
      <c r="B618" s="244" t="str">
        <f t="shared" si="9"/>
        <v/>
      </c>
    </row>
    <row r="619" spans="1:2" x14ac:dyDescent="0.2">
      <c r="A619" t="str">
        <f>IF(C619&amp;G619&amp;D619&lt;&gt;'Funnel setup'!$K$3&amp;'Funnel setup'!$K$4&amp;'Funnel setup'!$K$6,".",IF(A618=".",1,A618+1))</f>
        <v>.</v>
      </c>
      <c r="B619" s="244" t="str">
        <f t="shared" si="9"/>
        <v/>
      </c>
    </row>
    <row r="620" spans="1:2" x14ac:dyDescent="0.2">
      <c r="A620" t="str">
        <f>IF(C620&amp;G620&amp;D620&lt;&gt;'Funnel setup'!$K$3&amp;'Funnel setup'!$K$4&amp;'Funnel setup'!$K$6,".",IF(A619=".",1,A619+1))</f>
        <v>.</v>
      </c>
      <c r="B620" s="244" t="str">
        <f t="shared" si="9"/>
        <v/>
      </c>
    </row>
    <row r="621" spans="1:2" x14ac:dyDescent="0.2">
      <c r="A621" t="str">
        <f>IF(C621&amp;G621&amp;D621&lt;&gt;'Funnel setup'!$K$3&amp;'Funnel setup'!$K$4&amp;'Funnel setup'!$K$6,".",IF(A620=".",1,A620+1))</f>
        <v>.</v>
      </c>
      <c r="B621" s="244" t="str">
        <f t="shared" si="9"/>
        <v/>
      </c>
    </row>
    <row r="622" spans="1:2" x14ac:dyDescent="0.2">
      <c r="A622" t="str">
        <f>IF(C622&amp;G622&amp;D622&lt;&gt;'Funnel setup'!$K$3&amp;'Funnel setup'!$K$4&amp;'Funnel setup'!$K$6,".",IF(A621=".",1,A621+1))</f>
        <v>.</v>
      </c>
      <c r="B622" s="244" t="str">
        <f t="shared" si="9"/>
        <v/>
      </c>
    </row>
    <row r="623" spans="1:2" x14ac:dyDescent="0.2">
      <c r="A623" t="str">
        <f>IF(C623&amp;G623&amp;D623&lt;&gt;'Funnel setup'!$K$3&amp;'Funnel setup'!$K$4&amp;'Funnel setup'!$K$6,".",IF(A622=".",1,A622+1))</f>
        <v>.</v>
      </c>
      <c r="B623" s="244" t="str">
        <f t="shared" si="9"/>
        <v/>
      </c>
    </row>
    <row r="624" spans="1:2" x14ac:dyDescent="0.2">
      <c r="A624" t="str">
        <f>IF(C624&amp;G624&amp;D624&lt;&gt;'Funnel setup'!$K$3&amp;'Funnel setup'!$K$4&amp;'Funnel setup'!$K$6,".",IF(A623=".",1,A623+1))</f>
        <v>.</v>
      </c>
      <c r="B624" s="244" t="str">
        <f t="shared" si="9"/>
        <v/>
      </c>
    </row>
    <row r="625" spans="1:2" x14ac:dyDescent="0.2">
      <c r="A625" t="str">
        <f>IF(C625&amp;G625&amp;D625&lt;&gt;'Funnel setup'!$K$3&amp;'Funnel setup'!$K$4&amp;'Funnel setup'!$K$6,".",IF(A624=".",1,A624+1))</f>
        <v>.</v>
      </c>
      <c r="B625" s="244" t="str">
        <f t="shared" si="9"/>
        <v/>
      </c>
    </row>
    <row r="626" spans="1:2" x14ac:dyDescent="0.2">
      <c r="A626" t="str">
        <f>IF(C626&amp;G626&amp;D626&lt;&gt;'Funnel setup'!$K$3&amp;'Funnel setup'!$K$4&amp;'Funnel setup'!$K$6,".",IF(A625=".",1,A625+1))</f>
        <v>.</v>
      </c>
      <c r="B626" s="244" t="str">
        <f t="shared" si="9"/>
        <v/>
      </c>
    </row>
    <row r="627" spans="1:2" x14ac:dyDescent="0.2">
      <c r="A627" t="str">
        <f>IF(C627&amp;G627&amp;D627&lt;&gt;'Funnel setup'!$K$3&amp;'Funnel setup'!$K$4&amp;'Funnel setup'!$K$6,".",IF(A626=".",1,A626+1))</f>
        <v>.</v>
      </c>
      <c r="B627" s="244" t="str">
        <f t="shared" si="9"/>
        <v/>
      </c>
    </row>
    <row r="628" spans="1:2" x14ac:dyDescent="0.2">
      <c r="A628" t="str">
        <f>IF(C628&amp;G628&amp;D628&lt;&gt;'Funnel setup'!$K$3&amp;'Funnel setup'!$K$4&amp;'Funnel setup'!$K$6,".",IF(A627=".",1,A627+1))</f>
        <v>.</v>
      </c>
      <c r="B628" s="244" t="str">
        <f t="shared" si="9"/>
        <v/>
      </c>
    </row>
    <row r="629" spans="1:2" x14ac:dyDescent="0.2">
      <c r="A629" t="str">
        <f>IF(C629&amp;G629&amp;D629&lt;&gt;'Funnel setup'!$K$3&amp;'Funnel setup'!$K$4&amp;'Funnel setup'!$K$6,".",IF(A628=".",1,A628+1))</f>
        <v>.</v>
      </c>
      <c r="B629" s="244" t="str">
        <f t="shared" si="9"/>
        <v/>
      </c>
    </row>
    <row r="630" spans="1:2" x14ac:dyDescent="0.2">
      <c r="A630" t="str">
        <f>IF(C630&amp;G630&amp;D630&lt;&gt;'Funnel setup'!$K$3&amp;'Funnel setup'!$K$4&amp;'Funnel setup'!$K$6,".",IF(A629=".",1,A629+1))</f>
        <v>.</v>
      </c>
      <c r="B630" s="244" t="str">
        <f t="shared" si="9"/>
        <v/>
      </c>
    </row>
    <row r="631" spans="1:2" x14ac:dyDescent="0.2">
      <c r="A631" t="str">
        <f>IF(C631&amp;G631&amp;D631&lt;&gt;'Funnel setup'!$K$3&amp;'Funnel setup'!$K$4&amp;'Funnel setup'!$K$6,".",IF(A630=".",1,A630+1))</f>
        <v>.</v>
      </c>
      <c r="B631" s="244" t="str">
        <f t="shared" si="9"/>
        <v/>
      </c>
    </row>
    <row r="632" spans="1:2" x14ac:dyDescent="0.2">
      <c r="A632" t="str">
        <f>IF(C632&amp;G632&amp;D632&lt;&gt;'Funnel setup'!$K$3&amp;'Funnel setup'!$K$4&amp;'Funnel setup'!$K$6,".",IF(A631=".",1,A631+1))</f>
        <v>.</v>
      </c>
      <c r="B632" s="244" t="str">
        <f t="shared" si="9"/>
        <v/>
      </c>
    </row>
    <row r="633" spans="1:2" x14ac:dyDescent="0.2">
      <c r="A633" t="str">
        <f>IF(C633&amp;G633&amp;D633&lt;&gt;'Funnel setup'!$K$3&amp;'Funnel setup'!$K$4&amp;'Funnel setup'!$K$6,".",IF(A632=".",1,A632+1))</f>
        <v>.</v>
      </c>
      <c r="B633" s="244" t="str">
        <f t="shared" si="9"/>
        <v/>
      </c>
    </row>
    <row r="634" spans="1:2" x14ac:dyDescent="0.2">
      <c r="A634" t="str">
        <f>IF(C634&amp;G634&amp;D634&lt;&gt;'Funnel setup'!$K$3&amp;'Funnel setup'!$K$4&amp;'Funnel setup'!$K$6,".",IF(A633=".",1,A633+1))</f>
        <v>.</v>
      </c>
      <c r="B634" s="244" t="str">
        <f t="shared" si="9"/>
        <v/>
      </c>
    </row>
    <row r="635" spans="1:2" x14ac:dyDescent="0.2">
      <c r="A635" t="str">
        <f>IF(C635&amp;G635&amp;D635&lt;&gt;'Funnel setup'!$K$3&amp;'Funnel setup'!$K$4&amp;'Funnel setup'!$K$6,".",IF(A634=".",1,A634+1))</f>
        <v>.</v>
      </c>
      <c r="B635" s="244" t="str">
        <f t="shared" si="9"/>
        <v/>
      </c>
    </row>
    <row r="636" spans="1:2" x14ac:dyDescent="0.2">
      <c r="A636" t="str">
        <f>IF(C636&amp;G636&amp;D636&lt;&gt;'Funnel setup'!$K$3&amp;'Funnel setup'!$K$4&amp;'Funnel setup'!$K$6,".",IF(A635=".",1,A635+1))</f>
        <v>.</v>
      </c>
      <c r="B636" s="244" t="str">
        <f t="shared" si="9"/>
        <v/>
      </c>
    </row>
    <row r="637" spans="1:2" x14ac:dyDescent="0.2">
      <c r="A637" t="str">
        <f>IF(C637&amp;G637&amp;D637&lt;&gt;'Funnel setup'!$K$3&amp;'Funnel setup'!$K$4&amp;'Funnel setup'!$K$6,".",IF(A636=".",1,A636+1))</f>
        <v>.</v>
      </c>
      <c r="B637" s="244" t="str">
        <f t="shared" si="9"/>
        <v/>
      </c>
    </row>
    <row r="638" spans="1:2" x14ac:dyDescent="0.2">
      <c r="A638" t="str">
        <f>IF(C638&amp;G638&amp;D638&lt;&gt;'Funnel setup'!$K$3&amp;'Funnel setup'!$K$4&amp;'Funnel setup'!$K$6,".",IF(A637=".",1,A637+1))</f>
        <v>.</v>
      </c>
      <c r="B638" s="244" t="str">
        <f t="shared" si="9"/>
        <v/>
      </c>
    </row>
    <row r="639" spans="1:2" x14ac:dyDescent="0.2">
      <c r="A639" t="str">
        <f>IF(C639&amp;G639&amp;D639&lt;&gt;'Funnel setup'!$K$3&amp;'Funnel setup'!$K$4&amp;'Funnel setup'!$K$6,".",IF(A638=".",1,A638+1))</f>
        <v>.</v>
      </c>
      <c r="B639" s="244" t="str">
        <f t="shared" si="9"/>
        <v/>
      </c>
    </row>
    <row r="640" spans="1:2" x14ac:dyDescent="0.2">
      <c r="A640" t="str">
        <f>IF(C640&amp;G640&amp;D640&lt;&gt;'Funnel setup'!$K$3&amp;'Funnel setup'!$K$4&amp;'Funnel setup'!$K$6,".",IF(A639=".",1,A639+1))</f>
        <v>.</v>
      </c>
      <c r="B640" s="244" t="str">
        <f t="shared" si="9"/>
        <v/>
      </c>
    </row>
    <row r="641" spans="1:2" x14ac:dyDescent="0.2">
      <c r="A641" t="str">
        <f>IF(C641&amp;G641&amp;D641&lt;&gt;'Funnel setup'!$K$3&amp;'Funnel setup'!$K$4&amp;'Funnel setup'!$K$6,".",IF(A640=".",1,A640+1))</f>
        <v>.</v>
      </c>
      <c r="B641" s="244" t="str">
        <f t="shared" si="9"/>
        <v/>
      </c>
    </row>
    <row r="642" spans="1:2" x14ac:dyDescent="0.2">
      <c r="A642" t="str">
        <f>IF(C642&amp;G642&amp;D642&lt;&gt;'Funnel setup'!$K$3&amp;'Funnel setup'!$K$4&amp;'Funnel setup'!$K$6,".",IF(A641=".",1,A641+1))</f>
        <v>.</v>
      </c>
      <c r="B642" s="244" t="str">
        <f t="shared" ref="B642:B705" si="10">C642&amp;D642&amp;F642&amp;G642</f>
        <v/>
      </c>
    </row>
    <row r="643" spans="1:2" x14ac:dyDescent="0.2">
      <c r="A643" t="str">
        <f>IF(C643&amp;G643&amp;D643&lt;&gt;'Funnel setup'!$K$3&amp;'Funnel setup'!$K$4&amp;'Funnel setup'!$K$6,".",IF(A642=".",1,A642+1))</f>
        <v>.</v>
      </c>
      <c r="B643" s="244" t="str">
        <f t="shared" si="10"/>
        <v/>
      </c>
    </row>
    <row r="644" spans="1:2" x14ac:dyDescent="0.2">
      <c r="A644" t="str">
        <f>IF(C644&amp;G644&amp;D644&lt;&gt;'Funnel setup'!$K$3&amp;'Funnel setup'!$K$4&amp;'Funnel setup'!$K$6,".",IF(A643=".",1,A643+1))</f>
        <v>.</v>
      </c>
      <c r="B644" s="244" t="str">
        <f t="shared" si="10"/>
        <v/>
      </c>
    </row>
    <row r="645" spans="1:2" x14ac:dyDescent="0.2">
      <c r="A645" t="str">
        <f>IF(C645&amp;G645&amp;D645&lt;&gt;'Funnel setup'!$K$3&amp;'Funnel setup'!$K$4&amp;'Funnel setup'!$K$6,".",IF(A644=".",1,A644+1))</f>
        <v>.</v>
      </c>
      <c r="B645" s="244" t="str">
        <f t="shared" si="10"/>
        <v/>
      </c>
    </row>
    <row r="646" spans="1:2" x14ac:dyDescent="0.2">
      <c r="A646" t="str">
        <f>IF(C646&amp;G646&amp;D646&lt;&gt;'Funnel setup'!$K$3&amp;'Funnel setup'!$K$4&amp;'Funnel setup'!$K$6,".",IF(A645=".",1,A645+1))</f>
        <v>.</v>
      </c>
      <c r="B646" s="244" t="str">
        <f t="shared" si="10"/>
        <v/>
      </c>
    </row>
    <row r="647" spans="1:2" x14ac:dyDescent="0.2">
      <c r="A647" t="str">
        <f>IF(C647&amp;G647&amp;D647&lt;&gt;'Funnel setup'!$K$3&amp;'Funnel setup'!$K$4&amp;'Funnel setup'!$K$6,".",IF(A646=".",1,A646+1))</f>
        <v>.</v>
      </c>
      <c r="B647" s="244" t="str">
        <f t="shared" si="10"/>
        <v/>
      </c>
    </row>
    <row r="648" spans="1:2" x14ac:dyDescent="0.2">
      <c r="A648" t="str">
        <f>IF(C648&amp;G648&amp;D648&lt;&gt;'Funnel setup'!$K$3&amp;'Funnel setup'!$K$4&amp;'Funnel setup'!$K$6,".",IF(A647=".",1,A647+1))</f>
        <v>.</v>
      </c>
      <c r="B648" s="244" t="str">
        <f t="shared" si="10"/>
        <v/>
      </c>
    </row>
    <row r="649" spans="1:2" x14ac:dyDescent="0.2">
      <c r="A649" t="str">
        <f>IF(C649&amp;G649&amp;D649&lt;&gt;'Funnel setup'!$K$3&amp;'Funnel setup'!$K$4&amp;'Funnel setup'!$K$6,".",IF(A648=".",1,A648+1))</f>
        <v>.</v>
      </c>
      <c r="B649" s="244" t="str">
        <f t="shared" si="10"/>
        <v/>
      </c>
    </row>
    <row r="650" spans="1:2" x14ac:dyDescent="0.2">
      <c r="A650" t="str">
        <f>IF(C650&amp;G650&amp;D650&lt;&gt;'Funnel setup'!$K$3&amp;'Funnel setup'!$K$4&amp;'Funnel setup'!$K$6,".",IF(A649=".",1,A649+1))</f>
        <v>.</v>
      </c>
      <c r="B650" s="244" t="str">
        <f t="shared" si="10"/>
        <v/>
      </c>
    </row>
    <row r="651" spans="1:2" x14ac:dyDescent="0.2">
      <c r="A651" t="str">
        <f>IF(C651&amp;G651&amp;D651&lt;&gt;'Funnel setup'!$K$3&amp;'Funnel setup'!$K$4&amp;'Funnel setup'!$K$6,".",IF(A650=".",1,A650+1))</f>
        <v>.</v>
      </c>
      <c r="B651" s="244" t="str">
        <f t="shared" si="10"/>
        <v/>
      </c>
    </row>
    <row r="652" spans="1:2" x14ac:dyDescent="0.2">
      <c r="A652" t="str">
        <f>IF(C652&amp;G652&amp;D652&lt;&gt;'Funnel setup'!$K$3&amp;'Funnel setup'!$K$4&amp;'Funnel setup'!$K$6,".",IF(A651=".",1,A651+1))</f>
        <v>.</v>
      </c>
      <c r="B652" s="244" t="str">
        <f t="shared" si="10"/>
        <v/>
      </c>
    </row>
    <row r="653" spans="1:2" x14ac:dyDescent="0.2">
      <c r="A653" t="str">
        <f>IF(C653&amp;G653&amp;D653&lt;&gt;'Funnel setup'!$K$3&amp;'Funnel setup'!$K$4&amp;'Funnel setup'!$K$6,".",IF(A652=".",1,A652+1))</f>
        <v>.</v>
      </c>
      <c r="B653" s="244" t="str">
        <f t="shared" si="10"/>
        <v/>
      </c>
    </row>
    <row r="654" spans="1:2" x14ac:dyDescent="0.2">
      <c r="A654" t="str">
        <f>IF(C654&amp;G654&amp;D654&lt;&gt;'Funnel setup'!$K$3&amp;'Funnel setup'!$K$4&amp;'Funnel setup'!$K$6,".",IF(A653=".",1,A653+1))</f>
        <v>.</v>
      </c>
      <c r="B654" s="244" t="str">
        <f t="shared" si="10"/>
        <v/>
      </c>
    </row>
    <row r="655" spans="1:2" x14ac:dyDescent="0.2">
      <c r="A655" t="str">
        <f>IF(C655&amp;G655&amp;D655&lt;&gt;'Funnel setup'!$K$3&amp;'Funnel setup'!$K$4&amp;'Funnel setup'!$K$6,".",IF(A654=".",1,A654+1))</f>
        <v>.</v>
      </c>
      <c r="B655" s="244" t="str">
        <f t="shared" si="10"/>
        <v/>
      </c>
    </row>
    <row r="656" spans="1:2" x14ac:dyDescent="0.2">
      <c r="A656" t="str">
        <f>IF(C656&amp;G656&amp;D656&lt;&gt;'Funnel setup'!$K$3&amp;'Funnel setup'!$K$4&amp;'Funnel setup'!$K$6,".",IF(A655=".",1,A655+1))</f>
        <v>.</v>
      </c>
      <c r="B656" s="244" t="str">
        <f t="shared" si="10"/>
        <v/>
      </c>
    </row>
    <row r="657" spans="1:2" x14ac:dyDescent="0.2">
      <c r="A657" t="str">
        <f>IF(C657&amp;G657&amp;D657&lt;&gt;'Funnel setup'!$K$3&amp;'Funnel setup'!$K$4&amp;'Funnel setup'!$K$6,".",IF(A656=".",1,A656+1))</f>
        <v>.</v>
      </c>
      <c r="B657" s="244" t="str">
        <f t="shared" si="10"/>
        <v/>
      </c>
    </row>
    <row r="658" spans="1:2" x14ac:dyDescent="0.2">
      <c r="A658" t="str">
        <f>IF(C658&amp;G658&amp;D658&lt;&gt;'Funnel setup'!$K$3&amp;'Funnel setup'!$K$4&amp;'Funnel setup'!$K$6,".",IF(A657=".",1,A657+1))</f>
        <v>.</v>
      </c>
      <c r="B658" s="244" t="str">
        <f t="shared" si="10"/>
        <v/>
      </c>
    </row>
    <row r="659" spans="1:2" x14ac:dyDescent="0.2">
      <c r="A659" t="str">
        <f>IF(C659&amp;G659&amp;D659&lt;&gt;'Funnel setup'!$K$3&amp;'Funnel setup'!$K$4&amp;'Funnel setup'!$K$6,".",IF(A658=".",1,A658+1))</f>
        <v>.</v>
      </c>
      <c r="B659" s="244" t="str">
        <f t="shared" si="10"/>
        <v/>
      </c>
    </row>
    <row r="660" spans="1:2" x14ac:dyDescent="0.2">
      <c r="A660" t="str">
        <f>IF(C660&amp;G660&amp;D660&lt;&gt;'Funnel setup'!$K$3&amp;'Funnel setup'!$K$4&amp;'Funnel setup'!$K$6,".",IF(A659=".",1,A659+1))</f>
        <v>.</v>
      </c>
      <c r="B660" s="244" t="str">
        <f t="shared" si="10"/>
        <v/>
      </c>
    </row>
    <row r="661" spans="1:2" x14ac:dyDescent="0.2">
      <c r="A661" t="str">
        <f>IF(C661&amp;G661&amp;D661&lt;&gt;'Funnel setup'!$K$3&amp;'Funnel setup'!$K$4&amp;'Funnel setup'!$K$6,".",IF(A660=".",1,A660+1))</f>
        <v>.</v>
      </c>
      <c r="B661" s="244" t="str">
        <f t="shared" si="10"/>
        <v/>
      </c>
    </row>
    <row r="662" spans="1:2" x14ac:dyDescent="0.2">
      <c r="A662" t="str">
        <f>IF(C662&amp;G662&amp;D662&lt;&gt;'Funnel setup'!$K$3&amp;'Funnel setup'!$K$4&amp;'Funnel setup'!$K$6,".",IF(A661=".",1,A661+1))</f>
        <v>.</v>
      </c>
      <c r="B662" s="244" t="str">
        <f t="shared" si="10"/>
        <v/>
      </c>
    </row>
    <row r="663" spans="1:2" x14ac:dyDescent="0.2">
      <c r="A663" t="str">
        <f>IF(C663&amp;G663&amp;D663&lt;&gt;'Funnel setup'!$K$3&amp;'Funnel setup'!$K$4&amp;'Funnel setup'!$K$6,".",IF(A662=".",1,A662+1))</f>
        <v>.</v>
      </c>
      <c r="B663" s="244" t="str">
        <f t="shared" si="10"/>
        <v/>
      </c>
    </row>
    <row r="664" spans="1:2" x14ac:dyDescent="0.2">
      <c r="A664" t="str">
        <f>IF(C664&amp;G664&amp;D664&lt;&gt;'Funnel setup'!$K$3&amp;'Funnel setup'!$K$4&amp;'Funnel setup'!$K$6,".",IF(A663=".",1,A663+1))</f>
        <v>.</v>
      </c>
      <c r="B664" s="244" t="str">
        <f t="shared" si="10"/>
        <v/>
      </c>
    </row>
    <row r="665" spans="1:2" x14ac:dyDescent="0.2">
      <c r="A665" t="str">
        <f>IF(C665&amp;G665&amp;D665&lt;&gt;'Funnel setup'!$K$3&amp;'Funnel setup'!$K$4&amp;'Funnel setup'!$K$6,".",IF(A664=".",1,A664+1))</f>
        <v>.</v>
      </c>
      <c r="B665" s="244" t="str">
        <f t="shared" si="10"/>
        <v/>
      </c>
    </row>
    <row r="666" spans="1:2" x14ac:dyDescent="0.2">
      <c r="A666" t="str">
        <f>IF(C666&amp;G666&amp;D666&lt;&gt;'Funnel setup'!$K$3&amp;'Funnel setup'!$K$4&amp;'Funnel setup'!$K$6,".",IF(A665=".",1,A665+1))</f>
        <v>.</v>
      </c>
      <c r="B666" s="244" t="str">
        <f t="shared" si="10"/>
        <v/>
      </c>
    </row>
    <row r="667" spans="1:2" x14ac:dyDescent="0.2">
      <c r="A667" t="str">
        <f>IF(C667&amp;G667&amp;D667&lt;&gt;'Funnel setup'!$K$3&amp;'Funnel setup'!$K$4&amp;'Funnel setup'!$K$6,".",IF(A666=".",1,A666+1))</f>
        <v>.</v>
      </c>
      <c r="B667" s="244" t="str">
        <f t="shared" si="10"/>
        <v/>
      </c>
    </row>
    <row r="668" spans="1:2" x14ac:dyDescent="0.2">
      <c r="A668" t="str">
        <f>IF(C668&amp;G668&amp;D668&lt;&gt;'Funnel setup'!$K$3&amp;'Funnel setup'!$K$4&amp;'Funnel setup'!$K$6,".",IF(A667=".",1,A667+1))</f>
        <v>.</v>
      </c>
      <c r="B668" s="244" t="str">
        <f t="shared" si="10"/>
        <v/>
      </c>
    </row>
    <row r="669" spans="1:2" x14ac:dyDescent="0.2">
      <c r="A669" t="str">
        <f>IF(C669&amp;G669&amp;D669&lt;&gt;'Funnel setup'!$K$3&amp;'Funnel setup'!$K$4&amp;'Funnel setup'!$K$6,".",IF(A668=".",1,A668+1))</f>
        <v>.</v>
      </c>
      <c r="B669" s="244" t="str">
        <f t="shared" si="10"/>
        <v/>
      </c>
    </row>
    <row r="670" spans="1:2" x14ac:dyDescent="0.2">
      <c r="A670" t="str">
        <f>IF(C670&amp;G670&amp;D670&lt;&gt;'Funnel setup'!$K$3&amp;'Funnel setup'!$K$4&amp;'Funnel setup'!$K$6,".",IF(A669=".",1,A669+1))</f>
        <v>.</v>
      </c>
      <c r="B670" s="244" t="str">
        <f t="shared" si="10"/>
        <v/>
      </c>
    </row>
    <row r="671" spans="1:2" x14ac:dyDescent="0.2">
      <c r="A671" t="str">
        <f>IF(C671&amp;G671&amp;D671&lt;&gt;'Funnel setup'!$K$3&amp;'Funnel setup'!$K$4&amp;'Funnel setup'!$K$6,".",IF(A670=".",1,A670+1))</f>
        <v>.</v>
      </c>
      <c r="B671" s="244" t="str">
        <f t="shared" si="10"/>
        <v/>
      </c>
    </row>
    <row r="672" spans="1:2" x14ac:dyDescent="0.2">
      <c r="A672" t="str">
        <f>IF(C672&amp;G672&amp;D672&lt;&gt;'Funnel setup'!$K$3&amp;'Funnel setup'!$K$4&amp;'Funnel setup'!$K$6,".",IF(A671=".",1,A671+1))</f>
        <v>.</v>
      </c>
      <c r="B672" s="244" t="str">
        <f t="shared" si="10"/>
        <v/>
      </c>
    </row>
    <row r="673" spans="1:2" x14ac:dyDescent="0.2">
      <c r="A673" t="str">
        <f>IF(C673&amp;G673&amp;D673&lt;&gt;'Funnel setup'!$K$3&amp;'Funnel setup'!$K$4&amp;'Funnel setup'!$K$6,".",IF(A672=".",1,A672+1))</f>
        <v>.</v>
      </c>
      <c r="B673" s="244" t="str">
        <f t="shared" si="10"/>
        <v/>
      </c>
    </row>
    <row r="674" spans="1:2" x14ac:dyDescent="0.2">
      <c r="A674" t="str">
        <f>IF(C674&amp;G674&amp;D674&lt;&gt;'Funnel setup'!$K$3&amp;'Funnel setup'!$K$4&amp;'Funnel setup'!$K$6,".",IF(A673=".",1,A673+1))</f>
        <v>.</v>
      </c>
      <c r="B674" s="244" t="str">
        <f t="shared" si="10"/>
        <v/>
      </c>
    </row>
    <row r="675" spans="1:2" x14ac:dyDescent="0.2">
      <c r="A675" t="str">
        <f>IF(C675&amp;G675&amp;D675&lt;&gt;'Funnel setup'!$K$3&amp;'Funnel setup'!$K$4&amp;'Funnel setup'!$K$6,".",IF(A674=".",1,A674+1))</f>
        <v>.</v>
      </c>
      <c r="B675" s="244" t="str">
        <f t="shared" si="10"/>
        <v/>
      </c>
    </row>
    <row r="676" spans="1:2" x14ac:dyDescent="0.2">
      <c r="A676" t="str">
        <f>IF(C676&amp;G676&amp;D676&lt;&gt;'Funnel setup'!$K$3&amp;'Funnel setup'!$K$4&amp;'Funnel setup'!$K$6,".",IF(A675=".",1,A675+1))</f>
        <v>.</v>
      </c>
      <c r="B676" s="244" t="str">
        <f t="shared" si="10"/>
        <v/>
      </c>
    </row>
    <row r="677" spans="1:2" x14ac:dyDescent="0.2">
      <c r="A677" t="str">
        <f>IF(C677&amp;G677&amp;D677&lt;&gt;'Funnel setup'!$K$3&amp;'Funnel setup'!$K$4&amp;'Funnel setup'!$K$6,".",IF(A676=".",1,A676+1))</f>
        <v>.</v>
      </c>
      <c r="B677" s="244" t="str">
        <f t="shared" si="10"/>
        <v/>
      </c>
    </row>
    <row r="678" spans="1:2" x14ac:dyDescent="0.2">
      <c r="A678" t="str">
        <f>IF(C678&amp;G678&amp;D678&lt;&gt;'Funnel setup'!$K$3&amp;'Funnel setup'!$K$4&amp;'Funnel setup'!$K$6,".",IF(A677=".",1,A677+1))</f>
        <v>.</v>
      </c>
      <c r="B678" s="244" t="str">
        <f t="shared" si="10"/>
        <v/>
      </c>
    </row>
    <row r="679" spans="1:2" x14ac:dyDescent="0.2">
      <c r="A679" t="str">
        <f>IF(C679&amp;G679&amp;D679&lt;&gt;'Funnel setup'!$K$3&amp;'Funnel setup'!$K$4&amp;'Funnel setup'!$K$6,".",IF(A678=".",1,A678+1))</f>
        <v>.</v>
      </c>
      <c r="B679" s="244" t="str">
        <f t="shared" si="10"/>
        <v/>
      </c>
    </row>
    <row r="680" spans="1:2" x14ac:dyDescent="0.2">
      <c r="A680" t="str">
        <f>IF(C680&amp;G680&amp;D680&lt;&gt;'Funnel setup'!$K$3&amp;'Funnel setup'!$K$4&amp;'Funnel setup'!$K$6,".",IF(A679=".",1,A679+1))</f>
        <v>.</v>
      </c>
      <c r="B680" s="244" t="str">
        <f t="shared" si="10"/>
        <v/>
      </c>
    </row>
    <row r="681" spans="1:2" x14ac:dyDescent="0.2">
      <c r="A681" t="str">
        <f>IF(C681&amp;G681&amp;D681&lt;&gt;'Funnel setup'!$K$3&amp;'Funnel setup'!$K$4&amp;'Funnel setup'!$K$6,".",IF(A680=".",1,A680+1))</f>
        <v>.</v>
      </c>
      <c r="B681" s="244" t="str">
        <f t="shared" si="10"/>
        <v/>
      </c>
    </row>
    <row r="682" spans="1:2" x14ac:dyDescent="0.2">
      <c r="A682" t="str">
        <f>IF(C682&amp;G682&amp;D682&lt;&gt;'Funnel setup'!$K$3&amp;'Funnel setup'!$K$4&amp;'Funnel setup'!$K$6,".",IF(A681=".",1,A681+1))</f>
        <v>.</v>
      </c>
      <c r="B682" s="244" t="str">
        <f t="shared" si="10"/>
        <v/>
      </c>
    </row>
    <row r="683" spans="1:2" x14ac:dyDescent="0.2">
      <c r="A683" t="str">
        <f>IF(C683&amp;G683&amp;D683&lt;&gt;'Funnel setup'!$K$3&amp;'Funnel setup'!$K$4&amp;'Funnel setup'!$K$6,".",IF(A682=".",1,A682+1))</f>
        <v>.</v>
      </c>
      <c r="B683" s="244" t="str">
        <f t="shared" si="10"/>
        <v/>
      </c>
    </row>
    <row r="684" spans="1:2" x14ac:dyDescent="0.2">
      <c r="A684" t="str">
        <f>IF(C684&amp;G684&amp;D684&lt;&gt;'Funnel setup'!$K$3&amp;'Funnel setup'!$K$4&amp;'Funnel setup'!$K$6,".",IF(A683=".",1,A683+1))</f>
        <v>.</v>
      </c>
      <c r="B684" s="244" t="str">
        <f t="shared" si="10"/>
        <v/>
      </c>
    </row>
    <row r="685" spans="1:2" x14ac:dyDescent="0.2">
      <c r="A685" t="str">
        <f>IF(C685&amp;G685&amp;D685&lt;&gt;'Funnel setup'!$K$3&amp;'Funnel setup'!$K$4&amp;'Funnel setup'!$K$6,".",IF(A684=".",1,A684+1))</f>
        <v>.</v>
      </c>
      <c r="B685" s="244" t="str">
        <f t="shared" si="10"/>
        <v/>
      </c>
    </row>
    <row r="686" spans="1:2" x14ac:dyDescent="0.2">
      <c r="A686" t="str">
        <f>IF(C686&amp;G686&amp;D686&lt;&gt;'Funnel setup'!$K$3&amp;'Funnel setup'!$K$4&amp;'Funnel setup'!$K$6,".",IF(A685=".",1,A685+1))</f>
        <v>.</v>
      </c>
      <c r="B686" s="244" t="str">
        <f t="shared" si="10"/>
        <v/>
      </c>
    </row>
    <row r="687" spans="1:2" x14ac:dyDescent="0.2">
      <c r="A687" t="str">
        <f>IF(C687&amp;G687&amp;D687&lt;&gt;'Funnel setup'!$K$3&amp;'Funnel setup'!$K$4&amp;'Funnel setup'!$K$6,".",IF(A686=".",1,A686+1))</f>
        <v>.</v>
      </c>
      <c r="B687" s="244" t="str">
        <f t="shared" si="10"/>
        <v/>
      </c>
    </row>
    <row r="688" spans="1:2" x14ac:dyDescent="0.2">
      <c r="A688" t="str">
        <f>IF(C688&amp;G688&amp;D688&lt;&gt;'Funnel setup'!$K$3&amp;'Funnel setup'!$K$4&amp;'Funnel setup'!$K$6,".",IF(A687=".",1,A687+1))</f>
        <v>.</v>
      </c>
      <c r="B688" s="244" t="str">
        <f t="shared" si="10"/>
        <v/>
      </c>
    </row>
    <row r="689" spans="1:2" x14ac:dyDescent="0.2">
      <c r="A689" t="str">
        <f>IF(C689&amp;G689&amp;D689&lt;&gt;'Funnel setup'!$K$3&amp;'Funnel setup'!$K$4&amp;'Funnel setup'!$K$6,".",IF(A688=".",1,A688+1))</f>
        <v>.</v>
      </c>
      <c r="B689" s="244" t="str">
        <f t="shared" si="10"/>
        <v/>
      </c>
    </row>
    <row r="690" spans="1:2" x14ac:dyDescent="0.2">
      <c r="A690" t="str">
        <f>IF(C690&amp;G690&amp;D690&lt;&gt;'Funnel setup'!$K$3&amp;'Funnel setup'!$K$4&amp;'Funnel setup'!$K$6,".",IF(A689=".",1,A689+1))</f>
        <v>.</v>
      </c>
      <c r="B690" s="244" t="str">
        <f t="shared" si="10"/>
        <v/>
      </c>
    </row>
    <row r="691" spans="1:2" x14ac:dyDescent="0.2">
      <c r="A691" t="str">
        <f>IF(C691&amp;G691&amp;D691&lt;&gt;'Funnel setup'!$K$3&amp;'Funnel setup'!$K$4&amp;'Funnel setup'!$K$6,".",IF(A690=".",1,A690+1))</f>
        <v>.</v>
      </c>
      <c r="B691" s="244" t="str">
        <f t="shared" si="10"/>
        <v/>
      </c>
    </row>
    <row r="692" spans="1:2" x14ac:dyDescent="0.2">
      <c r="A692" t="str">
        <f>IF(C692&amp;G692&amp;D692&lt;&gt;'Funnel setup'!$K$3&amp;'Funnel setup'!$K$4&amp;'Funnel setup'!$K$6,".",IF(A691=".",1,A691+1))</f>
        <v>.</v>
      </c>
      <c r="B692" s="244" t="str">
        <f t="shared" si="10"/>
        <v/>
      </c>
    </row>
    <row r="693" spans="1:2" x14ac:dyDescent="0.2">
      <c r="A693" t="str">
        <f>IF(C693&amp;G693&amp;D693&lt;&gt;'Funnel setup'!$K$3&amp;'Funnel setup'!$K$4&amp;'Funnel setup'!$K$6,".",IF(A692=".",1,A692+1))</f>
        <v>.</v>
      </c>
      <c r="B693" s="244" t="str">
        <f t="shared" si="10"/>
        <v/>
      </c>
    </row>
    <row r="694" spans="1:2" x14ac:dyDescent="0.2">
      <c r="A694" t="str">
        <f>IF(C694&amp;G694&amp;D694&lt;&gt;'Funnel setup'!$K$3&amp;'Funnel setup'!$K$4&amp;'Funnel setup'!$K$6,".",IF(A693=".",1,A693+1))</f>
        <v>.</v>
      </c>
      <c r="B694" s="244" t="str">
        <f t="shared" si="10"/>
        <v/>
      </c>
    </row>
    <row r="695" spans="1:2" x14ac:dyDescent="0.2">
      <c r="A695" t="str">
        <f>IF(C695&amp;G695&amp;D695&lt;&gt;'Funnel setup'!$K$3&amp;'Funnel setup'!$K$4&amp;'Funnel setup'!$K$6,".",IF(A694=".",1,A694+1))</f>
        <v>.</v>
      </c>
      <c r="B695" s="244" t="str">
        <f t="shared" si="10"/>
        <v/>
      </c>
    </row>
    <row r="696" spans="1:2" x14ac:dyDescent="0.2">
      <c r="A696" t="str">
        <f>IF(C696&amp;G696&amp;D696&lt;&gt;'Funnel setup'!$K$3&amp;'Funnel setup'!$K$4&amp;'Funnel setup'!$K$6,".",IF(A695=".",1,A695+1))</f>
        <v>.</v>
      </c>
      <c r="B696" s="244" t="str">
        <f t="shared" si="10"/>
        <v/>
      </c>
    </row>
    <row r="697" spans="1:2" x14ac:dyDescent="0.2">
      <c r="A697" t="str">
        <f>IF(C697&amp;G697&amp;D697&lt;&gt;'Funnel setup'!$K$3&amp;'Funnel setup'!$K$4&amp;'Funnel setup'!$K$6,".",IF(A696=".",1,A696+1))</f>
        <v>.</v>
      </c>
      <c r="B697" s="244" t="str">
        <f t="shared" si="10"/>
        <v/>
      </c>
    </row>
    <row r="698" spans="1:2" x14ac:dyDescent="0.2">
      <c r="A698" t="str">
        <f>IF(C698&amp;G698&amp;D698&lt;&gt;'Funnel setup'!$K$3&amp;'Funnel setup'!$K$4&amp;'Funnel setup'!$K$6,".",IF(A697=".",1,A697+1))</f>
        <v>.</v>
      </c>
      <c r="B698" s="244" t="str">
        <f t="shared" si="10"/>
        <v/>
      </c>
    </row>
    <row r="699" spans="1:2" x14ac:dyDescent="0.2">
      <c r="A699" t="str">
        <f>IF(C699&amp;G699&amp;D699&lt;&gt;'Funnel setup'!$K$3&amp;'Funnel setup'!$K$4&amp;'Funnel setup'!$K$6,".",IF(A698=".",1,A698+1))</f>
        <v>.</v>
      </c>
      <c r="B699" s="244" t="str">
        <f t="shared" si="10"/>
        <v/>
      </c>
    </row>
    <row r="700" spans="1:2" x14ac:dyDescent="0.2">
      <c r="A700" t="str">
        <f>IF(C700&amp;G700&amp;D700&lt;&gt;'Funnel setup'!$K$3&amp;'Funnel setup'!$K$4&amp;'Funnel setup'!$K$6,".",IF(A699=".",1,A699+1))</f>
        <v>.</v>
      </c>
      <c r="B700" s="244" t="str">
        <f t="shared" si="10"/>
        <v/>
      </c>
    </row>
    <row r="701" spans="1:2" x14ac:dyDescent="0.2">
      <c r="A701" t="str">
        <f>IF(C701&amp;G701&amp;D701&lt;&gt;'Funnel setup'!$K$3&amp;'Funnel setup'!$K$4&amp;'Funnel setup'!$K$6,".",IF(A700=".",1,A700+1))</f>
        <v>.</v>
      </c>
      <c r="B701" s="244" t="str">
        <f t="shared" si="10"/>
        <v/>
      </c>
    </row>
    <row r="702" spans="1:2" x14ac:dyDescent="0.2">
      <c r="A702" t="str">
        <f>IF(C702&amp;G702&amp;D702&lt;&gt;'Funnel setup'!$K$3&amp;'Funnel setup'!$K$4&amp;'Funnel setup'!$K$6,".",IF(A701=".",1,A701+1))</f>
        <v>.</v>
      </c>
      <c r="B702" s="244" t="str">
        <f t="shared" si="10"/>
        <v/>
      </c>
    </row>
    <row r="703" spans="1:2" x14ac:dyDescent="0.2">
      <c r="A703" t="str">
        <f>IF(C703&amp;G703&amp;D703&lt;&gt;'Funnel setup'!$K$3&amp;'Funnel setup'!$K$4&amp;'Funnel setup'!$K$6,".",IF(A702=".",1,A702+1))</f>
        <v>.</v>
      </c>
      <c r="B703" s="244" t="str">
        <f t="shared" si="10"/>
        <v/>
      </c>
    </row>
    <row r="704" spans="1:2" x14ac:dyDescent="0.2">
      <c r="A704" t="str">
        <f>IF(C704&amp;G704&amp;D704&lt;&gt;'Funnel setup'!$K$3&amp;'Funnel setup'!$K$4&amp;'Funnel setup'!$K$6,".",IF(A703=".",1,A703+1))</f>
        <v>.</v>
      </c>
      <c r="B704" s="244" t="str">
        <f t="shared" si="10"/>
        <v/>
      </c>
    </row>
    <row r="705" spans="1:2" x14ac:dyDescent="0.2">
      <c r="A705" t="str">
        <f>IF(C705&amp;G705&amp;D705&lt;&gt;'Funnel setup'!$K$3&amp;'Funnel setup'!$K$4&amp;'Funnel setup'!$K$6,".",IF(A704=".",1,A704+1))</f>
        <v>.</v>
      </c>
      <c r="B705" s="244" t="str">
        <f t="shared" si="10"/>
        <v/>
      </c>
    </row>
    <row r="706" spans="1:2" x14ac:dyDescent="0.2">
      <c r="A706" t="str">
        <f>IF(C706&amp;G706&amp;D706&lt;&gt;'Funnel setup'!$K$3&amp;'Funnel setup'!$K$4&amp;'Funnel setup'!$K$6,".",IF(A705=".",1,A705+1))</f>
        <v>.</v>
      </c>
      <c r="B706" s="244" t="str">
        <f t="shared" ref="B706:B769" si="11">C706&amp;D706&amp;F706&amp;G706</f>
        <v/>
      </c>
    </row>
    <row r="707" spans="1:2" x14ac:dyDescent="0.2">
      <c r="A707" t="str">
        <f>IF(C707&amp;G707&amp;D707&lt;&gt;'Funnel setup'!$K$3&amp;'Funnel setup'!$K$4&amp;'Funnel setup'!$K$6,".",IF(A706=".",1,A706+1))</f>
        <v>.</v>
      </c>
      <c r="B707" s="244" t="str">
        <f t="shared" si="11"/>
        <v/>
      </c>
    </row>
    <row r="708" spans="1:2" x14ac:dyDescent="0.2">
      <c r="A708" t="str">
        <f>IF(C708&amp;G708&amp;D708&lt;&gt;'Funnel setup'!$K$3&amp;'Funnel setup'!$K$4&amp;'Funnel setup'!$K$6,".",IF(A707=".",1,A707+1))</f>
        <v>.</v>
      </c>
      <c r="B708" s="244" t="str">
        <f t="shared" si="11"/>
        <v/>
      </c>
    </row>
    <row r="709" spans="1:2" x14ac:dyDescent="0.2">
      <c r="A709" t="str">
        <f>IF(C709&amp;G709&amp;D709&lt;&gt;'Funnel setup'!$K$3&amp;'Funnel setup'!$K$4&amp;'Funnel setup'!$K$6,".",IF(A708=".",1,A708+1))</f>
        <v>.</v>
      </c>
      <c r="B709" s="244" t="str">
        <f t="shared" si="11"/>
        <v/>
      </c>
    </row>
    <row r="710" spans="1:2" x14ac:dyDescent="0.2">
      <c r="A710" t="str">
        <f>IF(C710&amp;G710&amp;D710&lt;&gt;'Funnel setup'!$K$3&amp;'Funnel setup'!$K$4&amp;'Funnel setup'!$K$6,".",IF(A709=".",1,A709+1))</f>
        <v>.</v>
      </c>
      <c r="B710" s="244" t="str">
        <f t="shared" si="11"/>
        <v/>
      </c>
    </row>
    <row r="711" spans="1:2" x14ac:dyDescent="0.2">
      <c r="A711" t="str">
        <f>IF(C711&amp;G711&amp;D711&lt;&gt;'Funnel setup'!$K$3&amp;'Funnel setup'!$K$4&amp;'Funnel setup'!$K$6,".",IF(A710=".",1,A710+1))</f>
        <v>.</v>
      </c>
      <c r="B711" s="244" t="str">
        <f t="shared" si="11"/>
        <v/>
      </c>
    </row>
    <row r="712" spans="1:2" x14ac:dyDescent="0.2">
      <c r="A712" t="str">
        <f>IF(C712&amp;G712&amp;D712&lt;&gt;'Funnel setup'!$K$3&amp;'Funnel setup'!$K$4&amp;'Funnel setup'!$K$6,".",IF(A711=".",1,A711+1))</f>
        <v>.</v>
      </c>
      <c r="B712" s="244" t="str">
        <f t="shared" si="11"/>
        <v/>
      </c>
    </row>
    <row r="713" spans="1:2" x14ac:dyDescent="0.2">
      <c r="A713" t="str">
        <f>IF(C713&amp;G713&amp;D713&lt;&gt;'Funnel setup'!$K$3&amp;'Funnel setup'!$K$4&amp;'Funnel setup'!$K$6,".",IF(A712=".",1,A712+1))</f>
        <v>.</v>
      </c>
      <c r="B713" s="244" t="str">
        <f t="shared" si="11"/>
        <v/>
      </c>
    </row>
    <row r="714" spans="1:2" x14ac:dyDescent="0.2">
      <c r="A714" t="str">
        <f>IF(C714&amp;G714&amp;D714&lt;&gt;'Funnel setup'!$K$3&amp;'Funnel setup'!$K$4&amp;'Funnel setup'!$K$6,".",IF(A713=".",1,A713+1))</f>
        <v>.</v>
      </c>
      <c r="B714" s="244" t="str">
        <f t="shared" si="11"/>
        <v/>
      </c>
    </row>
    <row r="715" spans="1:2" x14ac:dyDescent="0.2">
      <c r="A715" t="str">
        <f>IF(C715&amp;G715&amp;D715&lt;&gt;'Funnel setup'!$K$3&amp;'Funnel setup'!$K$4&amp;'Funnel setup'!$K$6,".",IF(A714=".",1,A714+1))</f>
        <v>.</v>
      </c>
      <c r="B715" s="244" t="str">
        <f t="shared" si="11"/>
        <v/>
      </c>
    </row>
    <row r="716" spans="1:2" x14ac:dyDescent="0.2">
      <c r="A716" t="str">
        <f>IF(C716&amp;G716&amp;D716&lt;&gt;'Funnel setup'!$K$3&amp;'Funnel setup'!$K$4&amp;'Funnel setup'!$K$6,".",IF(A715=".",1,A715+1))</f>
        <v>.</v>
      </c>
      <c r="B716" s="244" t="str">
        <f t="shared" si="11"/>
        <v/>
      </c>
    </row>
    <row r="717" spans="1:2" x14ac:dyDescent="0.2">
      <c r="A717" t="str">
        <f>IF(C717&amp;G717&amp;D717&lt;&gt;'Funnel setup'!$K$3&amp;'Funnel setup'!$K$4&amp;'Funnel setup'!$K$6,".",IF(A716=".",1,A716+1))</f>
        <v>.</v>
      </c>
      <c r="B717" s="244" t="str">
        <f t="shared" si="11"/>
        <v/>
      </c>
    </row>
    <row r="718" spans="1:2" x14ac:dyDescent="0.2">
      <c r="A718" t="str">
        <f>IF(C718&amp;G718&amp;D718&lt;&gt;'Funnel setup'!$K$3&amp;'Funnel setup'!$K$4&amp;'Funnel setup'!$K$6,".",IF(A717=".",1,A717+1))</f>
        <v>.</v>
      </c>
      <c r="B718" s="244" t="str">
        <f t="shared" si="11"/>
        <v/>
      </c>
    </row>
    <row r="719" spans="1:2" x14ac:dyDescent="0.2">
      <c r="A719" t="str">
        <f>IF(C719&amp;G719&amp;D719&lt;&gt;'Funnel setup'!$K$3&amp;'Funnel setup'!$K$4&amp;'Funnel setup'!$K$6,".",IF(A718=".",1,A718+1))</f>
        <v>.</v>
      </c>
      <c r="B719" s="244" t="str">
        <f t="shared" si="11"/>
        <v/>
      </c>
    </row>
    <row r="720" spans="1:2" x14ac:dyDescent="0.2">
      <c r="A720" t="str">
        <f>IF(C720&amp;G720&amp;D720&lt;&gt;'Funnel setup'!$K$3&amp;'Funnel setup'!$K$4&amp;'Funnel setup'!$K$6,".",IF(A719=".",1,A719+1))</f>
        <v>.</v>
      </c>
      <c r="B720" s="244" t="str">
        <f t="shared" si="11"/>
        <v/>
      </c>
    </row>
    <row r="721" spans="1:2" x14ac:dyDescent="0.2">
      <c r="A721" t="str">
        <f>IF(C721&amp;G721&amp;D721&lt;&gt;'Funnel setup'!$K$3&amp;'Funnel setup'!$K$4&amp;'Funnel setup'!$K$6,".",IF(A720=".",1,A720+1))</f>
        <v>.</v>
      </c>
      <c r="B721" s="244" t="str">
        <f t="shared" si="11"/>
        <v/>
      </c>
    </row>
    <row r="722" spans="1:2" x14ac:dyDescent="0.2">
      <c r="A722" t="str">
        <f>IF(C722&amp;G722&amp;D722&lt;&gt;'Funnel setup'!$K$3&amp;'Funnel setup'!$K$4&amp;'Funnel setup'!$K$6,".",IF(A721=".",1,A721+1))</f>
        <v>.</v>
      </c>
      <c r="B722" s="244" t="str">
        <f t="shared" si="11"/>
        <v/>
      </c>
    </row>
    <row r="723" spans="1:2" x14ac:dyDescent="0.2">
      <c r="A723" t="str">
        <f>IF(C723&amp;G723&amp;D723&lt;&gt;'Funnel setup'!$K$3&amp;'Funnel setup'!$K$4&amp;'Funnel setup'!$K$6,".",IF(A722=".",1,A722+1))</f>
        <v>.</v>
      </c>
      <c r="B723" s="244" t="str">
        <f t="shared" si="11"/>
        <v/>
      </c>
    </row>
    <row r="724" spans="1:2" x14ac:dyDescent="0.2">
      <c r="A724" t="str">
        <f>IF(C724&amp;G724&amp;D724&lt;&gt;'Funnel setup'!$K$3&amp;'Funnel setup'!$K$4&amp;'Funnel setup'!$K$6,".",IF(A723=".",1,A723+1))</f>
        <v>.</v>
      </c>
      <c r="B724" s="244" t="str">
        <f t="shared" si="11"/>
        <v/>
      </c>
    </row>
    <row r="725" spans="1:2" x14ac:dyDescent="0.2">
      <c r="A725" t="str">
        <f>IF(C725&amp;G725&amp;D725&lt;&gt;'Funnel setup'!$K$3&amp;'Funnel setup'!$K$4&amp;'Funnel setup'!$K$6,".",IF(A724=".",1,A724+1))</f>
        <v>.</v>
      </c>
      <c r="B725" s="244" t="str">
        <f t="shared" si="11"/>
        <v/>
      </c>
    </row>
    <row r="726" spans="1:2" x14ac:dyDescent="0.2">
      <c r="A726" t="str">
        <f>IF(C726&amp;G726&amp;D726&lt;&gt;'Funnel setup'!$K$3&amp;'Funnel setup'!$K$4&amp;'Funnel setup'!$K$6,".",IF(A725=".",1,A725+1))</f>
        <v>.</v>
      </c>
      <c r="B726" s="244" t="str">
        <f t="shared" si="11"/>
        <v/>
      </c>
    </row>
    <row r="727" spans="1:2" x14ac:dyDescent="0.2">
      <c r="A727" t="str">
        <f>IF(C727&amp;G727&amp;D727&lt;&gt;'Funnel setup'!$K$3&amp;'Funnel setup'!$K$4&amp;'Funnel setup'!$K$6,".",IF(A726=".",1,A726+1))</f>
        <v>.</v>
      </c>
      <c r="B727" s="244" t="str">
        <f t="shared" si="11"/>
        <v/>
      </c>
    </row>
    <row r="728" spans="1:2" x14ac:dyDescent="0.2">
      <c r="A728" t="str">
        <f>IF(C728&amp;G728&amp;D728&lt;&gt;'Funnel setup'!$K$3&amp;'Funnel setup'!$K$4&amp;'Funnel setup'!$K$6,".",IF(A727=".",1,A727+1))</f>
        <v>.</v>
      </c>
      <c r="B728" s="244" t="str">
        <f t="shared" si="11"/>
        <v/>
      </c>
    </row>
    <row r="729" spans="1:2" x14ac:dyDescent="0.2">
      <c r="A729" t="str">
        <f>IF(C729&amp;G729&amp;D729&lt;&gt;'Funnel setup'!$K$3&amp;'Funnel setup'!$K$4&amp;'Funnel setup'!$K$6,".",IF(A728=".",1,A728+1))</f>
        <v>.</v>
      </c>
      <c r="B729" s="244" t="str">
        <f t="shared" si="11"/>
        <v/>
      </c>
    </row>
    <row r="730" spans="1:2" x14ac:dyDescent="0.2">
      <c r="A730" t="str">
        <f>IF(C730&amp;G730&amp;D730&lt;&gt;'Funnel setup'!$K$3&amp;'Funnel setup'!$K$4&amp;'Funnel setup'!$K$6,".",IF(A729=".",1,A729+1))</f>
        <v>.</v>
      </c>
      <c r="B730" s="244" t="str">
        <f t="shared" si="11"/>
        <v/>
      </c>
    </row>
    <row r="731" spans="1:2" x14ac:dyDescent="0.2">
      <c r="A731" t="str">
        <f>IF(C731&amp;G731&amp;D731&lt;&gt;'Funnel setup'!$K$3&amp;'Funnel setup'!$K$4&amp;'Funnel setup'!$K$6,".",IF(A730=".",1,A730+1))</f>
        <v>.</v>
      </c>
      <c r="B731" s="244" t="str">
        <f t="shared" si="11"/>
        <v/>
      </c>
    </row>
    <row r="732" spans="1:2" x14ac:dyDescent="0.2">
      <c r="A732" t="str">
        <f>IF(C732&amp;G732&amp;D732&lt;&gt;'Funnel setup'!$K$3&amp;'Funnel setup'!$K$4&amp;'Funnel setup'!$K$6,".",IF(A731=".",1,A731+1))</f>
        <v>.</v>
      </c>
      <c r="B732" s="244" t="str">
        <f t="shared" si="11"/>
        <v/>
      </c>
    </row>
    <row r="733" spans="1:2" x14ac:dyDescent="0.2">
      <c r="A733" t="str">
        <f>IF(C733&amp;G733&amp;D733&lt;&gt;'Funnel setup'!$K$3&amp;'Funnel setup'!$K$4&amp;'Funnel setup'!$K$6,".",IF(A732=".",1,A732+1))</f>
        <v>.</v>
      </c>
      <c r="B733" s="244" t="str">
        <f t="shared" si="11"/>
        <v/>
      </c>
    </row>
    <row r="734" spans="1:2" x14ac:dyDescent="0.2">
      <c r="A734" t="str">
        <f>IF(C734&amp;G734&amp;D734&lt;&gt;'Funnel setup'!$K$3&amp;'Funnel setup'!$K$4&amp;'Funnel setup'!$K$6,".",IF(A733=".",1,A733+1))</f>
        <v>.</v>
      </c>
      <c r="B734" s="244" t="str">
        <f t="shared" si="11"/>
        <v/>
      </c>
    </row>
    <row r="735" spans="1:2" x14ac:dyDescent="0.2">
      <c r="A735" t="str">
        <f>IF(C735&amp;G735&amp;D735&lt;&gt;'Funnel setup'!$K$3&amp;'Funnel setup'!$K$4&amp;'Funnel setup'!$K$6,".",IF(A734=".",1,A734+1))</f>
        <v>.</v>
      </c>
      <c r="B735" s="244" t="str">
        <f t="shared" si="11"/>
        <v/>
      </c>
    </row>
    <row r="736" spans="1:2" x14ac:dyDescent="0.2">
      <c r="A736" t="str">
        <f>IF(C736&amp;G736&amp;D736&lt;&gt;'Funnel setup'!$K$3&amp;'Funnel setup'!$K$4&amp;'Funnel setup'!$K$6,".",IF(A735=".",1,A735+1))</f>
        <v>.</v>
      </c>
      <c r="B736" s="244" t="str">
        <f t="shared" si="11"/>
        <v/>
      </c>
    </row>
    <row r="737" spans="1:2" x14ac:dyDescent="0.2">
      <c r="A737" t="str">
        <f>IF(C737&amp;G737&amp;D737&lt;&gt;'Funnel setup'!$K$3&amp;'Funnel setup'!$K$4&amp;'Funnel setup'!$K$6,".",IF(A736=".",1,A736+1))</f>
        <v>.</v>
      </c>
      <c r="B737" s="244" t="str">
        <f t="shared" si="11"/>
        <v/>
      </c>
    </row>
    <row r="738" spans="1:2" x14ac:dyDescent="0.2">
      <c r="A738" t="str">
        <f>IF(C738&amp;G738&amp;D738&lt;&gt;'Funnel setup'!$K$3&amp;'Funnel setup'!$K$4&amp;'Funnel setup'!$K$6,".",IF(A737=".",1,A737+1))</f>
        <v>.</v>
      </c>
      <c r="B738" s="244" t="str">
        <f t="shared" si="11"/>
        <v/>
      </c>
    </row>
    <row r="739" spans="1:2" x14ac:dyDescent="0.2">
      <c r="A739" t="str">
        <f>IF(C739&amp;G739&amp;D739&lt;&gt;'Funnel setup'!$K$3&amp;'Funnel setup'!$K$4&amp;'Funnel setup'!$K$6,".",IF(A738=".",1,A738+1))</f>
        <v>.</v>
      </c>
      <c r="B739" s="244" t="str">
        <f t="shared" si="11"/>
        <v/>
      </c>
    </row>
    <row r="740" spans="1:2" x14ac:dyDescent="0.2">
      <c r="A740" t="str">
        <f>IF(C740&amp;G740&amp;D740&lt;&gt;'Funnel setup'!$K$3&amp;'Funnel setup'!$K$4&amp;'Funnel setup'!$K$6,".",IF(A739=".",1,A739+1))</f>
        <v>.</v>
      </c>
      <c r="B740" s="244" t="str">
        <f t="shared" si="11"/>
        <v/>
      </c>
    </row>
    <row r="741" spans="1:2" x14ac:dyDescent="0.2">
      <c r="A741" t="str">
        <f>IF(C741&amp;G741&amp;D741&lt;&gt;'Funnel setup'!$K$3&amp;'Funnel setup'!$K$4&amp;'Funnel setup'!$K$6,".",IF(A740=".",1,A740+1))</f>
        <v>.</v>
      </c>
      <c r="B741" s="244" t="str">
        <f t="shared" si="11"/>
        <v/>
      </c>
    </row>
    <row r="742" spans="1:2" x14ac:dyDescent="0.2">
      <c r="A742" t="str">
        <f>IF(C742&amp;G742&amp;D742&lt;&gt;'Funnel setup'!$K$3&amp;'Funnel setup'!$K$4&amp;'Funnel setup'!$K$6,".",IF(A741=".",1,A741+1))</f>
        <v>.</v>
      </c>
      <c r="B742" s="244" t="str">
        <f t="shared" si="11"/>
        <v/>
      </c>
    </row>
    <row r="743" spans="1:2" x14ac:dyDescent="0.2">
      <c r="A743" t="str">
        <f>IF(C743&amp;G743&amp;D743&lt;&gt;'Funnel setup'!$K$3&amp;'Funnel setup'!$K$4&amp;'Funnel setup'!$K$6,".",IF(A742=".",1,A742+1))</f>
        <v>.</v>
      </c>
      <c r="B743" s="244" t="str">
        <f t="shared" si="11"/>
        <v/>
      </c>
    </row>
    <row r="744" spans="1:2" x14ac:dyDescent="0.2">
      <c r="A744" t="str">
        <f>IF(C744&amp;G744&amp;D744&lt;&gt;'Funnel setup'!$K$3&amp;'Funnel setup'!$K$4&amp;'Funnel setup'!$K$6,".",IF(A743=".",1,A743+1))</f>
        <v>.</v>
      </c>
      <c r="B744" s="244" t="str">
        <f t="shared" si="11"/>
        <v/>
      </c>
    </row>
    <row r="745" spans="1:2" x14ac:dyDescent="0.2">
      <c r="A745" t="str">
        <f>IF(C745&amp;G745&amp;D745&lt;&gt;'Funnel setup'!$K$3&amp;'Funnel setup'!$K$4&amp;'Funnel setup'!$K$6,".",IF(A744=".",1,A744+1))</f>
        <v>.</v>
      </c>
      <c r="B745" s="244" t="str">
        <f t="shared" si="11"/>
        <v/>
      </c>
    </row>
    <row r="746" spans="1:2" x14ac:dyDescent="0.2">
      <c r="A746" t="str">
        <f>IF(C746&amp;G746&amp;D746&lt;&gt;'Funnel setup'!$K$3&amp;'Funnel setup'!$K$4&amp;'Funnel setup'!$K$6,".",IF(A745=".",1,A745+1))</f>
        <v>.</v>
      </c>
      <c r="B746" s="244" t="str">
        <f t="shared" si="11"/>
        <v/>
      </c>
    </row>
    <row r="747" spans="1:2" x14ac:dyDescent="0.2">
      <c r="A747" t="str">
        <f>IF(C747&amp;G747&amp;D747&lt;&gt;'Funnel setup'!$K$3&amp;'Funnel setup'!$K$4&amp;'Funnel setup'!$K$6,".",IF(A746=".",1,A746+1))</f>
        <v>.</v>
      </c>
      <c r="B747" s="244" t="str">
        <f t="shared" si="11"/>
        <v/>
      </c>
    </row>
    <row r="748" spans="1:2" x14ac:dyDescent="0.2">
      <c r="A748" t="str">
        <f>IF(C748&amp;G748&amp;D748&lt;&gt;'Funnel setup'!$K$3&amp;'Funnel setup'!$K$4&amp;'Funnel setup'!$K$6,".",IF(A747=".",1,A747+1))</f>
        <v>.</v>
      </c>
      <c r="B748" s="244" t="str">
        <f t="shared" si="11"/>
        <v/>
      </c>
    </row>
    <row r="749" spans="1:2" x14ac:dyDescent="0.2">
      <c r="A749" t="str">
        <f>IF(C749&amp;G749&amp;D749&lt;&gt;'Funnel setup'!$K$3&amp;'Funnel setup'!$K$4&amp;'Funnel setup'!$K$6,".",IF(A748=".",1,A748+1))</f>
        <v>.</v>
      </c>
      <c r="B749" s="244" t="str">
        <f t="shared" si="11"/>
        <v/>
      </c>
    </row>
    <row r="750" spans="1:2" x14ac:dyDescent="0.2">
      <c r="A750" t="str">
        <f>IF(C750&amp;G750&amp;D750&lt;&gt;'Funnel setup'!$K$3&amp;'Funnel setup'!$K$4&amp;'Funnel setup'!$K$6,".",IF(A749=".",1,A749+1))</f>
        <v>.</v>
      </c>
      <c r="B750" s="244" t="str">
        <f t="shared" si="11"/>
        <v/>
      </c>
    </row>
    <row r="751" spans="1:2" x14ac:dyDescent="0.2">
      <c r="A751" t="str">
        <f>IF(C751&amp;G751&amp;D751&lt;&gt;'Funnel setup'!$K$3&amp;'Funnel setup'!$K$4&amp;'Funnel setup'!$K$6,".",IF(A750=".",1,A750+1))</f>
        <v>.</v>
      </c>
      <c r="B751" s="244" t="str">
        <f t="shared" si="11"/>
        <v/>
      </c>
    </row>
    <row r="752" spans="1:2" x14ac:dyDescent="0.2">
      <c r="A752" t="str">
        <f>IF(C752&amp;G752&amp;D752&lt;&gt;'Funnel setup'!$K$3&amp;'Funnel setup'!$K$4&amp;'Funnel setup'!$K$6,".",IF(A751=".",1,A751+1))</f>
        <v>.</v>
      </c>
      <c r="B752" s="244" t="str">
        <f t="shared" si="11"/>
        <v/>
      </c>
    </row>
    <row r="753" spans="1:2" x14ac:dyDescent="0.2">
      <c r="A753" t="str">
        <f>IF(C753&amp;G753&amp;D753&lt;&gt;'Funnel setup'!$K$3&amp;'Funnel setup'!$K$4&amp;'Funnel setup'!$K$6,".",IF(A752=".",1,A752+1))</f>
        <v>.</v>
      </c>
      <c r="B753" s="244" t="str">
        <f t="shared" si="11"/>
        <v/>
      </c>
    </row>
    <row r="754" spans="1:2" x14ac:dyDescent="0.2">
      <c r="A754" t="str">
        <f>IF(C754&amp;G754&amp;D754&lt;&gt;'Funnel setup'!$K$3&amp;'Funnel setup'!$K$4&amp;'Funnel setup'!$K$6,".",IF(A753=".",1,A753+1))</f>
        <v>.</v>
      </c>
      <c r="B754" s="244" t="str">
        <f t="shared" si="11"/>
        <v/>
      </c>
    </row>
    <row r="755" spans="1:2" x14ac:dyDescent="0.2">
      <c r="A755" t="str">
        <f>IF(C755&amp;G755&amp;D755&lt;&gt;'Funnel setup'!$K$3&amp;'Funnel setup'!$K$4&amp;'Funnel setup'!$K$6,".",IF(A754=".",1,A754+1))</f>
        <v>.</v>
      </c>
      <c r="B755" s="244" t="str">
        <f t="shared" si="11"/>
        <v/>
      </c>
    </row>
    <row r="756" spans="1:2" x14ac:dyDescent="0.2">
      <c r="A756" t="str">
        <f>IF(C756&amp;G756&amp;D756&lt;&gt;'Funnel setup'!$K$3&amp;'Funnel setup'!$K$4&amp;'Funnel setup'!$K$6,".",IF(A755=".",1,A755+1))</f>
        <v>.</v>
      </c>
      <c r="B756" s="244" t="str">
        <f t="shared" si="11"/>
        <v/>
      </c>
    </row>
    <row r="757" spans="1:2" x14ac:dyDescent="0.2">
      <c r="A757" t="str">
        <f>IF(C757&amp;G757&amp;D757&lt;&gt;'Funnel setup'!$K$3&amp;'Funnel setup'!$K$4&amp;'Funnel setup'!$K$6,".",IF(A756=".",1,A756+1))</f>
        <v>.</v>
      </c>
      <c r="B757" s="244" t="str">
        <f t="shared" si="11"/>
        <v/>
      </c>
    </row>
    <row r="758" spans="1:2" x14ac:dyDescent="0.2">
      <c r="A758" t="str">
        <f>IF(C758&amp;G758&amp;D758&lt;&gt;'Funnel setup'!$K$3&amp;'Funnel setup'!$K$4&amp;'Funnel setup'!$K$6,".",IF(A757=".",1,A757+1))</f>
        <v>.</v>
      </c>
      <c r="B758" s="244" t="str">
        <f t="shared" si="11"/>
        <v/>
      </c>
    </row>
    <row r="759" spans="1:2" x14ac:dyDescent="0.2">
      <c r="A759" t="str">
        <f>IF(C759&amp;G759&amp;D759&lt;&gt;'Funnel setup'!$K$3&amp;'Funnel setup'!$K$4&amp;'Funnel setup'!$K$6,".",IF(A758=".",1,A758+1))</f>
        <v>.</v>
      </c>
      <c r="B759" s="244" t="str">
        <f t="shared" si="11"/>
        <v/>
      </c>
    </row>
    <row r="760" spans="1:2" x14ac:dyDescent="0.2">
      <c r="A760" t="str">
        <f>IF(C760&amp;G760&amp;D760&lt;&gt;'Funnel setup'!$K$3&amp;'Funnel setup'!$K$4&amp;'Funnel setup'!$K$6,".",IF(A759=".",1,A759+1))</f>
        <v>.</v>
      </c>
      <c r="B760" s="244" t="str">
        <f t="shared" si="11"/>
        <v/>
      </c>
    </row>
    <row r="761" spans="1:2" x14ac:dyDescent="0.2">
      <c r="A761" t="str">
        <f>IF(C761&amp;G761&amp;D761&lt;&gt;'Funnel setup'!$K$3&amp;'Funnel setup'!$K$4&amp;'Funnel setup'!$K$6,".",IF(A760=".",1,A760+1))</f>
        <v>.</v>
      </c>
      <c r="B761" s="244" t="str">
        <f t="shared" si="11"/>
        <v/>
      </c>
    </row>
    <row r="762" spans="1:2" x14ac:dyDescent="0.2">
      <c r="A762" t="str">
        <f>IF(C762&amp;G762&amp;D762&lt;&gt;'Funnel setup'!$K$3&amp;'Funnel setup'!$K$4&amp;'Funnel setup'!$K$6,".",IF(A761=".",1,A761+1))</f>
        <v>.</v>
      </c>
      <c r="B762" s="244" t="str">
        <f t="shared" si="11"/>
        <v/>
      </c>
    </row>
    <row r="763" spans="1:2" x14ac:dyDescent="0.2">
      <c r="A763" t="str">
        <f>IF(C763&amp;G763&amp;D763&lt;&gt;'Funnel setup'!$K$3&amp;'Funnel setup'!$K$4&amp;'Funnel setup'!$K$6,".",IF(A762=".",1,A762+1))</f>
        <v>.</v>
      </c>
      <c r="B763" s="244" t="str">
        <f t="shared" si="11"/>
        <v/>
      </c>
    </row>
    <row r="764" spans="1:2" x14ac:dyDescent="0.2">
      <c r="A764" t="str">
        <f>IF(C764&amp;G764&amp;D764&lt;&gt;'Funnel setup'!$K$3&amp;'Funnel setup'!$K$4&amp;'Funnel setup'!$K$6,".",IF(A763=".",1,A763+1))</f>
        <v>.</v>
      </c>
      <c r="B764" s="244" t="str">
        <f t="shared" si="11"/>
        <v/>
      </c>
    </row>
    <row r="765" spans="1:2" x14ac:dyDescent="0.2">
      <c r="A765" t="str">
        <f>IF(C765&amp;G765&amp;D765&lt;&gt;'Funnel setup'!$K$3&amp;'Funnel setup'!$K$4&amp;'Funnel setup'!$K$6,".",IF(A764=".",1,A764+1))</f>
        <v>.</v>
      </c>
      <c r="B765" s="244" t="str">
        <f t="shared" si="11"/>
        <v/>
      </c>
    </row>
    <row r="766" spans="1:2" x14ac:dyDescent="0.2">
      <c r="A766" t="str">
        <f>IF(C766&amp;G766&amp;D766&lt;&gt;'Funnel setup'!$K$3&amp;'Funnel setup'!$K$4&amp;'Funnel setup'!$K$6,".",IF(A765=".",1,A765+1))</f>
        <v>.</v>
      </c>
      <c r="B766" s="244" t="str">
        <f t="shared" si="11"/>
        <v/>
      </c>
    </row>
    <row r="767" spans="1:2" x14ac:dyDescent="0.2">
      <c r="A767" t="str">
        <f>IF(C767&amp;G767&amp;D767&lt;&gt;'Funnel setup'!$K$3&amp;'Funnel setup'!$K$4&amp;'Funnel setup'!$K$6,".",IF(A766=".",1,A766+1))</f>
        <v>.</v>
      </c>
      <c r="B767" s="244" t="str">
        <f t="shared" si="11"/>
        <v/>
      </c>
    </row>
    <row r="768" spans="1:2" x14ac:dyDescent="0.2">
      <c r="A768" t="str">
        <f>IF(C768&amp;G768&amp;D768&lt;&gt;'Funnel setup'!$K$3&amp;'Funnel setup'!$K$4&amp;'Funnel setup'!$K$6,".",IF(A767=".",1,A767+1))</f>
        <v>.</v>
      </c>
      <c r="B768" s="244" t="str">
        <f t="shared" si="11"/>
        <v/>
      </c>
    </row>
    <row r="769" spans="1:2" x14ac:dyDescent="0.2">
      <c r="A769" t="str">
        <f>IF(C769&amp;G769&amp;D769&lt;&gt;'Funnel setup'!$K$3&amp;'Funnel setup'!$K$4&amp;'Funnel setup'!$K$6,".",IF(A768=".",1,A768+1))</f>
        <v>.</v>
      </c>
      <c r="B769" s="244" t="str">
        <f t="shared" si="11"/>
        <v/>
      </c>
    </row>
    <row r="770" spans="1:2" x14ac:dyDescent="0.2">
      <c r="A770" t="str">
        <f>IF(C770&amp;G770&amp;D770&lt;&gt;'Funnel setup'!$K$3&amp;'Funnel setup'!$K$4&amp;'Funnel setup'!$K$6,".",IF(A769=".",1,A769+1))</f>
        <v>.</v>
      </c>
      <c r="B770" s="244" t="str">
        <f t="shared" ref="B770:B833" si="12">C770&amp;D770&amp;F770&amp;G770</f>
        <v/>
      </c>
    </row>
    <row r="771" spans="1:2" x14ac:dyDescent="0.2">
      <c r="A771" t="str">
        <f>IF(C771&amp;G771&amp;D771&lt;&gt;'Funnel setup'!$K$3&amp;'Funnel setup'!$K$4&amp;'Funnel setup'!$K$6,".",IF(A770=".",1,A770+1))</f>
        <v>.</v>
      </c>
      <c r="B771" s="244" t="str">
        <f t="shared" si="12"/>
        <v/>
      </c>
    </row>
    <row r="772" spans="1:2" x14ac:dyDescent="0.2">
      <c r="A772" t="str">
        <f>IF(C772&amp;G772&amp;D772&lt;&gt;'Funnel setup'!$K$3&amp;'Funnel setup'!$K$4&amp;'Funnel setup'!$K$6,".",IF(A771=".",1,A771+1))</f>
        <v>.</v>
      </c>
      <c r="B772" s="244" t="str">
        <f t="shared" si="12"/>
        <v/>
      </c>
    </row>
    <row r="773" spans="1:2" x14ac:dyDescent="0.2">
      <c r="A773" t="str">
        <f>IF(C773&amp;G773&amp;D773&lt;&gt;'Funnel setup'!$K$3&amp;'Funnel setup'!$K$4&amp;'Funnel setup'!$K$6,".",IF(A772=".",1,A772+1))</f>
        <v>.</v>
      </c>
      <c r="B773" s="244" t="str">
        <f t="shared" si="12"/>
        <v/>
      </c>
    </row>
    <row r="774" spans="1:2" x14ac:dyDescent="0.2">
      <c r="A774" t="str">
        <f>IF(C774&amp;G774&amp;D774&lt;&gt;'Funnel setup'!$K$3&amp;'Funnel setup'!$K$4&amp;'Funnel setup'!$K$6,".",IF(A773=".",1,A773+1))</f>
        <v>.</v>
      </c>
      <c r="B774" s="244" t="str">
        <f t="shared" si="12"/>
        <v/>
      </c>
    </row>
    <row r="775" spans="1:2" x14ac:dyDescent="0.2">
      <c r="A775" t="str">
        <f>IF(C775&amp;G775&amp;D775&lt;&gt;'Funnel setup'!$K$3&amp;'Funnel setup'!$K$4&amp;'Funnel setup'!$K$6,".",IF(A774=".",1,A774+1))</f>
        <v>.</v>
      </c>
      <c r="B775" s="244" t="str">
        <f t="shared" si="12"/>
        <v/>
      </c>
    </row>
    <row r="776" spans="1:2" x14ac:dyDescent="0.2">
      <c r="A776" t="str">
        <f>IF(C776&amp;G776&amp;D776&lt;&gt;'Funnel setup'!$K$3&amp;'Funnel setup'!$K$4&amp;'Funnel setup'!$K$6,".",IF(A775=".",1,A775+1))</f>
        <v>.</v>
      </c>
      <c r="B776" s="244" t="str">
        <f t="shared" si="12"/>
        <v/>
      </c>
    </row>
    <row r="777" spans="1:2" x14ac:dyDescent="0.2">
      <c r="A777" t="str">
        <f>IF(C777&amp;G777&amp;D777&lt;&gt;'Funnel setup'!$K$3&amp;'Funnel setup'!$K$4&amp;'Funnel setup'!$K$6,".",IF(A776=".",1,A776+1))</f>
        <v>.</v>
      </c>
      <c r="B777" s="244" t="str">
        <f t="shared" si="12"/>
        <v/>
      </c>
    </row>
    <row r="778" spans="1:2" x14ac:dyDescent="0.2">
      <c r="A778" t="str">
        <f>IF(C778&amp;G778&amp;D778&lt;&gt;'Funnel setup'!$K$3&amp;'Funnel setup'!$K$4&amp;'Funnel setup'!$K$6,".",IF(A777=".",1,A777+1))</f>
        <v>.</v>
      </c>
      <c r="B778" s="244" t="str">
        <f t="shared" si="12"/>
        <v/>
      </c>
    </row>
    <row r="779" spans="1:2" x14ac:dyDescent="0.2">
      <c r="A779" t="str">
        <f>IF(C779&amp;G779&amp;D779&lt;&gt;'Funnel setup'!$K$3&amp;'Funnel setup'!$K$4&amp;'Funnel setup'!$K$6,".",IF(A778=".",1,A778+1))</f>
        <v>.</v>
      </c>
      <c r="B779" s="244" t="str">
        <f t="shared" si="12"/>
        <v/>
      </c>
    </row>
    <row r="780" spans="1:2" x14ac:dyDescent="0.2">
      <c r="A780" t="str">
        <f>IF(C780&amp;G780&amp;D780&lt;&gt;'Funnel setup'!$K$3&amp;'Funnel setup'!$K$4&amp;'Funnel setup'!$K$6,".",IF(A779=".",1,A779+1))</f>
        <v>.</v>
      </c>
      <c r="B780" s="244" t="str">
        <f t="shared" si="12"/>
        <v/>
      </c>
    </row>
    <row r="781" spans="1:2" x14ac:dyDescent="0.2">
      <c r="A781" t="str">
        <f>IF(C781&amp;G781&amp;D781&lt;&gt;'Funnel setup'!$K$3&amp;'Funnel setup'!$K$4&amp;'Funnel setup'!$K$6,".",IF(A780=".",1,A780+1))</f>
        <v>.</v>
      </c>
      <c r="B781" s="244" t="str">
        <f t="shared" si="12"/>
        <v/>
      </c>
    </row>
    <row r="782" spans="1:2" x14ac:dyDescent="0.2">
      <c r="A782" t="str">
        <f>IF(C782&amp;G782&amp;D782&lt;&gt;'Funnel setup'!$K$3&amp;'Funnel setup'!$K$4&amp;'Funnel setup'!$K$6,".",IF(A781=".",1,A781+1))</f>
        <v>.</v>
      </c>
      <c r="B782" s="244" t="str">
        <f t="shared" si="12"/>
        <v/>
      </c>
    </row>
    <row r="783" spans="1:2" x14ac:dyDescent="0.2">
      <c r="A783" t="str">
        <f>IF(C783&amp;G783&amp;D783&lt;&gt;'Funnel setup'!$K$3&amp;'Funnel setup'!$K$4&amp;'Funnel setup'!$K$6,".",IF(A782=".",1,A782+1))</f>
        <v>.</v>
      </c>
      <c r="B783" s="244" t="str">
        <f t="shared" si="12"/>
        <v/>
      </c>
    </row>
    <row r="784" spans="1:2" x14ac:dyDescent="0.2">
      <c r="A784" t="str">
        <f>IF(C784&amp;G784&amp;D784&lt;&gt;'Funnel setup'!$K$3&amp;'Funnel setup'!$K$4&amp;'Funnel setup'!$K$6,".",IF(A783=".",1,A783+1))</f>
        <v>.</v>
      </c>
      <c r="B784" s="244" t="str">
        <f t="shared" si="12"/>
        <v/>
      </c>
    </row>
    <row r="785" spans="1:2" x14ac:dyDescent="0.2">
      <c r="A785" t="str">
        <f>IF(C785&amp;G785&amp;D785&lt;&gt;'Funnel setup'!$K$3&amp;'Funnel setup'!$K$4&amp;'Funnel setup'!$K$6,".",IF(A784=".",1,A784+1))</f>
        <v>.</v>
      </c>
      <c r="B785" s="244" t="str">
        <f t="shared" si="12"/>
        <v/>
      </c>
    </row>
    <row r="786" spans="1:2" x14ac:dyDescent="0.2">
      <c r="A786" t="str">
        <f>IF(C786&amp;G786&amp;D786&lt;&gt;'Funnel setup'!$K$3&amp;'Funnel setup'!$K$4&amp;'Funnel setup'!$K$6,".",IF(A785=".",1,A785+1))</f>
        <v>.</v>
      </c>
      <c r="B786" s="244" t="str">
        <f t="shared" si="12"/>
        <v/>
      </c>
    </row>
    <row r="787" spans="1:2" x14ac:dyDescent="0.2">
      <c r="A787" t="str">
        <f>IF(C787&amp;G787&amp;D787&lt;&gt;'Funnel setup'!$K$3&amp;'Funnel setup'!$K$4&amp;'Funnel setup'!$K$6,".",IF(A786=".",1,A786+1))</f>
        <v>.</v>
      </c>
      <c r="B787" s="244" t="str">
        <f t="shared" si="12"/>
        <v/>
      </c>
    </row>
    <row r="788" spans="1:2" x14ac:dyDescent="0.2">
      <c r="A788" t="str">
        <f>IF(C788&amp;G788&amp;D788&lt;&gt;'Funnel setup'!$K$3&amp;'Funnel setup'!$K$4&amp;'Funnel setup'!$K$6,".",IF(A787=".",1,A787+1))</f>
        <v>.</v>
      </c>
      <c r="B788" s="244" t="str">
        <f t="shared" si="12"/>
        <v/>
      </c>
    </row>
    <row r="789" spans="1:2" x14ac:dyDescent="0.2">
      <c r="A789" t="str">
        <f>IF(C789&amp;G789&amp;D789&lt;&gt;'Funnel setup'!$K$3&amp;'Funnel setup'!$K$4&amp;'Funnel setup'!$K$6,".",IF(A788=".",1,A788+1))</f>
        <v>.</v>
      </c>
      <c r="B789" s="244" t="str">
        <f t="shared" si="12"/>
        <v/>
      </c>
    </row>
    <row r="790" spans="1:2" x14ac:dyDescent="0.2">
      <c r="A790" t="str">
        <f>IF(C790&amp;G790&amp;D790&lt;&gt;'Funnel setup'!$K$3&amp;'Funnel setup'!$K$4&amp;'Funnel setup'!$K$6,".",IF(A789=".",1,A789+1))</f>
        <v>.</v>
      </c>
      <c r="B790" s="244" t="str">
        <f t="shared" si="12"/>
        <v/>
      </c>
    </row>
    <row r="791" spans="1:2" x14ac:dyDescent="0.2">
      <c r="A791" t="str">
        <f>IF(C791&amp;G791&amp;D791&lt;&gt;'Funnel setup'!$K$3&amp;'Funnel setup'!$K$4&amp;'Funnel setup'!$K$6,".",IF(A790=".",1,A790+1))</f>
        <v>.</v>
      </c>
      <c r="B791" s="244" t="str">
        <f t="shared" si="12"/>
        <v/>
      </c>
    </row>
    <row r="792" spans="1:2" x14ac:dyDescent="0.2">
      <c r="A792" t="str">
        <f>IF(C792&amp;G792&amp;D792&lt;&gt;'Funnel setup'!$K$3&amp;'Funnel setup'!$K$4&amp;'Funnel setup'!$K$6,".",IF(A791=".",1,A791+1))</f>
        <v>.</v>
      </c>
      <c r="B792" s="244" t="str">
        <f t="shared" si="12"/>
        <v/>
      </c>
    </row>
    <row r="793" spans="1:2" x14ac:dyDescent="0.2">
      <c r="A793" t="str">
        <f>IF(C793&amp;G793&amp;D793&lt;&gt;'Funnel setup'!$K$3&amp;'Funnel setup'!$K$4&amp;'Funnel setup'!$K$6,".",IF(A792=".",1,A792+1))</f>
        <v>.</v>
      </c>
      <c r="B793" s="244" t="str">
        <f t="shared" si="12"/>
        <v/>
      </c>
    </row>
    <row r="794" spans="1:2" x14ac:dyDescent="0.2">
      <c r="A794" t="str">
        <f>IF(C794&amp;G794&amp;D794&lt;&gt;'Funnel setup'!$K$3&amp;'Funnel setup'!$K$4&amp;'Funnel setup'!$K$6,".",IF(A793=".",1,A793+1))</f>
        <v>.</v>
      </c>
      <c r="B794" s="244" t="str">
        <f t="shared" si="12"/>
        <v/>
      </c>
    </row>
    <row r="795" spans="1:2" x14ac:dyDescent="0.2">
      <c r="A795" t="str">
        <f>IF(C795&amp;G795&amp;D795&lt;&gt;'Funnel setup'!$K$3&amp;'Funnel setup'!$K$4&amp;'Funnel setup'!$K$6,".",IF(A794=".",1,A794+1))</f>
        <v>.</v>
      </c>
      <c r="B795" s="244" t="str">
        <f t="shared" si="12"/>
        <v/>
      </c>
    </row>
    <row r="796" spans="1:2" x14ac:dyDescent="0.2">
      <c r="A796" t="str">
        <f>IF(C796&amp;G796&amp;D796&lt;&gt;'Funnel setup'!$K$3&amp;'Funnel setup'!$K$4&amp;'Funnel setup'!$K$6,".",IF(A795=".",1,A795+1))</f>
        <v>.</v>
      </c>
      <c r="B796" s="244" t="str">
        <f t="shared" si="12"/>
        <v/>
      </c>
    </row>
    <row r="797" spans="1:2" x14ac:dyDescent="0.2">
      <c r="A797" t="str">
        <f>IF(C797&amp;G797&amp;D797&lt;&gt;'Funnel setup'!$K$3&amp;'Funnel setup'!$K$4&amp;'Funnel setup'!$K$6,".",IF(A796=".",1,A796+1))</f>
        <v>.</v>
      </c>
      <c r="B797" s="244" t="str">
        <f t="shared" si="12"/>
        <v/>
      </c>
    </row>
    <row r="798" spans="1:2" x14ac:dyDescent="0.2">
      <c r="A798" t="str">
        <f>IF(C798&amp;G798&amp;D798&lt;&gt;'Funnel setup'!$K$3&amp;'Funnel setup'!$K$4&amp;'Funnel setup'!$K$6,".",IF(A797=".",1,A797+1))</f>
        <v>.</v>
      </c>
      <c r="B798" s="244" t="str">
        <f t="shared" si="12"/>
        <v/>
      </c>
    </row>
    <row r="799" spans="1:2" x14ac:dyDescent="0.2">
      <c r="A799" t="str">
        <f>IF(C799&amp;G799&amp;D799&lt;&gt;'Funnel setup'!$K$3&amp;'Funnel setup'!$K$4&amp;'Funnel setup'!$K$6,".",IF(A798=".",1,A798+1))</f>
        <v>.</v>
      </c>
      <c r="B799" s="244" t="str">
        <f t="shared" si="12"/>
        <v/>
      </c>
    </row>
    <row r="800" spans="1:2" x14ac:dyDescent="0.2">
      <c r="A800" t="str">
        <f>IF(C800&amp;G800&amp;D800&lt;&gt;'Funnel setup'!$K$3&amp;'Funnel setup'!$K$4&amp;'Funnel setup'!$K$6,".",IF(A799=".",1,A799+1))</f>
        <v>.</v>
      </c>
      <c r="B800" s="244" t="str">
        <f t="shared" si="12"/>
        <v/>
      </c>
    </row>
    <row r="801" spans="1:2" x14ac:dyDescent="0.2">
      <c r="A801" t="str">
        <f>IF(C801&amp;G801&amp;D801&lt;&gt;'Funnel setup'!$K$3&amp;'Funnel setup'!$K$4&amp;'Funnel setup'!$K$6,".",IF(A800=".",1,A800+1))</f>
        <v>.</v>
      </c>
      <c r="B801" s="244" t="str">
        <f t="shared" si="12"/>
        <v/>
      </c>
    </row>
    <row r="802" spans="1:2" x14ac:dyDescent="0.2">
      <c r="A802" t="str">
        <f>IF(C802&amp;G802&amp;D802&lt;&gt;'Funnel setup'!$K$3&amp;'Funnel setup'!$K$4&amp;'Funnel setup'!$K$6,".",IF(A801=".",1,A801+1))</f>
        <v>.</v>
      </c>
      <c r="B802" s="244" t="str">
        <f t="shared" si="12"/>
        <v/>
      </c>
    </row>
    <row r="803" spans="1:2" x14ac:dyDescent="0.2">
      <c r="A803" t="str">
        <f>IF(C803&amp;G803&amp;D803&lt;&gt;'Funnel setup'!$K$3&amp;'Funnel setup'!$K$4&amp;'Funnel setup'!$K$6,".",IF(A802=".",1,A802+1))</f>
        <v>.</v>
      </c>
      <c r="B803" s="244" t="str">
        <f t="shared" si="12"/>
        <v/>
      </c>
    </row>
    <row r="804" spans="1:2" x14ac:dyDescent="0.2">
      <c r="A804" t="str">
        <f>IF(C804&amp;G804&amp;D804&lt;&gt;'Funnel setup'!$K$3&amp;'Funnel setup'!$K$4&amp;'Funnel setup'!$K$6,".",IF(A803=".",1,A803+1))</f>
        <v>.</v>
      </c>
      <c r="B804" s="244" t="str">
        <f t="shared" si="12"/>
        <v/>
      </c>
    </row>
    <row r="805" spans="1:2" x14ac:dyDescent="0.2">
      <c r="A805" t="str">
        <f>IF(C805&amp;G805&amp;D805&lt;&gt;'Funnel setup'!$K$3&amp;'Funnel setup'!$K$4&amp;'Funnel setup'!$K$6,".",IF(A804=".",1,A804+1))</f>
        <v>.</v>
      </c>
      <c r="B805" s="244" t="str">
        <f t="shared" si="12"/>
        <v/>
      </c>
    </row>
    <row r="806" spans="1:2" x14ac:dyDescent="0.2">
      <c r="A806" t="str">
        <f>IF(C806&amp;G806&amp;D806&lt;&gt;'Funnel setup'!$K$3&amp;'Funnel setup'!$K$4&amp;'Funnel setup'!$K$6,".",IF(A805=".",1,A805+1))</f>
        <v>.</v>
      </c>
      <c r="B806" s="244" t="str">
        <f t="shared" si="12"/>
        <v/>
      </c>
    </row>
    <row r="807" spans="1:2" x14ac:dyDescent="0.2">
      <c r="A807" t="str">
        <f>IF(C807&amp;G807&amp;D807&lt;&gt;'Funnel setup'!$K$3&amp;'Funnel setup'!$K$4&amp;'Funnel setup'!$K$6,".",IF(A806=".",1,A806+1))</f>
        <v>.</v>
      </c>
      <c r="B807" s="244" t="str">
        <f t="shared" si="12"/>
        <v/>
      </c>
    </row>
    <row r="808" spans="1:2" x14ac:dyDescent="0.2">
      <c r="A808" t="str">
        <f>IF(C808&amp;G808&amp;D808&lt;&gt;'Funnel setup'!$K$3&amp;'Funnel setup'!$K$4&amp;'Funnel setup'!$K$6,".",IF(A807=".",1,A807+1))</f>
        <v>.</v>
      </c>
      <c r="B808" s="244" t="str">
        <f t="shared" si="12"/>
        <v/>
      </c>
    </row>
    <row r="809" spans="1:2" x14ac:dyDescent="0.2">
      <c r="A809" t="str">
        <f>IF(C809&amp;G809&amp;D809&lt;&gt;'Funnel setup'!$K$3&amp;'Funnel setup'!$K$4&amp;'Funnel setup'!$K$6,".",IF(A808=".",1,A808+1))</f>
        <v>.</v>
      </c>
      <c r="B809" s="244" t="str">
        <f t="shared" si="12"/>
        <v/>
      </c>
    </row>
    <row r="810" spans="1:2" x14ac:dyDescent="0.2">
      <c r="A810" t="str">
        <f>IF(C810&amp;G810&amp;D810&lt;&gt;'Funnel setup'!$K$3&amp;'Funnel setup'!$K$4&amp;'Funnel setup'!$K$6,".",IF(A809=".",1,A809+1))</f>
        <v>.</v>
      </c>
      <c r="B810" s="244" t="str">
        <f t="shared" si="12"/>
        <v/>
      </c>
    </row>
    <row r="811" spans="1:2" x14ac:dyDescent="0.2">
      <c r="A811" t="str">
        <f>IF(C811&amp;G811&amp;D811&lt;&gt;'Funnel setup'!$K$3&amp;'Funnel setup'!$K$4&amp;'Funnel setup'!$K$6,".",IF(A810=".",1,A810+1))</f>
        <v>.</v>
      </c>
      <c r="B811" s="244" t="str">
        <f t="shared" si="12"/>
        <v/>
      </c>
    </row>
    <row r="812" spans="1:2" x14ac:dyDescent="0.2">
      <c r="A812" t="str">
        <f>IF(C812&amp;G812&amp;D812&lt;&gt;'Funnel setup'!$K$3&amp;'Funnel setup'!$K$4&amp;'Funnel setup'!$K$6,".",IF(A811=".",1,A811+1))</f>
        <v>.</v>
      </c>
      <c r="B812" s="244" t="str">
        <f t="shared" si="12"/>
        <v/>
      </c>
    </row>
    <row r="813" spans="1:2" x14ac:dyDescent="0.2">
      <c r="A813" t="str">
        <f>IF(C813&amp;G813&amp;D813&lt;&gt;'Funnel setup'!$K$3&amp;'Funnel setup'!$K$4&amp;'Funnel setup'!$K$6,".",IF(A812=".",1,A812+1))</f>
        <v>.</v>
      </c>
      <c r="B813" s="244" t="str">
        <f t="shared" si="12"/>
        <v/>
      </c>
    </row>
    <row r="814" spans="1:2" x14ac:dyDescent="0.2">
      <c r="A814" t="str">
        <f>IF(C814&amp;G814&amp;D814&lt;&gt;'Funnel setup'!$K$3&amp;'Funnel setup'!$K$4&amp;'Funnel setup'!$K$6,".",IF(A813=".",1,A813+1))</f>
        <v>.</v>
      </c>
      <c r="B814" s="244" t="str">
        <f t="shared" si="12"/>
        <v/>
      </c>
    </row>
    <row r="815" spans="1:2" x14ac:dyDescent="0.2">
      <c r="A815" t="str">
        <f>IF(C815&amp;G815&amp;D815&lt;&gt;'Funnel setup'!$K$3&amp;'Funnel setup'!$K$4&amp;'Funnel setup'!$K$6,".",IF(A814=".",1,A814+1))</f>
        <v>.</v>
      </c>
      <c r="B815" s="244" t="str">
        <f t="shared" si="12"/>
        <v/>
      </c>
    </row>
    <row r="816" spans="1:2" x14ac:dyDescent="0.2">
      <c r="A816" t="str">
        <f>IF(C816&amp;G816&amp;D816&lt;&gt;'Funnel setup'!$K$3&amp;'Funnel setup'!$K$4&amp;'Funnel setup'!$K$6,".",IF(A815=".",1,A815+1))</f>
        <v>.</v>
      </c>
      <c r="B816" s="244" t="str">
        <f t="shared" si="12"/>
        <v/>
      </c>
    </row>
    <row r="817" spans="1:2" x14ac:dyDescent="0.2">
      <c r="A817" t="str">
        <f>IF(C817&amp;G817&amp;D817&lt;&gt;'Funnel setup'!$K$3&amp;'Funnel setup'!$K$4&amp;'Funnel setup'!$K$6,".",IF(A816=".",1,A816+1))</f>
        <v>.</v>
      </c>
      <c r="B817" s="244" t="str">
        <f t="shared" si="12"/>
        <v/>
      </c>
    </row>
    <row r="818" spans="1:2" x14ac:dyDescent="0.2">
      <c r="A818" t="str">
        <f>IF(C818&amp;G818&amp;D818&lt;&gt;'Funnel setup'!$K$3&amp;'Funnel setup'!$K$4&amp;'Funnel setup'!$K$6,".",IF(A817=".",1,A817+1))</f>
        <v>.</v>
      </c>
      <c r="B818" s="244" t="str">
        <f t="shared" si="12"/>
        <v/>
      </c>
    </row>
    <row r="819" spans="1:2" x14ac:dyDescent="0.2">
      <c r="A819" t="str">
        <f>IF(C819&amp;G819&amp;D819&lt;&gt;'Funnel setup'!$K$3&amp;'Funnel setup'!$K$4&amp;'Funnel setup'!$K$6,".",IF(A818=".",1,A818+1))</f>
        <v>.</v>
      </c>
      <c r="B819" s="244" t="str">
        <f t="shared" si="12"/>
        <v/>
      </c>
    </row>
    <row r="820" spans="1:2" x14ac:dyDescent="0.2">
      <c r="A820" t="str">
        <f>IF(C820&amp;G820&amp;D820&lt;&gt;'Funnel setup'!$K$3&amp;'Funnel setup'!$K$4&amp;'Funnel setup'!$K$6,".",IF(A819=".",1,A819+1))</f>
        <v>.</v>
      </c>
      <c r="B820" s="244" t="str">
        <f t="shared" si="12"/>
        <v/>
      </c>
    </row>
    <row r="821" spans="1:2" x14ac:dyDescent="0.2">
      <c r="A821" t="str">
        <f>IF(C821&amp;G821&amp;D821&lt;&gt;'Funnel setup'!$K$3&amp;'Funnel setup'!$K$4&amp;'Funnel setup'!$K$6,".",IF(A820=".",1,A820+1))</f>
        <v>.</v>
      </c>
      <c r="B821" s="244" t="str">
        <f t="shared" si="12"/>
        <v/>
      </c>
    </row>
    <row r="822" spans="1:2" x14ac:dyDescent="0.2">
      <c r="A822" t="str">
        <f>IF(C822&amp;G822&amp;D822&lt;&gt;'Funnel setup'!$K$3&amp;'Funnel setup'!$K$4&amp;'Funnel setup'!$K$6,".",IF(A821=".",1,A821+1))</f>
        <v>.</v>
      </c>
      <c r="B822" s="244" t="str">
        <f t="shared" si="12"/>
        <v/>
      </c>
    </row>
    <row r="823" spans="1:2" x14ac:dyDescent="0.2">
      <c r="A823" t="str">
        <f>IF(C823&amp;G823&amp;D823&lt;&gt;'Funnel setup'!$K$3&amp;'Funnel setup'!$K$4&amp;'Funnel setup'!$K$6,".",IF(A822=".",1,A822+1))</f>
        <v>.</v>
      </c>
      <c r="B823" s="244" t="str">
        <f t="shared" si="12"/>
        <v/>
      </c>
    </row>
    <row r="824" spans="1:2" x14ac:dyDescent="0.2">
      <c r="A824" t="str">
        <f>IF(C824&amp;G824&amp;D824&lt;&gt;'Funnel setup'!$K$3&amp;'Funnel setup'!$K$4&amp;'Funnel setup'!$K$6,".",IF(A823=".",1,A823+1))</f>
        <v>.</v>
      </c>
      <c r="B824" s="244" t="str">
        <f t="shared" si="12"/>
        <v/>
      </c>
    </row>
    <row r="825" spans="1:2" x14ac:dyDescent="0.2">
      <c r="A825" t="str">
        <f>IF(C825&amp;G825&amp;D825&lt;&gt;'Funnel setup'!$K$3&amp;'Funnel setup'!$K$4&amp;'Funnel setup'!$K$6,".",IF(A824=".",1,A824+1))</f>
        <v>.</v>
      </c>
      <c r="B825" s="244" t="str">
        <f t="shared" si="12"/>
        <v/>
      </c>
    </row>
    <row r="826" spans="1:2" x14ac:dyDescent="0.2">
      <c r="A826" t="str">
        <f>IF(C826&amp;G826&amp;D826&lt;&gt;'Funnel setup'!$K$3&amp;'Funnel setup'!$K$4&amp;'Funnel setup'!$K$6,".",IF(A825=".",1,A825+1))</f>
        <v>.</v>
      </c>
      <c r="B826" s="244" t="str">
        <f t="shared" si="12"/>
        <v/>
      </c>
    </row>
    <row r="827" spans="1:2" x14ac:dyDescent="0.2">
      <c r="A827" t="str">
        <f>IF(C827&amp;G827&amp;D827&lt;&gt;'Funnel setup'!$K$3&amp;'Funnel setup'!$K$4&amp;'Funnel setup'!$K$6,".",IF(A826=".",1,A826+1))</f>
        <v>.</v>
      </c>
      <c r="B827" s="244" t="str">
        <f t="shared" si="12"/>
        <v/>
      </c>
    </row>
    <row r="828" spans="1:2" x14ac:dyDescent="0.2">
      <c r="A828" t="str">
        <f>IF(C828&amp;G828&amp;D828&lt;&gt;'Funnel setup'!$K$3&amp;'Funnel setup'!$K$4&amp;'Funnel setup'!$K$6,".",IF(A827=".",1,A827+1))</f>
        <v>.</v>
      </c>
      <c r="B828" s="244" t="str">
        <f t="shared" si="12"/>
        <v/>
      </c>
    </row>
    <row r="829" spans="1:2" x14ac:dyDescent="0.2">
      <c r="A829" t="str">
        <f>IF(C829&amp;G829&amp;D829&lt;&gt;'Funnel setup'!$K$3&amp;'Funnel setup'!$K$4&amp;'Funnel setup'!$K$6,".",IF(A828=".",1,A828+1))</f>
        <v>.</v>
      </c>
      <c r="B829" s="244" t="str">
        <f t="shared" si="12"/>
        <v/>
      </c>
    </row>
    <row r="830" spans="1:2" x14ac:dyDescent="0.2">
      <c r="A830" t="str">
        <f>IF(C830&amp;G830&amp;D830&lt;&gt;'Funnel setup'!$K$3&amp;'Funnel setup'!$K$4&amp;'Funnel setup'!$K$6,".",IF(A829=".",1,A829+1))</f>
        <v>.</v>
      </c>
      <c r="B830" s="244" t="str">
        <f t="shared" si="12"/>
        <v/>
      </c>
    </row>
    <row r="831" spans="1:2" x14ac:dyDescent="0.2">
      <c r="A831" t="str">
        <f>IF(C831&amp;G831&amp;D831&lt;&gt;'Funnel setup'!$K$3&amp;'Funnel setup'!$K$4&amp;'Funnel setup'!$K$6,".",IF(A830=".",1,A830+1))</f>
        <v>.</v>
      </c>
      <c r="B831" s="244" t="str">
        <f t="shared" si="12"/>
        <v/>
      </c>
    </row>
    <row r="832" spans="1:2" x14ac:dyDescent="0.2">
      <c r="A832" t="str">
        <f>IF(C832&amp;G832&amp;D832&lt;&gt;'Funnel setup'!$K$3&amp;'Funnel setup'!$K$4&amp;'Funnel setup'!$K$6,".",IF(A831=".",1,A831+1))</f>
        <v>.</v>
      </c>
      <c r="B832" s="244" t="str">
        <f t="shared" si="12"/>
        <v/>
      </c>
    </row>
    <row r="833" spans="1:2" x14ac:dyDescent="0.2">
      <c r="A833" t="str">
        <f>IF(C833&amp;G833&amp;D833&lt;&gt;'Funnel setup'!$K$3&amp;'Funnel setup'!$K$4&amp;'Funnel setup'!$K$6,".",IF(A832=".",1,A832+1))</f>
        <v>.</v>
      </c>
      <c r="B833" s="244" t="str">
        <f t="shared" si="12"/>
        <v/>
      </c>
    </row>
    <row r="834" spans="1:2" x14ac:dyDescent="0.2">
      <c r="A834" t="str">
        <f>IF(C834&amp;G834&amp;D834&lt;&gt;'Funnel setup'!$K$3&amp;'Funnel setup'!$K$4&amp;'Funnel setup'!$K$6,".",IF(A833=".",1,A833+1))</f>
        <v>.</v>
      </c>
      <c r="B834" s="244" t="str">
        <f t="shared" ref="B834:B897" si="13">C834&amp;D834&amp;F834&amp;G834</f>
        <v/>
      </c>
    </row>
    <row r="835" spans="1:2" x14ac:dyDescent="0.2">
      <c r="A835" t="str">
        <f>IF(C835&amp;G835&amp;D835&lt;&gt;'Funnel setup'!$K$3&amp;'Funnel setup'!$K$4&amp;'Funnel setup'!$K$6,".",IF(A834=".",1,A834+1))</f>
        <v>.</v>
      </c>
      <c r="B835" s="244" t="str">
        <f t="shared" si="13"/>
        <v/>
      </c>
    </row>
    <row r="836" spans="1:2" x14ac:dyDescent="0.2">
      <c r="A836" t="str">
        <f>IF(C836&amp;G836&amp;D836&lt;&gt;'Funnel setup'!$K$3&amp;'Funnel setup'!$K$4&amp;'Funnel setup'!$K$6,".",IF(A835=".",1,A835+1))</f>
        <v>.</v>
      </c>
      <c r="B836" s="244" t="str">
        <f t="shared" si="13"/>
        <v/>
      </c>
    </row>
    <row r="837" spans="1:2" x14ac:dyDescent="0.2">
      <c r="A837" t="str">
        <f>IF(C837&amp;G837&amp;D837&lt;&gt;'Funnel setup'!$K$3&amp;'Funnel setup'!$K$4&amp;'Funnel setup'!$K$6,".",IF(A836=".",1,A836+1))</f>
        <v>.</v>
      </c>
      <c r="B837" s="244" t="str">
        <f t="shared" si="13"/>
        <v/>
      </c>
    </row>
    <row r="838" spans="1:2" x14ac:dyDescent="0.2">
      <c r="A838" t="str">
        <f>IF(C838&amp;G838&amp;D838&lt;&gt;'Funnel setup'!$K$3&amp;'Funnel setup'!$K$4&amp;'Funnel setup'!$K$6,".",IF(A837=".",1,A837+1))</f>
        <v>.</v>
      </c>
      <c r="B838" s="244" t="str">
        <f t="shared" si="13"/>
        <v/>
      </c>
    </row>
    <row r="839" spans="1:2" x14ac:dyDescent="0.2">
      <c r="A839" t="str">
        <f>IF(C839&amp;G839&amp;D839&lt;&gt;'Funnel setup'!$K$3&amp;'Funnel setup'!$K$4&amp;'Funnel setup'!$K$6,".",IF(A838=".",1,A838+1))</f>
        <v>.</v>
      </c>
      <c r="B839" s="244" t="str">
        <f t="shared" si="13"/>
        <v/>
      </c>
    </row>
    <row r="840" spans="1:2" x14ac:dyDescent="0.2">
      <c r="A840" t="str">
        <f>IF(C840&amp;G840&amp;D840&lt;&gt;'Funnel setup'!$K$3&amp;'Funnel setup'!$K$4&amp;'Funnel setup'!$K$6,".",IF(A839=".",1,A839+1))</f>
        <v>.</v>
      </c>
      <c r="B840" s="244" t="str">
        <f t="shared" si="13"/>
        <v/>
      </c>
    </row>
    <row r="841" spans="1:2" x14ac:dyDescent="0.2">
      <c r="A841" t="str">
        <f>IF(C841&amp;G841&amp;D841&lt;&gt;'Funnel setup'!$K$3&amp;'Funnel setup'!$K$4&amp;'Funnel setup'!$K$6,".",IF(A840=".",1,A840+1))</f>
        <v>.</v>
      </c>
      <c r="B841" s="244" t="str">
        <f t="shared" si="13"/>
        <v/>
      </c>
    </row>
    <row r="842" spans="1:2" x14ac:dyDescent="0.2">
      <c r="A842" t="str">
        <f>IF(C842&amp;G842&amp;D842&lt;&gt;'Funnel setup'!$K$3&amp;'Funnel setup'!$K$4&amp;'Funnel setup'!$K$6,".",IF(A841=".",1,A841+1))</f>
        <v>.</v>
      </c>
      <c r="B842" s="244" t="str">
        <f t="shared" si="13"/>
        <v/>
      </c>
    </row>
    <row r="843" spans="1:2" x14ac:dyDescent="0.2">
      <c r="A843" t="str">
        <f>IF(C843&amp;G843&amp;D843&lt;&gt;'Funnel setup'!$K$3&amp;'Funnel setup'!$K$4&amp;'Funnel setup'!$K$6,".",IF(A842=".",1,A842+1))</f>
        <v>.</v>
      </c>
      <c r="B843" s="244" t="str">
        <f t="shared" si="13"/>
        <v/>
      </c>
    </row>
    <row r="844" spans="1:2" x14ac:dyDescent="0.2">
      <c r="A844" t="str">
        <f>IF(C844&amp;G844&amp;D844&lt;&gt;'Funnel setup'!$K$3&amp;'Funnel setup'!$K$4&amp;'Funnel setup'!$K$6,".",IF(A843=".",1,A843+1))</f>
        <v>.</v>
      </c>
      <c r="B844" s="244" t="str">
        <f t="shared" si="13"/>
        <v/>
      </c>
    </row>
    <row r="845" spans="1:2" x14ac:dyDescent="0.2">
      <c r="A845" t="str">
        <f>IF(C845&amp;G845&amp;D845&lt;&gt;'Funnel setup'!$K$3&amp;'Funnel setup'!$K$4&amp;'Funnel setup'!$K$6,".",IF(A844=".",1,A844+1))</f>
        <v>.</v>
      </c>
      <c r="B845" s="244" t="str">
        <f t="shared" si="13"/>
        <v/>
      </c>
    </row>
    <row r="846" spans="1:2" x14ac:dyDescent="0.2">
      <c r="A846" t="str">
        <f>IF(C846&amp;G846&amp;D846&lt;&gt;'Funnel setup'!$K$3&amp;'Funnel setup'!$K$4&amp;'Funnel setup'!$K$6,".",IF(A845=".",1,A845+1))</f>
        <v>.</v>
      </c>
      <c r="B846" s="244" t="str">
        <f t="shared" si="13"/>
        <v/>
      </c>
    </row>
    <row r="847" spans="1:2" x14ac:dyDescent="0.2">
      <c r="A847" t="str">
        <f>IF(C847&amp;G847&amp;D847&lt;&gt;'Funnel setup'!$K$3&amp;'Funnel setup'!$K$4&amp;'Funnel setup'!$K$6,".",IF(A846=".",1,A846+1))</f>
        <v>.</v>
      </c>
      <c r="B847" s="244" t="str">
        <f t="shared" si="13"/>
        <v/>
      </c>
    </row>
    <row r="848" spans="1:2" x14ac:dyDescent="0.2">
      <c r="A848" t="str">
        <f>IF(C848&amp;G848&amp;D848&lt;&gt;'Funnel setup'!$K$3&amp;'Funnel setup'!$K$4&amp;'Funnel setup'!$K$6,".",IF(A847=".",1,A847+1))</f>
        <v>.</v>
      </c>
      <c r="B848" s="244" t="str">
        <f t="shared" si="13"/>
        <v/>
      </c>
    </row>
    <row r="849" spans="1:2" x14ac:dyDescent="0.2">
      <c r="A849" t="str">
        <f>IF(C849&amp;G849&amp;D849&lt;&gt;'Funnel setup'!$K$3&amp;'Funnel setup'!$K$4&amp;'Funnel setup'!$K$6,".",IF(A848=".",1,A848+1))</f>
        <v>.</v>
      </c>
      <c r="B849" s="244" t="str">
        <f t="shared" si="13"/>
        <v/>
      </c>
    </row>
    <row r="850" spans="1:2" x14ac:dyDescent="0.2">
      <c r="A850" t="str">
        <f>IF(C850&amp;G850&amp;D850&lt;&gt;'Funnel setup'!$K$3&amp;'Funnel setup'!$K$4&amp;'Funnel setup'!$K$6,".",IF(A849=".",1,A849+1))</f>
        <v>.</v>
      </c>
      <c r="B850" s="244" t="str">
        <f t="shared" si="13"/>
        <v/>
      </c>
    </row>
    <row r="851" spans="1:2" x14ac:dyDescent="0.2">
      <c r="A851" t="str">
        <f>IF(C851&amp;G851&amp;D851&lt;&gt;'Funnel setup'!$K$3&amp;'Funnel setup'!$K$4&amp;'Funnel setup'!$K$6,".",IF(A850=".",1,A850+1))</f>
        <v>.</v>
      </c>
      <c r="B851" s="244" t="str">
        <f t="shared" si="13"/>
        <v/>
      </c>
    </row>
    <row r="852" spans="1:2" x14ac:dyDescent="0.2">
      <c r="A852" t="str">
        <f>IF(C852&amp;G852&amp;D852&lt;&gt;'Funnel setup'!$K$3&amp;'Funnel setup'!$K$4&amp;'Funnel setup'!$K$6,".",IF(A851=".",1,A851+1))</f>
        <v>.</v>
      </c>
      <c r="B852" s="244" t="str">
        <f t="shared" si="13"/>
        <v/>
      </c>
    </row>
    <row r="853" spans="1:2" x14ac:dyDescent="0.2">
      <c r="A853" t="str">
        <f>IF(C853&amp;G853&amp;D853&lt;&gt;'Funnel setup'!$K$3&amp;'Funnel setup'!$K$4&amp;'Funnel setup'!$K$6,".",IF(A852=".",1,A852+1))</f>
        <v>.</v>
      </c>
      <c r="B853" s="244" t="str">
        <f t="shared" si="13"/>
        <v/>
      </c>
    </row>
    <row r="854" spans="1:2" x14ac:dyDescent="0.2">
      <c r="A854" t="str">
        <f>IF(C854&amp;G854&amp;D854&lt;&gt;'Funnel setup'!$K$3&amp;'Funnel setup'!$K$4&amp;'Funnel setup'!$K$6,".",IF(A853=".",1,A853+1))</f>
        <v>.</v>
      </c>
      <c r="B854" s="244" t="str">
        <f t="shared" si="13"/>
        <v/>
      </c>
    </row>
    <row r="855" spans="1:2" x14ac:dyDescent="0.2">
      <c r="A855" t="str">
        <f>IF(C855&amp;G855&amp;D855&lt;&gt;'Funnel setup'!$K$3&amp;'Funnel setup'!$K$4&amp;'Funnel setup'!$K$6,".",IF(A854=".",1,A854+1))</f>
        <v>.</v>
      </c>
      <c r="B855" s="244" t="str">
        <f t="shared" si="13"/>
        <v/>
      </c>
    </row>
    <row r="856" spans="1:2" x14ac:dyDescent="0.2">
      <c r="A856" t="str">
        <f>IF(C856&amp;G856&amp;D856&lt;&gt;'Funnel setup'!$K$3&amp;'Funnel setup'!$K$4&amp;'Funnel setup'!$K$6,".",IF(A855=".",1,A855+1))</f>
        <v>.</v>
      </c>
      <c r="B856" s="244" t="str">
        <f t="shared" si="13"/>
        <v/>
      </c>
    </row>
    <row r="857" spans="1:2" x14ac:dyDescent="0.2">
      <c r="A857" t="str">
        <f>IF(C857&amp;G857&amp;D857&lt;&gt;'Funnel setup'!$K$3&amp;'Funnel setup'!$K$4&amp;'Funnel setup'!$K$6,".",IF(A856=".",1,A856+1))</f>
        <v>.</v>
      </c>
      <c r="B857" s="244" t="str">
        <f t="shared" si="13"/>
        <v/>
      </c>
    </row>
    <row r="858" spans="1:2" x14ac:dyDescent="0.2">
      <c r="A858" t="str">
        <f>IF(C858&amp;G858&amp;D858&lt;&gt;'Funnel setup'!$K$3&amp;'Funnel setup'!$K$4&amp;'Funnel setup'!$K$6,".",IF(A857=".",1,A857+1))</f>
        <v>.</v>
      </c>
      <c r="B858" s="244" t="str">
        <f t="shared" si="13"/>
        <v/>
      </c>
    </row>
    <row r="859" spans="1:2" x14ac:dyDescent="0.2">
      <c r="A859" t="str">
        <f>IF(C859&amp;G859&amp;D859&lt;&gt;'Funnel setup'!$K$3&amp;'Funnel setup'!$K$4&amp;'Funnel setup'!$K$6,".",IF(A858=".",1,A858+1))</f>
        <v>.</v>
      </c>
      <c r="B859" s="244" t="str">
        <f t="shared" si="13"/>
        <v/>
      </c>
    </row>
    <row r="860" spans="1:2" x14ac:dyDescent="0.2">
      <c r="A860" t="str">
        <f>IF(C860&amp;G860&amp;D860&lt;&gt;'Funnel setup'!$K$3&amp;'Funnel setup'!$K$4&amp;'Funnel setup'!$K$6,".",IF(A859=".",1,A859+1))</f>
        <v>.</v>
      </c>
      <c r="B860" s="244" t="str">
        <f t="shared" si="13"/>
        <v/>
      </c>
    </row>
    <row r="861" spans="1:2" x14ac:dyDescent="0.2">
      <c r="A861" t="str">
        <f>IF(C861&amp;G861&amp;D861&lt;&gt;'Funnel setup'!$K$3&amp;'Funnel setup'!$K$4&amp;'Funnel setup'!$K$6,".",IF(A860=".",1,A860+1))</f>
        <v>.</v>
      </c>
      <c r="B861" s="244" t="str">
        <f t="shared" si="13"/>
        <v/>
      </c>
    </row>
    <row r="862" spans="1:2" x14ac:dyDescent="0.2">
      <c r="A862" t="str">
        <f>IF(C862&amp;G862&amp;D862&lt;&gt;'Funnel setup'!$K$3&amp;'Funnel setup'!$K$4&amp;'Funnel setup'!$K$6,".",IF(A861=".",1,A861+1))</f>
        <v>.</v>
      </c>
      <c r="B862" s="244" t="str">
        <f t="shared" si="13"/>
        <v/>
      </c>
    </row>
    <row r="863" spans="1:2" x14ac:dyDescent="0.2">
      <c r="A863" t="str">
        <f>IF(C863&amp;G863&amp;D863&lt;&gt;'Funnel setup'!$K$3&amp;'Funnel setup'!$K$4&amp;'Funnel setup'!$K$6,".",IF(A862=".",1,A862+1))</f>
        <v>.</v>
      </c>
      <c r="B863" s="244" t="str">
        <f t="shared" si="13"/>
        <v/>
      </c>
    </row>
    <row r="864" spans="1:2" x14ac:dyDescent="0.2">
      <c r="A864" t="str">
        <f>IF(C864&amp;G864&amp;D864&lt;&gt;'Funnel setup'!$K$3&amp;'Funnel setup'!$K$4&amp;'Funnel setup'!$K$6,".",IF(A863=".",1,A863+1))</f>
        <v>.</v>
      </c>
      <c r="B864" s="244" t="str">
        <f t="shared" si="13"/>
        <v/>
      </c>
    </row>
    <row r="865" spans="1:2" x14ac:dyDescent="0.2">
      <c r="A865" t="str">
        <f>IF(C865&amp;G865&amp;D865&lt;&gt;'Funnel setup'!$K$3&amp;'Funnel setup'!$K$4&amp;'Funnel setup'!$K$6,".",IF(A864=".",1,A864+1))</f>
        <v>.</v>
      </c>
      <c r="B865" s="244" t="str">
        <f t="shared" si="13"/>
        <v/>
      </c>
    </row>
    <row r="866" spans="1:2" x14ac:dyDescent="0.2">
      <c r="A866" t="str">
        <f>IF(C866&amp;G866&amp;D866&lt;&gt;'Funnel setup'!$K$3&amp;'Funnel setup'!$K$4&amp;'Funnel setup'!$K$6,".",IF(A865=".",1,A865+1))</f>
        <v>.</v>
      </c>
      <c r="B866" s="244" t="str">
        <f t="shared" si="13"/>
        <v/>
      </c>
    </row>
    <row r="867" spans="1:2" x14ac:dyDescent="0.2">
      <c r="A867" t="str">
        <f>IF(C867&amp;G867&amp;D867&lt;&gt;'Funnel setup'!$K$3&amp;'Funnel setup'!$K$4&amp;'Funnel setup'!$K$6,".",IF(A866=".",1,A866+1))</f>
        <v>.</v>
      </c>
      <c r="B867" s="244" t="str">
        <f t="shared" si="13"/>
        <v/>
      </c>
    </row>
    <row r="868" spans="1:2" x14ac:dyDescent="0.2">
      <c r="A868" t="str">
        <f>IF(C868&amp;G868&amp;D868&lt;&gt;'Funnel setup'!$K$3&amp;'Funnel setup'!$K$4&amp;'Funnel setup'!$K$6,".",IF(A867=".",1,A867+1))</f>
        <v>.</v>
      </c>
      <c r="B868" s="244" t="str">
        <f t="shared" si="13"/>
        <v/>
      </c>
    </row>
    <row r="869" spans="1:2" x14ac:dyDescent="0.2">
      <c r="A869" t="str">
        <f>IF(C869&amp;G869&amp;D869&lt;&gt;'Funnel setup'!$K$3&amp;'Funnel setup'!$K$4&amp;'Funnel setup'!$K$6,".",IF(A868=".",1,A868+1))</f>
        <v>.</v>
      </c>
      <c r="B869" s="244" t="str">
        <f t="shared" si="13"/>
        <v/>
      </c>
    </row>
    <row r="870" spans="1:2" x14ac:dyDescent="0.2">
      <c r="A870" t="str">
        <f>IF(C870&amp;G870&amp;D870&lt;&gt;'Funnel setup'!$K$3&amp;'Funnel setup'!$K$4&amp;'Funnel setup'!$K$6,".",IF(A869=".",1,A869+1))</f>
        <v>.</v>
      </c>
      <c r="B870" s="244" t="str">
        <f t="shared" si="13"/>
        <v/>
      </c>
    </row>
    <row r="871" spans="1:2" x14ac:dyDescent="0.2">
      <c r="A871" t="str">
        <f>IF(C871&amp;G871&amp;D871&lt;&gt;'Funnel setup'!$K$3&amp;'Funnel setup'!$K$4&amp;'Funnel setup'!$K$6,".",IF(A870=".",1,A870+1))</f>
        <v>.</v>
      </c>
      <c r="B871" s="244" t="str">
        <f t="shared" si="13"/>
        <v/>
      </c>
    </row>
    <row r="872" spans="1:2" x14ac:dyDescent="0.2">
      <c r="A872" t="str">
        <f>IF(C872&amp;G872&amp;D872&lt;&gt;'Funnel setup'!$K$3&amp;'Funnel setup'!$K$4&amp;'Funnel setup'!$K$6,".",IF(A871=".",1,A871+1))</f>
        <v>.</v>
      </c>
      <c r="B872" s="244" t="str">
        <f t="shared" si="13"/>
        <v/>
      </c>
    </row>
    <row r="873" spans="1:2" x14ac:dyDescent="0.2">
      <c r="A873" t="str">
        <f>IF(C873&amp;G873&amp;D873&lt;&gt;'Funnel setup'!$K$3&amp;'Funnel setup'!$K$4&amp;'Funnel setup'!$K$6,".",IF(A872=".",1,A872+1))</f>
        <v>.</v>
      </c>
      <c r="B873" s="244" t="str">
        <f t="shared" si="13"/>
        <v/>
      </c>
    </row>
    <row r="874" spans="1:2" x14ac:dyDescent="0.2">
      <c r="A874" t="str">
        <f>IF(C874&amp;G874&amp;D874&lt;&gt;'Funnel setup'!$K$3&amp;'Funnel setup'!$K$4&amp;'Funnel setup'!$K$6,".",IF(A873=".",1,A873+1))</f>
        <v>.</v>
      </c>
      <c r="B874" s="244" t="str">
        <f t="shared" si="13"/>
        <v/>
      </c>
    </row>
    <row r="875" spans="1:2" x14ac:dyDescent="0.2">
      <c r="A875" t="str">
        <f>IF(C875&amp;G875&amp;D875&lt;&gt;'Funnel setup'!$K$3&amp;'Funnel setup'!$K$4&amp;'Funnel setup'!$K$6,".",IF(A874=".",1,A874+1))</f>
        <v>.</v>
      </c>
      <c r="B875" s="244" t="str">
        <f t="shared" si="13"/>
        <v/>
      </c>
    </row>
    <row r="876" spans="1:2" x14ac:dyDescent="0.2">
      <c r="A876" t="str">
        <f>IF(C876&amp;G876&amp;D876&lt;&gt;'Funnel setup'!$K$3&amp;'Funnel setup'!$K$4&amp;'Funnel setup'!$K$6,".",IF(A875=".",1,A875+1))</f>
        <v>.</v>
      </c>
      <c r="B876" s="244" t="str">
        <f t="shared" si="13"/>
        <v/>
      </c>
    </row>
    <row r="877" spans="1:2" x14ac:dyDescent="0.2">
      <c r="A877" t="str">
        <f>IF(C877&amp;G877&amp;D877&lt;&gt;'Funnel setup'!$K$3&amp;'Funnel setup'!$K$4&amp;'Funnel setup'!$K$6,".",IF(A876=".",1,A876+1))</f>
        <v>.</v>
      </c>
      <c r="B877" s="244" t="str">
        <f t="shared" si="13"/>
        <v/>
      </c>
    </row>
    <row r="878" spans="1:2" x14ac:dyDescent="0.2">
      <c r="A878" t="str">
        <f>IF(C878&amp;G878&amp;D878&lt;&gt;'Funnel setup'!$K$3&amp;'Funnel setup'!$K$4&amp;'Funnel setup'!$K$6,".",IF(A877=".",1,A877+1))</f>
        <v>.</v>
      </c>
      <c r="B878" s="244" t="str">
        <f t="shared" si="13"/>
        <v/>
      </c>
    </row>
    <row r="879" spans="1:2" x14ac:dyDescent="0.2">
      <c r="A879" t="str">
        <f>IF(C879&amp;G879&amp;D879&lt;&gt;'Funnel setup'!$K$3&amp;'Funnel setup'!$K$4&amp;'Funnel setup'!$K$6,".",IF(A878=".",1,A878+1))</f>
        <v>.</v>
      </c>
      <c r="B879" s="244" t="str">
        <f t="shared" si="13"/>
        <v/>
      </c>
    </row>
    <row r="880" spans="1:2" x14ac:dyDescent="0.2">
      <c r="A880" t="str">
        <f>IF(C880&amp;G880&amp;D880&lt;&gt;'Funnel setup'!$K$3&amp;'Funnel setup'!$K$4&amp;'Funnel setup'!$K$6,".",IF(A879=".",1,A879+1))</f>
        <v>.</v>
      </c>
      <c r="B880" s="244" t="str">
        <f t="shared" si="13"/>
        <v/>
      </c>
    </row>
    <row r="881" spans="1:2" x14ac:dyDescent="0.2">
      <c r="A881" t="str">
        <f>IF(C881&amp;G881&amp;D881&lt;&gt;'Funnel setup'!$K$3&amp;'Funnel setup'!$K$4&amp;'Funnel setup'!$K$6,".",IF(A880=".",1,A880+1))</f>
        <v>.</v>
      </c>
      <c r="B881" s="244" t="str">
        <f t="shared" si="13"/>
        <v/>
      </c>
    </row>
    <row r="882" spans="1:2" x14ac:dyDescent="0.2">
      <c r="A882" t="str">
        <f>IF(C882&amp;G882&amp;D882&lt;&gt;'Funnel setup'!$K$3&amp;'Funnel setup'!$K$4&amp;'Funnel setup'!$K$6,".",IF(A881=".",1,A881+1))</f>
        <v>.</v>
      </c>
      <c r="B882" s="244" t="str">
        <f t="shared" si="13"/>
        <v/>
      </c>
    </row>
    <row r="883" spans="1:2" x14ac:dyDescent="0.2">
      <c r="A883" t="str">
        <f>IF(C883&amp;G883&amp;D883&lt;&gt;'Funnel setup'!$K$3&amp;'Funnel setup'!$K$4&amp;'Funnel setup'!$K$6,".",IF(A882=".",1,A882+1))</f>
        <v>.</v>
      </c>
      <c r="B883" s="244" t="str">
        <f t="shared" si="13"/>
        <v/>
      </c>
    </row>
    <row r="884" spans="1:2" x14ac:dyDescent="0.2">
      <c r="A884" t="str">
        <f>IF(C884&amp;G884&amp;D884&lt;&gt;'Funnel setup'!$K$3&amp;'Funnel setup'!$K$4&amp;'Funnel setup'!$K$6,".",IF(A883=".",1,A883+1))</f>
        <v>.</v>
      </c>
      <c r="B884" s="244" t="str">
        <f t="shared" si="13"/>
        <v/>
      </c>
    </row>
    <row r="885" spans="1:2" x14ac:dyDescent="0.2">
      <c r="A885" t="str">
        <f>IF(C885&amp;G885&amp;D885&lt;&gt;'Funnel setup'!$K$3&amp;'Funnel setup'!$K$4&amp;'Funnel setup'!$K$6,".",IF(A884=".",1,A884+1))</f>
        <v>.</v>
      </c>
      <c r="B885" s="244" t="str">
        <f t="shared" si="13"/>
        <v/>
      </c>
    </row>
    <row r="886" spans="1:2" x14ac:dyDescent="0.2">
      <c r="A886" t="str">
        <f>IF(C886&amp;G886&amp;D886&lt;&gt;'Funnel setup'!$K$3&amp;'Funnel setup'!$K$4&amp;'Funnel setup'!$K$6,".",IF(A885=".",1,A885+1))</f>
        <v>.</v>
      </c>
      <c r="B886" s="244" t="str">
        <f t="shared" si="13"/>
        <v/>
      </c>
    </row>
    <row r="887" spans="1:2" x14ac:dyDescent="0.2">
      <c r="A887" t="str">
        <f>IF(C887&amp;G887&amp;D887&lt;&gt;'Funnel setup'!$K$3&amp;'Funnel setup'!$K$4&amp;'Funnel setup'!$K$6,".",IF(A886=".",1,A886+1))</f>
        <v>.</v>
      </c>
      <c r="B887" s="244" t="str">
        <f t="shared" si="13"/>
        <v/>
      </c>
    </row>
    <row r="888" spans="1:2" x14ac:dyDescent="0.2">
      <c r="A888" t="str">
        <f>IF(C888&amp;G888&amp;D888&lt;&gt;'Funnel setup'!$K$3&amp;'Funnel setup'!$K$4&amp;'Funnel setup'!$K$6,".",IF(A887=".",1,A887+1))</f>
        <v>.</v>
      </c>
      <c r="B888" s="244" t="str">
        <f t="shared" si="13"/>
        <v/>
      </c>
    </row>
    <row r="889" spans="1:2" x14ac:dyDescent="0.2">
      <c r="A889" t="str">
        <f>IF(C889&amp;G889&amp;D889&lt;&gt;'Funnel setup'!$K$3&amp;'Funnel setup'!$K$4&amp;'Funnel setup'!$K$6,".",IF(A888=".",1,A888+1))</f>
        <v>.</v>
      </c>
      <c r="B889" s="244" t="str">
        <f t="shared" si="13"/>
        <v/>
      </c>
    </row>
    <row r="890" spans="1:2" x14ac:dyDescent="0.2">
      <c r="A890" t="str">
        <f>IF(C890&amp;G890&amp;D890&lt;&gt;'Funnel setup'!$K$3&amp;'Funnel setup'!$K$4&amp;'Funnel setup'!$K$6,".",IF(A889=".",1,A889+1))</f>
        <v>.</v>
      </c>
      <c r="B890" s="244" t="str">
        <f t="shared" si="13"/>
        <v/>
      </c>
    </row>
    <row r="891" spans="1:2" x14ac:dyDescent="0.2">
      <c r="A891" t="str">
        <f>IF(C891&amp;G891&amp;D891&lt;&gt;'Funnel setup'!$K$3&amp;'Funnel setup'!$K$4&amp;'Funnel setup'!$K$6,".",IF(A890=".",1,A890+1))</f>
        <v>.</v>
      </c>
      <c r="B891" s="244" t="str">
        <f t="shared" si="13"/>
        <v/>
      </c>
    </row>
    <row r="892" spans="1:2" x14ac:dyDescent="0.2">
      <c r="A892" t="str">
        <f>IF(C892&amp;G892&amp;D892&lt;&gt;'Funnel setup'!$K$3&amp;'Funnel setup'!$K$4&amp;'Funnel setup'!$K$6,".",IF(A891=".",1,A891+1))</f>
        <v>.</v>
      </c>
      <c r="B892" s="244" t="str">
        <f t="shared" si="13"/>
        <v/>
      </c>
    </row>
    <row r="893" spans="1:2" x14ac:dyDescent="0.2">
      <c r="A893" t="str">
        <f>IF(C893&amp;G893&amp;D893&lt;&gt;'Funnel setup'!$K$3&amp;'Funnel setup'!$K$4&amp;'Funnel setup'!$K$6,".",IF(A892=".",1,A892+1))</f>
        <v>.</v>
      </c>
      <c r="B893" s="244" t="str">
        <f t="shared" si="13"/>
        <v/>
      </c>
    </row>
    <row r="894" spans="1:2" x14ac:dyDescent="0.2">
      <c r="A894" t="str">
        <f>IF(C894&amp;G894&amp;D894&lt;&gt;'Funnel setup'!$K$3&amp;'Funnel setup'!$K$4&amp;'Funnel setup'!$K$6,".",IF(A893=".",1,A893+1))</f>
        <v>.</v>
      </c>
      <c r="B894" s="244" t="str">
        <f t="shared" si="13"/>
        <v/>
      </c>
    </row>
    <row r="895" spans="1:2" x14ac:dyDescent="0.2">
      <c r="A895" t="str">
        <f>IF(C895&amp;G895&amp;D895&lt;&gt;'Funnel setup'!$K$3&amp;'Funnel setup'!$K$4&amp;'Funnel setup'!$K$6,".",IF(A894=".",1,A894+1))</f>
        <v>.</v>
      </c>
      <c r="B895" s="244" t="str">
        <f t="shared" si="13"/>
        <v/>
      </c>
    </row>
    <row r="896" spans="1:2" x14ac:dyDescent="0.2">
      <c r="A896" t="str">
        <f>IF(C896&amp;G896&amp;D896&lt;&gt;'Funnel setup'!$K$3&amp;'Funnel setup'!$K$4&amp;'Funnel setup'!$K$6,".",IF(A895=".",1,A895+1))</f>
        <v>.</v>
      </c>
      <c r="B896" s="244" t="str">
        <f t="shared" si="13"/>
        <v/>
      </c>
    </row>
    <row r="897" spans="1:2" x14ac:dyDescent="0.2">
      <c r="A897" t="str">
        <f>IF(C897&amp;G897&amp;D897&lt;&gt;'Funnel setup'!$K$3&amp;'Funnel setup'!$K$4&amp;'Funnel setup'!$K$6,".",IF(A896=".",1,A896+1))</f>
        <v>.</v>
      </c>
      <c r="B897" s="244" t="str">
        <f t="shared" si="13"/>
        <v/>
      </c>
    </row>
    <row r="898" spans="1:2" x14ac:dyDescent="0.2">
      <c r="A898" t="str">
        <f>IF(C898&amp;G898&amp;D898&lt;&gt;'Funnel setup'!$K$3&amp;'Funnel setup'!$K$4&amp;'Funnel setup'!$K$6,".",IF(A897=".",1,A897+1))</f>
        <v>.</v>
      </c>
      <c r="B898" s="244" t="str">
        <f t="shared" ref="B898:B961" si="14">C898&amp;D898&amp;F898&amp;G898</f>
        <v/>
      </c>
    </row>
    <row r="899" spans="1:2" x14ac:dyDescent="0.2">
      <c r="A899" t="str">
        <f>IF(C899&amp;G899&amp;D899&lt;&gt;'Funnel setup'!$K$3&amp;'Funnel setup'!$K$4&amp;'Funnel setup'!$K$6,".",IF(A898=".",1,A898+1))</f>
        <v>.</v>
      </c>
      <c r="B899" s="244" t="str">
        <f t="shared" si="14"/>
        <v/>
      </c>
    </row>
    <row r="900" spans="1:2" x14ac:dyDescent="0.2">
      <c r="A900" t="str">
        <f>IF(C900&amp;G900&amp;D900&lt;&gt;'Funnel setup'!$K$3&amp;'Funnel setup'!$K$4&amp;'Funnel setup'!$K$6,".",IF(A899=".",1,A899+1))</f>
        <v>.</v>
      </c>
      <c r="B900" s="244" t="str">
        <f t="shared" si="14"/>
        <v/>
      </c>
    </row>
    <row r="901" spans="1:2" x14ac:dyDescent="0.2">
      <c r="A901" t="str">
        <f>IF(C901&amp;G901&amp;D901&lt;&gt;'Funnel setup'!$K$3&amp;'Funnel setup'!$K$4&amp;'Funnel setup'!$K$6,".",IF(A900=".",1,A900+1))</f>
        <v>.</v>
      </c>
      <c r="B901" s="244" t="str">
        <f t="shared" si="14"/>
        <v/>
      </c>
    </row>
    <row r="902" spans="1:2" x14ac:dyDescent="0.2">
      <c r="A902" t="str">
        <f>IF(C902&amp;G902&amp;D902&lt;&gt;'Funnel setup'!$K$3&amp;'Funnel setup'!$K$4&amp;'Funnel setup'!$K$6,".",IF(A901=".",1,A901+1))</f>
        <v>.</v>
      </c>
      <c r="B902" s="244" t="str">
        <f t="shared" si="14"/>
        <v/>
      </c>
    </row>
    <row r="903" spans="1:2" x14ac:dyDescent="0.2">
      <c r="A903" t="str">
        <f>IF(C903&amp;G903&amp;D903&lt;&gt;'Funnel setup'!$K$3&amp;'Funnel setup'!$K$4&amp;'Funnel setup'!$K$6,".",IF(A902=".",1,A902+1))</f>
        <v>.</v>
      </c>
      <c r="B903" s="244" t="str">
        <f t="shared" si="14"/>
        <v/>
      </c>
    </row>
    <row r="904" spans="1:2" x14ac:dyDescent="0.2">
      <c r="A904" t="str">
        <f>IF(C904&amp;G904&amp;D904&lt;&gt;'Funnel setup'!$K$3&amp;'Funnel setup'!$K$4&amp;'Funnel setup'!$K$6,".",IF(A903=".",1,A903+1))</f>
        <v>.</v>
      </c>
      <c r="B904" s="244" t="str">
        <f t="shared" si="14"/>
        <v/>
      </c>
    </row>
    <row r="905" spans="1:2" x14ac:dyDescent="0.2">
      <c r="A905" t="str">
        <f>IF(C905&amp;G905&amp;D905&lt;&gt;'Funnel setup'!$K$3&amp;'Funnel setup'!$K$4&amp;'Funnel setup'!$K$6,".",IF(A904=".",1,A904+1))</f>
        <v>.</v>
      </c>
      <c r="B905" s="244" t="str">
        <f t="shared" si="14"/>
        <v/>
      </c>
    </row>
    <row r="906" spans="1:2" x14ac:dyDescent="0.2">
      <c r="A906" t="str">
        <f>IF(C906&amp;G906&amp;D906&lt;&gt;'Funnel setup'!$K$3&amp;'Funnel setup'!$K$4&amp;'Funnel setup'!$K$6,".",IF(A905=".",1,A905+1))</f>
        <v>.</v>
      </c>
      <c r="B906" s="244" t="str">
        <f t="shared" si="14"/>
        <v/>
      </c>
    </row>
    <row r="907" spans="1:2" x14ac:dyDescent="0.2">
      <c r="A907" t="str">
        <f>IF(C907&amp;G907&amp;D907&lt;&gt;'Funnel setup'!$K$3&amp;'Funnel setup'!$K$4&amp;'Funnel setup'!$K$6,".",IF(A906=".",1,A906+1))</f>
        <v>.</v>
      </c>
      <c r="B907" s="244" t="str">
        <f t="shared" si="14"/>
        <v/>
      </c>
    </row>
    <row r="908" spans="1:2" x14ac:dyDescent="0.2">
      <c r="A908" t="str">
        <f>IF(C908&amp;G908&amp;D908&lt;&gt;'Funnel setup'!$K$3&amp;'Funnel setup'!$K$4&amp;'Funnel setup'!$K$6,".",IF(A907=".",1,A907+1))</f>
        <v>.</v>
      </c>
      <c r="B908" s="244" t="str">
        <f t="shared" si="14"/>
        <v/>
      </c>
    </row>
    <row r="909" spans="1:2" x14ac:dyDescent="0.2">
      <c r="A909" t="str">
        <f>IF(C909&amp;G909&amp;D909&lt;&gt;'Funnel setup'!$K$3&amp;'Funnel setup'!$K$4&amp;'Funnel setup'!$K$6,".",IF(A908=".",1,A908+1))</f>
        <v>.</v>
      </c>
      <c r="B909" s="244" t="str">
        <f t="shared" si="14"/>
        <v/>
      </c>
    </row>
    <row r="910" spans="1:2" x14ac:dyDescent="0.2">
      <c r="A910" t="str">
        <f>IF(C910&amp;G910&amp;D910&lt;&gt;'Funnel setup'!$K$3&amp;'Funnel setup'!$K$4&amp;'Funnel setup'!$K$6,".",IF(A909=".",1,A909+1))</f>
        <v>.</v>
      </c>
      <c r="B910" s="244" t="str">
        <f t="shared" si="14"/>
        <v/>
      </c>
    </row>
    <row r="911" spans="1:2" x14ac:dyDescent="0.2">
      <c r="A911" t="str">
        <f>IF(C911&amp;G911&amp;D911&lt;&gt;'Funnel setup'!$K$3&amp;'Funnel setup'!$K$4&amp;'Funnel setup'!$K$6,".",IF(A910=".",1,A910+1))</f>
        <v>.</v>
      </c>
      <c r="B911" s="244" t="str">
        <f t="shared" si="14"/>
        <v/>
      </c>
    </row>
    <row r="912" spans="1:2" x14ac:dyDescent="0.2">
      <c r="A912" t="str">
        <f>IF(C912&amp;G912&amp;D912&lt;&gt;'Funnel setup'!$K$3&amp;'Funnel setup'!$K$4&amp;'Funnel setup'!$K$6,".",IF(A911=".",1,A911+1))</f>
        <v>.</v>
      </c>
      <c r="B912" s="244" t="str">
        <f t="shared" si="14"/>
        <v/>
      </c>
    </row>
    <row r="913" spans="1:2" x14ac:dyDescent="0.2">
      <c r="A913" t="str">
        <f>IF(C913&amp;G913&amp;D913&lt;&gt;'Funnel setup'!$K$3&amp;'Funnel setup'!$K$4&amp;'Funnel setup'!$K$6,".",IF(A912=".",1,A912+1))</f>
        <v>.</v>
      </c>
      <c r="B913" s="244" t="str">
        <f t="shared" si="14"/>
        <v/>
      </c>
    </row>
    <row r="914" spans="1:2" x14ac:dyDescent="0.2">
      <c r="A914" t="str">
        <f>IF(C914&amp;G914&amp;D914&lt;&gt;'Funnel setup'!$K$3&amp;'Funnel setup'!$K$4&amp;'Funnel setup'!$K$6,".",IF(A913=".",1,A913+1))</f>
        <v>.</v>
      </c>
      <c r="B914" s="244" t="str">
        <f t="shared" si="14"/>
        <v/>
      </c>
    </row>
    <row r="915" spans="1:2" x14ac:dyDescent="0.2">
      <c r="A915" t="str">
        <f>IF(C915&amp;G915&amp;D915&lt;&gt;'Funnel setup'!$K$3&amp;'Funnel setup'!$K$4&amp;'Funnel setup'!$K$6,".",IF(A914=".",1,A914+1))</f>
        <v>.</v>
      </c>
      <c r="B915" s="244" t="str">
        <f t="shared" si="14"/>
        <v/>
      </c>
    </row>
    <row r="916" spans="1:2" x14ac:dyDescent="0.2">
      <c r="A916" t="str">
        <f>IF(C916&amp;G916&amp;D916&lt;&gt;'Funnel setup'!$K$3&amp;'Funnel setup'!$K$4&amp;'Funnel setup'!$K$6,".",IF(A915=".",1,A915+1))</f>
        <v>.</v>
      </c>
      <c r="B916" s="244" t="str">
        <f t="shared" si="14"/>
        <v/>
      </c>
    </row>
    <row r="917" spans="1:2" x14ac:dyDescent="0.2">
      <c r="A917" t="str">
        <f>IF(C917&amp;G917&amp;D917&lt;&gt;'Funnel setup'!$K$3&amp;'Funnel setup'!$K$4&amp;'Funnel setup'!$K$6,".",IF(A916=".",1,A916+1))</f>
        <v>.</v>
      </c>
      <c r="B917" s="244" t="str">
        <f t="shared" si="14"/>
        <v/>
      </c>
    </row>
    <row r="918" spans="1:2" x14ac:dyDescent="0.2">
      <c r="A918" t="str">
        <f>IF(C918&amp;G918&amp;D918&lt;&gt;'Funnel setup'!$K$3&amp;'Funnel setup'!$K$4&amp;'Funnel setup'!$K$6,".",IF(A917=".",1,A917+1))</f>
        <v>.</v>
      </c>
      <c r="B918" s="244" t="str">
        <f t="shared" si="14"/>
        <v/>
      </c>
    </row>
    <row r="919" spans="1:2" x14ac:dyDescent="0.2">
      <c r="A919" t="str">
        <f>IF(C919&amp;G919&amp;D919&lt;&gt;'Funnel setup'!$K$3&amp;'Funnel setup'!$K$4&amp;'Funnel setup'!$K$6,".",IF(A918=".",1,A918+1))</f>
        <v>.</v>
      </c>
      <c r="B919" s="244" t="str">
        <f t="shared" si="14"/>
        <v/>
      </c>
    </row>
    <row r="920" spans="1:2" x14ac:dyDescent="0.2">
      <c r="A920" t="str">
        <f>IF(C920&amp;G920&amp;D920&lt;&gt;'Funnel setup'!$K$3&amp;'Funnel setup'!$K$4&amp;'Funnel setup'!$K$6,".",IF(A919=".",1,A919+1))</f>
        <v>.</v>
      </c>
      <c r="B920" s="244" t="str">
        <f t="shared" si="14"/>
        <v/>
      </c>
    </row>
    <row r="921" spans="1:2" x14ac:dyDescent="0.2">
      <c r="A921" t="str">
        <f>IF(C921&amp;G921&amp;D921&lt;&gt;'Funnel setup'!$K$3&amp;'Funnel setup'!$K$4&amp;'Funnel setup'!$K$6,".",IF(A920=".",1,A920+1))</f>
        <v>.</v>
      </c>
      <c r="B921" s="244" t="str">
        <f t="shared" si="14"/>
        <v/>
      </c>
    </row>
    <row r="922" spans="1:2" x14ac:dyDescent="0.2">
      <c r="A922" t="str">
        <f>IF(C922&amp;G922&amp;D922&lt;&gt;'Funnel setup'!$K$3&amp;'Funnel setup'!$K$4&amp;'Funnel setup'!$K$6,".",IF(A921=".",1,A921+1))</f>
        <v>.</v>
      </c>
      <c r="B922" s="244" t="str">
        <f t="shared" si="14"/>
        <v/>
      </c>
    </row>
    <row r="923" spans="1:2" x14ac:dyDescent="0.2">
      <c r="A923" t="str">
        <f>IF(C923&amp;G923&amp;D923&lt;&gt;'Funnel setup'!$K$3&amp;'Funnel setup'!$K$4&amp;'Funnel setup'!$K$6,".",IF(A922=".",1,A922+1))</f>
        <v>.</v>
      </c>
      <c r="B923" s="244" t="str">
        <f t="shared" si="14"/>
        <v/>
      </c>
    </row>
    <row r="924" spans="1:2" x14ac:dyDescent="0.2">
      <c r="A924" t="str">
        <f>IF(C924&amp;G924&amp;D924&lt;&gt;'Funnel setup'!$K$3&amp;'Funnel setup'!$K$4&amp;'Funnel setup'!$K$6,".",IF(A923=".",1,A923+1))</f>
        <v>.</v>
      </c>
      <c r="B924" s="244" t="str">
        <f t="shared" si="14"/>
        <v/>
      </c>
    </row>
    <row r="925" spans="1:2" x14ac:dyDescent="0.2">
      <c r="A925" t="str">
        <f>IF(C925&amp;G925&amp;D925&lt;&gt;'Funnel setup'!$K$3&amp;'Funnel setup'!$K$4&amp;'Funnel setup'!$K$6,".",IF(A924=".",1,A924+1))</f>
        <v>.</v>
      </c>
      <c r="B925" s="244" t="str">
        <f t="shared" si="14"/>
        <v/>
      </c>
    </row>
    <row r="926" spans="1:2" x14ac:dyDescent="0.2">
      <c r="A926" t="str">
        <f>IF(C926&amp;G926&amp;D926&lt;&gt;'Funnel setup'!$K$3&amp;'Funnel setup'!$K$4&amp;'Funnel setup'!$K$6,".",IF(A925=".",1,A925+1))</f>
        <v>.</v>
      </c>
      <c r="B926" s="244" t="str">
        <f t="shared" si="14"/>
        <v/>
      </c>
    </row>
    <row r="927" spans="1:2" x14ac:dyDescent="0.2">
      <c r="A927" t="str">
        <f>IF(C927&amp;G927&amp;D927&lt;&gt;'Funnel setup'!$K$3&amp;'Funnel setup'!$K$4&amp;'Funnel setup'!$K$6,".",IF(A926=".",1,A926+1))</f>
        <v>.</v>
      </c>
      <c r="B927" s="244" t="str">
        <f t="shared" si="14"/>
        <v/>
      </c>
    </row>
    <row r="928" spans="1:2" x14ac:dyDescent="0.2">
      <c r="A928" t="str">
        <f>IF(C928&amp;G928&amp;D928&lt;&gt;'Funnel setup'!$K$3&amp;'Funnel setup'!$K$4&amp;'Funnel setup'!$K$6,".",IF(A927=".",1,A927+1))</f>
        <v>.</v>
      </c>
      <c r="B928" s="244" t="str">
        <f t="shared" si="14"/>
        <v/>
      </c>
    </row>
    <row r="929" spans="1:2" x14ac:dyDescent="0.2">
      <c r="A929" t="str">
        <f>IF(C929&amp;G929&amp;D929&lt;&gt;'Funnel setup'!$K$3&amp;'Funnel setup'!$K$4&amp;'Funnel setup'!$K$6,".",IF(A928=".",1,A928+1))</f>
        <v>.</v>
      </c>
      <c r="B929" s="244" t="str">
        <f t="shared" si="14"/>
        <v/>
      </c>
    </row>
    <row r="930" spans="1:2" x14ac:dyDescent="0.2">
      <c r="A930" t="str">
        <f>IF(C930&amp;G930&amp;D930&lt;&gt;'Funnel setup'!$K$3&amp;'Funnel setup'!$K$4&amp;'Funnel setup'!$K$6,".",IF(A929=".",1,A929+1))</f>
        <v>.</v>
      </c>
      <c r="B930" s="244" t="str">
        <f t="shared" si="14"/>
        <v/>
      </c>
    </row>
    <row r="931" spans="1:2" x14ac:dyDescent="0.2">
      <c r="A931" t="str">
        <f>IF(C931&amp;G931&amp;D931&lt;&gt;'Funnel setup'!$K$3&amp;'Funnel setup'!$K$4&amp;'Funnel setup'!$K$6,".",IF(A930=".",1,A930+1))</f>
        <v>.</v>
      </c>
      <c r="B931" s="244" t="str">
        <f t="shared" si="14"/>
        <v/>
      </c>
    </row>
    <row r="932" spans="1:2" x14ac:dyDescent="0.2">
      <c r="A932" t="str">
        <f>IF(C932&amp;G932&amp;D932&lt;&gt;'Funnel setup'!$K$3&amp;'Funnel setup'!$K$4&amp;'Funnel setup'!$K$6,".",IF(A931=".",1,A931+1))</f>
        <v>.</v>
      </c>
      <c r="B932" s="244" t="str">
        <f t="shared" si="14"/>
        <v/>
      </c>
    </row>
    <row r="933" spans="1:2" x14ac:dyDescent="0.2">
      <c r="A933" t="str">
        <f>IF(C933&amp;G933&amp;D933&lt;&gt;'Funnel setup'!$K$3&amp;'Funnel setup'!$K$4&amp;'Funnel setup'!$K$6,".",IF(A932=".",1,A932+1))</f>
        <v>.</v>
      </c>
      <c r="B933" s="244" t="str">
        <f t="shared" si="14"/>
        <v/>
      </c>
    </row>
    <row r="934" spans="1:2" x14ac:dyDescent="0.2">
      <c r="A934" t="str">
        <f>IF(C934&amp;G934&amp;D934&lt;&gt;'Funnel setup'!$K$3&amp;'Funnel setup'!$K$4&amp;'Funnel setup'!$K$6,".",IF(A933=".",1,A933+1))</f>
        <v>.</v>
      </c>
      <c r="B934" s="244" t="str">
        <f t="shared" si="14"/>
        <v/>
      </c>
    </row>
    <row r="935" spans="1:2" x14ac:dyDescent="0.2">
      <c r="A935" t="str">
        <f>IF(C935&amp;G935&amp;D935&lt;&gt;'Funnel setup'!$K$3&amp;'Funnel setup'!$K$4&amp;'Funnel setup'!$K$6,".",IF(A934=".",1,A934+1))</f>
        <v>.</v>
      </c>
      <c r="B935" s="244" t="str">
        <f t="shared" si="14"/>
        <v/>
      </c>
    </row>
    <row r="936" spans="1:2" x14ac:dyDescent="0.2">
      <c r="A936" t="str">
        <f>IF(C936&amp;G936&amp;D936&lt;&gt;'Funnel setup'!$K$3&amp;'Funnel setup'!$K$4&amp;'Funnel setup'!$K$6,".",IF(A935=".",1,A935+1))</f>
        <v>.</v>
      </c>
      <c r="B936" s="244" t="str">
        <f t="shared" si="14"/>
        <v/>
      </c>
    </row>
    <row r="937" spans="1:2" x14ac:dyDescent="0.2">
      <c r="A937" t="str">
        <f>IF(C937&amp;G937&amp;D937&lt;&gt;'Funnel setup'!$K$3&amp;'Funnel setup'!$K$4&amp;'Funnel setup'!$K$6,".",IF(A936=".",1,A936+1))</f>
        <v>.</v>
      </c>
      <c r="B937" s="244" t="str">
        <f t="shared" si="14"/>
        <v/>
      </c>
    </row>
    <row r="938" spans="1:2" x14ac:dyDescent="0.2">
      <c r="A938" t="str">
        <f>IF(C938&amp;G938&amp;D938&lt;&gt;'Funnel setup'!$K$3&amp;'Funnel setup'!$K$4&amp;'Funnel setup'!$K$6,".",IF(A937=".",1,A937+1))</f>
        <v>.</v>
      </c>
      <c r="B938" s="244" t="str">
        <f t="shared" si="14"/>
        <v/>
      </c>
    </row>
    <row r="939" spans="1:2" x14ac:dyDescent="0.2">
      <c r="A939" t="str">
        <f>IF(C939&amp;G939&amp;D939&lt;&gt;'Funnel setup'!$K$3&amp;'Funnel setup'!$K$4&amp;'Funnel setup'!$K$6,".",IF(A938=".",1,A938+1))</f>
        <v>.</v>
      </c>
      <c r="B939" s="244" t="str">
        <f t="shared" si="14"/>
        <v/>
      </c>
    </row>
    <row r="940" spans="1:2" x14ac:dyDescent="0.2">
      <c r="A940" t="str">
        <f>IF(C940&amp;G940&amp;D940&lt;&gt;'Funnel setup'!$K$3&amp;'Funnel setup'!$K$4&amp;'Funnel setup'!$K$6,".",IF(A939=".",1,A939+1))</f>
        <v>.</v>
      </c>
      <c r="B940" s="244" t="str">
        <f t="shared" si="14"/>
        <v/>
      </c>
    </row>
    <row r="941" spans="1:2" x14ac:dyDescent="0.2">
      <c r="A941" t="str">
        <f>IF(C941&amp;G941&amp;D941&lt;&gt;'Funnel setup'!$K$3&amp;'Funnel setup'!$K$4&amp;'Funnel setup'!$K$6,".",IF(A940=".",1,A940+1))</f>
        <v>.</v>
      </c>
      <c r="B941" s="244" t="str">
        <f t="shared" si="14"/>
        <v/>
      </c>
    </row>
    <row r="942" spans="1:2" x14ac:dyDescent="0.2">
      <c r="A942" t="str">
        <f>IF(C942&amp;G942&amp;D942&lt;&gt;'Funnel setup'!$K$3&amp;'Funnel setup'!$K$4&amp;'Funnel setup'!$K$6,".",IF(A941=".",1,A941+1))</f>
        <v>.</v>
      </c>
      <c r="B942" s="244" t="str">
        <f t="shared" si="14"/>
        <v/>
      </c>
    </row>
    <row r="943" spans="1:2" x14ac:dyDescent="0.2">
      <c r="A943" t="str">
        <f>IF(C943&amp;G943&amp;D943&lt;&gt;'Funnel setup'!$K$3&amp;'Funnel setup'!$K$4&amp;'Funnel setup'!$K$6,".",IF(A942=".",1,A942+1))</f>
        <v>.</v>
      </c>
      <c r="B943" s="244" t="str">
        <f t="shared" si="14"/>
        <v/>
      </c>
    </row>
    <row r="944" spans="1:2" x14ac:dyDescent="0.2">
      <c r="A944" t="str">
        <f>IF(C944&amp;G944&amp;D944&lt;&gt;'Funnel setup'!$K$3&amp;'Funnel setup'!$K$4&amp;'Funnel setup'!$K$6,".",IF(A943=".",1,A943+1))</f>
        <v>.</v>
      </c>
      <c r="B944" s="244" t="str">
        <f t="shared" si="14"/>
        <v/>
      </c>
    </row>
    <row r="945" spans="1:2" x14ac:dyDescent="0.2">
      <c r="A945" t="str">
        <f>IF(C945&amp;G945&amp;D945&lt;&gt;'Funnel setup'!$K$3&amp;'Funnel setup'!$K$4&amp;'Funnel setup'!$K$6,".",IF(A944=".",1,A944+1))</f>
        <v>.</v>
      </c>
      <c r="B945" s="244" t="str">
        <f t="shared" si="14"/>
        <v/>
      </c>
    </row>
    <row r="946" spans="1:2" x14ac:dyDescent="0.2">
      <c r="A946" t="str">
        <f>IF(C946&amp;G946&amp;D946&lt;&gt;'Funnel setup'!$K$3&amp;'Funnel setup'!$K$4&amp;'Funnel setup'!$K$6,".",IF(A945=".",1,A945+1))</f>
        <v>.</v>
      </c>
      <c r="B946" s="244" t="str">
        <f t="shared" si="14"/>
        <v/>
      </c>
    </row>
    <row r="947" spans="1:2" x14ac:dyDescent="0.2">
      <c r="A947" t="str">
        <f>IF(C947&amp;G947&amp;D947&lt;&gt;'Funnel setup'!$K$3&amp;'Funnel setup'!$K$4&amp;'Funnel setup'!$K$6,".",IF(A946=".",1,A946+1))</f>
        <v>.</v>
      </c>
      <c r="B947" s="244" t="str">
        <f t="shared" si="14"/>
        <v/>
      </c>
    </row>
    <row r="948" spans="1:2" x14ac:dyDescent="0.2">
      <c r="A948" t="str">
        <f>IF(C948&amp;G948&amp;D948&lt;&gt;'Funnel setup'!$K$3&amp;'Funnel setup'!$K$4&amp;'Funnel setup'!$K$6,".",IF(A947=".",1,A947+1))</f>
        <v>.</v>
      </c>
      <c r="B948" s="244" t="str">
        <f t="shared" si="14"/>
        <v/>
      </c>
    </row>
    <row r="949" spans="1:2" x14ac:dyDescent="0.2">
      <c r="A949" t="str">
        <f>IF(C949&amp;G949&amp;D949&lt;&gt;'Funnel setup'!$K$3&amp;'Funnel setup'!$K$4&amp;'Funnel setup'!$K$6,".",IF(A948=".",1,A948+1))</f>
        <v>.</v>
      </c>
      <c r="B949" s="244" t="str">
        <f t="shared" si="14"/>
        <v/>
      </c>
    </row>
    <row r="950" spans="1:2" x14ac:dyDescent="0.2">
      <c r="A950" t="str">
        <f>IF(C950&amp;G950&amp;D950&lt;&gt;'Funnel setup'!$K$3&amp;'Funnel setup'!$K$4&amp;'Funnel setup'!$K$6,".",IF(A949=".",1,A949+1))</f>
        <v>.</v>
      </c>
      <c r="B950" s="244" t="str">
        <f t="shared" si="14"/>
        <v/>
      </c>
    </row>
    <row r="951" spans="1:2" x14ac:dyDescent="0.2">
      <c r="A951" t="str">
        <f>IF(C951&amp;G951&amp;D951&lt;&gt;'Funnel setup'!$K$3&amp;'Funnel setup'!$K$4&amp;'Funnel setup'!$K$6,".",IF(A950=".",1,A950+1))</f>
        <v>.</v>
      </c>
      <c r="B951" s="244" t="str">
        <f t="shared" si="14"/>
        <v/>
      </c>
    </row>
    <row r="952" spans="1:2" x14ac:dyDescent="0.2">
      <c r="A952" t="str">
        <f>IF(C952&amp;G952&amp;D952&lt;&gt;'Funnel setup'!$K$3&amp;'Funnel setup'!$K$4&amp;'Funnel setup'!$K$6,".",IF(A951=".",1,A951+1))</f>
        <v>.</v>
      </c>
      <c r="B952" s="244" t="str">
        <f t="shared" si="14"/>
        <v/>
      </c>
    </row>
    <row r="953" spans="1:2" x14ac:dyDescent="0.2">
      <c r="A953" t="str">
        <f>IF(C953&amp;G953&amp;D953&lt;&gt;'Funnel setup'!$K$3&amp;'Funnel setup'!$K$4&amp;'Funnel setup'!$K$6,".",IF(A952=".",1,A952+1))</f>
        <v>.</v>
      </c>
      <c r="B953" s="244" t="str">
        <f t="shared" si="14"/>
        <v/>
      </c>
    </row>
    <row r="954" spans="1:2" x14ac:dyDescent="0.2">
      <c r="A954" t="str">
        <f>IF(C954&amp;G954&amp;D954&lt;&gt;'Funnel setup'!$K$3&amp;'Funnel setup'!$K$4&amp;'Funnel setup'!$K$6,".",IF(A953=".",1,A953+1))</f>
        <v>.</v>
      </c>
      <c r="B954" s="244" t="str">
        <f t="shared" si="14"/>
        <v/>
      </c>
    </row>
    <row r="955" spans="1:2" x14ac:dyDescent="0.2">
      <c r="A955" t="str">
        <f>IF(C955&amp;G955&amp;D955&lt;&gt;'Funnel setup'!$K$3&amp;'Funnel setup'!$K$4&amp;'Funnel setup'!$K$6,".",IF(A954=".",1,A954+1))</f>
        <v>.</v>
      </c>
      <c r="B955" s="244" t="str">
        <f t="shared" si="14"/>
        <v/>
      </c>
    </row>
    <row r="956" spans="1:2" x14ac:dyDescent="0.2">
      <c r="A956" t="str">
        <f>IF(C956&amp;G956&amp;D956&lt;&gt;'Funnel setup'!$K$3&amp;'Funnel setup'!$K$4&amp;'Funnel setup'!$K$6,".",IF(A955=".",1,A955+1))</f>
        <v>.</v>
      </c>
      <c r="B956" s="244" t="str">
        <f t="shared" si="14"/>
        <v/>
      </c>
    </row>
    <row r="957" spans="1:2" x14ac:dyDescent="0.2">
      <c r="A957" t="str">
        <f>IF(C957&amp;G957&amp;D957&lt;&gt;'Funnel setup'!$K$3&amp;'Funnel setup'!$K$4&amp;'Funnel setup'!$K$6,".",IF(A956=".",1,A956+1))</f>
        <v>.</v>
      </c>
      <c r="B957" s="244" t="str">
        <f t="shared" si="14"/>
        <v/>
      </c>
    </row>
    <row r="958" spans="1:2" x14ac:dyDescent="0.2">
      <c r="A958" t="str">
        <f>IF(C958&amp;G958&amp;D958&lt;&gt;'Funnel setup'!$K$3&amp;'Funnel setup'!$K$4&amp;'Funnel setup'!$K$6,".",IF(A957=".",1,A957+1))</f>
        <v>.</v>
      </c>
      <c r="B958" s="244" t="str">
        <f t="shared" si="14"/>
        <v/>
      </c>
    </row>
    <row r="959" spans="1:2" x14ac:dyDescent="0.2">
      <c r="A959" t="str">
        <f>IF(C959&amp;G959&amp;D959&lt;&gt;'Funnel setup'!$K$3&amp;'Funnel setup'!$K$4&amp;'Funnel setup'!$K$6,".",IF(A958=".",1,A958+1))</f>
        <v>.</v>
      </c>
      <c r="B959" s="244" t="str">
        <f t="shared" si="14"/>
        <v/>
      </c>
    </row>
    <row r="960" spans="1:2" x14ac:dyDescent="0.2">
      <c r="A960" t="str">
        <f>IF(C960&amp;G960&amp;D960&lt;&gt;'Funnel setup'!$K$3&amp;'Funnel setup'!$K$4&amp;'Funnel setup'!$K$6,".",IF(A959=".",1,A959+1))</f>
        <v>.</v>
      </c>
      <c r="B960" s="244" t="str">
        <f t="shared" si="14"/>
        <v/>
      </c>
    </row>
    <row r="961" spans="1:2" x14ac:dyDescent="0.2">
      <c r="A961" t="str">
        <f>IF(C961&amp;G961&amp;D961&lt;&gt;'Funnel setup'!$K$3&amp;'Funnel setup'!$K$4&amp;'Funnel setup'!$K$6,".",IF(A960=".",1,A960+1))</f>
        <v>.</v>
      </c>
      <c r="B961" s="244" t="str">
        <f t="shared" si="14"/>
        <v/>
      </c>
    </row>
    <row r="962" spans="1:2" x14ac:dyDescent="0.2">
      <c r="A962" t="str">
        <f>IF(C962&amp;G962&amp;D962&lt;&gt;'Funnel setup'!$K$3&amp;'Funnel setup'!$K$4&amp;'Funnel setup'!$K$6,".",IF(A961=".",1,A961+1))</f>
        <v>.</v>
      </c>
      <c r="B962" s="244" t="str">
        <f t="shared" ref="B962:B1025" si="15">C962&amp;D962&amp;F962&amp;G962</f>
        <v/>
      </c>
    </row>
    <row r="963" spans="1:2" x14ac:dyDescent="0.2">
      <c r="A963" t="str">
        <f>IF(C963&amp;G963&amp;D963&lt;&gt;'Funnel setup'!$K$3&amp;'Funnel setup'!$K$4&amp;'Funnel setup'!$K$6,".",IF(A962=".",1,A962+1))</f>
        <v>.</v>
      </c>
      <c r="B963" s="244" t="str">
        <f t="shared" si="15"/>
        <v/>
      </c>
    </row>
    <row r="964" spans="1:2" x14ac:dyDescent="0.2">
      <c r="A964" t="str">
        <f>IF(C964&amp;G964&amp;D964&lt;&gt;'Funnel setup'!$K$3&amp;'Funnel setup'!$K$4&amp;'Funnel setup'!$K$6,".",IF(A963=".",1,A963+1))</f>
        <v>.</v>
      </c>
      <c r="B964" s="244" t="str">
        <f t="shared" si="15"/>
        <v/>
      </c>
    </row>
    <row r="965" spans="1:2" x14ac:dyDescent="0.2">
      <c r="A965" t="str">
        <f>IF(C965&amp;G965&amp;D965&lt;&gt;'Funnel setup'!$K$3&amp;'Funnel setup'!$K$4&amp;'Funnel setup'!$K$6,".",IF(A964=".",1,A964+1))</f>
        <v>.</v>
      </c>
      <c r="B965" s="244" t="str">
        <f t="shared" si="15"/>
        <v/>
      </c>
    </row>
    <row r="966" spans="1:2" x14ac:dyDescent="0.2">
      <c r="A966" t="str">
        <f>IF(C966&amp;G966&amp;D966&lt;&gt;'Funnel setup'!$K$3&amp;'Funnel setup'!$K$4&amp;'Funnel setup'!$K$6,".",IF(A965=".",1,A965+1))</f>
        <v>.</v>
      </c>
      <c r="B966" s="244" t="str">
        <f t="shared" si="15"/>
        <v/>
      </c>
    </row>
    <row r="967" spans="1:2" x14ac:dyDescent="0.2">
      <c r="A967" t="str">
        <f>IF(C967&amp;G967&amp;D967&lt;&gt;'Funnel setup'!$K$3&amp;'Funnel setup'!$K$4&amp;'Funnel setup'!$K$6,".",IF(A966=".",1,A966+1))</f>
        <v>.</v>
      </c>
      <c r="B967" s="244" t="str">
        <f t="shared" si="15"/>
        <v/>
      </c>
    </row>
    <row r="968" spans="1:2" x14ac:dyDescent="0.2">
      <c r="A968" t="str">
        <f>IF(C968&amp;G968&amp;D968&lt;&gt;'Funnel setup'!$K$3&amp;'Funnel setup'!$K$4&amp;'Funnel setup'!$K$6,".",IF(A967=".",1,A967+1))</f>
        <v>.</v>
      </c>
      <c r="B968" s="244" t="str">
        <f t="shared" si="15"/>
        <v/>
      </c>
    </row>
    <row r="969" spans="1:2" x14ac:dyDescent="0.2">
      <c r="A969" t="str">
        <f>IF(C969&amp;G969&amp;D969&lt;&gt;'Funnel setup'!$K$3&amp;'Funnel setup'!$K$4&amp;'Funnel setup'!$K$6,".",IF(A968=".",1,A968+1))</f>
        <v>.</v>
      </c>
      <c r="B969" s="244" t="str">
        <f t="shared" si="15"/>
        <v/>
      </c>
    </row>
    <row r="970" spans="1:2" x14ac:dyDescent="0.2">
      <c r="A970" t="str">
        <f>IF(C970&amp;G970&amp;D970&lt;&gt;'Funnel setup'!$K$3&amp;'Funnel setup'!$K$4&amp;'Funnel setup'!$K$6,".",IF(A969=".",1,A969+1))</f>
        <v>.</v>
      </c>
      <c r="B970" s="244" t="str">
        <f t="shared" si="15"/>
        <v/>
      </c>
    </row>
    <row r="971" spans="1:2" x14ac:dyDescent="0.2">
      <c r="A971" t="str">
        <f>IF(C971&amp;G971&amp;D971&lt;&gt;'Funnel setup'!$K$3&amp;'Funnel setup'!$K$4&amp;'Funnel setup'!$K$6,".",IF(A970=".",1,A970+1))</f>
        <v>.</v>
      </c>
      <c r="B971" s="244" t="str">
        <f t="shared" si="15"/>
        <v/>
      </c>
    </row>
    <row r="972" spans="1:2" x14ac:dyDescent="0.2">
      <c r="A972" t="str">
        <f>IF(C972&amp;G972&amp;D972&lt;&gt;'Funnel setup'!$K$3&amp;'Funnel setup'!$K$4&amp;'Funnel setup'!$K$6,".",IF(A971=".",1,A971+1))</f>
        <v>.</v>
      </c>
      <c r="B972" s="244" t="str">
        <f t="shared" si="15"/>
        <v/>
      </c>
    </row>
    <row r="973" spans="1:2" x14ac:dyDescent="0.2">
      <c r="A973" t="str">
        <f>IF(C973&amp;G973&amp;D973&lt;&gt;'Funnel setup'!$K$3&amp;'Funnel setup'!$K$4&amp;'Funnel setup'!$K$6,".",IF(A972=".",1,A972+1))</f>
        <v>.</v>
      </c>
      <c r="B973" s="244" t="str">
        <f t="shared" si="15"/>
        <v/>
      </c>
    </row>
    <row r="974" spans="1:2" x14ac:dyDescent="0.2">
      <c r="A974" t="str">
        <f>IF(C974&amp;G974&amp;D974&lt;&gt;'Funnel setup'!$K$3&amp;'Funnel setup'!$K$4&amp;'Funnel setup'!$K$6,".",IF(A973=".",1,A973+1))</f>
        <v>.</v>
      </c>
      <c r="B974" s="244" t="str">
        <f t="shared" si="15"/>
        <v/>
      </c>
    </row>
    <row r="975" spans="1:2" x14ac:dyDescent="0.2">
      <c r="A975" t="str">
        <f>IF(C975&amp;G975&amp;D975&lt;&gt;'Funnel setup'!$K$3&amp;'Funnel setup'!$K$4&amp;'Funnel setup'!$K$6,".",IF(A974=".",1,A974+1))</f>
        <v>.</v>
      </c>
      <c r="B975" s="244" t="str">
        <f t="shared" si="15"/>
        <v/>
      </c>
    </row>
    <row r="976" spans="1:2" x14ac:dyDescent="0.2">
      <c r="A976" t="str">
        <f>IF(C976&amp;G976&amp;D976&lt;&gt;'Funnel setup'!$K$3&amp;'Funnel setup'!$K$4&amp;'Funnel setup'!$K$6,".",IF(A975=".",1,A975+1))</f>
        <v>.</v>
      </c>
      <c r="B976" s="244" t="str">
        <f t="shared" si="15"/>
        <v/>
      </c>
    </row>
    <row r="977" spans="1:2" x14ac:dyDescent="0.2">
      <c r="A977" t="str">
        <f>IF(C977&amp;G977&amp;D977&lt;&gt;'Funnel setup'!$K$3&amp;'Funnel setup'!$K$4&amp;'Funnel setup'!$K$6,".",IF(A976=".",1,A976+1))</f>
        <v>.</v>
      </c>
      <c r="B977" s="244" t="str">
        <f t="shared" si="15"/>
        <v/>
      </c>
    </row>
    <row r="978" spans="1:2" x14ac:dyDescent="0.2">
      <c r="A978" t="str">
        <f>IF(C978&amp;G978&amp;D978&lt;&gt;'Funnel setup'!$K$3&amp;'Funnel setup'!$K$4&amp;'Funnel setup'!$K$6,".",IF(A977=".",1,A977+1))</f>
        <v>.</v>
      </c>
      <c r="B978" s="244" t="str">
        <f t="shared" si="15"/>
        <v/>
      </c>
    </row>
    <row r="979" spans="1:2" x14ac:dyDescent="0.2">
      <c r="A979" t="str">
        <f>IF(C979&amp;G979&amp;D979&lt;&gt;'Funnel setup'!$K$3&amp;'Funnel setup'!$K$4&amp;'Funnel setup'!$K$6,".",IF(A978=".",1,A978+1))</f>
        <v>.</v>
      </c>
      <c r="B979" s="244" t="str">
        <f t="shared" si="15"/>
        <v/>
      </c>
    </row>
    <row r="980" spans="1:2" x14ac:dyDescent="0.2">
      <c r="A980" t="str">
        <f>IF(C980&amp;G980&amp;D980&lt;&gt;'Funnel setup'!$K$3&amp;'Funnel setup'!$K$4&amp;'Funnel setup'!$K$6,".",IF(A979=".",1,A979+1))</f>
        <v>.</v>
      </c>
      <c r="B980" s="244" t="str">
        <f t="shared" si="15"/>
        <v/>
      </c>
    </row>
    <row r="981" spans="1:2" x14ac:dyDescent="0.2">
      <c r="A981" t="str">
        <f>IF(C981&amp;G981&amp;D981&lt;&gt;'Funnel setup'!$K$3&amp;'Funnel setup'!$K$4&amp;'Funnel setup'!$K$6,".",IF(A980=".",1,A980+1))</f>
        <v>.</v>
      </c>
      <c r="B981" s="244" t="str">
        <f t="shared" si="15"/>
        <v/>
      </c>
    </row>
    <row r="982" spans="1:2" ht="20.25" customHeight="1" x14ac:dyDescent="0.2">
      <c r="A982" t="str">
        <f>IF(C982&amp;G982&amp;D982&lt;&gt;'Funnel setup'!$K$3&amp;'Funnel setup'!$K$4&amp;'Funnel setup'!$K$6,".",IF(A981=".",1,A981+1))</f>
        <v>.</v>
      </c>
      <c r="B982" s="244" t="str">
        <f t="shared" si="15"/>
        <v/>
      </c>
    </row>
    <row r="983" spans="1:2" ht="21" customHeight="1" x14ac:dyDescent="0.2">
      <c r="A983" t="str">
        <f>IF(C983&amp;G983&amp;D983&lt;&gt;'Funnel setup'!$K$3&amp;'Funnel setup'!$K$4&amp;'Funnel setup'!$K$6,".",IF(A982=".",1,A982+1))</f>
        <v>.</v>
      </c>
      <c r="B983" s="244" t="str">
        <f t="shared" si="15"/>
        <v/>
      </c>
    </row>
    <row r="984" spans="1:2" ht="18.75" customHeight="1" x14ac:dyDescent="0.2">
      <c r="A984" t="str">
        <f>IF(C984&amp;G984&amp;D984&lt;&gt;'Funnel setup'!$K$3&amp;'Funnel setup'!$K$4&amp;'Funnel setup'!$K$6,".",IF(A983=".",1,A983+1))</f>
        <v>.</v>
      </c>
      <c r="B984" s="244" t="str">
        <f t="shared" si="15"/>
        <v/>
      </c>
    </row>
    <row r="985" spans="1:2" ht="16.5" customHeight="1" x14ac:dyDescent="0.2">
      <c r="A985" t="str">
        <f>IF(C985&amp;G985&amp;D985&lt;&gt;'Funnel setup'!$K$3&amp;'Funnel setup'!$K$4&amp;'Funnel setup'!$K$6,".",IF(A984=".",1,A984+1))</f>
        <v>.</v>
      </c>
      <c r="B985" s="244" t="str">
        <f t="shared" si="15"/>
        <v/>
      </c>
    </row>
    <row r="986" spans="1:2" ht="19.5" customHeight="1" x14ac:dyDescent="0.2">
      <c r="A986" t="str">
        <f>IF(C986&amp;G986&amp;D986&lt;&gt;'Funnel setup'!$K$3&amp;'Funnel setup'!$K$4&amp;'Funnel setup'!$K$6,".",IF(A985=".",1,A985+1))</f>
        <v>.</v>
      </c>
      <c r="B986" s="244" t="str">
        <f t="shared" si="15"/>
        <v/>
      </c>
    </row>
    <row r="987" spans="1:2" ht="18" customHeight="1" x14ac:dyDescent="0.2">
      <c r="A987" t="str">
        <f>IF(C987&amp;G987&amp;D987&lt;&gt;'Funnel setup'!$K$3&amp;'Funnel setup'!$K$4&amp;'Funnel setup'!$K$6,".",IF(A986=".",1,A986+1))</f>
        <v>.</v>
      </c>
      <c r="B987" s="244" t="str">
        <f t="shared" si="15"/>
        <v/>
      </c>
    </row>
    <row r="988" spans="1:2" ht="16.5" customHeight="1" x14ac:dyDescent="0.2">
      <c r="A988" t="str">
        <f>IF(C988&amp;G988&amp;D988&lt;&gt;'Funnel setup'!$K$3&amp;'Funnel setup'!$K$4&amp;'Funnel setup'!$K$6,".",IF(A987=".",1,A987+1))</f>
        <v>.</v>
      </c>
      <c r="B988" s="244" t="str">
        <f t="shared" si="15"/>
        <v/>
      </c>
    </row>
    <row r="989" spans="1:2" ht="18.75" customHeight="1" x14ac:dyDescent="0.2">
      <c r="A989" t="str">
        <f>IF(C989&amp;G989&amp;D989&lt;&gt;'Funnel setup'!$K$3&amp;'Funnel setup'!$K$4&amp;'Funnel setup'!$K$6,".",IF(A988=".",1,A988+1))</f>
        <v>.</v>
      </c>
      <c r="B989" s="244" t="str">
        <f t="shared" si="15"/>
        <v/>
      </c>
    </row>
    <row r="990" spans="1:2" ht="20.25" customHeight="1" x14ac:dyDescent="0.2">
      <c r="A990" t="str">
        <f>IF(C990&amp;G990&amp;D990&lt;&gt;'Funnel setup'!$K$3&amp;'Funnel setup'!$K$4&amp;'Funnel setup'!$K$6,".",IF(A989=".",1,A989+1))</f>
        <v>.</v>
      </c>
      <c r="B990" s="244" t="str">
        <f t="shared" si="15"/>
        <v/>
      </c>
    </row>
    <row r="991" spans="1:2" ht="15" customHeight="1" x14ac:dyDescent="0.2">
      <c r="A991" t="str">
        <f>IF(C991&amp;G991&amp;D991&lt;&gt;'Funnel setup'!$K$3&amp;'Funnel setup'!$K$4&amp;'Funnel setup'!$K$6,".",IF(A990=".",1,A990+1))</f>
        <v>.</v>
      </c>
      <c r="B991" s="244" t="str">
        <f t="shared" si="15"/>
        <v/>
      </c>
    </row>
    <row r="992" spans="1:2" ht="21" customHeight="1" x14ac:dyDescent="0.2">
      <c r="A992" t="str">
        <f>IF(C992&amp;G992&amp;D992&lt;&gt;'Funnel setup'!$K$3&amp;'Funnel setup'!$K$4&amp;'Funnel setup'!$K$6,".",IF(A991=".",1,A991+1))</f>
        <v>.</v>
      </c>
      <c r="B992" s="244" t="str">
        <f t="shared" si="15"/>
        <v/>
      </c>
    </row>
    <row r="993" spans="1:2" ht="20.25" customHeight="1" x14ac:dyDescent="0.2">
      <c r="A993" t="str">
        <f>IF(C993&amp;G993&amp;D993&lt;&gt;'Funnel setup'!$K$3&amp;'Funnel setup'!$K$4&amp;'Funnel setup'!$K$6,".",IF(A992=".",1,A992+1))</f>
        <v>.</v>
      </c>
      <c r="B993" s="244" t="str">
        <f t="shared" si="15"/>
        <v/>
      </c>
    </row>
    <row r="994" spans="1:2" ht="24.75" customHeight="1" x14ac:dyDescent="0.2">
      <c r="A994" t="str">
        <f>IF(C994&amp;G994&amp;D994&lt;&gt;'Funnel setup'!$K$3&amp;'Funnel setup'!$K$4&amp;'Funnel setup'!$K$6,".",IF(A993=".",1,A993+1))</f>
        <v>.</v>
      </c>
      <c r="B994" s="244" t="str">
        <f t="shared" si="15"/>
        <v/>
      </c>
    </row>
    <row r="995" spans="1:2" ht="21.75" customHeight="1" x14ac:dyDescent="0.2">
      <c r="A995" t="str">
        <f>IF(C995&amp;G995&amp;D995&lt;&gt;'Funnel setup'!$K$3&amp;'Funnel setup'!$K$4&amp;'Funnel setup'!$K$6,".",IF(A994=".",1,A994+1))</f>
        <v>.</v>
      </c>
      <c r="B995" s="244" t="str">
        <f t="shared" si="15"/>
        <v/>
      </c>
    </row>
    <row r="996" spans="1:2" ht="18" customHeight="1" x14ac:dyDescent="0.2">
      <c r="A996" t="str">
        <f>IF(C996&amp;G996&amp;D996&lt;&gt;'Funnel setup'!$K$3&amp;'Funnel setup'!$K$4&amp;'Funnel setup'!$K$6,".",IF(A995=".",1,A995+1))</f>
        <v>.</v>
      </c>
      <c r="B996" s="244" t="str">
        <f t="shared" si="15"/>
        <v/>
      </c>
    </row>
    <row r="997" spans="1:2" ht="24" customHeight="1" x14ac:dyDescent="0.2">
      <c r="A997" t="str">
        <f>IF(C997&amp;G997&amp;D997&lt;&gt;'Funnel setup'!$K$3&amp;'Funnel setup'!$K$4&amp;'Funnel setup'!$K$6,".",IF(A996=".",1,A996+1))</f>
        <v>.</v>
      </c>
      <c r="B997" s="244" t="str">
        <f t="shared" si="15"/>
        <v/>
      </c>
    </row>
    <row r="998" spans="1:2" ht="19.5" customHeight="1" x14ac:dyDescent="0.2">
      <c r="A998" t="str">
        <f>IF(C998&amp;G998&amp;D998&lt;&gt;'Funnel setup'!$K$3&amp;'Funnel setup'!$K$4&amp;'Funnel setup'!$K$6,".",IF(A997=".",1,A997+1))</f>
        <v>.</v>
      </c>
      <c r="B998" s="244" t="str">
        <f t="shared" si="15"/>
        <v/>
      </c>
    </row>
    <row r="999" spans="1:2" ht="19.5" customHeight="1" x14ac:dyDescent="0.2">
      <c r="A999" t="str">
        <f>IF(C999&amp;G999&amp;D999&lt;&gt;'Funnel setup'!$K$3&amp;'Funnel setup'!$K$4&amp;'Funnel setup'!$K$6,".",IF(A998=".",1,A998+1))</f>
        <v>.</v>
      </c>
      <c r="B999" s="244" t="str">
        <f t="shared" si="15"/>
        <v/>
      </c>
    </row>
    <row r="1000" spans="1:2" ht="21.75" customHeight="1" x14ac:dyDescent="0.2">
      <c r="A1000" t="str">
        <f>IF(C1000&amp;G1000&amp;D1000&lt;&gt;'Funnel setup'!$K$3&amp;'Funnel setup'!$K$4&amp;'Funnel setup'!$K$6,".",IF(A999=".",1,A999+1))</f>
        <v>.</v>
      </c>
      <c r="B1000" s="244" t="str">
        <f t="shared" si="15"/>
        <v/>
      </c>
    </row>
    <row r="1001" spans="1:2" ht="16.5" customHeight="1" x14ac:dyDescent="0.2">
      <c r="A1001" t="str">
        <f>IF(C1001&amp;G1001&amp;D1001&lt;&gt;'Funnel setup'!$K$3&amp;'Funnel setup'!$K$4&amp;'Funnel setup'!$K$6,".",IF(A1000=".",1,A1000+1))</f>
        <v>.</v>
      </c>
      <c r="B1001" s="244" t="str">
        <f t="shared" si="15"/>
        <v/>
      </c>
    </row>
    <row r="1002" spans="1:2" ht="15.75" customHeight="1" x14ac:dyDescent="0.2">
      <c r="A1002" t="str">
        <f>IF(C1002&amp;G1002&amp;D1002&lt;&gt;'Funnel setup'!$K$3&amp;'Funnel setup'!$K$4&amp;'Funnel setup'!$K$6,".",IF(A1001=".",1,A1001+1))</f>
        <v>.</v>
      </c>
      <c r="B1002" s="244" t="str">
        <f t="shared" si="15"/>
        <v/>
      </c>
    </row>
    <row r="1003" spans="1:2" ht="20.25" customHeight="1" x14ac:dyDescent="0.2">
      <c r="A1003" t="str">
        <f>IF(C1003&amp;G1003&amp;D1003&lt;&gt;'Funnel setup'!$K$3&amp;'Funnel setup'!$K$4&amp;'Funnel setup'!$K$6,".",IF(A1002=".",1,A1002+1))</f>
        <v>.</v>
      </c>
      <c r="B1003" s="244" t="str">
        <f t="shared" si="15"/>
        <v/>
      </c>
    </row>
    <row r="1004" spans="1:2" ht="18" customHeight="1" x14ac:dyDescent="0.2">
      <c r="A1004" t="str">
        <f>IF(C1004&amp;G1004&amp;D1004&lt;&gt;'Funnel setup'!$K$3&amp;'Funnel setup'!$K$4&amp;'Funnel setup'!$K$6,".",IF(A1003=".",1,A1003+1))</f>
        <v>.</v>
      </c>
      <c r="B1004" s="244" t="str">
        <f t="shared" si="15"/>
        <v/>
      </c>
    </row>
    <row r="1005" spans="1:2" ht="16.5" customHeight="1" x14ac:dyDescent="0.2">
      <c r="A1005" t="str">
        <f>IF(C1005&amp;G1005&amp;D1005&lt;&gt;'Funnel setup'!$K$3&amp;'Funnel setup'!$K$4&amp;'Funnel setup'!$K$6,".",IF(A1004=".",1,A1004+1))</f>
        <v>.</v>
      </c>
      <c r="B1005" s="244" t="str">
        <f t="shared" si="15"/>
        <v/>
      </c>
    </row>
    <row r="1006" spans="1:2" ht="15" customHeight="1" x14ac:dyDescent="0.2">
      <c r="A1006" t="str">
        <f>IF(C1006&amp;G1006&amp;D1006&lt;&gt;'Funnel setup'!$K$3&amp;'Funnel setup'!$K$4&amp;'Funnel setup'!$K$6,".",IF(A1005=".",1,A1005+1))</f>
        <v>.</v>
      </c>
      <c r="B1006" s="244" t="str">
        <f t="shared" si="15"/>
        <v/>
      </c>
    </row>
    <row r="1007" spans="1:2" ht="15" customHeight="1" x14ac:dyDescent="0.2">
      <c r="A1007" t="str">
        <f>IF(C1007&amp;G1007&amp;D1007&lt;&gt;'Funnel setup'!$K$3&amp;'Funnel setup'!$K$4&amp;'Funnel setup'!$K$6,".",IF(A1006=".",1,A1006+1))</f>
        <v>.</v>
      </c>
      <c r="B1007" s="244" t="str">
        <f t="shared" si="15"/>
        <v/>
      </c>
    </row>
    <row r="1008" spans="1:2" ht="15" customHeight="1" x14ac:dyDescent="0.2">
      <c r="A1008" t="str">
        <f>IF(C1008&amp;G1008&amp;D1008&lt;&gt;'Funnel setup'!$K$3&amp;'Funnel setup'!$K$4&amp;'Funnel setup'!$K$6,".",IF(A1007=".",1,A1007+1))</f>
        <v>.</v>
      </c>
      <c r="B1008" s="244" t="str">
        <f t="shared" si="15"/>
        <v/>
      </c>
    </row>
    <row r="1009" spans="1:2" ht="15" customHeight="1" x14ac:dyDescent="0.2">
      <c r="A1009" t="str">
        <f>IF(C1009&amp;G1009&amp;D1009&lt;&gt;'Funnel setup'!$K$3&amp;'Funnel setup'!$K$4&amp;'Funnel setup'!$K$6,".",IF(A1008=".",1,A1008+1))</f>
        <v>.</v>
      </c>
      <c r="B1009" s="244" t="str">
        <f t="shared" si="15"/>
        <v/>
      </c>
    </row>
    <row r="1010" spans="1:2" ht="15" customHeight="1" x14ac:dyDescent="0.2">
      <c r="A1010" t="str">
        <f>IF(C1010&amp;G1010&amp;D1010&lt;&gt;'Funnel setup'!$K$3&amp;'Funnel setup'!$K$4&amp;'Funnel setup'!$K$6,".",IF(A1009=".",1,A1009+1))</f>
        <v>.</v>
      </c>
      <c r="B1010" s="244" t="str">
        <f t="shared" si="15"/>
        <v/>
      </c>
    </row>
    <row r="1011" spans="1:2" ht="15" customHeight="1" x14ac:dyDescent="0.2">
      <c r="A1011" t="str">
        <f>IF(C1011&amp;G1011&amp;D1011&lt;&gt;'Funnel setup'!$K$3&amp;'Funnel setup'!$K$4&amp;'Funnel setup'!$K$6,".",IF(A1010=".",1,A1010+1))</f>
        <v>.</v>
      </c>
      <c r="B1011" s="244" t="str">
        <f t="shared" si="15"/>
        <v/>
      </c>
    </row>
    <row r="1012" spans="1:2" ht="15" customHeight="1" x14ac:dyDescent="0.2">
      <c r="A1012" t="str">
        <f>IF(C1012&amp;G1012&amp;D1012&lt;&gt;'Funnel setup'!$K$3&amp;'Funnel setup'!$K$4&amp;'Funnel setup'!$K$6,".",IF(A1011=".",1,A1011+1))</f>
        <v>.</v>
      </c>
      <c r="B1012" s="244" t="str">
        <f t="shared" si="15"/>
        <v/>
      </c>
    </row>
    <row r="1013" spans="1:2" ht="15" customHeight="1" x14ac:dyDescent="0.2">
      <c r="A1013" t="str">
        <f>IF(C1013&amp;G1013&amp;D1013&lt;&gt;'Funnel setup'!$K$3&amp;'Funnel setup'!$K$4&amp;'Funnel setup'!$K$6,".",IF(A1012=".",1,A1012+1))</f>
        <v>.</v>
      </c>
      <c r="B1013" s="244" t="str">
        <f t="shared" si="15"/>
        <v/>
      </c>
    </row>
    <row r="1014" spans="1:2" ht="15" customHeight="1" x14ac:dyDescent="0.2">
      <c r="A1014" t="str">
        <f>IF(C1014&amp;G1014&amp;D1014&lt;&gt;'Funnel setup'!$K$3&amp;'Funnel setup'!$K$4&amp;'Funnel setup'!$K$6,".",IF(A1013=".",1,A1013+1))</f>
        <v>.</v>
      </c>
      <c r="B1014" s="244" t="str">
        <f t="shared" si="15"/>
        <v/>
      </c>
    </row>
    <row r="1015" spans="1:2" ht="15" customHeight="1" x14ac:dyDescent="0.2">
      <c r="A1015" t="str">
        <f>IF(C1015&amp;G1015&amp;D1015&lt;&gt;'Funnel setup'!$K$3&amp;'Funnel setup'!$K$4&amp;'Funnel setup'!$K$6,".",IF(A1014=".",1,A1014+1))</f>
        <v>.</v>
      </c>
      <c r="B1015" s="244" t="str">
        <f t="shared" si="15"/>
        <v/>
      </c>
    </row>
    <row r="1016" spans="1:2" ht="15" customHeight="1" x14ac:dyDescent="0.2">
      <c r="A1016" t="str">
        <f>IF(C1016&amp;G1016&amp;D1016&lt;&gt;'Funnel setup'!$K$3&amp;'Funnel setup'!$K$4&amp;'Funnel setup'!$K$6,".",IF(A1015=".",1,A1015+1))</f>
        <v>.</v>
      </c>
      <c r="B1016" s="244" t="str">
        <f t="shared" si="15"/>
        <v/>
      </c>
    </row>
    <row r="1017" spans="1:2" ht="15" customHeight="1" x14ac:dyDescent="0.2">
      <c r="A1017" t="str">
        <f>IF(C1017&amp;G1017&amp;D1017&lt;&gt;'Funnel setup'!$K$3&amp;'Funnel setup'!$K$4&amp;'Funnel setup'!$K$6,".",IF(A1016=".",1,A1016+1))</f>
        <v>.</v>
      </c>
      <c r="B1017" s="244" t="str">
        <f t="shared" si="15"/>
        <v/>
      </c>
    </row>
    <row r="1018" spans="1:2" ht="15" customHeight="1" x14ac:dyDescent="0.2">
      <c r="A1018" t="str">
        <f>IF(C1018&amp;G1018&amp;D1018&lt;&gt;'Funnel setup'!$K$3&amp;'Funnel setup'!$K$4&amp;'Funnel setup'!$K$6,".",IF(A1017=".",1,A1017+1))</f>
        <v>.</v>
      </c>
      <c r="B1018" s="244" t="str">
        <f t="shared" si="15"/>
        <v/>
      </c>
    </row>
    <row r="1019" spans="1:2" ht="15" customHeight="1" x14ac:dyDescent="0.2">
      <c r="A1019" t="str">
        <f>IF(C1019&amp;G1019&amp;D1019&lt;&gt;'Funnel setup'!$K$3&amp;'Funnel setup'!$K$4&amp;'Funnel setup'!$K$6,".",IF(A1018=".",1,A1018+1))</f>
        <v>.</v>
      </c>
      <c r="B1019" s="244" t="str">
        <f t="shared" si="15"/>
        <v/>
      </c>
    </row>
    <row r="1020" spans="1:2" x14ac:dyDescent="0.2">
      <c r="A1020" t="str">
        <f>IF(C1020&amp;G1020&amp;D1020&lt;&gt;'Funnel setup'!$K$3&amp;'Funnel setup'!$K$4&amp;'Funnel setup'!$K$6,".",IF(A1019=".",1,A1019+1))</f>
        <v>.</v>
      </c>
      <c r="B1020" s="244" t="str">
        <f t="shared" si="15"/>
        <v/>
      </c>
    </row>
    <row r="1021" spans="1:2" x14ac:dyDescent="0.2">
      <c r="A1021" t="str">
        <f>IF(C1021&amp;G1021&amp;D1021&lt;&gt;'Funnel setup'!$K$3&amp;'Funnel setup'!$K$4&amp;'Funnel setup'!$K$6,".",IF(A1020=".",1,A1020+1))</f>
        <v>.</v>
      </c>
      <c r="B1021" s="244" t="str">
        <f t="shared" si="15"/>
        <v/>
      </c>
    </row>
    <row r="1022" spans="1:2" x14ac:dyDescent="0.2">
      <c r="A1022" t="str">
        <f>IF(C1022&amp;G1022&amp;D1022&lt;&gt;'Funnel setup'!$K$3&amp;'Funnel setup'!$K$4&amp;'Funnel setup'!$K$6,".",IF(A1021=".",1,A1021+1))</f>
        <v>.</v>
      </c>
      <c r="B1022" s="244" t="str">
        <f t="shared" si="15"/>
        <v/>
      </c>
    </row>
    <row r="1023" spans="1:2" x14ac:dyDescent="0.2">
      <c r="A1023" t="str">
        <f>IF(C1023&amp;G1023&amp;D1023&lt;&gt;'Funnel setup'!$K$3&amp;'Funnel setup'!$K$4&amp;'Funnel setup'!$K$6,".",IF(A1022=".",1,A1022+1))</f>
        <v>.</v>
      </c>
      <c r="B1023" s="244" t="str">
        <f t="shared" si="15"/>
        <v/>
      </c>
    </row>
    <row r="1024" spans="1:2" x14ac:dyDescent="0.2">
      <c r="A1024" t="str">
        <f>IF(C1024&amp;G1024&amp;D1024&lt;&gt;'Funnel setup'!$K$3&amp;'Funnel setup'!$K$4&amp;'Funnel setup'!$K$6,".",IF(A1023=".",1,A1023+1))</f>
        <v>.</v>
      </c>
      <c r="B1024" s="244" t="str">
        <f t="shared" si="15"/>
        <v/>
      </c>
    </row>
    <row r="1025" spans="1:2" x14ac:dyDescent="0.2">
      <c r="A1025" t="str">
        <f>IF(C1025&amp;G1025&amp;D1025&lt;&gt;'Funnel setup'!$K$3&amp;'Funnel setup'!$K$4&amp;'Funnel setup'!$K$6,".",IF(A1024=".",1,A1024+1))</f>
        <v>.</v>
      </c>
      <c r="B1025" s="244" t="str">
        <f t="shared" si="15"/>
        <v/>
      </c>
    </row>
    <row r="1026" spans="1:2" x14ac:dyDescent="0.2">
      <c r="A1026" t="str">
        <f>IF(C1026&amp;G1026&amp;D1026&lt;&gt;'Funnel setup'!$K$3&amp;'Funnel setup'!$K$4&amp;'Funnel setup'!$K$6,".",IF(A1025=".",1,A1025+1))</f>
        <v>.</v>
      </c>
      <c r="B1026" s="244" t="str">
        <f t="shared" ref="B1026:B1089" si="16">C1026&amp;D1026&amp;F1026&amp;G1026</f>
        <v/>
      </c>
    </row>
    <row r="1027" spans="1:2" x14ac:dyDescent="0.2">
      <c r="A1027" t="str">
        <f>IF(C1027&amp;G1027&amp;D1027&lt;&gt;'Funnel setup'!$K$3&amp;'Funnel setup'!$K$4&amp;'Funnel setup'!$K$6,".",IF(A1026=".",1,A1026+1))</f>
        <v>.</v>
      </c>
      <c r="B1027" s="244" t="str">
        <f t="shared" si="16"/>
        <v/>
      </c>
    </row>
    <row r="1028" spans="1:2" x14ac:dyDescent="0.2">
      <c r="A1028" t="str">
        <f>IF(C1028&amp;G1028&amp;D1028&lt;&gt;'Funnel setup'!$K$3&amp;'Funnel setup'!$K$4&amp;'Funnel setup'!$K$6,".",IF(A1027=".",1,A1027+1))</f>
        <v>.</v>
      </c>
      <c r="B1028" s="244" t="str">
        <f t="shared" si="16"/>
        <v/>
      </c>
    </row>
    <row r="1029" spans="1:2" x14ac:dyDescent="0.2">
      <c r="A1029" t="str">
        <f>IF(C1029&amp;G1029&amp;D1029&lt;&gt;'Funnel setup'!$K$3&amp;'Funnel setup'!$K$4&amp;'Funnel setup'!$K$6,".",IF(A1028=".",1,A1028+1))</f>
        <v>.</v>
      </c>
      <c r="B1029" s="244" t="str">
        <f t="shared" si="16"/>
        <v/>
      </c>
    </row>
    <row r="1030" spans="1:2" x14ac:dyDescent="0.2">
      <c r="A1030" t="str">
        <f>IF(C1030&amp;G1030&amp;D1030&lt;&gt;'Funnel setup'!$K$3&amp;'Funnel setup'!$K$4&amp;'Funnel setup'!$K$6,".",IF(A1029=".",1,A1029+1))</f>
        <v>.</v>
      </c>
      <c r="B1030" s="244" t="str">
        <f t="shared" si="16"/>
        <v/>
      </c>
    </row>
    <row r="1031" spans="1:2" x14ac:dyDescent="0.2">
      <c r="A1031" t="str">
        <f>IF(C1031&amp;G1031&amp;D1031&lt;&gt;'Funnel setup'!$K$3&amp;'Funnel setup'!$K$4&amp;'Funnel setup'!$K$6,".",IF(A1030=".",1,A1030+1))</f>
        <v>.</v>
      </c>
      <c r="B1031" s="244" t="str">
        <f t="shared" si="16"/>
        <v/>
      </c>
    </row>
    <row r="1032" spans="1:2" x14ac:dyDescent="0.2">
      <c r="A1032" t="str">
        <f>IF(C1032&amp;G1032&amp;D1032&lt;&gt;'Funnel setup'!$K$3&amp;'Funnel setup'!$K$4&amp;'Funnel setup'!$K$6,".",IF(A1031=".",1,A1031+1))</f>
        <v>.</v>
      </c>
      <c r="B1032" s="244" t="str">
        <f t="shared" si="16"/>
        <v/>
      </c>
    </row>
    <row r="1033" spans="1:2" x14ac:dyDescent="0.2">
      <c r="A1033" t="str">
        <f>IF(C1033&amp;G1033&amp;D1033&lt;&gt;'Funnel setup'!$K$3&amp;'Funnel setup'!$K$4&amp;'Funnel setup'!$K$6,".",IF(A1032=".",1,A1032+1))</f>
        <v>.</v>
      </c>
      <c r="B1033" s="244" t="str">
        <f t="shared" si="16"/>
        <v/>
      </c>
    </row>
    <row r="1034" spans="1:2" x14ac:dyDescent="0.2">
      <c r="A1034" t="str">
        <f>IF(C1034&amp;G1034&amp;D1034&lt;&gt;'Funnel setup'!$K$3&amp;'Funnel setup'!$K$4&amp;'Funnel setup'!$K$6,".",IF(A1033=".",1,A1033+1))</f>
        <v>.</v>
      </c>
      <c r="B1034" s="244" t="str">
        <f t="shared" si="16"/>
        <v/>
      </c>
    </row>
    <row r="1035" spans="1:2" x14ac:dyDescent="0.2">
      <c r="A1035" t="str">
        <f>IF(C1035&amp;G1035&amp;D1035&lt;&gt;'Funnel setup'!$K$3&amp;'Funnel setup'!$K$4&amp;'Funnel setup'!$K$6,".",IF(A1034=".",1,A1034+1))</f>
        <v>.</v>
      </c>
      <c r="B1035" s="244" t="str">
        <f t="shared" si="16"/>
        <v/>
      </c>
    </row>
    <row r="1036" spans="1:2" x14ac:dyDescent="0.2">
      <c r="A1036" t="str">
        <f>IF(C1036&amp;G1036&amp;D1036&lt;&gt;'Funnel setup'!$K$3&amp;'Funnel setup'!$K$4&amp;'Funnel setup'!$K$6,".",IF(A1035=".",1,A1035+1))</f>
        <v>.</v>
      </c>
      <c r="B1036" s="244" t="str">
        <f t="shared" si="16"/>
        <v/>
      </c>
    </row>
    <row r="1037" spans="1:2" x14ac:dyDescent="0.2">
      <c r="A1037" t="str">
        <f>IF(C1037&amp;G1037&amp;D1037&lt;&gt;'Funnel setup'!$K$3&amp;'Funnel setup'!$K$4&amp;'Funnel setup'!$K$6,".",IF(A1036=".",1,A1036+1))</f>
        <v>.</v>
      </c>
      <c r="B1037" s="244" t="str">
        <f t="shared" si="16"/>
        <v/>
      </c>
    </row>
    <row r="1038" spans="1:2" x14ac:dyDescent="0.2">
      <c r="A1038" t="str">
        <f>IF(C1038&amp;G1038&amp;D1038&lt;&gt;'Funnel setup'!$K$3&amp;'Funnel setup'!$K$4&amp;'Funnel setup'!$K$6,".",IF(A1037=".",1,A1037+1))</f>
        <v>.</v>
      </c>
      <c r="B1038" s="244" t="str">
        <f t="shared" si="16"/>
        <v/>
      </c>
    </row>
    <row r="1039" spans="1:2" x14ac:dyDescent="0.2">
      <c r="A1039" t="str">
        <f>IF(C1039&amp;G1039&amp;D1039&lt;&gt;'Funnel setup'!$K$3&amp;'Funnel setup'!$K$4&amp;'Funnel setup'!$K$6,".",IF(A1038=".",1,A1038+1))</f>
        <v>.</v>
      </c>
      <c r="B1039" s="244" t="str">
        <f t="shared" si="16"/>
        <v/>
      </c>
    </row>
    <row r="1040" spans="1:2" x14ac:dyDescent="0.2">
      <c r="A1040" t="str">
        <f>IF(C1040&amp;G1040&amp;D1040&lt;&gt;'Funnel setup'!$K$3&amp;'Funnel setup'!$K$4&amp;'Funnel setup'!$K$6,".",IF(A1039=".",1,A1039+1))</f>
        <v>.</v>
      </c>
      <c r="B1040" s="244" t="str">
        <f t="shared" si="16"/>
        <v/>
      </c>
    </row>
    <row r="1041" spans="1:2" x14ac:dyDescent="0.2">
      <c r="A1041" t="str">
        <f>IF(C1041&amp;G1041&amp;D1041&lt;&gt;'Funnel setup'!$K$3&amp;'Funnel setup'!$K$4&amp;'Funnel setup'!$K$6,".",IF(A1040=".",1,A1040+1))</f>
        <v>.</v>
      </c>
      <c r="B1041" s="244" t="str">
        <f t="shared" si="16"/>
        <v/>
      </c>
    </row>
    <row r="1042" spans="1:2" x14ac:dyDescent="0.2">
      <c r="A1042" t="str">
        <f>IF(C1042&amp;G1042&amp;D1042&lt;&gt;'Funnel setup'!$K$3&amp;'Funnel setup'!$K$4&amp;'Funnel setup'!$K$6,".",IF(A1041=".",1,A1041+1))</f>
        <v>.</v>
      </c>
      <c r="B1042" s="244" t="str">
        <f t="shared" si="16"/>
        <v/>
      </c>
    </row>
    <row r="1043" spans="1:2" x14ac:dyDescent="0.2">
      <c r="A1043" t="str">
        <f>IF(C1043&amp;G1043&amp;D1043&lt;&gt;'Funnel setup'!$K$3&amp;'Funnel setup'!$K$4&amp;'Funnel setup'!$K$6,".",IF(A1042=".",1,A1042+1))</f>
        <v>.</v>
      </c>
      <c r="B1043" s="244" t="str">
        <f t="shared" si="16"/>
        <v/>
      </c>
    </row>
    <row r="1044" spans="1:2" x14ac:dyDescent="0.2">
      <c r="A1044" t="str">
        <f>IF(C1044&amp;G1044&amp;D1044&lt;&gt;'Funnel setup'!$K$3&amp;'Funnel setup'!$K$4&amp;'Funnel setup'!$K$6,".",IF(A1043=".",1,A1043+1))</f>
        <v>.</v>
      </c>
      <c r="B1044" s="244" t="str">
        <f t="shared" si="16"/>
        <v/>
      </c>
    </row>
    <row r="1045" spans="1:2" x14ac:dyDescent="0.2">
      <c r="A1045" t="str">
        <f>IF(C1045&amp;G1045&amp;D1045&lt;&gt;'Funnel setup'!$K$3&amp;'Funnel setup'!$K$4&amp;'Funnel setup'!$K$6,".",IF(A1044=".",1,A1044+1))</f>
        <v>.</v>
      </c>
      <c r="B1045" s="244" t="str">
        <f t="shared" si="16"/>
        <v/>
      </c>
    </row>
    <row r="1046" spans="1:2" x14ac:dyDescent="0.2">
      <c r="A1046" t="str">
        <f>IF(C1046&amp;G1046&amp;D1046&lt;&gt;'Funnel setup'!$K$3&amp;'Funnel setup'!$K$4&amp;'Funnel setup'!$K$6,".",IF(A1045=".",1,A1045+1))</f>
        <v>.</v>
      </c>
      <c r="B1046" s="244" t="str">
        <f t="shared" si="16"/>
        <v/>
      </c>
    </row>
    <row r="1047" spans="1:2" x14ac:dyDescent="0.2">
      <c r="A1047" t="str">
        <f>IF(C1047&amp;G1047&amp;D1047&lt;&gt;'Funnel setup'!$K$3&amp;'Funnel setup'!$K$4&amp;'Funnel setup'!$K$6,".",IF(A1046=".",1,A1046+1))</f>
        <v>.</v>
      </c>
      <c r="B1047" s="244" t="str">
        <f t="shared" si="16"/>
        <v/>
      </c>
    </row>
    <row r="1048" spans="1:2" x14ac:dyDescent="0.2">
      <c r="A1048" t="str">
        <f>IF(C1048&amp;G1048&amp;D1048&lt;&gt;'Funnel setup'!$K$3&amp;'Funnel setup'!$K$4&amp;'Funnel setup'!$K$6,".",IF(A1047=".",1,A1047+1))</f>
        <v>.</v>
      </c>
      <c r="B1048" s="244" t="str">
        <f t="shared" si="16"/>
        <v/>
      </c>
    </row>
    <row r="1049" spans="1:2" x14ac:dyDescent="0.2">
      <c r="A1049" t="str">
        <f>IF(C1049&amp;G1049&amp;D1049&lt;&gt;'Funnel setup'!$K$3&amp;'Funnel setup'!$K$4&amp;'Funnel setup'!$K$6,".",IF(A1048=".",1,A1048+1))</f>
        <v>.</v>
      </c>
      <c r="B1049" s="244" t="str">
        <f t="shared" si="16"/>
        <v/>
      </c>
    </row>
    <row r="1050" spans="1:2" x14ac:dyDescent="0.2">
      <c r="A1050" t="str">
        <f>IF(C1050&amp;G1050&amp;D1050&lt;&gt;'Funnel setup'!$K$3&amp;'Funnel setup'!$K$4&amp;'Funnel setup'!$K$6,".",IF(A1049=".",1,A1049+1))</f>
        <v>.</v>
      </c>
      <c r="B1050" s="244" t="str">
        <f t="shared" si="16"/>
        <v/>
      </c>
    </row>
    <row r="1051" spans="1:2" x14ac:dyDescent="0.2">
      <c r="A1051" t="str">
        <f>IF(C1051&amp;G1051&amp;D1051&lt;&gt;'Funnel setup'!$K$3&amp;'Funnel setup'!$K$4&amp;'Funnel setup'!$K$6,".",IF(A1050=".",1,A1050+1))</f>
        <v>.</v>
      </c>
      <c r="B1051" s="244" t="str">
        <f t="shared" si="16"/>
        <v/>
      </c>
    </row>
    <row r="1052" spans="1:2" x14ac:dyDescent="0.2">
      <c r="A1052" t="str">
        <f>IF(C1052&amp;G1052&amp;D1052&lt;&gt;'Funnel setup'!$K$3&amp;'Funnel setup'!$K$4&amp;'Funnel setup'!$K$6,".",IF(A1051=".",1,A1051+1))</f>
        <v>.</v>
      </c>
      <c r="B1052" s="244" t="str">
        <f t="shared" si="16"/>
        <v/>
      </c>
    </row>
    <row r="1053" spans="1:2" x14ac:dyDescent="0.2">
      <c r="A1053" t="str">
        <f>IF(C1053&amp;G1053&amp;D1053&lt;&gt;'Funnel setup'!$K$3&amp;'Funnel setup'!$K$4&amp;'Funnel setup'!$K$6,".",IF(A1052=".",1,A1052+1))</f>
        <v>.</v>
      </c>
      <c r="B1053" s="244" t="str">
        <f t="shared" si="16"/>
        <v/>
      </c>
    </row>
    <row r="1054" spans="1:2" x14ac:dyDescent="0.2">
      <c r="A1054" t="str">
        <f>IF(C1054&amp;G1054&amp;D1054&lt;&gt;'Funnel setup'!$K$3&amp;'Funnel setup'!$K$4&amp;'Funnel setup'!$K$6,".",IF(A1053=".",1,A1053+1))</f>
        <v>.</v>
      </c>
      <c r="B1054" s="244" t="str">
        <f t="shared" si="16"/>
        <v/>
      </c>
    </row>
    <row r="1055" spans="1:2" x14ac:dyDescent="0.2">
      <c r="A1055" t="str">
        <f>IF(C1055&amp;G1055&amp;D1055&lt;&gt;'Funnel setup'!$K$3&amp;'Funnel setup'!$K$4&amp;'Funnel setup'!$K$6,".",IF(A1054=".",1,A1054+1))</f>
        <v>.</v>
      </c>
      <c r="B1055" s="244" t="str">
        <f t="shared" si="16"/>
        <v/>
      </c>
    </row>
    <row r="1056" spans="1:2" x14ac:dyDescent="0.2">
      <c r="A1056" t="str">
        <f>IF(C1056&amp;G1056&amp;D1056&lt;&gt;'Funnel setup'!$K$3&amp;'Funnel setup'!$K$4&amp;'Funnel setup'!$K$6,".",IF(A1055=".",1,A1055+1))</f>
        <v>.</v>
      </c>
      <c r="B1056" s="244" t="str">
        <f t="shared" si="16"/>
        <v/>
      </c>
    </row>
    <row r="1057" spans="1:2" x14ac:dyDescent="0.2">
      <c r="A1057" t="str">
        <f>IF(C1057&amp;G1057&amp;D1057&lt;&gt;'Funnel setup'!$K$3&amp;'Funnel setup'!$K$4&amp;'Funnel setup'!$K$6,".",IF(A1056=".",1,A1056+1))</f>
        <v>.</v>
      </c>
      <c r="B1057" s="244" t="str">
        <f t="shared" si="16"/>
        <v/>
      </c>
    </row>
    <row r="1058" spans="1:2" x14ac:dyDescent="0.2">
      <c r="A1058" t="str">
        <f>IF(C1058&amp;G1058&amp;D1058&lt;&gt;'Funnel setup'!$K$3&amp;'Funnel setup'!$K$4&amp;'Funnel setup'!$K$6,".",IF(A1057=".",1,A1057+1))</f>
        <v>.</v>
      </c>
      <c r="B1058" s="244" t="str">
        <f t="shared" si="16"/>
        <v/>
      </c>
    </row>
    <row r="1059" spans="1:2" x14ac:dyDescent="0.2">
      <c r="A1059" t="str">
        <f>IF(C1059&amp;G1059&amp;D1059&lt;&gt;'Funnel setup'!$K$3&amp;'Funnel setup'!$K$4&amp;'Funnel setup'!$K$6,".",IF(A1058=".",1,A1058+1))</f>
        <v>.</v>
      </c>
      <c r="B1059" s="244" t="str">
        <f t="shared" si="16"/>
        <v/>
      </c>
    </row>
    <row r="1060" spans="1:2" x14ac:dyDescent="0.2">
      <c r="A1060" t="str">
        <f>IF(C1060&amp;G1060&amp;D1060&lt;&gt;'Funnel setup'!$K$3&amp;'Funnel setup'!$K$4&amp;'Funnel setup'!$K$6,".",IF(A1059=".",1,A1059+1))</f>
        <v>.</v>
      </c>
      <c r="B1060" s="244" t="str">
        <f t="shared" si="16"/>
        <v/>
      </c>
    </row>
    <row r="1061" spans="1:2" x14ac:dyDescent="0.2">
      <c r="A1061" t="str">
        <f>IF(C1061&amp;G1061&amp;D1061&lt;&gt;'Funnel setup'!$K$3&amp;'Funnel setup'!$K$4&amp;'Funnel setup'!$K$6,".",IF(A1060=".",1,A1060+1))</f>
        <v>.</v>
      </c>
      <c r="B1061" s="244" t="str">
        <f t="shared" si="16"/>
        <v/>
      </c>
    </row>
    <row r="1062" spans="1:2" x14ac:dyDescent="0.2">
      <c r="A1062" t="str">
        <f>IF(C1062&amp;G1062&amp;D1062&lt;&gt;'Funnel setup'!$K$3&amp;'Funnel setup'!$K$4&amp;'Funnel setup'!$K$6,".",IF(A1061=".",1,A1061+1))</f>
        <v>.</v>
      </c>
      <c r="B1062" s="244" t="str">
        <f t="shared" si="16"/>
        <v/>
      </c>
    </row>
    <row r="1063" spans="1:2" x14ac:dyDescent="0.2">
      <c r="A1063" t="str">
        <f>IF(C1063&amp;G1063&amp;D1063&lt;&gt;'Funnel setup'!$K$3&amp;'Funnel setup'!$K$4&amp;'Funnel setup'!$K$6,".",IF(A1062=".",1,A1062+1))</f>
        <v>.</v>
      </c>
      <c r="B1063" s="244" t="str">
        <f t="shared" si="16"/>
        <v/>
      </c>
    </row>
    <row r="1064" spans="1:2" x14ac:dyDescent="0.2">
      <c r="A1064" t="str">
        <f>IF(C1064&amp;G1064&amp;D1064&lt;&gt;'Funnel setup'!$K$3&amp;'Funnel setup'!$K$4&amp;'Funnel setup'!$K$6,".",IF(A1063=".",1,A1063+1))</f>
        <v>.</v>
      </c>
      <c r="B1064" s="244" t="str">
        <f t="shared" si="16"/>
        <v/>
      </c>
    </row>
    <row r="1065" spans="1:2" x14ac:dyDescent="0.2">
      <c r="A1065" t="str">
        <f>IF(C1065&amp;G1065&amp;D1065&lt;&gt;'Funnel setup'!$K$3&amp;'Funnel setup'!$K$4&amp;'Funnel setup'!$K$6,".",IF(A1064=".",1,A1064+1))</f>
        <v>.</v>
      </c>
      <c r="B1065" s="244" t="str">
        <f t="shared" si="16"/>
        <v/>
      </c>
    </row>
    <row r="1066" spans="1:2" x14ac:dyDescent="0.2">
      <c r="A1066" t="str">
        <f>IF(C1066&amp;G1066&amp;D1066&lt;&gt;'Funnel setup'!$K$3&amp;'Funnel setup'!$K$4&amp;'Funnel setup'!$K$6,".",IF(A1065=".",1,A1065+1))</f>
        <v>.</v>
      </c>
      <c r="B1066" s="244" t="str">
        <f t="shared" si="16"/>
        <v/>
      </c>
    </row>
    <row r="1067" spans="1:2" x14ac:dyDescent="0.2">
      <c r="A1067" t="str">
        <f>IF(C1067&amp;G1067&amp;D1067&lt;&gt;'Funnel setup'!$K$3&amp;'Funnel setup'!$K$4&amp;'Funnel setup'!$K$6,".",IF(A1066=".",1,A1066+1))</f>
        <v>.</v>
      </c>
      <c r="B1067" s="244" t="str">
        <f t="shared" si="16"/>
        <v/>
      </c>
    </row>
    <row r="1068" spans="1:2" x14ac:dyDescent="0.2">
      <c r="A1068" t="str">
        <f>IF(C1068&amp;G1068&amp;D1068&lt;&gt;'Funnel setup'!$K$3&amp;'Funnel setup'!$K$4&amp;'Funnel setup'!$K$6,".",IF(A1067=".",1,A1067+1))</f>
        <v>.</v>
      </c>
      <c r="B1068" s="244" t="str">
        <f t="shared" si="16"/>
        <v/>
      </c>
    </row>
    <row r="1069" spans="1:2" x14ac:dyDescent="0.2">
      <c r="A1069" t="str">
        <f>IF(C1069&amp;G1069&amp;D1069&lt;&gt;'Funnel setup'!$K$3&amp;'Funnel setup'!$K$4&amp;'Funnel setup'!$K$6,".",IF(A1068=".",1,A1068+1))</f>
        <v>.</v>
      </c>
      <c r="B1069" s="244" t="str">
        <f t="shared" si="16"/>
        <v/>
      </c>
    </row>
    <row r="1070" spans="1:2" x14ac:dyDescent="0.2">
      <c r="A1070" t="str">
        <f>IF(C1070&amp;G1070&amp;D1070&lt;&gt;'Funnel setup'!$K$3&amp;'Funnel setup'!$K$4&amp;'Funnel setup'!$K$6,".",IF(A1069=".",1,A1069+1))</f>
        <v>.</v>
      </c>
      <c r="B1070" s="244" t="str">
        <f t="shared" si="16"/>
        <v/>
      </c>
    </row>
    <row r="1071" spans="1:2" x14ac:dyDescent="0.2">
      <c r="A1071" t="str">
        <f>IF(C1071&amp;G1071&amp;D1071&lt;&gt;'Funnel setup'!$K$3&amp;'Funnel setup'!$K$4&amp;'Funnel setup'!$K$6,".",IF(A1070=".",1,A1070+1))</f>
        <v>.</v>
      </c>
      <c r="B1071" s="244" t="str">
        <f t="shared" si="16"/>
        <v/>
      </c>
    </row>
    <row r="1072" spans="1:2" x14ac:dyDescent="0.2">
      <c r="A1072" t="str">
        <f>IF(C1072&amp;G1072&amp;D1072&lt;&gt;'Funnel setup'!$K$3&amp;'Funnel setup'!$K$4&amp;'Funnel setup'!$K$6,".",IF(A1071=".",1,A1071+1))</f>
        <v>.</v>
      </c>
      <c r="B1072" s="244" t="str">
        <f t="shared" si="16"/>
        <v/>
      </c>
    </row>
    <row r="1073" spans="1:2" x14ac:dyDescent="0.2">
      <c r="A1073" t="str">
        <f>IF(C1073&amp;G1073&amp;D1073&lt;&gt;'Funnel setup'!$K$3&amp;'Funnel setup'!$K$4&amp;'Funnel setup'!$K$6,".",IF(A1072=".",1,A1072+1))</f>
        <v>.</v>
      </c>
      <c r="B1073" s="244" t="str">
        <f t="shared" si="16"/>
        <v/>
      </c>
    </row>
    <row r="1074" spans="1:2" x14ac:dyDescent="0.2">
      <c r="A1074" t="str">
        <f>IF(C1074&amp;G1074&amp;D1074&lt;&gt;'Funnel setup'!$K$3&amp;'Funnel setup'!$K$4&amp;'Funnel setup'!$K$6,".",IF(A1073=".",1,A1073+1))</f>
        <v>.</v>
      </c>
      <c r="B1074" s="244" t="str">
        <f t="shared" si="16"/>
        <v/>
      </c>
    </row>
    <row r="1075" spans="1:2" x14ac:dyDescent="0.2">
      <c r="A1075" t="str">
        <f>IF(C1075&amp;G1075&amp;D1075&lt;&gt;'Funnel setup'!$K$3&amp;'Funnel setup'!$K$4&amp;'Funnel setup'!$K$6,".",IF(A1074=".",1,A1074+1))</f>
        <v>.</v>
      </c>
      <c r="B1075" s="244" t="str">
        <f t="shared" si="16"/>
        <v/>
      </c>
    </row>
    <row r="1076" spans="1:2" x14ac:dyDescent="0.2">
      <c r="A1076" t="str">
        <f>IF(C1076&amp;G1076&amp;D1076&lt;&gt;'Funnel setup'!$K$3&amp;'Funnel setup'!$K$4&amp;'Funnel setup'!$K$6,".",IF(A1075=".",1,A1075+1))</f>
        <v>.</v>
      </c>
      <c r="B1076" s="244" t="str">
        <f t="shared" si="16"/>
        <v/>
      </c>
    </row>
    <row r="1077" spans="1:2" x14ac:dyDescent="0.2">
      <c r="A1077" t="str">
        <f>IF(C1077&amp;G1077&amp;D1077&lt;&gt;'Funnel setup'!$K$3&amp;'Funnel setup'!$K$4&amp;'Funnel setup'!$K$6,".",IF(A1076=".",1,A1076+1))</f>
        <v>.</v>
      </c>
      <c r="B1077" s="244" t="str">
        <f t="shared" si="16"/>
        <v/>
      </c>
    </row>
    <row r="1078" spans="1:2" x14ac:dyDescent="0.2">
      <c r="A1078" t="str">
        <f>IF(C1078&amp;G1078&amp;D1078&lt;&gt;'Funnel setup'!$K$3&amp;'Funnel setup'!$K$4&amp;'Funnel setup'!$K$6,".",IF(A1077=".",1,A1077+1))</f>
        <v>.</v>
      </c>
      <c r="B1078" s="244" t="str">
        <f t="shared" si="16"/>
        <v/>
      </c>
    </row>
    <row r="1079" spans="1:2" x14ac:dyDescent="0.2">
      <c r="A1079" t="str">
        <f>IF(C1079&amp;G1079&amp;D1079&lt;&gt;'Funnel setup'!$K$3&amp;'Funnel setup'!$K$4&amp;'Funnel setup'!$K$6,".",IF(A1078=".",1,A1078+1))</f>
        <v>.</v>
      </c>
      <c r="B1079" s="244" t="str">
        <f t="shared" si="16"/>
        <v/>
      </c>
    </row>
    <row r="1080" spans="1:2" x14ac:dyDescent="0.2">
      <c r="A1080" t="str">
        <f>IF(C1080&amp;G1080&amp;D1080&lt;&gt;'Funnel setup'!$K$3&amp;'Funnel setup'!$K$4&amp;'Funnel setup'!$K$6,".",IF(A1079=".",1,A1079+1))</f>
        <v>.</v>
      </c>
      <c r="B1080" s="244" t="str">
        <f t="shared" si="16"/>
        <v/>
      </c>
    </row>
    <row r="1081" spans="1:2" x14ac:dyDescent="0.2">
      <c r="A1081" t="str">
        <f>IF(C1081&amp;G1081&amp;D1081&lt;&gt;'Funnel setup'!$K$3&amp;'Funnel setup'!$K$4&amp;'Funnel setup'!$K$6,".",IF(A1080=".",1,A1080+1))</f>
        <v>.</v>
      </c>
      <c r="B1081" s="244" t="str">
        <f t="shared" si="16"/>
        <v/>
      </c>
    </row>
    <row r="1082" spans="1:2" x14ac:dyDescent="0.2">
      <c r="A1082" t="str">
        <f>IF(C1082&amp;G1082&amp;D1082&lt;&gt;'Funnel setup'!$K$3&amp;'Funnel setup'!$K$4&amp;'Funnel setup'!$K$6,".",IF(A1081=".",1,A1081+1))</f>
        <v>.</v>
      </c>
      <c r="B1082" s="244" t="str">
        <f t="shared" si="16"/>
        <v/>
      </c>
    </row>
    <row r="1083" spans="1:2" x14ac:dyDescent="0.2">
      <c r="A1083" t="str">
        <f>IF(C1083&amp;G1083&amp;D1083&lt;&gt;'Funnel setup'!$K$3&amp;'Funnel setup'!$K$4&amp;'Funnel setup'!$K$6,".",IF(A1082=".",1,A1082+1))</f>
        <v>.</v>
      </c>
      <c r="B1083" s="244" t="str">
        <f t="shared" si="16"/>
        <v/>
      </c>
    </row>
    <row r="1084" spans="1:2" x14ac:dyDescent="0.2">
      <c r="A1084" t="str">
        <f>IF(C1084&amp;G1084&amp;D1084&lt;&gt;'Funnel setup'!$K$3&amp;'Funnel setup'!$K$4&amp;'Funnel setup'!$K$6,".",IF(A1083=".",1,A1083+1))</f>
        <v>.</v>
      </c>
      <c r="B1084" s="244" t="str">
        <f t="shared" si="16"/>
        <v/>
      </c>
    </row>
    <row r="1085" spans="1:2" x14ac:dyDescent="0.2">
      <c r="A1085" t="str">
        <f>IF(C1085&amp;G1085&amp;D1085&lt;&gt;'Funnel setup'!$K$3&amp;'Funnel setup'!$K$4&amp;'Funnel setup'!$K$6,".",IF(A1084=".",1,A1084+1))</f>
        <v>.</v>
      </c>
      <c r="B1085" s="244" t="str">
        <f t="shared" si="16"/>
        <v/>
      </c>
    </row>
    <row r="1086" spans="1:2" x14ac:dyDescent="0.2">
      <c r="A1086" t="str">
        <f>IF(C1086&amp;G1086&amp;D1086&lt;&gt;'Funnel setup'!$K$3&amp;'Funnel setup'!$K$4&amp;'Funnel setup'!$K$6,".",IF(A1085=".",1,A1085+1))</f>
        <v>.</v>
      </c>
      <c r="B1086" s="244" t="str">
        <f t="shared" si="16"/>
        <v/>
      </c>
    </row>
    <row r="1087" spans="1:2" x14ac:dyDescent="0.2">
      <c r="A1087" t="str">
        <f>IF(C1087&amp;G1087&amp;D1087&lt;&gt;'Funnel setup'!$K$3&amp;'Funnel setup'!$K$4&amp;'Funnel setup'!$K$6,".",IF(A1086=".",1,A1086+1))</f>
        <v>.</v>
      </c>
      <c r="B1087" s="244" t="str">
        <f t="shared" si="16"/>
        <v/>
      </c>
    </row>
    <row r="1088" spans="1:2" x14ac:dyDescent="0.2">
      <c r="A1088" t="str">
        <f>IF(C1088&amp;G1088&amp;D1088&lt;&gt;'Funnel setup'!$K$3&amp;'Funnel setup'!$K$4&amp;'Funnel setup'!$K$6,".",IF(A1087=".",1,A1087+1))</f>
        <v>.</v>
      </c>
      <c r="B1088" s="244" t="str">
        <f t="shared" si="16"/>
        <v/>
      </c>
    </row>
    <row r="1089" spans="1:2" x14ac:dyDescent="0.2">
      <c r="A1089" t="str">
        <f>IF(C1089&amp;G1089&amp;D1089&lt;&gt;'Funnel setup'!$K$3&amp;'Funnel setup'!$K$4&amp;'Funnel setup'!$K$6,".",IF(A1088=".",1,A1088+1))</f>
        <v>.</v>
      </c>
      <c r="B1089" s="244" t="str">
        <f t="shared" si="16"/>
        <v/>
      </c>
    </row>
    <row r="1090" spans="1:2" x14ac:dyDescent="0.2">
      <c r="A1090" t="str">
        <f>IF(C1090&amp;G1090&amp;D1090&lt;&gt;'Funnel setup'!$K$3&amp;'Funnel setup'!$K$4&amp;'Funnel setup'!$K$6,".",IF(A1089=".",1,A1089+1))</f>
        <v>.</v>
      </c>
      <c r="B1090" s="244" t="str">
        <f t="shared" ref="B1090:B1153" si="17">C1090&amp;D1090&amp;F1090&amp;G1090</f>
        <v/>
      </c>
    </row>
    <row r="1091" spans="1:2" x14ac:dyDescent="0.2">
      <c r="A1091" t="str">
        <f>IF(C1091&amp;G1091&amp;D1091&lt;&gt;'Funnel setup'!$K$3&amp;'Funnel setup'!$K$4&amp;'Funnel setup'!$K$6,".",IF(A1090=".",1,A1090+1))</f>
        <v>.</v>
      </c>
      <c r="B1091" s="244" t="str">
        <f t="shared" si="17"/>
        <v/>
      </c>
    </row>
    <row r="1092" spans="1:2" x14ac:dyDescent="0.2">
      <c r="A1092" t="str">
        <f>IF(C1092&amp;G1092&amp;D1092&lt;&gt;'Funnel setup'!$K$3&amp;'Funnel setup'!$K$4&amp;'Funnel setup'!$K$6,".",IF(A1091=".",1,A1091+1))</f>
        <v>.</v>
      </c>
      <c r="B1092" s="244" t="str">
        <f t="shared" si="17"/>
        <v/>
      </c>
    </row>
    <row r="1093" spans="1:2" x14ac:dyDescent="0.2">
      <c r="A1093" t="str">
        <f>IF(C1093&amp;G1093&amp;D1093&lt;&gt;'Funnel setup'!$K$3&amp;'Funnel setup'!$K$4&amp;'Funnel setup'!$K$6,".",IF(A1092=".",1,A1092+1))</f>
        <v>.</v>
      </c>
      <c r="B1093" s="244" t="str">
        <f t="shared" si="17"/>
        <v/>
      </c>
    </row>
    <row r="1094" spans="1:2" x14ac:dyDescent="0.2">
      <c r="A1094" t="str">
        <f>IF(C1094&amp;G1094&amp;D1094&lt;&gt;'Funnel setup'!$K$3&amp;'Funnel setup'!$K$4&amp;'Funnel setup'!$K$6,".",IF(A1093=".",1,A1093+1))</f>
        <v>.</v>
      </c>
      <c r="B1094" s="244" t="str">
        <f t="shared" si="17"/>
        <v/>
      </c>
    </row>
    <row r="1095" spans="1:2" x14ac:dyDescent="0.2">
      <c r="A1095" t="str">
        <f>IF(C1095&amp;G1095&amp;D1095&lt;&gt;'Funnel setup'!$K$3&amp;'Funnel setup'!$K$4&amp;'Funnel setup'!$K$6,".",IF(A1094=".",1,A1094+1))</f>
        <v>.</v>
      </c>
      <c r="B1095" s="244" t="str">
        <f t="shared" si="17"/>
        <v/>
      </c>
    </row>
    <row r="1096" spans="1:2" x14ac:dyDescent="0.2">
      <c r="A1096" t="str">
        <f>IF(C1096&amp;G1096&amp;D1096&lt;&gt;'Funnel setup'!$K$3&amp;'Funnel setup'!$K$4&amp;'Funnel setup'!$K$6,".",IF(A1095=".",1,A1095+1))</f>
        <v>.</v>
      </c>
      <c r="B1096" s="244" t="str">
        <f t="shared" si="17"/>
        <v/>
      </c>
    </row>
    <row r="1097" spans="1:2" x14ac:dyDescent="0.2">
      <c r="A1097" t="str">
        <f>IF(C1097&amp;G1097&amp;D1097&lt;&gt;'Funnel setup'!$K$3&amp;'Funnel setup'!$K$4&amp;'Funnel setup'!$K$6,".",IF(A1096=".",1,A1096+1))</f>
        <v>.</v>
      </c>
      <c r="B1097" s="244" t="str">
        <f t="shared" si="17"/>
        <v/>
      </c>
    </row>
    <row r="1098" spans="1:2" x14ac:dyDescent="0.2">
      <c r="A1098" t="str">
        <f>IF(C1098&amp;G1098&amp;D1098&lt;&gt;'Funnel setup'!$K$3&amp;'Funnel setup'!$K$4&amp;'Funnel setup'!$K$6,".",IF(A1097=".",1,A1097+1))</f>
        <v>.</v>
      </c>
      <c r="B1098" s="244" t="str">
        <f t="shared" si="17"/>
        <v/>
      </c>
    </row>
    <row r="1099" spans="1:2" x14ac:dyDescent="0.2">
      <c r="A1099" t="str">
        <f>IF(C1099&amp;G1099&amp;D1099&lt;&gt;'Funnel setup'!$K$3&amp;'Funnel setup'!$K$4&amp;'Funnel setup'!$K$6,".",IF(A1098=".",1,A1098+1))</f>
        <v>.</v>
      </c>
      <c r="B1099" s="244" t="str">
        <f t="shared" si="17"/>
        <v/>
      </c>
    </row>
    <row r="1100" spans="1:2" x14ac:dyDescent="0.2">
      <c r="A1100" t="str">
        <f>IF(C1100&amp;G1100&amp;D1100&lt;&gt;'Funnel setup'!$K$3&amp;'Funnel setup'!$K$4&amp;'Funnel setup'!$K$6,".",IF(A1099=".",1,A1099+1))</f>
        <v>.</v>
      </c>
      <c r="B1100" s="244" t="str">
        <f t="shared" si="17"/>
        <v/>
      </c>
    </row>
    <row r="1101" spans="1:2" x14ac:dyDescent="0.2">
      <c r="A1101" t="str">
        <f>IF(C1101&amp;G1101&amp;D1101&lt;&gt;'Funnel setup'!$K$3&amp;'Funnel setup'!$K$4&amp;'Funnel setup'!$K$6,".",IF(A1100=".",1,A1100+1))</f>
        <v>.</v>
      </c>
      <c r="B1101" s="244" t="str">
        <f t="shared" si="17"/>
        <v/>
      </c>
    </row>
    <row r="1102" spans="1:2" x14ac:dyDescent="0.2">
      <c r="A1102" t="str">
        <f>IF(C1102&amp;G1102&amp;D1102&lt;&gt;'Funnel setup'!$K$3&amp;'Funnel setup'!$K$4&amp;'Funnel setup'!$K$6,".",IF(A1101=".",1,A1101+1))</f>
        <v>.</v>
      </c>
      <c r="B1102" s="244" t="str">
        <f t="shared" si="17"/>
        <v/>
      </c>
    </row>
    <row r="1103" spans="1:2" x14ac:dyDescent="0.2">
      <c r="A1103" t="str">
        <f>IF(C1103&amp;G1103&amp;D1103&lt;&gt;'Funnel setup'!$K$3&amp;'Funnel setup'!$K$4&amp;'Funnel setup'!$K$6,".",IF(A1102=".",1,A1102+1))</f>
        <v>.</v>
      </c>
      <c r="B1103" s="244" t="str">
        <f t="shared" si="17"/>
        <v/>
      </c>
    </row>
    <row r="1104" spans="1:2" x14ac:dyDescent="0.2">
      <c r="A1104" t="str">
        <f>IF(C1104&amp;G1104&amp;D1104&lt;&gt;'Funnel setup'!$K$3&amp;'Funnel setup'!$K$4&amp;'Funnel setup'!$K$6,".",IF(A1103=".",1,A1103+1))</f>
        <v>.</v>
      </c>
      <c r="B1104" s="244" t="str">
        <f t="shared" si="17"/>
        <v/>
      </c>
    </row>
    <row r="1105" spans="1:2" x14ac:dyDescent="0.2">
      <c r="A1105" t="str">
        <f>IF(C1105&amp;G1105&amp;D1105&lt;&gt;'Funnel setup'!$K$3&amp;'Funnel setup'!$K$4&amp;'Funnel setup'!$K$6,".",IF(A1104=".",1,A1104+1))</f>
        <v>.</v>
      </c>
      <c r="B1105" s="244" t="str">
        <f t="shared" si="17"/>
        <v/>
      </c>
    </row>
    <row r="1106" spans="1:2" x14ac:dyDescent="0.2">
      <c r="A1106" t="str">
        <f>IF(C1106&amp;G1106&amp;D1106&lt;&gt;'Funnel setup'!$K$3&amp;'Funnel setup'!$K$4&amp;'Funnel setup'!$K$6,".",IF(A1105=".",1,A1105+1))</f>
        <v>.</v>
      </c>
      <c r="B1106" s="244" t="str">
        <f t="shared" si="17"/>
        <v/>
      </c>
    </row>
    <row r="1107" spans="1:2" x14ac:dyDescent="0.2">
      <c r="A1107" t="str">
        <f>IF(C1107&amp;G1107&amp;D1107&lt;&gt;'Funnel setup'!$K$3&amp;'Funnel setup'!$K$4&amp;'Funnel setup'!$K$6,".",IF(A1106=".",1,A1106+1))</f>
        <v>.</v>
      </c>
      <c r="B1107" s="244" t="str">
        <f t="shared" si="17"/>
        <v/>
      </c>
    </row>
    <row r="1108" spans="1:2" x14ac:dyDescent="0.2">
      <c r="A1108" t="str">
        <f>IF(C1108&amp;G1108&amp;D1108&lt;&gt;'Funnel setup'!$K$3&amp;'Funnel setup'!$K$4&amp;'Funnel setup'!$K$6,".",IF(A1107=".",1,A1107+1))</f>
        <v>.</v>
      </c>
      <c r="B1108" s="244" t="str">
        <f t="shared" si="17"/>
        <v/>
      </c>
    </row>
    <row r="1109" spans="1:2" x14ac:dyDescent="0.2">
      <c r="A1109" t="str">
        <f>IF(C1109&amp;G1109&amp;D1109&lt;&gt;'Funnel setup'!$K$3&amp;'Funnel setup'!$K$4&amp;'Funnel setup'!$K$6,".",IF(A1108=".",1,A1108+1))</f>
        <v>.</v>
      </c>
      <c r="B1109" s="244" t="str">
        <f t="shared" si="17"/>
        <v/>
      </c>
    </row>
    <row r="1110" spans="1:2" x14ac:dyDescent="0.2">
      <c r="A1110" t="str">
        <f>IF(C1110&amp;G1110&amp;D1110&lt;&gt;'Funnel setup'!$K$3&amp;'Funnel setup'!$K$4&amp;'Funnel setup'!$K$6,".",IF(A1109=".",1,A1109+1))</f>
        <v>.</v>
      </c>
      <c r="B1110" s="244" t="str">
        <f t="shared" si="17"/>
        <v/>
      </c>
    </row>
    <row r="1111" spans="1:2" x14ac:dyDescent="0.2">
      <c r="A1111" t="str">
        <f>IF(C1111&amp;G1111&amp;D1111&lt;&gt;'Funnel setup'!$K$3&amp;'Funnel setup'!$K$4&amp;'Funnel setup'!$K$6,".",IF(A1110=".",1,A1110+1))</f>
        <v>.</v>
      </c>
      <c r="B1111" s="244" t="str">
        <f t="shared" si="17"/>
        <v/>
      </c>
    </row>
    <row r="1112" spans="1:2" x14ac:dyDescent="0.2">
      <c r="A1112" t="str">
        <f>IF(C1112&amp;G1112&amp;D1112&lt;&gt;'Funnel setup'!$K$3&amp;'Funnel setup'!$K$4&amp;'Funnel setup'!$K$6,".",IF(A1111=".",1,A1111+1))</f>
        <v>.</v>
      </c>
      <c r="B1112" s="244" t="str">
        <f t="shared" si="17"/>
        <v/>
      </c>
    </row>
    <row r="1113" spans="1:2" x14ac:dyDescent="0.2">
      <c r="A1113" t="str">
        <f>IF(C1113&amp;G1113&amp;D1113&lt;&gt;'Funnel setup'!$K$3&amp;'Funnel setup'!$K$4&amp;'Funnel setup'!$K$6,".",IF(A1112=".",1,A1112+1))</f>
        <v>.</v>
      </c>
      <c r="B1113" s="244" t="str">
        <f t="shared" si="17"/>
        <v/>
      </c>
    </row>
    <row r="1114" spans="1:2" x14ac:dyDescent="0.2">
      <c r="A1114" t="str">
        <f>IF(C1114&amp;G1114&amp;D1114&lt;&gt;'Funnel setup'!$K$3&amp;'Funnel setup'!$K$4&amp;'Funnel setup'!$K$6,".",IF(A1113=".",1,A1113+1))</f>
        <v>.</v>
      </c>
      <c r="B1114" s="244" t="str">
        <f t="shared" si="17"/>
        <v/>
      </c>
    </row>
    <row r="1115" spans="1:2" x14ac:dyDescent="0.2">
      <c r="A1115" t="str">
        <f>IF(C1115&amp;G1115&amp;D1115&lt;&gt;'Funnel setup'!$K$3&amp;'Funnel setup'!$K$4&amp;'Funnel setup'!$K$6,".",IF(A1114=".",1,A1114+1))</f>
        <v>.</v>
      </c>
      <c r="B1115" s="244" t="str">
        <f t="shared" si="17"/>
        <v/>
      </c>
    </row>
    <row r="1116" spans="1:2" x14ac:dyDescent="0.2">
      <c r="A1116" t="str">
        <f>IF(C1116&amp;G1116&amp;D1116&lt;&gt;'Funnel setup'!$K$3&amp;'Funnel setup'!$K$4&amp;'Funnel setup'!$K$6,".",IF(A1115=".",1,A1115+1))</f>
        <v>.</v>
      </c>
      <c r="B1116" s="244" t="str">
        <f t="shared" si="17"/>
        <v/>
      </c>
    </row>
    <row r="1117" spans="1:2" x14ac:dyDescent="0.2">
      <c r="A1117" t="str">
        <f>IF(C1117&amp;G1117&amp;D1117&lt;&gt;'Funnel setup'!$K$3&amp;'Funnel setup'!$K$4&amp;'Funnel setup'!$K$6,".",IF(A1116=".",1,A1116+1))</f>
        <v>.</v>
      </c>
      <c r="B1117" s="244" t="str">
        <f t="shared" si="17"/>
        <v/>
      </c>
    </row>
    <row r="1118" spans="1:2" x14ac:dyDescent="0.2">
      <c r="A1118" t="str">
        <f>IF(C1118&amp;G1118&amp;D1118&lt;&gt;'Funnel setup'!$K$3&amp;'Funnel setup'!$K$4&amp;'Funnel setup'!$K$6,".",IF(A1117=".",1,A1117+1))</f>
        <v>.</v>
      </c>
      <c r="B1118" s="244" t="str">
        <f t="shared" si="17"/>
        <v/>
      </c>
    </row>
    <row r="1119" spans="1:2" x14ac:dyDescent="0.2">
      <c r="A1119" t="str">
        <f>IF(C1119&amp;G1119&amp;D1119&lt;&gt;'Funnel setup'!$K$3&amp;'Funnel setup'!$K$4&amp;'Funnel setup'!$K$6,".",IF(A1118=".",1,A1118+1))</f>
        <v>.</v>
      </c>
      <c r="B1119" s="244" t="str">
        <f t="shared" si="17"/>
        <v/>
      </c>
    </row>
    <row r="1120" spans="1:2" x14ac:dyDescent="0.2">
      <c r="A1120" t="str">
        <f>IF(C1120&amp;G1120&amp;D1120&lt;&gt;'Funnel setup'!$K$3&amp;'Funnel setup'!$K$4&amp;'Funnel setup'!$K$6,".",IF(A1119=".",1,A1119+1))</f>
        <v>.</v>
      </c>
      <c r="B1120" s="244" t="str">
        <f t="shared" si="17"/>
        <v/>
      </c>
    </row>
    <row r="1121" spans="1:2" x14ac:dyDescent="0.2">
      <c r="A1121" t="str">
        <f>IF(C1121&amp;G1121&amp;D1121&lt;&gt;'Funnel setup'!$K$3&amp;'Funnel setup'!$K$4&amp;'Funnel setup'!$K$6,".",IF(A1120=".",1,A1120+1))</f>
        <v>.</v>
      </c>
      <c r="B1121" s="244" t="str">
        <f t="shared" si="17"/>
        <v/>
      </c>
    </row>
    <row r="1122" spans="1:2" x14ac:dyDescent="0.2">
      <c r="A1122" t="str">
        <f>IF(C1122&amp;G1122&amp;D1122&lt;&gt;'Funnel setup'!$K$3&amp;'Funnel setup'!$K$4&amp;'Funnel setup'!$K$6,".",IF(A1121=".",1,A1121+1))</f>
        <v>.</v>
      </c>
      <c r="B1122" s="244" t="str">
        <f t="shared" si="17"/>
        <v/>
      </c>
    </row>
    <row r="1123" spans="1:2" x14ac:dyDescent="0.2">
      <c r="A1123" t="str">
        <f>IF(C1123&amp;G1123&amp;D1123&lt;&gt;'Funnel setup'!$K$3&amp;'Funnel setup'!$K$4&amp;'Funnel setup'!$K$6,".",IF(A1122=".",1,A1122+1))</f>
        <v>.</v>
      </c>
      <c r="B1123" s="244" t="str">
        <f t="shared" si="17"/>
        <v/>
      </c>
    </row>
    <row r="1124" spans="1:2" x14ac:dyDescent="0.2">
      <c r="A1124" t="str">
        <f>IF(C1124&amp;G1124&amp;D1124&lt;&gt;'Funnel setup'!$K$3&amp;'Funnel setup'!$K$4&amp;'Funnel setup'!$K$6,".",IF(A1123=".",1,A1123+1))</f>
        <v>.</v>
      </c>
      <c r="B1124" s="244" t="str">
        <f t="shared" si="17"/>
        <v/>
      </c>
    </row>
    <row r="1125" spans="1:2" x14ac:dyDescent="0.2">
      <c r="A1125" t="str">
        <f>IF(C1125&amp;G1125&amp;D1125&lt;&gt;'Funnel setup'!$K$3&amp;'Funnel setup'!$K$4&amp;'Funnel setup'!$K$6,".",IF(A1124=".",1,A1124+1))</f>
        <v>.</v>
      </c>
      <c r="B1125" s="244" t="str">
        <f t="shared" si="17"/>
        <v/>
      </c>
    </row>
    <row r="1126" spans="1:2" x14ac:dyDescent="0.2">
      <c r="A1126" t="str">
        <f>IF(C1126&amp;G1126&amp;D1126&lt;&gt;'Funnel setup'!$K$3&amp;'Funnel setup'!$K$4&amp;'Funnel setup'!$K$6,".",IF(A1125=".",1,A1125+1))</f>
        <v>.</v>
      </c>
      <c r="B1126" s="244" t="str">
        <f t="shared" si="17"/>
        <v/>
      </c>
    </row>
    <row r="1127" spans="1:2" x14ac:dyDescent="0.2">
      <c r="A1127" t="str">
        <f>IF(C1127&amp;G1127&amp;D1127&lt;&gt;'Funnel setup'!$K$3&amp;'Funnel setup'!$K$4&amp;'Funnel setup'!$K$6,".",IF(A1126=".",1,A1126+1))</f>
        <v>.</v>
      </c>
      <c r="B1127" s="244" t="str">
        <f t="shared" si="17"/>
        <v/>
      </c>
    </row>
    <row r="1128" spans="1:2" x14ac:dyDescent="0.2">
      <c r="A1128" t="str">
        <f>IF(C1128&amp;G1128&amp;D1128&lt;&gt;'Funnel setup'!$K$3&amp;'Funnel setup'!$K$4&amp;'Funnel setup'!$K$6,".",IF(A1127=".",1,A1127+1))</f>
        <v>.</v>
      </c>
      <c r="B1128" s="244" t="str">
        <f t="shared" si="17"/>
        <v/>
      </c>
    </row>
    <row r="1129" spans="1:2" x14ac:dyDescent="0.2">
      <c r="A1129" t="str">
        <f>IF(C1129&amp;G1129&amp;D1129&lt;&gt;'Funnel setup'!$K$3&amp;'Funnel setup'!$K$4&amp;'Funnel setup'!$K$6,".",IF(A1128=".",1,A1128+1))</f>
        <v>.</v>
      </c>
      <c r="B1129" s="244" t="str">
        <f t="shared" si="17"/>
        <v/>
      </c>
    </row>
    <row r="1130" spans="1:2" x14ac:dyDescent="0.2">
      <c r="A1130" t="str">
        <f>IF(C1130&amp;G1130&amp;D1130&lt;&gt;'Funnel setup'!$K$3&amp;'Funnel setup'!$K$4&amp;'Funnel setup'!$K$6,".",IF(A1129=".",1,A1129+1))</f>
        <v>.</v>
      </c>
      <c r="B1130" s="244" t="str">
        <f t="shared" si="17"/>
        <v/>
      </c>
    </row>
    <row r="1131" spans="1:2" x14ac:dyDescent="0.2">
      <c r="A1131" t="str">
        <f>IF(C1131&amp;G1131&amp;D1131&lt;&gt;'Funnel setup'!$K$3&amp;'Funnel setup'!$K$4&amp;'Funnel setup'!$K$6,".",IF(A1130=".",1,A1130+1))</f>
        <v>.</v>
      </c>
      <c r="B1131" s="244" t="str">
        <f t="shared" si="17"/>
        <v/>
      </c>
    </row>
    <row r="1132" spans="1:2" x14ac:dyDescent="0.2">
      <c r="A1132" t="str">
        <f>IF(C1132&amp;G1132&amp;D1132&lt;&gt;'Funnel setup'!$K$3&amp;'Funnel setup'!$K$4&amp;'Funnel setup'!$K$6,".",IF(A1131=".",1,A1131+1))</f>
        <v>.</v>
      </c>
      <c r="B1132" s="244" t="str">
        <f t="shared" si="17"/>
        <v/>
      </c>
    </row>
    <row r="1133" spans="1:2" x14ac:dyDescent="0.2">
      <c r="A1133" t="str">
        <f>IF(C1133&amp;G1133&amp;D1133&lt;&gt;'Funnel setup'!$K$3&amp;'Funnel setup'!$K$4&amp;'Funnel setup'!$K$6,".",IF(A1132=".",1,A1132+1))</f>
        <v>.</v>
      </c>
      <c r="B1133" s="244" t="str">
        <f t="shared" si="17"/>
        <v/>
      </c>
    </row>
    <row r="1134" spans="1:2" x14ac:dyDescent="0.2">
      <c r="A1134" t="str">
        <f>IF(C1134&amp;G1134&amp;D1134&lt;&gt;'Funnel setup'!$K$3&amp;'Funnel setup'!$K$4&amp;'Funnel setup'!$K$6,".",IF(A1133=".",1,A1133+1))</f>
        <v>.</v>
      </c>
      <c r="B1134" s="244" t="str">
        <f t="shared" si="17"/>
        <v/>
      </c>
    </row>
    <row r="1135" spans="1:2" x14ac:dyDescent="0.2">
      <c r="A1135" t="str">
        <f>IF(C1135&amp;G1135&amp;D1135&lt;&gt;'Funnel setup'!$K$3&amp;'Funnel setup'!$K$4&amp;'Funnel setup'!$K$6,".",IF(A1134=".",1,A1134+1))</f>
        <v>.</v>
      </c>
      <c r="B1135" s="244" t="str">
        <f t="shared" si="17"/>
        <v/>
      </c>
    </row>
    <row r="1136" spans="1:2" x14ac:dyDescent="0.2">
      <c r="A1136" t="str">
        <f>IF(C1136&amp;G1136&amp;D1136&lt;&gt;'Funnel setup'!$K$3&amp;'Funnel setup'!$K$4&amp;'Funnel setup'!$K$6,".",IF(A1135=".",1,A1135+1))</f>
        <v>.</v>
      </c>
      <c r="B1136" s="244" t="str">
        <f t="shared" si="17"/>
        <v/>
      </c>
    </row>
    <row r="1137" spans="1:2" x14ac:dyDescent="0.2">
      <c r="A1137" t="str">
        <f>IF(C1137&amp;G1137&amp;D1137&lt;&gt;'Funnel setup'!$K$3&amp;'Funnel setup'!$K$4&amp;'Funnel setup'!$K$6,".",IF(A1136=".",1,A1136+1))</f>
        <v>.</v>
      </c>
      <c r="B1137" s="244" t="str">
        <f t="shared" si="17"/>
        <v/>
      </c>
    </row>
    <row r="1138" spans="1:2" x14ac:dyDescent="0.2">
      <c r="A1138" t="str">
        <f>IF(C1138&amp;G1138&amp;D1138&lt;&gt;'Funnel setup'!$K$3&amp;'Funnel setup'!$K$4&amp;'Funnel setup'!$K$6,".",IF(A1137=".",1,A1137+1))</f>
        <v>.</v>
      </c>
      <c r="B1138" s="244" t="str">
        <f t="shared" si="17"/>
        <v/>
      </c>
    </row>
    <row r="1139" spans="1:2" x14ac:dyDescent="0.2">
      <c r="A1139" t="str">
        <f>IF(C1139&amp;G1139&amp;D1139&lt;&gt;'Funnel setup'!$K$3&amp;'Funnel setup'!$K$4&amp;'Funnel setup'!$K$6,".",IF(A1138=".",1,A1138+1))</f>
        <v>.</v>
      </c>
      <c r="B1139" s="244" t="str">
        <f t="shared" si="17"/>
        <v/>
      </c>
    </row>
    <row r="1140" spans="1:2" x14ac:dyDescent="0.2">
      <c r="A1140" t="str">
        <f>IF(C1140&amp;G1140&amp;D1140&lt;&gt;'Funnel setup'!$K$3&amp;'Funnel setup'!$K$4&amp;'Funnel setup'!$K$6,".",IF(A1139=".",1,A1139+1))</f>
        <v>.</v>
      </c>
      <c r="B1140" s="244" t="str">
        <f t="shared" si="17"/>
        <v/>
      </c>
    </row>
    <row r="1141" spans="1:2" x14ac:dyDescent="0.2">
      <c r="A1141" t="str">
        <f>IF(C1141&amp;G1141&amp;D1141&lt;&gt;'Funnel setup'!$K$3&amp;'Funnel setup'!$K$4&amp;'Funnel setup'!$K$6,".",IF(A1140=".",1,A1140+1))</f>
        <v>.</v>
      </c>
      <c r="B1141" s="244" t="str">
        <f t="shared" si="17"/>
        <v/>
      </c>
    </row>
    <row r="1142" spans="1:2" x14ac:dyDescent="0.2">
      <c r="A1142" t="str">
        <f>IF(C1142&amp;G1142&amp;D1142&lt;&gt;'Funnel setup'!$K$3&amp;'Funnel setup'!$K$4&amp;'Funnel setup'!$K$6,".",IF(A1141=".",1,A1141+1))</f>
        <v>.</v>
      </c>
      <c r="B1142" s="244" t="str">
        <f t="shared" si="17"/>
        <v/>
      </c>
    </row>
    <row r="1143" spans="1:2" x14ac:dyDescent="0.2">
      <c r="A1143" t="str">
        <f>IF(C1143&amp;G1143&amp;D1143&lt;&gt;'Funnel setup'!$K$3&amp;'Funnel setup'!$K$4&amp;'Funnel setup'!$K$6,".",IF(A1142=".",1,A1142+1))</f>
        <v>.</v>
      </c>
      <c r="B1143" s="244" t="str">
        <f t="shared" si="17"/>
        <v/>
      </c>
    </row>
    <row r="1144" spans="1:2" x14ac:dyDescent="0.2">
      <c r="A1144" t="str">
        <f>IF(C1144&amp;G1144&amp;D1144&lt;&gt;'Funnel setup'!$K$3&amp;'Funnel setup'!$K$4&amp;'Funnel setup'!$K$6,".",IF(A1143=".",1,A1143+1))</f>
        <v>.</v>
      </c>
      <c r="B1144" s="244" t="str">
        <f t="shared" si="17"/>
        <v/>
      </c>
    </row>
    <row r="1145" spans="1:2" x14ac:dyDescent="0.2">
      <c r="A1145" t="str">
        <f>IF(C1145&amp;G1145&amp;D1145&lt;&gt;'Funnel setup'!$K$3&amp;'Funnel setup'!$K$4&amp;'Funnel setup'!$K$6,".",IF(A1144=".",1,A1144+1))</f>
        <v>.</v>
      </c>
      <c r="B1145" s="244" t="str">
        <f t="shared" si="17"/>
        <v/>
      </c>
    </row>
    <row r="1146" spans="1:2" x14ac:dyDescent="0.2">
      <c r="A1146" t="str">
        <f>IF(C1146&amp;G1146&amp;D1146&lt;&gt;'Funnel setup'!$K$3&amp;'Funnel setup'!$K$4&amp;'Funnel setup'!$K$6,".",IF(A1145=".",1,A1145+1))</f>
        <v>.</v>
      </c>
      <c r="B1146" s="244" t="str">
        <f t="shared" si="17"/>
        <v/>
      </c>
    </row>
    <row r="1147" spans="1:2" x14ac:dyDescent="0.2">
      <c r="A1147" t="str">
        <f>IF(C1147&amp;G1147&amp;D1147&lt;&gt;'Funnel setup'!$K$3&amp;'Funnel setup'!$K$4&amp;'Funnel setup'!$K$6,".",IF(A1146=".",1,A1146+1))</f>
        <v>.</v>
      </c>
      <c r="B1147" s="244" t="str">
        <f t="shared" si="17"/>
        <v/>
      </c>
    </row>
    <row r="1148" spans="1:2" x14ac:dyDescent="0.2">
      <c r="A1148" t="str">
        <f>IF(C1148&amp;G1148&amp;D1148&lt;&gt;'Funnel setup'!$K$3&amp;'Funnel setup'!$K$4&amp;'Funnel setup'!$K$6,".",IF(A1147=".",1,A1147+1))</f>
        <v>.</v>
      </c>
      <c r="B1148" s="244" t="str">
        <f t="shared" si="17"/>
        <v/>
      </c>
    </row>
    <row r="1149" spans="1:2" x14ac:dyDescent="0.2">
      <c r="A1149" t="str">
        <f>IF(C1149&amp;G1149&amp;D1149&lt;&gt;'Funnel setup'!$K$3&amp;'Funnel setup'!$K$4&amp;'Funnel setup'!$K$6,".",IF(A1148=".",1,A1148+1))</f>
        <v>.</v>
      </c>
      <c r="B1149" s="244" t="str">
        <f t="shared" si="17"/>
        <v/>
      </c>
    </row>
    <row r="1150" spans="1:2" x14ac:dyDescent="0.2">
      <c r="A1150" t="str">
        <f>IF(C1150&amp;G1150&amp;D1150&lt;&gt;'Funnel setup'!$K$3&amp;'Funnel setup'!$K$4&amp;'Funnel setup'!$K$6,".",IF(A1149=".",1,A1149+1))</f>
        <v>.</v>
      </c>
      <c r="B1150" s="244" t="str">
        <f t="shared" si="17"/>
        <v/>
      </c>
    </row>
    <row r="1151" spans="1:2" x14ac:dyDescent="0.2">
      <c r="A1151" t="str">
        <f>IF(C1151&amp;G1151&amp;D1151&lt;&gt;'Funnel setup'!$K$3&amp;'Funnel setup'!$K$4&amp;'Funnel setup'!$K$6,".",IF(A1150=".",1,A1150+1))</f>
        <v>.</v>
      </c>
      <c r="B1151" s="244" t="str">
        <f t="shared" si="17"/>
        <v/>
      </c>
    </row>
    <row r="1152" spans="1:2" x14ac:dyDescent="0.2">
      <c r="A1152" t="str">
        <f>IF(C1152&amp;G1152&amp;D1152&lt;&gt;'Funnel setup'!$K$3&amp;'Funnel setup'!$K$4&amp;'Funnel setup'!$K$6,".",IF(A1151=".",1,A1151+1))</f>
        <v>.</v>
      </c>
      <c r="B1152" s="244" t="str">
        <f t="shared" si="17"/>
        <v/>
      </c>
    </row>
    <row r="1153" spans="1:2" x14ac:dyDescent="0.2">
      <c r="A1153" t="str">
        <f>IF(C1153&amp;G1153&amp;D1153&lt;&gt;'Funnel setup'!$K$3&amp;'Funnel setup'!$K$4&amp;'Funnel setup'!$K$6,".",IF(A1152=".",1,A1152+1))</f>
        <v>.</v>
      </c>
      <c r="B1153" s="244" t="str">
        <f t="shared" si="17"/>
        <v/>
      </c>
    </row>
    <row r="1154" spans="1:2" x14ac:dyDescent="0.2">
      <c r="A1154" t="str">
        <f>IF(C1154&amp;G1154&amp;D1154&lt;&gt;'Funnel setup'!$K$3&amp;'Funnel setup'!$K$4&amp;'Funnel setup'!$K$6,".",IF(A1153=".",1,A1153+1))</f>
        <v>.</v>
      </c>
      <c r="B1154" s="244" t="str">
        <f t="shared" ref="B1154:B1217" si="18">C1154&amp;D1154&amp;F1154&amp;G1154</f>
        <v/>
      </c>
    </row>
    <row r="1155" spans="1:2" x14ac:dyDescent="0.2">
      <c r="A1155" t="str">
        <f>IF(C1155&amp;G1155&amp;D1155&lt;&gt;'Funnel setup'!$K$3&amp;'Funnel setup'!$K$4&amp;'Funnel setup'!$K$6,".",IF(A1154=".",1,A1154+1))</f>
        <v>.</v>
      </c>
      <c r="B1155" s="244" t="str">
        <f t="shared" si="18"/>
        <v/>
      </c>
    </row>
    <row r="1156" spans="1:2" x14ac:dyDescent="0.2">
      <c r="A1156" t="str">
        <f>IF(C1156&amp;G1156&amp;D1156&lt;&gt;'Funnel setup'!$K$3&amp;'Funnel setup'!$K$4&amp;'Funnel setup'!$K$6,".",IF(A1155=".",1,A1155+1))</f>
        <v>.</v>
      </c>
      <c r="B1156" s="244" t="str">
        <f t="shared" si="18"/>
        <v/>
      </c>
    </row>
    <row r="1157" spans="1:2" x14ac:dyDescent="0.2">
      <c r="A1157" t="str">
        <f>IF(C1157&amp;G1157&amp;D1157&lt;&gt;'Funnel setup'!$K$3&amp;'Funnel setup'!$K$4&amp;'Funnel setup'!$K$6,".",IF(A1156=".",1,A1156+1))</f>
        <v>.</v>
      </c>
      <c r="B1157" s="244" t="str">
        <f t="shared" si="18"/>
        <v/>
      </c>
    </row>
    <row r="1158" spans="1:2" x14ac:dyDescent="0.2">
      <c r="A1158" t="str">
        <f>IF(C1158&amp;G1158&amp;D1158&lt;&gt;'Funnel setup'!$K$3&amp;'Funnel setup'!$K$4&amp;'Funnel setup'!$K$6,".",IF(A1157=".",1,A1157+1))</f>
        <v>.</v>
      </c>
      <c r="B1158" s="244" t="str">
        <f t="shared" si="18"/>
        <v/>
      </c>
    </row>
    <row r="1159" spans="1:2" x14ac:dyDescent="0.2">
      <c r="A1159" t="str">
        <f>IF(C1159&amp;G1159&amp;D1159&lt;&gt;'Funnel setup'!$K$3&amp;'Funnel setup'!$K$4&amp;'Funnel setup'!$K$6,".",IF(A1158=".",1,A1158+1))</f>
        <v>.</v>
      </c>
      <c r="B1159" s="244" t="str">
        <f t="shared" si="18"/>
        <v/>
      </c>
    </row>
    <row r="1160" spans="1:2" x14ac:dyDescent="0.2">
      <c r="A1160" t="str">
        <f>IF(C1160&amp;G1160&amp;D1160&lt;&gt;'Funnel setup'!$K$3&amp;'Funnel setup'!$K$4&amp;'Funnel setup'!$K$6,".",IF(A1159=".",1,A1159+1))</f>
        <v>.</v>
      </c>
      <c r="B1160" s="244" t="str">
        <f t="shared" si="18"/>
        <v/>
      </c>
    </row>
    <row r="1161" spans="1:2" x14ac:dyDescent="0.2">
      <c r="A1161" t="str">
        <f>IF(C1161&amp;G1161&amp;D1161&lt;&gt;'Funnel setup'!$K$3&amp;'Funnel setup'!$K$4&amp;'Funnel setup'!$K$6,".",IF(A1160=".",1,A1160+1))</f>
        <v>.</v>
      </c>
      <c r="B1161" s="244" t="str">
        <f t="shared" si="18"/>
        <v/>
      </c>
    </row>
    <row r="1162" spans="1:2" x14ac:dyDescent="0.2">
      <c r="A1162" t="str">
        <f>IF(C1162&amp;G1162&amp;D1162&lt;&gt;'Funnel setup'!$K$3&amp;'Funnel setup'!$K$4&amp;'Funnel setup'!$K$6,".",IF(A1161=".",1,A1161+1))</f>
        <v>.</v>
      </c>
      <c r="B1162" s="244" t="str">
        <f t="shared" si="18"/>
        <v/>
      </c>
    </row>
    <row r="1163" spans="1:2" x14ac:dyDescent="0.2">
      <c r="A1163" t="str">
        <f>IF(C1163&amp;G1163&amp;D1163&lt;&gt;'Funnel setup'!$K$3&amp;'Funnel setup'!$K$4&amp;'Funnel setup'!$K$6,".",IF(A1162=".",1,A1162+1))</f>
        <v>.</v>
      </c>
      <c r="B1163" s="244" t="str">
        <f t="shared" si="18"/>
        <v/>
      </c>
    </row>
    <row r="1164" spans="1:2" x14ac:dyDescent="0.2">
      <c r="A1164" t="str">
        <f>IF(C1164&amp;G1164&amp;D1164&lt;&gt;'Funnel setup'!$K$3&amp;'Funnel setup'!$K$4&amp;'Funnel setup'!$K$6,".",IF(A1163=".",1,A1163+1))</f>
        <v>.</v>
      </c>
      <c r="B1164" s="244" t="str">
        <f t="shared" si="18"/>
        <v/>
      </c>
    </row>
    <row r="1165" spans="1:2" x14ac:dyDescent="0.2">
      <c r="A1165" t="str">
        <f>IF(C1165&amp;G1165&amp;D1165&lt;&gt;'Funnel setup'!$K$3&amp;'Funnel setup'!$K$4&amp;'Funnel setup'!$K$6,".",IF(A1164=".",1,A1164+1))</f>
        <v>.</v>
      </c>
      <c r="B1165" s="244" t="str">
        <f t="shared" si="18"/>
        <v/>
      </c>
    </row>
    <row r="1166" spans="1:2" x14ac:dyDescent="0.2">
      <c r="A1166" t="str">
        <f>IF(C1166&amp;G1166&amp;D1166&lt;&gt;'Funnel setup'!$K$3&amp;'Funnel setup'!$K$4&amp;'Funnel setup'!$K$6,".",IF(A1165=".",1,A1165+1))</f>
        <v>.</v>
      </c>
      <c r="B1166" s="244" t="str">
        <f t="shared" si="18"/>
        <v/>
      </c>
    </row>
    <row r="1167" spans="1:2" x14ac:dyDescent="0.2">
      <c r="A1167" t="str">
        <f>IF(C1167&amp;G1167&amp;D1167&lt;&gt;'Funnel setup'!$K$3&amp;'Funnel setup'!$K$4&amp;'Funnel setup'!$K$6,".",IF(A1166=".",1,A1166+1))</f>
        <v>.</v>
      </c>
      <c r="B1167" s="244" t="str">
        <f t="shared" si="18"/>
        <v/>
      </c>
    </row>
    <row r="1168" spans="1:2" x14ac:dyDescent="0.2">
      <c r="A1168" t="str">
        <f>IF(C1168&amp;G1168&amp;D1168&lt;&gt;'Funnel setup'!$K$3&amp;'Funnel setup'!$K$4&amp;'Funnel setup'!$K$6,".",IF(A1167=".",1,A1167+1))</f>
        <v>.</v>
      </c>
      <c r="B1168" s="244" t="str">
        <f t="shared" si="18"/>
        <v/>
      </c>
    </row>
    <row r="1169" spans="1:2" x14ac:dyDescent="0.2">
      <c r="A1169" t="str">
        <f>IF(C1169&amp;G1169&amp;D1169&lt;&gt;'Funnel setup'!$K$3&amp;'Funnel setup'!$K$4&amp;'Funnel setup'!$K$6,".",IF(A1168=".",1,A1168+1))</f>
        <v>.</v>
      </c>
      <c r="B1169" s="244" t="str">
        <f t="shared" si="18"/>
        <v/>
      </c>
    </row>
    <row r="1170" spans="1:2" x14ac:dyDescent="0.2">
      <c r="A1170" t="str">
        <f>IF(C1170&amp;G1170&amp;D1170&lt;&gt;'Funnel setup'!$K$3&amp;'Funnel setup'!$K$4&amp;'Funnel setup'!$K$6,".",IF(A1169=".",1,A1169+1))</f>
        <v>.</v>
      </c>
      <c r="B1170" s="244" t="str">
        <f t="shared" si="18"/>
        <v/>
      </c>
    </row>
    <row r="1171" spans="1:2" x14ac:dyDescent="0.2">
      <c r="A1171" t="str">
        <f>IF(C1171&amp;G1171&amp;D1171&lt;&gt;'Funnel setup'!$K$3&amp;'Funnel setup'!$K$4&amp;'Funnel setup'!$K$6,".",IF(A1170=".",1,A1170+1))</f>
        <v>.</v>
      </c>
      <c r="B1171" s="244" t="str">
        <f t="shared" si="18"/>
        <v/>
      </c>
    </row>
    <row r="1172" spans="1:2" x14ac:dyDescent="0.2">
      <c r="A1172" t="str">
        <f>IF(C1172&amp;G1172&amp;D1172&lt;&gt;'Funnel setup'!$K$3&amp;'Funnel setup'!$K$4&amp;'Funnel setup'!$K$6,".",IF(A1171=".",1,A1171+1))</f>
        <v>.</v>
      </c>
      <c r="B1172" s="244" t="str">
        <f t="shared" si="18"/>
        <v/>
      </c>
    </row>
    <row r="1173" spans="1:2" x14ac:dyDescent="0.2">
      <c r="A1173" t="str">
        <f>IF(C1173&amp;G1173&amp;D1173&lt;&gt;'Funnel setup'!$K$3&amp;'Funnel setup'!$K$4&amp;'Funnel setup'!$K$6,".",IF(A1172=".",1,A1172+1))</f>
        <v>.</v>
      </c>
      <c r="B1173" s="244" t="str">
        <f t="shared" si="18"/>
        <v/>
      </c>
    </row>
    <row r="1174" spans="1:2" x14ac:dyDescent="0.2">
      <c r="A1174" t="str">
        <f>IF(C1174&amp;G1174&amp;D1174&lt;&gt;'Funnel setup'!$K$3&amp;'Funnel setup'!$K$4&amp;'Funnel setup'!$K$6,".",IF(A1173=".",1,A1173+1))</f>
        <v>.</v>
      </c>
      <c r="B1174" s="244" t="str">
        <f t="shared" si="18"/>
        <v/>
      </c>
    </row>
    <row r="1175" spans="1:2" x14ac:dyDescent="0.2">
      <c r="A1175" t="str">
        <f>IF(C1175&amp;G1175&amp;D1175&lt;&gt;'Funnel setup'!$K$3&amp;'Funnel setup'!$K$4&amp;'Funnel setup'!$K$6,".",IF(A1174=".",1,A1174+1))</f>
        <v>.</v>
      </c>
      <c r="B1175" s="244" t="str">
        <f t="shared" si="18"/>
        <v/>
      </c>
    </row>
    <row r="1176" spans="1:2" x14ac:dyDescent="0.2">
      <c r="A1176" t="str">
        <f>IF(C1176&amp;G1176&amp;D1176&lt;&gt;'Funnel setup'!$K$3&amp;'Funnel setup'!$K$4&amp;'Funnel setup'!$K$6,".",IF(A1175=".",1,A1175+1))</f>
        <v>.</v>
      </c>
      <c r="B1176" s="244" t="str">
        <f t="shared" si="18"/>
        <v/>
      </c>
    </row>
    <row r="1177" spans="1:2" x14ac:dyDescent="0.2">
      <c r="A1177" t="str">
        <f>IF(C1177&amp;G1177&amp;D1177&lt;&gt;'Funnel setup'!$K$3&amp;'Funnel setup'!$K$4&amp;'Funnel setup'!$K$6,".",IF(A1176=".",1,A1176+1))</f>
        <v>.</v>
      </c>
      <c r="B1177" s="244" t="str">
        <f t="shared" si="18"/>
        <v/>
      </c>
    </row>
    <row r="1178" spans="1:2" x14ac:dyDescent="0.2">
      <c r="A1178" t="str">
        <f>IF(C1178&amp;G1178&amp;D1178&lt;&gt;'Funnel setup'!$K$3&amp;'Funnel setup'!$K$4&amp;'Funnel setup'!$K$6,".",IF(A1177=".",1,A1177+1))</f>
        <v>.</v>
      </c>
      <c r="B1178" s="244" t="str">
        <f t="shared" si="18"/>
        <v/>
      </c>
    </row>
    <row r="1179" spans="1:2" x14ac:dyDescent="0.2">
      <c r="A1179" t="str">
        <f>IF(C1179&amp;G1179&amp;D1179&lt;&gt;'Funnel setup'!$K$3&amp;'Funnel setup'!$K$4&amp;'Funnel setup'!$K$6,".",IF(A1178=".",1,A1178+1))</f>
        <v>.</v>
      </c>
      <c r="B1179" s="244" t="str">
        <f t="shared" si="18"/>
        <v/>
      </c>
    </row>
    <row r="1180" spans="1:2" x14ac:dyDescent="0.2">
      <c r="A1180" t="str">
        <f>IF(C1180&amp;G1180&amp;D1180&lt;&gt;'Funnel setup'!$K$3&amp;'Funnel setup'!$K$4&amp;'Funnel setup'!$K$6,".",IF(A1179=".",1,A1179+1))</f>
        <v>.</v>
      </c>
      <c r="B1180" s="244" t="str">
        <f t="shared" si="18"/>
        <v/>
      </c>
    </row>
    <row r="1181" spans="1:2" x14ac:dyDescent="0.2">
      <c r="A1181" t="str">
        <f>IF(C1181&amp;G1181&amp;D1181&lt;&gt;'Funnel setup'!$K$3&amp;'Funnel setup'!$K$4&amp;'Funnel setup'!$K$6,".",IF(A1180=".",1,A1180+1))</f>
        <v>.</v>
      </c>
      <c r="B1181" s="244" t="str">
        <f t="shared" si="18"/>
        <v/>
      </c>
    </row>
    <row r="1182" spans="1:2" x14ac:dyDescent="0.2">
      <c r="A1182" t="str">
        <f>IF(C1182&amp;G1182&amp;D1182&lt;&gt;'Funnel setup'!$K$3&amp;'Funnel setup'!$K$4&amp;'Funnel setup'!$K$6,".",IF(A1181=".",1,A1181+1))</f>
        <v>.</v>
      </c>
      <c r="B1182" s="244" t="str">
        <f t="shared" si="18"/>
        <v/>
      </c>
    </row>
    <row r="1183" spans="1:2" x14ac:dyDescent="0.2">
      <c r="A1183" t="str">
        <f>IF(C1183&amp;G1183&amp;D1183&lt;&gt;'Funnel setup'!$K$3&amp;'Funnel setup'!$K$4&amp;'Funnel setup'!$K$6,".",IF(A1182=".",1,A1182+1))</f>
        <v>.</v>
      </c>
      <c r="B1183" s="244" t="str">
        <f t="shared" si="18"/>
        <v/>
      </c>
    </row>
    <row r="1184" spans="1:2" x14ac:dyDescent="0.2">
      <c r="A1184" t="str">
        <f>IF(C1184&amp;G1184&amp;D1184&lt;&gt;'Funnel setup'!$K$3&amp;'Funnel setup'!$K$4&amp;'Funnel setup'!$K$6,".",IF(A1183=".",1,A1183+1))</f>
        <v>.</v>
      </c>
      <c r="B1184" s="244" t="str">
        <f t="shared" si="18"/>
        <v/>
      </c>
    </row>
    <row r="1185" spans="1:2" x14ac:dyDescent="0.2">
      <c r="A1185" t="str">
        <f>IF(C1185&amp;G1185&amp;D1185&lt;&gt;'Funnel setup'!$K$3&amp;'Funnel setup'!$K$4&amp;'Funnel setup'!$K$6,".",IF(A1184=".",1,A1184+1))</f>
        <v>.</v>
      </c>
      <c r="B1185" s="244" t="str">
        <f t="shared" si="18"/>
        <v/>
      </c>
    </row>
    <row r="1186" spans="1:2" x14ac:dyDescent="0.2">
      <c r="A1186" t="str">
        <f>IF(C1186&amp;G1186&amp;D1186&lt;&gt;'Funnel setup'!$K$3&amp;'Funnel setup'!$K$4&amp;'Funnel setup'!$K$6,".",IF(A1185=".",1,A1185+1))</f>
        <v>.</v>
      </c>
      <c r="B1186" s="244" t="str">
        <f t="shared" si="18"/>
        <v/>
      </c>
    </row>
    <row r="1187" spans="1:2" x14ac:dyDescent="0.2">
      <c r="A1187" t="str">
        <f>IF(C1187&amp;G1187&amp;D1187&lt;&gt;'Funnel setup'!$K$3&amp;'Funnel setup'!$K$4&amp;'Funnel setup'!$K$6,".",IF(A1186=".",1,A1186+1))</f>
        <v>.</v>
      </c>
      <c r="B1187" s="244" t="str">
        <f t="shared" si="18"/>
        <v/>
      </c>
    </row>
    <row r="1188" spans="1:2" x14ac:dyDescent="0.2">
      <c r="A1188" t="str">
        <f>IF(C1188&amp;G1188&amp;D1188&lt;&gt;'Funnel setup'!$K$3&amp;'Funnel setup'!$K$4&amp;'Funnel setup'!$K$6,".",IF(A1187=".",1,A1187+1))</f>
        <v>.</v>
      </c>
      <c r="B1188" s="244" t="str">
        <f t="shared" si="18"/>
        <v/>
      </c>
    </row>
    <row r="1189" spans="1:2" x14ac:dyDescent="0.2">
      <c r="A1189" t="str">
        <f>IF(C1189&amp;G1189&amp;D1189&lt;&gt;'Funnel setup'!$K$3&amp;'Funnel setup'!$K$4&amp;'Funnel setup'!$K$6,".",IF(A1188=".",1,A1188+1))</f>
        <v>.</v>
      </c>
      <c r="B1189" s="244" t="str">
        <f t="shared" si="18"/>
        <v/>
      </c>
    </row>
    <row r="1190" spans="1:2" x14ac:dyDescent="0.2">
      <c r="A1190" t="str">
        <f>IF(C1190&amp;G1190&amp;D1190&lt;&gt;'Funnel setup'!$K$3&amp;'Funnel setup'!$K$4&amp;'Funnel setup'!$K$6,".",IF(A1189=".",1,A1189+1))</f>
        <v>.</v>
      </c>
      <c r="B1190" s="244" t="str">
        <f t="shared" si="18"/>
        <v/>
      </c>
    </row>
    <row r="1191" spans="1:2" x14ac:dyDescent="0.2">
      <c r="A1191" t="str">
        <f>IF(C1191&amp;G1191&amp;D1191&lt;&gt;'Funnel setup'!$K$3&amp;'Funnel setup'!$K$4&amp;'Funnel setup'!$K$6,".",IF(A1190=".",1,A1190+1))</f>
        <v>.</v>
      </c>
      <c r="B1191" s="244" t="str">
        <f t="shared" si="18"/>
        <v/>
      </c>
    </row>
    <row r="1192" spans="1:2" x14ac:dyDescent="0.2">
      <c r="A1192" t="str">
        <f>IF(C1192&amp;G1192&amp;D1192&lt;&gt;'Funnel setup'!$K$3&amp;'Funnel setup'!$K$4&amp;'Funnel setup'!$K$6,".",IF(A1191=".",1,A1191+1))</f>
        <v>.</v>
      </c>
      <c r="B1192" s="244" t="str">
        <f t="shared" si="18"/>
        <v/>
      </c>
    </row>
    <row r="1193" spans="1:2" x14ac:dyDescent="0.2">
      <c r="A1193" t="str">
        <f>IF(C1193&amp;G1193&amp;D1193&lt;&gt;'Funnel setup'!$K$3&amp;'Funnel setup'!$K$4&amp;'Funnel setup'!$K$6,".",IF(A1192=".",1,A1192+1))</f>
        <v>.</v>
      </c>
      <c r="B1193" s="244" t="str">
        <f t="shared" si="18"/>
        <v/>
      </c>
    </row>
    <row r="1194" spans="1:2" x14ac:dyDescent="0.2">
      <c r="A1194" t="str">
        <f>IF(C1194&amp;G1194&amp;D1194&lt;&gt;'Funnel setup'!$K$3&amp;'Funnel setup'!$K$4&amp;'Funnel setup'!$K$6,".",IF(A1193=".",1,A1193+1))</f>
        <v>.</v>
      </c>
      <c r="B1194" s="244" t="str">
        <f t="shared" si="18"/>
        <v/>
      </c>
    </row>
    <row r="1195" spans="1:2" x14ac:dyDescent="0.2">
      <c r="A1195" t="str">
        <f>IF(C1195&amp;G1195&amp;D1195&lt;&gt;'Funnel setup'!$K$3&amp;'Funnel setup'!$K$4&amp;'Funnel setup'!$K$6,".",IF(A1194=".",1,A1194+1))</f>
        <v>.</v>
      </c>
      <c r="B1195" s="244" t="str">
        <f t="shared" si="18"/>
        <v/>
      </c>
    </row>
    <row r="1196" spans="1:2" x14ac:dyDescent="0.2">
      <c r="A1196" t="str">
        <f>IF(C1196&amp;G1196&amp;D1196&lt;&gt;'Funnel setup'!$K$3&amp;'Funnel setup'!$K$4&amp;'Funnel setup'!$K$6,".",IF(A1195=".",1,A1195+1))</f>
        <v>.</v>
      </c>
      <c r="B1196" s="244" t="str">
        <f t="shared" si="18"/>
        <v/>
      </c>
    </row>
    <row r="1197" spans="1:2" x14ac:dyDescent="0.2">
      <c r="A1197" t="str">
        <f>IF(C1197&amp;G1197&amp;D1197&lt;&gt;'Funnel setup'!$K$3&amp;'Funnel setup'!$K$4&amp;'Funnel setup'!$K$6,".",IF(A1196=".",1,A1196+1))</f>
        <v>.</v>
      </c>
      <c r="B1197" s="244" t="str">
        <f t="shared" si="18"/>
        <v/>
      </c>
    </row>
    <row r="1198" spans="1:2" x14ac:dyDescent="0.2">
      <c r="A1198" t="str">
        <f>IF(C1198&amp;G1198&amp;D1198&lt;&gt;'Funnel setup'!$K$3&amp;'Funnel setup'!$K$4&amp;'Funnel setup'!$K$6,".",IF(A1197=".",1,A1197+1))</f>
        <v>.</v>
      </c>
      <c r="B1198" s="244" t="str">
        <f t="shared" si="18"/>
        <v/>
      </c>
    </row>
    <row r="1199" spans="1:2" x14ac:dyDescent="0.2">
      <c r="A1199" t="str">
        <f>IF(C1199&amp;G1199&amp;D1199&lt;&gt;'Funnel setup'!$K$3&amp;'Funnel setup'!$K$4&amp;'Funnel setup'!$K$6,".",IF(A1198=".",1,A1198+1))</f>
        <v>.</v>
      </c>
      <c r="B1199" s="244" t="str">
        <f t="shared" si="18"/>
        <v/>
      </c>
    </row>
    <row r="1200" spans="1:2" x14ac:dyDescent="0.2">
      <c r="A1200" t="str">
        <f>IF(C1200&amp;G1200&amp;D1200&lt;&gt;'Funnel setup'!$K$3&amp;'Funnel setup'!$K$4&amp;'Funnel setup'!$K$6,".",IF(A1199=".",1,A1199+1))</f>
        <v>.</v>
      </c>
      <c r="B1200" s="244" t="str">
        <f t="shared" si="18"/>
        <v/>
      </c>
    </row>
    <row r="1201" spans="1:2" x14ac:dyDescent="0.2">
      <c r="A1201" t="str">
        <f>IF(C1201&amp;G1201&amp;D1201&lt;&gt;'Funnel setup'!$K$3&amp;'Funnel setup'!$K$4&amp;'Funnel setup'!$K$6,".",IF(A1200=".",1,A1200+1))</f>
        <v>.</v>
      </c>
      <c r="B1201" s="244" t="str">
        <f t="shared" si="18"/>
        <v/>
      </c>
    </row>
    <row r="1202" spans="1:2" x14ac:dyDescent="0.2">
      <c r="A1202" t="str">
        <f>IF(C1202&amp;G1202&amp;D1202&lt;&gt;'Funnel setup'!$K$3&amp;'Funnel setup'!$K$4&amp;'Funnel setup'!$K$6,".",IF(A1201=".",1,A1201+1))</f>
        <v>.</v>
      </c>
      <c r="B1202" s="244" t="str">
        <f t="shared" si="18"/>
        <v/>
      </c>
    </row>
    <row r="1203" spans="1:2" x14ac:dyDescent="0.2">
      <c r="A1203" t="str">
        <f>IF(C1203&amp;G1203&amp;D1203&lt;&gt;'Funnel setup'!$K$3&amp;'Funnel setup'!$K$4&amp;'Funnel setup'!$K$6,".",IF(A1202=".",1,A1202+1))</f>
        <v>.</v>
      </c>
      <c r="B1203" s="244" t="str">
        <f t="shared" si="18"/>
        <v/>
      </c>
    </row>
    <row r="1204" spans="1:2" x14ac:dyDescent="0.2">
      <c r="A1204" t="str">
        <f>IF(C1204&amp;G1204&amp;D1204&lt;&gt;'Funnel setup'!$K$3&amp;'Funnel setup'!$K$4&amp;'Funnel setup'!$K$6,".",IF(A1203=".",1,A1203+1))</f>
        <v>.</v>
      </c>
      <c r="B1204" s="244" t="str">
        <f t="shared" si="18"/>
        <v/>
      </c>
    </row>
    <row r="1205" spans="1:2" x14ac:dyDescent="0.2">
      <c r="A1205" t="str">
        <f>IF(C1205&amp;G1205&amp;D1205&lt;&gt;'Funnel setup'!$K$3&amp;'Funnel setup'!$K$4&amp;'Funnel setup'!$K$6,".",IF(A1204=".",1,A1204+1))</f>
        <v>.</v>
      </c>
      <c r="B1205" s="244" t="str">
        <f t="shared" si="18"/>
        <v/>
      </c>
    </row>
    <row r="1206" spans="1:2" x14ac:dyDescent="0.2">
      <c r="A1206" t="str">
        <f>IF(C1206&amp;G1206&amp;D1206&lt;&gt;'Funnel setup'!$K$3&amp;'Funnel setup'!$K$4&amp;'Funnel setup'!$K$6,".",IF(A1205=".",1,A1205+1))</f>
        <v>.</v>
      </c>
      <c r="B1206" s="244" t="str">
        <f t="shared" si="18"/>
        <v/>
      </c>
    </row>
    <row r="1207" spans="1:2" x14ac:dyDescent="0.2">
      <c r="A1207" t="str">
        <f>IF(C1207&amp;G1207&amp;D1207&lt;&gt;'Funnel setup'!$K$3&amp;'Funnel setup'!$K$4&amp;'Funnel setup'!$K$6,".",IF(A1206=".",1,A1206+1))</f>
        <v>.</v>
      </c>
      <c r="B1207" s="244" t="str">
        <f t="shared" si="18"/>
        <v/>
      </c>
    </row>
    <row r="1208" spans="1:2" x14ac:dyDescent="0.2">
      <c r="A1208" t="str">
        <f>IF(C1208&amp;G1208&amp;D1208&lt;&gt;'Funnel setup'!$K$3&amp;'Funnel setup'!$K$4&amp;'Funnel setup'!$K$6,".",IF(A1207=".",1,A1207+1))</f>
        <v>.</v>
      </c>
      <c r="B1208" s="244" t="str">
        <f t="shared" si="18"/>
        <v/>
      </c>
    </row>
    <row r="1209" spans="1:2" x14ac:dyDescent="0.2">
      <c r="A1209" t="str">
        <f>IF(C1209&amp;G1209&amp;D1209&lt;&gt;'Funnel setup'!$K$3&amp;'Funnel setup'!$K$4&amp;'Funnel setup'!$K$6,".",IF(A1208=".",1,A1208+1))</f>
        <v>.</v>
      </c>
      <c r="B1209" s="244" t="str">
        <f t="shared" si="18"/>
        <v/>
      </c>
    </row>
    <row r="1210" spans="1:2" x14ac:dyDescent="0.2">
      <c r="A1210" t="str">
        <f>IF(C1210&amp;G1210&amp;D1210&lt;&gt;'Funnel setup'!$K$3&amp;'Funnel setup'!$K$4&amp;'Funnel setup'!$K$6,".",IF(A1209=".",1,A1209+1))</f>
        <v>.</v>
      </c>
      <c r="B1210" s="244" t="str">
        <f t="shared" si="18"/>
        <v/>
      </c>
    </row>
    <row r="1211" spans="1:2" x14ac:dyDescent="0.2">
      <c r="A1211" t="str">
        <f>IF(C1211&amp;G1211&amp;D1211&lt;&gt;'Funnel setup'!$K$3&amp;'Funnel setup'!$K$4&amp;'Funnel setup'!$K$6,".",IF(A1210=".",1,A1210+1))</f>
        <v>.</v>
      </c>
      <c r="B1211" s="244" t="str">
        <f t="shared" si="18"/>
        <v/>
      </c>
    </row>
    <row r="1212" spans="1:2" x14ac:dyDescent="0.2">
      <c r="A1212" t="str">
        <f>IF(C1212&amp;G1212&amp;D1212&lt;&gt;'Funnel setup'!$K$3&amp;'Funnel setup'!$K$4&amp;'Funnel setup'!$K$6,".",IF(A1211=".",1,A1211+1))</f>
        <v>.</v>
      </c>
      <c r="B1212" s="244" t="str">
        <f t="shared" si="18"/>
        <v/>
      </c>
    </row>
    <row r="1213" spans="1:2" x14ac:dyDescent="0.2">
      <c r="A1213" t="str">
        <f>IF(C1213&amp;G1213&amp;D1213&lt;&gt;'Funnel setup'!$K$3&amp;'Funnel setup'!$K$4&amp;'Funnel setup'!$K$6,".",IF(A1212=".",1,A1212+1))</f>
        <v>.</v>
      </c>
      <c r="B1213" s="244" t="str">
        <f t="shared" si="18"/>
        <v/>
      </c>
    </row>
    <row r="1214" spans="1:2" x14ac:dyDescent="0.2">
      <c r="A1214" t="str">
        <f>IF(C1214&amp;G1214&amp;D1214&lt;&gt;'Funnel setup'!$K$3&amp;'Funnel setup'!$K$4&amp;'Funnel setup'!$K$6,".",IF(A1213=".",1,A1213+1))</f>
        <v>.</v>
      </c>
      <c r="B1214" s="244" t="str">
        <f t="shared" si="18"/>
        <v/>
      </c>
    </row>
    <row r="1215" spans="1:2" x14ac:dyDescent="0.2">
      <c r="A1215" t="str">
        <f>IF(C1215&amp;G1215&amp;D1215&lt;&gt;'Funnel setup'!$K$3&amp;'Funnel setup'!$K$4&amp;'Funnel setup'!$K$6,".",IF(A1214=".",1,A1214+1))</f>
        <v>.</v>
      </c>
      <c r="B1215" s="244" t="str">
        <f t="shared" si="18"/>
        <v/>
      </c>
    </row>
    <row r="1216" spans="1:2" x14ac:dyDescent="0.2">
      <c r="A1216" t="str">
        <f>IF(C1216&amp;G1216&amp;D1216&lt;&gt;'Funnel setup'!$K$3&amp;'Funnel setup'!$K$4&amp;'Funnel setup'!$K$6,".",IF(A1215=".",1,A1215+1))</f>
        <v>.</v>
      </c>
      <c r="B1216" s="244" t="str">
        <f t="shared" si="18"/>
        <v/>
      </c>
    </row>
    <row r="1217" spans="1:2" x14ac:dyDescent="0.2">
      <c r="A1217" t="str">
        <f>IF(C1217&amp;G1217&amp;D1217&lt;&gt;'Funnel setup'!$K$3&amp;'Funnel setup'!$K$4&amp;'Funnel setup'!$K$6,".",IF(A1216=".",1,A1216+1))</f>
        <v>.</v>
      </c>
      <c r="B1217" s="244" t="str">
        <f t="shared" si="18"/>
        <v/>
      </c>
    </row>
    <row r="1218" spans="1:2" x14ac:dyDescent="0.2">
      <c r="A1218" t="str">
        <f>IF(C1218&amp;G1218&amp;D1218&lt;&gt;'Funnel setup'!$K$3&amp;'Funnel setup'!$K$4&amp;'Funnel setup'!$K$6,".",IF(A1217=".",1,A1217+1))</f>
        <v>.</v>
      </c>
      <c r="B1218" s="244" t="str">
        <f t="shared" ref="B1218:B1281" si="19">C1218&amp;D1218&amp;F1218&amp;G1218</f>
        <v/>
      </c>
    </row>
    <row r="1219" spans="1:2" x14ac:dyDescent="0.2">
      <c r="A1219" t="str">
        <f>IF(C1219&amp;G1219&amp;D1219&lt;&gt;'Funnel setup'!$K$3&amp;'Funnel setup'!$K$4&amp;'Funnel setup'!$K$6,".",IF(A1218=".",1,A1218+1))</f>
        <v>.</v>
      </c>
      <c r="B1219" s="244" t="str">
        <f t="shared" si="19"/>
        <v/>
      </c>
    </row>
    <row r="1220" spans="1:2" x14ac:dyDescent="0.2">
      <c r="A1220" t="str">
        <f>IF(C1220&amp;G1220&amp;D1220&lt;&gt;'Funnel setup'!$K$3&amp;'Funnel setup'!$K$4&amp;'Funnel setup'!$K$6,".",IF(A1219=".",1,A1219+1))</f>
        <v>.</v>
      </c>
      <c r="B1220" s="244" t="str">
        <f t="shared" si="19"/>
        <v/>
      </c>
    </row>
    <row r="1221" spans="1:2" x14ac:dyDescent="0.2">
      <c r="A1221" t="str">
        <f>IF(C1221&amp;G1221&amp;D1221&lt;&gt;'Funnel setup'!$K$3&amp;'Funnel setup'!$K$4&amp;'Funnel setup'!$K$6,".",IF(A1220=".",1,A1220+1))</f>
        <v>.</v>
      </c>
      <c r="B1221" s="244" t="str">
        <f t="shared" si="19"/>
        <v/>
      </c>
    </row>
    <row r="1222" spans="1:2" x14ac:dyDescent="0.2">
      <c r="A1222" t="str">
        <f>IF(C1222&amp;G1222&amp;D1222&lt;&gt;'Funnel setup'!$K$3&amp;'Funnel setup'!$K$4&amp;'Funnel setup'!$K$6,".",IF(A1221=".",1,A1221+1))</f>
        <v>.</v>
      </c>
      <c r="B1222" s="244" t="str">
        <f t="shared" si="19"/>
        <v/>
      </c>
    </row>
    <row r="1223" spans="1:2" x14ac:dyDescent="0.2">
      <c r="A1223" t="str">
        <f>IF(C1223&amp;G1223&amp;D1223&lt;&gt;'Funnel setup'!$K$3&amp;'Funnel setup'!$K$4&amp;'Funnel setup'!$K$6,".",IF(A1222=".",1,A1222+1))</f>
        <v>.</v>
      </c>
      <c r="B1223" s="244" t="str">
        <f t="shared" si="19"/>
        <v/>
      </c>
    </row>
    <row r="1224" spans="1:2" x14ac:dyDescent="0.2">
      <c r="A1224" t="str">
        <f>IF(C1224&amp;G1224&amp;D1224&lt;&gt;'Funnel setup'!$K$3&amp;'Funnel setup'!$K$4&amp;'Funnel setup'!$K$6,".",IF(A1223=".",1,A1223+1))</f>
        <v>.</v>
      </c>
      <c r="B1224" s="244" t="str">
        <f t="shared" si="19"/>
        <v/>
      </c>
    </row>
    <row r="1225" spans="1:2" x14ac:dyDescent="0.2">
      <c r="A1225" t="str">
        <f>IF(C1225&amp;G1225&amp;D1225&lt;&gt;'Funnel setup'!$K$3&amp;'Funnel setup'!$K$4&amp;'Funnel setup'!$K$6,".",IF(A1224=".",1,A1224+1))</f>
        <v>.</v>
      </c>
      <c r="B1225" s="244" t="str">
        <f t="shared" si="19"/>
        <v/>
      </c>
    </row>
    <row r="1226" spans="1:2" x14ac:dyDescent="0.2">
      <c r="A1226" t="str">
        <f>IF(C1226&amp;G1226&amp;D1226&lt;&gt;'Funnel setup'!$K$3&amp;'Funnel setup'!$K$4&amp;'Funnel setup'!$K$6,".",IF(A1225=".",1,A1225+1))</f>
        <v>.</v>
      </c>
      <c r="B1226" s="244" t="str">
        <f t="shared" si="19"/>
        <v/>
      </c>
    </row>
    <row r="1227" spans="1:2" x14ac:dyDescent="0.2">
      <c r="A1227" t="str">
        <f>IF(C1227&amp;G1227&amp;D1227&lt;&gt;'Funnel setup'!$K$3&amp;'Funnel setup'!$K$4&amp;'Funnel setup'!$K$6,".",IF(A1226=".",1,A1226+1))</f>
        <v>.</v>
      </c>
      <c r="B1227" s="244" t="str">
        <f t="shared" si="19"/>
        <v/>
      </c>
    </row>
    <row r="1228" spans="1:2" x14ac:dyDescent="0.2">
      <c r="A1228" t="str">
        <f>IF(C1228&amp;G1228&amp;D1228&lt;&gt;'Funnel setup'!$K$3&amp;'Funnel setup'!$K$4&amp;'Funnel setup'!$K$6,".",IF(A1227=".",1,A1227+1))</f>
        <v>.</v>
      </c>
      <c r="B1228" s="244" t="str">
        <f t="shared" si="19"/>
        <v/>
      </c>
    </row>
    <row r="1229" spans="1:2" x14ac:dyDescent="0.2">
      <c r="A1229" t="str">
        <f>IF(C1229&amp;G1229&amp;D1229&lt;&gt;'Funnel setup'!$K$3&amp;'Funnel setup'!$K$4&amp;'Funnel setup'!$K$6,".",IF(A1228=".",1,A1228+1))</f>
        <v>.</v>
      </c>
      <c r="B1229" s="244" t="str">
        <f t="shared" si="19"/>
        <v/>
      </c>
    </row>
    <row r="1230" spans="1:2" x14ac:dyDescent="0.2">
      <c r="A1230" t="str">
        <f>IF(C1230&amp;G1230&amp;D1230&lt;&gt;'Funnel setup'!$K$3&amp;'Funnel setup'!$K$4&amp;'Funnel setup'!$K$6,".",IF(A1229=".",1,A1229+1))</f>
        <v>.</v>
      </c>
      <c r="B1230" s="244" t="str">
        <f t="shared" si="19"/>
        <v/>
      </c>
    </row>
    <row r="1231" spans="1:2" x14ac:dyDescent="0.2">
      <c r="A1231" t="str">
        <f>IF(C1231&amp;G1231&amp;D1231&lt;&gt;'Funnel setup'!$K$3&amp;'Funnel setup'!$K$4&amp;'Funnel setup'!$K$6,".",IF(A1230=".",1,A1230+1))</f>
        <v>.</v>
      </c>
      <c r="B1231" s="244" t="str">
        <f t="shared" si="19"/>
        <v/>
      </c>
    </row>
    <row r="1232" spans="1:2" x14ac:dyDescent="0.2">
      <c r="A1232" t="str">
        <f>IF(C1232&amp;G1232&amp;D1232&lt;&gt;'Funnel setup'!$K$3&amp;'Funnel setup'!$K$4&amp;'Funnel setup'!$K$6,".",IF(A1231=".",1,A1231+1))</f>
        <v>.</v>
      </c>
      <c r="B1232" s="244" t="str">
        <f t="shared" si="19"/>
        <v/>
      </c>
    </row>
    <row r="1233" spans="1:2" x14ac:dyDescent="0.2">
      <c r="A1233" t="str">
        <f>IF(C1233&amp;G1233&amp;D1233&lt;&gt;'Funnel setup'!$K$3&amp;'Funnel setup'!$K$4&amp;'Funnel setup'!$K$6,".",IF(A1232=".",1,A1232+1))</f>
        <v>.</v>
      </c>
      <c r="B1233" s="244" t="str">
        <f t="shared" si="19"/>
        <v/>
      </c>
    </row>
    <row r="1234" spans="1:2" x14ac:dyDescent="0.2">
      <c r="A1234" t="str">
        <f>IF(C1234&amp;G1234&amp;D1234&lt;&gt;'Funnel setup'!$K$3&amp;'Funnel setup'!$K$4&amp;'Funnel setup'!$K$6,".",IF(A1233=".",1,A1233+1))</f>
        <v>.</v>
      </c>
      <c r="B1234" s="244" t="str">
        <f t="shared" si="19"/>
        <v/>
      </c>
    </row>
    <row r="1235" spans="1:2" x14ac:dyDescent="0.2">
      <c r="A1235" t="str">
        <f>IF(C1235&amp;G1235&amp;D1235&lt;&gt;'Funnel setup'!$K$3&amp;'Funnel setup'!$K$4&amp;'Funnel setup'!$K$6,".",IF(A1234=".",1,A1234+1))</f>
        <v>.</v>
      </c>
      <c r="B1235" s="244" t="str">
        <f t="shared" si="19"/>
        <v/>
      </c>
    </row>
    <row r="1236" spans="1:2" x14ac:dyDescent="0.2">
      <c r="A1236" t="str">
        <f>IF(C1236&amp;G1236&amp;D1236&lt;&gt;'Funnel setup'!$K$3&amp;'Funnel setup'!$K$4&amp;'Funnel setup'!$K$6,".",IF(A1235=".",1,A1235+1))</f>
        <v>.</v>
      </c>
      <c r="B1236" s="244" t="str">
        <f t="shared" si="19"/>
        <v/>
      </c>
    </row>
    <row r="1237" spans="1:2" x14ac:dyDescent="0.2">
      <c r="A1237" t="str">
        <f>IF(C1237&amp;G1237&amp;D1237&lt;&gt;'Funnel setup'!$K$3&amp;'Funnel setup'!$K$4&amp;'Funnel setup'!$K$6,".",IF(A1236=".",1,A1236+1))</f>
        <v>.</v>
      </c>
      <c r="B1237" s="244" t="str">
        <f t="shared" si="19"/>
        <v/>
      </c>
    </row>
    <row r="1238" spans="1:2" x14ac:dyDescent="0.2">
      <c r="A1238" t="str">
        <f>IF(C1238&amp;G1238&amp;D1238&lt;&gt;'Funnel setup'!$K$3&amp;'Funnel setup'!$K$4&amp;'Funnel setup'!$K$6,".",IF(A1237=".",1,A1237+1))</f>
        <v>.</v>
      </c>
      <c r="B1238" s="244" t="str">
        <f t="shared" si="19"/>
        <v/>
      </c>
    </row>
    <row r="1239" spans="1:2" x14ac:dyDescent="0.2">
      <c r="A1239" t="str">
        <f>IF(C1239&amp;G1239&amp;D1239&lt;&gt;'Funnel setup'!$K$3&amp;'Funnel setup'!$K$4&amp;'Funnel setup'!$K$6,".",IF(A1238=".",1,A1238+1))</f>
        <v>.</v>
      </c>
      <c r="B1239" s="244" t="str">
        <f t="shared" si="19"/>
        <v/>
      </c>
    </row>
    <row r="1240" spans="1:2" x14ac:dyDescent="0.2">
      <c r="A1240" t="str">
        <f>IF(C1240&amp;G1240&amp;D1240&lt;&gt;'Funnel setup'!$K$3&amp;'Funnel setup'!$K$4&amp;'Funnel setup'!$K$6,".",IF(A1239=".",1,A1239+1))</f>
        <v>.</v>
      </c>
      <c r="B1240" s="244" t="str">
        <f t="shared" si="19"/>
        <v/>
      </c>
    </row>
    <row r="1241" spans="1:2" x14ac:dyDescent="0.2">
      <c r="A1241" t="str">
        <f>IF(C1241&amp;G1241&amp;D1241&lt;&gt;'Funnel setup'!$K$3&amp;'Funnel setup'!$K$4&amp;'Funnel setup'!$K$6,".",IF(A1240=".",1,A1240+1))</f>
        <v>.</v>
      </c>
      <c r="B1241" s="244" t="str">
        <f t="shared" si="19"/>
        <v/>
      </c>
    </row>
    <row r="1242" spans="1:2" x14ac:dyDescent="0.2">
      <c r="A1242" t="str">
        <f>IF(C1242&amp;G1242&amp;D1242&lt;&gt;'Funnel setup'!$K$3&amp;'Funnel setup'!$K$4&amp;'Funnel setup'!$K$6,".",IF(A1241=".",1,A1241+1))</f>
        <v>.</v>
      </c>
      <c r="B1242" s="244" t="str">
        <f t="shared" si="19"/>
        <v/>
      </c>
    </row>
    <row r="1243" spans="1:2" x14ac:dyDescent="0.2">
      <c r="A1243" t="str">
        <f>IF(C1243&amp;G1243&amp;D1243&lt;&gt;'Funnel setup'!$K$3&amp;'Funnel setup'!$K$4&amp;'Funnel setup'!$K$6,".",IF(A1242=".",1,A1242+1))</f>
        <v>.</v>
      </c>
      <c r="B1243" s="244" t="str">
        <f t="shared" si="19"/>
        <v/>
      </c>
    </row>
    <row r="1244" spans="1:2" x14ac:dyDescent="0.2">
      <c r="A1244" t="str">
        <f>IF(C1244&amp;G1244&amp;D1244&lt;&gt;'Funnel setup'!$K$3&amp;'Funnel setup'!$K$4&amp;'Funnel setup'!$K$6,".",IF(A1243=".",1,A1243+1))</f>
        <v>.</v>
      </c>
      <c r="B1244" s="244" t="str">
        <f t="shared" si="19"/>
        <v/>
      </c>
    </row>
    <row r="1245" spans="1:2" x14ac:dyDescent="0.2">
      <c r="A1245" t="str">
        <f>IF(C1245&amp;G1245&amp;D1245&lt;&gt;'Funnel setup'!$K$3&amp;'Funnel setup'!$K$4&amp;'Funnel setup'!$K$6,".",IF(A1244=".",1,A1244+1))</f>
        <v>.</v>
      </c>
      <c r="B1245" s="244" t="str">
        <f t="shared" si="19"/>
        <v/>
      </c>
    </row>
    <row r="1246" spans="1:2" x14ac:dyDescent="0.2">
      <c r="A1246" t="str">
        <f>IF(C1246&amp;G1246&amp;D1246&lt;&gt;'Funnel setup'!$K$3&amp;'Funnel setup'!$K$4&amp;'Funnel setup'!$K$6,".",IF(A1245=".",1,A1245+1))</f>
        <v>.</v>
      </c>
      <c r="B1246" s="244" t="str">
        <f t="shared" si="19"/>
        <v/>
      </c>
    </row>
    <row r="1247" spans="1:2" x14ac:dyDescent="0.2">
      <c r="A1247" t="str">
        <f>IF(C1247&amp;G1247&amp;D1247&lt;&gt;'Funnel setup'!$K$3&amp;'Funnel setup'!$K$4&amp;'Funnel setup'!$K$6,".",IF(A1246=".",1,A1246+1))</f>
        <v>.</v>
      </c>
      <c r="B1247" s="244" t="str">
        <f t="shared" si="19"/>
        <v/>
      </c>
    </row>
    <row r="1248" spans="1:2" x14ac:dyDescent="0.2">
      <c r="A1248" t="str">
        <f>IF(C1248&amp;G1248&amp;D1248&lt;&gt;'Funnel setup'!$K$3&amp;'Funnel setup'!$K$4&amp;'Funnel setup'!$K$6,".",IF(A1247=".",1,A1247+1))</f>
        <v>.</v>
      </c>
      <c r="B1248" s="244" t="str">
        <f t="shared" si="19"/>
        <v/>
      </c>
    </row>
    <row r="1249" spans="1:2" x14ac:dyDescent="0.2">
      <c r="A1249" t="str">
        <f>IF(C1249&amp;G1249&amp;D1249&lt;&gt;'Funnel setup'!$K$3&amp;'Funnel setup'!$K$4&amp;'Funnel setup'!$K$6,".",IF(A1248=".",1,A1248+1))</f>
        <v>.</v>
      </c>
      <c r="B1249" s="244" t="str">
        <f t="shared" si="19"/>
        <v/>
      </c>
    </row>
    <row r="1250" spans="1:2" x14ac:dyDescent="0.2">
      <c r="A1250" t="str">
        <f>IF(C1250&amp;G1250&amp;D1250&lt;&gt;'Funnel setup'!$K$3&amp;'Funnel setup'!$K$4&amp;'Funnel setup'!$K$6,".",IF(A1249=".",1,A1249+1))</f>
        <v>.</v>
      </c>
      <c r="B1250" s="244" t="str">
        <f t="shared" si="19"/>
        <v/>
      </c>
    </row>
    <row r="1251" spans="1:2" x14ac:dyDescent="0.2">
      <c r="A1251" t="str">
        <f>IF(C1251&amp;G1251&amp;D1251&lt;&gt;'Funnel setup'!$K$3&amp;'Funnel setup'!$K$4&amp;'Funnel setup'!$K$6,".",IF(A1250=".",1,A1250+1))</f>
        <v>.</v>
      </c>
      <c r="B1251" s="244" t="str">
        <f t="shared" si="19"/>
        <v/>
      </c>
    </row>
    <row r="1252" spans="1:2" x14ac:dyDescent="0.2">
      <c r="A1252" t="str">
        <f>IF(C1252&amp;G1252&amp;D1252&lt;&gt;'Funnel setup'!$K$3&amp;'Funnel setup'!$K$4&amp;'Funnel setup'!$K$6,".",IF(A1251=".",1,A1251+1))</f>
        <v>.</v>
      </c>
      <c r="B1252" s="244" t="str">
        <f t="shared" si="19"/>
        <v/>
      </c>
    </row>
    <row r="1253" spans="1:2" x14ac:dyDescent="0.2">
      <c r="A1253" t="str">
        <f>IF(C1253&amp;G1253&amp;D1253&lt;&gt;'Funnel setup'!$K$3&amp;'Funnel setup'!$K$4&amp;'Funnel setup'!$K$6,".",IF(A1252=".",1,A1252+1))</f>
        <v>.</v>
      </c>
      <c r="B1253" s="244" t="str">
        <f t="shared" si="19"/>
        <v/>
      </c>
    </row>
    <row r="1254" spans="1:2" x14ac:dyDescent="0.2">
      <c r="A1254" t="str">
        <f>IF(C1254&amp;G1254&amp;D1254&lt;&gt;'Funnel setup'!$K$3&amp;'Funnel setup'!$K$4&amp;'Funnel setup'!$K$6,".",IF(A1253=".",1,A1253+1))</f>
        <v>.</v>
      </c>
      <c r="B1254" s="244" t="str">
        <f t="shared" si="19"/>
        <v/>
      </c>
    </row>
    <row r="1255" spans="1:2" x14ac:dyDescent="0.2">
      <c r="A1255" t="str">
        <f>IF(C1255&amp;G1255&amp;D1255&lt;&gt;'Funnel setup'!$K$3&amp;'Funnel setup'!$K$4&amp;'Funnel setup'!$K$6,".",IF(A1254=".",1,A1254+1))</f>
        <v>.</v>
      </c>
      <c r="B1255" s="244" t="str">
        <f t="shared" si="19"/>
        <v/>
      </c>
    </row>
    <row r="1256" spans="1:2" x14ac:dyDescent="0.2">
      <c r="A1256" t="str">
        <f>IF(C1256&amp;G1256&amp;D1256&lt;&gt;'Funnel setup'!$K$3&amp;'Funnel setup'!$K$4&amp;'Funnel setup'!$K$6,".",IF(A1255=".",1,A1255+1))</f>
        <v>.</v>
      </c>
      <c r="B1256" s="244" t="str">
        <f t="shared" si="19"/>
        <v/>
      </c>
    </row>
    <row r="1257" spans="1:2" x14ac:dyDescent="0.2">
      <c r="A1257" t="str">
        <f>IF(C1257&amp;G1257&amp;D1257&lt;&gt;'Funnel setup'!$K$3&amp;'Funnel setup'!$K$4&amp;'Funnel setup'!$K$6,".",IF(A1256=".",1,A1256+1))</f>
        <v>.</v>
      </c>
      <c r="B1257" s="244" t="str">
        <f t="shared" si="19"/>
        <v/>
      </c>
    </row>
    <row r="1258" spans="1:2" x14ac:dyDescent="0.2">
      <c r="A1258" t="str">
        <f>IF(C1258&amp;G1258&amp;D1258&lt;&gt;'Funnel setup'!$K$3&amp;'Funnel setup'!$K$4&amp;'Funnel setup'!$K$6,".",IF(A1257=".",1,A1257+1))</f>
        <v>.</v>
      </c>
      <c r="B1258" s="244" t="str">
        <f t="shared" si="19"/>
        <v/>
      </c>
    </row>
    <row r="1259" spans="1:2" x14ac:dyDescent="0.2">
      <c r="A1259" t="str">
        <f>IF(C1259&amp;G1259&amp;D1259&lt;&gt;'Funnel setup'!$K$3&amp;'Funnel setup'!$K$4&amp;'Funnel setup'!$K$6,".",IF(A1258=".",1,A1258+1))</f>
        <v>.</v>
      </c>
      <c r="B1259" s="244" t="str">
        <f t="shared" si="19"/>
        <v/>
      </c>
    </row>
    <row r="1260" spans="1:2" x14ac:dyDescent="0.2">
      <c r="A1260" t="str">
        <f>IF(C1260&amp;G1260&amp;D1260&lt;&gt;'Funnel setup'!$K$3&amp;'Funnel setup'!$K$4&amp;'Funnel setup'!$K$6,".",IF(A1259=".",1,A1259+1))</f>
        <v>.</v>
      </c>
      <c r="B1260" s="244" t="str">
        <f t="shared" si="19"/>
        <v/>
      </c>
    </row>
    <row r="1261" spans="1:2" x14ac:dyDescent="0.2">
      <c r="A1261" t="str">
        <f>IF(C1261&amp;G1261&amp;D1261&lt;&gt;'Funnel setup'!$K$3&amp;'Funnel setup'!$K$4&amp;'Funnel setup'!$K$6,".",IF(A1260=".",1,A1260+1))</f>
        <v>.</v>
      </c>
      <c r="B1261" s="244" t="str">
        <f t="shared" si="19"/>
        <v/>
      </c>
    </row>
    <row r="1262" spans="1:2" x14ac:dyDescent="0.2">
      <c r="A1262" t="str">
        <f>IF(C1262&amp;G1262&amp;D1262&lt;&gt;'Funnel setup'!$K$3&amp;'Funnel setup'!$K$4&amp;'Funnel setup'!$K$6,".",IF(A1261=".",1,A1261+1))</f>
        <v>.</v>
      </c>
      <c r="B1262" s="244" t="str">
        <f t="shared" si="19"/>
        <v/>
      </c>
    </row>
    <row r="1263" spans="1:2" x14ac:dyDescent="0.2">
      <c r="A1263" t="str">
        <f>IF(C1263&amp;G1263&amp;D1263&lt;&gt;'Funnel setup'!$K$3&amp;'Funnel setup'!$K$4&amp;'Funnel setup'!$K$6,".",IF(A1262=".",1,A1262+1))</f>
        <v>.</v>
      </c>
      <c r="B1263" s="244" t="str">
        <f t="shared" si="19"/>
        <v/>
      </c>
    </row>
    <row r="1264" spans="1:2" x14ac:dyDescent="0.2">
      <c r="A1264" t="str">
        <f>IF(C1264&amp;G1264&amp;D1264&lt;&gt;'Funnel setup'!$K$3&amp;'Funnel setup'!$K$4&amp;'Funnel setup'!$K$6,".",IF(A1263=".",1,A1263+1))</f>
        <v>.</v>
      </c>
      <c r="B1264" s="244" t="str">
        <f t="shared" si="19"/>
        <v/>
      </c>
    </row>
    <row r="1265" spans="1:2" x14ac:dyDescent="0.2">
      <c r="A1265" t="str">
        <f>IF(C1265&amp;G1265&amp;D1265&lt;&gt;'Funnel setup'!$K$3&amp;'Funnel setup'!$K$4&amp;'Funnel setup'!$K$6,".",IF(A1264=".",1,A1264+1))</f>
        <v>.</v>
      </c>
      <c r="B1265" s="244" t="str">
        <f t="shared" si="19"/>
        <v/>
      </c>
    </row>
    <row r="1266" spans="1:2" x14ac:dyDescent="0.2">
      <c r="A1266" t="str">
        <f>IF(C1266&amp;G1266&amp;D1266&lt;&gt;'Funnel setup'!$K$3&amp;'Funnel setup'!$K$4&amp;'Funnel setup'!$K$6,".",IF(A1265=".",1,A1265+1))</f>
        <v>.</v>
      </c>
      <c r="B1266" s="244" t="str">
        <f t="shared" si="19"/>
        <v/>
      </c>
    </row>
    <row r="1267" spans="1:2" x14ac:dyDescent="0.2">
      <c r="A1267" t="str">
        <f>IF(C1267&amp;G1267&amp;D1267&lt;&gt;'Funnel setup'!$K$3&amp;'Funnel setup'!$K$4&amp;'Funnel setup'!$K$6,".",IF(A1266=".",1,A1266+1))</f>
        <v>.</v>
      </c>
      <c r="B1267" s="244" t="str">
        <f t="shared" si="19"/>
        <v/>
      </c>
    </row>
    <row r="1268" spans="1:2" x14ac:dyDescent="0.2">
      <c r="A1268" t="str">
        <f>IF(C1268&amp;G1268&amp;D1268&lt;&gt;'Funnel setup'!$K$3&amp;'Funnel setup'!$K$4&amp;'Funnel setup'!$K$6,".",IF(A1267=".",1,A1267+1))</f>
        <v>.</v>
      </c>
      <c r="B1268" s="244" t="str">
        <f t="shared" si="19"/>
        <v/>
      </c>
    </row>
    <row r="1269" spans="1:2" x14ac:dyDescent="0.2">
      <c r="A1269" t="str">
        <f>IF(C1269&amp;G1269&amp;D1269&lt;&gt;'Funnel setup'!$K$3&amp;'Funnel setup'!$K$4&amp;'Funnel setup'!$K$6,".",IF(A1268=".",1,A1268+1))</f>
        <v>.</v>
      </c>
      <c r="B1269" s="244" t="str">
        <f t="shared" si="19"/>
        <v/>
      </c>
    </row>
    <row r="1270" spans="1:2" x14ac:dyDescent="0.2">
      <c r="A1270" t="str">
        <f>IF(C1270&amp;G1270&amp;D1270&lt;&gt;'Funnel setup'!$K$3&amp;'Funnel setup'!$K$4&amp;'Funnel setup'!$K$6,".",IF(A1269=".",1,A1269+1))</f>
        <v>.</v>
      </c>
      <c r="B1270" s="244" t="str">
        <f t="shared" si="19"/>
        <v/>
      </c>
    </row>
    <row r="1271" spans="1:2" x14ac:dyDescent="0.2">
      <c r="A1271" t="str">
        <f>IF(C1271&amp;G1271&amp;D1271&lt;&gt;'Funnel setup'!$K$3&amp;'Funnel setup'!$K$4&amp;'Funnel setup'!$K$6,".",IF(A1270=".",1,A1270+1))</f>
        <v>.</v>
      </c>
      <c r="B1271" s="244" t="str">
        <f t="shared" si="19"/>
        <v/>
      </c>
    </row>
    <row r="1272" spans="1:2" x14ac:dyDescent="0.2">
      <c r="A1272" t="str">
        <f>IF(C1272&amp;G1272&amp;D1272&lt;&gt;'Funnel setup'!$K$3&amp;'Funnel setup'!$K$4&amp;'Funnel setup'!$K$6,".",IF(A1271=".",1,A1271+1))</f>
        <v>.</v>
      </c>
      <c r="B1272" s="244" t="str">
        <f t="shared" si="19"/>
        <v/>
      </c>
    </row>
    <row r="1273" spans="1:2" x14ac:dyDescent="0.2">
      <c r="A1273" t="str">
        <f>IF(C1273&amp;G1273&amp;D1273&lt;&gt;'Funnel setup'!$K$3&amp;'Funnel setup'!$K$4&amp;'Funnel setup'!$K$6,".",IF(A1272=".",1,A1272+1))</f>
        <v>.</v>
      </c>
      <c r="B1273" s="244" t="str">
        <f t="shared" si="19"/>
        <v/>
      </c>
    </row>
    <row r="1274" spans="1:2" x14ac:dyDescent="0.2">
      <c r="A1274" t="str">
        <f>IF(C1274&amp;G1274&amp;D1274&lt;&gt;'Funnel setup'!$K$3&amp;'Funnel setup'!$K$4&amp;'Funnel setup'!$K$6,".",IF(A1273=".",1,A1273+1))</f>
        <v>.</v>
      </c>
      <c r="B1274" s="244" t="str">
        <f t="shared" si="19"/>
        <v/>
      </c>
    </row>
    <row r="1275" spans="1:2" x14ac:dyDescent="0.2">
      <c r="A1275" t="str">
        <f>IF(C1275&amp;G1275&amp;D1275&lt;&gt;'Funnel setup'!$K$3&amp;'Funnel setup'!$K$4&amp;'Funnel setup'!$K$6,".",IF(A1274=".",1,A1274+1))</f>
        <v>.</v>
      </c>
      <c r="B1275" s="244" t="str">
        <f t="shared" si="19"/>
        <v/>
      </c>
    </row>
    <row r="1276" spans="1:2" x14ac:dyDescent="0.2">
      <c r="A1276" t="str">
        <f>IF(C1276&amp;G1276&amp;D1276&lt;&gt;'Funnel setup'!$K$3&amp;'Funnel setup'!$K$4&amp;'Funnel setup'!$K$6,".",IF(A1275=".",1,A1275+1))</f>
        <v>.</v>
      </c>
      <c r="B1276" s="244" t="str">
        <f t="shared" si="19"/>
        <v/>
      </c>
    </row>
    <row r="1277" spans="1:2" x14ac:dyDescent="0.2">
      <c r="A1277" t="str">
        <f>IF(C1277&amp;G1277&amp;D1277&lt;&gt;'Funnel setup'!$K$3&amp;'Funnel setup'!$K$4&amp;'Funnel setup'!$K$6,".",IF(A1276=".",1,A1276+1))</f>
        <v>.</v>
      </c>
      <c r="B1277" s="244" t="str">
        <f t="shared" si="19"/>
        <v/>
      </c>
    </row>
    <row r="1278" spans="1:2" x14ac:dyDescent="0.2">
      <c r="A1278" t="str">
        <f>IF(C1278&amp;G1278&amp;D1278&lt;&gt;'Funnel setup'!$K$3&amp;'Funnel setup'!$K$4&amp;'Funnel setup'!$K$6,".",IF(A1277=".",1,A1277+1))</f>
        <v>.</v>
      </c>
      <c r="B1278" s="244" t="str">
        <f t="shared" si="19"/>
        <v/>
      </c>
    </row>
    <row r="1279" spans="1:2" x14ac:dyDescent="0.2">
      <c r="A1279" t="str">
        <f>IF(C1279&amp;G1279&amp;D1279&lt;&gt;'Funnel setup'!$K$3&amp;'Funnel setup'!$K$4&amp;'Funnel setup'!$K$6,".",IF(A1278=".",1,A1278+1))</f>
        <v>.</v>
      </c>
      <c r="B1279" s="244" t="str">
        <f t="shared" si="19"/>
        <v/>
      </c>
    </row>
    <row r="1280" spans="1:2" x14ac:dyDescent="0.2">
      <c r="A1280" t="str">
        <f>IF(C1280&amp;G1280&amp;D1280&lt;&gt;'Funnel setup'!$K$3&amp;'Funnel setup'!$K$4&amp;'Funnel setup'!$K$6,".",IF(A1279=".",1,A1279+1))</f>
        <v>.</v>
      </c>
      <c r="B1280" s="244" t="str">
        <f t="shared" si="19"/>
        <v/>
      </c>
    </row>
    <row r="1281" spans="1:2" x14ac:dyDescent="0.2">
      <c r="A1281" t="str">
        <f>IF(C1281&amp;G1281&amp;D1281&lt;&gt;'Funnel setup'!$K$3&amp;'Funnel setup'!$K$4&amp;'Funnel setup'!$K$6,".",IF(A1280=".",1,A1280+1))</f>
        <v>.</v>
      </c>
      <c r="B1281" s="244" t="str">
        <f t="shared" si="19"/>
        <v/>
      </c>
    </row>
    <row r="1282" spans="1:2" x14ac:dyDescent="0.2">
      <c r="A1282" t="str">
        <f>IF(C1282&amp;G1282&amp;D1282&lt;&gt;'Funnel setup'!$K$3&amp;'Funnel setup'!$K$4&amp;'Funnel setup'!$K$6,".",IF(A1281=".",1,A1281+1))</f>
        <v>.</v>
      </c>
      <c r="B1282" s="244" t="str">
        <f t="shared" ref="B1282:B1345" si="20">C1282&amp;D1282&amp;F1282&amp;G1282</f>
        <v/>
      </c>
    </row>
    <row r="1283" spans="1:2" x14ac:dyDescent="0.2">
      <c r="A1283" t="str">
        <f>IF(C1283&amp;G1283&amp;D1283&lt;&gt;'Funnel setup'!$K$3&amp;'Funnel setup'!$K$4&amp;'Funnel setup'!$K$6,".",IF(A1282=".",1,A1282+1))</f>
        <v>.</v>
      </c>
      <c r="B1283" s="244" t="str">
        <f t="shared" si="20"/>
        <v/>
      </c>
    </row>
    <row r="1284" spans="1:2" x14ac:dyDescent="0.2">
      <c r="A1284" t="str">
        <f>IF(C1284&amp;G1284&amp;D1284&lt;&gt;'Funnel setup'!$K$3&amp;'Funnel setup'!$K$4&amp;'Funnel setup'!$K$6,".",IF(A1283=".",1,A1283+1))</f>
        <v>.</v>
      </c>
      <c r="B1284" s="244" t="str">
        <f t="shared" si="20"/>
        <v/>
      </c>
    </row>
    <row r="1285" spans="1:2" x14ac:dyDescent="0.2">
      <c r="A1285" t="str">
        <f>IF(C1285&amp;G1285&amp;D1285&lt;&gt;'Funnel setup'!$K$3&amp;'Funnel setup'!$K$4&amp;'Funnel setup'!$K$6,".",IF(A1284=".",1,A1284+1))</f>
        <v>.</v>
      </c>
      <c r="B1285" s="244" t="str">
        <f t="shared" si="20"/>
        <v/>
      </c>
    </row>
    <row r="1286" spans="1:2" x14ac:dyDescent="0.2">
      <c r="A1286" t="str">
        <f>IF(C1286&amp;G1286&amp;D1286&lt;&gt;'Funnel setup'!$K$3&amp;'Funnel setup'!$K$4&amp;'Funnel setup'!$K$6,".",IF(A1285=".",1,A1285+1))</f>
        <v>.</v>
      </c>
      <c r="B1286" s="244" t="str">
        <f t="shared" si="20"/>
        <v/>
      </c>
    </row>
    <row r="1287" spans="1:2" x14ac:dyDescent="0.2">
      <c r="A1287" t="str">
        <f>IF(C1287&amp;G1287&amp;D1287&lt;&gt;'Funnel setup'!$K$3&amp;'Funnel setup'!$K$4&amp;'Funnel setup'!$K$6,".",IF(A1286=".",1,A1286+1))</f>
        <v>.</v>
      </c>
      <c r="B1287" s="244" t="str">
        <f t="shared" si="20"/>
        <v/>
      </c>
    </row>
    <row r="1288" spans="1:2" x14ac:dyDescent="0.2">
      <c r="A1288" t="str">
        <f>IF(C1288&amp;G1288&amp;D1288&lt;&gt;'Funnel setup'!$K$3&amp;'Funnel setup'!$K$4&amp;'Funnel setup'!$K$6,".",IF(A1287=".",1,A1287+1))</f>
        <v>.</v>
      </c>
      <c r="B1288" s="244" t="str">
        <f t="shared" si="20"/>
        <v/>
      </c>
    </row>
    <row r="1289" spans="1:2" x14ac:dyDescent="0.2">
      <c r="A1289" t="str">
        <f>IF(C1289&amp;G1289&amp;D1289&lt;&gt;'Funnel setup'!$K$3&amp;'Funnel setup'!$K$4&amp;'Funnel setup'!$K$6,".",IF(A1288=".",1,A1288+1))</f>
        <v>.</v>
      </c>
      <c r="B1289" s="244" t="str">
        <f t="shared" si="20"/>
        <v/>
      </c>
    </row>
    <row r="1290" spans="1:2" x14ac:dyDescent="0.2">
      <c r="A1290" t="str">
        <f>IF(C1290&amp;G1290&amp;D1290&lt;&gt;'Funnel setup'!$K$3&amp;'Funnel setup'!$K$4&amp;'Funnel setup'!$K$6,".",IF(A1289=".",1,A1289+1))</f>
        <v>.</v>
      </c>
      <c r="B1290" s="244" t="str">
        <f t="shared" si="20"/>
        <v/>
      </c>
    </row>
    <row r="1291" spans="1:2" x14ac:dyDescent="0.2">
      <c r="A1291" t="str">
        <f>IF(C1291&amp;G1291&amp;D1291&lt;&gt;'Funnel setup'!$K$3&amp;'Funnel setup'!$K$4&amp;'Funnel setup'!$K$6,".",IF(A1290=".",1,A1290+1))</f>
        <v>.</v>
      </c>
      <c r="B1291" s="244" t="str">
        <f t="shared" si="20"/>
        <v/>
      </c>
    </row>
    <row r="1292" spans="1:2" x14ac:dyDescent="0.2">
      <c r="A1292" t="str">
        <f>IF(C1292&amp;G1292&amp;D1292&lt;&gt;'Funnel setup'!$K$3&amp;'Funnel setup'!$K$4&amp;'Funnel setup'!$K$6,".",IF(A1291=".",1,A1291+1))</f>
        <v>.</v>
      </c>
      <c r="B1292" s="244" t="str">
        <f t="shared" si="20"/>
        <v/>
      </c>
    </row>
    <row r="1293" spans="1:2" x14ac:dyDescent="0.2">
      <c r="A1293" t="str">
        <f>IF(C1293&amp;G1293&amp;D1293&lt;&gt;'Funnel setup'!$K$3&amp;'Funnel setup'!$K$4&amp;'Funnel setup'!$K$6,".",IF(A1292=".",1,A1292+1))</f>
        <v>.</v>
      </c>
      <c r="B1293" s="244" t="str">
        <f t="shared" si="20"/>
        <v/>
      </c>
    </row>
    <row r="1294" spans="1:2" x14ac:dyDescent="0.2">
      <c r="A1294" t="str">
        <f>IF(C1294&amp;G1294&amp;D1294&lt;&gt;'Funnel setup'!$K$3&amp;'Funnel setup'!$K$4&amp;'Funnel setup'!$K$6,".",IF(A1293=".",1,A1293+1))</f>
        <v>.</v>
      </c>
      <c r="B1294" s="244" t="str">
        <f t="shared" si="20"/>
        <v/>
      </c>
    </row>
    <row r="1295" spans="1:2" x14ac:dyDescent="0.2">
      <c r="A1295" t="str">
        <f>IF(C1295&amp;G1295&amp;D1295&lt;&gt;'Funnel setup'!$K$3&amp;'Funnel setup'!$K$4&amp;'Funnel setup'!$K$6,".",IF(A1294=".",1,A1294+1))</f>
        <v>.</v>
      </c>
      <c r="B1295" s="244" t="str">
        <f t="shared" si="20"/>
        <v/>
      </c>
    </row>
    <row r="1296" spans="1:2" x14ac:dyDescent="0.2">
      <c r="A1296" t="str">
        <f>IF(C1296&amp;G1296&amp;D1296&lt;&gt;'Funnel setup'!$K$3&amp;'Funnel setup'!$K$4&amp;'Funnel setup'!$K$6,".",IF(A1295=".",1,A1295+1))</f>
        <v>.</v>
      </c>
      <c r="B1296" s="244" t="str">
        <f t="shared" si="20"/>
        <v/>
      </c>
    </row>
    <row r="1297" spans="1:2" x14ac:dyDescent="0.2">
      <c r="A1297" t="str">
        <f>IF(C1297&amp;G1297&amp;D1297&lt;&gt;'Funnel setup'!$K$3&amp;'Funnel setup'!$K$4&amp;'Funnel setup'!$K$6,".",IF(A1296=".",1,A1296+1))</f>
        <v>.</v>
      </c>
      <c r="B1297" s="244" t="str">
        <f t="shared" si="20"/>
        <v/>
      </c>
    </row>
    <row r="1298" spans="1:2" x14ac:dyDescent="0.2">
      <c r="A1298" t="str">
        <f>IF(C1298&amp;G1298&amp;D1298&lt;&gt;'Funnel setup'!$K$3&amp;'Funnel setup'!$K$4&amp;'Funnel setup'!$K$6,".",IF(A1297=".",1,A1297+1))</f>
        <v>.</v>
      </c>
      <c r="B1298" s="244" t="str">
        <f t="shared" si="20"/>
        <v/>
      </c>
    </row>
    <row r="1299" spans="1:2" x14ac:dyDescent="0.2">
      <c r="A1299" t="str">
        <f>IF(C1299&amp;G1299&amp;D1299&lt;&gt;'Funnel setup'!$K$3&amp;'Funnel setup'!$K$4&amp;'Funnel setup'!$K$6,".",IF(A1298=".",1,A1298+1))</f>
        <v>.</v>
      </c>
      <c r="B1299" s="244" t="str">
        <f t="shared" si="20"/>
        <v/>
      </c>
    </row>
    <row r="1300" spans="1:2" x14ac:dyDescent="0.2">
      <c r="A1300" t="str">
        <f>IF(C1300&amp;G1300&amp;D1300&lt;&gt;'Funnel setup'!$K$3&amp;'Funnel setup'!$K$4&amp;'Funnel setup'!$K$6,".",IF(A1299=".",1,A1299+1))</f>
        <v>.</v>
      </c>
      <c r="B1300" s="244" t="str">
        <f t="shared" si="20"/>
        <v/>
      </c>
    </row>
    <row r="1301" spans="1:2" x14ac:dyDescent="0.2">
      <c r="A1301" t="str">
        <f>IF(C1301&amp;G1301&amp;D1301&lt;&gt;'Funnel setup'!$K$3&amp;'Funnel setup'!$K$4&amp;'Funnel setup'!$K$6,".",IF(A1300=".",1,A1300+1))</f>
        <v>.</v>
      </c>
      <c r="B1301" s="244" t="str">
        <f t="shared" si="20"/>
        <v/>
      </c>
    </row>
    <row r="1302" spans="1:2" x14ac:dyDescent="0.2">
      <c r="A1302" t="str">
        <f>IF(C1302&amp;G1302&amp;D1302&lt;&gt;'Funnel setup'!$K$3&amp;'Funnel setup'!$K$4&amp;'Funnel setup'!$K$6,".",IF(A1301=".",1,A1301+1))</f>
        <v>.</v>
      </c>
      <c r="B1302" s="244" t="str">
        <f t="shared" si="20"/>
        <v/>
      </c>
    </row>
    <row r="1303" spans="1:2" x14ac:dyDescent="0.2">
      <c r="A1303" t="str">
        <f>IF(C1303&amp;G1303&amp;D1303&lt;&gt;'Funnel setup'!$K$3&amp;'Funnel setup'!$K$4&amp;'Funnel setup'!$K$6,".",IF(A1302=".",1,A1302+1))</f>
        <v>.</v>
      </c>
      <c r="B1303" s="244" t="str">
        <f t="shared" si="20"/>
        <v/>
      </c>
    </row>
    <row r="1304" spans="1:2" x14ac:dyDescent="0.2">
      <c r="A1304" t="str">
        <f>IF(C1304&amp;G1304&amp;D1304&lt;&gt;'Funnel setup'!$K$3&amp;'Funnel setup'!$K$4&amp;'Funnel setup'!$K$6,".",IF(A1303=".",1,A1303+1))</f>
        <v>.</v>
      </c>
      <c r="B1304" s="244" t="str">
        <f t="shared" si="20"/>
        <v/>
      </c>
    </row>
    <row r="1305" spans="1:2" x14ac:dyDescent="0.2">
      <c r="A1305" t="str">
        <f>IF(C1305&amp;G1305&amp;D1305&lt;&gt;'Funnel setup'!$K$3&amp;'Funnel setup'!$K$4&amp;'Funnel setup'!$K$6,".",IF(A1304=".",1,A1304+1))</f>
        <v>.</v>
      </c>
      <c r="B1305" s="244" t="str">
        <f t="shared" si="20"/>
        <v/>
      </c>
    </row>
    <row r="1306" spans="1:2" x14ac:dyDescent="0.2">
      <c r="A1306" t="str">
        <f>IF(C1306&amp;G1306&amp;D1306&lt;&gt;'Funnel setup'!$K$3&amp;'Funnel setup'!$K$4&amp;'Funnel setup'!$K$6,".",IF(A1305=".",1,A1305+1))</f>
        <v>.</v>
      </c>
      <c r="B1306" s="244" t="str">
        <f t="shared" si="20"/>
        <v/>
      </c>
    </row>
    <row r="1307" spans="1:2" x14ac:dyDescent="0.2">
      <c r="A1307" t="str">
        <f>IF(C1307&amp;G1307&amp;D1307&lt;&gt;'Funnel setup'!$K$3&amp;'Funnel setup'!$K$4&amp;'Funnel setup'!$K$6,".",IF(A1306=".",1,A1306+1))</f>
        <v>.</v>
      </c>
      <c r="B1307" s="244" t="str">
        <f t="shared" si="20"/>
        <v/>
      </c>
    </row>
    <row r="1308" spans="1:2" x14ac:dyDescent="0.2">
      <c r="A1308" t="str">
        <f>IF(C1308&amp;G1308&amp;D1308&lt;&gt;'Funnel setup'!$K$3&amp;'Funnel setup'!$K$4&amp;'Funnel setup'!$K$6,".",IF(A1307=".",1,A1307+1))</f>
        <v>.</v>
      </c>
      <c r="B1308" s="244" t="str">
        <f t="shared" si="20"/>
        <v/>
      </c>
    </row>
    <row r="1309" spans="1:2" x14ac:dyDescent="0.2">
      <c r="A1309" t="str">
        <f>IF(C1309&amp;G1309&amp;D1309&lt;&gt;'Funnel setup'!$K$3&amp;'Funnel setup'!$K$4&amp;'Funnel setup'!$K$6,".",IF(A1308=".",1,A1308+1))</f>
        <v>.</v>
      </c>
      <c r="B1309" s="244" t="str">
        <f t="shared" si="20"/>
        <v/>
      </c>
    </row>
    <row r="1310" spans="1:2" x14ac:dyDescent="0.2">
      <c r="A1310" t="str">
        <f>IF(C1310&amp;G1310&amp;D1310&lt;&gt;'Funnel setup'!$K$3&amp;'Funnel setup'!$K$4&amp;'Funnel setup'!$K$6,".",IF(A1309=".",1,A1309+1))</f>
        <v>.</v>
      </c>
      <c r="B1310" s="244" t="str">
        <f t="shared" si="20"/>
        <v/>
      </c>
    </row>
    <row r="1311" spans="1:2" x14ac:dyDescent="0.2">
      <c r="A1311" t="str">
        <f>IF(C1311&amp;G1311&amp;D1311&lt;&gt;'Funnel setup'!$K$3&amp;'Funnel setup'!$K$4&amp;'Funnel setup'!$K$6,".",IF(A1310=".",1,A1310+1))</f>
        <v>.</v>
      </c>
      <c r="B1311" s="244" t="str">
        <f t="shared" si="20"/>
        <v/>
      </c>
    </row>
    <row r="1312" spans="1:2" x14ac:dyDescent="0.2">
      <c r="A1312" t="str">
        <f>IF(C1312&amp;G1312&amp;D1312&lt;&gt;'Funnel setup'!$K$3&amp;'Funnel setup'!$K$4&amp;'Funnel setup'!$K$6,".",IF(A1311=".",1,A1311+1))</f>
        <v>.</v>
      </c>
      <c r="B1312" s="244" t="str">
        <f t="shared" si="20"/>
        <v/>
      </c>
    </row>
    <row r="1313" spans="1:2" x14ac:dyDescent="0.2">
      <c r="A1313" t="str">
        <f>IF(C1313&amp;G1313&amp;D1313&lt;&gt;'Funnel setup'!$K$3&amp;'Funnel setup'!$K$4&amp;'Funnel setup'!$K$6,".",IF(A1312=".",1,A1312+1))</f>
        <v>.</v>
      </c>
      <c r="B1313" s="244" t="str">
        <f t="shared" si="20"/>
        <v/>
      </c>
    </row>
    <row r="1314" spans="1:2" x14ac:dyDescent="0.2">
      <c r="A1314" t="str">
        <f>IF(C1314&amp;G1314&amp;D1314&lt;&gt;'Funnel setup'!$K$3&amp;'Funnel setup'!$K$4&amp;'Funnel setup'!$K$6,".",IF(A1313=".",1,A1313+1))</f>
        <v>.</v>
      </c>
      <c r="B1314" s="244" t="str">
        <f t="shared" si="20"/>
        <v/>
      </c>
    </row>
    <row r="1315" spans="1:2" x14ac:dyDescent="0.2">
      <c r="A1315" t="str">
        <f>IF(C1315&amp;G1315&amp;D1315&lt;&gt;'Funnel setup'!$K$3&amp;'Funnel setup'!$K$4&amp;'Funnel setup'!$K$6,".",IF(A1314=".",1,A1314+1))</f>
        <v>.</v>
      </c>
      <c r="B1315" s="244" t="str">
        <f t="shared" si="20"/>
        <v/>
      </c>
    </row>
    <row r="1316" spans="1:2" x14ac:dyDescent="0.2">
      <c r="A1316" t="str">
        <f>IF(C1316&amp;G1316&amp;D1316&lt;&gt;'Funnel setup'!$K$3&amp;'Funnel setup'!$K$4&amp;'Funnel setup'!$K$6,".",IF(A1315=".",1,A1315+1))</f>
        <v>.</v>
      </c>
      <c r="B1316" s="244" t="str">
        <f t="shared" si="20"/>
        <v/>
      </c>
    </row>
    <row r="1317" spans="1:2" x14ac:dyDescent="0.2">
      <c r="A1317" t="str">
        <f>IF(C1317&amp;G1317&amp;D1317&lt;&gt;'Funnel setup'!$K$3&amp;'Funnel setup'!$K$4&amp;'Funnel setup'!$K$6,".",IF(A1316=".",1,A1316+1))</f>
        <v>.</v>
      </c>
      <c r="B1317" s="244" t="str">
        <f t="shared" si="20"/>
        <v/>
      </c>
    </row>
    <row r="1318" spans="1:2" x14ac:dyDescent="0.2">
      <c r="A1318" t="str">
        <f>IF(C1318&amp;G1318&amp;D1318&lt;&gt;'Funnel setup'!$K$3&amp;'Funnel setup'!$K$4&amp;'Funnel setup'!$K$6,".",IF(A1317=".",1,A1317+1))</f>
        <v>.</v>
      </c>
      <c r="B1318" s="244" t="str">
        <f t="shared" si="20"/>
        <v/>
      </c>
    </row>
    <row r="1319" spans="1:2" x14ac:dyDescent="0.2">
      <c r="A1319" t="str">
        <f>IF(C1319&amp;G1319&amp;D1319&lt;&gt;'Funnel setup'!$K$3&amp;'Funnel setup'!$K$4&amp;'Funnel setup'!$K$6,".",IF(A1318=".",1,A1318+1))</f>
        <v>.</v>
      </c>
      <c r="B1319" s="244" t="str">
        <f t="shared" si="20"/>
        <v/>
      </c>
    </row>
    <row r="1320" spans="1:2" x14ac:dyDescent="0.2">
      <c r="A1320" t="str">
        <f>IF(C1320&amp;G1320&amp;D1320&lt;&gt;'Funnel setup'!$K$3&amp;'Funnel setup'!$K$4&amp;'Funnel setup'!$K$6,".",IF(A1319=".",1,A1319+1))</f>
        <v>.</v>
      </c>
      <c r="B1320" s="244" t="str">
        <f t="shared" si="20"/>
        <v/>
      </c>
    </row>
    <row r="1321" spans="1:2" x14ac:dyDescent="0.2">
      <c r="A1321" t="str">
        <f>IF(C1321&amp;G1321&amp;D1321&lt;&gt;'Funnel setup'!$K$3&amp;'Funnel setup'!$K$4&amp;'Funnel setup'!$K$6,".",IF(A1320=".",1,A1320+1))</f>
        <v>.</v>
      </c>
      <c r="B1321" s="244" t="str">
        <f t="shared" si="20"/>
        <v/>
      </c>
    </row>
    <row r="1322" spans="1:2" x14ac:dyDescent="0.2">
      <c r="A1322" t="str">
        <f>IF(C1322&amp;G1322&amp;D1322&lt;&gt;'Funnel setup'!$K$3&amp;'Funnel setup'!$K$4&amp;'Funnel setup'!$K$6,".",IF(A1321=".",1,A1321+1))</f>
        <v>.</v>
      </c>
      <c r="B1322" s="244" t="str">
        <f t="shared" si="20"/>
        <v/>
      </c>
    </row>
    <row r="1323" spans="1:2" x14ac:dyDescent="0.2">
      <c r="A1323" t="str">
        <f>IF(C1323&amp;G1323&amp;D1323&lt;&gt;'Funnel setup'!$K$3&amp;'Funnel setup'!$K$4&amp;'Funnel setup'!$K$6,".",IF(A1322=".",1,A1322+1))</f>
        <v>.</v>
      </c>
      <c r="B1323" s="244" t="str">
        <f t="shared" si="20"/>
        <v/>
      </c>
    </row>
    <row r="1324" spans="1:2" x14ac:dyDescent="0.2">
      <c r="A1324" t="str">
        <f>IF(C1324&amp;G1324&amp;D1324&lt;&gt;'Funnel setup'!$K$3&amp;'Funnel setup'!$K$4&amp;'Funnel setup'!$K$6,".",IF(A1323=".",1,A1323+1))</f>
        <v>.</v>
      </c>
      <c r="B1324" s="244" t="str">
        <f t="shared" si="20"/>
        <v/>
      </c>
    </row>
    <row r="1325" spans="1:2" x14ac:dyDescent="0.2">
      <c r="A1325" t="str">
        <f>IF(C1325&amp;G1325&amp;D1325&lt;&gt;'Funnel setup'!$K$3&amp;'Funnel setup'!$K$4&amp;'Funnel setup'!$K$6,".",IF(A1324=".",1,A1324+1))</f>
        <v>.</v>
      </c>
      <c r="B1325" s="244" t="str">
        <f t="shared" si="20"/>
        <v/>
      </c>
    </row>
    <row r="1326" spans="1:2" x14ac:dyDescent="0.2">
      <c r="A1326" t="str">
        <f>IF(C1326&amp;G1326&amp;D1326&lt;&gt;'Funnel setup'!$K$3&amp;'Funnel setup'!$K$4&amp;'Funnel setup'!$K$6,".",IF(A1325=".",1,A1325+1))</f>
        <v>.</v>
      </c>
      <c r="B1326" s="244" t="str">
        <f t="shared" si="20"/>
        <v/>
      </c>
    </row>
    <row r="1327" spans="1:2" x14ac:dyDescent="0.2">
      <c r="A1327" t="str">
        <f>IF(C1327&amp;G1327&amp;D1327&lt;&gt;'Funnel setup'!$K$3&amp;'Funnel setup'!$K$4&amp;'Funnel setup'!$K$6,".",IF(A1326=".",1,A1326+1))</f>
        <v>.</v>
      </c>
      <c r="B1327" s="244" t="str">
        <f t="shared" si="20"/>
        <v/>
      </c>
    </row>
    <row r="1328" spans="1:2" x14ac:dyDescent="0.2">
      <c r="A1328" t="str">
        <f>IF(C1328&amp;G1328&amp;D1328&lt;&gt;'Funnel setup'!$K$3&amp;'Funnel setup'!$K$4&amp;'Funnel setup'!$K$6,".",IF(A1327=".",1,A1327+1))</f>
        <v>.</v>
      </c>
      <c r="B1328" s="244" t="str">
        <f t="shared" si="20"/>
        <v/>
      </c>
    </row>
    <row r="1329" spans="1:2" x14ac:dyDescent="0.2">
      <c r="A1329" t="str">
        <f>IF(C1329&amp;G1329&amp;D1329&lt;&gt;'Funnel setup'!$K$3&amp;'Funnel setup'!$K$4&amp;'Funnel setup'!$K$6,".",IF(A1328=".",1,A1328+1))</f>
        <v>.</v>
      </c>
      <c r="B1329" s="244" t="str">
        <f t="shared" si="20"/>
        <v/>
      </c>
    </row>
    <row r="1330" spans="1:2" x14ac:dyDescent="0.2">
      <c r="A1330" t="str">
        <f>IF(C1330&amp;G1330&amp;D1330&lt;&gt;'Funnel setup'!$K$3&amp;'Funnel setup'!$K$4&amp;'Funnel setup'!$K$6,".",IF(A1329=".",1,A1329+1))</f>
        <v>.</v>
      </c>
      <c r="B1330" s="244" t="str">
        <f t="shared" si="20"/>
        <v/>
      </c>
    </row>
    <row r="1331" spans="1:2" x14ac:dyDescent="0.2">
      <c r="A1331" t="str">
        <f>IF(C1331&amp;G1331&amp;D1331&lt;&gt;'Funnel setup'!$K$3&amp;'Funnel setup'!$K$4&amp;'Funnel setup'!$K$6,".",IF(A1330=".",1,A1330+1))</f>
        <v>.</v>
      </c>
      <c r="B1331" s="244" t="str">
        <f t="shared" si="20"/>
        <v/>
      </c>
    </row>
    <row r="1332" spans="1:2" x14ac:dyDescent="0.2">
      <c r="A1332" t="str">
        <f>IF(C1332&amp;G1332&amp;D1332&lt;&gt;'Funnel setup'!$K$3&amp;'Funnel setup'!$K$4&amp;'Funnel setup'!$K$6,".",IF(A1331=".",1,A1331+1))</f>
        <v>.</v>
      </c>
      <c r="B1332" s="244" t="str">
        <f t="shared" si="20"/>
        <v/>
      </c>
    </row>
    <row r="1333" spans="1:2" x14ac:dyDescent="0.2">
      <c r="A1333" t="str">
        <f>IF(C1333&amp;G1333&amp;D1333&lt;&gt;'Funnel setup'!$K$3&amp;'Funnel setup'!$K$4&amp;'Funnel setup'!$K$6,".",IF(A1332=".",1,A1332+1))</f>
        <v>.</v>
      </c>
      <c r="B1333" s="244" t="str">
        <f t="shared" si="20"/>
        <v/>
      </c>
    </row>
    <row r="1334" spans="1:2" x14ac:dyDescent="0.2">
      <c r="A1334" t="str">
        <f>IF(C1334&amp;G1334&amp;D1334&lt;&gt;'Funnel setup'!$K$3&amp;'Funnel setup'!$K$4&amp;'Funnel setup'!$K$6,".",IF(A1333=".",1,A1333+1))</f>
        <v>.</v>
      </c>
      <c r="B1334" s="244" t="str">
        <f t="shared" si="20"/>
        <v/>
      </c>
    </row>
    <row r="1335" spans="1:2" x14ac:dyDescent="0.2">
      <c r="A1335" t="str">
        <f>IF(C1335&amp;G1335&amp;D1335&lt;&gt;'Funnel setup'!$K$3&amp;'Funnel setup'!$K$4&amp;'Funnel setup'!$K$6,".",IF(A1334=".",1,A1334+1))</f>
        <v>.</v>
      </c>
      <c r="B1335" s="244" t="str">
        <f t="shared" si="20"/>
        <v/>
      </c>
    </row>
    <row r="1336" spans="1:2" x14ac:dyDescent="0.2">
      <c r="A1336" t="str">
        <f>IF(C1336&amp;G1336&amp;D1336&lt;&gt;'Funnel setup'!$K$3&amp;'Funnel setup'!$K$4&amp;'Funnel setup'!$K$6,".",IF(A1335=".",1,A1335+1))</f>
        <v>.</v>
      </c>
      <c r="B1336" s="244" t="str">
        <f t="shared" si="20"/>
        <v/>
      </c>
    </row>
    <row r="1337" spans="1:2" x14ac:dyDescent="0.2">
      <c r="A1337" t="str">
        <f>IF(C1337&amp;G1337&amp;D1337&lt;&gt;'Funnel setup'!$K$3&amp;'Funnel setup'!$K$4&amp;'Funnel setup'!$K$6,".",IF(A1336=".",1,A1336+1))</f>
        <v>.</v>
      </c>
      <c r="B1337" s="244" t="str">
        <f t="shared" si="20"/>
        <v/>
      </c>
    </row>
    <row r="1338" spans="1:2" x14ac:dyDescent="0.2">
      <c r="A1338" t="str">
        <f>IF(C1338&amp;G1338&amp;D1338&lt;&gt;'Funnel setup'!$K$3&amp;'Funnel setup'!$K$4&amp;'Funnel setup'!$K$6,".",IF(A1337=".",1,A1337+1))</f>
        <v>.</v>
      </c>
      <c r="B1338" s="244" t="str">
        <f t="shared" si="20"/>
        <v/>
      </c>
    </row>
    <row r="1339" spans="1:2" x14ac:dyDescent="0.2">
      <c r="A1339" t="str">
        <f>IF(C1339&amp;G1339&amp;D1339&lt;&gt;'Funnel setup'!$K$3&amp;'Funnel setup'!$K$4&amp;'Funnel setup'!$K$6,".",IF(A1338=".",1,A1338+1))</f>
        <v>.</v>
      </c>
      <c r="B1339" s="244" t="str">
        <f t="shared" si="20"/>
        <v/>
      </c>
    </row>
    <row r="1340" spans="1:2" x14ac:dyDescent="0.2">
      <c r="A1340" t="str">
        <f>IF(C1340&amp;G1340&amp;D1340&lt;&gt;'Funnel setup'!$K$3&amp;'Funnel setup'!$K$4&amp;'Funnel setup'!$K$6,".",IF(A1339=".",1,A1339+1))</f>
        <v>.</v>
      </c>
      <c r="B1340" s="244" t="str">
        <f t="shared" si="20"/>
        <v/>
      </c>
    </row>
    <row r="1341" spans="1:2" x14ac:dyDescent="0.2">
      <c r="A1341" t="str">
        <f>IF(C1341&amp;G1341&amp;D1341&lt;&gt;'Funnel setup'!$K$3&amp;'Funnel setup'!$K$4&amp;'Funnel setup'!$K$6,".",IF(A1340=".",1,A1340+1))</f>
        <v>.</v>
      </c>
      <c r="B1341" s="244" t="str">
        <f t="shared" si="20"/>
        <v/>
      </c>
    </row>
    <row r="1342" spans="1:2" x14ac:dyDescent="0.2">
      <c r="A1342" t="str">
        <f>IF(C1342&amp;G1342&amp;D1342&lt;&gt;'Funnel setup'!$K$3&amp;'Funnel setup'!$K$4&amp;'Funnel setup'!$K$6,".",IF(A1341=".",1,A1341+1))</f>
        <v>.</v>
      </c>
      <c r="B1342" s="244" t="str">
        <f t="shared" si="20"/>
        <v/>
      </c>
    </row>
    <row r="1343" spans="1:2" x14ac:dyDescent="0.2">
      <c r="A1343" t="str">
        <f>IF(C1343&amp;G1343&amp;D1343&lt;&gt;'Funnel setup'!$K$3&amp;'Funnel setup'!$K$4&amp;'Funnel setup'!$K$6,".",IF(A1342=".",1,A1342+1))</f>
        <v>.</v>
      </c>
      <c r="B1343" s="244" t="str">
        <f t="shared" si="20"/>
        <v/>
      </c>
    </row>
    <row r="1344" spans="1:2" x14ac:dyDescent="0.2">
      <c r="A1344" t="str">
        <f>IF(C1344&amp;G1344&amp;D1344&lt;&gt;'Funnel setup'!$K$3&amp;'Funnel setup'!$K$4&amp;'Funnel setup'!$K$6,".",IF(A1343=".",1,A1343+1))</f>
        <v>.</v>
      </c>
      <c r="B1344" s="244" t="str">
        <f t="shared" si="20"/>
        <v/>
      </c>
    </row>
    <row r="1345" spans="1:2" x14ac:dyDescent="0.2">
      <c r="A1345" t="str">
        <f>IF(C1345&amp;G1345&amp;D1345&lt;&gt;'Funnel setup'!$K$3&amp;'Funnel setup'!$K$4&amp;'Funnel setup'!$K$6,".",IF(A1344=".",1,A1344+1))</f>
        <v>.</v>
      </c>
      <c r="B1345" s="244" t="str">
        <f t="shared" si="20"/>
        <v/>
      </c>
    </row>
    <row r="1346" spans="1:2" x14ac:dyDescent="0.2">
      <c r="A1346" t="str">
        <f>IF(C1346&amp;G1346&amp;D1346&lt;&gt;'Funnel setup'!$K$3&amp;'Funnel setup'!$K$4&amp;'Funnel setup'!$K$6,".",IF(A1345=".",1,A1345+1))</f>
        <v>.</v>
      </c>
      <c r="B1346" s="244" t="str">
        <f t="shared" ref="B1346:B1409" si="21">C1346&amp;D1346&amp;F1346&amp;G1346</f>
        <v/>
      </c>
    </row>
    <row r="1347" spans="1:2" x14ac:dyDescent="0.2">
      <c r="A1347" t="str">
        <f>IF(C1347&amp;G1347&amp;D1347&lt;&gt;'Funnel setup'!$K$3&amp;'Funnel setup'!$K$4&amp;'Funnel setup'!$K$6,".",IF(A1346=".",1,A1346+1))</f>
        <v>.</v>
      </c>
      <c r="B1347" s="244" t="str">
        <f t="shared" si="21"/>
        <v/>
      </c>
    </row>
    <row r="1348" spans="1:2" x14ac:dyDescent="0.2">
      <c r="A1348" t="str">
        <f>IF(C1348&amp;G1348&amp;D1348&lt;&gt;'Funnel setup'!$K$3&amp;'Funnel setup'!$K$4&amp;'Funnel setup'!$K$6,".",IF(A1347=".",1,A1347+1))</f>
        <v>.</v>
      </c>
      <c r="B1348" s="244" t="str">
        <f t="shared" si="21"/>
        <v/>
      </c>
    </row>
    <row r="1349" spans="1:2" x14ac:dyDescent="0.2">
      <c r="A1349" t="str">
        <f>IF(C1349&amp;G1349&amp;D1349&lt;&gt;'Funnel setup'!$K$3&amp;'Funnel setup'!$K$4&amp;'Funnel setup'!$K$6,".",IF(A1348=".",1,A1348+1))</f>
        <v>.</v>
      </c>
      <c r="B1349" s="244" t="str">
        <f t="shared" si="21"/>
        <v/>
      </c>
    </row>
    <row r="1350" spans="1:2" x14ac:dyDescent="0.2">
      <c r="A1350" t="str">
        <f>IF(C1350&amp;G1350&amp;D1350&lt;&gt;'Funnel setup'!$K$3&amp;'Funnel setup'!$K$4&amp;'Funnel setup'!$K$6,".",IF(A1349=".",1,A1349+1))</f>
        <v>.</v>
      </c>
      <c r="B1350" s="244" t="str">
        <f t="shared" si="21"/>
        <v/>
      </c>
    </row>
    <row r="1351" spans="1:2" x14ac:dyDescent="0.2">
      <c r="A1351" t="str">
        <f>IF(C1351&amp;G1351&amp;D1351&lt;&gt;'Funnel setup'!$K$3&amp;'Funnel setup'!$K$4&amp;'Funnel setup'!$K$6,".",IF(A1350=".",1,A1350+1))</f>
        <v>.</v>
      </c>
      <c r="B1351" s="244" t="str">
        <f t="shared" si="21"/>
        <v/>
      </c>
    </row>
    <row r="1352" spans="1:2" x14ac:dyDescent="0.2">
      <c r="A1352" t="str">
        <f>IF(C1352&amp;G1352&amp;D1352&lt;&gt;'Funnel setup'!$K$3&amp;'Funnel setup'!$K$4&amp;'Funnel setup'!$K$6,".",IF(A1351=".",1,A1351+1))</f>
        <v>.</v>
      </c>
      <c r="B1352" s="244" t="str">
        <f t="shared" si="21"/>
        <v/>
      </c>
    </row>
    <row r="1353" spans="1:2" x14ac:dyDescent="0.2">
      <c r="A1353" t="str">
        <f>IF(C1353&amp;G1353&amp;D1353&lt;&gt;'Funnel setup'!$K$3&amp;'Funnel setup'!$K$4&amp;'Funnel setup'!$K$6,".",IF(A1352=".",1,A1352+1))</f>
        <v>.</v>
      </c>
      <c r="B1353" s="244" t="str">
        <f t="shared" si="21"/>
        <v/>
      </c>
    </row>
    <row r="1354" spans="1:2" x14ac:dyDescent="0.2">
      <c r="A1354" t="str">
        <f>IF(C1354&amp;G1354&amp;D1354&lt;&gt;'Funnel setup'!$K$3&amp;'Funnel setup'!$K$4&amp;'Funnel setup'!$K$6,".",IF(A1353=".",1,A1353+1))</f>
        <v>.</v>
      </c>
      <c r="B1354" s="244" t="str">
        <f t="shared" si="21"/>
        <v/>
      </c>
    </row>
    <row r="1355" spans="1:2" x14ac:dyDescent="0.2">
      <c r="A1355" t="str">
        <f>IF(C1355&amp;G1355&amp;D1355&lt;&gt;'Funnel setup'!$K$3&amp;'Funnel setup'!$K$4&amp;'Funnel setup'!$K$6,".",IF(A1354=".",1,A1354+1))</f>
        <v>.</v>
      </c>
      <c r="B1355" s="244" t="str">
        <f t="shared" si="21"/>
        <v/>
      </c>
    </row>
    <row r="1356" spans="1:2" x14ac:dyDescent="0.2">
      <c r="A1356" t="str">
        <f>IF(C1356&amp;G1356&amp;D1356&lt;&gt;'Funnel setup'!$K$3&amp;'Funnel setup'!$K$4&amp;'Funnel setup'!$K$6,".",IF(A1355=".",1,A1355+1))</f>
        <v>.</v>
      </c>
      <c r="B1356" s="244" t="str">
        <f t="shared" si="21"/>
        <v/>
      </c>
    </row>
    <row r="1357" spans="1:2" x14ac:dyDescent="0.2">
      <c r="A1357" t="str">
        <f>IF(C1357&amp;G1357&amp;D1357&lt;&gt;'Funnel setup'!$K$3&amp;'Funnel setup'!$K$4&amp;'Funnel setup'!$K$6,".",IF(A1356=".",1,A1356+1))</f>
        <v>.</v>
      </c>
      <c r="B1357" s="244" t="str">
        <f t="shared" si="21"/>
        <v/>
      </c>
    </row>
    <row r="1358" spans="1:2" x14ac:dyDescent="0.2">
      <c r="A1358" t="str">
        <f>IF(C1358&amp;G1358&amp;D1358&lt;&gt;'Funnel setup'!$K$3&amp;'Funnel setup'!$K$4&amp;'Funnel setup'!$K$6,".",IF(A1357=".",1,A1357+1))</f>
        <v>.</v>
      </c>
      <c r="B1358" s="244" t="str">
        <f t="shared" si="21"/>
        <v/>
      </c>
    </row>
    <row r="1359" spans="1:2" x14ac:dyDescent="0.2">
      <c r="A1359" t="str">
        <f>IF(C1359&amp;G1359&amp;D1359&lt;&gt;'Funnel setup'!$K$3&amp;'Funnel setup'!$K$4&amp;'Funnel setup'!$K$6,".",IF(A1358=".",1,A1358+1))</f>
        <v>.</v>
      </c>
      <c r="B1359" s="244" t="str">
        <f t="shared" si="21"/>
        <v/>
      </c>
    </row>
    <row r="1360" spans="1:2" x14ac:dyDescent="0.2">
      <c r="A1360" t="str">
        <f>IF(C1360&amp;G1360&amp;D1360&lt;&gt;'Funnel setup'!$K$3&amp;'Funnel setup'!$K$4&amp;'Funnel setup'!$K$6,".",IF(A1359=".",1,A1359+1))</f>
        <v>.</v>
      </c>
      <c r="B1360" s="244" t="str">
        <f t="shared" si="21"/>
        <v/>
      </c>
    </row>
    <row r="1361" spans="1:2" x14ac:dyDescent="0.2">
      <c r="A1361" t="str">
        <f>IF(C1361&amp;G1361&amp;D1361&lt;&gt;'Funnel setup'!$K$3&amp;'Funnel setup'!$K$4&amp;'Funnel setup'!$K$6,".",IF(A1360=".",1,A1360+1))</f>
        <v>.</v>
      </c>
      <c r="B1361" s="244" t="str">
        <f t="shared" si="21"/>
        <v/>
      </c>
    </row>
    <row r="1362" spans="1:2" x14ac:dyDescent="0.2">
      <c r="A1362" t="str">
        <f>IF(C1362&amp;G1362&amp;D1362&lt;&gt;'Funnel setup'!$K$3&amp;'Funnel setup'!$K$4&amp;'Funnel setup'!$K$6,".",IF(A1361=".",1,A1361+1))</f>
        <v>.</v>
      </c>
      <c r="B1362" s="244" t="str">
        <f t="shared" si="21"/>
        <v/>
      </c>
    </row>
    <row r="1363" spans="1:2" x14ac:dyDescent="0.2">
      <c r="A1363" t="str">
        <f>IF(C1363&amp;G1363&amp;D1363&lt;&gt;'Funnel setup'!$K$3&amp;'Funnel setup'!$K$4&amp;'Funnel setup'!$K$6,".",IF(A1362=".",1,A1362+1))</f>
        <v>.</v>
      </c>
      <c r="B1363" s="244" t="str">
        <f t="shared" si="21"/>
        <v/>
      </c>
    </row>
    <row r="1364" spans="1:2" x14ac:dyDescent="0.2">
      <c r="A1364" t="str">
        <f>IF(C1364&amp;G1364&amp;D1364&lt;&gt;'Funnel setup'!$K$3&amp;'Funnel setup'!$K$4&amp;'Funnel setup'!$K$6,".",IF(A1363=".",1,A1363+1))</f>
        <v>.</v>
      </c>
      <c r="B1364" s="244" t="str">
        <f t="shared" si="21"/>
        <v/>
      </c>
    </row>
    <row r="1365" spans="1:2" x14ac:dyDescent="0.2">
      <c r="A1365" t="str">
        <f>IF(C1365&amp;G1365&amp;D1365&lt;&gt;'Funnel setup'!$K$3&amp;'Funnel setup'!$K$4&amp;'Funnel setup'!$K$6,".",IF(A1364=".",1,A1364+1))</f>
        <v>.</v>
      </c>
      <c r="B1365" s="244" t="str">
        <f t="shared" si="21"/>
        <v/>
      </c>
    </row>
    <row r="1366" spans="1:2" x14ac:dyDescent="0.2">
      <c r="A1366" t="str">
        <f>IF(C1366&amp;G1366&amp;D1366&lt;&gt;'Funnel setup'!$K$3&amp;'Funnel setup'!$K$4&amp;'Funnel setup'!$K$6,".",IF(A1365=".",1,A1365+1))</f>
        <v>.</v>
      </c>
      <c r="B1366" s="244" t="str">
        <f t="shared" si="21"/>
        <v/>
      </c>
    </row>
    <row r="1367" spans="1:2" x14ac:dyDescent="0.2">
      <c r="A1367" t="str">
        <f>IF(C1367&amp;G1367&amp;D1367&lt;&gt;'Funnel setup'!$K$3&amp;'Funnel setup'!$K$4&amp;'Funnel setup'!$K$6,".",IF(A1366=".",1,A1366+1))</f>
        <v>.</v>
      </c>
      <c r="B1367" s="244" t="str">
        <f t="shared" si="21"/>
        <v/>
      </c>
    </row>
    <row r="1368" spans="1:2" x14ac:dyDescent="0.2">
      <c r="A1368" t="str">
        <f>IF(C1368&amp;G1368&amp;D1368&lt;&gt;'Funnel setup'!$K$3&amp;'Funnel setup'!$K$4&amp;'Funnel setup'!$K$6,".",IF(A1367=".",1,A1367+1))</f>
        <v>.</v>
      </c>
      <c r="B1368" s="244" t="str">
        <f t="shared" si="21"/>
        <v/>
      </c>
    </row>
    <row r="1369" spans="1:2" x14ac:dyDescent="0.2">
      <c r="A1369" t="str">
        <f>IF(C1369&amp;G1369&amp;D1369&lt;&gt;'Funnel setup'!$K$3&amp;'Funnel setup'!$K$4&amp;'Funnel setup'!$K$6,".",IF(A1368=".",1,A1368+1))</f>
        <v>.</v>
      </c>
      <c r="B1369" s="244" t="str">
        <f t="shared" si="21"/>
        <v/>
      </c>
    </row>
    <row r="1370" spans="1:2" x14ac:dyDescent="0.2">
      <c r="A1370" t="str">
        <f>IF(C1370&amp;G1370&amp;D1370&lt;&gt;'Funnel setup'!$K$3&amp;'Funnel setup'!$K$4&amp;'Funnel setup'!$K$6,".",IF(A1369=".",1,A1369+1))</f>
        <v>.</v>
      </c>
      <c r="B1370" s="244" t="str">
        <f t="shared" si="21"/>
        <v/>
      </c>
    </row>
    <row r="1371" spans="1:2" x14ac:dyDescent="0.2">
      <c r="A1371" t="str">
        <f>IF(C1371&amp;G1371&amp;D1371&lt;&gt;'Funnel setup'!$K$3&amp;'Funnel setup'!$K$4&amp;'Funnel setup'!$K$6,".",IF(A1370=".",1,A1370+1))</f>
        <v>.</v>
      </c>
      <c r="B1371" s="244" t="str">
        <f t="shared" si="21"/>
        <v/>
      </c>
    </row>
    <row r="1372" spans="1:2" x14ac:dyDescent="0.2">
      <c r="A1372" t="str">
        <f>IF(C1372&amp;G1372&amp;D1372&lt;&gt;'Funnel setup'!$K$3&amp;'Funnel setup'!$K$4&amp;'Funnel setup'!$K$6,".",IF(A1371=".",1,A1371+1))</f>
        <v>.</v>
      </c>
      <c r="B1372" s="244" t="str">
        <f t="shared" si="21"/>
        <v/>
      </c>
    </row>
    <row r="1373" spans="1:2" x14ac:dyDescent="0.2">
      <c r="A1373" t="str">
        <f>IF(C1373&amp;G1373&amp;D1373&lt;&gt;'Funnel setup'!$K$3&amp;'Funnel setup'!$K$4&amp;'Funnel setup'!$K$6,".",IF(A1372=".",1,A1372+1))</f>
        <v>.</v>
      </c>
      <c r="B1373" s="244" t="str">
        <f t="shared" si="21"/>
        <v/>
      </c>
    </row>
    <row r="1374" spans="1:2" x14ac:dyDescent="0.2">
      <c r="A1374" t="str">
        <f>IF(C1374&amp;G1374&amp;D1374&lt;&gt;'Funnel setup'!$K$3&amp;'Funnel setup'!$K$4&amp;'Funnel setup'!$K$6,".",IF(A1373=".",1,A1373+1))</f>
        <v>.</v>
      </c>
      <c r="B1374" s="244" t="str">
        <f t="shared" si="21"/>
        <v/>
      </c>
    </row>
    <row r="1375" spans="1:2" x14ac:dyDescent="0.2">
      <c r="A1375" t="str">
        <f>IF(C1375&amp;G1375&amp;D1375&lt;&gt;'Funnel setup'!$K$3&amp;'Funnel setup'!$K$4&amp;'Funnel setup'!$K$6,".",IF(A1374=".",1,A1374+1))</f>
        <v>.</v>
      </c>
      <c r="B1375" s="244" t="str">
        <f t="shared" si="21"/>
        <v/>
      </c>
    </row>
    <row r="1376" spans="1:2" x14ac:dyDescent="0.2">
      <c r="A1376" t="str">
        <f>IF(C1376&amp;G1376&amp;D1376&lt;&gt;'Funnel setup'!$K$3&amp;'Funnel setup'!$K$4&amp;'Funnel setup'!$K$6,".",IF(A1375=".",1,A1375+1))</f>
        <v>.</v>
      </c>
      <c r="B1376" s="244" t="str">
        <f t="shared" si="21"/>
        <v/>
      </c>
    </row>
    <row r="1377" spans="1:2" x14ac:dyDescent="0.2">
      <c r="A1377" t="str">
        <f>IF(C1377&amp;G1377&amp;D1377&lt;&gt;'Funnel setup'!$K$3&amp;'Funnel setup'!$K$4&amp;'Funnel setup'!$K$6,".",IF(A1376=".",1,A1376+1))</f>
        <v>.</v>
      </c>
      <c r="B1377" s="244" t="str">
        <f t="shared" si="21"/>
        <v/>
      </c>
    </row>
    <row r="1378" spans="1:2" x14ac:dyDescent="0.2">
      <c r="A1378" t="str">
        <f>IF(C1378&amp;G1378&amp;D1378&lt;&gt;'Funnel setup'!$K$3&amp;'Funnel setup'!$K$4&amp;'Funnel setup'!$K$6,".",IF(A1377=".",1,A1377+1))</f>
        <v>.</v>
      </c>
      <c r="B1378" s="244" t="str">
        <f t="shared" si="21"/>
        <v/>
      </c>
    </row>
    <row r="1379" spans="1:2" x14ac:dyDescent="0.2">
      <c r="A1379" t="str">
        <f>IF(C1379&amp;G1379&amp;D1379&lt;&gt;'Funnel setup'!$K$3&amp;'Funnel setup'!$K$4&amp;'Funnel setup'!$K$6,".",IF(A1378=".",1,A1378+1))</f>
        <v>.</v>
      </c>
      <c r="B1379" s="244" t="str">
        <f t="shared" si="21"/>
        <v/>
      </c>
    </row>
    <row r="1380" spans="1:2" x14ac:dyDescent="0.2">
      <c r="A1380" t="str">
        <f>IF(C1380&amp;G1380&amp;D1380&lt;&gt;'Funnel setup'!$K$3&amp;'Funnel setup'!$K$4&amp;'Funnel setup'!$K$6,".",IF(A1379=".",1,A1379+1))</f>
        <v>.</v>
      </c>
      <c r="B1380" s="244" t="str">
        <f t="shared" si="21"/>
        <v/>
      </c>
    </row>
    <row r="1381" spans="1:2" x14ac:dyDescent="0.2">
      <c r="A1381" t="str">
        <f>IF(C1381&amp;G1381&amp;D1381&lt;&gt;'Funnel setup'!$K$3&amp;'Funnel setup'!$K$4&amp;'Funnel setup'!$K$6,".",IF(A1380=".",1,A1380+1))</f>
        <v>.</v>
      </c>
      <c r="B1381" s="244" t="str">
        <f t="shared" si="21"/>
        <v/>
      </c>
    </row>
    <row r="1382" spans="1:2" x14ac:dyDescent="0.2">
      <c r="A1382" t="str">
        <f>IF(C1382&amp;G1382&amp;D1382&lt;&gt;'Funnel setup'!$K$3&amp;'Funnel setup'!$K$4&amp;'Funnel setup'!$K$6,".",IF(A1381=".",1,A1381+1))</f>
        <v>.</v>
      </c>
      <c r="B1382" s="244" t="str">
        <f t="shared" si="21"/>
        <v/>
      </c>
    </row>
    <row r="1383" spans="1:2" x14ac:dyDescent="0.2">
      <c r="A1383" t="str">
        <f>IF(C1383&amp;G1383&amp;D1383&lt;&gt;'Funnel setup'!$K$3&amp;'Funnel setup'!$K$4&amp;'Funnel setup'!$K$6,".",IF(A1382=".",1,A1382+1))</f>
        <v>.</v>
      </c>
      <c r="B1383" s="244" t="str">
        <f t="shared" si="21"/>
        <v/>
      </c>
    </row>
    <row r="1384" spans="1:2" x14ac:dyDescent="0.2">
      <c r="A1384" t="str">
        <f>IF(C1384&amp;G1384&amp;D1384&lt;&gt;'Funnel setup'!$K$3&amp;'Funnel setup'!$K$4&amp;'Funnel setup'!$K$6,".",IF(A1383=".",1,A1383+1))</f>
        <v>.</v>
      </c>
      <c r="B1384" s="244" t="str">
        <f t="shared" si="21"/>
        <v/>
      </c>
    </row>
    <row r="1385" spans="1:2" x14ac:dyDescent="0.2">
      <c r="A1385" t="str">
        <f>IF(C1385&amp;G1385&amp;D1385&lt;&gt;'Funnel setup'!$K$3&amp;'Funnel setup'!$K$4&amp;'Funnel setup'!$K$6,".",IF(A1384=".",1,A1384+1))</f>
        <v>.</v>
      </c>
      <c r="B1385" s="244" t="str">
        <f t="shared" si="21"/>
        <v/>
      </c>
    </row>
    <row r="1386" spans="1:2" x14ac:dyDescent="0.2">
      <c r="A1386" t="str">
        <f>IF(C1386&amp;G1386&amp;D1386&lt;&gt;'Funnel setup'!$K$3&amp;'Funnel setup'!$K$4&amp;'Funnel setup'!$K$6,".",IF(A1385=".",1,A1385+1))</f>
        <v>.</v>
      </c>
      <c r="B1386" s="244" t="str">
        <f t="shared" si="21"/>
        <v/>
      </c>
    </row>
    <row r="1387" spans="1:2" x14ac:dyDescent="0.2">
      <c r="A1387" t="str">
        <f>IF(C1387&amp;G1387&amp;D1387&lt;&gt;'Funnel setup'!$K$3&amp;'Funnel setup'!$K$4&amp;'Funnel setup'!$K$6,".",IF(A1386=".",1,A1386+1))</f>
        <v>.</v>
      </c>
      <c r="B1387" s="244" t="str">
        <f t="shared" si="21"/>
        <v/>
      </c>
    </row>
    <row r="1388" spans="1:2" x14ac:dyDescent="0.2">
      <c r="A1388" t="str">
        <f>IF(C1388&amp;G1388&amp;D1388&lt;&gt;'Funnel setup'!$K$3&amp;'Funnel setup'!$K$4&amp;'Funnel setup'!$K$6,".",IF(A1387=".",1,A1387+1))</f>
        <v>.</v>
      </c>
      <c r="B1388" s="244" t="str">
        <f t="shared" si="21"/>
        <v/>
      </c>
    </row>
    <row r="1389" spans="1:2" x14ac:dyDescent="0.2">
      <c r="A1389" t="str">
        <f>IF(C1389&amp;G1389&amp;D1389&lt;&gt;'Funnel setup'!$K$3&amp;'Funnel setup'!$K$4&amp;'Funnel setup'!$K$6,".",IF(A1388=".",1,A1388+1))</f>
        <v>.</v>
      </c>
      <c r="B1389" s="244" t="str">
        <f t="shared" si="21"/>
        <v/>
      </c>
    </row>
    <row r="1390" spans="1:2" x14ac:dyDescent="0.2">
      <c r="A1390" t="str">
        <f>IF(C1390&amp;G1390&amp;D1390&lt;&gt;'Funnel setup'!$K$3&amp;'Funnel setup'!$K$4&amp;'Funnel setup'!$K$6,".",IF(A1389=".",1,A1389+1))</f>
        <v>.</v>
      </c>
      <c r="B1390" s="244" t="str">
        <f t="shared" si="21"/>
        <v/>
      </c>
    </row>
    <row r="1391" spans="1:2" x14ac:dyDescent="0.2">
      <c r="A1391" t="str">
        <f>IF(C1391&amp;G1391&amp;D1391&lt;&gt;'Funnel setup'!$K$3&amp;'Funnel setup'!$K$4&amp;'Funnel setup'!$K$6,".",IF(A1390=".",1,A1390+1))</f>
        <v>.</v>
      </c>
      <c r="B1391" s="244" t="str">
        <f t="shared" si="21"/>
        <v/>
      </c>
    </row>
    <row r="1392" spans="1:2" x14ac:dyDescent="0.2">
      <c r="A1392" t="str">
        <f>IF(C1392&amp;G1392&amp;D1392&lt;&gt;'Funnel setup'!$K$3&amp;'Funnel setup'!$K$4&amp;'Funnel setup'!$K$6,".",IF(A1391=".",1,A1391+1))</f>
        <v>.</v>
      </c>
      <c r="B1392" s="244" t="str">
        <f t="shared" si="21"/>
        <v/>
      </c>
    </row>
    <row r="1393" spans="1:2" x14ac:dyDescent="0.2">
      <c r="A1393" t="str">
        <f>IF(C1393&amp;G1393&amp;D1393&lt;&gt;'Funnel setup'!$K$3&amp;'Funnel setup'!$K$4&amp;'Funnel setup'!$K$6,".",IF(A1392=".",1,A1392+1))</f>
        <v>.</v>
      </c>
      <c r="B1393" s="244" t="str">
        <f t="shared" si="21"/>
        <v/>
      </c>
    </row>
    <row r="1394" spans="1:2" x14ac:dyDescent="0.2">
      <c r="A1394" t="str">
        <f>IF(C1394&amp;G1394&amp;D1394&lt;&gt;'Funnel setup'!$K$3&amp;'Funnel setup'!$K$4&amp;'Funnel setup'!$K$6,".",IF(A1393=".",1,A1393+1))</f>
        <v>.</v>
      </c>
      <c r="B1394" s="244" t="str">
        <f t="shared" si="21"/>
        <v/>
      </c>
    </row>
    <row r="1395" spans="1:2" x14ac:dyDescent="0.2">
      <c r="A1395" t="str">
        <f>IF(C1395&amp;G1395&amp;D1395&lt;&gt;'Funnel setup'!$K$3&amp;'Funnel setup'!$K$4&amp;'Funnel setup'!$K$6,".",IF(A1394=".",1,A1394+1))</f>
        <v>.</v>
      </c>
      <c r="B1395" s="244" t="str">
        <f t="shared" si="21"/>
        <v/>
      </c>
    </row>
    <row r="1396" spans="1:2" x14ac:dyDescent="0.2">
      <c r="A1396" t="str">
        <f>IF(C1396&amp;G1396&amp;D1396&lt;&gt;'Funnel setup'!$K$3&amp;'Funnel setup'!$K$4&amp;'Funnel setup'!$K$6,".",IF(A1395=".",1,A1395+1))</f>
        <v>.</v>
      </c>
      <c r="B1396" s="244" t="str">
        <f t="shared" si="21"/>
        <v/>
      </c>
    </row>
    <row r="1397" spans="1:2" x14ac:dyDescent="0.2">
      <c r="A1397" t="str">
        <f>IF(C1397&amp;G1397&amp;D1397&lt;&gt;'Funnel setup'!$K$3&amp;'Funnel setup'!$K$4&amp;'Funnel setup'!$K$6,".",IF(A1396=".",1,A1396+1))</f>
        <v>.</v>
      </c>
      <c r="B1397" s="244" t="str">
        <f t="shared" si="21"/>
        <v/>
      </c>
    </row>
    <row r="1398" spans="1:2" x14ac:dyDescent="0.2">
      <c r="A1398" t="str">
        <f>IF(C1398&amp;G1398&amp;D1398&lt;&gt;'Funnel setup'!$K$3&amp;'Funnel setup'!$K$4&amp;'Funnel setup'!$K$6,".",IF(A1397=".",1,A1397+1))</f>
        <v>.</v>
      </c>
      <c r="B1398" s="244" t="str">
        <f t="shared" si="21"/>
        <v/>
      </c>
    </row>
    <row r="1399" spans="1:2" x14ac:dyDescent="0.2">
      <c r="A1399" t="str">
        <f>IF(C1399&amp;G1399&amp;D1399&lt;&gt;'Funnel setup'!$K$3&amp;'Funnel setup'!$K$4&amp;'Funnel setup'!$K$6,".",IF(A1398=".",1,A1398+1))</f>
        <v>.</v>
      </c>
      <c r="B1399" s="244" t="str">
        <f t="shared" si="21"/>
        <v/>
      </c>
    </row>
    <row r="1400" spans="1:2" x14ac:dyDescent="0.2">
      <c r="A1400" t="str">
        <f>IF(C1400&amp;G1400&amp;D1400&lt;&gt;'Funnel setup'!$K$3&amp;'Funnel setup'!$K$4&amp;'Funnel setup'!$K$6,".",IF(A1399=".",1,A1399+1))</f>
        <v>.</v>
      </c>
      <c r="B1400" s="244" t="str">
        <f t="shared" si="21"/>
        <v/>
      </c>
    </row>
    <row r="1401" spans="1:2" x14ac:dyDescent="0.2">
      <c r="A1401" t="str">
        <f>IF(C1401&amp;G1401&amp;D1401&lt;&gt;'Funnel setup'!$K$3&amp;'Funnel setup'!$K$4&amp;'Funnel setup'!$K$6,".",IF(A1400=".",1,A1400+1))</f>
        <v>.</v>
      </c>
      <c r="B1401" s="244" t="str">
        <f t="shared" si="21"/>
        <v/>
      </c>
    </row>
    <row r="1402" spans="1:2" x14ac:dyDescent="0.2">
      <c r="A1402" t="str">
        <f>IF(C1402&amp;G1402&amp;D1402&lt;&gt;'Funnel setup'!$K$3&amp;'Funnel setup'!$K$4&amp;'Funnel setup'!$K$6,".",IF(A1401=".",1,A1401+1))</f>
        <v>.</v>
      </c>
      <c r="B1402" s="244" t="str">
        <f t="shared" si="21"/>
        <v/>
      </c>
    </row>
    <row r="1403" spans="1:2" x14ac:dyDescent="0.2">
      <c r="A1403" t="str">
        <f>IF(C1403&amp;G1403&amp;D1403&lt;&gt;'Funnel setup'!$K$3&amp;'Funnel setup'!$K$4&amp;'Funnel setup'!$K$6,".",IF(A1402=".",1,A1402+1))</f>
        <v>.</v>
      </c>
      <c r="B1403" s="244" t="str">
        <f t="shared" si="21"/>
        <v/>
      </c>
    </row>
    <row r="1404" spans="1:2" x14ac:dyDescent="0.2">
      <c r="A1404" t="str">
        <f>IF(C1404&amp;G1404&amp;D1404&lt;&gt;'Funnel setup'!$K$3&amp;'Funnel setup'!$K$4&amp;'Funnel setup'!$K$6,".",IF(A1403=".",1,A1403+1))</f>
        <v>.</v>
      </c>
      <c r="B1404" s="244" t="str">
        <f t="shared" si="21"/>
        <v/>
      </c>
    </row>
    <row r="1405" spans="1:2" x14ac:dyDescent="0.2">
      <c r="A1405" t="str">
        <f>IF(C1405&amp;G1405&amp;D1405&lt;&gt;'Funnel setup'!$K$3&amp;'Funnel setup'!$K$4&amp;'Funnel setup'!$K$6,".",IF(A1404=".",1,A1404+1))</f>
        <v>.</v>
      </c>
      <c r="B1405" s="244" t="str">
        <f t="shared" si="21"/>
        <v/>
      </c>
    </row>
    <row r="1406" spans="1:2" x14ac:dyDescent="0.2">
      <c r="A1406" t="str">
        <f>IF(C1406&amp;G1406&amp;D1406&lt;&gt;'Funnel setup'!$K$3&amp;'Funnel setup'!$K$4&amp;'Funnel setup'!$K$6,".",IF(A1405=".",1,A1405+1))</f>
        <v>.</v>
      </c>
      <c r="B1406" s="244" t="str">
        <f t="shared" si="21"/>
        <v/>
      </c>
    </row>
    <row r="1407" spans="1:2" x14ac:dyDescent="0.2">
      <c r="A1407" t="str">
        <f>IF(C1407&amp;G1407&amp;D1407&lt;&gt;'Funnel setup'!$K$3&amp;'Funnel setup'!$K$4&amp;'Funnel setup'!$K$6,".",IF(A1406=".",1,A1406+1))</f>
        <v>.</v>
      </c>
      <c r="B1407" s="244" t="str">
        <f t="shared" si="21"/>
        <v/>
      </c>
    </row>
    <row r="1408" spans="1:2" x14ac:dyDescent="0.2">
      <c r="A1408" t="str">
        <f>IF(C1408&amp;G1408&amp;D1408&lt;&gt;'Funnel setup'!$K$3&amp;'Funnel setup'!$K$4&amp;'Funnel setup'!$K$6,".",IF(A1407=".",1,A1407+1))</f>
        <v>.</v>
      </c>
      <c r="B1408" s="244" t="str">
        <f t="shared" si="21"/>
        <v/>
      </c>
    </row>
    <row r="1409" spans="1:2" x14ac:dyDescent="0.2">
      <c r="A1409" t="str">
        <f>IF(C1409&amp;G1409&amp;D1409&lt;&gt;'Funnel setup'!$K$3&amp;'Funnel setup'!$K$4&amp;'Funnel setup'!$K$6,".",IF(A1408=".",1,A1408+1))</f>
        <v>.</v>
      </c>
      <c r="B1409" s="244" t="str">
        <f t="shared" si="21"/>
        <v/>
      </c>
    </row>
    <row r="1410" spans="1:2" x14ac:dyDescent="0.2">
      <c r="A1410" t="str">
        <f>IF(C1410&amp;G1410&amp;D1410&lt;&gt;'Funnel setup'!$K$3&amp;'Funnel setup'!$K$4&amp;'Funnel setup'!$K$6,".",IF(A1409=".",1,A1409+1))</f>
        <v>.</v>
      </c>
      <c r="B1410" s="244" t="str">
        <f t="shared" ref="B1410:B1473" si="22">C1410&amp;D1410&amp;F1410&amp;G1410</f>
        <v/>
      </c>
    </row>
    <row r="1411" spans="1:2" x14ac:dyDescent="0.2">
      <c r="A1411" t="str">
        <f>IF(C1411&amp;G1411&amp;D1411&lt;&gt;'Funnel setup'!$K$3&amp;'Funnel setup'!$K$4&amp;'Funnel setup'!$K$6,".",IF(A1410=".",1,A1410+1))</f>
        <v>.</v>
      </c>
      <c r="B1411" s="244" t="str">
        <f t="shared" si="22"/>
        <v/>
      </c>
    </row>
    <row r="1412" spans="1:2" x14ac:dyDescent="0.2">
      <c r="A1412" t="str">
        <f>IF(C1412&amp;G1412&amp;D1412&lt;&gt;'Funnel setup'!$K$3&amp;'Funnel setup'!$K$4&amp;'Funnel setup'!$K$6,".",IF(A1411=".",1,A1411+1))</f>
        <v>.</v>
      </c>
      <c r="B1412" s="244" t="str">
        <f t="shared" si="22"/>
        <v/>
      </c>
    </row>
    <row r="1413" spans="1:2" x14ac:dyDescent="0.2">
      <c r="A1413" t="str">
        <f>IF(C1413&amp;G1413&amp;D1413&lt;&gt;'Funnel setup'!$K$3&amp;'Funnel setup'!$K$4&amp;'Funnel setup'!$K$6,".",IF(A1412=".",1,A1412+1))</f>
        <v>.</v>
      </c>
      <c r="B1413" s="244" t="str">
        <f t="shared" si="22"/>
        <v/>
      </c>
    </row>
    <row r="1414" spans="1:2" x14ac:dyDescent="0.2">
      <c r="A1414" t="str">
        <f>IF(C1414&amp;G1414&amp;D1414&lt;&gt;'Funnel setup'!$K$3&amp;'Funnel setup'!$K$4&amp;'Funnel setup'!$K$6,".",IF(A1413=".",1,A1413+1))</f>
        <v>.</v>
      </c>
      <c r="B1414" s="244" t="str">
        <f t="shared" si="22"/>
        <v/>
      </c>
    </row>
    <row r="1415" spans="1:2" x14ac:dyDescent="0.2">
      <c r="A1415" t="str">
        <f>IF(C1415&amp;G1415&amp;D1415&lt;&gt;'Funnel setup'!$K$3&amp;'Funnel setup'!$K$4&amp;'Funnel setup'!$K$6,".",IF(A1414=".",1,A1414+1))</f>
        <v>.</v>
      </c>
      <c r="B1415" s="244" t="str">
        <f t="shared" si="22"/>
        <v/>
      </c>
    </row>
    <row r="1416" spans="1:2" x14ac:dyDescent="0.2">
      <c r="A1416" t="str">
        <f>IF(C1416&amp;G1416&amp;D1416&lt;&gt;'Funnel setup'!$K$3&amp;'Funnel setup'!$K$4&amp;'Funnel setup'!$K$6,".",IF(A1415=".",1,A1415+1))</f>
        <v>.</v>
      </c>
      <c r="B1416" s="244" t="str">
        <f t="shared" si="22"/>
        <v/>
      </c>
    </row>
    <row r="1417" spans="1:2" x14ac:dyDescent="0.2">
      <c r="A1417" t="str">
        <f>IF(C1417&amp;G1417&amp;D1417&lt;&gt;'Funnel setup'!$K$3&amp;'Funnel setup'!$K$4&amp;'Funnel setup'!$K$6,".",IF(A1416=".",1,A1416+1))</f>
        <v>.</v>
      </c>
      <c r="B1417" s="244" t="str">
        <f t="shared" si="22"/>
        <v/>
      </c>
    </row>
    <row r="1418" spans="1:2" x14ac:dyDescent="0.2">
      <c r="A1418" t="str">
        <f>IF(C1418&amp;G1418&amp;D1418&lt;&gt;'Funnel setup'!$K$3&amp;'Funnel setup'!$K$4&amp;'Funnel setup'!$K$6,".",IF(A1417=".",1,A1417+1))</f>
        <v>.</v>
      </c>
      <c r="B1418" s="244" t="str">
        <f t="shared" si="22"/>
        <v/>
      </c>
    </row>
    <row r="1419" spans="1:2" x14ac:dyDescent="0.2">
      <c r="A1419" t="str">
        <f>IF(C1419&amp;G1419&amp;D1419&lt;&gt;'Funnel setup'!$K$3&amp;'Funnel setup'!$K$4&amp;'Funnel setup'!$K$6,".",IF(A1418=".",1,A1418+1))</f>
        <v>.</v>
      </c>
      <c r="B1419" s="244" t="str">
        <f t="shared" si="22"/>
        <v/>
      </c>
    </row>
    <row r="1420" spans="1:2" x14ac:dyDescent="0.2">
      <c r="A1420" t="str">
        <f>IF(C1420&amp;G1420&amp;D1420&lt;&gt;'Funnel setup'!$K$3&amp;'Funnel setup'!$K$4&amp;'Funnel setup'!$K$6,".",IF(A1419=".",1,A1419+1))</f>
        <v>.</v>
      </c>
      <c r="B1420" s="244" t="str">
        <f t="shared" si="22"/>
        <v/>
      </c>
    </row>
    <row r="1421" spans="1:2" x14ac:dyDescent="0.2">
      <c r="A1421" t="str">
        <f>IF(C1421&amp;G1421&amp;D1421&lt;&gt;'Funnel setup'!$K$3&amp;'Funnel setup'!$K$4&amp;'Funnel setup'!$K$6,".",IF(A1420=".",1,A1420+1))</f>
        <v>.</v>
      </c>
      <c r="B1421" s="244" t="str">
        <f t="shared" si="22"/>
        <v/>
      </c>
    </row>
    <row r="1422" spans="1:2" x14ac:dyDescent="0.2">
      <c r="A1422" t="str">
        <f>IF(C1422&amp;G1422&amp;D1422&lt;&gt;'Funnel setup'!$K$3&amp;'Funnel setup'!$K$4&amp;'Funnel setup'!$K$6,".",IF(A1421=".",1,A1421+1))</f>
        <v>.</v>
      </c>
      <c r="B1422" s="244" t="str">
        <f t="shared" si="22"/>
        <v/>
      </c>
    </row>
    <row r="1423" spans="1:2" x14ac:dyDescent="0.2">
      <c r="A1423" t="str">
        <f>IF(C1423&amp;G1423&amp;D1423&lt;&gt;'Funnel setup'!$K$3&amp;'Funnel setup'!$K$4&amp;'Funnel setup'!$K$6,".",IF(A1422=".",1,A1422+1))</f>
        <v>.</v>
      </c>
      <c r="B1423" s="244" t="str">
        <f t="shared" si="22"/>
        <v/>
      </c>
    </row>
    <row r="1424" spans="1:2" x14ac:dyDescent="0.2">
      <c r="A1424" t="str">
        <f>IF(C1424&amp;G1424&amp;D1424&lt;&gt;'Funnel setup'!$K$3&amp;'Funnel setup'!$K$4&amp;'Funnel setup'!$K$6,".",IF(A1423=".",1,A1423+1))</f>
        <v>.</v>
      </c>
      <c r="B1424" s="244" t="str">
        <f t="shared" si="22"/>
        <v/>
      </c>
    </row>
    <row r="1425" spans="1:2" x14ac:dyDescent="0.2">
      <c r="A1425" t="str">
        <f>IF(C1425&amp;G1425&amp;D1425&lt;&gt;'Funnel setup'!$K$3&amp;'Funnel setup'!$K$4&amp;'Funnel setup'!$K$6,".",IF(A1424=".",1,A1424+1))</f>
        <v>.</v>
      </c>
      <c r="B1425" s="244" t="str">
        <f t="shared" si="22"/>
        <v/>
      </c>
    </row>
    <row r="1426" spans="1:2" x14ac:dyDescent="0.2">
      <c r="A1426" t="str">
        <f>IF(C1426&amp;G1426&amp;D1426&lt;&gt;'Funnel setup'!$K$3&amp;'Funnel setup'!$K$4&amp;'Funnel setup'!$K$6,".",IF(A1425=".",1,A1425+1))</f>
        <v>.</v>
      </c>
      <c r="B1426" s="244" t="str">
        <f t="shared" si="22"/>
        <v/>
      </c>
    </row>
    <row r="1427" spans="1:2" x14ac:dyDescent="0.2">
      <c r="A1427" t="str">
        <f>IF(C1427&amp;G1427&amp;D1427&lt;&gt;'Funnel setup'!$K$3&amp;'Funnel setup'!$K$4&amp;'Funnel setup'!$K$6,".",IF(A1426=".",1,A1426+1))</f>
        <v>.</v>
      </c>
      <c r="B1427" s="244" t="str">
        <f t="shared" si="22"/>
        <v/>
      </c>
    </row>
    <row r="1428" spans="1:2" x14ac:dyDescent="0.2">
      <c r="A1428" t="str">
        <f>IF(C1428&amp;G1428&amp;D1428&lt;&gt;'Funnel setup'!$K$3&amp;'Funnel setup'!$K$4&amp;'Funnel setup'!$K$6,".",IF(A1427=".",1,A1427+1))</f>
        <v>.</v>
      </c>
      <c r="B1428" s="244" t="str">
        <f t="shared" si="22"/>
        <v/>
      </c>
    </row>
    <row r="1429" spans="1:2" x14ac:dyDescent="0.2">
      <c r="A1429" t="str">
        <f>IF(C1429&amp;G1429&amp;D1429&lt;&gt;'Funnel setup'!$K$3&amp;'Funnel setup'!$K$4&amp;'Funnel setup'!$K$6,".",IF(A1428=".",1,A1428+1))</f>
        <v>.</v>
      </c>
      <c r="B1429" s="244" t="str">
        <f t="shared" si="22"/>
        <v/>
      </c>
    </row>
    <row r="1430" spans="1:2" x14ac:dyDescent="0.2">
      <c r="A1430" t="str">
        <f>IF(C1430&amp;G1430&amp;D1430&lt;&gt;'Funnel setup'!$K$3&amp;'Funnel setup'!$K$4&amp;'Funnel setup'!$K$6,".",IF(A1429=".",1,A1429+1))</f>
        <v>.</v>
      </c>
      <c r="B1430" s="244" t="str">
        <f t="shared" si="22"/>
        <v/>
      </c>
    </row>
    <row r="1431" spans="1:2" x14ac:dyDescent="0.2">
      <c r="A1431" t="str">
        <f>IF(C1431&amp;G1431&amp;D1431&lt;&gt;'Funnel setup'!$K$3&amp;'Funnel setup'!$K$4&amp;'Funnel setup'!$K$6,".",IF(A1430=".",1,A1430+1))</f>
        <v>.</v>
      </c>
      <c r="B1431" s="244" t="str">
        <f t="shared" si="22"/>
        <v/>
      </c>
    </row>
    <row r="1432" spans="1:2" x14ac:dyDescent="0.2">
      <c r="A1432" t="str">
        <f>IF(C1432&amp;G1432&amp;D1432&lt;&gt;'Funnel setup'!$K$3&amp;'Funnel setup'!$K$4&amp;'Funnel setup'!$K$6,".",IF(A1431=".",1,A1431+1))</f>
        <v>.</v>
      </c>
      <c r="B1432" s="244" t="str">
        <f t="shared" si="22"/>
        <v/>
      </c>
    </row>
    <row r="1433" spans="1:2" x14ac:dyDescent="0.2">
      <c r="A1433" t="str">
        <f>IF(C1433&amp;G1433&amp;D1433&lt;&gt;'Funnel setup'!$K$3&amp;'Funnel setup'!$K$4&amp;'Funnel setup'!$K$6,".",IF(A1432=".",1,A1432+1))</f>
        <v>.</v>
      </c>
      <c r="B1433" s="244" t="str">
        <f t="shared" si="22"/>
        <v/>
      </c>
    </row>
    <row r="1434" spans="1:2" x14ac:dyDescent="0.2">
      <c r="A1434" t="str">
        <f>IF(C1434&amp;G1434&amp;D1434&lt;&gt;'Funnel setup'!$K$3&amp;'Funnel setup'!$K$4&amp;'Funnel setup'!$K$6,".",IF(A1433=".",1,A1433+1))</f>
        <v>.</v>
      </c>
      <c r="B1434" s="244" t="str">
        <f t="shared" si="22"/>
        <v/>
      </c>
    </row>
    <row r="1435" spans="1:2" x14ac:dyDescent="0.2">
      <c r="A1435" t="str">
        <f>IF(C1435&amp;G1435&amp;D1435&lt;&gt;'Funnel setup'!$K$3&amp;'Funnel setup'!$K$4&amp;'Funnel setup'!$K$6,".",IF(A1434=".",1,A1434+1))</f>
        <v>.</v>
      </c>
      <c r="B1435" s="244" t="str">
        <f t="shared" si="22"/>
        <v/>
      </c>
    </row>
    <row r="1436" spans="1:2" x14ac:dyDescent="0.2">
      <c r="A1436" t="str">
        <f>IF(C1436&amp;G1436&amp;D1436&lt;&gt;'Funnel setup'!$K$3&amp;'Funnel setup'!$K$4&amp;'Funnel setup'!$K$6,".",IF(A1435=".",1,A1435+1))</f>
        <v>.</v>
      </c>
      <c r="B1436" s="244" t="str">
        <f t="shared" si="22"/>
        <v/>
      </c>
    </row>
    <row r="1437" spans="1:2" x14ac:dyDescent="0.2">
      <c r="A1437" t="str">
        <f>IF(C1437&amp;G1437&amp;D1437&lt;&gt;'Funnel setup'!$K$3&amp;'Funnel setup'!$K$4&amp;'Funnel setup'!$K$6,".",IF(A1436=".",1,A1436+1))</f>
        <v>.</v>
      </c>
      <c r="B1437" s="244" t="str">
        <f t="shared" si="22"/>
        <v/>
      </c>
    </row>
    <row r="1438" spans="1:2" x14ac:dyDescent="0.2">
      <c r="A1438" t="str">
        <f>IF(C1438&amp;G1438&amp;D1438&lt;&gt;'Funnel setup'!$K$3&amp;'Funnel setup'!$K$4&amp;'Funnel setup'!$K$6,".",IF(A1437=".",1,A1437+1))</f>
        <v>.</v>
      </c>
      <c r="B1438" s="244" t="str">
        <f t="shared" si="22"/>
        <v/>
      </c>
    </row>
    <row r="1439" spans="1:2" x14ac:dyDescent="0.2">
      <c r="A1439" t="str">
        <f>IF(C1439&amp;G1439&amp;D1439&lt;&gt;'Funnel setup'!$K$3&amp;'Funnel setup'!$K$4&amp;'Funnel setup'!$K$6,".",IF(A1438=".",1,A1438+1))</f>
        <v>.</v>
      </c>
      <c r="B1439" s="244" t="str">
        <f t="shared" si="22"/>
        <v/>
      </c>
    </row>
    <row r="1440" spans="1:2" x14ac:dyDescent="0.2">
      <c r="A1440" t="str">
        <f>IF(C1440&amp;G1440&amp;D1440&lt;&gt;'Funnel setup'!$K$3&amp;'Funnel setup'!$K$4&amp;'Funnel setup'!$K$6,".",IF(A1439=".",1,A1439+1))</f>
        <v>.</v>
      </c>
      <c r="B1440" s="244" t="str">
        <f t="shared" si="22"/>
        <v/>
      </c>
    </row>
    <row r="1441" spans="1:2" x14ac:dyDescent="0.2">
      <c r="A1441" t="str">
        <f>IF(C1441&amp;G1441&amp;D1441&lt;&gt;'Funnel setup'!$K$3&amp;'Funnel setup'!$K$4&amp;'Funnel setup'!$K$6,".",IF(A1440=".",1,A1440+1))</f>
        <v>.</v>
      </c>
      <c r="B1441" s="244" t="str">
        <f t="shared" si="22"/>
        <v/>
      </c>
    </row>
    <row r="1442" spans="1:2" x14ac:dyDescent="0.2">
      <c r="A1442" t="str">
        <f>IF(C1442&amp;G1442&amp;D1442&lt;&gt;'Funnel setup'!$K$3&amp;'Funnel setup'!$K$4&amp;'Funnel setup'!$K$6,".",IF(A1441=".",1,A1441+1))</f>
        <v>.</v>
      </c>
      <c r="B1442" s="244" t="str">
        <f t="shared" si="22"/>
        <v/>
      </c>
    </row>
    <row r="1443" spans="1:2" x14ac:dyDescent="0.2">
      <c r="A1443" t="str">
        <f>IF(C1443&amp;G1443&amp;D1443&lt;&gt;'Funnel setup'!$K$3&amp;'Funnel setup'!$K$4&amp;'Funnel setup'!$K$6,".",IF(A1442=".",1,A1442+1))</f>
        <v>.</v>
      </c>
      <c r="B1443" s="244" t="str">
        <f t="shared" si="22"/>
        <v/>
      </c>
    </row>
    <row r="1444" spans="1:2" x14ac:dyDescent="0.2">
      <c r="A1444" t="str">
        <f>IF(C1444&amp;G1444&amp;D1444&lt;&gt;'Funnel setup'!$K$3&amp;'Funnel setup'!$K$4&amp;'Funnel setup'!$K$6,".",IF(A1443=".",1,A1443+1))</f>
        <v>.</v>
      </c>
      <c r="B1444" s="244" t="str">
        <f t="shared" si="22"/>
        <v/>
      </c>
    </row>
    <row r="1445" spans="1:2" x14ac:dyDescent="0.2">
      <c r="A1445" t="str">
        <f>IF(C1445&amp;G1445&amp;D1445&lt;&gt;'Funnel setup'!$K$3&amp;'Funnel setup'!$K$4&amp;'Funnel setup'!$K$6,".",IF(A1444=".",1,A1444+1))</f>
        <v>.</v>
      </c>
      <c r="B1445" s="244" t="str">
        <f t="shared" si="22"/>
        <v/>
      </c>
    </row>
    <row r="1446" spans="1:2" x14ac:dyDescent="0.2">
      <c r="A1446" t="str">
        <f>IF(C1446&amp;G1446&amp;D1446&lt;&gt;'Funnel setup'!$K$3&amp;'Funnel setup'!$K$4&amp;'Funnel setup'!$K$6,".",IF(A1445=".",1,A1445+1))</f>
        <v>.</v>
      </c>
      <c r="B1446" s="244" t="str">
        <f t="shared" si="22"/>
        <v/>
      </c>
    </row>
    <row r="1447" spans="1:2" x14ac:dyDescent="0.2">
      <c r="A1447" t="str">
        <f>IF(C1447&amp;G1447&amp;D1447&lt;&gt;'Funnel setup'!$K$3&amp;'Funnel setup'!$K$4&amp;'Funnel setup'!$K$6,".",IF(A1446=".",1,A1446+1))</f>
        <v>.</v>
      </c>
      <c r="B1447" s="244" t="str">
        <f t="shared" si="22"/>
        <v/>
      </c>
    </row>
    <row r="1448" spans="1:2" x14ac:dyDescent="0.2">
      <c r="A1448" t="str">
        <f>IF(C1448&amp;G1448&amp;D1448&lt;&gt;'Funnel setup'!$K$3&amp;'Funnel setup'!$K$4&amp;'Funnel setup'!$K$6,".",IF(A1447=".",1,A1447+1))</f>
        <v>.</v>
      </c>
      <c r="B1448" s="244" t="str">
        <f t="shared" si="22"/>
        <v/>
      </c>
    </row>
    <row r="1449" spans="1:2" x14ac:dyDescent="0.2">
      <c r="A1449" t="str">
        <f>IF(C1449&amp;G1449&amp;D1449&lt;&gt;'Funnel setup'!$K$3&amp;'Funnel setup'!$K$4&amp;'Funnel setup'!$K$6,".",IF(A1448=".",1,A1448+1))</f>
        <v>.</v>
      </c>
      <c r="B1449" s="244" t="str">
        <f t="shared" si="22"/>
        <v/>
      </c>
    </row>
    <row r="1450" spans="1:2" x14ac:dyDescent="0.2">
      <c r="A1450" t="str">
        <f>IF(C1450&amp;G1450&amp;D1450&lt;&gt;'Funnel setup'!$K$3&amp;'Funnel setup'!$K$4&amp;'Funnel setup'!$K$6,".",IF(A1449=".",1,A1449+1))</f>
        <v>.</v>
      </c>
      <c r="B1450" s="244" t="str">
        <f t="shared" si="22"/>
        <v/>
      </c>
    </row>
    <row r="1451" spans="1:2" x14ac:dyDescent="0.2">
      <c r="A1451" t="str">
        <f>IF(C1451&amp;G1451&amp;D1451&lt;&gt;'Funnel setup'!$K$3&amp;'Funnel setup'!$K$4&amp;'Funnel setup'!$K$6,".",IF(A1450=".",1,A1450+1))</f>
        <v>.</v>
      </c>
      <c r="B1451" s="244" t="str">
        <f t="shared" si="22"/>
        <v/>
      </c>
    </row>
    <row r="1452" spans="1:2" x14ac:dyDescent="0.2">
      <c r="A1452" t="str">
        <f>IF(C1452&amp;G1452&amp;D1452&lt;&gt;'Funnel setup'!$K$3&amp;'Funnel setup'!$K$4&amp;'Funnel setup'!$K$6,".",IF(A1451=".",1,A1451+1))</f>
        <v>.</v>
      </c>
      <c r="B1452" s="244" t="str">
        <f t="shared" si="22"/>
        <v/>
      </c>
    </row>
    <row r="1453" spans="1:2" x14ac:dyDescent="0.2">
      <c r="A1453" t="str">
        <f>IF(C1453&amp;G1453&amp;D1453&lt;&gt;'Funnel setup'!$K$3&amp;'Funnel setup'!$K$4&amp;'Funnel setup'!$K$6,".",IF(A1452=".",1,A1452+1))</f>
        <v>.</v>
      </c>
      <c r="B1453" s="244" t="str">
        <f t="shared" si="22"/>
        <v/>
      </c>
    </row>
    <row r="1454" spans="1:2" x14ac:dyDescent="0.2">
      <c r="A1454" t="str">
        <f>IF(C1454&amp;G1454&amp;D1454&lt;&gt;'Funnel setup'!$K$3&amp;'Funnel setup'!$K$4&amp;'Funnel setup'!$K$6,".",IF(A1453=".",1,A1453+1))</f>
        <v>.</v>
      </c>
      <c r="B1454" s="244" t="str">
        <f t="shared" si="22"/>
        <v/>
      </c>
    </row>
    <row r="1455" spans="1:2" x14ac:dyDescent="0.2">
      <c r="A1455" t="str">
        <f>IF(C1455&amp;G1455&amp;D1455&lt;&gt;'Funnel setup'!$K$3&amp;'Funnel setup'!$K$4&amp;'Funnel setup'!$K$6,".",IF(A1454=".",1,A1454+1))</f>
        <v>.</v>
      </c>
      <c r="B1455" s="244" t="str">
        <f t="shared" si="22"/>
        <v/>
      </c>
    </row>
    <row r="1456" spans="1:2" x14ac:dyDescent="0.2">
      <c r="A1456" t="str">
        <f>IF(C1456&amp;G1456&amp;D1456&lt;&gt;'Funnel setup'!$K$3&amp;'Funnel setup'!$K$4&amp;'Funnel setup'!$K$6,".",IF(A1455=".",1,A1455+1))</f>
        <v>.</v>
      </c>
      <c r="B1456" s="244" t="str">
        <f t="shared" si="22"/>
        <v/>
      </c>
    </row>
    <row r="1457" spans="1:2" x14ac:dyDescent="0.2">
      <c r="A1457" t="str">
        <f>IF(C1457&amp;G1457&amp;D1457&lt;&gt;'Funnel setup'!$K$3&amp;'Funnel setup'!$K$4&amp;'Funnel setup'!$K$6,".",IF(A1456=".",1,A1456+1))</f>
        <v>.</v>
      </c>
      <c r="B1457" s="244" t="str">
        <f t="shared" si="22"/>
        <v/>
      </c>
    </row>
    <row r="1458" spans="1:2" x14ac:dyDescent="0.2">
      <c r="A1458" t="str">
        <f>IF(C1458&amp;G1458&amp;D1458&lt;&gt;'Funnel setup'!$K$3&amp;'Funnel setup'!$K$4&amp;'Funnel setup'!$K$6,".",IF(A1457=".",1,A1457+1))</f>
        <v>.</v>
      </c>
      <c r="B1458" s="244" t="str">
        <f t="shared" si="22"/>
        <v/>
      </c>
    </row>
    <row r="1459" spans="1:2" x14ac:dyDescent="0.2">
      <c r="A1459" t="str">
        <f>IF(C1459&amp;G1459&amp;D1459&lt;&gt;'Funnel setup'!$K$3&amp;'Funnel setup'!$K$4&amp;'Funnel setup'!$K$6,".",IF(A1458=".",1,A1458+1))</f>
        <v>.</v>
      </c>
      <c r="B1459" s="244" t="str">
        <f t="shared" si="22"/>
        <v/>
      </c>
    </row>
    <row r="1460" spans="1:2" x14ac:dyDescent="0.2">
      <c r="A1460" t="str">
        <f>IF(C1460&amp;G1460&amp;D1460&lt;&gt;'Funnel setup'!$K$3&amp;'Funnel setup'!$K$4&amp;'Funnel setup'!$K$6,".",IF(A1459=".",1,A1459+1))</f>
        <v>.</v>
      </c>
      <c r="B1460" s="244" t="str">
        <f t="shared" si="22"/>
        <v/>
      </c>
    </row>
    <row r="1461" spans="1:2" x14ac:dyDescent="0.2">
      <c r="A1461" t="str">
        <f>IF(C1461&amp;G1461&amp;D1461&lt;&gt;'Funnel setup'!$K$3&amp;'Funnel setup'!$K$4&amp;'Funnel setup'!$K$6,".",IF(A1460=".",1,A1460+1))</f>
        <v>.</v>
      </c>
      <c r="B1461" s="244" t="str">
        <f t="shared" si="22"/>
        <v/>
      </c>
    </row>
    <row r="1462" spans="1:2" x14ac:dyDescent="0.2">
      <c r="A1462" t="str">
        <f>IF(C1462&amp;G1462&amp;D1462&lt;&gt;'Funnel setup'!$K$3&amp;'Funnel setup'!$K$4&amp;'Funnel setup'!$K$6,".",IF(A1461=".",1,A1461+1))</f>
        <v>.</v>
      </c>
      <c r="B1462" s="244" t="str">
        <f t="shared" si="22"/>
        <v/>
      </c>
    </row>
    <row r="1463" spans="1:2" x14ac:dyDescent="0.2">
      <c r="A1463" t="str">
        <f>IF(C1463&amp;G1463&amp;D1463&lt;&gt;'Funnel setup'!$K$3&amp;'Funnel setup'!$K$4&amp;'Funnel setup'!$K$6,".",IF(A1462=".",1,A1462+1))</f>
        <v>.</v>
      </c>
      <c r="B1463" s="244" t="str">
        <f t="shared" si="22"/>
        <v/>
      </c>
    </row>
    <row r="1464" spans="1:2" x14ac:dyDescent="0.2">
      <c r="A1464" t="str">
        <f>IF(C1464&amp;G1464&amp;D1464&lt;&gt;'Funnel setup'!$K$3&amp;'Funnel setup'!$K$4&amp;'Funnel setup'!$K$6,".",IF(A1463=".",1,A1463+1))</f>
        <v>.</v>
      </c>
      <c r="B1464" s="244" t="str">
        <f t="shared" si="22"/>
        <v/>
      </c>
    </row>
    <row r="1465" spans="1:2" x14ac:dyDescent="0.2">
      <c r="A1465" t="str">
        <f>IF(C1465&amp;G1465&amp;D1465&lt;&gt;'Funnel setup'!$K$3&amp;'Funnel setup'!$K$4&amp;'Funnel setup'!$K$6,".",IF(A1464=".",1,A1464+1))</f>
        <v>.</v>
      </c>
      <c r="B1465" s="244" t="str">
        <f t="shared" si="22"/>
        <v/>
      </c>
    </row>
    <row r="1466" spans="1:2" x14ac:dyDescent="0.2">
      <c r="A1466" t="str">
        <f>IF(C1466&amp;G1466&amp;D1466&lt;&gt;'Funnel setup'!$K$3&amp;'Funnel setup'!$K$4&amp;'Funnel setup'!$K$6,".",IF(A1465=".",1,A1465+1))</f>
        <v>.</v>
      </c>
      <c r="B1466" s="244" t="str">
        <f t="shared" si="22"/>
        <v/>
      </c>
    </row>
    <row r="1467" spans="1:2" x14ac:dyDescent="0.2">
      <c r="A1467" t="str">
        <f>IF(C1467&amp;G1467&amp;D1467&lt;&gt;'Funnel setup'!$K$3&amp;'Funnel setup'!$K$4&amp;'Funnel setup'!$K$6,".",IF(A1466=".",1,A1466+1))</f>
        <v>.</v>
      </c>
      <c r="B1467" s="244" t="str">
        <f t="shared" si="22"/>
        <v/>
      </c>
    </row>
    <row r="1468" spans="1:2" x14ac:dyDescent="0.2">
      <c r="A1468" t="str">
        <f>IF(C1468&amp;G1468&amp;D1468&lt;&gt;'Funnel setup'!$K$3&amp;'Funnel setup'!$K$4&amp;'Funnel setup'!$K$6,".",IF(A1467=".",1,A1467+1))</f>
        <v>.</v>
      </c>
      <c r="B1468" s="244" t="str">
        <f t="shared" si="22"/>
        <v/>
      </c>
    </row>
    <row r="1469" spans="1:2" x14ac:dyDescent="0.2">
      <c r="A1469" t="str">
        <f>IF(C1469&amp;G1469&amp;D1469&lt;&gt;'Funnel setup'!$K$3&amp;'Funnel setup'!$K$4&amp;'Funnel setup'!$K$6,".",IF(A1468=".",1,A1468+1))</f>
        <v>.</v>
      </c>
      <c r="B1469" s="244" t="str">
        <f t="shared" si="22"/>
        <v/>
      </c>
    </row>
    <row r="1470" spans="1:2" x14ac:dyDescent="0.2">
      <c r="A1470" t="str">
        <f>IF(C1470&amp;G1470&amp;D1470&lt;&gt;'Funnel setup'!$K$3&amp;'Funnel setup'!$K$4&amp;'Funnel setup'!$K$6,".",IF(A1469=".",1,A1469+1))</f>
        <v>.</v>
      </c>
      <c r="B1470" s="244" t="str">
        <f t="shared" si="22"/>
        <v/>
      </c>
    </row>
    <row r="1471" spans="1:2" x14ac:dyDescent="0.2">
      <c r="A1471" t="str">
        <f>IF(C1471&amp;G1471&amp;D1471&lt;&gt;'Funnel setup'!$K$3&amp;'Funnel setup'!$K$4&amp;'Funnel setup'!$K$6,".",IF(A1470=".",1,A1470+1))</f>
        <v>.</v>
      </c>
      <c r="B1471" s="244" t="str">
        <f t="shared" si="22"/>
        <v/>
      </c>
    </row>
    <row r="1472" spans="1:2" x14ac:dyDescent="0.2">
      <c r="A1472" t="str">
        <f>IF(C1472&amp;G1472&amp;D1472&lt;&gt;'Funnel setup'!$K$3&amp;'Funnel setup'!$K$4&amp;'Funnel setup'!$K$6,".",IF(A1471=".",1,A1471+1))</f>
        <v>.</v>
      </c>
      <c r="B1472" s="244" t="str">
        <f t="shared" si="22"/>
        <v/>
      </c>
    </row>
    <row r="1473" spans="1:2" x14ac:dyDescent="0.2">
      <c r="A1473" t="str">
        <f>IF(C1473&amp;G1473&amp;D1473&lt;&gt;'Funnel setup'!$K$3&amp;'Funnel setup'!$K$4&amp;'Funnel setup'!$K$6,".",IF(A1472=".",1,A1472+1))</f>
        <v>.</v>
      </c>
      <c r="B1473" s="244" t="str">
        <f t="shared" si="22"/>
        <v/>
      </c>
    </row>
    <row r="1474" spans="1:2" x14ac:dyDescent="0.2">
      <c r="A1474" t="str">
        <f>IF(C1474&amp;G1474&amp;D1474&lt;&gt;'Funnel setup'!$K$3&amp;'Funnel setup'!$K$4&amp;'Funnel setup'!$K$6,".",IF(A1473=".",1,A1473+1))</f>
        <v>.</v>
      </c>
      <c r="B1474" s="244" t="str">
        <f t="shared" ref="B1474:B1537" si="23">C1474&amp;D1474&amp;F1474&amp;G1474</f>
        <v/>
      </c>
    </row>
    <row r="1475" spans="1:2" x14ac:dyDescent="0.2">
      <c r="A1475" t="str">
        <f>IF(C1475&amp;G1475&amp;D1475&lt;&gt;'Funnel setup'!$K$3&amp;'Funnel setup'!$K$4&amp;'Funnel setup'!$K$6,".",IF(A1474=".",1,A1474+1))</f>
        <v>.</v>
      </c>
      <c r="B1475" s="244" t="str">
        <f t="shared" si="23"/>
        <v/>
      </c>
    </row>
    <row r="1476" spans="1:2" x14ac:dyDescent="0.2">
      <c r="A1476" t="str">
        <f>IF(C1476&amp;G1476&amp;D1476&lt;&gt;'Funnel setup'!$K$3&amp;'Funnel setup'!$K$4&amp;'Funnel setup'!$K$6,".",IF(A1475=".",1,A1475+1))</f>
        <v>.</v>
      </c>
      <c r="B1476" s="244" t="str">
        <f t="shared" si="23"/>
        <v/>
      </c>
    </row>
    <row r="1477" spans="1:2" x14ac:dyDescent="0.2">
      <c r="A1477" t="str">
        <f>IF(C1477&amp;G1477&amp;D1477&lt;&gt;'Funnel setup'!$K$3&amp;'Funnel setup'!$K$4&amp;'Funnel setup'!$K$6,".",IF(A1476=".",1,A1476+1))</f>
        <v>.</v>
      </c>
      <c r="B1477" s="244" t="str">
        <f t="shared" si="23"/>
        <v/>
      </c>
    </row>
    <row r="1478" spans="1:2" x14ac:dyDescent="0.2">
      <c r="A1478" t="str">
        <f>IF(C1478&amp;G1478&amp;D1478&lt;&gt;'Funnel setup'!$K$3&amp;'Funnel setup'!$K$4&amp;'Funnel setup'!$K$6,".",IF(A1477=".",1,A1477+1))</f>
        <v>.</v>
      </c>
      <c r="B1478" s="244" t="str">
        <f t="shared" si="23"/>
        <v/>
      </c>
    </row>
    <row r="1479" spans="1:2" x14ac:dyDescent="0.2">
      <c r="A1479" t="str">
        <f>IF(C1479&amp;G1479&amp;D1479&lt;&gt;'Funnel setup'!$K$3&amp;'Funnel setup'!$K$4&amp;'Funnel setup'!$K$6,".",IF(A1478=".",1,A1478+1))</f>
        <v>.</v>
      </c>
      <c r="B1479" s="244" t="str">
        <f t="shared" si="23"/>
        <v/>
      </c>
    </row>
    <row r="1480" spans="1:2" x14ac:dyDescent="0.2">
      <c r="A1480" t="str">
        <f>IF(C1480&amp;G1480&amp;D1480&lt;&gt;'Funnel setup'!$K$3&amp;'Funnel setup'!$K$4&amp;'Funnel setup'!$K$6,".",IF(A1479=".",1,A1479+1))</f>
        <v>.</v>
      </c>
      <c r="B1480" s="244" t="str">
        <f t="shared" si="23"/>
        <v/>
      </c>
    </row>
    <row r="1481" spans="1:2" x14ac:dyDescent="0.2">
      <c r="A1481" t="str">
        <f>IF(C1481&amp;G1481&amp;D1481&lt;&gt;'Funnel setup'!$K$3&amp;'Funnel setup'!$K$4&amp;'Funnel setup'!$K$6,".",IF(A1480=".",1,A1480+1))</f>
        <v>.</v>
      </c>
      <c r="B1481" s="244" t="str">
        <f t="shared" si="23"/>
        <v/>
      </c>
    </row>
    <row r="1482" spans="1:2" x14ac:dyDescent="0.2">
      <c r="A1482" t="str">
        <f>IF(C1482&amp;G1482&amp;D1482&lt;&gt;'Funnel setup'!$K$3&amp;'Funnel setup'!$K$4&amp;'Funnel setup'!$K$6,".",IF(A1481=".",1,A1481+1))</f>
        <v>.</v>
      </c>
      <c r="B1482" s="244" t="str">
        <f t="shared" si="23"/>
        <v/>
      </c>
    </row>
    <row r="1483" spans="1:2" x14ac:dyDescent="0.2">
      <c r="A1483" t="str">
        <f>IF(C1483&amp;G1483&amp;D1483&lt;&gt;'Funnel setup'!$K$3&amp;'Funnel setup'!$K$4&amp;'Funnel setup'!$K$6,".",IF(A1482=".",1,A1482+1))</f>
        <v>.</v>
      </c>
      <c r="B1483" s="244" t="str">
        <f t="shared" si="23"/>
        <v/>
      </c>
    </row>
    <row r="1484" spans="1:2" x14ac:dyDescent="0.2">
      <c r="A1484" t="str">
        <f>IF(C1484&amp;G1484&amp;D1484&lt;&gt;'Funnel setup'!$K$3&amp;'Funnel setup'!$K$4&amp;'Funnel setup'!$K$6,".",IF(A1483=".",1,A1483+1))</f>
        <v>.</v>
      </c>
      <c r="B1484" s="244" t="str">
        <f t="shared" si="23"/>
        <v/>
      </c>
    </row>
    <row r="1485" spans="1:2" x14ac:dyDescent="0.2">
      <c r="A1485" t="str">
        <f>IF(C1485&amp;G1485&amp;D1485&lt;&gt;'Funnel setup'!$K$3&amp;'Funnel setup'!$K$4&amp;'Funnel setup'!$K$6,".",IF(A1484=".",1,A1484+1))</f>
        <v>.</v>
      </c>
      <c r="B1485" s="244" t="str">
        <f t="shared" si="23"/>
        <v/>
      </c>
    </row>
    <row r="1486" spans="1:2" x14ac:dyDescent="0.2">
      <c r="A1486" t="str">
        <f>IF(C1486&amp;G1486&amp;D1486&lt;&gt;'Funnel setup'!$K$3&amp;'Funnel setup'!$K$4&amp;'Funnel setup'!$K$6,".",IF(A1485=".",1,A1485+1))</f>
        <v>.</v>
      </c>
      <c r="B1486" s="244" t="str">
        <f t="shared" si="23"/>
        <v/>
      </c>
    </row>
    <row r="1487" spans="1:2" x14ac:dyDescent="0.2">
      <c r="A1487" t="str">
        <f>IF(C1487&amp;G1487&amp;D1487&lt;&gt;'Funnel setup'!$K$3&amp;'Funnel setup'!$K$4&amp;'Funnel setup'!$K$6,".",IF(A1486=".",1,A1486+1))</f>
        <v>.</v>
      </c>
      <c r="B1487" s="244" t="str">
        <f t="shared" si="23"/>
        <v/>
      </c>
    </row>
    <row r="1488" spans="1:2" x14ac:dyDescent="0.2">
      <c r="A1488" t="str">
        <f>IF(C1488&amp;G1488&amp;D1488&lt;&gt;'Funnel setup'!$K$3&amp;'Funnel setup'!$K$4&amp;'Funnel setup'!$K$6,".",IF(A1487=".",1,A1487+1))</f>
        <v>.</v>
      </c>
      <c r="B1488" s="244" t="str">
        <f t="shared" si="23"/>
        <v/>
      </c>
    </row>
    <row r="1489" spans="1:2" x14ac:dyDescent="0.2">
      <c r="A1489" t="str">
        <f>IF(C1489&amp;G1489&amp;D1489&lt;&gt;'Funnel setup'!$K$3&amp;'Funnel setup'!$K$4&amp;'Funnel setup'!$K$6,".",IF(A1488=".",1,A1488+1))</f>
        <v>.</v>
      </c>
      <c r="B1489" s="244" t="str">
        <f t="shared" si="23"/>
        <v/>
      </c>
    </row>
    <row r="1490" spans="1:2" x14ac:dyDescent="0.2">
      <c r="A1490" t="str">
        <f>IF(C1490&amp;G1490&amp;D1490&lt;&gt;'Funnel setup'!$K$3&amp;'Funnel setup'!$K$4&amp;'Funnel setup'!$K$6,".",IF(A1489=".",1,A1489+1))</f>
        <v>.</v>
      </c>
      <c r="B1490" s="244" t="str">
        <f t="shared" si="23"/>
        <v/>
      </c>
    </row>
    <row r="1491" spans="1:2" x14ac:dyDescent="0.2">
      <c r="A1491" t="str">
        <f>IF(C1491&amp;G1491&amp;D1491&lt;&gt;'Funnel setup'!$K$3&amp;'Funnel setup'!$K$4&amp;'Funnel setup'!$K$6,".",IF(A1490=".",1,A1490+1))</f>
        <v>.</v>
      </c>
      <c r="B1491" s="244" t="str">
        <f t="shared" si="23"/>
        <v/>
      </c>
    </row>
    <row r="1492" spans="1:2" x14ac:dyDescent="0.2">
      <c r="A1492" t="str">
        <f>IF(C1492&amp;G1492&amp;D1492&lt;&gt;'Funnel setup'!$K$3&amp;'Funnel setup'!$K$4&amp;'Funnel setup'!$K$6,".",IF(A1491=".",1,A1491+1))</f>
        <v>.</v>
      </c>
      <c r="B1492" s="244" t="str">
        <f t="shared" si="23"/>
        <v/>
      </c>
    </row>
    <row r="1493" spans="1:2" x14ac:dyDescent="0.2">
      <c r="A1493" t="str">
        <f>IF(C1493&amp;G1493&amp;D1493&lt;&gt;'Funnel setup'!$K$3&amp;'Funnel setup'!$K$4&amp;'Funnel setup'!$K$6,".",IF(A1492=".",1,A1492+1))</f>
        <v>.</v>
      </c>
      <c r="B1493" s="244" t="str">
        <f t="shared" si="23"/>
        <v/>
      </c>
    </row>
    <row r="1494" spans="1:2" x14ac:dyDescent="0.2">
      <c r="A1494" t="str">
        <f>IF(C1494&amp;G1494&amp;D1494&lt;&gt;'Funnel setup'!$K$3&amp;'Funnel setup'!$K$4&amp;'Funnel setup'!$K$6,".",IF(A1493=".",1,A1493+1))</f>
        <v>.</v>
      </c>
      <c r="B1494" s="244" t="str">
        <f t="shared" si="23"/>
        <v/>
      </c>
    </row>
    <row r="1495" spans="1:2" x14ac:dyDescent="0.2">
      <c r="A1495" t="str">
        <f>IF(C1495&amp;G1495&amp;D1495&lt;&gt;'Funnel setup'!$K$3&amp;'Funnel setup'!$K$4&amp;'Funnel setup'!$K$6,".",IF(A1494=".",1,A1494+1))</f>
        <v>.</v>
      </c>
      <c r="B1495" s="244" t="str">
        <f t="shared" si="23"/>
        <v/>
      </c>
    </row>
    <row r="1496" spans="1:2" x14ac:dyDescent="0.2">
      <c r="A1496" t="str">
        <f>IF(C1496&amp;G1496&amp;D1496&lt;&gt;'Funnel setup'!$K$3&amp;'Funnel setup'!$K$4&amp;'Funnel setup'!$K$6,".",IF(A1495=".",1,A1495+1))</f>
        <v>.</v>
      </c>
      <c r="B1496" s="244" t="str">
        <f t="shared" si="23"/>
        <v/>
      </c>
    </row>
    <row r="1497" spans="1:2" x14ac:dyDescent="0.2">
      <c r="A1497" t="str">
        <f>IF(C1497&amp;G1497&amp;D1497&lt;&gt;'Funnel setup'!$K$3&amp;'Funnel setup'!$K$4&amp;'Funnel setup'!$K$6,".",IF(A1496=".",1,A1496+1))</f>
        <v>.</v>
      </c>
      <c r="B1497" s="244" t="str">
        <f t="shared" si="23"/>
        <v/>
      </c>
    </row>
    <row r="1498" spans="1:2" x14ac:dyDescent="0.2">
      <c r="A1498" t="str">
        <f>IF(C1498&amp;G1498&amp;D1498&lt;&gt;'Funnel setup'!$K$3&amp;'Funnel setup'!$K$4&amp;'Funnel setup'!$K$6,".",IF(A1497=".",1,A1497+1))</f>
        <v>.</v>
      </c>
      <c r="B1498" s="244" t="str">
        <f t="shared" si="23"/>
        <v/>
      </c>
    </row>
    <row r="1499" spans="1:2" x14ac:dyDescent="0.2">
      <c r="A1499" t="str">
        <f>IF(C1499&amp;G1499&amp;D1499&lt;&gt;'Funnel setup'!$K$3&amp;'Funnel setup'!$K$4&amp;'Funnel setup'!$K$6,".",IF(A1498=".",1,A1498+1))</f>
        <v>.</v>
      </c>
      <c r="B1499" s="244" t="str">
        <f t="shared" si="23"/>
        <v/>
      </c>
    </row>
    <row r="1500" spans="1:2" x14ac:dyDescent="0.2">
      <c r="A1500" t="str">
        <f>IF(C1500&amp;G1500&amp;D1500&lt;&gt;'Funnel setup'!$K$3&amp;'Funnel setup'!$K$4&amp;'Funnel setup'!$K$6,".",IF(A1499=".",1,A1499+1))</f>
        <v>.</v>
      </c>
      <c r="B1500" s="244" t="str">
        <f t="shared" si="23"/>
        <v/>
      </c>
    </row>
    <row r="1501" spans="1:2" x14ac:dyDescent="0.2">
      <c r="A1501" t="str">
        <f>IF(C1501&amp;G1501&amp;D1501&lt;&gt;'Funnel setup'!$K$3&amp;'Funnel setup'!$K$4&amp;'Funnel setup'!$K$6,".",IF(A1500=".",1,A1500+1))</f>
        <v>.</v>
      </c>
      <c r="B1501" s="244" t="str">
        <f t="shared" si="23"/>
        <v/>
      </c>
    </row>
    <row r="1502" spans="1:2" x14ac:dyDescent="0.2">
      <c r="A1502" t="str">
        <f>IF(C1502&amp;G1502&amp;D1502&lt;&gt;'Funnel setup'!$K$3&amp;'Funnel setup'!$K$4&amp;'Funnel setup'!$K$6,".",IF(A1501=".",1,A1501+1))</f>
        <v>.</v>
      </c>
      <c r="B1502" s="244" t="str">
        <f t="shared" si="23"/>
        <v/>
      </c>
    </row>
    <row r="1503" spans="1:2" x14ac:dyDescent="0.2">
      <c r="A1503" t="str">
        <f>IF(C1503&amp;G1503&amp;D1503&lt;&gt;'Funnel setup'!$K$3&amp;'Funnel setup'!$K$4&amp;'Funnel setup'!$K$6,".",IF(A1502=".",1,A1502+1))</f>
        <v>.</v>
      </c>
      <c r="B1503" s="244" t="str">
        <f t="shared" si="23"/>
        <v/>
      </c>
    </row>
    <row r="1504" spans="1:2" x14ac:dyDescent="0.2">
      <c r="A1504" t="str">
        <f>IF(C1504&amp;G1504&amp;D1504&lt;&gt;'Funnel setup'!$K$3&amp;'Funnel setup'!$K$4&amp;'Funnel setup'!$K$6,".",IF(A1503=".",1,A1503+1))</f>
        <v>.</v>
      </c>
      <c r="B1504" s="244" t="str">
        <f t="shared" si="23"/>
        <v/>
      </c>
    </row>
    <row r="1505" spans="1:2" x14ac:dyDescent="0.2">
      <c r="A1505" t="str">
        <f>IF(C1505&amp;G1505&amp;D1505&lt;&gt;'Funnel setup'!$K$3&amp;'Funnel setup'!$K$4&amp;'Funnel setup'!$K$6,".",IF(A1504=".",1,A1504+1))</f>
        <v>.</v>
      </c>
      <c r="B1505" s="244" t="str">
        <f t="shared" si="23"/>
        <v/>
      </c>
    </row>
    <row r="1506" spans="1:2" x14ac:dyDescent="0.2">
      <c r="A1506" t="str">
        <f>IF(C1506&amp;G1506&amp;D1506&lt;&gt;'Funnel setup'!$K$3&amp;'Funnel setup'!$K$4&amp;'Funnel setup'!$K$6,".",IF(A1505=".",1,A1505+1))</f>
        <v>.</v>
      </c>
      <c r="B1506" s="244" t="str">
        <f t="shared" si="23"/>
        <v/>
      </c>
    </row>
    <row r="1507" spans="1:2" x14ac:dyDescent="0.2">
      <c r="A1507" t="str">
        <f>IF(C1507&amp;G1507&amp;D1507&lt;&gt;'Funnel setup'!$K$3&amp;'Funnel setup'!$K$4&amp;'Funnel setup'!$K$6,".",IF(A1506=".",1,A1506+1))</f>
        <v>.</v>
      </c>
      <c r="B1507" s="244" t="str">
        <f t="shared" si="23"/>
        <v/>
      </c>
    </row>
    <row r="1508" spans="1:2" x14ac:dyDescent="0.2">
      <c r="A1508" t="str">
        <f>IF(C1508&amp;G1508&amp;D1508&lt;&gt;'Funnel setup'!$K$3&amp;'Funnel setup'!$K$4&amp;'Funnel setup'!$K$6,".",IF(A1507=".",1,A1507+1))</f>
        <v>.</v>
      </c>
      <c r="B1508" s="244" t="str">
        <f t="shared" si="23"/>
        <v/>
      </c>
    </row>
    <row r="1509" spans="1:2" x14ac:dyDescent="0.2">
      <c r="A1509" t="str">
        <f>IF(C1509&amp;G1509&amp;D1509&lt;&gt;'Funnel setup'!$K$3&amp;'Funnel setup'!$K$4&amp;'Funnel setup'!$K$6,".",IF(A1508=".",1,A1508+1))</f>
        <v>.</v>
      </c>
      <c r="B1509" s="244" t="str">
        <f t="shared" si="23"/>
        <v/>
      </c>
    </row>
    <row r="1510" spans="1:2" x14ac:dyDescent="0.2">
      <c r="A1510" t="str">
        <f>IF(C1510&amp;G1510&amp;D1510&lt;&gt;'Funnel setup'!$K$3&amp;'Funnel setup'!$K$4&amp;'Funnel setup'!$K$6,".",IF(A1509=".",1,A1509+1))</f>
        <v>.</v>
      </c>
      <c r="B1510" s="244" t="str">
        <f t="shared" si="23"/>
        <v/>
      </c>
    </row>
    <row r="1511" spans="1:2" x14ac:dyDescent="0.2">
      <c r="A1511" t="str">
        <f>IF(C1511&amp;G1511&amp;D1511&lt;&gt;'Funnel setup'!$K$3&amp;'Funnel setup'!$K$4&amp;'Funnel setup'!$K$6,".",IF(A1510=".",1,A1510+1))</f>
        <v>.</v>
      </c>
      <c r="B1511" s="244" t="str">
        <f t="shared" si="23"/>
        <v/>
      </c>
    </row>
    <row r="1512" spans="1:2" x14ac:dyDescent="0.2">
      <c r="A1512" t="str">
        <f>IF(C1512&amp;G1512&amp;D1512&lt;&gt;'Funnel setup'!$K$3&amp;'Funnel setup'!$K$4&amp;'Funnel setup'!$K$6,".",IF(A1511=".",1,A1511+1))</f>
        <v>.</v>
      </c>
      <c r="B1512" s="244" t="str">
        <f t="shared" si="23"/>
        <v/>
      </c>
    </row>
    <row r="1513" spans="1:2" x14ac:dyDescent="0.2">
      <c r="A1513" t="str">
        <f>IF(C1513&amp;G1513&amp;D1513&lt;&gt;'Funnel setup'!$K$3&amp;'Funnel setup'!$K$4&amp;'Funnel setup'!$K$6,".",IF(A1512=".",1,A1512+1))</f>
        <v>.</v>
      </c>
      <c r="B1513" s="244" t="str">
        <f t="shared" si="23"/>
        <v/>
      </c>
    </row>
    <row r="1514" spans="1:2" x14ac:dyDescent="0.2">
      <c r="A1514" t="str">
        <f>IF(C1514&amp;G1514&amp;D1514&lt;&gt;'Funnel setup'!$K$3&amp;'Funnel setup'!$K$4&amp;'Funnel setup'!$K$6,".",IF(A1513=".",1,A1513+1))</f>
        <v>.</v>
      </c>
      <c r="B1514" s="244" t="str">
        <f t="shared" si="23"/>
        <v/>
      </c>
    </row>
    <row r="1515" spans="1:2" x14ac:dyDescent="0.2">
      <c r="A1515" t="str">
        <f>IF(C1515&amp;G1515&amp;D1515&lt;&gt;'Funnel setup'!$K$3&amp;'Funnel setup'!$K$4&amp;'Funnel setup'!$K$6,".",IF(A1514=".",1,A1514+1))</f>
        <v>.</v>
      </c>
      <c r="B1515" s="244" t="str">
        <f t="shared" si="23"/>
        <v/>
      </c>
    </row>
    <row r="1516" spans="1:2" x14ac:dyDescent="0.2">
      <c r="A1516" t="str">
        <f>IF(C1516&amp;G1516&amp;D1516&lt;&gt;'Funnel setup'!$K$3&amp;'Funnel setup'!$K$4&amp;'Funnel setup'!$K$6,".",IF(A1515=".",1,A1515+1))</f>
        <v>.</v>
      </c>
      <c r="B1516" s="244" t="str">
        <f t="shared" si="23"/>
        <v/>
      </c>
    </row>
    <row r="1517" spans="1:2" x14ac:dyDescent="0.2">
      <c r="A1517" t="str">
        <f>IF(C1517&amp;G1517&amp;D1517&lt;&gt;'Funnel setup'!$K$3&amp;'Funnel setup'!$K$4&amp;'Funnel setup'!$K$6,".",IF(A1516=".",1,A1516+1))</f>
        <v>.</v>
      </c>
      <c r="B1517" s="244" t="str">
        <f t="shared" si="23"/>
        <v/>
      </c>
    </row>
    <row r="1518" spans="1:2" x14ac:dyDescent="0.2">
      <c r="A1518" t="str">
        <f>IF(C1518&amp;G1518&amp;D1518&lt;&gt;'Funnel setup'!$K$3&amp;'Funnel setup'!$K$4&amp;'Funnel setup'!$K$6,".",IF(A1517=".",1,A1517+1))</f>
        <v>.</v>
      </c>
      <c r="B1518" s="244" t="str">
        <f t="shared" si="23"/>
        <v/>
      </c>
    </row>
    <row r="1519" spans="1:2" x14ac:dyDescent="0.2">
      <c r="A1519" t="str">
        <f>IF(C1519&amp;G1519&amp;D1519&lt;&gt;'Funnel setup'!$K$3&amp;'Funnel setup'!$K$4&amp;'Funnel setup'!$K$6,".",IF(A1518=".",1,A1518+1))</f>
        <v>.</v>
      </c>
      <c r="B1519" s="244" t="str">
        <f t="shared" si="23"/>
        <v/>
      </c>
    </row>
    <row r="1520" spans="1:2" x14ac:dyDescent="0.2">
      <c r="A1520" t="str">
        <f>IF(C1520&amp;G1520&amp;D1520&lt;&gt;'Funnel setup'!$K$3&amp;'Funnel setup'!$K$4&amp;'Funnel setup'!$K$6,".",IF(A1519=".",1,A1519+1))</f>
        <v>.</v>
      </c>
      <c r="B1520" s="244" t="str">
        <f t="shared" si="23"/>
        <v/>
      </c>
    </row>
    <row r="1521" spans="1:2" x14ac:dyDescent="0.2">
      <c r="A1521" t="str">
        <f>IF(C1521&amp;G1521&amp;D1521&lt;&gt;'Funnel setup'!$K$3&amp;'Funnel setup'!$K$4&amp;'Funnel setup'!$K$6,".",IF(A1520=".",1,A1520+1))</f>
        <v>.</v>
      </c>
      <c r="B1521" s="244" t="str">
        <f t="shared" si="23"/>
        <v/>
      </c>
    </row>
    <row r="1522" spans="1:2" x14ac:dyDescent="0.2">
      <c r="A1522" t="str">
        <f>IF(C1522&amp;G1522&amp;D1522&lt;&gt;'Funnel setup'!$K$3&amp;'Funnel setup'!$K$4&amp;'Funnel setup'!$K$6,".",IF(A1521=".",1,A1521+1))</f>
        <v>.</v>
      </c>
      <c r="B1522" s="244" t="str">
        <f t="shared" si="23"/>
        <v/>
      </c>
    </row>
    <row r="1523" spans="1:2" x14ac:dyDescent="0.2">
      <c r="A1523" t="str">
        <f>IF(C1523&amp;G1523&amp;D1523&lt;&gt;'Funnel setup'!$K$3&amp;'Funnel setup'!$K$4&amp;'Funnel setup'!$K$6,".",IF(A1522=".",1,A1522+1))</f>
        <v>.</v>
      </c>
      <c r="B1523" s="244" t="str">
        <f t="shared" si="23"/>
        <v/>
      </c>
    </row>
    <row r="1524" spans="1:2" x14ac:dyDescent="0.2">
      <c r="A1524" t="str">
        <f>IF(C1524&amp;G1524&amp;D1524&lt;&gt;'Funnel setup'!$K$3&amp;'Funnel setup'!$K$4&amp;'Funnel setup'!$K$6,".",IF(A1523=".",1,A1523+1))</f>
        <v>.</v>
      </c>
      <c r="B1524" s="244" t="str">
        <f t="shared" si="23"/>
        <v/>
      </c>
    </row>
    <row r="1525" spans="1:2" x14ac:dyDescent="0.2">
      <c r="A1525" t="str">
        <f>IF(C1525&amp;G1525&amp;D1525&lt;&gt;'Funnel setup'!$K$3&amp;'Funnel setup'!$K$4&amp;'Funnel setup'!$K$6,".",IF(A1524=".",1,A1524+1))</f>
        <v>.</v>
      </c>
      <c r="B1525" s="244" t="str">
        <f t="shared" si="23"/>
        <v/>
      </c>
    </row>
    <row r="1526" spans="1:2" x14ac:dyDescent="0.2">
      <c r="A1526" t="str">
        <f>IF(C1526&amp;G1526&amp;D1526&lt;&gt;'Funnel setup'!$K$3&amp;'Funnel setup'!$K$4&amp;'Funnel setup'!$K$6,".",IF(A1525=".",1,A1525+1))</f>
        <v>.</v>
      </c>
      <c r="B1526" s="244" t="str">
        <f t="shared" si="23"/>
        <v/>
      </c>
    </row>
    <row r="1527" spans="1:2" x14ac:dyDescent="0.2">
      <c r="A1527" t="str">
        <f>IF(C1527&amp;G1527&amp;D1527&lt;&gt;'Funnel setup'!$K$3&amp;'Funnel setup'!$K$4&amp;'Funnel setup'!$K$6,".",IF(A1526=".",1,A1526+1))</f>
        <v>.</v>
      </c>
      <c r="B1527" s="244" t="str">
        <f t="shared" si="23"/>
        <v/>
      </c>
    </row>
    <row r="1528" spans="1:2" x14ac:dyDescent="0.2">
      <c r="A1528" t="str">
        <f>IF(C1528&amp;G1528&amp;D1528&lt;&gt;'Funnel setup'!$K$3&amp;'Funnel setup'!$K$4&amp;'Funnel setup'!$K$6,".",IF(A1527=".",1,A1527+1))</f>
        <v>.</v>
      </c>
      <c r="B1528" s="244" t="str">
        <f t="shared" si="23"/>
        <v/>
      </c>
    </row>
    <row r="1529" spans="1:2" x14ac:dyDescent="0.2">
      <c r="A1529" t="str">
        <f>IF(C1529&amp;G1529&amp;D1529&lt;&gt;'Funnel setup'!$K$3&amp;'Funnel setup'!$K$4&amp;'Funnel setup'!$K$6,".",IF(A1528=".",1,A1528+1))</f>
        <v>.</v>
      </c>
      <c r="B1529" s="244" t="str">
        <f t="shared" si="23"/>
        <v/>
      </c>
    </row>
    <row r="1530" spans="1:2" x14ac:dyDescent="0.2">
      <c r="A1530" t="str">
        <f>IF(C1530&amp;G1530&amp;D1530&lt;&gt;'Funnel setup'!$K$3&amp;'Funnel setup'!$K$4&amp;'Funnel setup'!$K$6,".",IF(A1529=".",1,A1529+1))</f>
        <v>.</v>
      </c>
      <c r="B1530" s="244" t="str">
        <f t="shared" si="23"/>
        <v/>
      </c>
    </row>
    <row r="1531" spans="1:2" x14ac:dyDescent="0.2">
      <c r="A1531" t="str">
        <f>IF(C1531&amp;G1531&amp;D1531&lt;&gt;'Funnel setup'!$K$3&amp;'Funnel setup'!$K$4&amp;'Funnel setup'!$K$6,".",IF(A1530=".",1,A1530+1))</f>
        <v>.</v>
      </c>
      <c r="B1531" s="244" t="str">
        <f t="shared" si="23"/>
        <v/>
      </c>
    </row>
    <row r="1532" spans="1:2" x14ac:dyDescent="0.2">
      <c r="A1532" t="str">
        <f>IF(C1532&amp;G1532&amp;D1532&lt;&gt;'Funnel setup'!$K$3&amp;'Funnel setup'!$K$4&amp;'Funnel setup'!$K$6,".",IF(A1531=".",1,A1531+1))</f>
        <v>.</v>
      </c>
      <c r="B1532" s="244" t="str">
        <f t="shared" si="23"/>
        <v/>
      </c>
    </row>
    <row r="1533" spans="1:2" x14ac:dyDescent="0.2">
      <c r="A1533" t="str">
        <f>IF(C1533&amp;G1533&amp;D1533&lt;&gt;'Funnel setup'!$K$3&amp;'Funnel setup'!$K$4&amp;'Funnel setup'!$K$6,".",IF(A1532=".",1,A1532+1))</f>
        <v>.</v>
      </c>
      <c r="B1533" s="244" t="str">
        <f t="shared" si="23"/>
        <v/>
      </c>
    </row>
    <row r="1534" spans="1:2" x14ac:dyDescent="0.2">
      <c r="A1534" t="str">
        <f>IF(C1534&amp;G1534&amp;D1534&lt;&gt;'Funnel setup'!$K$3&amp;'Funnel setup'!$K$4&amp;'Funnel setup'!$K$6,".",IF(A1533=".",1,A1533+1))</f>
        <v>.</v>
      </c>
      <c r="B1534" s="244" t="str">
        <f t="shared" si="23"/>
        <v/>
      </c>
    </row>
    <row r="1535" spans="1:2" x14ac:dyDescent="0.2">
      <c r="A1535" t="str">
        <f>IF(C1535&amp;G1535&amp;D1535&lt;&gt;'Funnel setup'!$K$3&amp;'Funnel setup'!$K$4&amp;'Funnel setup'!$K$6,".",IF(A1534=".",1,A1534+1))</f>
        <v>.</v>
      </c>
      <c r="B1535" s="244" t="str">
        <f t="shared" si="23"/>
        <v/>
      </c>
    </row>
    <row r="1536" spans="1:2" x14ac:dyDescent="0.2">
      <c r="A1536" t="str">
        <f>IF(C1536&amp;G1536&amp;D1536&lt;&gt;'Funnel setup'!$K$3&amp;'Funnel setup'!$K$4&amp;'Funnel setup'!$K$6,".",IF(A1535=".",1,A1535+1))</f>
        <v>.</v>
      </c>
      <c r="B1536" s="244" t="str">
        <f t="shared" si="23"/>
        <v/>
      </c>
    </row>
    <row r="1537" spans="1:2" x14ac:dyDescent="0.2">
      <c r="A1537" t="str">
        <f>IF(C1537&amp;G1537&amp;D1537&lt;&gt;'Funnel setup'!$K$3&amp;'Funnel setup'!$K$4&amp;'Funnel setup'!$K$6,".",IF(A1536=".",1,A1536+1))</f>
        <v>.</v>
      </c>
      <c r="B1537" s="244" t="str">
        <f t="shared" si="23"/>
        <v/>
      </c>
    </row>
    <row r="1538" spans="1:2" x14ac:dyDescent="0.2">
      <c r="A1538" t="str">
        <f>IF(C1538&amp;G1538&amp;D1538&lt;&gt;'Funnel setup'!$K$3&amp;'Funnel setup'!$K$4&amp;'Funnel setup'!$K$6,".",IF(A1537=".",1,A1537+1))</f>
        <v>.</v>
      </c>
      <c r="B1538" s="244" t="str">
        <f t="shared" ref="B1538:B1601" si="24">C1538&amp;D1538&amp;F1538&amp;G1538</f>
        <v/>
      </c>
    </row>
    <row r="1539" spans="1:2" x14ac:dyDescent="0.2">
      <c r="A1539" t="str">
        <f>IF(C1539&amp;G1539&amp;D1539&lt;&gt;'Funnel setup'!$K$3&amp;'Funnel setup'!$K$4&amp;'Funnel setup'!$K$6,".",IF(A1538=".",1,A1538+1))</f>
        <v>.</v>
      </c>
      <c r="B1539" s="244" t="str">
        <f t="shared" si="24"/>
        <v/>
      </c>
    </row>
    <row r="1540" spans="1:2" x14ac:dyDescent="0.2">
      <c r="A1540" t="str">
        <f>IF(C1540&amp;G1540&amp;D1540&lt;&gt;'Funnel setup'!$K$3&amp;'Funnel setup'!$K$4&amp;'Funnel setup'!$K$6,".",IF(A1539=".",1,A1539+1))</f>
        <v>.</v>
      </c>
      <c r="B1540" s="244" t="str">
        <f t="shared" si="24"/>
        <v/>
      </c>
    </row>
    <row r="1541" spans="1:2" x14ac:dyDescent="0.2">
      <c r="A1541" t="str">
        <f>IF(C1541&amp;G1541&amp;D1541&lt;&gt;'Funnel setup'!$K$3&amp;'Funnel setup'!$K$4&amp;'Funnel setup'!$K$6,".",IF(A1540=".",1,A1540+1))</f>
        <v>.</v>
      </c>
      <c r="B1541" s="244" t="str">
        <f t="shared" si="24"/>
        <v/>
      </c>
    </row>
    <row r="1542" spans="1:2" x14ac:dyDescent="0.2">
      <c r="A1542" t="str">
        <f>IF(C1542&amp;G1542&amp;D1542&lt;&gt;'Funnel setup'!$K$3&amp;'Funnel setup'!$K$4&amp;'Funnel setup'!$K$6,".",IF(A1541=".",1,A1541+1))</f>
        <v>.</v>
      </c>
      <c r="B1542" s="244" t="str">
        <f t="shared" si="24"/>
        <v/>
      </c>
    </row>
    <row r="1543" spans="1:2" x14ac:dyDescent="0.2">
      <c r="A1543" t="str">
        <f>IF(C1543&amp;G1543&amp;D1543&lt;&gt;'Funnel setup'!$K$3&amp;'Funnel setup'!$K$4&amp;'Funnel setup'!$K$6,".",IF(A1542=".",1,A1542+1))</f>
        <v>.</v>
      </c>
      <c r="B1543" s="244" t="str">
        <f t="shared" si="24"/>
        <v/>
      </c>
    </row>
    <row r="1544" spans="1:2" x14ac:dyDescent="0.2">
      <c r="A1544" t="str">
        <f>IF(C1544&amp;G1544&amp;D1544&lt;&gt;'Funnel setup'!$K$3&amp;'Funnel setup'!$K$4&amp;'Funnel setup'!$K$6,".",IF(A1543=".",1,A1543+1))</f>
        <v>.</v>
      </c>
      <c r="B1544" s="244" t="str">
        <f t="shared" si="24"/>
        <v/>
      </c>
    </row>
    <row r="1545" spans="1:2" x14ac:dyDescent="0.2">
      <c r="A1545" t="str">
        <f>IF(C1545&amp;G1545&amp;D1545&lt;&gt;'Funnel setup'!$K$3&amp;'Funnel setup'!$K$4&amp;'Funnel setup'!$K$6,".",IF(A1544=".",1,A1544+1))</f>
        <v>.</v>
      </c>
      <c r="B1545" s="244" t="str">
        <f t="shared" si="24"/>
        <v/>
      </c>
    </row>
    <row r="1546" spans="1:2" x14ac:dyDescent="0.2">
      <c r="A1546" t="str">
        <f>IF(C1546&amp;G1546&amp;D1546&lt;&gt;'Funnel setup'!$K$3&amp;'Funnel setup'!$K$4&amp;'Funnel setup'!$K$6,".",IF(A1545=".",1,A1545+1))</f>
        <v>.</v>
      </c>
      <c r="B1546" s="244" t="str">
        <f t="shared" si="24"/>
        <v/>
      </c>
    </row>
    <row r="1547" spans="1:2" x14ac:dyDescent="0.2">
      <c r="A1547" t="str">
        <f>IF(C1547&amp;G1547&amp;D1547&lt;&gt;'Funnel setup'!$K$3&amp;'Funnel setup'!$K$4&amp;'Funnel setup'!$K$6,".",IF(A1546=".",1,A1546+1))</f>
        <v>.</v>
      </c>
      <c r="B1547" s="244" t="str">
        <f t="shared" si="24"/>
        <v/>
      </c>
    </row>
    <row r="1548" spans="1:2" x14ac:dyDescent="0.2">
      <c r="A1548" t="str">
        <f>IF(C1548&amp;G1548&amp;D1548&lt;&gt;'Funnel setup'!$K$3&amp;'Funnel setup'!$K$4&amp;'Funnel setup'!$K$6,".",IF(A1547=".",1,A1547+1))</f>
        <v>.</v>
      </c>
      <c r="B1548" s="244" t="str">
        <f t="shared" si="24"/>
        <v/>
      </c>
    </row>
    <row r="1549" spans="1:2" x14ac:dyDescent="0.2">
      <c r="A1549" t="str">
        <f>IF(C1549&amp;G1549&amp;D1549&lt;&gt;'Funnel setup'!$K$3&amp;'Funnel setup'!$K$4&amp;'Funnel setup'!$K$6,".",IF(A1548=".",1,A1548+1))</f>
        <v>.</v>
      </c>
      <c r="B1549" s="244" t="str">
        <f t="shared" si="24"/>
        <v/>
      </c>
    </row>
    <row r="1550" spans="1:2" x14ac:dyDescent="0.2">
      <c r="A1550" t="str">
        <f>IF(C1550&amp;G1550&amp;D1550&lt;&gt;'Funnel setup'!$K$3&amp;'Funnel setup'!$K$4&amp;'Funnel setup'!$K$6,".",IF(A1549=".",1,A1549+1))</f>
        <v>.</v>
      </c>
      <c r="B1550" s="244" t="str">
        <f t="shared" si="24"/>
        <v/>
      </c>
    </row>
    <row r="1551" spans="1:2" x14ac:dyDescent="0.2">
      <c r="A1551" t="str">
        <f>IF(C1551&amp;G1551&amp;D1551&lt;&gt;'Funnel setup'!$K$3&amp;'Funnel setup'!$K$4&amp;'Funnel setup'!$K$6,".",IF(A1550=".",1,A1550+1))</f>
        <v>.</v>
      </c>
      <c r="B1551" s="244" t="str">
        <f t="shared" si="24"/>
        <v/>
      </c>
    </row>
    <row r="1552" spans="1:2" x14ac:dyDescent="0.2">
      <c r="A1552" t="str">
        <f>IF(C1552&amp;G1552&amp;D1552&lt;&gt;'Funnel setup'!$K$3&amp;'Funnel setup'!$K$4&amp;'Funnel setup'!$K$6,".",IF(A1551=".",1,A1551+1))</f>
        <v>.</v>
      </c>
      <c r="B1552" s="244" t="str">
        <f t="shared" si="24"/>
        <v/>
      </c>
    </row>
    <row r="1553" spans="1:2" x14ac:dyDescent="0.2">
      <c r="A1553" t="str">
        <f>IF(C1553&amp;G1553&amp;D1553&lt;&gt;'Funnel setup'!$K$3&amp;'Funnel setup'!$K$4&amp;'Funnel setup'!$K$6,".",IF(A1552=".",1,A1552+1))</f>
        <v>.</v>
      </c>
      <c r="B1553" s="244" t="str">
        <f t="shared" si="24"/>
        <v/>
      </c>
    </row>
    <row r="1554" spans="1:2" x14ac:dyDescent="0.2">
      <c r="A1554" t="str">
        <f>IF(C1554&amp;G1554&amp;D1554&lt;&gt;'Funnel setup'!$K$3&amp;'Funnel setup'!$K$4&amp;'Funnel setup'!$K$6,".",IF(A1553=".",1,A1553+1))</f>
        <v>.</v>
      </c>
      <c r="B1554" s="244" t="str">
        <f t="shared" si="24"/>
        <v/>
      </c>
    </row>
    <row r="1555" spans="1:2" x14ac:dyDescent="0.2">
      <c r="A1555" t="str">
        <f>IF(C1555&amp;G1555&amp;D1555&lt;&gt;'Funnel setup'!$K$3&amp;'Funnel setup'!$K$4&amp;'Funnel setup'!$K$6,".",IF(A1554=".",1,A1554+1))</f>
        <v>.</v>
      </c>
      <c r="B1555" s="244" t="str">
        <f t="shared" si="24"/>
        <v/>
      </c>
    </row>
    <row r="1556" spans="1:2" x14ac:dyDescent="0.2">
      <c r="A1556" t="str">
        <f>IF(C1556&amp;G1556&amp;D1556&lt;&gt;'Funnel setup'!$K$3&amp;'Funnel setup'!$K$4&amp;'Funnel setup'!$K$6,".",IF(A1555=".",1,A1555+1))</f>
        <v>.</v>
      </c>
      <c r="B1556" s="244" t="str">
        <f t="shared" si="24"/>
        <v/>
      </c>
    </row>
    <row r="1557" spans="1:2" x14ac:dyDescent="0.2">
      <c r="A1557" t="str">
        <f>IF(C1557&amp;G1557&amp;D1557&lt;&gt;'Funnel setup'!$K$3&amp;'Funnel setup'!$K$4&amp;'Funnel setup'!$K$6,".",IF(A1556=".",1,A1556+1))</f>
        <v>.</v>
      </c>
      <c r="B1557" s="244" t="str">
        <f t="shared" si="24"/>
        <v/>
      </c>
    </row>
    <row r="1558" spans="1:2" x14ac:dyDescent="0.2">
      <c r="A1558" t="str">
        <f>IF(C1558&amp;G1558&amp;D1558&lt;&gt;'Funnel setup'!$K$3&amp;'Funnel setup'!$K$4&amp;'Funnel setup'!$K$6,".",IF(A1557=".",1,A1557+1))</f>
        <v>.</v>
      </c>
      <c r="B1558" s="244" t="str">
        <f t="shared" si="24"/>
        <v/>
      </c>
    </row>
    <row r="1559" spans="1:2" x14ac:dyDescent="0.2">
      <c r="A1559" t="str">
        <f>IF(C1559&amp;G1559&amp;D1559&lt;&gt;'Funnel setup'!$K$3&amp;'Funnel setup'!$K$4&amp;'Funnel setup'!$K$6,".",IF(A1558=".",1,A1558+1))</f>
        <v>.</v>
      </c>
      <c r="B1559" s="244" t="str">
        <f t="shared" si="24"/>
        <v/>
      </c>
    </row>
    <row r="1560" spans="1:2" x14ac:dyDescent="0.2">
      <c r="A1560" t="str">
        <f>IF(C1560&amp;G1560&amp;D1560&lt;&gt;'Funnel setup'!$K$3&amp;'Funnel setup'!$K$4&amp;'Funnel setup'!$K$6,".",IF(A1559=".",1,A1559+1))</f>
        <v>.</v>
      </c>
      <c r="B1560" s="244" t="str">
        <f t="shared" si="24"/>
        <v/>
      </c>
    </row>
    <row r="1561" spans="1:2" x14ac:dyDescent="0.2">
      <c r="A1561" t="str">
        <f>IF(C1561&amp;G1561&amp;D1561&lt;&gt;'Funnel setup'!$K$3&amp;'Funnel setup'!$K$4&amp;'Funnel setup'!$K$6,".",IF(A1560=".",1,A1560+1))</f>
        <v>.</v>
      </c>
      <c r="B1561" s="244" t="str">
        <f t="shared" si="24"/>
        <v/>
      </c>
    </row>
    <row r="1562" spans="1:2" x14ac:dyDescent="0.2">
      <c r="A1562" t="str">
        <f>IF(C1562&amp;G1562&amp;D1562&lt;&gt;'Funnel setup'!$K$3&amp;'Funnel setup'!$K$4&amp;'Funnel setup'!$K$6,".",IF(A1561=".",1,A1561+1))</f>
        <v>.</v>
      </c>
      <c r="B1562" s="244" t="str">
        <f t="shared" si="24"/>
        <v/>
      </c>
    </row>
    <row r="1563" spans="1:2" x14ac:dyDescent="0.2">
      <c r="A1563" t="str">
        <f>IF(C1563&amp;G1563&amp;D1563&lt;&gt;'Funnel setup'!$K$3&amp;'Funnel setup'!$K$4&amp;'Funnel setup'!$K$6,".",IF(A1562=".",1,A1562+1))</f>
        <v>.</v>
      </c>
      <c r="B1563" s="244" t="str">
        <f t="shared" si="24"/>
        <v/>
      </c>
    </row>
    <row r="1564" spans="1:2" x14ac:dyDescent="0.2">
      <c r="A1564" t="str">
        <f>IF(C1564&amp;G1564&amp;D1564&lt;&gt;'Funnel setup'!$K$3&amp;'Funnel setup'!$K$4&amp;'Funnel setup'!$K$6,".",IF(A1563=".",1,A1563+1))</f>
        <v>.</v>
      </c>
      <c r="B1564" s="244" t="str">
        <f t="shared" si="24"/>
        <v/>
      </c>
    </row>
    <row r="1565" spans="1:2" x14ac:dyDescent="0.2">
      <c r="A1565" t="str">
        <f>IF(C1565&amp;G1565&amp;D1565&lt;&gt;'Funnel setup'!$K$3&amp;'Funnel setup'!$K$4&amp;'Funnel setup'!$K$6,".",IF(A1564=".",1,A1564+1))</f>
        <v>.</v>
      </c>
      <c r="B1565" s="244" t="str">
        <f t="shared" si="24"/>
        <v/>
      </c>
    </row>
    <row r="1566" spans="1:2" x14ac:dyDescent="0.2">
      <c r="A1566" t="str">
        <f>IF(C1566&amp;G1566&amp;D1566&lt;&gt;'Funnel setup'!$K$3&amp;'Funnel setup'!$K$4&amp;'Funnel setup'!$K$6,".",IF(A1565=".",1,A1565+1))</f>
        <v>.</v>
      </c>
      <c r="B1566" s="244" t="str">
        <f t="shared" si="24"/>
        <v/>
      </c>
    </row>
    <row r="1567" spans="1:2" x14ac:dyDescent="0.2">
      <c r="A1567" t="str">
        <f>IF(C1567&amp;G1567&amp;D1567&lt;&gt;'Funnel setup'!$K$3&amp;'Funnel setup'!$K$4&amp;'Funnel setup'!$K$6,".",IF(A1566=".",1,A1566+1))</f>
        <v>.</v>
      </c>
      <c r="B1567" s="244" t="str">
        <f t="shared" si="24"/>
        <v/>
      </c>
    </row>
    <row r="1568" spans="1:2" x14ac:dyDescent="0.2">
      <c r="A1568" t="str">
        <f>IF(C1568&amp;G1568&amp;D1568&lt;&gt;'Funnel setup'!$K$3&amp;'Funnel setup'!$K$4&amp;'Funnel setup'!$K$6,".",IF(A1567=".",1,A1567+1))</f>
        <v>.</v>
      </c>
      <c r="B1568" s="244" t="str">
        <f t="shared" si="24"/>
        <v/>
      </c>
    </row>
    <row r="1569" spans="1:2" x14ac:dyDescent="0.2">
      <c r="A1569" t="str">
        <f>IF(C1569&amp;G1569&amp;D1569&lt;&gt;'Funnel setup'!$K$3&amp;'Funnel setup'!$K$4&amp;'Funnel setup'!$K$6,".",IF(A1568=".",1,A1568+1))</f>
        <v>.</v>
      </c>
      <c r="B1569" s="244" t="str">
        <f t="shared" si="24"/>
        <v/>
      </c>
    </row>
    <row r="1570" spans="1:2" x14ac:dyDescent="0.2">
      <c r="A1570" t="str">
        <f>IF(C1570&amp;G1570&amp;D1570&lt;&gt;'Funnel setup'!$K$3&amp;'Funnel setup'!$K$4&amp;'Funnel setup'!$K$6,".",IF(A1569=".",1,A1569+1))</f>
        <v>.</v>
      </c>
      <c r="B1570" s="244" t="str">
        <f t="shared" si="24"/>
        <v/>
      </c>
    </row>
    <row r="1571" spans="1:2" x14ac:dyDescent="0.2">
      <c r="A1571" t="str">
        <f>IF(C1571&amp;G1571&amp;D1571&lt;&gt;'Funnel setup'!$K$3&amp;'Funnel setup'!$K$4&amp;'Funnel setup'!$K$6,".",IF(A1570=".",1,A1570+1))</f>
        <v>.</v>
      </c>
      <c r="B1571" s="244" t="str">
        <f t="shared" si="24"/>
        <v/>
      </c>
    </row>
    <row r="1572" spans="1:2" x14ac:dyDescent="0.2">
      <c r="A1572" t="str">
        <f>IF(C1572&amp;G1572&amp;D1572&lt;&gt;'Funnel setup'!$K$3&amp;'Funnel setup'!$K$4&amp;'Funnel setup'!$K$6,".",IF(A1571=".",1,A1571+1))</f>
        <v>.</v>
      </c>
      <c r="B1572" s="244" t="str">
        <f t="shared" si="24"/>
        <v/>
      </c>
    </row>
    <row r="1573" spans="1:2" x14ac:dyDescent="0.2">
      <c r="A1573" t="str">
        <f>IF(C1573&amp;G1573&amp;D1573&lt;&gt;'Funnel setup'!$K$3&amp;'Funnel setup'!$K$4&amp;'Funnel setup'!$K$6,".",IF(A1572=".",1,A1572+1))</f>
        <v>.</v>
      </c>
      <c r="B1573" s="244" t="str">
        <f t="shared" si="24"/>
        <v/>
      </c>
    </row>
    <row r="1574" spans="1:2" x14ac:dyDescent="0.2">
      <c r="A1574" t="str">
        <f>IF(C1574&amp;G1574&amp;D1574&lt;&gt;'Funnel setup'!$K$3&amp;'Funnel setup'!$K$4&amp;'Funnel setup'!$K$6,".",IF(A1573=".",1,A1573+1))</f>
        <v>.</v>
      </c>
      <c r="B1574" s="244" t="str">
        <f t="shared" si="24"/>
        <v/>
      </c>
    </row>
    <row r="1575" spans="1:2" x14ac:dyDescent="0.2">
      <c r="A1575" t="str">
        <f>IF(C1575&amp;G1575&amp;D1575&lt;&gt;'Funnel setup'!$K$3&amp;'Funnel setup'!$K$4&amp;'Funnel setup'!$K$6,".",IF(A1574=".",1,A1574+1))</f>
        <v>.</v>
      </c>
      <c r="B1575" s="244" t="str">
        <f t="shared" si="24"/>
        <v/>
      </c>
    </row>
    <row r="1576" spans="1:2" x14ac:dyDescent="0.2">
      <c r="A1576" t="str">
        <f>IF(C1576&amp;G1576&amp;D1576&lt;&gt;'Funnel setup'!$K$3&amp;'Funnel setup'!$K$4&amp;'Funnel setup'!$K$6,".",IF(A1575=".",1,A1575+1))</f>
        <v>.</v>
      </c>
      <c r="B1576" s="244" t="str">
        <f t="shared" si="24"/>
        <v/>
      </c>
    </row>
    <row r="1577" spans="1:2" x14ac:dyDescent="0.2">
      <c r="A1577" t="str">
        <f>IF(C1577&amp;G1577&amp;D1577&lt;&gt;'Funnel setup'!$K$3&amp;'Funnel setup'!$K$4&amp;'Funnel setup'!$K$6,".",IF(A1576=".",1,A1576+1))</f>
        <v>.</v>
      </c>
      <c r="B1577" s="244" t="str">
        <f t="shared" si="24"/>
        <v/>
      </c>
    </row>
    <row r="1578" spans="1:2" x14ac:dyDescent="0.2">
      <c r="A1578" t="str">
        <f>IF(C1578&amp;G1578&amp;D1578&lt;&gt;'Funnel setup'!$K$3&amp;'Funnel setup'!$K$4&amp;'Funnel setup'!$K$6,".",IF(A1577=".",1,A1577+1))</f>
        <v>.</v>
      </c>
      <c r="B1578" s="244" t="str">
        <f t="shared" si="24"/>
        <v/>
      </c>
    </row>
    <row r="1579" spans="1:2" x14ac:dyDescent="0.2">
      <c r="A1579" t="str">
        <f>IF(C1579&amp;G1579&amp;D1579&lt;&gt;'Funnel setup'!$K$3&amp;'Funnel setup'!$K$4&amp;'Funnel setup'!$K$6,".",IF(A1578=".",1,A1578+1))</f>
        <v>.</v>
      </c>
      <c r="B1579" s="244" t="str">
        <f t="shared" si="24"/>
        <v/>
      </c>
    </row>
    <row r="1580" spans="1:2" x14ac:dyDescent="0.2">
      <c r="A1580" t="str">
        <f>IF(C1580&amp;G1580&amp;D1580&lt;&gt;'Funnel setup'!$K$3&amp;'Funnel setup'!$K$4&amp;'Funnel setup'!$K$6,".",IF(A1579=".",1,A1579+1))</f>
        <v>.</v>
      </c>
      <c r="B1580" s="244" t="str">
        <f t="shared" si="24"/>
        <v/>
      </c>
    </row>
    <row r="1581" spans="1:2" x14ac:dyDescent="0.2">
      <c r="A1581" t="str">
        <f>IF(C1581&amp;G1581&amp;D1581&lt;&gt;'Funnel setup'!$K$3&amp;'Funnel setup'!$K$4&amp;'Funnel setup'!$K$6,".",IF(A1580=".",1,A1580+1))</f>
        <v>.</v>
      </c>
      <c r="B1581" s="244" t="str">
        <f t="shared" si="24"/>
        <v/>
      </c>
    </row>
    <row r="1582" spans="1:2" x14ac:dyDescent="0.2">
      <c r="A1582" t="str">
        <f>IF(C1582&amp;G1582&amp;D1582&lt;&gt;'Funnel setup'!$K$3&amp;'Funnel setup'!$K$4&amp;'Funnel setup'!$K$6,".",IF(A1581=".",1,A1581+1))</f>
        <v>.</v>
      </c>
      <c r="B1582" s="244" t="str">
        <f t="shared" si="24"/>
        <v/>
      </c>
    </row>
    <row r="1583" spans="1:2" x14ac:dyDescent="0.2">
      <c r="A1583" t="str">
        <f>IF(C1583&amp;G1583&amp;D1583&lt;&gt;'Funnel setup'!$K$3&amp;'Funnel setup'!$K$4&amp;'Funnel setup'!$K$6,".",IF(A1582=".",1,A1582+1))</f>
        <v>.</v>
      </c>
      <c r="B1583" s="244" t="str">
        <f t="shared" si="24"/>
        <v/>
      </c>
    </row>
    <row r="1584" spans="1:2" x14ac:dyDescent="0.2">
      <c r="A1584" t="str">
        <f>IF(C1584&amp;G1584&amp;D1584&lt;&gt;'Funnel setup'!$K$3&amp;'Funnel setup'!$K$4&amp;'Funnel setup'!$K$6,".",IF(A1583=".",1,A1583+1))</f>
        <v>.</v>
      </c>
      <c r="B1584" s="244" t="str">
        <f t="shared" si="24"/>
        <v/>
      </c>
    </row>
    <row r="1585" spans="1:2" x14ac:dyDescent="0.2">
      <c r="A1585" t="str">
        <f>IF(C1585&amp;G1585&amp;D1585&lt;&gt;'Funnel setup'!$K$3&amp;'Funnel setup'!$K$4&amp;'Funnel setup'!$K$6,".",IF(A1584=".",1,A1584+1))</f>
        <v>.</v>
      </c>
      <c r="B1585" s="244" t="str">
        <f t="shared" si="24"/>
        <v/>
      </c>
    </row>
    <row r="1586" spans="1:2" x14ac:dyDescent="0.2">
      <c r="A1586" t="str">
        <f>IF(C1586&amp;G1586&amp;D1586&lt;&gt;'Funnel setup'!$K$3&amp;'Funnel setup'!$K$4&amp;'Funnel setup'!$K$6,".",IF(A1585=".",1,A1585+1))</f>
        <v>.</v>
      </c>
      <c r="B1586" s="244" t="str">
        <f t="shared" si="24"/>
        <v/>
      </c>
    </row>
    <row r="1587" spans="1:2" x14ac:dyDescent="0.2">
      <c r="A1587" t="str">
        <f>IF(C1587&amp;G1587&amp;D1587&lt;&gt;'Funnel setup'!$K$3&amp;'Funnel setup'!$K$4&amp;'Funnel setup'!$K$6,".",IF(A1586=".",1,A1586+1))</f>
        <v>.</v>
      </c>
      <c r="B1587" s="244" t="str">
        <f t="shared" si="24"/>
        <v/>
      </c>
    </row>
    <row r="1588" spans="1:2" x14ac:dyDescent="0.2">
      <c r="A1588" t="str">
        <f>IF(C1588&amp;G1588&amp;D1588&lt;&gt;'Funnel setup'!$K$3&amp;'Funnel setup'!$K$4&amp;'Funnel setup'!$K$6,".",IF(A1587=".",1,A1587+1))</f>
        <v>.</v>
      </c>
      <c r="B1588" s="244" t="str">
        <f t="shared" si="24"/>
        <v/>
      </c>
    </row>
    <row r="1589" spans="1:2" x14ac:dyDescent="0.2">
      <c r="A1589" t="str">
        <f>IF(C1589&amp;G1589&amp;D1589&lt;&gt;'Funnel setup'!$K$3&amp;'Funnel setup'!$K$4&amp;'Funnel setup'!$K$6,".",IF(A1588=".",1,A1588+1))</f>
        <v>.</v>
      </c>
      <c r="B1589" s="244" t="str">
        <f t="shared" si="24"/>
        <v/>
      </c>
    </row>
    <row r="1590" spans="1:2" x14ac:dyDescent="0.2">
      <c r="A1590" t="str">
        <f>IF(C1590&amp;G1590&amp;D1590&lt;&gt;'Funnel setup'!$K$3&amp;'Funnel setup'!$K$4&amp;'Funnel setup'!$K$6,".",IF(A1589=".",1,A1589+1))</f>
        <v>.</v>
      </c>
      <c r="B1590" s="244" t="str">
        <f t="shared" si="24"/>
        <v/>
      </c>
    </row>
    <row r="1591" spans="1:2" x14ac:dyDescent="0.2">
      <c r="A1591" t="str">
        <f>IF(C1591&amp;G1591&amp;D1591&lt;&gt;'Funnel setup'!$K$3&amp;'Funnel setup'!$K$4&amp;'Funnel setup'!$K$6,".",IF(A1590=".",1,A1590+1))</f>
        <v>.</v>
      </c>
      <c r="B1591" s="244" t="str">
        <f t="shared" si="24"/>
        <v/>
      </c>
    </row>
    <row r="1592" spans="1:2" x14ac:dyDescent="0.2">
      <c r="A1592" t="str">
        <f>IF(C1592&amp;G1592&amp;D1592&lt;&gt;'Funnel setup'!$K$3&amp;'Funnel setup'!$K$4&amp;'Funnel setup'!$K$6,".",IF(A1591=".",1,A1591+1))</f>
        <v>.</v>
      </c>
      <c r="B1592" s="244" t="str">
        <f t="shared" si="24"/>
        <v/>
      </c>
    </row>
    <row r="1593" spans="1:2" x14ac:dyDescent="0.2">
      <c r="A1593" t="str">
        <f>IF(C1593&amp;G1593&amp;D1593&lt;&gt;'Funnel setup'!$K$3&amp;'Funnel setup'!$K$4&amp;'Funnel setup'!$K$6,".",IF(A1592=".",1,A1592+1))</f>
        <v>.</v>
      </c>
      <c r="B1593" s="244" t="str">
        <f t="shared" si="24"/>
        <v/>
      </c>
    </row>
    <row r="1594" spans="1:2" x14ac:dyDescent="0.2">
      <c r="A1594" t="str">
        <f>IF(C1594&amp;G1594&amp;D1594&lt;&gt;'Funnel setup'!$K$3&amp;'Funnel setup'!$K$4&amp;'Funnel setup'!$K$6,".",IF(A1593=".",1,A1593+1))</f>
        <v>.</v>
      </c>
      <c r="B1594" s="244" t="str">
        <f t="shared" si="24"/>
        <v/>
      </c>
    </row>
    <row r="1595" spans="1:2" x14ac:dyDescent="0.2">
      <c r="A1595" t="str">
        <f>IF(C1595&amp;G1595&amp;D1595&lt;&gt;'Funnel setup'!$K$3&amp;'Funnel setup'!$K$4&amp;'Funnel setup'!$K$6,".",IF(A1594=".",1,A1594+1))</f>
        <v>.</v>
      </c>
      <c r="B1595" s="244" t="str">
        <f t="shared" si="24"/>
        <v/>
      </c>
    </row>
    <row r="1596" spans="1:2" x14ac:dyDescent="0.2">
      <c r="A1596" t="str">
        <f>IF(C1596&amp;G1596&amp;D1596&lt;&gt;'Funnel setup'!$K$3&amp;'Funnel setup'!$K$4&amp;'Funnel setup'!$K$6,".",IF(A1595=".",1,A1595+1))</f>
        <v>.</v>
      </c>
      <c r="B1596" s="244" t="str">
        <f t="shared" si="24"/>
        <v/>
      </c>
    </row>
    <row r="1597" spans="1:2" x14ac:dyDescent="0.2">
      <c r="A1597" t="str">
        <f>IF(C1597&amp;G1597&amp;D1597&lt;&gt;'Funnel setup'!$K$3&amp;'Funnel setup'!$K$4&amp;'Funnel setup'!$K$6,".",IF(A1596=".",1,A1596+1))</f>
        <v>.</v>
      </c>
      <c r="B1597" s="244" t="str">
        <f t="shared" si="24"/>
        <v/>
      </c>
    </row>
    <row r="1598" spans="1:2" x14ac:dyDescent="0.2">
      <c r="A1598" t="str">
        <f>IF(C1598&amp;G1598&amp;D1598&lt;&gt;'Funnel setup'!$K$3&amp;'Funnel setup'!$K$4&amp;'Funnel setup'!$K$6,".",IF(A1597=".",1,A1597+1))</f>
        <v>.</v>
      </c>
      <c r="B1598" s="244" t="str">
        <f t="shared" si="24"/>
        <v/>
      </c>
    </row>
    <row r="1599" spans="1:2" x14ac:dyDescent="0.2">
      <c r="A1599" t="str">
        <f>IF(C1599&amp;G1599&amp;D1599&lt;&gt;'Funnel setup'!$K$3&amp;'Funnel setup'!$K$4&amp;'Funnel setup'!$K$6,".",IF(A1598=".",1,A1598+1))</f>
        <v>.</v>
      </c>
      <c r="B1599" s="244" t="str">
        <f t="shared" si="24"/>
        <v/>
      </c>
    </row>
    <row r="1600" spans="1:2" x14ac:dyDescent="0.2">
      <c r="A1600" t="str">
        <f>IF(C1600&amp;G1600&amp;D1600&lt;&gt;'Funnel setup'!$K$3&amp;'Funnel setup'!$K$4&amp;'Funnel setup'!$K$6,".",IF(A1599=".",1,A1599+1))</f>
        <v>.</v>
      </c>
      <c r="B1600" s="244" t="str">
        <f t="shared" si="24"/>
        <v/>
      </c>
    </row>
    <row r="1601" spans="1:2" x14ac:dyDescent="0.2">
      <c r="A1601" t="str">
        <f>IF(C1601&amp;G1601&amp;D1601&lt;&gt;'Funnel setup'!$K$3&amp;'Funnel setup'!$K$4&amp;'Funnel setup'!$K$6,".",IF(A1600=".",1,A1600+1))</f>
        <v>.</v>
      </c>
      <c r="B1601" s="244" t="str">
        <f t="shared" si="24"/>
        <v/>
      </c>
    </row>
    <row r="1602" spans="1:2" x14ac:dyDescent="0.2">
      <c r="A1602" t="str">
        <f>IF(C1602&amp;G1602&amp;D1602&lt;&gt;'Funnel setup'!$K$3&amp;'Funnel setup'!$K$4&amp;'Funnel setup'!$K$6,".",IF(A1601=".",1,A1601+1))</f>
        <v>.</v>
      </c>
      <c r="B1602" s="244" t="str">
        <f t="shared" ref="B1602:B1665" si="25">C1602&amp;D1602&amp;F1602&amp;G1602</f>
        <v/>
      </c>
    </row>
    <row r="1603" spans="1:2" x14ac:dyDescent="0.2">
      <c r="A1603" t="str">
        <f>IF(C1603&amp;G1603&amp;D1603&lt;&gt;'Funnel setup'!$K$3&amp;'Funnel setup'!$K$4&amp;'Funnel setup'!$K$6,".",IF(A1602=".",1,A1602+1))</f>
        <v>.</v>
      </c>
      <c r="B1603" s="244" t="str">
        <f t="shared" si="25"/>
        <v/>
      </c>
    </row>
    <row r="1604" spans="1:2" x14ac:dyDescent="0.2">
      <c r="A1604" t="str">
        <f>IF(C1604&amp;G1604&amp;D1604&lt;&gt;'Funnel setup'!$K$3&amp;'Funnel setup'!$K$4&amp;'Funnel setup'!$K$6,".",IF(A1603=".",1,A1603+1))</f>
        <v>.</v>
      </c>
      <c r="B1604" s="244" t="str">
        <f t="shared" si="25"/>
        <v/>
      </c>
    </row>
    <row r="1605" spans="1:2" x14ac:dyDescent="0.2">
      <c r="A1605" t="str">
        <f>IF(C1605&amp;G1605&amp;D1605&lt;&gt;'Funnel setup'!$K$3&amp;'Funnel setup'!$K$4&amp;'Funnel setup'!$K$6,".",IF(A1604=".",1,A1604+1))</f>
        <v>.</v>
      </c>
      <c r="B1605" s="244" t="str">
        <f t="shared" si="25"/>
        <v/>
      </c>
    </row>
    <row r="1606" spans="1:2" x14ac:dyDescent="0.2">
      <c r="A1606" t="str">
        <f>IF(C1606&amp;G1606&amp;D1606&lt;&gt;'Funnel setup'!$K$3&amp;'Funnel setup'!$K$4&amp;'Funnel setup'!$K$6,".",IF(A1605=".",1,A1605+1))</f>
        <v>.</v>
      </c>
      <c r="B1606" s="244" t="str">
        <f t="shared" si="25"/>
        <v/>
      </c>
    </row>
    <row r="1607" spans="1:2" x14ac:dyDescent="0.2">
      <c r="A1607" t="str">
        <f>IF(C1607&amp;G1607&amp;D1607&lt;&gt;'Funnel setup'!$K$3&amp;'Funnel setup'!$K$4&amp;'Funnel setup'!$K$6,".",IF(A1606=".",1,A1606+1))</f>
        <v>.</v>
      </c>
      <c r="B1607" s="244" t="str">
        <f t="shared" si="25"/>
        <v/>
      </c>
    </row>
    <row r="1608" spans="1:2" x14ac:dyDescent="0.2">
      <c r="A1608" t="str">
        <f>IF(C1608&amp;G1608&amp;D1608&lt;&gt;'Funnel setup'!$K$3&amp;'Funnel setup'!$K$4&amp;'Funnel setup'!$K$6,".",IF(A1607=".",1,A1607+1))</f>
        <v>.</v>
      </c>
      <c r="B1608" s="244" t="str">
        <f t="shared" si="25"/>
        <v/>
      </c>
    </row>
    <row r="1609" spans="1:2" x14ac:dyDescent="0.2">
      <c r="A1609" t="str">
        <f>IF(C1609&amp;G1609&amp;D1609&lt;&gt;'Funnel setup'!$K$3&amp;'Funnel setup'!$K$4&amp;'Funnel setup'!$K$6,".",IF(A1608=".",1,A1608+1))</f>
        <v>.</v>
      </c>
      <c r="B1609" s="244" t="str">
        <f t="shared" si="25"/>
        <v/>
      </c>
    </row>
    <row r="1610" spans="1:2" x14ac:dyDescent="0.2">
      <c r="A1610" t="str">
        <f>IF(C1610&amp;G1610&amp;D1610&lt;&gt;'Funnel setup'!$K$3&amp;'Funnel setup'!$K$4&amp;'Funnel setup'!$K$6,".",IF(A1609=".",1,A1609+1))</f>
        <v>.</v>
      </c>
      <c r="B1610" s="244" t="str">
        <f t="shared" si="25"/>
        <v/>
      </c>
    </row>
    <row r="1611" spans="1:2" x14ac:dyDescent="0.2">
      <c r="A1611" t="str">
        <f>IF(C1611&amp;G1611&amp;D1611&lt;&gt;'Funnel setup'!$K$3&amp;'Funnel setup'!$K$4&amp;'Funnel setup'!$K$6,".",IF(A1610=".",1,A1610+1))</f>
        <v>.</v>
      </c>
      <c r="B1611" s="244" t="str">
        <f t="shared" si="25"/>
        <v/>
      </c>
    </row>
    <row r="1612" spans="1:2" x14ac:dyDescent="0.2">
      <c r="A1612" t="str">
        <f>IF(C1612&amp;G1612&amp;D1612&lt;&gt;'Funnel setup'!$K$3&amp;'Funnel setup'!$K$4&amp;'Funnel setup'!$K$6,".",IF(A1611=".",1,A1611+1))</f>
        <v>.</v>
      </c>
      <c r="B1612" s="244" t="str">
        <f t="shared" si="25"/>
        <v/>
      </c>
    </row>
    <row r="1613" spans="1:2" x14ac:dyDescent="0.2">
      <c r="A1613" t="str">
        <f>IF(C1613&amp;G1613&amp;D1613&lt;&gt;'Funnel setup'!$K$3&amp;'Funnel setup'!$K$4&amp;'Funnel setup'!$K$6,".",IF(A1612=".",1,A1612+1))</f>
        <v>.</v>
      </c>
      <c r="B1613" s="244" t="str">
        <f t="shared" si="25"/>
        <v/>
      </c>
    </row>
    <row r="1614" spans="1:2" x14ac:dyDescent="0.2">
      <c r="A1614" t="str">
        <f>IF(C1614&amp;G1614&amp;D1614&lt;&gt;'Funnel setup'!$K$3&amp;'Funnel setup'!$K$4&amp;'Funnel setup'!$K$6,".",IF(A1613=".",1,A1613+1))</f>
        <v>.</v>
      </c>
      <c r="B1614" s="244" t="str">
        <f t="shared" si="25"/>
        <v/>
      </c>
    </row>
    <row r="1615" spans="1:2" x14ac:dyDescent="0.2">
      <c r="A1615" t="str">
        <f>IF(C1615&amp;G1615&amp;D1615&lt;&gt;'Funnel setup'!$K$3&amp;'Funnel setup'!$K$4&amp;'Funnel setup'!$K$6,".",IF(A1614=".",1,A1614+1))</f>
        <v>.</v>
      </c>
      <c r="B1615" s="244" t="str">
        <f t="shared" si="25"/>
        <v/>
      </c>
    </row>
    <row r="1616" spans="1:2" x14ac:dyDescent="0.2">
      <c r="A1616" t="str">
        <f>IF(C1616&amp;G1616&amp;D1616&lt;&gt;'Funnel setup'!$K$3&amp;'Funnel setup'!$K$4&amp;'Funnel setup'!$K$6,".",IF(A1615=".",1,A1615+1))</f>
        <v>.</v>
      </c>
      <c r="B1616" s="244" t="str">
        <f t="shared" si="25"/>
        <v/>
      </c>
    </row>
    <row r="1617" spans="1:2" x14ac:dyDescent="0.2">
      <c r="A1617" t="str">
        <f>IF(C1617&amp;G1617&amp;D1617&lt;&gt;'Funnel setup'!$K$3&amp;'Funnel setup'!$K$4&amp;'Funnel setup'!$K$6,".",IF(A1616=".",1,A1616+1))</f>
        <v>.</v>
      </c>
      <c r="B1617" s="244" t="str">
        <f t="shared" si="25"/>
        <v/>
      </c>
    </row>
    <row r="1618" spans="1:2" x14ac:dyDescent="0.2">
      <c r="A1618" t="str">
        <f>IF(C1618&amp;G1618&amp;D1618&lt;&gt;'Funnel setup'!$K$3&amp;'Funnel setup'!$K$4&amp;'Funnel setup'!$K$6,".",IF(A1617=".",1,A1617+1))</f>
        <v>.</v>
      </c>
      <c r="B1618" s="244" t="str">
        <f t="shared" si="25"/>
        <v/>
      </c>
    </row>
    <row r="1619" spans="1:2" x14ac:dyDescent="0.2">
      <c r="A1619" t="str">
        <f>IF(C1619&amp;G1619&amp;D1619&lt;&gt;'Funnel setup'!$K$3&amp;'Funnel setup'!$K$4&amp;'Funnel setup'!$K$6,".",IF(A1618=".",1,A1618+1))</f>
        <v>.</v>
      </c>
      <c r="B1619" s="244" t="str">
        <f t="shared" si="25"/>
        <v/>
      </c>
    </row>
    <row r="1620" spans="1:2" x14ac:dyDescent="0.2">
      <c r="A1620" t="str">
        <f>IF(C1620&amp;G1620&amp;D1620&lt;&gt;'Funnel setup'!$K$3&amp;'Funnel setup'!$K$4&amp;'Funnel setup'!$K$6,".",IF(A1619=".",1,A1619+1))</f>
        <v>.</v>
      </c>
      <c r="B1620" s="244" t="str">
        <f t="shared" si="25"/>
        <v/>
      </c>
    </row>
    <row r="1621" spans="1:2" x14ac:dyDescent="0.2">
      <c r="A1621" t="str">
        <f>IF(C1621&amp;G1621&amp;D1621&lt;&gt;'Funnel setup'!$K$3&amp;'Funnel setup'!$K$4&amp;'Funnel setup'!$K$6,".",IF(A1620=".",1,A1620+1))</f>
        <v>.</v>
      </c>
      <c r="B1621" s="244" t="str">
        <f t="shared" si="25"/>
        <v/>
      </c>
    </row>
    <row r="1622" spans="1:2" x14ac:dyDescent="0.2">
      <c r="A1622" t="str">
        <f>IF(C1622&amp;G1622&amp;D1622&lt;&gt;'Funnel setup'!$K$3&amp;'Funnel setup'!$K$4&amp;'Funnel setup'!$K$6,".",IF(A1621=".",1,A1621+1))</f>
        <v>.</v>
      </c>
      <c r="B1622" s="244" t="str">
        <f t="shared" si="25"/>
        <v/>
      </c>
    </row>
    <row r="1623" spans="1:2" x14ac:dyDescent="0.2">
      <c r="A1623" t="str">
        <f>IF(C1623&amp;G1623&amp;D1623&lt;&gt;'Funnel setup'!$K$3&amp;'Funnel setup'!$K$4&amp;'Funnel setup'!$K$6,".",IF(A1622=".",1,A1622+1))</f>
        <v>.</v>
      </c>
      <c r="B1623" s="244" t="str">
        <f t="shared" si="25"/>
        <v/>
      </c>
    </row>
    <row r="1624" spans="1:2" x14ac:dyDescent="0.2">
      <c r="A1624" t="str">
        <f>IF(C1624&amp;G1624&amp;D1624&lt;&gt;'Funnel setup'!$K$3&amp;'Funnel setup'!$K$4&amp;'Funnel setup'!$K$6,".",IF(A1623=".",1,A1623+1))</f>
        <v>.</v>
      </c>
      <c r="B1624" s="244" t="str">
        <f t="shared" si="25"/>
        <v/>
      </c>
    </row>
    <row r="1625" spans="1:2" x14ac:dyDescent="0.2">
      <c r="A1625" t="str">
        <f>IF(C1625&amp;G1625&amp;D1625&lt;&gt;'Funnel setup'!$K$3&amp;'Funnel setup'!$K$4&amp;'Funnel setup'!$K$6,".",IF(A1624=".",1,A1624+1))</f>
        <v>.</v>
      </c>
      <c r="B1625" s="244" t="str">
        <f t="shared" si="25"/>
        <v/>
      </c>
    </row>
    <row r="1626" spans="1:2" x14ac:dyDescent="0.2">
      <c r="A1626" t="str">
        <f>IF(C1626&amp;G1626&amp;D1626&lt;&gt;'Funnel setup'!$K$3&amp;'Funnel setup'!$K$4&amp;'Funnel setup'!$K$6,".",IF(A1625=".",1,A1625+1))</f>
        <v>.</v>
      </c>
      <c r="B1626" s="244" t="str">
        <f t="shared" si="25"/>
        <v/>
      </c>
    </row>
    <row r="1627" spans="1:2" x14ac:dyDescent="0.2">
      <c r="A1627" t="str">
        <f>IF(C1627&amp;G1627&amp;D1627&lt;&gt;'Funnel setup'!$K$3&amp;'Funnel setup'!$K$4&amp;'Funnel setup'!$K$6,".",IF(A1626=".",1,A1626+1))</f>
        <v>.</v>
      </c>
      <c r="B1627" s="244" t="str">
        <f t="shared" si="25"/>
        <v/>
      </c>
    </row>
    <row r="1628" spans="1:2" x14ac:dyDescent="0.2">
      <c r="A1628" t="str">
        <f>IF(C1628&amp;G1628&amp;D1628&lt;&gt;'Funnel setup'!$K$3&amp;'Funnel setup'!$K$4&amp;'Funnel setup'!$K$6,".",IF(A1627=".",1,A1627+1))</f>
        <v>.</v>
      </c>
      <c r="B1628" s="244" t="str">
        <f t="shared" si="25"/>
        <v/>
      </c>
    </row>
    <row r="1629" spans="1:2" x14ac:dyDescent="0.2">
      <c r="A1629" t="str">
        <f>IF(C1629&amp;G1629&amp;D1629&lt;&gt;'Funnel setup'!$K$3&amp;'Funnel setup'!$K$4&amp;'Funnel setup'!$K$6,".",IF(A1628=".",1,A1628+1))</f>
        <v>.</v>
      </c>
      <c r="B1629" s="244" t="str">
        <f t="shared" si="25"/>
        <v/>
      </c>
    </row>
    <row r="1630" spans="1:2" x14ac:dyDescent="0.2">
      <c r="A1630" t="str">
        <f>IF(C1630&amp;G1630&amp;D1630&lt;&gt;'Funnel setup'!$K$3&amp;'Funnel setup'!$K$4&amp;'Funnel setup'!$K$6,".",IF(A1629=".",1,A1629+1))</f>
        <v>.</v>
      </c>
      <c r="B1630" s="244" t="str">
        <f t="shared" si="25"/>
        <v/>
      </c>
    </row>
    <row r="1631" spans="1:2" x14ac:dyDescent="0.2">
      <c r="A1631" t="str">
        <f>IF(C1631&amp;G1631&amp;D1631&lt;&gt;'Funnel setup'!$K$3&amp;'Funnel setup'!$K$4&amp;'Funnel setup'!$K$6,".",IF(A1630=".",1,A1630+1))</f>
        <v>.</v>
      </c>
      <c r="B1631" s="244" t="str">
        <f t="shared" si="25"/>
        <v/>
      </c>
    </row>
    <row r="1632" spans="1:2" x14ac:dyDescent="0.2">
      <c r="A1632" t="str">
        <f>IF(C1632&amp;G1632&amp;D1632&lt;&gt;'Funnel setup'!$K$3&amp;'Funnel setup'!$K$4&amp;'Funnel setup'!$K$6,".",IF(A1631=".",1,A1631+1))</f>
        <v>.</v>
      </c>
      <c r="B1632" s="244" t="str">
        <f t="shared" si="25"/>
        <v/>
      </c>
    </row>
    <row r="1633" spans="1:2" x14ac:dyDescent="0.2">
      <c r="A1633" t="str">
        <f>IF(C1633&amp;G1633&amp;D1633&lt;&gt;'Funnel setup'!$K$3&amp;'Funnel setup'!$K$4&amp;'Funnel setup'!$K$6,".",IF(A1632=".",1,A1632+1))</f>
        <v>.</v>
      </c>
      <c r="B1633" s="244" t="str">
        <f t="shared" si="25"/>
        <v/>
      </c>
    </row>
    <row r="1634" spans="1:2" x14ac:dyDescent="0.2">
      <c r="A1634" t="str">
        <f>IF(C1634&amp;G1634&amp;D1634&lt;&gt;'Funnel setup'!$K$3&amp;'Funnel setup'!$K$4&amp;'Funnel setup'!$K$6,".",IF(A1633=".",1,A1633+1))</f>
        <v>.</v>
      </c>
      <c r="B1634" s="244" t="str">
        <f t="shared" si="25"/>
        <v/>
      </c>
    </row>
    <row r="1635" spans="1:2" x14ac:dyDescent="0.2">
      <c r="A1635" t="str">
        <f>IF(C1635&amp;G1635&amp;D1635&lt;&gt;'Funnel setup'!$K$3&amp;'Funnel setup'!$K$4&amp;'Funnel setup'!$K$6,".",IF(A1634=".",1,A1634+1))</f>
        <v>.</v>
      </c>
      <c r="B1635" s="244" t="str">
        <f t="shared" si="25"/>
        <v/>
      </c>
    </row>
    <row r="1636" spans="1:2" x14ac:dyDescent="0.2">
      <c r="A1636" t="str">
        <f>IF(C1636&amp;G1636&amp;D1636&lt;&gt;'Funnel setup'!$K$3&amp;'Funnel setup'!$K$4&amp;'Funnel setup'!$K$6,".",IF(A1635=".",1,A1635+1))</f>
        <v>.</v>
      </c>
      <c r="B1636" s="244" t="str">
        <f t="shared" si="25"/>
        <v/>
      </c>
    </row>
    <row r="1637" spans="1:2" x14ac:dyDescent="0.2">
      <c r="A1637" t="str">
        <f>IF(C1637&amp;G1637&amp;D1637&lt;&gt;'Funnel setup'!$K$3&amp;'Funnel setup'!$K$4&amp;'Funnel setup'!$K$6,".",IF(A1636=".",1,A1636+1))</f>
        <v>.</v>
      </c>
      <c r="B1637" s="244" t="str">
        <f t="shared" si="25"/>
        <v/>
      </c>
    </row>
    <row r="1638" spans="1:2" x14ac:dyDescent="0.2">
      <c r="A1638" t="str">
        <f>IF(C1638&amp;G1638&amp;D1638&lt;&gt;'Funnel setup'!$K$3&amp;'Funnel setup'!$K$4&amp;'Funnel setup'!$K$6,".",IF(A1637=".",1,A1637+1))</f>
        <v>.</v>
      </c>
      <c r="B1638" s="244" t="str">
        <f t="shared" si="25"/>
        <v/>
      </c>
    </row>
    <row r="1639" spans="1:2" x14ac:dyDescent="0.2">
      <c r="A1639" t="str">
        <f>IF(C1639&amp;G1639&amp;D1639&lt;&gt;'Funnel setup'!$K$3&amp;'Funnel setup'!$K$4&amp;'Funnel setup'!$K$6,".",IF(A1638=".",1,A1638+1))</f>
        <v>.</v>
      </c>
      <c r="B1639" s="244" t="str">
        <f t="shared" si="25"/>
        <v/>
      </c>
    </row>
    <row r="1640" spans="1:2" x14ac:dyDescent="0.2">
      <c r="A1640" t="str">
        <f>IF(C1640&amp;G1640&amp;D1640&lt;&gt;'Funnel setup'!$K$3&amp;'Funnel setup'!$K$4&amp;'Funnel setup'!$K$6,".",IF(A1639=".",1,A1639+1))</f>
        <v>.</v>
      </c>
      <c r="B1640" s="244" t="str">
        <f t="shared" si="25"/>
        <v/>
      </c>
    </row>
    <row r="1641" spans="1:2" x14ac:dyDescent="0.2">
      <c r="A1641" t="str">
        <f>IF(C1641&amp;G1641&amp;D1641&lt;&gt;'Funnel setup'!$K$3&amp;'Funnel setup'!$K$4&amp;'Funnel setup'!$K$6,".",IF(A1640=".",1,A1640+1))</f>
        <v>.</v>
      </c>
      <c r="B1641" s="244" t="str">
        <f t="shared" si="25"/>
        <v/>
      </c>
    </row>
    <row r="1642" spans="1:2" x14ac:dyDescent="0.2">
      <c r="A1642" t="str">
        <f>IF(C1642&amp;G1642&amp;D1642&lt;&gt;'Funnel setup'!$K$3&amp;'Funnel setup'!$K$4&amp;'Funnel setup'!$K$6,".",IF(A1641=".",1,A1641+1))</f>
        <v>.</v>
      </c>
      <c r="B1642" s="244" t="str">
        <f t="shared" si="25"/>
        <v/>
      </c>
    </row>
    <row r="1643" spans="1:2" x14ac:dyDescent="0.2">
      <c r="A1643" t="str">
        <f>IF(C1643&amp;G1643&amp;D1643&lt;&gt;'Funnel setup'!$K$3&amp;'Funnel setup'!$K$4&amp;'Funnel setup'!$K$6,".",IF(A1642=".",1,A1642+1))</f>
        <v>.</v>
      </c>
      <c r="B1643" s="244" t="str">
        <f t="shared" si="25"/>
        <v/>
      </c>
    </row>
    <row r="1644" spans="1:2" x14ac:dyDescent="0.2">
      <c r="A1644" t="str">
        <f>IF(C1644&amp;G1644&amp;D1644&lt;&gt;'Funnel setup'!$K$3&amp;'Funnel setup'!$K$4&amp;'Funnel setup'!$K$6,".",IF(A1643=".",1,A1643+1))</f>
        <v>.</v>
      </c>
      <c r="B1644" s="244" t="str">
        <f t="shared" si="25"/>
        <v/>
      </c>
    </row>
    <row r="1645" spans="1:2" x14ac:dyDescent="0.2">
      <c r="A1645" t="str">
        <f>IF(C1645&amp;G1645&amp;D1645&lt;&gt;'Funnel setup'!$K$3&amp;'Funnel setup'!$K$4&amp;'Funnel setup'!$K$6,".",IF(A1644=".",1,A1644+1))</f>
        <v>.</v>
      </c>
      <c r="B1645" s="244" t="str">
        <f t="shared" si="25"/>
        <v/>
      </c>
    </row>
    <row r="1646" spans="1:2" x14ac:dyDescent="0.2">
      <c r="A1646" t="str">
        <f>IF(C1646&amp;G1646&amp;D1646&lt;&gt;'Funnel setup'!$K$3&amp;'Funnel setup'!$K$4&amp;'Funnel setup'!$K$6,".",IF(A1645=".",1,A1645+1))</f>
        <v>.</v>
      </c>
      <c r="B1646" s="244" t="str">
        <f t="shared" si="25"/>
        <v/>
      </c>
    </row>
    <row r="1647" spans="1:2" x14ac:dyDescent="0.2">
      <c r="A1647" t="str">
        <f>IF(C1647&amp;G1647&amp;D1647&lt;&gt;'Funnel setup'!$K$3&amp;'Funnel setup'!$K$4&amp;'Funnel setup'!$K$6,".",IF(A1646=".",1,A1646+1))</f>
        <v>.</v>
      </c>
      <c r="B1647" s="244" t="str">
        <f t="shared" si="25"/>
        <v/>
      </c>
    </row>
    <row r="1648" spans="1:2" x14ac:dyDescent="0.2">
      <c r="A1648" t="str">
        <f>IF(C1648&amp;G1648&amp;D1648&lt;&gt;'Funnel setup'!$K$3&amp;'Funnel setup'!$K$4&amp;'Funnel setup'!$K$6,".",IF(A1647=".",1,A1647+1))</f>
        <v>.</v>
      </c>
      <c r="B1648" s="244" t="str">
        <f t="shared" si="25"/>
        <v/>
      </c>
    </row>
    <row r="1649" spans="1:2" x14ac:dyDescent="0.2">
      <c r="A1649" t="str">
        <f>IF(C1649&amp;G1649&amp;D1649&lt;&gt;'Funnel setup'!$K$3&amp;'Funnel setup'!$K$4&amp;'Funnel setup'!$K$6,".",IF(A1648=".",1,A1648+1))</f>
        <v>.</v>
      </c>
      <c r="B1649" s="244" t="str">
        <f t="shared" si="25"/>
        <v/>
      </c>
    </row>
    <row r="1650" spans="1:2" x14ac:dyDescent="0.2">
      <c r="A1650" t="str">
        <f>IF(C1650&amp;G1650&amp;D1650&lt;&gt;'Funnel setup'!$K$3&amp;'Funnel setup'!$K$4&amp;'Funnel setup'!$K$6,".",IF(A1649=".",1,A1649+1))</f>
        <v>.</v>
      </c>
      <c r="B1650" s="244" t="str">
        <f t="shared" si="25"/>
        <v/>
      </c>
    </row>
    <row r="1651" spans="1:2" x14ac:dyDescent="0.2">
      <c r="A1651" t="str">
        <f>IF(C1651&amp;G1651&amp;D1651&lt;&gt;'Funnel setup'!$K$3&amp;'Funnel setup'!$K$4&amp;'Funnel setup'!$K$6,".",IF(A1650=".",1,A1650+1))</f>
        <v>.</v>
      </c>
      <c r="B1651" s="244" t="str">
        <f t="shared" si="25"/>
        <v/>
      </c>
    </row>
    <row r="1652" spans="1:2" x14ac:dyDescent="0.2">
      <c r="A1652" t="str">
        <f>IF(C1652&amp;G1652&amp;D1652&lt;&gt;'Funnel setup'!$K$3&amp;'Funnel setup'!$K$4&amp;'Funnel setup'!$K$6,".",IF(A1651=".",1,A1651+1))</f>
        <v>.</v>
      </c>
      <c r="B1652" s="244" t="str">
        <f t="shared" si="25"/>
        <v/>
      </c>
    </row>
    <row r="1653" spans="1:2" x14ac:dyDescent="0.2">
      <c r="A1653" t="str">
        <f>IF(C1653&amp;G1653&amp;D1653&lt;&gt;'Funnel setup'!$K$3&amp;'Funnel setup'!$K$4&amp;'Funnel setup'!$K$6,".",IF(A1652=".",1,A1652+1))</f>
        <v>.</v>
      </c>
      <c r="B1653" s="244" t="str">
        <f t="shared" si="25"/>
        <v/>
      </c>
    </row>
    <row r="1654" spans="1:2" x14ac:dyDescent="0.2">
      <c r="A1654" t="str">
        <f>IF(C1654&amp;G1654&amp;D1654&lt;&gt;'Funnel setup'!$K$3&amp;'Funnel setup'!$K$4&amp;'Funnel setup'!$K$6,".",IF(A1653=".",1,A1653+1))</f>
        <v>.</v>
      </c>
      <c r="B1654" s="244" t="str">
        <f t="shared" si="25"/>
        <v/>
      </c>
    </row>
    <row r="1655" spans="1:2" x14ac:dyDescent="0.2">
      <c r="A1655" t="str">
        <f>IF(C1655&amp;G1655&amp;D1655&lt;&gt;'Funnel setup'!$K$3&amp;'Funnel setup'!$K$4&amp;'Funnel setup'!$K$6,".",IF(A1654=".",1,A1654+1))</f>
        <v>.</v>
      </c>
      <c r="B1655" s="244" t="str">
        <f t="shared" si="25"/>
        <v/>
      </c>
    </row>
    <row r="1656" spans="1:2" x14ac:dyDescent="0.2">
      <c r="A1656" t="str">
        <f>IF(C1656&amp;G1656&amp;D1656&lt;&gt;'Funnel setup'!$K$3&amp;'Funnel setup'!$K$4&amp;'Funnel setup'!$K$6,".",IF(A1655=".",1,A1655+1))</f>
        <v>.</v>
      </c>
      <c r="B1656" s="244" t="str">
        <f t="shared" si="25"/>
        <v/>
      </c>
    </row>
    <row r="1657" spans="1:2" x14ac:dyDescent="0.2">
      <c r="A1657" t="str">
        <f>IF(C1657&amp;G1657&amp;D1657&lt;&gt;'Funnel setup'!$K$3&amp;'Funnel setup'!$K$4&amp;'Funnel setup'!$K$6,".",IF(A1656=".",1,A1656+1))</f>
        <v>.</v>
      </c>
      <c r="B1657" s="244" t="str">
        <f t="shared" si="25"/>
        <v/>
      </c>
    </row>
    <row r="1658" spans="1:2" x14ac:dyDescent="0.2">
      <c r="A1658" t="str">
        <f>IF(C1658&amp;G1658&amp;D1658&lt;&gt;'Funnel setup'!$K$3&amp;'Funnel setup'!$K$4&amp;'Funnel setup'!$K$6,".",IF(A1657=".",1,A1657+1))</f>
        <v>.</v>
      </c>
      <c r="B1658" s="244" t="str">
        <f t="shared" si="25"/>
        <v/>
      </c>
    </row>
    <row r="1659" spans="1:2" x14ac:dyDescent="0.2">
      <c r="A1659" t="str">
        <f>IF(C1659&amp;G1659&amp;D1659&lt;&gt;'Funnel setup'!$K$3&amp;'Funnel setup'!$K$4&amp;'Funnel setup'!$K$6,".",IF(A1658=".",1,A1658+1))</f>
        <v>.</v>
      </c>
      <c r="B1659" s="244" t="str">
        <f t="shared" si="25"/>
        <v/>
      </c>
    </row>
    <row r="1660" spans="1:2" x14ac:dyDescent="0.2">
      <c r="A1660" t="str">
        <f>IF(C1660&amp;G1660&amp;D1660&lt;&gt;'Funnel setup'!$K$3&amp;'Funnel setup'!$K$4&amp;'Funnel setup'!$K$6,".",IF(A1659=".",1,A1659+1))</f>
        <v>.</v>
      </c>
      <c r="B1660" s="244" t="str">
        <f t="shared" si="25"/>
        <v/>
      </c>
    </row>
    <row r="1661" spans="1:2" x14ac:dyDescent="0.2">
      <c r="A1661" t="str">
        <f>IF(C1661&amp;G1661&amp;D1661&lt;&gt;'Funnel setup'!$K$3&amp;'Funnel setup'!$K$4&amp;'Funnel setup'!$K$6,".",IF(A1660=".",1,A1660+1))</f>
        <v>.</v>
      </c>
      <c r="B1661" s="244" t="str">
        <f t="shared" si="25"/>
        <v/>
      </c>
    </row>
    <row r="1662" spans="1:2" x14ac:dyDescent="0.2">
      <c r="A1662" t="str">
        <f>IF(C1662&amp;G1662&amp;D1662&lt;&gt;'Funnel setup'!$K$3&amp;'Funnel setup'!$K$4&amp;'Funnel setup'!$K$6,".",IF(A1661=".",1,A1661+1))</f>
        <v>.</v>
      </c>
      <c r="B1662" s="244" t="str">
        <f t="shared" si="25"/>
        <v/>
      </c>
    </row>
    <row r="1663" spans="1:2" x14ac:dyDescent="0.2">
      <c r="A1663" t="str">
        <f>IF(C1663&amp;G1663&amp;D1663&lt;&gt;'Funnel setup'!$K$3&amp;'Funnel setup'!$K$4&amp;'Funnel setup'!$K$6,".",IF(A1662=".",1,A1662+1))</f>
        <v>.</v>
      </c>
      <c r="B1663" s="244" t="str">
        <f t="shared" si="25"/>
        <v/>
      </c>
    </row>
    <row r="1664" spans="1:2" x14ac:dyDescent="0.2">
      <c r="A1664" t="str">
        <f>IF(C1664&amp;G1664&amp;D1664&lt;&gt;'Funnel setup'!$K$3&amp;'Funnel setup'!$K$4&amp;'Funnel setup'!$K$6,".",IF(A1663=".",1,A1663+1))</f>
        <v>.</v>
      </c>
      <c r="B1664" s="244" t="str">
        <f t="shared" si="25"/>
        <v/>
      </c>
    </row>
    <row r="1665" spans="1:2" x14ac:dyDescent="0.2">
      <c r="A1665" t="str">
        <f>IF(C1665&amp;G1665&amp;D1665&lt;&gt;'Funnel setup'!$K$3&amp;'Funnel setup'!$K$4&amp;'Funnel setup'!$K$6,".",IF(A1664=".",1,A1664+1))</f>
        <v>.</v>
      </c>
      <c r="B1665" s="244" t="str">
        <f t="shared" si="25"/>
        <v/>
      </c>
    </row>
    <row r="1666" spans="1:2" x14ac:dyDescent="0.2">
      <c r="A1666" t="str">
        <f>IF(C1666&amp;G1666&amp;D1666&lt;&gt;'Funnel setup'!$K$3&amp;'Funnel setup'!$K$4&amp;'Funnel setup'!$K$6,".",IF(A1665=".",1,A1665+1))</f>
        <v>.</v>
      </c>
      <c r="B1666" s="244" t="str">
        <f t="shared" ref="B1666:B1729" si="26">C1666&amp;D1666&amp;F1666&amp;G1666</f>
        <v/>
      </c>
    </row>
    <row r="1667" spans="1:2" x14ac:dyDescent="0.2">
      <c r="A1667" t="str">
        <f>IF(C1667&amp;G1667&amp;D1667&lt;&gt;'Funnel setup'!$K$3&amp;'Funnel setup'!$K$4&amp;'Funnel setup'!$K$6,".",IF(A1666=".",1,A1666+1))</f>
        <v>.</v>
      </c>
      <c r="B1667" s="244" t="str">
        <f t="shared" si="26"/>
        <v/>
      </c>
    </row>
    <row r="1668" spans="1:2" x14ac:dyDescent="0.2">
      <c r="A1668" t="str">
        <f>IF(C1668&amp;G1668&amp;D1668&lt;&gt;'Funnel setup'!$K$3&amp;'Funnel setup'!$K$4&amp;'Funnel setup'!$K$6,".",IF(A1667=".",1,A1667+1))</f>
        <v>.</v>
      </c>
      <c r="B1668" s="244" t="str">
        <f t="shared" si="26"/>
        <v/>
      </c>
    </row>
    <row r="1669" spans="1:2" x14ac:dyDescent="0.2">
      <c r="A1669" t="str">
        <f>IF(C1669&amp;G1669&amp;D1669&lt;&gt;'Funnel setup'!$K$3&amp;'Funnel setup'!$K$4&amp;'Funnel setup'!$K$6,".",IF(A1668=".",1,A1668+1))</f>
        <v>.</v>
      </c>
      <c r="B1669" s="244" t="str">
        <f t="shared" si="26"/>
        <v/>
      </c>
    </row>
    <row r="1670" spans="1:2" x14ac:dyDescent="0.2">
      <c r="A1670" t="str">
        <f>IF(C1670&amp;G1670&amp;D1670&lt;&gt;'Funnel setup'!$K$3&amp;'Funnel setup'!$K$4&amp;'Funnel setup'!$K$6,".",IF(A1669=".",1,A1669+1))</f>
        <v>.</v>
      </c>
      <c r="B1670" s="244" t="str">
        <f t="shared" si="26"/>
        <v/>
      </c>
    </row>
    <row r="1671" spans="1:2" x14ac:dyDescent="0.2">
      <c r="A1671" t="str">
        <f>IF(C1671&amp;G1671&amp;D1671&lt;&gt;'Funnel setup'!$K$3&amp;'Funnel setup'!$K$4&amp;'Funnel setup'!$K$6,".",IF(A1670=".",1,A1670+1))</f>
        <v>.</v>
      </c>
      <c r="B1671" s="244" t="str">
        <f t="shared" si="26"/>
        <v/>
      </c>
    </row>
    <row r="1672" spans="1:2" x14ac:dyDescent="0.2">
      <c r="A1672" t="str">
        <f>IF(C1672&amp;G1672&amp;D1672&lt;&gt;'Funnel setup'!$K$3&amp;'Funnel setup'!$K$4&amp;'Funnel setup'!$K$6,".",IF(A1671=".",1,A1671+1))</f>
        <v>.</v>
      </c>
      <c r="B1672" s="244" t="str">
        <f t="shared" si="26"/>
        <v/>
      </c>
    </row>
    <row r="1673" spans="1:2" x14ac:dyDescent="0.2">
      <c r="A1673" t="str">
        <f>IF(C1673&amp;G1673&amp;D1673&lt;&gt;'Funnel setup'!$K$3&amp;'Funnel setup'!$K$4&amp;'Funnel setup'!$K$6,".",IF(A1672=".",1,A1672+1))</f>
        <v>.</v>
      </c>
      <c r="B1673" s="244" t="str">
        <f t="shared" si="26"/>
        <v/>
      </c>
    </row>
    <row r="1674" spans="1:2" x14ac:dyDescent="0.2">
      <c r="A1674" t="str">
        <f>IF(C1674&amp;G1674&amp;D1674&lt;&gt;'Funnel setup'!$K$3&amp;'Funnel setup'!$K$4&amp;'Funnel setup'!$K$6,".",IF(A1673=".",1,A1673+1))</f>
        <v>.</v>
      </c>
      <c r="B1674" s="244" t="str">
        <f t="shared" si="26"/>
        <v/>
      </c>
    </row>
    <row r="1675" spans="1:2" x14ac:dyDescent="0.2">
      <c r="A1675" t="str">
        <f>IF(C1675&amp;G1675&amp;D1675&lt;&gt;'Funnel setup'!$K$3&amp;'Funnel setup'!$K$4&amp;'Funnel setup'!$K$6,".",IF(A1674=".",1,A1674+1))</f>
        <v>.</v>
      </c>
      <c r="B1675" s="244" t="str">
        <f t="shared" si="26"/>
        <v/>
      </c>
    </row>
    <row r="1676" spans="1:2" x14ac:dyDescent="0.2">
      <c r="A1676" t="str">
        <f>IF(C1676&amp;G1676&amp;D1676&lt;&gt;'Funnel setup'!$K$3&amp;'Funnel setup'!$K$4&amp;'Funnel setup'!$K$6,".",IF(A1675=".",1,A1675+1))</f>
        <v>.</v>
      </c>
      <c r="B1676" s="244" t="str">
        <f t="shared" si="26"/>
        <v/>
      </c>
    </row>
    <row r="1677" spans="1:2" x14ac:dyDescent="0.2">
      <c r="A1677" t="str">
        <f>IF(C1677&amp;G1677&amp;D1677&lt;&gt;'Funnel setup'!$K$3&amp;'Funnel setup'!$K$4&amp;'Funnel setup'!$K$6,".",IF(A1676=".",1,A1676+1))</f>
        <v>.</v>
      </c>
      <c r="B1677" s="244" t="str">
        <f t="shared" si="26"/>
        <v/>
      </c>
    </row>
    <row r="1678" spans="1:2" x14ac:dyDescent="0.2">
      <c r="A1678" t="str">
        <f>IF(C1678&amp;G1678&amp;D1678&lt;&gt;'Funnel setup'!$K$3&amp;'Funnel setup'!$K$4&amp;'Funnel setup'!$K$6,".",IF(A1677=".",1,A1677+1))</f>
        <v>.</v>
      </c>
      <c r="B1678" s="244" t="str">
        <f t="shared" si="26"/>
        <v/>
      </c>
    </row>
    <row r="1679" spans="1:2" x14ac:dyDescent="0.2">
      <c r="A1679" t="str">
        <f>IF(C1679&amp;G1679&amp;D1679&lt;&gt;'Funnel setup'!$K$3&amp;'Funnel setup'!$K$4&amp;'Funnel setup'!$K$6,".",IF(A1678=".",1,A1678+1))</f>
        <v>.</v>
      </c>
      <c r="B1679" s="244" t="str">
        <f t="shared" si="26"/>
        <v/>
      </c>
    </row>
    <row r="1680" spans="1:2" x14ac:dyDescent="0.2">
      <c r="A1680" t="str">
        <f>IF(C1680&amp;G1680&amp;D1680&lt;&gt;'Funnel setup'!$K$3&amp;'Funnel setup'!$K$4&amp;'Funnel setup'!$K$6,".",IF(A1679=".",1,A1679+1))</f>
        <v>.</v>
      </c>
      <c r="B1680" s="244" t="str">
        <f t="shared" si="26"/>
        <v/>
      </c>
    </row>
    <row r="1681" spans="1:2" x14ac:dyDescent="0.2">
      <c r="A1681" t="str">
        <f>IF(C1681&amp;G1681&amp;D1681&lt;&gt;'Funnel setup'!$K$3&amp;'Funnel setup'!$K$4&amp;'Funnel setup'!$K$6,".",IF(A1680=".",1,A1680+1))</f>
        <v>.</v>
      </c>
      <c r="B1681" s="244" t="str">
        <f t="shared" si="26"/>
        <v/>
      </c>
    </row>
    <row r="1682" spans="1:2" x14ac:dyDescent="0.2">
      <c r="A1682" t="str">
        <f>IF(C1682&amp;G1682&amp;D1682&lt;&gt;'Funnel setup'!$K$3&amp;'Funnel setup'!$K$4&amp;'Funnel setup'!$K$6,".",IF(A1681=".",1,A1681+1))</f>
        <v>.</v>
      </c>
      <c r="B1682" s="244" t="str">
        <f t="shared" si="26"/>
        <v/>
      </c>
    </row>
    <row r="1683" spans="1:2" x14ac:dyDescent="0.2">
      <c r="A1683" t="str">
        <f>IF(C1683&amp;G1683&amp;D1683&lt;&gt;'Funnel setup'!$K$3&amp;'Funnel setup'!$K$4&amp;'Funnel setup'!$K$6,".",IF(A1682=".",1,A1682+1))</f>
        <v>.</v>
      </c>
      <c r="B1683" s="244" t="str">
        <f t="shared" si="26"/>
        <v/>
      </c>
    </row>
    <row r="1684" spans="1:2" x14ac:dyDescent="0.2">
      <c r="A1684" t="str">
        <f>IF(C1684&amp;G1684&amp;D1684&lt;&gt;'Funnel setup'!$K$3&amp;'Funnel setup'!$K$4&amp;'Funnel setup'!$K$6,".",IF(A1683=".",1,A1683+1))</f>
        <v>.</v>
      </c>
      <c r="B1684" s="244" t="str">
        <f t="shared" si="26"/>
        <v/>
      </c>
    </row>
    <row r="1685" spans="1:2" x14ac:dyDescent="0.2">
      <c r="A1685" t="str">
        <f>IF(C1685&amp;G1685&amp;D1685&lt;&gt;'Funnel setup'!$K$3&amp;'Funnel setup'!$K$4&amp;'Funnel setup'!$K$6,".",IF(A1684=".",1,A1684+1))</f>
        <v>.</v>
      </c>
      <c r="B1685" s="244" t="str">
        <f t="shared" si="26"/>
        <v/>
      </c>
    </row>
    <row r="1686" spans="1:2" x14ac:dyDescent="0.2">
      <c r="A1686" t="str">
        <f>IF(C1686&amp;G1686&amp;D1686&lt;&gt;'Funnel setup'!$K$3&amp;'Funnel setup'!$K$4&amp;'Funnel setup'!$K$6,".",IF(A1685=".",1,A1685+1))</f>
        <v>.</v>
      </c>
      <c r="B1686" s="244" t="str">
        <f t="shared" si="26"/>
        <v/>
      </c>
    </row>
    <row r="1687" spans="1:2" x14ac:dyDescent="0.2">
      <c r="A1687" t="str">
        <f>IF(C1687&amp;G1687&amp;D1687&lt;&gt;'Funnel setup'!$K$3&amp;'Funnel setup'!$K$4&amp;'Funnel setup'!$K$6,".",IF(A1686=".",1,A1686+1))</f>
        <v>.</v>
      </c>
      <c r="B1687" s="244" t="str">
        <f t="shared" si="26"/>
        <v/>
      </c>
    </row>
    <row r="1688" spans="1:2" x14ac:dyDescent="0.2">
      <c r="A1688" t="str">
        <f>IF(C1688&amp;G1688&amp;D1688&lt;&gt;'Funnel setup'!$K$3&amp;'Funnel setup'!$K$4&amp;'Funnel setup'!$K$6,".",IF(A1687=".",1,A1687+1))</f>
        <v>.</v>
      </c>
      <c r="B1688" s="244" t="str">
        <f t="shared" si="26"/>
        <v/>
      </c>
    </row>
    <row r="1689" spans="1:2" x14ac:dyDescent="0.2">
      <c r="A1689" t="str">
        <f>IF(C1689&amp;G1689&amp;D1689&lt;&gt;'Funnel setup'!$K$3&amp;'Funnel setup'!$K$4&amp;'Funnel setup'!$K$6,".",IF(A1688=".",1,A1688+1))</f>
        <v>.</v>
      </c>
      <c r="B1689" s="244" t="str">
        <f t="shared" si="26"/>
        <v/>
      </c>
    </row>
    <row r="1690" spans="1:2" x14ac:dyDescent="0.2">
      <c r="A1690" t="str">
        <f>IF(C1690&amp;G1690&amp;D1690&lt;&gt;'Funnel setup'!$K$3&amp;'Funnel setup'!$K$4&amp;'Funnel setup'!$K$6,".",IF(A1689=".",1,A1689+1))</f>
        <v>.</v>
      </c>
      <c r="B1690" s="244" t="str">
        <f t="shared" si="26"/>
        <v/>
      </c>
    </row>
    <row r="1691" spans="1:2" x14ac:dyDescent="0.2">
      <c r="A1691" t="str">
        <f>IF(C1691&amp;G1691&amp;D1691&lt;&gt;'Funnel setup'!$K$3&amp;'Funnel setup'!$K$4&amp;'Funnel setup'!$K$6,".",IF(A1690=".",1,A1690+1))</f>
        <v>.</v>
      </c>
      <c r="B1691" s="244" t="str">
        <f t="shared" si="26"/>
        <v/>
      </c>
    </row>
    <row r="1692" spans="1:2" x14ac:dyDescent="0.2">
      <c r="A1692" t="str">
        <f>IF(C1692&amp;G1692&amp;D1692&lt;&gt;'Funnel setup'!$K$3&amp;'Funnel setup'!$K$4&amp;'Funnel setup'!$K$6,".",IF(A1691=".",1,A1691+1))</f>
        <v>.</v>
      </c>
      <c r="B1692" s="244" t="str">
        <f t="shared" si="26"/>
        <v/>
      </c>
    </row>
    <row r="1693" spans="1:2" x14ac:dyDescent="0.2">
      <c r="A1693" t="str">
        <f>IF(C1693&amp;G1693&amp;D1693&lt;&gt;'Funnel setup'!$K$3&amp;'Funnel setup'!$K$4&amp;'Funnel setup'!$K$6,".",IF(A1692=".",1,A1692+1))</f>
        <v>.</v>
      </c>
      <c r="B1693" s="244" t="str">
        <f t="shared" si="26"/>
        <v/>
      </c>
    </row>
    <row r="1694" spans="1:2" x14ac:dyDescent="0.2">
      <c r="A1694" t="str">
        <f>IF(C1694&amp;G1694&amp;D1694&lt;&gt;'Funnel setup'!$K$3&amp;'Funnel setup'!$K$4&amp;'Funnel setup'!$K$6,".",IF(A1693=".",1,A1693+1))</f>
        <v>.</v>
      </c>
      <c r="B1694" s="244" t="str">
        <f t="shared" si="26"/>
        <v/>
      </c>
    </row>
    <row r="1695" spans="1:2" x14ac:dyDescent="0.2">
      <c r="A1695" t="str">
        <f>IF(C1695&amp;G1695&amp;D1695&lt;&gt;'Funnel setup'!$K$3&amp;'Funnel setup'!$K$4&amp;'Funnel setup'!$K$6,".",IF(A1694=".",1,A1694+1))</f>
        <v>.</v>
      </c>
      <c r="B1695" s="244" t="str">
        <f t="shared" si="26"/>
        <v/>
      </c>
    </row>
    <row r="1696" spans="1:2" x14ac:dyDescent="0.2">
      <c r="A1696" t="str">
        <f>IF(C1696&amp;G1696&amp;D1696&lt;&gt;'Funnel setup'!$K$3&amp;'Funnel setup'!$K$4&amp;'Funnel setup'!$K$6,".",IF(A1695=".",1,A1695+1))</f>
        <v>.</v>
      </c>
      <c r="B1696" s="244" t="str">
        <f t="shared" si="26"/>
        <v/>
      </c>
    </row>
    <row r="1697" spans="1:2" x14ac:dyDescent="0.2">
      <c r="A1697" t="str">
        <f>IF(C1697&amp;G1697&amp;D1697&lt;&gt;'Funnel setup'!$K$3&amp;'Funnel setup'!$K$4&amp;'Funnel setup'!$K$6,".",IF(A1696=".",1,A1696+1))</f>
        <v>.</v>
      </c>
      <c r="B1697" s="244" t="str">
        <f t="shared" si="26"/>
        <v/>
      </c>
    </row>
    <row r="1698" spans="1:2" x14ac:dyDescent="0.2">
      <c r="A1698" t="str">
        <f>IF(C1698&amp;G1698&amp;D1698&lt;&gt;'Funnel setup'!$K$3&amp;'Funnel setup'!$K$4&amp;'Funnel setup'!$K$6,".",IF(A1697=".",1,A1697+1))</f>
        <v>.</v>
      </c>
      <c r="B1698" s="244" t="str">
        <f t="shared" si="26"/>
        <v/>
      </c>
    </row>
    <row r="1699" spans="1:2" x14ac:dyDescent="0.2">
      <c r="A1699" t="str">
        <f>IF(C1699&amp;G1699&amp;D1699&lt;&gt;'Funnel setup'!$K$3&amp;'Funnel setup'!$K$4&amp;'Funnel setup'!$K$6,".",IF(A1698=".",1,A1698+1))</f>
        <v>.</v>
      </c>
      <c r="B1699" s="244" t="str">
        <f t="shared" si="26"/>
        <v/>
      </c>
    </row>
    <row r="1700" spans="1:2" x14ac:dyDescent="0.2">
      <c r="A1700" t="str">
        <f>IF(C1700&amp;G1700&amp;D1700&lt;&gt;'Funnel setup'!$K$3&amp;'Funnel setup'!$K$4&amp;'Funnel setup'!$K$6,".",IF(A1699=".",1,A1699+1))</f>
        <v>.</v>
      </c>
      <c r="B1700" s="244" t="str">
        <f t="shared" si="26"/>
        <v/>
      </c>
    </row>
    <row r="1701" spans="1:2" x14ac:dyDescent="0.2">
      <c r="A1701" t="str">
        <f>IF(C1701&amp;G1701&amp;D1701&lt;&gt;'Funnel setup'!$K$3&amp;'Funnel setup'!$K$4&amp;'Funnel setup'!$K$6,".",IF(A1700=".",1,A1700+1))</f>
        <v>.</v>
      </c>
      <c r="B1701" s="244" t="str">
        <f t="shared" si="26"/>
        <v/>
      </c>
    </row>
    <row r="1702" spans="1:2" x14ac:dyDescent="0.2">
      <c r="A1702" t="str">
        <f>IF(C1702&amp;G1702&amp;D1702&lt;&gt;'Funnel setup'!$K$3&amp;'Funnel setup'!$K$4&amp;'Funnel setup'!$K$6,".",IF(A1701=".",1,A1701+1))</f>
        <v>.</v>
      </c>
      <c r="B1702" s="244" t="str">
        <f t="shared" si="26"/>
        <v/>
      </c>
    </row>
    <row r="1703" spans="1:2" x14ac:dyDescent="0.2">
      <c r="A1703" t="str">
        <f>IF(C1703&amp;G1703&amp;D1703&lt;&gt;'Funnel setup'!$K$3&amp;'Funnel setup'!$K$4&amp;'Funnel setup'!$K$6,".",IF(A1702=".",1,A1702+1))</f>
        <v>.</v>
      </c>
      <c r="B1703" s="244" t="str">
        <f t="shared" si="26"/>
        <v/>
      </c>
    </row>
    <row r="1704" spans="1:2" x14ac:dyDescent="0.2">
      <c r="A1704" t="str">
        <f>IF(C1704&amp;G1704&amp;D1704&lt;&gt;'Funnel setup'!$K$3&amp;'Funnel setup'!$K$4&amp;'Funnel setup'!$K$6,".",IF(A1703=".",1,A1703+1))</f>
        <v>.</v>
      </c>
      <c r="B1704" s="244" t="str">
        <f t="shared" si="26"/>
        <v/>
      </c>
    </row>
    <row r="1705" spans="1:2" x14ac:dyDescent="0.2">
      <c r="A1705" t="str">
        <f>IF(C1705&amp;G1705&amp;D1705&lt;&gt;'Funnel setup'!$K$3&amp;'Funnel setup'!$K$4&amp;'Funnel setup'!$K$6,".",IF(A1704=".",1,A1704+1))</f>
        <v>.</v>
      </c>
      <c r="B1705" s="244" t="str">
        <f t="shared" si="26"/>
        <v/>
      </c>
    </row>
    <row r="1706" spans="1:2" x14ac:dyDescent="0.2">
      <c r="A1706" t="str">
        <f>IF(C1706&amp;G1706&amp;D1706&lt;&gt;'Funnel setup'!$K$3&amp;'Funnel setup'!$K$4&amp;'Funnel setup'!$K$6,".",IF(A1705=".",1,A1705+1))</f>
        <v>.</v>
      </c>
      <c r="B1706" s="244" t="str">
        <f t="shared" si="26"/>
        <v/>
      </c>
    </row>
    <row r="1707" spans="1:2" x14ac:dyDescent="0.2">
      <c r="A1707" t="str">
        <f>IF(C1707&amp;G1707&amp;D1707&lt;&gt;'Funnel setup'!$K$3&amp;'Funnel setup'!$K$4&amp;'Funnel setup'!$K$6,".",IF(A1706=".",1,A1706+1))</f>
        <v>.</v>
      </c>
      <c r="B1707" s="244" t="str">
        <f t="shared" si="26"/>
        <v/>
      </c>
    </row>
    <row r="1708" spans="1:2" x14ac:dyDescent="0.2">
      <c r="A1708" t="str">
        <f>IF(C1708&amp;G1708&amp;D1708&lt;&gt;'Funnel setup'!$K$3&amp;'Funnel setup'!$K$4&amp;'Funnel setup'!$K$6,".",IF(A1707=".",1,A1707+1))</f>
        <v>.</v>
      </c>
      <c r="B1708" s="244" t="str">
        <f t="shared" si="26"/>
        <v/>
      </c>
    </row>
    <row r="1709" spans="1:2" x14ac:dyDescent="0.2">
      <c r="A1709" t="str">
        <f>IF(C1709&amp;G1709&amp;D1709&lt;&gt;'Funnel setup'!$K$3&amp;'Funnel setup'!$K$4&amp;'Funnel setup'!$K$6,".",IF(A1708=".",1,A1708+1))</f>
        <v>.</v>
      </c>
      <c r="B1709" s="244" t="str">
        <f t="shared" si="26"/>
        <v/>
      </c>
    </row>
    <row r="1710" spans="1:2" x14ac:dyDescent="0.2">
      <c r="A1710" t="str">
        <f>IF(C1710&amp;G1710&amp;D1710&lt;&gt;'Funnel setup'!$K$3&amp;'Funnel setup'!$K$4&amp;'Funnel setup'!$K$6,".",IF(A1709=".",1,A1709+1))</f>
        <v>.</v>
      </c>
      <c r="B1710" s="244" t="str">
        <f t="shared" si="26"/>
        <v/>
      </c>
    </row>
    <row r="1711" spans="1:2" x14ac:dyDescent="0.2">
      <c r="A1711" t="str">
        <f>IF(C1711&amp;G1711&amp;D1711&lt;&gt;'Funnel setup'!$K$3&amp;'Funnel setup'!$K$4&amp;'Funnel setup'!$K$6,".",IF(A1710=".",1,A1710+1))</f>
        <v>.</v>
      </c>
      <c r="B1711" s="244" t="str">
        <f t="shared" si="26"/>
        <v/>
      </c>
    </row>
    <row r="1712" spans="1:2" x14ac:dyDescent="0.2">
      <c r="A1712" t="str">
        <f>IF(C1712&amp;G1712&amp;D1712&lt;&gt;'Funnel setup'!$K$3&amp;'Funnel setup'!$K$4&amp;'Funnel setup'!$K$6,".",IF(A1711=".",1,A1711+1))</f>
        <v>.</v>
      </c>
      <c r="B1712" s="244" t="str">
        <f t="shared" si="26"/>
        <v/>
      </c>
    </row>
    <row r="1713" spans="1:2" x14ac:dyDescent="0.2">
      <c r="A1713" t="str">
        <f>IF(C1713&amp;G1713&amp;D1713&lt;&gt;'Funnel setup'!$K$3&amp;'Funnel setup'!$K$4&amp;'Funnel setup'!$K$6,".",IF(A1712=".",1,A1712+1))</f>
        <v>.</v>
      </c>
      <c r="B1713" s="244" t="str">
        <f t="shared" si="26"/>
        <v/>
      </c>
    </row>
    <row r="1714" spans="1:2" x14ac:dyDescent="0.2">
      <c r="A1714" t="str">
        <f>IF(C1714&amp;G1714&amp;D1714&lt;&gt;'Funnel setup'!$K$3&amp;'Funnel setup'!$K$4&amp;'Funnel setup'!$K$6,".",IF(A1713=".",1,A1713+1))</f>
        <v>.</v>
      </c>
      <c r="B1714" s="244" t="str">
        <f t="shared" si="26"/>
        <v/>
      </c>
    </row>
    <row r="1715" spans="1:2" x14ac:dyDescent="0.2">
      <c r="A1715" t="str">
        <f>IF(C1715&amp;G1715&amp;D1715&lt;&gt;'Funnel setup'!$K$3&amp;'Funnel setup'!$K$4&amp;'Funnel setup'!$K$6,".",IF(A1714=".",1,A1714+1))</f>
        <v>.</v>
      </c>
      <c r="B1715" s="244" t="str">
        <f t="shared" si="26"/>
        <v/>
      </c>
    </row>
    <row r="1716" spans="1:2" x14ac:dyDescent="0.2">
      <c r="A1716" t="str">
        <f>IF(C1716&amp;G1716&amp;D1716&lt;&gt;'Funnel setup'!$K$3&amp;'Funnel setup'!$K$4&amp;'Funnel setup'!$K$6,".",IF(A1715=".",1,A1715+1))</f>
        <v>.</v>
      </c>
      <c r="B1716" s="244" t="str">
        <f t="shared" si="26"/>
        <v/>
      </c>
    </row>
    <row r="1717" spans="1:2" x14ac:dyDescent="0.2">
      <c r="A1717" t="str">
        <f>IF(C1717&amp;G1717&amp;D1717&lt;&gt;'Funnel setup'!$K$3&amp;'Funnel setup'!$K$4&amp;'Funnel setup'!$K$6,".",IF(A1716=".",1,A1716+1))</f>
        <v>.</v>
      </c>
      <c r="B1717" s="244" t="str">
        <f t="shared" si="26"/>
        <v/>
      </c>
    </row>
    <row r="1718" spans="1:2" x14ac:dyDescent="0.2">
      <c r="A1718" t="str">
        <f>IF(C1718&amp;G1718&amp;D1718&lt;&gt;'Funnel setup'!$K$3&amp;'Funnel setup'!$K$4&amp;'Funnel setup'!$K$6,".",IF(A1717=".",1,A1717+1))</f>
        <v>.</v>
      </c>
      <c r="B1718" s="244" t="str">
        <f t="shared" si="26"/>
        <v/>
      </c>
    </row>
    <row r="1719" spans="1:2" x14ac:dyDescent="0.2">
      <c r="A1719" t="str">
        <f>IF(C1719&amp;G1719&amp;D1719&lt;&gt;'Funnel setup'!$K$3&amp;'Funnel setup'!$K$4&amp;'Funnel setup'!$K$6,".",IF(A1718=".",1,A1718+1))</f>
        <v>.</v>
      </c>
      <c r="B1719" s="244" t="str">
        <f t="shared" si="26"/>
        <v/>
      </c>
    </row>
    <row r="1720" spans="1:2" x14ac:dyDescent="0.2">
      <c r="A1720" t="str">
        <f>IF(C1720&amp;G1720&amp;D1720&lt;&gt;'Funnel setup'!$K$3&amp;'Funnel setup'!$K$4&amp;'Funnel setup'!$K$6,".",IF(A1719=".",1,A1719+1))</f>
        <v>.</v>
      </c>
      <c r="B1720" s="244" t="str">
        <f t="shared" si="26"/>
        <v/>
      </c>
    </row>
    <row r="1721" spans="1:2" x14ac:dyDescent="0.2">
      <c r="A1721" t="str">
        <f>IF(C1721&amp;G1721&amp;D1721&lt;&gt;'Funnel setup'!$K$3&amp;'Funnel setup'!$K$4&amp;'Funnel setup'!$K$6,".",IF(A1720=".",1,A1720+1))</f>
        <v>.</v>
      </c>
      <c r="B1721" s="244" t="str">
        <f t="shared" si="26"/>
        <v/>
      </c>
    </row>
    <row r="1722" spans="1:2" x14ac:dyDescent="0.2">
      <c r="A1722" t="str">
        <f>IF(C1722&amp;G1722&amp;D1722&lt;&gt;'Funnel setup'!$K$3&amp;'Funnel setup'!$K$4&amp;'Funnel setup'!$K$6,".",IF(A1721=".",1,A1721+1))</f>
        <v>.</v>
      </c>
      <c r="B1722" s="244" t="str">
        <f t="shared" si="26"/>
        <v/>
      </c>
    </row>
    <row r="1723" spans="1:2" x14ac:dyDescent="0.2">
      <c r="A1723" t="str">
        <f>IF(C1723&amp;G1723&amp;D1723&lt;&gt;'Funnel setup'!$K$3&amp;'Funnel setup'!$K$4&amp;'Funnel setup'!$K$6,".",IF(A1722=".",1,A1722+1))</f>
        <v>.</v>
      </c>
      <c r="B1723" s="244" t="str">
        <f t="shared" si="26"/>
        <v/>
      </c>
    </row>
    <row r="1724" spans="1:2" x14ac:dyDescent="0.2">
      <c r="A1724" t="str">
        <f>IF(C1724&amp;G1724&amp;D1724&lt;&gt;'Funnel setup'!$K$3&amp;'Funnel setup'!$K$4&amp;'Funnel setup'!$K$6,".",IF(A1723=".",1,A1723+1))</f>
        <v>.</v>
      </c>
      <c r="B1724" s="244" t="str">
        <f t="shared" si="26"/>
        <v/>
      </c>
    </row>
    <row r="1725" spans="1:2" x14ac:dyDescent="0.2">
      <c r="A1725" t="str">
        <f>IF(C1725&amp;G1725&amp;D1725&lt;&gt;'Funnel setup'!$K$3&amp;'Funnel setup'!$K$4&amp;'Funnel setup'!$K$6,".",IF(A1724=".",1,A1724+1))</f>
        <v>.</v>
      </c>
      <c r="B1725" s="244" t="str">
        <f t="shared" si="26"/>
        <v/>
      </c>
    </row>
    <row r="1726" spans="1:2" x14ac:dyDescent="0.2">
      <c r="A1726" t="str">
        <f>IF(C1726&amp;G1726&amp;D1726&lt;&gt;'Funnel setup'!$K$3&amp;'Funnel setup'!$K$4&amp;'Funnel setup'!$K$6,".",IF(A1725=".",1,A1725+1))</f>
        <v>.</v>
      </c>
      <c r="B1726" s="244" t="str">
        <f t="shared" si="26"/>
        <v/>
      </c>
    </row>
    <row r="1727" spans="1:2" x14ac:dyDescent="0.2">
      <c r="A1727" t="str">
        <f>IF(C1727&amp;G1727&amp;D1727&lt;&gt;'Funnel setup'!$K$3&amp;'Funnel setup'!$K$4&amp;'Funnel setup'!$K$6,".",IF(A1726=".",1,A1726+1))</f>
        <v>.</v>
      </c>
      <c r="B1727" s="244" t="str">
        <f t="shared" si="26"/>
        <v/>
      </c>
    </row>
    <row r="1728" spans="1:2" x14ac:dyDescent="0.2">
      <c r="A1728" t="str">
        <f>IF(C1728&amp;G1728&amp;D1728&lt;&gt;'Funnel setup'!$K$3&amp;'Funnel setup'!$K$4&amp;'Funnel setup'!$K$6,".",IF(A1727=".",1,A1727+1))</f>
        <v>.</v>
      </c>
      <c r="B1728" s="244" t="str">
        <f t="shared" si="26"/>
        <v/>
      </c>
    </row>
    <row r="1729" spans="1:2" x14ac:dyDescent="0.2">
      <c r="A1729" t="str">
        <f>IF(C1729&amp;G1729&amp;D1729&lt;&gt;'Funnel setup'!$K$3&amp;'Funnel setup'!$K$4&amp;'Funnel setup'!$K$6,".",IF(A1728=".",1,A1728+1))</f>
        <v>.</v>
      </c>
      <c r="B1729" s="244" t="str">
        <f t="shared" si="26"/>
        <v/>
      </c>
    </row>
    <row r="1730" spans="1:2" x14ac:dyDescent="0.2">
      <c r="A1730" t="str">
        <f>IF(C1730&amp;G1730&amp;D1730&lt;&gt;'Funnel setup'!$K$3&amp;'Funnel setup'!$K$4&amp;'Funnel setup'!$K$6,".",IF(A1729=".",1,A1729+1))</f>
        <v>.</v>
      </c>
      <c r="B1730" s="244" t="str">
        <f t="shared" ref="B1730:B1793" si="27">C1730&amp;D1730&amp;F1730&amp;G1730</f>
        <v/>
      </c>
    </row>
    <row r="1731" spans="1:2" x14ac:dyDescent="0.2">
      <c r="A1731" t="str">
        <f>IF(C1731&amp;G1731&amp;D1731&lt;&gt;'Funnel setup'!$K$3&amp;'Funnel setup'!$K$4&amp;'Funnel setup'!$K$6,".",IF(A1730=".",1,A1730+1))</f>
        <v>.</v>
      </c>
      <c r="B1731" s="244" t="str">
        <f t="shared" si="27"/>
        <v/>
      </c>
    </row>
    <row r="1732" spans="1:2" x14ac:dyDescent="0.2">
      <c r="A1732" t="str">
        <f>IF(C1732&amp;G1732&amp;D1732&lt;&gt;'Funnel setup'!$K$3&amp;'Funnel setup'!$K$4&amp;'Funnel setup'!$K$6,".",IF(A1731=".",1,A1731+1))</f>
        <v>.</v>
      </c>
      <c r="B1732" s="244" t="str">
        <f t="shared" si="27"/>
        <v/>
      </c>
    </row>
    <row r="1733" spans="1:2" x14ac:dyDescent="0.2">
      <c r="A1733" t="str">
        <f>IF(C1733&amp;G1733&amp;D1733&lt;&gt;'Funnel setup'!$K$3&amp;'Funnel setup'!$K$4&amp;'Funnel setup'!$K$6,".",IF(A1732=".",1,A1732+1))</f>
        <v>.</v>
      </c>
      <c r="B1733" s="244" t="str">
        <f t="shared" si="27"/>
        <v/>
      </c>
    </row>
    <row r="1734" spans="1:2" x14ac:dyDescent="0.2">
      <c r="A1734" t="str">
        <f>IF(C1734&amp;G1734&amp;D1734&lt;&gt;'Funnel setup'!$K$3&amp;'Funnel setup'!$K$4&amp;'Funnel setup'!$K$6,".",IF(A1733=".",1,A1733+1))</f>
        <v>.</v>
      </c>
      <c r="B1734" s="244" t="str">
        <f t="shared" si="27"/>
        <v/>
      </c>
    </row>
    <row r="1735" spans="1:2" x14ac:dyDescent="0.2">
      <c r="A1735" t="str">
        <f>IF(C1735&amp;G1735&amp;D1735&lt;&gt;'Funnel setup'!$K$3&amp;'Funnel setup'!$K$4&amp;'Funnel setup'!$K$6,".",IF(A1734=".",1,A1734+1))</f>
        <v>.</v>
      </c>
      <c r="B1735" s="244" t="str">
        <f t="shared" si="27"/>
        <v/>
      </c>
    </row>
    <row r="1736" spans="1:2" x14ac:dyDescent="0.2">
      <c r="A1736" t="str">
        <f>IF(C1736&amp;G1736&amp;D1736&lt;&gt;'Funnel setup'!$K$3&amp;'Funnel setup'!$K$4&amp;'Funnel setup'!$K$6,".",IF(A1735=".",1,A1735+1))</f>
        <v>.</v>
      </c>
      <c r="B1736" s="244" t="str">
        <f t="shared" si="27"/>
        <v/>
      </c>
    </row>
    <row r="1737" spans="1:2" x14ac:dyDescent="0.2">
      <c r="A1737" t="str">
        <f>IF(C1737&amp;G1737&amp;D1737&lt;&gt;'Funnel setup'!$K$3&amp;'Funnel setup'!$K$4&amp;'Funnel setup'!$K$6,".",IF(A1736=".",1,A1736+1))</f>
        <v>.</v>
      </c>
      <c r="B1737" s="244" t="str">
        <f t="shared" si="27"/>
        <v/>
      </c>
    </row>
    <row r="1738" spans="1:2" x14ac:dyDescent="0.2">
      <c r="A1738" t="str">
        <f>IF(C1738&amp;G1738&amp;D1738&lt;&gt;'Funnel setup'!$K$3&amp;'Funnel setup'!$K$4&amp;'Funnel setup'!$K$6,".",IF(A1737=".",1,A1737+1))</f>
        <v>.</v>
      </c>
      <c r="B1738" s="244" t="str">
        <f t="shared" si="27"/>
        <v/>
      </c>
    </row>
    <row r="1739" spans="1:2" x14ac:dyDescent="0.2">
      <c r="A1739" t="str">
        <f>IF(C1739&amp;G1739&amp;D1739&lt;&gt;'Funnel setup'!$K$3&amp;'Funnel setup'!$K$4&amp;'Funnel setup'!$K$6,".",IF(A1738=".",1,A1738+1))</f>
        <v>.</v>
      </c>
      <c r="B1739" s="244" t="str">
        <f t="shared" si="27"/>
        <v/>
      </c>
    </row>
    <row r="1740" spans="1:2" x14ac:dyDescent="0.2">
      <c r="A1740" t="str">
        <f>IF(C1740&amp;G1740&amp;D1740&lt;&gt;'Funnel setup'!$K$3&amp;'Funnel setup'!$K$4&amp;'Funnel setup'!$K$6,".",IF(A1739=".",1,A1739+1))</f>
        <v>.</v>
      </c>
      <c r="B1740" s="244" t="str">
        <f t="shared" si="27"/>
        <v/>
      </c>
    </row>
    <row r="1741" spans="1:2" x14ac:dyDescent="0.2">
      <c r="A1741" t="str">
        <f>IF(C1741&amp;G1741&amp;D1741&lt;&gt;'Funnel setup'!$K$3&amp;'Funnel setup'!$K$4&amp;'Funnel setup'!$K$6,".",IF(A1740=".",1,A1740+1))</f>
        <v>.</v>
      </c>
      <c r="B1741" s="244" t="str">
        <f t="shared" si="27"/>
        <v/>
      </c>
    </row>
    <row r="1742" spans="1:2" x14ac:dyDescent="0.2">
      <c r="A1742" t="str">
        <f>IF(C1742&amp;G1742&amp;D1742&lt;&gt;'Funnel setup'!$K$3&amp;'Funnel setup'!$K$4&amp;'Funnel setup'!$K$6,".",IF(A1741=".",1,A1741+1))</f>
        <v>.</v>
      </c>
      <c r="B1742" s="244" t="str">
        <f t="shared" si="27"/>
        <v/>
      </c>
    </row>
    <row r="1743" spans="1:2" x14ac:dyDescent="0.2">
      <c r="A1743" t="str">
        <f>IF(C1743&amp;G1743&amp;D1743&lt;&gt;'Funnel setup'!$K$3&amp;'Funnel setup'!$K$4&amp;'Funnel setup'!$K$6,".",IF(A1742=".",1,A1742+1))</f>
        <v>.</v>
      </c>
      <c r="B1743" s="244" t="str">
        <f t="shared" si="27"/>
        <v/>
      </c>
    </row>
    <row r="1744" spans="1:2" x14ac:dyDescent="0.2">
      <c r="A1744" t="str">
        <f>IF(C1744&amp;G1744&amp;D1744&lt;&gt;'Funnel setup'!$K$3&amp;'Funnel setup'!$K$4&amp;'Funnel setup'!$K$6,".",IF(A1743=".",1,A1743+1))</f>
        <v>.</v>
      </c>
      <c r="B1744" s="244" t="str">
        <f t="shared" si="27"/>
        <v/>
      </c>
    </row>
    <row r="1745" spans="1:2" x14ac:dyDescent="0.2">
      <c r="A1745" t="str">
        <f>IF(C1745&amp;G1745&amp;D1745&lt;&gt;'Funnel setup'!$K$3&amp;'Funnel setup'!$K$4&amp;'Funnel setup'!$K$6,".",IF(A1744=".",1,A1744+1))</f>
        <v>.</v>
      </c>
      <c r="B1745" s="244" t="str">
        <f t="shared" si="27"/>
        <v/>
      </c>
    </row>
    <row r="1746" spans="1:2" x14ac:dyDescent="0.2">
      <c r="A1746" t="str">
        <f>IF(C1746&amp;G1746&amp;D1746&lt;&gt;'Funnel setup'!$K$3&amp;'Funnel setup'!$K$4&amp;'Funnel setup'!$K$6,".",IF(A1745=".",1,A1745+1))</f>
        <v>.</v>
      </c>
      <c r="B1746" s="244" t="str">
        <f t="shared" si="27"/>
        <v/>
      </c>
    </row>
    <row r="1747" spans="1:2" x14ac:dyDescent="0.2">
      <c r="A1747" t="str">
        <f>IF(C1747&amp;G1747&amp;D1747&lt;&gt;'Funnel setup'!$K$3&amp;'Funnel setup'!$K$4&amp;'Funnel setup'!$K$6,".",IF(A1746=".",1,A1746+1))</f>
        <v>.</v>
      </c>
      <c r="B1747" s="244" t="str">
        <f t="shared" si="27"/>
        <v/>
      </c>
    </row>
    <row r="1748" spans="1:2" x14ac:dyDescent="0.2">
      <c r="A1748" t="str">
        <f>IF(C1748&amp;G1748&amp;D1748&lt;&gt;'Funnel setup'!$K$3&amp;'Funnel setup'!$K$4&amp;'Funnel setup'!$K$6,".",IF(A1747=".",1,A1747+1))</f>
        <v>.</v>
      </c>
      <c r="B1748" s="244" t="str">
        <f t="shared" si="27"/>
        <v/>
      </c>
    </row>
    <row r="1749" spans="1:2" x14ac:dyDescent="0.2">
      <c r="A1749" t="str">
        <f>IF(C1749&amp;G1749&amp;D1749&lt;&gt;'Funnel setup'!$K$3&amp;'Funnel setup'!$K$4&amp;'Funnel setup'!$K$6,".",IF(A1748=".",1,A1748+1))</f>
        <v>.</v>
      </c>
      <c r="B1749" s="244" t="str">
        <f t="shared" si="27"/>
        <v/>
      </c>
    </row>
    <row r="1750" spans="1:2" x14ac:dyDescent="0.2">
      <c r="A1750" t="str">
        <f>IF(C1750&amp;G1750&amp;D1750&lt;&gt;'Funnel setup'!$K$3&amp;'Funnel setup'!$K$4&amp;'Funnel setup'!$K$6,".",IF(A1749=".",1,A1749+1))</f>
        <v>.</v>
      </c>
      <c r="B1750" s="244" t="str">
        <f t="shared" si="27"/>
        <v/>
      </c>
    </row>
    <row r="1751" spans="1:2" x14ac:dyDescent="0.2">
      <c r="A1751" t="str">
        <f>IF(C1751&amp;G1751&amp;D1751&lt;&gt;'Funnel setup'!$K$3&amp;'Funnel setup'!$K$4&amp;'Funnel setup'!$K$6,".",IF(A1750=".",1,A1750+1))</f>
        <v>.</v>
      </c>
      <c r="B1751" s="244" t="str">
        <f t="shared" si="27"/>
        <v/>
      </c>
    </row>
    <row r="1752" spans="1:2" x14ac:dyDescent="0.2">
      <c r="A1752" t="str">
        <f>IF(C1752&amp;G1752&amp;D1752&lt;&gt;'Funnel setup'!$K$3&amp;'Funnel setup'!$K$4&amp;'Funnel setup'!$K$6,".",IF(A1751=".",1,A1751+1))</f>
        <v>.</v>
      </c>
      <c r="B1752" s="244" t="str">
        <f t="shared" si="27"/>
        <v/>
      </c>
    </row>
    <row r="1753" spans="1:2" x14ac:dyDescent="0.2">
      <c r="A1753" t="str">
        <f>IF(C1753&amp;G1753&amp;D1753&lt;&gt;'Funnel setup'!$K$3&amp;'Funnel setup'!$K$4&amp;'Funnel setup'!$K$6,".",IF(A1752=".",1,A1752+1))</f>
        <v>.</v>
      </c>
      <c r="B1753" s="244" t="str">
        <f t="shared" si="27"/>
        <v/>
      </c>
    </row>
    <row r="1754" spans="1:2" x14ac:dyDescent="0.2">
      <c r="A1754" t="str">
        <f>IF(C1754&amp;G1754&amp;D1754&lt;&gt;'Funnel setup'!$K$3&amp;'Funnel setup'!$K$4&amp;'Funnel setup'!$K$6,".",IF(A1753=".",1,A1753+1))</f>
        <v>.</v>
      </c>
      <c r="B1754" s="244" t="str">
        <f t="shared" si="27"/>
        <v/>
      </c>
    </row>
    <row r="1755" spans="1:2" x14ac:dyDescent="0.2">
      <c r="A1755" t="str">
        <f>IF(C1755&amp;G1755&amp;D1755&lt;&gt;'Funnel setup'!$K$3&amp;'Funnel setup'!$K$4&amp;'Funnel setup'!$K$6,".",IF(A1754=".",1,A1754+1))</f>
        <v>.</v>
      </c>
      <c r="B1755" s="244" t="str">
        <f t="shared" si="27"/>
        <v/>
      </c>
    </row>
    <row r="1756" spans="1:2" x14ac:dyDescent="0.2">
      <c r="A1756" t="str">
        <f>IF(C1756&amp;G1756&amp;D1756&lt;&gt;'Funnel setup'!$K$3&amp;'Funnel setup'!$K$4&amp;'Funnel setup'!$K$6,".",IF(A1755=".",1,A1755+1))</f>
        <v>.</v>
      </c>
      <c r="B1756" s="244" t="str">
        <f t="shared" si="27"/>
        <v/>
      </c>
    </row>
    <row r="1757" spans="1:2" x14ac:dyDescent="0.2">
      <c r="A1757" t="str">
        <f>IF(C1757&amp;G1757&amp;D1757&lt;&gt;'Funnel setup'!$K$3&amp;'Funnel setup'!$K$4&amp;'Funnel setup'!$K$6,".",IF(A1756=".",1,A1756+1))</f>
        <v>.</v>
      </c>
      <c r="B1757" s="244" t="str">
        <f t="shared" si="27"/>
        <v/>
      </c>
    </row>
    <row r="1758" spans="1:2" x14ac:dyDescent="0.2">
      <c r="A1758" t="str">
        <f>IF(C1758&amp;G1758&amp;D1758&lt;&gt;'Funnel setup'!$K$3&amp;'Funnel setup'!$K$4&amp;'Funnel setup'!$K$6,".",IF(A1757=".",1,A1757+1))</f>
        <v>.</v>
      </c>
      <c r="B1758" s="244" t="str">
        <f t="shared" si="27"/>
        <v/>
      </c>
    </row>
    <row r="1759" spans="1:2" x14ac:dyDescent="0.2">
      <c r="A1759" t="str">
        <f>IF(C1759&amp;G1759&amp;D1759&lt;&gt;'Funnel setup'!$K$3&amp;'Funnel setup'!$K$4&amp;'Funnel setup'!$K$6,".",IF(A1758=".",1,A1758+1))</f>
        <v>.</v>
      </c>
      <c r="B1759" s="244" t="str">
        <f t="shared" si="27"/>
        <v/>
      </c>
    </row>
    <row r="1760" spans="1:2" x14ac:dyDescent="0.2">
      <c r="A1760" t="str">
        <f>IF(C1760&amp;G1760&amp;D1760&lt;&gt;'Funnel setup'!$K$3&amp;'Funnel setup'!$K$4&amp;'Funnel setup'!$K$6,".",IF(A1759=".",1,A1759+1))</f>
        <v>.</v>
      </c>
      <c r="B1760" s="244" t="str">
        <f t="shared" si="27"/>
        <v/>
      </c>
    </row>
    <row r="1761" spans="1:2" x14ac:dyDescent="0.2">
      <c r="A1761" t="str">
        <f>IF(C1761&amp;G1761&amp;D1761&lt;&gt;'Funnel setup'!$K$3&amp;'Funnel setup'!$K$4&amp;'Funnel setup'!$K$6,".",IF(A1760=".",1,A1760+1))</f>
        <v>.</v>
      </c>
      <c r="B1761" s="244" t="str">
        <f t="shared" si="27"/>
        <v/>
      </c>
    </row>
    <row r="1762" spans="1:2" x14ac:dyDescent="0.2">
      <c r="A1762" t="str">
        <f>IF(C1762&amp;G1762&amp;D1762&lt;&gt;'Funnel setup'!$K$3&amp;'Funnel setup'!$K$4&amp;'Funnel setup'!$K$6,".",IF(A1761=".",1,A1761+1))</f>
        <v>.</v>
      </c>
      <c r="B1762" s="244" t="str">
        <f t="shared" si="27"/>
        <v/>
      </c>
    </row>
    <row r="1763" spans="1:2" x14ac:dyDescent="0.2">
      <c r="A1763" t="str">
        <f>IF(C1763&amp;G1763&amp;D1763&lt;&gt;'Funnel setup'!$K$3&amp;'Funnel setup'!$K$4&amp;'Funnel setup'!$K$6,".",IF(A1762=".",1,A1762+1))</f>
        <v>.</v>
      </c>
      <c r="B1763" s="244" t="str">
        <f t="shared" si="27"/>
        <v/>
      </c>
    </row>
    <row r="1764" spans="1:2" x14ac:dyDescent="0.2">
      <c r="A1764" t="str">
        <f>IF(C1764&amp;G1764&amp;D1764&lt;&gt;'Funnel setup'!$K$3&amp;'Funnel setup'!$K$4&amp;'Funnel setup'!$K$6,".",IF(A1763=".",1,A1763+1))</f>
        <v>.</v>
      </c>
      <c r="B1764" s="244" t="str">
        <f t="shared" si="27"/>
        <v/>
      </c>
    </row>
    <row r="1765" spans="1:2" x14ac:dyDescent="0.2">
      <c r="A1765" t="str">
        <f>IF(C1765&amp;G1765&amp;D1765&lt;&gt;'Funnel setup'!$K$3&amp;'Funnel setup'!$K$4&amp;'Funnel setup'!$K$6,".",IF(A1764=".",1,A1764+1))</f>
        <v>.</v>
      </c>
      <c r="B1765" s="244" t="str">
        <f t="shared" si="27"/>
        <v/>
      </c>
    </row>
    <row r="1766" spans="1:2" x14ac:dyDescent="0.2">
      <c r="A1766" t="str">
        <f>IF(C1766&amp;G1766&amp;D1766&lt;&gt;'Funnel setup'!$K$3&amp;'Funnel setup'!$K$4&amp;'Funnel setup'!$K$6,".",IF(A1765=".",1,A1765+1))</f>
        <v>.</v>
      </c>
      <c r="B1766" s="244" t="str">
        <f t="shared" si="27"/>
        <v/>
      </c>
    </row>
    <row r="1767" spans="1:2" x14ac:dyDescent="0.2">
      <c r="A1767" t="str">
        <f>IF(C1767&amp;G1767&amp;D1767&lt;&gt;'Funnel setup'!$K$3&amp;'Funnel setup'!$K$4&amp;'Funnel setup'!$K$6,".",IF(A1766=".",1,A1766+1))</f>
        <v>.</v>
      </c>
      <c r="B1767" s="244" t="str">
        <f t="shared" si="27"/>
        <v/>
      </c>
    </row>
    <row r="1768" spans="1:2" x14ac:dyDescent="0.2">
      <c r="A1768" t="str">
        <f>IF(C1768&amp;G1768&amp;D1768&lt;&gt;'Funnel setup'!$K$3&amp;'Funnel setup'!$K$4&amp;'Funnel setup'!$K$6,".",IF(A1767=".",1,A1767+1))</f>
        <v>.</v>
      </c>
      <c r="B1768" s="244" t="str">
        <f t="shared" si="27"/>
        <v/>
      </c>
    </row>
    <row r="1769" spans="1:2" x14ac:dyDescent="0.2">
      <c r="A1769" t="str">
        <f>IF(C1769&amp;G1769&amp;D1769&lt;&gt;'Funnel setup'!$K$3&amp;'Funnel setup'!$K$4&amp;'Funnel setup'!$K$6,".",IF(A1768=".",1,A1768+1))</f>
        <v>.</v>
      </c>
      <c r="B1769" s="244" t="str">
        <f t="shared" si="27"/>
        <v/>
      </c>
    </row>
    <row r="1770" spans="1:2" x14ac:dyDescent="0.2">
      <c r="A1770" t="str">
        <f>IF(C1770&amp;G1770&amp;D1770&lt;&gt;'Funnel setup'!$K$3&amp;'Funnel setup'!$K$4&amp;'Funnel setup'!$K$6,".",IF(A1769=".",1,A1769+1))</f>
        <v>.</v>
      </c>
      <c r="B1770" s="244" t="str">
        <f t="shared" si="27"/>
        <v/>
      </c>
    </row>
    <row r="1771" spans="1:2" x14ac:dyDescent="0.2">
      <c r="A1771" t="str">
        <f>IF(C1771&amp;G1771&amp;D1771&lt;&gt;'Funnel setup'!$K$3&amp;'Funnel setup'!$K$4&amp;'Funnel setup'!$K$6,".",IF(A1770=".",1,A1770+1))</f>
        <v>.</v>
      </c>
      <c r="B1771" s="244" t="str">
        <f t="shared" si="27"/>
        <v/>
      </c>
    </row>
    <row r="1772" spans="1:2" x14ac:dyDescent="0.2">
      <c r="A1772" t="str">
        <f>IF(C1772&amp;G1772&amp;D1772&lt;&gt;'Funnel setup'!$K$3&amp;'Funnel setup'!$K$4&amp;'Funnel setup'!$K$6,".",IF(A1771=".",1,A1771+1))</f>
        <v>.</v>
      </c>
      <c r="B1772" s="244" t="str">
        <f t="shared" si="27"/>
        <v/>
      </c>
    </row>
    <row r="1773" spans="1:2" x14ac:dyDescent="0.2">
      <c r="A1773" t="str">
        <f>IF(C1773&amp;G1773&amp;D1773&lt;&gt;'Funnel setup'!$K$3&amp;'Funnel setup'!$K$4&amp;'Funnel setup'!$K$6,".",IF(A1772=".",1,A1772+1))</f>
        <v>.</v>
      </c>
      <c r="B1773" s="244" t="str">
        <f t="shared" si="27"/>
        <v/>
      </c>
    </row>
    <row r="1774" spans="1:2" x14ac:dyDescent="0.2">
      <c r="A1774" t="str">
        <f>IF(C1774&amp;G1774&amp;D1774&lt;&gt;'Funnel setup'!$K$3&amp;'Funnel setup'!$K$4&amp;'Funnel setup'!$K$6,".",IF(A1773=".",1,A1773+1))</f>
        <v>.</v>
      </c>
      <c r="B1774" s="244" t="str">
        <f t="shared" si="27"/>
        <v/>
      </c>
    </row>
    <row r="1775" spans="1:2" x14ac:dyDescent="0.2">
      <c r="A1775" t="str">
        <f>IF(C1775&amp;G1775&amp;D1775&lt;&gt;'Funnel setup'!$K$3&amp;'Funnel setup'!$K$4&amp;'Funnel setup'!$K$6,".",IF(A1774=".",1,A1774+1))</f>
        <v>.</v>
      </c>
      <c r="B1775" s="244" t="str">
        <f t="shared" si="27"/>
        <v/>
      </c>
    </row>
    <row r="1776" spans="1:2" x14ac:dyDescent="0.2">
      <c r="A1776" t="str">
        <f>IF(C1776&amp;G1776&amp;D1776&lt;&gt;'Funnel setup'!$K$3&amp;'Funnel setup'!$K$4&amp;'Funnel setup'!$K$6,".",IF(A1775=".",1,A1775+1))</f>
        <v>.</v>
      </c>
      <c r="B1776" s="244" t="str">
        <f t="shared" si="27"/>
        <v/>
      </c>
    </row>
    <row r="1777" spans="1:2" x14ac:dyDescent="0.2">
      <c r="A1777" t="str">
        <f>IF(C1777&amp;G1777&amp;D1777&lt;&gt;'Funnel setup'!$K$3&amp;'Funnel setup'!$K$4&amp;'Funnel setup'!$K$6,".",IF(A1776=".",1,A1776+1))</f>
        <v>.</v>
      </c>
      <c r="B1777" s="244" t="str">
        <f t="shared" si="27"/>
        <v/>
      </c>
    </row>
    <row r="1778" spans="1:2" x14ac:dyDescent="0.2">
      <c r="A1778" t="str">
        <f>IF(C1778&amp;G1778&amp;D1778&lt;&gt;'Funnel setup'!$K$3&amp;'Funnel setup'!$K$4&amp;'Funnel setup'!$K$6,".",IF(A1777=".",1,A1777+1))</f>
        <v>.</v>
      </c>
      <c r="B1778" s="244" t="str">
        <f t="shared" si="27"/>
        <v/>
      </c>
    </row>
    <row r="1779" spans="1:2" x14ac:dyDescent="0.2">
      <c r="A1779" t="str">
        <f>IF(C1779&amp;G1779&amp;D1779&lt;&gt;'Funnel setup'!$K$3&amp;'Funnel setup'!$K$4&amp;'Funnel setup'!$K$6,".",IF(A1778=".",1,A1778+1))</f>
        <v>.</v>
      </c>
      <c r="B1779" s="244" t="str">
        <f t="shared" si="27"/>
        <v/>
      </c>
    </row>
    <row r="1780" spans="1:2" x14ac:dyDescent="0.2">
      <c r="A1780" t="str">
        <f>IF(C1780&amp;G1780&amp;D1780&lt;&gt;'Funnel setup'!$K$3&amp;'Funnel setup'!$K$4&amp;'Funnel setup'!$K$6,".",IF(A1779=".",1,A1779+1))</f>
        <v>.</v>
      </c>
      <c r="B1780" s="244" t="str">
        <f t="shared" si="27"/>
        <v/>
      </c>
    </row>
    <row r="1781" spans="1:2" x14ac:dyDescent="0.2">
      <c r="A1781" t="str">
        <f>IF(C1781&amp;G1781&amp;D1781&lt;&gt;'Funnel setup'!$K$3&amp;'Funnel setup'!$K$4&amp;'Funnel setup'!$K$6,".",IF(A1780=".",1,A1780+1))</f>
        <v>.</v>
      </c>
      <c r="B1781" s="244" t="str">
        <f t="shared" si="27"/>
        <v/>
      </c>
    </row>
    <row r="1782" spans="1:2" x14ac:dyDescent="0.2">
      <c r="A1782" t="str">
        <f>IF(C1782&amp;G1782&amp;D1782&lt;&gt;'Funnel setup'!$K$3&amp;'Funnel setup'!$K$4&amp;'Funnel setup'!$K$6,".",IF(A1781=".",1,A1781+1))</f>
        <v>.</v>
      </c>
      <c r="B1782" s="244" t="str">
        <f t="shared" si="27"/>
        <v/>
      </c>
    </row>
    <row r="1783" spans="1:2" x14ac:dyDescent="0.2">
      <c r="A1783" t="str">
        <f>IF(C1783&amp;G1783&amp;D1783&lt;&gt;'Funnel setup'!$K$3&amp;'Funnel setup'!$K$4&amp;'Funnel setup'!$K$6,".",IF(A1782=".",1,A1782+1))</f>
        <v>.</v>
      </c>
      <c r="B1783" s="244" t="str">
        <f t="shared" si="27"/>
        <v/>
      </c>
    </row>
    <row r="1784" spans="1:2" x14ac:dyDescent="0.2">
      <c r="A1784" t="str">
        <f>IF(C1784&amp;G1784&amp;D1784&lt;&gt;'Funnel setup'!$K$3&amp;'Funnel setup'!$K$4&amp;'Funnel setup'!$K$6,".",IF(A1783=".",1,A1783+1))</f>
        <v>.</v>
      </c>
      <c r="B1784" s="244" t="str">
        <f t="shared" si="27"/>
        <v/>
      </c>
    </row>
    <row r="1785" spans="1:2" x14ac:dyDescent="0.2">
      <c r="A1785" t="str">
        <f>IF(C1785&amp;G1785&amp;D1785&lt;&gt;'Funnel setup'!$K$3&amp;'Funnel setup'!$K$4&amp;'Funnel setup'!$K$6,".",IF(A1784=".",1,A1784+1))</f>
        <v>.</v>
      </c>
      <c r="B1785" s="244" t="str">
        <f t="shared" si="27"/>
        <v/>
      </c>
    </row>
    <row r="1786" spans="1:2" x14ac:dyDescent="0.2">
      <c r="A1786" t="str">
        <f>IF(C1786&amp;G1786&amp;D1786&lt;&gt;'Funnel setup'!$K$3&amp;'Funnel setup'!$K$4&amp;'Funnel setup'!$K$6,".",IF(A1785=".",1,A1785+1))</f>
        <v>.</v>
      </c>
      <c r="B1786" s="244" t="str">
        <f t="shared" si="27"/>
        <v/>
      </c>
    </row>
    <row r="1787" spans="1:2" x14ac:dyDescent="0.2">
      <c r="A1787" t="str">
        <f>IF(C1787&amp;G1787&amp;D1787&lt;&gt;'Funnel setup'!$K$3&amp;'Funnel setup'!$K$4&amp;'Funnel setup'!$K$6,".",IF(A1786=".",1,A1786+1))</f>
        <v>.</v>
      </c>
      <c r="B1787" s="244" t="str">
        <f t="shared" si="27"/>
        <v/>
      </c>
    </row>
    <row r="1788" spans="1:2" x14ac:dyDescent="0.2">
      <c r="A1788" t="str">
        <f>IF(C1788&amp;G1788&amp;D1788&lt;&gt;'Funnel setup'!$K$3&amp;'Funnel setup'!$K$4&amp;'Funnel setup'!$K$6,".",IF(A1787=".",1,A1787+1))</f>
        <v>.</v>
      </c>
      <c r="B1788" s="244" t="str">
        <f t="shared" si="27"/>
        <v/>
      </c>
    </row>
    <row r="1789" spans="1:2" x14ac:dyDescent="0.2">
      <c r="A1789" t="str">
        <f>IF(C1789&amp;G1789&amp;D1789&lt;&gt;'Funnel setup'!$K$3&amp;'Funnel setup'!$K$4&amp;'Funnel setup'!$K$6,".",IF(A1788=".",1,A1788+1))</f>
        <v>.</v>
      </c>
      <c r="B1789" s="244" t="str">
        <f t="shared" si="27"/>
        <v/>
      </c>
    </row>
    <row r="1790" spans="1:2" x14ac:dyDescent="0.2">
      <c r="A1790" t="str">
        <f>IF(C1790&amp;G1790&amp;D1790&lt;&gt;'Funnel setup'!$K$3&amp;'Funnel setup'!$K$4&amp;'Funnel setup'!$K$6,".",IF(A1789=".",1,A1789+1))</f>
        <v>.</v>
      </c>
      <c r="B1790" s="244" t="str">
        <f t="shared" si="27"/>
        <v/>
      </c>
    </row>
    <row r="1791" spans="1:2" x14ac:dyDescent="0.2">
      <c r="A1791" t="str">
        <f>IF(C1791&amp;G1791&amp;D1791&lt;&gt;'Funnel setup'!$K$3&amp;'Funnel setup'!$K$4&amp;'Funnel setup'!$K$6,".",IF(A1790=".",1,A1790+1))</f>
        <v>.</v>
      </c>
      <c r="B1791" s="244" t="str">
        <f t="shared" si="27"/>
        <v/>
      </c>
    </row>
    <row r="1792" spans="1:2" x14ac:dyDescent="0.2">
      <c r="A1792" t="str">
        <f>IF(C1792&amp;G1792&amp;D1792&lt;&gt;'Funnel setup'!$K$3&amp;'Funnel setup'!$K$4&amp;'Funnel setup'!$K$6,".",IF(A1791=".",1,A1791+1))</f>
        <v>.</v>
      </c>
      <c r="B1792" s="244" t="str">
        <f t="shared" si="27"/>
        <v/>
      </c>
    </row>
    <row r="1793" spans="1:2" x14ac:dyDescent="0.2">
      <c r="A1793" t="str">
        <f>IF(C1793&amp;G1793&amp;D1793&lt;&gt;'Funnel setup'!$K$3&amp;'Funnel setup'!$K$4&amp;'Funnel setup'!$K$6,".",IF(A1792=".",1,A1792+1))</f>
        <v>.</v>
      </c>
      <c r="B1793" s="244" t="str">
        <f t="shared" si="27"/>
        <v/>
      </c>
    </row>
    <row r="1794" spans="1:2" x14ac:dyDescent="0.2">
      <c r="A1794" t="str">
        <f>IF(C1794&amp;G1794&amp;D1794&lt;&gt;'Funnel setup'!$K$3&amp;'Funnel setup'!$K$4&amp;'Funnel setup'!$K$6,".",IF(A1793=".",1,A1793+1))</f>
        <v>.</v>
      </c>
      <c r="B1794" s="244" t="str">
        <f t="shared" ref="B1794:B1857" si="28">C1794&amp;D1794&amp;F1794&amp;G1794</f>
        <v/>
      </c>
    </row>
    <row r="1795" spans="1:2" x14ac:dyDescent="0.2">
      <c r="A1795" t="str">
        <f>IF(C1795&amp;G1795&amp;D1795&lt;&gt;'Funnel setup'!$K$3&amp;'Funnel setup'!$K$4&amp;'Funnel setup'!$K$6,".",IF(A1794=".",1,A1794+1))</f>
        <v>.</v>
      </c>
      <c r="B1795" s="244" t="str">
        <f t="shared" si="28"/>
        <v/>
      </c>
    </row>
    <row r="1796" spans="1:2" x14ac:dyDescent="0.2">
      <c r="A1796" t="str">
        <f>IF(C1796&amp;G1796&amp;D1796&lt;&gt;'Funnel setup'!$K$3&amp;'Funnel setup'!$K$4&amp;'Funnel setup'!$K$6,".",IF(A1795=".",1,A1795+1))</f>
        <v>.</v>
      </c>
      <c r="B1796" s="244" t="str">
        <f t="shared" si="28"/>
        <v/>
      </c>
    </row>
    <row r="1797" spans="1:2" x14ac:dyDescent="0.2">
      <c r="A1797" t="str">
        <f>IF(C1797&amp;G1797&amp;D1797&lt;&gt;'Funnel setup'!$K$3&amp;'Funnel setup'!$K$4&amp;'Funnel setup'!$K$6,".",IF(A1796=".",1,A1796+1))</f>
        <v>.</v>
      </c>
      <c r="B1797" s="244" t="str">
        <f t="shared" si="28"/>
        <v/>
      </c>
    </row>
    <row r="1798" spans="1:2" x14ac:dyDescent="0.2">
      <c r="A1798" t="str">
        <f>IF(C1798&amp;G1798&amp;D1798&lt;&gt;'Funnel setup'!$K$3&amp;'Funnel setup'!$K$4&amp;'Funnel setup'!$K$6,".",IF(A1797=".",1,A1797+1))</f>
        <v>.</v>
      </c>
      <c r="B1798" s="244" t="str">
        <f t="shared" si="28"/>
        <v/>
      </c>
    </row>
    <row r="1799" spans="1:2" x14ac:dyDescent="0.2">
      <c r="A1799" t="str">
        <f>IF(C1799&amp;G1799&amp;D1799&lt;&gt;'Funnel setup'!$K$3&amp;'Funnel setup'!$K$4&amp;'Funnel setup'!$K$6,".",IF(A1798=".",1,A1798+1))</f>
        <v>.</v>
      </c>
      <c r="B1799" s="244" t="str">
        <f t="shared" si="28"/>
        <v/>
      </c>
    </row>
    <row r="1800" spans="1:2" x14ac:dyDescent="0.2">
      <c r="A1800" t="str">
        <f>IF(C1800&amp;G1800&amp;D1800&lt;&gt;'Funnel setup'!$K$3&amp;'Funnel setup'!$K$4&amp;'Funnel setup'!$K$6,".",IF(A1799=".",1,A1799+1))</f>
        <v>.</v>
      </c>
      <c r="B1800" s="244" t="str">
        <f t="shared" si="28"/>
        <v/>
      </c>
    </row>
    <row r="1801" spans="1:2" x14ac:dyDescent="0.2">
      <c r="A1801" t="str">
        <f>IF(C1801&amp;G1801&amp;D1801&lt;&gt;'Funnel setup'!$K$3&amp;'Funnel setup'!$K$4&amp;'Funnel setup'!$K$6,".",IF(A1800=".",1,A1800+1))</f>
        <v>.</v>
      </c>
      <c r="B1801" s="244" t="str">
        <f t="shared" si="28"/>
        <v/>
      </c>
    </row>
    <row r="1802" spans="1:2" x14ac:dyDescent="0.2">
      <c r="A1802" t="str">
        <f>IF(C1802&amp;G1802&amp;D1802&lt;&gt;'Funnel setup'!$K$3&amp;'Funnel setup'!$K$4&amp;'Funnel setup'!$K$6,".",IF(A1801=".",1,A1801+1))</f>
        <v>.</v>
      </c>
      <c r="B1802" s="244" t="str">
        <f t="shared" si="28"/>
        <v/>
      </c>
    </row>
    <row r="1803" spans="1:2" x14ac:dyDescent="0.2">
      <c r="A1803" t="str">
        <f>IF(C1803&amp;G1803&amp;D1803&lt;&gt;'Funnel setup'!$K$3&amp;'Funnel setup'!$K$4&amp;'Funnel setup'!$K$6,".",IF(A1802=".",1,A1802+1))</f>
        <v>.</v>
      </c>
      <c r="B1803" s="244" t="str">
        <f t="shared" si="28"/>
        <v/>
      </c>
    </row>
    <row r="1804" spans="1:2" x14ac:dyDescent="0.2">
      <c r="A1804" t="str">
        <f>IF(C1804&amp;G1804&amp;D1804&lt;&gt;'Funnel setup'!$K$3&amp;'Funnel setup'!$K$4&amp;'Funnel setup'!$K$6,".",IF(A1803=".",1,A1803+1))</f>
        <v>.</v>
      </c>
      <c r="B1804" s="244" t="str">
        <f t="shared" si="28"/>
        <v/>
      </c>
    </row>
    <row r="1805" spans="1:2" x14ac:dyDescent="0.2">
      <c r="A1805" t="str">
        <f>IF(C1805&amp;G1805&amp;D1805&lt;&gt;'Funnel setup'!$K$3&amp;'Funnel setup'!$K$4&amp;'Funnel setup'!$K$6,".",IF(A1804=".",1,A1804+1))</f>
        <v>.</v>
      </c>
      <c r="B1805" s="244" t="str">
        <f t="shared" si="28"/>
        <v/>
      </c>
    </row>
    <row r="1806" spans="1:2" x14ac:dyDescent="0.2">
      <c r="A1806" t="str">
        <f>IF(C1806&amp;G1806&amp;D1806&lt;&gt;'Funnel setup'!$K$3&amp;'Funnel setup'!$K$4&amp;'Funnel setup'!$K$6,".",IF(A1805=".",1,A1805+1))</f>
        <v>.</v>
      </c>
      <c r="B1806" s="244" t="str">
        <f t="shared" si="28"/>
        <v/>
      </c>
    </row>
    <row r="1807" spans="1:2" x14ac:dyDescent="0.2">
      <c r="A1807" t="str">
        <f>IF(C1807&amp;G1807&amp;D1807&lt;&gt;'Funnel setup'!$K$3&amp;'Funnel setup'!$K$4&amp;'Funnel setup'!$K$6,".",IF(A1806=".",1,A1806+1))</f>
        <v>.</v>
      </c>
      <c r="B1807" s="244" t="str">
        <f t="shared" si="28"/>
        <v/>
      </c>
    </row>
    <row r="1808" spans="1:2" x14ac:dyDescent="0.2">
      <c r="A1808" t="str">
        <f>IF(C1808&amp;G1808&amp;D1808&lt;&gt;'Funnel setup'!$K$3&amp;'Funnel setup'!$K$4&amp;'Funnel setup'!$K$6,".",IF(A1807=".",1,A1807+1))</f>
        <v>.</v>
      </c>
      <c r="B1808" s="244" t="str">
        <f t="shared" si="28"/>
        <v/>
      </c>
    </row>
    <row r="1809" spans="1:2" x14ac:dyDescent="0.2">
      <c r="A1809" t="str">
        <f>IF(C1809&amp;G1809&amp;D1809&lt;&gt;'Funnel setup'!$K$3&amp;'Funnel setup'!$K$4&amp;'Funnel setup'!$K$6,".",IF(A1808=".",1,A1808+1))</f>
        <v>.</v>
      </c>
      <c r="B1809" s="244" t="str">
        <f t="shared" si="28"/>
        <v/>
      </c>
    </row>
    <row r="1810" spans="1:2" x14ac:dyDescent="0.2">
      <c r="A1810" t="str">
        <f>IF(C1810&amp;G1810&amp;D1810&lt;&gt;'Funnel setup'!$K$3&amp;'Funnel setup'!$K$4&amp;'Funnel setup'!$K$6,".",IF(A1809=".",1,A1809+1))</f>
        <v>.</v>
      </c>
      <c r="B1810" s="244" t="str">
        <f t="shared" si="28"/>
        <v/>
      </c>
    </row>
    <row r="1811" spans="1:2" x14ac:dyDescent="0.2">
      <c r="A1811" t="str">
        <f>IF(C1811&amp;G1811&amp;D1811&lt;&gt;'Funnel setup'!$K$3&amp;'Funnel setup'!$K$4&amp;'Funnel setup'!$K$6,".",IF(A1810=".",1,A1810+1))</f>
        <v>.</v>
      </c>
      <c r="B1811" s="244" t="str">
        <f t="shared" si="28"/>
        <v/>
      </c>
    </row>
    <row r="1812" spans="1:2" x14ac:dyDescent="0.2">
      <c r="A1812" t="str">
        <f>IF(C1812&amp;G1812&amp;D1812&lt;&gt;'Funnel setup'!$K$3&amp;'Funnel setup'!$K$4&amp;'Funnel setup'!$K$6,".",IF(A1811=".",1,A1811+1))</f>
        <v>.</v>
      </c>
      <c r="B1812" s="244" t="str">
        <f t="shared" si="28"/>
        <v/>
      </c>
    </row>
    <row r="1813" spans="1:2" x14ac:dyDescent="0.2">
      <c r="A1813" t="str">
        <f>IF(C1813&amp;G1813&amp;D1813&lt;&gt;'Funnel setup'!$K$3&amp;'Funnel setup'!$K$4&amp;'Funnel setup'!$K$6,".",IF(A1812=".",1,A1812+1))</f>
        <v>.</v>
      </c>
      <c r="B1813" s="244" t="str">
        <f t="shared" si="28"/>
        <v/>
      </c>
    </row>
    <row r="1814" spans="1:2" x14ac:dyDescent="0.2">
      <c r="A1814" t="str">
        <f>IF(C1814&amp;G1814&amp;D1814&lt;&gt;'Funnel setup'!$K$3&amp;'Funnel setup'!$K$4&amp;'Funnel setup'!$K$6,".",IF(A1813=".",1,A1813+1))</f>
        <v>.</v>
      </c>
      <c r="B1814" s="244" t="str">
        <f t="shared" si="28"/>
        <v/>
      </c>
    </row>
    <row r="1815" spans="1:2" x14ac:dyDescent="0.2">
      <c r="A1815" t="str">
        <f>IF(C1815&amp;G1815&amp;D1815&lt;&gt;'Funnel setup'!$K$3&amp;'Funnel setup'!$K$4&amp;'Funnel setup'!$K$6,".",IF(A1814=".",1,A1814+1))</f>
        <v>.</v>
      </c>
      <c r="B1815" s="244" t="str">
        <f t="shared" si="28"/>
        <v/>
      </c>
    </row>
    <row r="1816" spans="1:2" x14ac:dyDescent="0.2">
      <c r="A1816" t="str">
        <f>IF(C1816&amp;G1816&amp;D1816&lt;&gt;'Funnel setup'!$K$3&amp;'Funnel setup'!$K$4&amp;'Funnel setup'!$K$6,".",IF(A1815=".",1,A1815+1))</f>
        <v>.</v>
      </c>
      <c r="B1816" s="244" t="str">
        <f t="shared" si="28"/>
        <v/>
      </c>
    </row>
    <row r="1817" spans="1:2" x14ac:dyDescent="0.2">
      <c r="A1817" t="str">
        <f>IF(C1817&amp;G1817&amp;D1817&lt;&gt;'Funnel setup'!$K$3&amp;'Funnel setup'!$K$4&amp;'Funnel setup'!$K$6,".",IF(A1816=".",1,A1816+1))</f>
        <v>.</v>
      </c>
      <c r="B1817" s="244" t="str">
        <f t="shared" si="28"/>
        <v/>
      </c>
    </row>
    <row r="1818" spans="1:2" x14ac:dyDescent="0.2">
      <c r="A1818" t="str">
        <f>IF(C1818&amp;G1818&amp;D1818&lt;&gt;'Funnel setup'!$K$3&amp;'Funnel setup'!$K$4&amp;'Funnel setup'!$K$6,".",IF(A1817=".",1,A1817+1))</f>
        <v>.</v>
      </c>
      <c r="B1818" s="244" t="str">
        <f t="shared" si="28"/>
        <v/>
      </c>
    </row>
    <row r="1819" spans="1:2" x14ac:dyDescent="0.2">
      <c r="A1819" t="str">
        <f>IF(C1819&amp;G1819&amp;D1819&lt;&gt;'Funnel setup'!$K$3&amp;'Funnel setup'!$K$4&amp;'Funnel setup'!$K$6,".",IF(A1818=".",1,A1818+1))</f>
        <v>.</v>
      </c>
      <c r="B1819" s="244" t="str">
        <f t="shared" si="28"/>
        <v/>
      </c>
    </row>
    <row r="1820" spans="1:2" x14ac:dyDescent="0.2">
      <c r="A1820" t="str">
        <f>IF(C1820&amp;G1820&amp;D1820&lt;&gt;'Funnel setup'!$K$3&amp;'Funnel setup'!$K$4&amp;'Funnel setup'!$K$6,".",IF(A1819=".",1,A1819+1))</f>
        <v>.</v>
      </c>
      <c r="B1820" s="244" t="str">
        <f t="shared" si="28"/>
        <v/>
      </c>
    </row>
    <row r="1821" spans="1:2" x14ac:dyDescent="0.2">
      <c r="A1821" t="str">
        <f>IF(C1821&amp;G1821&amp;D1821&lt;&gt;'Funnel setup'!$K$3&amp;'Funnel setup'!$K$4&amp;'Funnel setup'!$K$6,".",IF(A1820=".",1,A1820+1))</f>
        <v>.</v>
      </c>
      <c r="B1821" s="244" t="str">
        <f t="shared" si="28"/>
        <v/>
      </c>
    </row>
    <row r="1822" spans="1:2" x14ac:dyDescent="0.2">
      <c r="A1822" t="str">
        <f>IF(C1822&amp;G1822&amp;D1822&lt;&gt;'Funnel setup'!$K$3&amp;'Funnel setup'!$K$4&amp;'Funnel setup'!$K$6,".",IF(A1821=".",1,A1821+1))</f>
        <v>.</v>
      </c>
      <c r="B1822" s="244" t="str">
        <f t="shared" si="28"/>
        <v/>
      </c>
    </row>
    <row r="1823" spans="1:2" x14ac:dyDescent="0.2">
      <c r="A1823" t="str">
        <f>IF(C1823&amp;G1823&amp;D1823&lt;&gt;'Funnel setup'!$K$3&amp;'Funnel setup'!$K$4&amp;'Funnel setup'!$K$6,".",IF(A1822=".",1,A1822+1))</f>
        <v>.</v>
      </c>
      <c r="B1823" s="244" t="str">
        <f t="shared" si="28"/>
        <v/>
      </c>
    </row>
    <row r="1824" spans="1:2" x14ac:dyDescent="0.2">
      <c r="A1824" t="str">
        <f>IF(C1824&amp;G1824&amp;D1824&lt;&gt;'Funnel setup'!$K$3&amp;'Funnel setup'!$K$4&amp;'Funnel setup'!$K$6,".",IF(A1823=".",1,A1823+1))</f>
        <v>.</v>
      </c>
      <c r="B1824" s="244" t="str">
        <f t="shared" si="28"/>
        <v/>
      </c>
    </row>
    <row r="1825" spans="1:2" x14ac:dyDescent="0.2">
      <c r="A1825" t="str">
        <f>IF(C1825&amp;G1825&amp;D1825&lt;&gt;'Funnel setup'!$K$3&amp;'Funnel setup'!$K$4&amp;'Funnel setup'!$K$6,".",IF(A1824=".",1,A1824+1))</f>
        <v>.</v>
      </c>
      <c r="B1825" s="244" t="str">
        <f t="shared" si="28"/>
        <v/>
      </c>
    </row>
    <row r="1826" spans="1:2" x14ac:dyDescent="0.2">
      <c r="A1826" t="str">
        <f>IF(C1826&amp;G1826&amp;D1826&lt;&gt;'Funnel setup'!$K$3&amp;'Funnel setup'!$K$4&amp;'Funnel setup'!$K$6,".",IF(A1825=".",1,A1825+1))</f>
        <v>.</v>
      </c>
      <c r="B1826" s="244" t="str">
        <f t="shared" si="28"/>
        <v/>
      </c>
    </row>
    <row r="1827" spans="1:2" x14ac:dyDescent="0.2">
      <c r="A1827" t="str">
        <f>IF(C1827&amp;G1827&amp;D1827&lt;&gt;'Funnel setup'!$K$3&amp;'Funnel setup'!$K$4&amp;'Funnel setup'!$K$6,".",IF(A1826=".",1,A1826+1))</f>
        <v>.</v>
      </c>
      <c r="B1827" s="244" t="str">
        <f t="shared" si="28"/>
        <v/>
      </c>
    </row>
    <row r="1828" spans="1:2" x14ac:dyDescent="0.2">
      <c r="A1828" t="str">
        <f>IF(C1828&amp;G1828&amp;D1828&lt;&gt;'Funnel setup'!$K$3&amp;'Funnel setup'!$K$4&amp;'Funnel setup'!$K$6,".",IF(A1827=".",1,A1827+1))</f>
        <v>.</v>
      </c>
      <c r="B1828" s="244" t="str">
        <f t="shared" si="28"/>
        <v/>
      </c>
    </row>
    <row r="1829" spans="1:2" x14ac:dyDescent="0.2">
      <c r="A1829" t="str">
        <f>IF(C1829&amp;G1829&amp;D1829&lt;&gt;'Funnel setup'!$K$3&amp;'Funnel setup'!$K$4&amp;'Funnel setup'!$K$6,".",IF(A1828=".",1,A1828+1))</f>
        <v>.</v>
      </c>
      <c r="B1829" s="244" t="str">
        <f t="shared" si="28"/>
        <v/>
      </c>
    </row>
    <row r="1830" spans="1:2" x14ac:dyDescent="0.2">
      <c r="A1830" t="str">
        <f>IF(C1830&amp;G1830&amp;D1830&lt;&gt;'Funnel setup'!$K$3&amp;'Funnel setup'!$K$4&amp;'Funnel setup'!$K$6,".",IF(A1829=".",1,A1829+1))</f>
        <v>.</v>
      </c>
      <c r="B1830" s="244" t="str">
        <f t="shared" si="28"/>
        <v/>
      </c>
    </row>
    <row r="1831" spans="1:2" x14ac:dyDescent="0.2">
      <c r="A1831" t="str">
        <f>IF(C1831&amp;G1831&amp;D1831&lt;&gt;'Funnel setup'!$K$3&amp;'Funnel setup'!$K$4&amp;'Funnel setup'!$K$6,".",IF(A1830=".",1,A1830+1))</f>
        <v>.</v>
      </c>
      <c r="B1831" s="244" t="str">
        <f t="shared" si="28"/>
        <v/>
      </c>
    </row>
    <row r="1832" spans="1:2" x14ac:dyDescent="0.2">
      <c r="A1832" t="str">
        <f>IF(C1832&amp;G1832&amp;D1832&lt;&gt;'Funnel setup'!$K$3&amp;'Funnel setup'!$K$4&amp;'Funnel setup'!$K$6,".",IF(A1831=".",1,A1831+1))</f>
        <v>.</v>
      </c>
      <c r="B1832" s="244" t="str">
        <f t="shared" si="28"/>
        <v/>
      </c>
    </row>
    <row r="1833" spans="1:2" x14ac:dyDescent="0.2">
      <c r="A1833" t="str">
        <f>IF(C1833&amp;G1833&amp;D1833&lt;&gt;'Funnel setup'!$K$3&amp;'Funnel setup'!$K$4&amp;'Funnel setup'!$K$6,".",IF(A1832=".",1,A1832+1))</f>
        <v>.</v>
      </c>
      <c r="B1833" s="244" t="str">
        <f t="shared" si="28"/>
        <v/>
      </c>
    </row>
    <row r="1834" spans="1:2" x14ac:dyDescent="0.2">
      <c r="A1834" t="str">
        <f>IF(C1834&amp;G1834&amp;D1834&lt;&gt;'Funnel setup'!$K$3&amp;'Funnel setup'!$K$4&amp;'Funnel setup'!$K$6,".",IF(A1833=".",1,A1833+1))</f>
        <v>.</v>
      </c>
      <c r="B1834" s="244" t="str">
        <f t="shared" si="28"/>
        <v/>
      </c>
    </row>
    <row r="1835" spans="1:2" x14ac:dyDescent="0.2">
      <c r="A1835" t="str">
        <f>IF(C1835&amp;G1835&amp;D1835&lt;&gt;'Funnel setup'!$K$3&amp;'Funnel setup'!$K$4&amp;'Funnel setup'!$K$6,".",IF(A1834=".",1,A1834+1))</f>
        <v>.</v>
      </c>
      <c r="B1835" s="244" t="str">
        <f t="shared" si="28"/>
        <v/>
      </c>
    </row>
    <row r="1836" spans="1:2" x14ac:dyDescent="0.2">
      <c r="A1836" t="str">
        <f>IF(C1836&amp;G1836&amp;D1836&lt;&gt;'Funnel setup'!$K$3&amp;'Funnel setup'!$K$4&amp;'Funnel setup'!$K$6,".",IF(A1835=".",1,A1835+1))</f>
        <v>.</v>
      </c>
      <c r="B1836" s="244" t="str">
        <f t="shared" si="28"/>
        <v/>
      </c>
    </row>
    <row r="1837" spans="1:2" x14ac:dyDescent="0.2">
      <c r="A1837" t="str">
        <f>IF(C1837&amp;G1837&amp;D1837&lt;&gt;'Funnel setup'!$K$3&amp;'Funnel setup'!$K$4&amp;'Funnel setup'!$K$6,".",IF(A1836=".",1,A1836+1))</f>
        <v>.</v>
      </c>
      <c r="B1837" s="244" t="str">
        <f t="shared" si="28"/>
        <v/>
      </c>
    </row>
    <row r="1838" spans="1:2" x14ac:dyDescent="0.2">
      <c r="A1838" t="str">
        <f>IF(C1838&amp;G1838&amp;D1838&lt;&gt;'Funnel setup'!$K$3&amp;'Funnel setup'!$K$4&amp;'Funnel setup'!$K$6,".",IF(A1837=".",1,A1837+1))</f>
        <v>.</v>
      </c>
      <c r="B1838" s="244" t="str">
        <f t="shared" si="28"/>
        <v/>
      </c>
    </row>
    <row r="1839" spans="1:2" x14ac:dyDescent="0.2">
      <c r="A1839" t="str">
        <f>IF(C1839&amp;G1839&amp;D1839&lt;&gt;'Funnel setup'!$K$3&amp;'Funnel setup'!$K$4&amp;'Funnel setup'!$K$6,".",IF(A1838=".",1,A1838+1))</f>
        <v>.</v>
      </c>
      <c r="B1839" s="244" t="str">
        <f t="shared" si="28"/>
        <v/>
      </c>
    </row>
    <row r="1840" spans="1:2" x14ac:dyDescent="0.2">
      <c r="A1840" t="str">
        <f>IF(C1840&amp;G1840&amp;D1840&lt;&gt;'Funnel setup'!$K$3&amp;'Funnel setup'!$K$4&amp;'Funnel setup'!$K$6,".",IF(A1839=".",1,A1839+1))</f>
        <v>.</v>
      </c>
      <c r="B1840" s="244" t="str">
        <f t="shared" si="28"/>
        <v/>
      </c>
    </row>
    <row r="1841" spans="1:2" x14ac:dyDescent="0.2">
      <c r="A1841" t="str">
        <f>IF(C1841&amp;G1841&amp;D1841&lt;&gt;'Funnel setup'!$K$3&amp;'Funnel setup'!$K$4&amp;'Funnel setup'!$K$6,".",IF(A1840=".",1,A1840+1))</f>
        <v>.</v>
      </c>
      <c r="B1841" s="244" t="str">
        <f t="shared" si="28"/>
        <v/>
      </c>
    </row>
    <row r="1842" spans="1:2" x14ac:dyDescent="0.2">
      <c r="A1842" t="str">
        <f>IF(C1842&amp;G1842&amp;D1842&lt;&gt;'Funnel setup'!$K$3&amp;'Funnel setup'!$K$4&amp;'Funnel setup'!$K$6,".",IF(A1841=".",1,A1841+1))</f>
        <v>.</v>
      </c>
      <c r="B1842" s="244" t="str">
        <f t="shared" si="28"/>
        <v/>
      </c>
    </row>
    <row r="1843" spans="1:2" x14ac:dyDescent="0.2">
      <c r="A1843" t="str">
        <f>IF(C1843&amp;G1843&amp;D1843&lt;&gt;'Funnel setup'!$K$3&amp;'Funnel setup'!$K$4&amp;'Funnel setup'!$K$6,".",IF(A1842=".",1,A1842+1))</f>
        <v>.</v>
      </c>
      <c r="B1843" s="244" t="str">
        <f t="shared" si="28"/>
        <v/>
      </c>
    </row>
    <row r="1844" spans="1:2" x14ac:dyDescent="0.2">
      <c r="A1844" t="str">
        <f>IF(C1844&amp;G1844&amp;D1844&lt;&gt;'Funnel setup'!$K$3&amp;'Funnel setup'!$K$4&amp;'Funnel setup'!$K$6,".",IF(A1843=".",1,A1843+1))</f>
        <v>.</v>
      </c>
      <c r="B1844" s="244" t="str">
        <f t="shared" si="28"/>
        <v/>
      </c>
    </row>
    <row r="1845" spans="1:2" x14ac:dyDescent="0.2">
      <c r="A1845" t="str">
        <f>IF(C1845&amp;G1845&amp;D1845&lt;&gt;'Funnel setup'!$K$3&amp;'Funnel setup'!$K$4&amp;'Funnel setup'!$K$6,".",IF(A1844=".",1,A1844+1))</f>
        <v>.</v>
      </c>
      <c r="B1845" s="244" t="str">
        <f t="shared" si="28"/>
        <v/>
      </c>
    </row>
    <row r="1846" spans="1:2" x14ac:dyDescent="0.2">
      <c r="A1846" t="str">
        <f>IF(C1846&amp;G1846&amp;D1846&lt;&gt;'Funnel setup'!$K$3&amp;'Funnel setup'!$K$4&amp;'Funnel setup'!$K$6,".",IF(A1845=".",1,A1845+1))</f>
        <v>.</v>
      </c>
      <c r="B1846" s="244" t="str">
        <f t="shared" si="28"/>
        <v/>
      </c>
    </row>
    <row r="1847" spans="1:2" x14ac:dyDescent="0.2">
      <c r="A1847" t="str">
        <f>IF(C1847&amp;G1847&amp;D1847&lt;&gt;'Funnel setup'!$K$3&amp;'Funnel setup'!$K$4&amp;'Funnel setup'!$K$6,".",IF(A1846=".",1,A1846+1))</f>
        <v>.</v>
      </c>
      <c r="B1847" s="244" t="str">
        <f t="shared" si="28"/>
        <v/>
      </c>
    </row>
    <row r="1848" spans="1:2" x14ac:dyDescent="0.2">
      <c r="A1848" t="str">
        <f>IF(C1848&amp;G1848&amp;D1848&lt;&gt;'Funnel setup'!$K$3&amp;'Funnel setup'!$K$4&amp;'Funnel setup'!$K$6,".",IF(A1847=".",1,A1847+1))</f>
        <v>.</v>
      </c>
      <c r="B1848" s="244" t="str">
        <f t="shared" si="28"/>
        <v/>
      </c>
    </row>
    <row r="1849" spans="1:2" x14ac:dyDescent="0.2">
      <c r="A1849" t="str">
        <f>IF(C1849&amp;G1849&amp;D1849&lt;&gt;'Funnel setup'!$K$3&amp;'Funnel setup'!$K$4&amp;'Funnel setup'!$K$6,".",IF(A1848=".",1,A1848+1))</f>
        <v>.</v>
      </c>
      <c r="B1849" s="244" t="str">
        <f t="shared" si="28"/>
        <v/>
      </c>
    </row>
    <row r="1850" spans="1:2" x14ac:dyDescent="0.2">
      <c r="A1850" t="str">
        <f>IF(C1850&amp;G1850&amp;D1850&lt;&gt;'Funnel setup'!$K$3&amp;'Funnel setup'!$K$4&amp;'Funnel setup'!$K$6,".",IF(A1849=".",1,A1849+1))</f>
        <v>.</v>
      </c>
      <c r="B1850" s="244" t="str">
        <f t="shared" si="28"/>
        <v/>
      </c>
    </row>
    <row r="1851" spans="1:2" x14ac:dyDescent="0.2">
      <c r="A1851" t="str">
        <f>IF(C1851&amp;G1851&amp;D1851&lt;&gt;'Funnel setup'!$K$3&amp;'Funnel setup'!$K$4&amp;'Funnel setup'!$K$6,".",IF(A1850=".",1,A1850+1))</f>
        <v>.</v>
      </c>
      <c r="B1851" s="244" t="str">
        <f t="shared" si="28"/>
        <v/>
      </c>
    </row>
    <row r="1852" spans="1:2" x14ac:dyDescent="0.2">
      <c r="A1852" t="str">
        <f>IF(C1852&amp;G1852&amp;D1852&lt;&gt;'Funnel setup'!$K$3&amp;'Funnel setup'!$K$4&amp;'Funnel setup'!$K$6,".",IF(A1851=".",1,A1851+1))</f>
        <v>.</v>
      </c>
      <c r="B1852" s="244" t="str">
        <f t="shared" si="28"/>
        <v/>
      </c>
    </row>
    <row r="1853" spans="1:2" x14ac:dyDescent="0.2">
      <c r="A1853" t="str">
        <f>IF(C1853&amp;G1853&amp;D1853&lt;&gt;'Funnel setup'!$K$3&amp;'Funnel setup'!$K$4&amp;'Funnel setup'!$K$6,".",IF(A1852=".",1,A1852+1))</f>
        <v>.</v>
      </c>
      <c r="B1853" s="244" t="str">
        <f t="shared" si="28"/>
        <v/>
      </c>
    </row>
    <row r="1854" spans="1:2" x14ac:dyDescent="0.2">
      <c r="A1854" t="str">
        <f>IF(C1854&amp;G1854&amp;D1854&lt;&gt;'Funnel setup'!$K$3&amp;'Funnel setup'!$K$4&amp;'Funnel setup'!$K$6,".",IF(A1853=".",1,A1853+1))</f>
        <v>.</v>
      </c>
      <c r="B1854" s="244" t="str">
        <f t="shared" si="28"/>
        <v/>
      </c>
    </row>
    <row r="1855" spans="1:2" x14ac:dyDescent="0.2">
      <c r="A1855" t="str">
        <f>IF(C1855&amp;G1855&amp;D1855&lt;&gt;'Funnel setup'!$K$3&amp;'Funnel setup'!$K$4&amp;'Funnel setup'!$K$6,".",IF(A1854=".",1,A1854+1))</f>
        <v>.</v>
      </c>
      <c r="B1855" s="244" t="str">
        <f t="shared" si="28"/>
        <v/>
      </c>
    </row>
    <row r="1856" spans="1:2" x14ac:dyDescent="0.2">
      <c r="A1856" t="str">
        <f>IF(C1856&amp;G1856&amp;D1856&lt;&gt;'Funnel setup'!$K$3&amp;'Funnel setup'!$K$4&amp;'Funnel setup'!$K$6,".",IF(A1855=".",1,A1855+1))</f>
        <v>.</v>
      </c>
      <c r="B1856" s="244" t="str">
        <f t="shared" si="28"/>
        <v/>
      </c>
    </row>
    <row r="1857" spans="1:2" x14ac:dyDescent="0.2">
      <c r="A1857" t="str">
        <f>IF(C1857&amp;G1857&amp;D1857&lt;&gt;'Funnel setup'!$K$3&amp;'Funnel setup'!$K$4&amp;'Funnel setup'!$K$6,".",IF(A1856=".",1,A1856+1))</f>
        <v>.</v>
      </c>
      <c r="B1857" s="244" t="str">
        <f t="shared" si="28"/>
        <v/>
      </c>
    </row>
    <row r="1858" spans="1:2" x14ac:dyDescent="0.2">
      <c r="A1858" t="str">
        <f>IF(C1858&amp;G1858&amp;D1858&lt;&gt;'Funnel setup'!$K$3&amp;'Funnel setup'!$K$4&amp;'Funnel setup'!$K$6,".",IF(A1857=".",1,A1857+1))</f>
        <v>.</v>
      </c>
      <c r="B1858" s="244" t="str">
        <f t="shared" ref="B1858:B1921" si="29">C1858&amp;D1858&amp;F1858&amp;G1858</f>
        <v/>
      </c>
    </row>
    <row r="1859" spans="1:2" x14ac:dyDescent="0.2">
      <c r="A1859" t="str">
        <f>IF(C1859&amp;G1859&amp;D1859&lt;&gt;'Funnel setup'!$K$3&amp;'Funnel setup'!$K$4&amp;'Funnel setup'!$K$6,".",IF(A1858=".",1,A1858+1))</f>
        <v>.</v>
      </c>
      <c r="B1859" s="244" t="str">
        <f t="shared" si="29"/>
        <v/>
      </c>
    </row>
    <row r="1860" spans="1:2" x14ac:dyDescent="0.2">
      <c r="A1860" t="str">
        <f>IF(C1860&amp;G1860&amp;D1860&lt;&gt;'Funnel setup'!$K$3&amp;'Funnel setup'!$K$4&amp;'Funnel setup'!$K$6,".",IF(A1859=".",1,A1859+1))</f>
        <v>.</v>
      </c>
      <c r="B1860" s="244" t="str">
        <f t="shared" si="29"/>
        <v/>
      </c>
    </row>
    <row r="1861" spans="1:2" x14ac:dyDescent="0.2">
      <c r="A1861" t="str">
        <f>IF(C1861&amp;G1861&amp;D1861&lt;&gt;'Funnel setup'!$K$3&amp;'Funnel setup'!$K$4&amp;'Funnel setup'!$K$6,".",IF(A1860=".",1,A1860+1))</f>
        <v>.</v>
      </c>
      <c r="B1861" s="244" t="str">
        <f t="shared" si="29"/>
        <v/>
      </c>
    </row>
    <row r="1862" spans="1:2" x14ac:dyDescent="0.2">
      <c r="A1862" t="str">
        <f>IF(C1862&amp;G1862&amp;D1862&lt;&gt;'Funnel setup'!$K$3&amp;'Funnel setup'!$K$4&amp;'Funnel setup'!$K$6,".",IF(A1861=".",1,A1861+1))</f>
        <v>.</v>
      </c>
      <c r="B1862" s="244" t="str">
        <f t="shared" si="29"/>
        <v/>
      </c>
    </row>
    <row r="1863" spans="1:2" x14ac:dyDescent="0.2">
      <c r="A1863" t="str">
        <f>IF(C1863&amp;G1863&amp;D1863&lt;&gt;'Funnel setup'!$K$3&amp;'Funnel setup'!$K$4&amp;'Funnel setup'!$K$6,".",IF(A1862=".",1,A1862+1))</f>
        <v>.</v>
      </c>
      <c r="B1863" s="244" t="str">
        <f t="shared" si="29"/>
        <v/>
      </c>
    </row>
    <row r="1864" spans="1:2" x14ac:dyDescent="0.2">
      <c r="A1864" t="str">
        <f>IF(C1864&amp;G1864&amp;D1864&lt;&gt;'Funnel setup'!$K$3&amp;'Funnel setup'!$K$4&amp;'Funnel setup'!$K$6,".",IF(A1863=".",1,A1863+1))</f>
        <v>.</v>
      </c>
      <c r="B1864" s="244" t="str">
        <f t="shared" si="29"/>
        <v/>
      </c>
    </row>
    <row r="1865" spans="1:2" x14ac:dyDescent="0.2">
      <c r="A1865" t="str">
        <f>IF(C1865&amp;G1865&amp;D1865&lt;&gt;'Funnel setup'!$K$3&amp;'Funnel setup'!$K$4&amp;'Funnel setup'!$K$6,".",IF(A1864=".",1,A1864+1))</f>
        <v>.</v>
      </c>
      <c r="B1865" s="244" t="str">
        <f t="shared" si="29"/>
        <v/>
      </c>
    </row>
    <row r="1866" spans="1:2" x14ac:dyDescent="0.2">
      <c r="A1866" t="str">
        <f>IF(C1866&amp;G1866&amp;D1866&lt;&gt;'Funnel setup'!$K$3&amp;'Funnel setup'!$K$4&amp;'Funnel setup'!$K$6,".",IF(A1865=".",1,A1865+1))</f>
        <v>.</v>
      </c>
      <c r="B1866" s="244" t="str">
        <f t="shared" si="29"/>
        <v/>
      </c>
    </row>
    <row r="1867" spans="1:2" x14ac:dyDescent="0.2">
      <c r="A1867" t="str">
        <f>IF(C1867&amp;G1867&amp;D1867&lt;&gt;'Funnel setup'!$K$3&amp;'Funnel setup'!$K$4&amp;'Funnel setup'!$K$6,".",IF(A1866=".",1,A1866+1))</f>
        <v>.</v>
      </c>
      <c r="B1867" s="244" t="str">
        <f t="shared" si="29"/>
        <v/>
      </c>
    </row>
    <row r="1868" spans="1:2" x14ac:dyDescent="0.2">
      <c r="A1868" t="str">
        <f>IF(C1868&amp;G1868&amp;D1868&lt;&gt;'Funnel setup'!$K$3&amp;'Funnel setup'!$K$4&amp;'Funnel setup'!$K$6,".",IF(A1867=".",1,A1867+1))</f>
        <v>.</v>
      </c>
      <c r="B1868" s="244" t="str">
        <f t="shared" si="29"/>
        <v/>
      </c>
    </row>
    <row r="1869" spans="1:2" x14ac:dyDescent="0.2">
      <c r="A1869" t="str">
        <f>IF(C1869&amp;G1869&amp;D1869&lt;&gt;'Funnel setup'!$K$3&amp;'Funnel setup'!$K$4&amp;'Funnel setup'!$K$6,".",IF(A1868=".",1,A1868+1))</f>
        <v>.</v>
      </c>
      <c r="B1869" s="244" t="str">
        <f t="shared" si="29"/>
        <v/>
      </c>
    </row>
    <row r="1870" spans="1:2" x14ac:dyDescent="0.2">
      <c r="A1870" t="str">
        <f>IF(C1870&amp;G1870&amp;D1870&lt;&gt;'Funnel setup'!$K$3&amp;'Funnel setup'!$K$4&amp;'Funnel setup'!$K$6,".",IF(A1869=".",1,A1869+1))</f>
        <v>.</v>
      </c>
      <c r="B1870" s="244" t="str">
        <f t="shared" si="29"/>
        <v/>
      </c>
    </row>
    <row r="1871" spans="1:2" x14ac:dyDescent="0.2">
      <c r="A1871" t="str">
        <f>IF(C1871&amp;G1871&amp;D1871&lt;&gt;'Funnel setup'!$K$3&amp;'Funnel setup'!$K$4&amp;'Funnel setup'!$K$6,".",IF(A1870=".",1,A1870+1))</f>
        <v>.</v>
      </c>
      <c r="B1871" s="244" t="str">
        <f t="shared" si="29"/>
        <v/>
      </c>
    </row>
    <row r="1872" spans="1:2" x14ac:dyDescent="0.2">
      <c r="A1872" t="str">
        <f>IF(C1872&amp;G1872&amp;D1872&lt;&gt;'Funnel setup'!$K$3&amp;'Funnel setup'!$K$4&amp;'Funnel setup'!$K$6,".",IF(A1871=".",1,A1871+1))</f>
        <v>.</v>
      </c>
      <c r="B1872" s="244" t="str">
        <f t="shared" si="29"/>
        <v/>
      </c>
    </row>
    <row r="1873" spans="1:2" x14ac:dyDescent="0.2">
      <c r="A1873" t="str">
        <f>IF(C1873&amp;G1873&amp;D1873&lt;&gt;'Funnel setup'!$K$3&amp;'Funnel setup'!$K$4&amp;'Funnel setup'!$K$6,".",IF(A1872=".",1,A1872+1))</f>
        <v>.</v>
      </c>
      <c r="B1873" s="244" t="str">
        <f t="shared" si="29"/>
        <v/>
      </c>
    </row>
    <row r="1874" spans="1:2" x14ac:dyDescent="0.2">
      <c r="A1874" t="str">
        <f>IF(C1874&amp;G1874&amp;D1874&lt;&gt;'Funnel setup'!$K$3&amp;'Funnel setup'!$K$4&amp;'Funnel setup'!$K$6,".",IF(A1873=".",1,A1873+1))</f>
        <v>.</v>
      </c>
      <c r="B1874" s="244" t="str">
        <f t="shared" si="29"/>
        <v/>
      </c>
    </row>
    <row r="1875" spans="1:2" x14ac:dyDescent="0.2">
      <c r="A1875" t="str">
        <f>IF(C1875&amp;G1875&amp;D1875&lt;&gt;'Funnel setup'!$K$3&amp;'Funnel setup'!$K$4&amp;'Funnel setup'!$K$6,".",IF(A1874=".",1,A1874+1))</f>
        <v>.</v>
      </c>
      <c r="B1875" s="244" t="str">
        <f t="shared" si="29"/>
        <v/>
      </c>
    </row>
    <row r="1876" spans="1:2" x14ac:dyDescent="0.2">
      <c r="A1876" t="str">
        <f>IF(C1876&amp;G1876&amp;D1876&lt;&gt;'Funnel setup'!$K$3&amp;'Funnel setup'!$K$4&amp;'Funnel setup'!$K$6,".",IF(A1875=".",1,A1875+1))</f>
        <v>.</v>
      </c>
      <c r="B1876" s="244" t="str">
        <f t="shared" si="29"/>
        <v/>
      </c>
    </row>
    <row r="1877" spans="1:2" x14ac:dyDescent="0.2">
      <c r="A1877" t="str">
        <f>IF(C1877&amp;G1877&amp;D1877&lt;&gt;'Funnel setup'!$K$3&amp;'Funnel setup'!$K$4&amp;'Funnel setup'!$K$6,".",IF(A1876=".",1,A1876+1))</f>
        <v>.</v>
      </c>
      <c r="B1877" s="244" t="str">
        <f t="shared" si="29"/>
        <v/>
      </c>
    </row>
    <row r="1878" spans="1:2" x14ac:dyDescent="0.2">
      <c r="A1878" t="str">
        <f>IF(C1878&amp;G1878&amp;D1878&lt;&gt;'Funnel setup'!$K$3&amp;'Funnel setup'!$K$4&amp;'Funnel setup'!$K$6,".",IF(A1877=".",1,A1877+1))</f>
        <v>.</v>
      </c>
      <c r="B1878" s="244" t="str">
        <f t="shared" si="29"/>
        <v/>
      </c>
    </row>
    <row r="1879" spans="1:2" x14ac:dyDescent="0.2">
      <c r="A1879" t="str">
        <f>IF(C1879&amp;G1879&amp;D1879&lt;&gt;'Funnel setup'!$K$3&amp;'Funnel setup'!$K$4&amp;'Funnel setup'!$K$6,".",IF(A1878=".",1,A1878+1))</f>
        <v>.</v>
      </c>
      <c r="B1879" s="244" t="str">
        <f t="shared" si="29"/>
        <v/>
      </c>
    </row>
    <row r="1880" spans="1:2" x14ac:dyDescent="0.2">
      <c r="A1880" t="str">
        <f>IF(C1880&amp;G1880&amp;D1880&lt;&gt;'Funnel setup'!$K$3&amp;'Funnel setup'!$K$4&amp;'Funnel setup'!$K$6,".",IF(A1879=".",1,A1879+1))</f>
        <v>.</v>
      </c>
      <c r="B1880" s="244" t="str">
        <f t="shared" si="29"/>
        <v/>
      </c>
    </row>
    <row r="1881" spans="1:2" x14ac:dyDescent="0.2">
      <c r="A1881" t="str">
        <f>IF(C1881&amp;G1881&amp;D1881&lt;&gt;'Funnel setup'!$K$3&amp;'Funnel setup'!$K$4&amp;'Funnel setup'!$K$6,".",IF(A1880=".",1,A1880+1))</f>
        <v>.</v>
      </c>
      <c r="B1881" s="244" t="str">
        <f t="shared" si="29"/>
        <v/>
      </c>
    </row>
    <row r="1882" spans="1:2" x14ac:dyDescent="0.2">
      <c r="A1882" t="str">
        <f>IF(C1882&amp;G1882&amp;D1882&lt;&gt;'Funnel setup'!$K$3&amp;'Funnel setup'!$K$4&amp;'Funnel setup'!$K$6,".",IF(A1881=".",1,A1881+1))</f>
        <v>.</v>
      </c>
      <c r="B1882" s="244" t="str">
        <f t="shared" si="29"/>
        <v/>
      </c>
    </row>
    <row r="1883" spans="1:2" x14ac:dyDescent="0.2">
      <c r="A1883" t="str">
        <f>IF(C1883&amp;G1883&amp;D1883&lt;&gt;'Funnel setup'!$K$3&amp;'Funnel setup'!$K$4&amp;'Funnel setup'!$K$6,".",IF(A1882=".",1,A1882+1))</f>
        <v>.</v>
      </c>
      <c r="B1883" s="244" t="str">
        <f t="shared" si="29"/>
        <v/>
      </c>
    </row>
    <row r="1884" spans="1:2" x14ac:dyDescent="0.2">
      <c r="A1884" t="str">
        <f>IF(C1884&amp;G1884&amp;D1884&lt;&gt;'Funnel setup'!$K$3&amp;'Funnel setup'!$K$4&amp;'Funnel setup'!$K$6,".",IF(A1883=".",1,A1883+1))</f>
        <v>.</v>
      </c>
      <c r="B1884" s="244" t="str">
        <f t="shared" si="29"/>
        <v/>
      </c>
    </row>
    <row r="1885" spans="1:2" x14ac:dyDescent="0.2">
      <c r="A1885" t="str">
        <f>IF(C1885&amp;G1885&amp;D1885&lt;&gt;'Funnel setup'!$K$3&amp;'Funnel setup'!$K$4&amp;'Funnel setup'!$K$6,".",IF(A1884=".",1,A1884+1))</f>
        <v>.</v>
      </c>
      <c r="B1885" s="244" t="str">
        <f t="shared" si="29"/>
        <v/>
      </c>
    </row>
    <row r="1886" spans="1:2" x14ac:dyDescent="0.2">
      <c r="A1886" t="str">
        <f>IF(C1886&amp;G1886&amp;D1886&lt;&gt;'Funnel setup'!$K$3&amp;'Funnel setup'!$K$4&amp;'Funnel setup'!$K$6,".",IF(A1885=".",1,A1885+1))</f>
        <v>.</v>
      </c>
      <c r="B1886" s="244" t="str">
        <f t="shared" si="29"/>
        <v/>
      </c>
    </row>
    <row r="1887" spans="1:2" x14ac:dyDescent="0.2">
      <c r="A1887" t="str">
        <f>IF(C1887&amp;G1887&amp;D1887&lt;&gt;'Funnel setup'!$K$3&amp;'Funnel setup'!$K$4&amp;'Funnel setup'!$K$6,".",IF(A1886=".",1,A1886+1))</f>
        <v>.</v>
      </c>
      <c r="B1887" s="244" t="str">
        <f t="shared" si="29"/>
        <v/>
      </c>
    </row>
    <row r="1888" spans="1:2" x14ac:dyDescent="0.2">
      <c r="A1888" t="str">
        <f>IF(C1888&amp;G1888&amp;D1888&lt;&gt;'Funnel setup'!$K$3&amp;'Funnel setup'!$K$4&amp;'Funnel setup'!$K$6,".",IF(A1887=".",1,A1887+1))</f>
        <v>.</v>
      </c>
      <c r="B1888" s="244" t="str">
        <f t="shared" si="29"/>
        <v/>
      </c>
    </row>
    <row r="1889" spans="1:2" x14ac:dyDescent="0.2">
      <c r="A1889" t="str">
        <f>IF(C1889&amp;G1889&amp;D1889&lt;&gt;'Funnel setup'!$K$3&amp;'Funnel setup'!$K$4&amp;'Funnel setup'!$K$6,".",IF(A1888=".",1,A1888+1))</f>
        <v>.</v>
      </c>
      <c r="B1889" s="244" t="str">
        <f t="shared" si="29"/>
        <v/>
      </c>
    </row>
    <row r="1890" spans="1:2" x14ac:dyDescent="0.2">
      <c r="A1890" t="str">
        <f>IF(C1890&amp;G1890&amp;D1890&lt;&gt;'Funnel setup'!$K$3&amp;'Funnel setup'!$K$4&amp;'Funnel setup'!$K$6,".",IF(A1889=".",1,A1889+1))</f>
        <v>.</v>
      </c>
      <c r="B1890" s="244" t="str">
        <f t="shared" si="29"/>
        <v/>
      </c>
    </row>
    <row r="1891" spans="1:2" x14ac:dyDescent="0.2">
      <c r="A1891" t="str">
        <f>IF(C1891&amp;G1891&amp;D1891&lt;&gt;'Funnel setup'!$K$3&amp;'Funnel setup'!$K$4&amp;'Funnel setup'!$K$6,".",IF(A1890=".",1,A1890+1))</f>
        <v>.</v>
      </c>
      <c r="B1891" s="244" t="str">
        <f t="shared" si="29"/>
        <v/>
      </c>
    </row>
    <row r="1892" spans="1:2" x14ac:dyDescent="0.2">
      <c r="A1892" t="str">
        <f>IF(C1892&amp;G1892&amp;D1892&lt;&gt;'Funnel setup'!$K$3&amp;'Funnel setup'!$K$4&amp;'Funnel setup'!$K$6,".",IF(A1891=".",1,A1891+1))</f>
        <v>.</v>
      </c>
      <c r="B1892" s="244" t="str">
        <f t="shared" si="29"/>
        <v/>
      </c>
    </row>
    <row r="1893" spans="1:2" x14ac:dyDescent="0.2">
      <c r="A1893" t="str">
        <f>IF(C1893&amp;G1893&amp;D1893&lt;&gt;'Funnel setup'!$K$3&amp;'Funnel setup'!$K$4&amp;'Funnel setup'!$K$6,".",IF(A1892=".",1,A1892+1))</f>
        <v>.</v>
      </c>
      <c r="B1893" s="244" t="str">
        <f t="shared" si="29"/>
        <v/>
      </c>
    </row>
    <row r="1894" spans="1:2" x14ac:dyDescent="0.2">
      <c r="A1894" t="str">
        <f>IF(C1894&amp;G1894&amp;D1894&lt;&gt;'Funnel setup'!$K$3&amp;'Funnel setup'!$K$4&amp;'Funnel setup'!$K$6,".",IF(A1893=".",1,A1893+1))</f>
        <v>.</v>
      </c>
      <c r="B1894" s="244" t="str">
        <f t="shared" si="29"/>
        <v/>
      </c>
    </row>
    <row r="1895" spans="1:2" x14ac:dyDescent="0.2">
      <c r="A1895" t="str">
        <f>IF(C1895&amp;G1895&amp;D1895&lt;&gt;'Funnel setup'!$K$3&amp;'Funnel setup'!$K$4&amp;'Funnel setup'!$K$6,".",IF(A1894=".",1,A1894+1))</f>
        <v>.</v>
      </c>
      <c r="B1895" s="244" t="str">
        <f t="shared" si="29"/>
        <v/>
      </c>
    </row>
    <row r="1896" spans="1:2" x14ac:dyDescent="0.2">
      <c r="A1896" t="str">
        <f>IF(C1896&amp;G1896&amp;D1896&lt;&gt;'Funnel setup'!$K$3&amp;'Funnel setup'!$K$4&amp;'Funnel setup'!$K$6,".",IF(A1895=".",1,A1895+1))</f>
        <v>.</v>
      </c>
      <c r="B1896" s="244" t="str">
        <f t="shared" si="29"/>
        <v/>
      </c>
    </row>
    <row r="1897" spans="1:2" x14ac:dyDescent="0.2">
      <c r="A1897" t="str">
        <f>IF(C1897&amp;G1897&amp;D1897&lt;&gt;'Funnel setup'!$K$3&amp;'Funnel setup'!$K$4&amp;'Funnel setup'!$K$6,".",IF(A1896=".",1,A1896+1))</f>
        <v>.</v>
      </c>
      <c r="B1897" s="244" t="str">
        <f t="shared" si="29"/>
        <v/>
      </c>
    </row>
    <row r="1898" spans="1:2" x14ac:dyDescent="0.2">
      <c r="A1898" t="str">
        <f>IF(C1898&amp;G1898&amp;D1898&lt;&gt;'Funnel setup'!$K$3&amp;'Funnel setup'!$K$4&amp;'Funnel setup'!$K$6,".",IF(A1897=".",1,A1897+1))</f>
        <v>.</v>
      </c>
      <c r="B1898" s="244" t="str">
        <f t="shared" si="29"/>
        <v/>
      </c>
    </row>
    <row r="1899" spans="1:2" x14ac:dyDescent="0.2">
      <c r="A1899" t="str">
        <f>IF(C1899&amp;G1899&amp;D1899&lt;&gt;'Funnel setup'!$K$3&amp;'Funnel setup'!$K$4&amp;'Funnel setup'!$K$6,".",IF(A1898=".",1,A1898+1))</f>
        <v>.</v>
      </c>
      <c r="B1899" s="244" t="str">
        <f t="shared" si="29"/>
        <v/>
      </c>
    </row>
    <row r="1900" spans="1:2" x14ac:dyDescent="0.2">
      <c r="A1900" t="str">
        <f>IF(C1900&amp;G1900&amp;D1900&lt;&gt;'Funnel setup'!$K$3&amp;'Funnel setup'!$K$4&amp;'Funnel setup'!$K$6,".",IF(A1899=".",1,A1899+1))</f>
        <v>.</v>
      </c>
      <c r="B1900" s="244" t="str">
        <f t="shared" si="29"/>
        <v/>
      </c>
    </row>
    <row r="1901" spans="1:2" x14ac:dyDescent="0.2">
      <c r="A1901" t="str">
        <f>IF(C1901&amp;G1901&amp;D1901&lt;&gt;'Funnel setup'!$K$3&amp;'Funnel setup'!$K$4&amp;'Funnel setup'!$K$6,".",IF(A1900=".",1,A1900+1))</f>
        <v>.</v>
      </c>
      <c r="B1901" s="244" t="str">
        <f t="shared" si="29"/>
        <v/>
      </c>
    </row>
    <row r="1902" spans="1:2" x14ac:dyDescent="0.2">
      <c r="A1902" t="str">
        <f>IF(C1902&amp;G1902&amp;D1902&lt;&gt;'Funnel setup'!$K$3&amp;'Funnel setup'!$K$4&amp;'Funnel setup'!$K$6,".",IF(A1901=".",1,A1901+1))</f>
        <v>.</v>
      </c>
      <c r="B1902" s="244" t="str">
        <f t="shared" si="29"/>
        <v/>
      </c>
    </row>
    <row r="1903" spans="1:2" x14ac:dyDescent="0.2">
      <c r="A1903" t="str">
        <f>IF(C1903&amp;G1903&amp;D1903&lt;&gt;'Funnel setup'!$K$3&amp;'Funnel setup'!$K$4&amp;'Funnel setup'!$K$6,".",IF(A1902=".",1,A1902+1))</f>
        <v>.</v>
      </c>
      <c r="B1903" s="244" t="str">
        <f t="shared" si="29"/>
        <v/>
      </c>
    </row>
    <row r="1904" spans="1:2" x14ac:dyDescent="0.2">
      <c r="A1904" t="str">
        <f>IF(C1904&amp;G1904&amp;D1904&lt;&gt;'Funnel setup'!$K$3&amp;'Funnel setup'!$K$4&amp;'Funnel setup'!$K$6,".",IF(A1903=".",1,A1903+1))</f>
        <v>.</v>
      </c>
      <c r="B1904" s="244" t="str">
        <f t="shared" si="29"/>
        <v/>
      </c>
    </row>
    <row r="1905" spans="1:2" x14ac:dyDescent="0.2">
      <c r="A1905" t="str">
        <f>IF(C1905&amp;G1905&amp;D1905&lt;&gt;'Funnel setup'!$K$3&amp;'Funnel setup'!$K$4&amp;'Funnel setup'!$K$6,".",IF(A1904=".",1,A1904+1))</f>
        <v>.</v>
      </c>
      <c r="B1905" s="244" t="str">
        <f t="shared" si="29"/>
        <v/>
      </c>
    </row>
    <row r="1906" spans="1:2" x14ac:dyDescent="0.2">
      <c r="A1906" t="str">
        <f>IF(C1906&amp;G1906&amp;D1906&lt;&gt;'Funnel setup'!$K$3&amp;'Funnel setup'!$K$4&amp;'Funnel setup'!$K$6,".",IF(A1905=".",1,A1905+1))</f>
        <v>.</v>
      </c>
      <c r="B1906" s="244" t="str">
        <f t="shared" si="29"/>
        <v/>
      </c>
    </row>
    <row r="1907" spans="1:2" x14ac:dyDescent="0.2">
      <c r="A1907" t="str">
        <f>IF(C1907&amp;G1907&amp;D1907&lt;&gt;'Funnel setup'!$K$3&amp;'Funnel setup'!$K$4&amp;'Funnel setup'!$K$6,".",IF(A1906=".",1,A1906+1))</f>
        <v>.</v>
      </c>
      <c r="B1907" s="244" t="str">
        <f t="shared" si="29"/>
        <v/>
      </c>
    </row>
    <row r="1908" spans="1:2" x14ac:dyDescent="0.2">
      <c r="A1908" t="str">
        <f>IF(C1908&amp;G1908&amp;D1908&lt;&gt;'Funnel setup'!$K$3&amp;'Funnel setup'!$K$4&amp;'Funnel setup'!$K$6,".",IF(A1907=".",1,A1907+1))</f>
        <v>.</v>
      </c>
      <c r="B1908" s="244" t="str">
        <f t="shared" si="29"/>
        <v/>
      </c>
    </row>
    <row r="1909" spans="1:2" x14ac:dyDescent="0.2">
      <c r="A1909" t="str">
        <f>IF(C1909&amp;G1909&amp;D1909&lt;&gt;'Funnel setup'!$K$3&amp;'Funnel setup'!$K$4&amp;'Funnel setup'!$K$6,".",IF(A1908=".",1,A1908+1))</f>
        <v>.</v>
      </c>
      <c r="B1909" s="244" t="str">
        <f t="shared" si="29"/>
        <v/>
      </c>
    </row>
    <row r="1910" spans="1:2" x14ac:dyDescent="0.2">
      <c r="A1910" t="str">
        <f>IF(C1910&amp;G1910&amp;D1910&lt;&gt;'Funnel setup'!$K$3&amp;'Funnel setup'!$K$4&amp;'Funnel setup'!$K$6,".",IF(A1909=".",1,A1909+1))</f>
        <v>.</v>
      </c>
      <c r="B1910" s="244" t="str">
        <f t="shared" si="29"/>
        <v/>
      </c>
    </row>
    <row r="1911" spans="1:2" x14ac:dyDescent="0.2">
      <c r="A1911" t="str">
        <f>IF(C1911&amp;G1911&amp;D1911&lt;&gt;'Funnel setup'!$K$3&amp;'Funnel setup'!$K$4&amp;'Funnel setup'!$K$6,".",IF(A1910=".",1,A1910+1))</f>
        <v>.</v>
      </c>
      <c r="B1911" s="244" t="str">
        <f t="shared" si="29"/>
        <v/>
      </c>
    </row>
    <row r="1912" spans="1:2" x14ac:dyDescent="0.2">
      <c r="A1912" t="str">
        <f>IF(C1912&amp;G1912&amp;D1912&lt;&gt;'Funnel setup'!$K$3&amp;'Funnel setup'!$K$4&amp;'Funnel setup'!$K$6,".",IF(A1911=".",1,A1911+1))</f>
        <v>.</v>
      </c>
      <c r="B1912" s="244" t="str">
        <f t="shared" si="29"/>
        <v/>
      </c>
    </row>
    <row r="1913" spans="1:2" x14ac:dyDescent="0.2">
      <c r="A1913" t="str">
        <f>IF(C1913&amp;G1913&amp;D1913&lt;&gt;'Funnel setup'!$K$3&amp;'Funnel setup'!$K$4&amp;'Funnel setup'!$K$6,".",IF(A1912=".",1,A1912+1))</f>
        <v>.</v>
      </c>
      <c r="B1913" s="244" t="str">
        <f t="shared" si="29"/>
        <v/>
      </c>
    </row>
    <row r="1914" spans="1:2" x14ac:dyDescent="0.2">
      <c r="A1914" t="str">
        <f>IF(C1914&amp;G1914&amp;D1914&lt;&gt;'Funnel setup'!$K$3&amp;'Funnel setup'!$K$4&amp;'Funnel setup'!$K$6,".",IF(A1913=".",1,A1913+1))</f>
        <v>.</v>
      </c>
      <c r="B1914" s="244" t="str">
        <f t="shared" si="29"/>
        <v/>
      </c>
    </row>
    <row r="1915" spans="1:2" x14ac:dyDescent="0.2">
      <c r="A1915" t="str">
        <f>IF(C1915&amp;G1915&amp;D1915&lt;&gt;'Funnel setup'!$K$3&amp;'Funnel setup'!$K$4&amp;'Funnel setup'!$K$6,".",IF(A1914=".",1,A1914+1))</f>
        <v>.</v>
      </c>
      <c r="B1915" s="244" t="str">
        <f t="shared" si="29"/>
        <v/>
      </c>
    </row>
    <row r="1916" spans="1:2" x14ac:dyDescent="0.2">
      <c r="A1916" t="str">
        <f>IF(C1916&amp;G1916&amp;D1916&lt;&gt;'Funnel setup'!$K$3&amp;'Funnel setup'!$K$4&amp;'Funnel setup'!$K$6,".",IF(A1915=".",1,A1915+1))</f>
        <v>.</v>
      </c>
      <c r="B1916" s="244" t="str">
        <f t="shared" si="29"/>
        <v/>
      </c>
    </row>
    <row r="1917" spans="1:2" x14ac:dyDescent="0.2">
      <c r="A1917" t="str">
        <f>IF(C1917&amp;G1917&amp;D1917&lt;&gt;'Funnel setup'!$K$3&amp;'Funnel setup'!$K$4&amp;'Funnel setup'!$K$6,".",IF(A1916=".",1,A1916+1))</f>
        <v>.</v>
      </c>
      <c r="B1917" s="244" t="str">
        <f t="shared" si="29"/>
        <v/>
      </c>
    </row>
    <row r="1918" spans="1:2" x14ac:dyDescent="0.2">
      <c r="A1918" t="str">
        <f>IF(C1918&amp;G1918&amp;D1918&lt;&gt;'Funnel setup'!$K$3&amp;'Funnel setup'!$K$4&amp;'Funnel setup'!$K$6,".",IF(A1917=".",1,A1917+1))</f>
        <v>.</v>
      </c>
      <c r="B1918" s="244" t="str">
        <f t="shared" si="29"/>
        <v/>
      </c>
    </row>
    <row r="1919" spans="1:2" x14ac:dyDescent="0.2">
      <c r="A1919" t="str">
        <f>IF(C1919&amp;G1919&amp;D1919&lt;&gt;'Funnel setup'!$K$3&amp;'Funnel setup'!$K$4&amp;'Funnel setup'!$K$6,".",IF(A1918=".",1,A1918+1))</f>
        <v>.</v>
      </c>
      <c r="B1919" s="244" t="str">
        <f t="shared" si="29"/>
        <v/>
      </c>
    </row>
    <row r="1920" spans="1:2" x14ac:dyDescent="0.2">
      <c r="A1920" t="str">
        <f>IF(C1920&amp;G1920&amp;D1920&lt;&gt;'Funnel setup'!$K$3&amp;'Funnel setup'!$K$4&amp;'Funnel setup'!$K$6,".",IF(A1919=".",1,A1919+1))</f>
        <v>.</v>
      </c>
      <c r="B1920" s="244" t="str">
        <f t="shared" si="29"/>
        <v/>
      </c>
    </row>
    <row r="1921" spans="1:2" x14ac:dyDescent="0.2">
      <c r="A1921" t="str">
        <f>IF(C1921&amp;G1921&amp;D1921&lt;&gt;'Funnel setup'!$K$3&amp;'Funnel setup'!$K$4&amp;'Funnel setup'!$K$6,".",IF(A1920=".",1,A1920+1))</f>
        <v>.</v>
      </c>
      <c r="B1921" s="244" t="str">
        <f t="shared" si="29"/>
        <v/>
      </c>
    </row>
    <row r="1922" spans="1:2" x14ac:dyDescent="0.2">
      <c r="A1922" t="str">
        <f>IF(C1922&amp;G1922&amp;D1922&lt;&gt;'Funnel setup'!$K$3&amp;'Funnel setup'!$K$4&amp;'Funnel setup'!$K$6,".",IF(A1921=".",1,A1921+1))</f>
        <v>.</v>
      </c>
      <c r="B1922" s="244" t="str">
        <f t="shared" ref="B1922:B1985" si="30">C1922&amp;D1922&amp;F1922&amp;G1922</f>
        <v/>
      </c>
    </row>
    <row r="1923" spans="1:2" x14ac:dyDescent="0.2">
      <c r="A1923" t="str">
        <f>IF(C1923&amp;G1923&amp;D1923&lt;&gt;'Funnel setup'!$K$3&amp;'Funnel setup'!$K$4&amp;'Funnel setup'!$K$6,".",IF(A1922=".",1,A1922+1))</f>
        <v>.</v>
      </c>
      <c r="B1923" s="244" t="str">
        <f t="shared" si="30"/>
        <v/>
      </c>
    </row>
    <row r="1924" spans="1:2" x14ac:dyDescent="0.2">
      <c r="A1924" t="str">
        <f>IF(C1924&amp;G1924&amp;D1924&lt;&gt;'Funnel setup'!$K$3&amp;'Funnel setup'!$K$4&amp;'Funnel setup'!$K$6,".",IF(A1923=".",1,A1923+1))</f>
        <v>.</v>
      </c>
      <c r="B1924" s="244" t="str">
        <f t="shared" si="30"/>
        <v/>
      </c>
    </row>
    <row r="1925" spans="1:2" x14ac:dyDescent="0.2">
      <c r="A1925" t="str">
        <f>IF(C1925&amp;G1925&amp;D1925&lt;&gt;'Funnel setup'!$K$3&amp;'Funnel setup'!$K$4&amp;'Funnel setup'!$K$6,".",IF(A1924=".",1,A1924+1))</f>
        <v>.</v>
      </c>
      <c r="B1925" s="244" t="str">
        <f t="shared" si="30"/>
        <v/>
      </c>
    </row>
    <row r="1926" spans="1:2" x14ac:dyDescent="0.2">
      <c r="A1926" t="str">
        <f>IF(C1926&amp;G1926&amp;D1926&lt;&gt;'Funnel setup'!$K$3&amp;'Funnel setup'!$K$4&amp;'Funnel setup'!$K$6,".",IF(A1925=".",1,A1925+1))</f>
        <v>.</v>
      </c>
      <c r="B1926" s="244" t="str">
        <f t="shared" si="30"/>
        <v/>
      </c>
    </row>
    <row r="1927" spans="1:2" x14ac:dyDescent="0.2">
      <c r="A1927" t="str">
        <f>IF(C1927&amp;G1927&amp;D1927&lt;&gt;'Funnel setup'!$K$3&amp;'Funnel setup'!$K$4&amp;'Funnel setup'!$K$6,".",IF(A1926=".",1,A1926+1))</f>
        <v>.</v>
      </c>
      <c r="B1927" s="244" t="str">
        <f t="shared" si="30"/>
        <v/>
      </c>
    </row>
    <row r="1928" spans="1:2" x14ac:dyDescent="0.2">
      <c r="A1928" t="str">
        <f>IF(C1928&amp;G1928&amp;D1928&lt;&gt;'Funnel setup'!$K$3&amp;'Funnel setup'!$K$4&amp;'Funnel setup'!$K$6,".",IF(A1927=".",1,A1927+1))</f>
        <v>.</v>
      </c>
      <c r="B1928" s="244" t="str">
        <f t="shared" si="30"/>
        <v/>
      </c>
    </row>
    <row r="1929" spans="1:2" x14ac:dyDescent="0.2">
      <c r="A1929" t="str">
        <f>IF(C1929&amp;G1929&amp;D1929&lt;&gt;'Funnel setup'!$K$3&amp;'Funnel setup'!$K$4&amp;'Funnel setup'!$K$6,".",IF(A1928=".",1,A1928+1))</f>
        <v>.</v>
      </c>
      <c r="B1929" s="244" t="str">
        <f t="shared" si="30"/>
        <v/>
      </c>
    </row>
    <row r="1930" spans="1:2" x14ac:dyDescent="0.2">
      <c r="A1930" t="str">
        <f>IF(C1930&amp;G1930&amp;D1930&lt;&gt;'Funnel setup'!$K$3&amp;'Funnel setup'!$K$4&amp;'Funnel setup'!$K$6,".",IF(A1929=".",1,A1929+1))</f>
        <v>.</v>
      </c>
      <c r="B1930" s="244" t="str">
        <f t="shared" si="30"/>
        <v/>
      </c>
    </row>
    <row r="1931" spans="1:2" x14ac:dyDescent="0.2">
      <c r="A1931" t="str">
        <f>IF(C1931&amp;G1931&amp;D1931&lt;&gt;'Funnel setup'!$K$3&amp;'Funnel setup'!$K$4&amp;'Funnel setup'!$K$6,".",IF(A1930=".",1,A1930+1))</f>
        <v>.</v>
      </c>
      <c r="B1931" s="244" t="str">
        <f t="shared" si="30"/>
        <v/>
      </c>
    </row>
    <row r="1932" spans="1:2" x14ac:dyDescent="0.2">
      <c r="A1932" t="str">
        <f>IF(C1932&amp;G1932&amp;D1932&lt;&gt;'Funnel setup'!$K$3&amp;'Funnel setup'!$K$4&amp;'Funnel setup'!$K$6,".",IF(A1931=".",1,A1931+1))</f>
        <v>.</v>
      </c>
      <c r="B1932" s="244" t="str">
        <f t="shared" si="30"/>
        <v/>
      </c>
    </row>
    <row r="1933" spans="1:2" x14ac:dyDescent="0.2">
      <c r="A1933" t="str">
        <f>IF(C1933&amp;G1933&amp;D1933&lt;&gt;'Funnel setup'!$K$3&amp;'Funnel setup'!$K$4&amp;'Funnel setup'!$K$6,".",IF(A1932=".",1,A1932+1))</f>
        <v>.</v>
      </c>
      <c r="B1933" s="244" t="str">
        <f t="shared" si="30"/>
        <v/>
      </c>
    </row>
    <row r="1934" spans="1:2" x14ac:dyDescent="0.2">
      <c r="A1934" t="str">
        <f>IF(C1934&amp;G1934&amp;D1934&lt;&gt;'Funnel setup'!$K$3&amp;'Funnel setup'!$K$4&amp;'Funnel setup'!$K$6,".",IF(A1933=".",1,A1933+1))</f>
        <v>.</v>
      </c>
      <c r="B1934" s="244" t="str">
        <f t="shared" si="30"/>
        <v/>
      </c>
    </row>
    <row r="1935" spans="1:2" x14ac:dyDescent="0.2">
      <c r="A1935" t="str">
        <f>IF(C1935&amp;G1935&amp;D1935&lt;&gt;'Funnel setup'!$K$3&amp;'Funnel setup'!$K$4&amp;'Funnel setup'!$K$6,".",IF(A1934=".",1,A1934+1))</f>
        <v>.</v>
      </c>
      <c r="B1935" s="244" t="str">
        <f t="shared" si="30"/>
        <v/>
      </c>
    </row>
    <row r="1936" spans="1:2" x14ac:dyDescent="0.2">
      <c r="A1936" t="str">
        <f>IF(C1936&amp;G1936&amp;D1936&lt;&gt;'Funnel setup'!$K$3&amp;'Funnel setup'!$K$4&amp;'Funnel setup'!$K$6,".",IF(A1935=".",1,A1935+1))</f>
        <v>.</v>
      </c>
      <c r="B1936" s="244" t="str">
        <f t="shared" si="30"/>
        <v/>
      </c>
    </row>
    <row r="1937" spans="1:2" x14ac:dyDescent="0.2">
      <c r="A1937" t="str">
        <f>IF(C1937&amp;G1937&amp;D1937&lt;&gt;'Funnel setup'!$K$3&amp;'Funnel setup'!$K$4&amp;'Funnel setup'!$K$6,".",IF(A1936=".",1,A1936+1))</f>
        <v>.</v>
      </c>
      <c r="B1937" s="244" t="str">
        <f t="shared" si="30"/>
        <v/>
      </c>
    </row>
    <row r="1938" spans="1:2" x14ac:dyDescent="0.2">
      <c r="A1938" t="str">
        <f>IF(C1938&amp;G1938&amp;D1938&lt;&gt;'Funnel setup'!$K$3&amp;'Funnel setup'!$K$4&amp;'Funnel setup'!$K$6,".",IF(A1937=".",1,A1937+1))</f>
        <v>.</v>
      </c>
      <c r="B1938" s="244" t="str">
        <f t="shared" si="30"/>
        <v/>
      </c>
    </row>
    <row r="1939" spans="1:2" x14ac:dyDescent="0.2">
      <c r="A1939" t="str">
        <f>IF(C1939&amp;G1939&amp;D1939&lt;&gt;'Funnel setup'!$K$3&amp;'Funnel setup'!$K$4&amp;'Funnel setup'!$K$6,".",IF(A1938=".",1,A1938+1))</f>
        <v>.</v>
      </c>
      <c r="B1939" s="244" t="str">
        <f t="shared" si="30"/>
        <v/>
      </c>
    </row>
    <row r="1940" spans="1:2" x14ac:dyDescent="0.2">
      <c r="A1940" t="str">
        <f>IF(C1940&amp;G1940&amp;D1940&lt;&gt;'Funnel setup'!$K$3&amp;'Funnel setup'!$K$4&amp;'Funnel setup'!$K$6,".",IF(A1939=".",1,A1939+1))</f>
        <v>.</v>
      </c>
      <c r="B1940" s="244" t="str">
        <f t="shared" si="30"/>
        <v/>
      </c>
    </row>
    <row r="1941" spans="1:2" x14ac:dyDescent="0.2">
      <c r="A1941" t="str">
        <f>IF(C1941&amp;G1941&amp;D1941&lt;&gt;'Funnel setup'!$K$3&amp;'Funnel setup'!$K$4&amp;'Funnel setup'!$K$6,".",IF(A1940=".",1,A1940+1))</f>
        <v>.</v>
      </c>
      <c r="B1941" s="244" t="str">
        <f t="shared" si="30"/>
        <v/>
      </c>
    </row>
    <row r="1942" spans="1:2" x14ac:dyDescent="0.2">
      <c r="A1942" t="str">
        <f>IF(C1942&amp;G1942&amp;D1942&lt;&gt;'Funnel setup'!$K$3&amp;'Funnel setup'!$K$4&amp;'Funnel setup'!$K$6,".",IF(A1941=".",1,A1941+1))</f>
        <v>.</v>
      </c>
      <c r="B1942" s="244" t="str">
        <f t="shared" si="30"/>
        <v/>
      </c>
    </row>
    <row r="1943" spans="1:2" x14ac:dyDescent="0.2">
      <c r="A1943" t="str">
        <f>IF(C1943&amp;G1943&amp;D1943&lt;&gt;'Funnel setup'!$K$3&amp;'Funnel setup'!$K$4&amp;'Funnel setup'!$K$6,".",IF(A1942=".",1,A1942+1))</f>
        <v>.</v>
      </c>
      <c r="B1943" s="244" t="str">
        <f t="shared" si="30"/>
        <v/>
      </c>
    </row>
    <row r="1944" spans="1:2" x14ac:dyDescent="0.2">
      <c r="A1944" t="str">
        <f>IF(C1944&amp;G1944&amp;D1944&lt;&gt;'Funnel setup'!$K$3&amp;'Funnel setup'!$K$4&amp;'Funnel setup'!$K$6,".",IF(A1943=".",1,A1943+1))</f>
        <v>.</v>
      </c>
      <c r="B1944" s="244" t="str">
        <f t="shared" si="30"/>
        <v/>
      </c>
    </row>
    <row r="1945" spans="1:2" x14ac:dyDescent="0.2">
      <c r="A1945" t="str">
        <f>IF(C1945&amp;G1945&amp;D1945&lt;&gt;'Funnel setup'!$K$3&amp;'Funnel setup'!$K$4&amp;'Funnel setup'!$K$6,".",IF(A1944=".",1,A1944+1))</f>
        <v>.</v>
      </c>
      <c r="B1945" s="244" t="str">
        <f t="shared" si="30"/>
        <v/>
      </c>
    </row>
    <row r="1946" spans="1:2" x14ac:dyDescent="0.2">
      <c r="A1946" t="str">
        <f>IF(C1946&amp;G1946&amp;D1946&lt;&gt;'Funnel setup'!$K$3&amp;'Funnel setup'!$K$4&amp;'Funnel setup'!$K$6,".",IF(A1945=".",1,A1945+1))</f>
        <v>.</v>
      </c>
      <c r="B1946" s="244" t="str">
        <f t="shared" si="30"/>
        <v/>
      </c>
    </row>
    <row r="1947" spans="1:2" x14ac:dyDescent="0.2">
      <c r="A1947" t="str">
        <f>IF(C1947&amp;G1947&amp;D1947&lt;&gt;'Funnel setup'!$K$3&amp;'Funnel setup'!$K$4&amp;'Funnel setup'!$K$6,".",IF(A1946=".",1,A1946+1))</f>
        <v>.</v>
      </c>
      <c r="B1947" s="244" t="str">
        <f t="shared" si="30"/>
        <v/>
      </c>
    </row>
    <row r="1948" spans="1:2" x14ac:dyDescent="0.2">
      <c r="A1948" t="str">
        <f>IF(C1948&amp;G1948&amp;D1948&lt;&gt;'Funnel setup'!$K$3&amp;'Funnel setup'!$K$4&amp;'Funnel setup'!$K$6,".",IF(A1947=".",1,A1947+1))</f>
        <v>.</v>
      </c>
      <c r="B1948" s="244" t="str">
        <f t="shared" si="30"/>
        <v/>
      </c>
    </row>
    <row r="1949" spans="1:2" x14ac:dyDescent="0.2">
      <c r="A1949" t="str">
        <f>IF(C1949&amp;G1949&amp;D1949&lt;&gt;'Funnel setup'!$K$3&amp;'Funnel setup'!$K$4&amp;'Funnel setup'!$K$6,".",IF(A1948=".",1,A1948+1))</f>
        <v>.</v>
      </c>
      <c r="B1949" s="244" t="str">
        <f t="shared" si="30"/>
        <v/>
      </c>
    </row>
    <row r="1950" spans="1:2" x14ac:dyDescent="0.2">
      <c r="A1950" t="str">
        <f>IF(C1950&amp;G1950&amp;D1950&lt;&gt;'Funnel setup'!$K$3&amp;'Funnel setup'!$K$4&amp;'Funnel setup'!$K$6,".",IF(A1949=".",1,A1949+1))</f>
        <v>.</v>
      </c>
      <c r="B1950" s="244" t="str">
        <f t="shared" si="30"/>
        <v/>
      </c>
    </row>
    <row r="1951" spans="1:2" x14ac:dyDescent="0.2">
      <c r="A1951" t="str">
        <f>IF(C1951&amp;G1951&amp;D1951&lt;&gt;'Funnel setup'!$K$3&amp;'Funnel setup'!$K$4&amp;'Funnel setup'!$K$6,".",IF(A1950=".",1,A1950+1))</f>
        <v>.</v>
      </c>
      <c r="B1951" s="244" t="str">
        <f t="shared" si="30"/>
        <v/>
      </c>
    </row>
    <row r="1952" spans="1:2" x14ac:dyDescent="0.2">
      <c r="A1952" t="str">
        <f>IF(C1952&amp;G1952&amp;D1952&lt;&gt;'Funnel setup'!$K$3&amp;'Funnel setup'!$K$4&amp;'Funnel setup'!$K$6,".",IF(A1951=".",1,A1951+1))</f>
        <v>.</v>
      </c>
      <c r="B1952" s="244" t="str">
        <f t="shared" si="30"/>
        <v/>
      </c>
    </row>
    <row r="1953" spans="1:2" x14ac:dyDescent="0.2">
      <c r="A1953" t="str">
        <f>IF(C1953&amp;G1953&amp;D1953&lt;&gt;'Funnel setup'!$K$3&amp;'Funnel setup'!$K$4&amp;'Funnel setup'!$K$6,".",IF(A1952=".",1,A1952+1))</f>
        <v>.</v>
      </c>
      <c r="B1953" s="244" t="str">
        <f t="shared" si="30"/>
        <v/>
      </c>
    </row>
    <row r="1954" spans="1:2" x14ac:dyDescent="0.2">
      <c r="A1954" t="str">
        <f>IF(C1954&amp;G1954&amp;D1954&lt;&gt;'Funnel setup'!$K$3&amp;'Funnel setup'!$K$4&amp;'Funnel setup'!$K$6,".",IF(A1953=".",1,A1953+1))</f>
        <v>.</v>
      </c>
      <c r="B1954" s="244" t="str">
        <f t="shared" si="30"/>
        <v/>
      </c>
    </row>
    <row r="1955" spans="1:2" x14ac:dyDescent="0.2">
      <c r="A1955" t="str">
        <f>IF(C1955&amp;G1955&amp;D1955&lt;&gt;'Funnel setup'!$K$3&amp;'Funnel setup'!$K$4&amp;'Funnel setup'!$K$6,".",IF(A1954=".",1,A1954+1))</f>
        <v>.</v>
      </c>
      <c r="B1955" s="244" t="str">
        <f t="shared" si="30"/>
        <v/>
      </c>
    </row>
    <row r="1956" spans="1:2" x14ac:dyDescent="0.2">
      <c r="A1956" t="str">
        <f>IF(C1956&amp;G1956&amp;D1956&lt;&gt;'Funnel setup'!$K$3&amp;'Funnel setup'!$K$4&amp;'Funnel setup'!$K$6,".",IF(A1955=".",1,A1955+1))</f>
        <v>.</v>
      </c>
      <c r="B1956" s="244" t="str">
        <f t="shared" si="30"/>
        <v/>
      </c>
    </row>
    <row r="1957" spans="1:2" x14ac:dyDescent="0.2">
      <c r="A1957" t="str">
        <f>IF(C1957&amp;G1957&amp;D1957&lt;&gt;'Funnel setup'!$K$3&amp;'Funnel setup'!$K$4&amp;'Funnel setup'!$K$6,".",IF(A1956=".",1,A1956+1))</f>
        <v>.</v>
      </c>
      <c r="B1957" s="244" t="str">
        <f t="shared" si="30"/>
        <v/>
      </c>
    </row>
    <row r="1958" spans="1:2" x14ac:dyDescent="0.2">
      <c r="A1958" t="str">
        <f>IF(C1958&amp;G1958&amp;D1958&lt;&gt;'Funnel setup'!$K$3&amp;'Funnel setup'!$K$4&amp;'Funnel setup'!$K$6,".",IF(A1957=".",1,A1957+1))</f>
        <v>.</v>
      </c>
      <c r="B1958" s="244" t="str">
        <f t="shared" si="30"/>
        <v/>
      </c>
    </row>
    <row r="1959" spans="1:2" x14ac:dyDescent="0.2">
      <c r="A1959" t="str">
        <f>IF(C1959&amp;G1959&amp;D1959&lt;&gt;'Funnel setup'!$K$3&amp;'Funnel setup'!$K$4&amp;'Funnel setup'!$K$6,".",IF(A1958=".",1,A1958+1))</f>
        <v>.</v>
      </c>
      <c r="B1959" s="244" t="str">
        <f t="shared" si="30"/>
        <v/>
      </c>
    </row>
    <row r="1960" spans="1:2" x14ac:dyDescent="0.2">
      <c r="A1960" t="str">
        <f>IF(C1960&amp;G1960&amp;D1960&lt;&gt;'Funnel setup'!$K$3&amp;'Funnel setup'!$K$4&amp;'Funnel setup'!$K$6,".",IF(A1959=".",1,A1959+1))</f>
        <v>.</v>
      </c>
      <c r="B1960" s="244" t="str">
        <f t="shared" si="30"/>
        <v/>
      </c>
    </row>
    <row r="1961" spans="1:2" x14ac:dyDescent="0.2">
      <c r="A1961" t="str">
        <f>IF(C1961&amp;G1961&amp;D1961&lt;&gt;'Funnel setup'!$K$3&amp;'Funnel setup'!$K$4&amp;'Funnel setup'!$K$6,".",IF(A1960=".",1,A1960+1))</f>
        <v>.</v>
      </c>
      <c r="B1961" s="244" t="str">
        <f t="shared" si="30"/>
        <v/>
      </c>
    </row>
    <row r="1962" spans="1:2" x14ac:dyDescent="0.2">
      <c r="A1962" t="str">
        <f>IF(C1962&amp;G1962&amp;D1962&lt;&gt;'Funnel setup'!$K$3&amp;'Funnel setup'!$K$4&amp;'Funnel setup'!$K$6,".",IF(A1961=".",1,A1961+1))</f>
        <v>.</v>
      </c>
      <c r="B1962" s="244" t="str">
        <f t="shared" si="30"/>
        <v/>
      </c>
    </row>
    <row r="1963" spans="1:2" x14ac:dyDescent="0.2">
      <c r="A1963" t="str">
        <f>IF(C1963&amp;G1963&amp;D1963&lt;&gt;'Funnel setup'!$K$3&amp;'Funnel setup'!$K$4&amp;'Funnel setup'!$K$6,".",IF(A1962=".",1,A1962+1))</f>
        <v>.</v>
      </c>
      <c r="B1963" s="244" t="str">
        <f t="shared" si="30"/>
        <v/>
      </c>
    </row>
    <row r="1964" spans="1:2" x14ac:dyDescent="0.2">
      <c r="A1964" t="str">
        <f>IF(C1964&amp;G1964&amp;D1964&lt;&gt;'Funnel setup'!$K$3&amp;'Funnel setup'!$K$4&amp;'Funnel setup'!$K$6,".",IF(A1963=".",1,A1963+1))</f>
        <v>.</v>
      </c>
      <c r="B1964" s="244" t="str">
        <f t="shared" si="30"/>
        <v/>
      </c>
    </row>
    <row r="1965" spans="1:2" x14ac:dyDescent="0.2">
      <c r="A1965" t="str">
        <f>IF(C1965&amp;G1965&amp;D1965&lt;&gt;'Funnel setup'!$K$3&amp;'Funnel setup'!$K$4&amp;'Funnel setup'!$K$6,".",IF(A1964=".",1,A1964+1))</f>
        <v>.</v>
      </c>
      <c r="B1965" s="244" t="str">
        <f t="shared" si="30"/>
        <v/>
      </c>
    </row>
    <row r="1966" spans="1:2" x14ac:dyDescent="0.2">
      <c r="A1966" t="str">
        <f>IF(C1966&amp;G1966&amp;D1966&lt;&gt;'Funnel setup'!$K$3&amp;'Funnel setup'!$K$4&amp;'Funnel setup'!$K$6,".",IF(A1965=".",1,A1965+1))</f>
        <v>.</v>
      </c>
      <c r="B1966" s="244" t="str">
        <f t="shared" si="30"/>
        <v/>
      </c>
    </row>
    <row r="1967" spans="1:2" x14ac:dyDescent="0.2">
      <c r="A1967" t="str">
        <f>IF(C1967&amp;G1967&amp;D1967&lt;&gt;'Funnel setup'!$K$3&amp;'Funnel setup'!$K$4&amp;'Funnel setup'!$K$6,".",IF(A1966=".",1,A1966+1))</f>
        <v>.</v>
      </c>
      <c r="B1967" s="244" t="str">
        <f t="shared" si="30"/>
        <v/>
      </c>
    </row>
    <row r="1968" spans="1:2" x14ac:dyDescent="0.2">
      <c r="A1968" t="str">
        <f>IF(C1968&amp;G1968&amp;D1968&lt;&gt;'Funnel setup'!$K$3&amp;'Funnel setup'!$K$4&amp;'Funnel setup'!$K$6,".",IF(A1967=".",1,A1967+1))</f>
        <v>.</v>
      </c>
      <c r="B1968" s="244" t="str">
        <f t="shared" si="30"/>
        <v/>
      </c>
    </row>
    <row r="1969" spans="1:2" x14ac:dyDescent="0.2">
      <c r="A1969" t="str">
        <f>IF(C1969&amp;G1969&amp;D1969&lt;&gt;'Funnel setup'!$K$3&amp;'Funnel setup'!$K$4&amp;'Funnel setup'!$K$6,".",IF(A1968=".",1,A1968+1))</f>
        <v>.</v>
      </c>
      <c r="B1969" s="244" t="str">
        <f t="shared" si="30"/>
        <v/>
      </c>
    </row>
    <row r="1970" spans="1:2" x14ac:dyDescent="0.2">
      <c r="A1970" t="str">
        <f>IF(C1970&amp;G1970&amp;D1970&lt;&gt;'Funnel setup'!$K$3&amp;'Funnel setup'!$K$4&amp;'Funnel setup'!$K$6,".",IF(A1969=".",1,A1969+1))</f>
        <v>.</v>
      </c>
      <c r="B1970" s="244" t="str">
        <f t="shared" si="30"/>
        <v/>
      </c>
    </row>
    <row r="1971" spans="1:2" x14ac:dyDescent="0.2">
      <c r="A1971" t="str">
        <f>IF(C1971&amp;G1971&amp;D1971&lt;&gt;'Funnel setup'!$K$3&amp;'Funnel setup'!$K$4&amp;'Funnel setup'!$K$6,".",IF(A1970=".",1,A1970+1))</f>
        <v>.</v>
      </c>
      <c r="B1971" s="244" t="str">
        <f t="shared" si="30"/>
        <v/>
      </c>
    </row>
    <row r="1972" spans="1:2" x14ac:dyDescent="0.2">
      <c r="A1972" t="str">
        <f>IF(C1972&amp;G1972&amp;D1972&lt;&gt;'Funnel setup'!$K$3&amp;'Funnel setup'!$K$4&amp;'Funnel setup'!$K$6,".",IF(A1971=".",1,A1971+1))</f>
        <v>.</v>
      </c>
      <c r="B1972" s="244" t="str">
        <f t="shared" si="30"/>
        <v/>
      </c>
    </row>
    <row r="1973" spans="1:2" x14ac:dyDescent="0.2">
      <c r="A1973" t="str">
        <f>IF(C1973&amp;G1973&amp;D1973&lt;&gt;'Funnel setup'!$K$3&amp;'Funnel setup'!$K$4&amp;'Funnel setup'!$K$6,".",IF(A1972=".",1,A1972+1))</f>
        <v>.</v>
      </c>
      <c r="B1973" s="244" t="str">
        <f t="shared" si="30"/>
        <v/>
      </c>
    </row>
    <row r="1974" spans="1:2" x14ac:dyDescent="0.2">
      <c r="A1974" t="str">
        <f>IF(C1974&amp;G1974&amp;D1974&lt;&gt;'Funnel setup'!$K$3&amp;'Funnel setup'!$K$4&amp;'Funnel setup'!$K$6,".",IF(A1973=".",1,A1973+1))</f>
        <v>.</v>
      </c>
      <c r="B1974" s="244" t="str">
        <f t="shared" si="30"/>
        <v/>
      </c>
    </row>
    <row r="1975" spans="1:2" x14ac:dyDescent="0.2">
      <c r="A1975" t="str">
        <f>IF(C1975&amp;G1975&amp;D1975&lt;&gt;'Funnel setup'!$K$3&amp;'Funnel setup'!$K$4&amp;'Funnel setup'!$K$6,".",IF(A1974=".",1,A1974+1))</f>
        <v>.</v>
      </c>
      <c r="B1975" s="244" t="str">
        <f t="shared" si="30"/>
        <v/>
      </c>
    </row>
    <row r="1976" spans="1:2" x14ac:dyDescent="0.2">
      <c r="A1976" t="str">
        <f>IF(C1976&amp;G1976&amp;D1976&lt;&gt;'Funnel setup'!$K$3&amp;'Funnel setup'!$K$4&amp;'Funnel setup'!$K$6,".",IF(A1975=".",1,A1975+1))</f>
        <v>.</v>
      </c>
      <c r="B1976" s="244" t="str">
        <f t="shared" si="30"/>
        <v/>
      </c>
    </row>
    <row r="1977" spans="1:2" x14ac:dyDescent="0.2">
      <c r="A1977" t="str">
        <f>IF(C1977&amp;G1977&amp;D1977&lt;&gt;'Funnel setup'!$K$3&amp;'Funnel setup'!$K$4&amp;'Funnel setup'!$K$6,".",IF(A1976=".",1,A1976+1))</f>
        <v>.</v>
      </c>
      <c r="B1977" s="244" t="str">
        <f t="shared" si="30"/>
        <v/>
      </c>
    </row>
    <row r="1978" spans="1:2" x14ac:dyDescent="0.2">
      <c r="A1978" t="str">
        <f>IF(C1978&amp;G1978&amp;D1978&lt;&gt;'Funnel setup'!$K$3&amp;'Funnel setup'!$K$4&amp;'Funnel setup'!$K$6,".",IF(A1977=".",1,A1977+1))</f>
        <v>.</v>
      </c>
      <c r="B1978" s="244" t="str">
        <f t="shared" si="30"/>
        <v/>
      </c>
    </row>
    <row r="1979" spans="1:2" x14ac:dyDescent="0.2">
      <c r="A1979" t="str">
        <f>IF(C1979&amp;G1979&amp;D1979&lt;&gt;'Funnel setup'!$K$3&amp;'Funnel setup'!$K$4&amp;'Funnel setup'!$K$6,".",IF(A1978=".",1,A1978+1))</f>
        <v>.</v>
      </c>
      <c r="B1979" s="244" t="str">
        <f t="shared" si="30"/>
        <v/>
      </c>
    </row>
    <row r="1980" spans="1:2" x14ac:dyDescent="0.2">
      <c r="A1980" t="str">
        <f>IF(C1980&amp;G1980&amp;D1980&lt;&gt;'Funnel setup'!$K$3&amp;'Funnel setup'!$K$4&amp;'Funnel setup'!$K$6,".",IF(A1979=".",1,A1979+1))</f>
        <v>.</v>
      </c>
      <c r="B1980" s="244" t="str">
        <f t="shared" si="30"/>
        <v/>
      </c>
    </row>
    <row r="1981" spans="1:2" x14ac:dyDescent="0.2">
      <c r="A1981" t="str">
        <f>IF(C1981&amp;G1981&amp;D1981&lt;&gt;'Funnel setup'!$K$3&amp;'Funnel setup'!$K$4&amp;'Funnel setup'!$K$6,".",IF(A1980=".",1,A1980+1))</f>
        <v>.</v>
      </c>
      <c r="B1981" s="244" t="str">
        <f t="shared" si="30"/>
        <v/>
      </c>
    </row>
    <row r="1982" spans="1:2" x14ac:dyDescent="0.2">
      <c r="A1982" t="str">
        <f>IF(C1982&amp;G1982&amp;D1982&lt;&gt;'Funnel setup'!$K$3&amp;'Funnel setup'!$K$4&amp;'Funnel setup'!$K$6,".",IF(A1981=".",1,A1981+1))</f>
        <v>.</v>
      </c>
      <c r="B1982" s="244" t="str">
        <f t="shared" si="30"/>
        <v/>
      </c>
    </row>
    <row r="1983" spans="1:2" x14ac:dyDescent="0.2">
      <c r="A1983" t="str">
        <f>IF(C1983&amp;G1983&amp;D1983&lt;&gt;'Funnel setup'!$K$3&amp;'Funnel setup'!$K$4&amp;'Funnel setup'!$K$6,".",IF(A1982=".",1,A1982+1))</f>
        <v>.</v>
      </c>
      <c r="B1983" s="244" t="str">
        <f t="shared" si="30"/>
        <v/>
      </c>
    </row>
    <row r="1984" spans="1:2" x14ac:dyDescent="0.2">
      <c r="A1984" t="str">
        <f>IF(C1984&amp;G1984&amp;D1984&lt;&gt;'Funnel setup'!$K$3&amp;'Funnel setup'!$K$4&amp;'Funnel setup'!$K$6,".",IF(A1983=".",1,A1983+1))</f>
        <v>.</v>
      </c>
      <c r="B1984" s="244" t="str">
        <f t="shared" si="30"/>
        <v/>
      </c>
    </row>
    <row r="1985" spans="1:2" x14ac:dyDescent="0.2">
      <c r="A1985" t="str">
        <f>IF(C1985&amp;G1985&amp;D1985&lt;&gt;'Funnel setup'!$K$3&amp;'Funnel setup'!$K$4&amp;'Funnel setup'!$K$6,".",IF(A1984=".",1,A1984+1))</f>
        <v>.</v>
      </c>
      <c r="B1985" s="244" t="str">
        <f t="shared" si="30"/>
        <v/>
      </c>
    </row>
    <row r="1986" spans="1:2" x14ac:dyDescent="0.2">
      <c r="A1986" t="str">
        <f>IF(C1986&amp;G1986&amp;D1986&lt;&gt;'Funnel setup'!$K$3&amp;'Funnel setup'!$K$4&amp;'Funnel setup'!$K$6,".",IF(A1985=".",1,A1985+1))</f>
        <v>.</v>
      </c>
      <c r="B1986" s="244" t="str">
        <f t="shared" ref="B1986:B2049" si="31">C1986&amp;D1986&amp;F1986&amp;G1986</f>
        <v/>
      </c>
    </row>
    <row r="1987" spans="1:2" x14ac:dyDescent="0.2">
      <c r="A1987" t="str">
        <f>IF(C1987&amp;G1987&amp;D1987&lt;&gt;'Funnel setup'!$K$3&amp;'Funnel setup'!$K$4&amp;'Funnel setup'!$K$6,".",IF(A1986=".",1,A1986+1))</f>
        <v>.</v>
      </c>
      <c r="B1987" s="244" t="str">
        <f t="shared" si="31"/>
        <v/>
      </c>
    </row>
    <row r="1988" spans="1:2" x14ac:dyDescent="0.2">
      <c r="A1988" t="str">
        <f>IF(C1988&amp;G1988&amp;D1988&lt;&gt;'Funnel setup'!$K$3&amp;'Funnel setup'!$K$4&amp;'Funnel setup'!$K$6,".",IF(A1987=".",1,A1987+1))</f>
        <v>.</v>
      </c>
      <c r="B1988" s="244" t="str">
        <f t="shared" si="31"/>
        <v/>
      </c>
    </row>
    <row r="1989" spans="1:2" x14ac:dyDescent="0.2">
      <c r="A1989" t="str">
        <f>IF(C1989&amp;G1989&amp;D1989&lt;&gt;'Funnel setup'!$K$3&amp;'Funnel setup'!$K$4&amp;'Funnel setup'!$K$6,".",IF(A1988=".",1,A1988+1))</f>
        <v>.</v>
      </c>
      <c r="B1989" s="244" t="str">
        <f t="shared" si="31"/>
        <v/>
      </c>
    </row>
    <row r="1990" spans="1:2" x14ac:dyDescent="0.2">
      <c r="A1990" t="str">
        <f>IF(C1990&amp;G1990&amp;D1990&lt;&gt;'Funnel setup'!$K$3&amp;'Funnel setup'!$K$4&amp;'Funnel setup'!$K$6,".",IF(A1989=".",1,A1989+1))</f>
        <v>.</v>
      </c>
      <c r="B1990" s="244" t="str">
        <f t="shared" si="31"/>
        <v/>
      </c>
    </row>
    <row r="1991" spans="1:2" x14ac:dyDescent="0.2">
      <c r="A1991" t="str">
        <f>IF(C1991&amp;G1991&amp;D1991&lt;&gt;'Funnel setup'!$K$3&amp;'Funnel setup'!$K$4&amp;'Funnel setup'!$K$6,".",IF(A1990=".",1,A1990+1))</f>
        <v>.</v>
      </c>
      <c r="B1991" s="244" t="str">
        <f t="shared" si="31"/>
        <v/>
      </c>
    </row>
    <row r="1992" spans="1:2" x14ac:dyDescent="0.2">
      <c r="A1992" t="str">
        <f>IF(C1992&amp;G1992&amp;D1992&lt;&gt;'Funnel setup'!$K$3&amp;'Funnel setup'!$K$4&amp;'Funnel setup'!$K$6,".",IF(A1991=".",1,A1991+1))</f>
        <v>.</v>
      </c>
      <c r="B1992" s="244" t="str">
        <f t="shared" si="31"/>
        <v/>
      </c>
    </row>
    <row r="1993" spans="1:2" x14ac:dyDescent="0.2">
      <c r="A1993" t="str">
        <f>IF(C1993&amp;G1993&amp;D1993&lt;&gt;'Funnel setup'!$K$3&amp;'Funnel setup'!$K$4&amp;'Funnel setup'!$K$6,".",IF(A1992=".",1,A1992+1))</f>
        <v>.</v>
      </c>
      <c r="B1993" s="244" t="str">
        <f t="shared" si="31"/>
        <v/>
      </c>
    </row>
    <row r="1994" spans="1:2" x14ac:dyDescent="0.2">
      <c r="A1994" t="str">
        <f>IF(C1994&amp;G1994&amp;D1994&lt;&gt;'Funnel setup'!$K$3&amp;'Funnel setup'!$K$4&amp;'Funnel setup'!$K$6,".",IF(A1993=".",1,A1993+1))</f>
        <v>.</v>
      </c>
      <c r="B1994" s="244" t="str">
        <f t="shared" si="31"/>
        <v/>
      </c>
    </row>
    <row r="1995" spans="1:2" x14ac:dyDescent="0.2">
      <c r="A1995" t="str">
        <f>IF(C1995&amp;G1995&amp;D1995&lt;&gt;'Funnel setup'!$K$3&amp;'Funnel setup'!$K$4&amp;'Funnel setup'!$K$6,".",IF(A1994=".",1,A1994+1))</f>
        <v>.</v>
      </c>
      <c r="B1995" s="244" t="str">
        <f t="shared" si="31"/>
        <v/>
      </c>
    </row>
    <row r="1996" spans="1:2" x14ac:dyDescent="0.2">
      <c r="A1996" t="str">
        <f>IF(C1996&amp;G1996&amp;D1996&lt;&gt;'Funnel setup'!$K$3&amp;'Funnel setup'!$K$4&amp;'Funnel setup'!$K$6,".",IF(A1995=".",1,A1995+1))</f>
        <v>.</v>
      </c>
      <c r="B1996" s="244" t="str">
        <f t="shared" si="31"/>
        <v/>
      </c>
    </row>
    <row r="1997" spans="1:2" x14ac:dyDescent="0.2">
      <c r="A1997" t="str">
        <f>IF(C1997&amp;G1997&amp;D1997&lt;&gt;'Funnel setup'!$K$3&amp;'Funnel setup'!$K$4&amp;'Funnel setup'!$K$6,".",IF(A1996=".",1,A1996+1))</f>
        <v>.</v>
      </c>
      <c r="B1997" s="244" t="str">
        <f t="shared" si="31"/>
        <v/>
      </c>
    </row>
    <row r="1998" spans="1:2" x14ac:dyDescent="0.2">
      <c r="A1998" t="str">
        <f>IF(C1998&amp;G1998&amp;D1998&lt;&gt;'Funnel setup'!$K$3&amp;'Funnel setup'!$K$4&amp;'Funnel setup'!$K$6,".",IF(A1997=".",1,A1997+1))</f>
        <v>.</v>
      </c>
      <c r="B1998" s="244" t="str">
        <f t="shared" si="31"/>
        <v/>
      </c>
    </row>
    <row r="1999" spans="1:2" x14ac:dyDescent="0.2">
      <c r="A1999" t="str">
        <f>IF(C1999&amp;G1999&amp;D1999&lt;&gt;'Funnel setup'!$K$3&amp;'Funnel setup'!$K$4&amp;'Funnel setup'!$K$6,".",IF(A1998=".",1,A1998+1))</f>
        <v>.</v>
      </c>
      <c r="B1999" s="244" t="str">
        <f t="shared" si="31"/>
        <v/>
      </c>
    </row>
    <row r="2000" spans="1:2" x14ac:dyDescent="0.2">
      <c r="A2000" t="str">
        <f>IF(C2000&amp;G2000&amp;D2000&lt;&gt;'Funnel setup'!$K$3&amp;'Funnel setup'!$K$4&amp;'Funnel setup'!$K$6,".",IF(A1999=".",1,A1999+1))</f>
        <v>.</v>
      </c>
      <c r="B2000" s="244" t="str">
        <f t="shared" si="31"/>
        <v/>
      </c>
    </row>
    <row r="2001" spans="1:2" x14ac:dyDescent="0.2">
      <c r="A2001" t="str">
        <f>IF(C2001&amp;G2001&amp;D2001&lt;&gt;'Funnel setup'!$K$3&amp;'Funnel setup'!$K$4&amp;'Funnel setup'!$K$6,".",IF(A2000=".",1,A2000+1))</f>
        <v>.</v>
      </c>
      <c r="B2001" s="244" t="str">
        <f t="shared" si="31"/>
        <v/>
      </c>
    </row>
    <row r="2002" spans="1:2" x14ac:dyDescent="0.2">
      <c r="A2002" t="str">
        <f>IF(C2002&amp;G2002&amp;D2002&lt;&gt;'Funnel setup'!$K$3&amp;'Funnel setup'!$K$4&amp;'Funnel setup'!$K$6,".",IF(A2001=".",1,A2001+1))</f>
        <v>.</v>
      </c>
      <c r="B2002" s="244" t="str">
        <f t="shared" si="31"/>
        <v/>
      </c>
    </row>
    <row r="2003" spans="1:2" x14ac:dyDescent="0.2">
      <c r="A2003" t="str">
        <f>IF(C2003&amp;G2003&amp;D2003&lt;&gt;'Funnel setup'!$K$3&amp;'Funnel setup'!$K$4&amp;'Funnel setup'!$K$6,".",IF(A2002=".",1,A2002+1))</f>
        <v>.</v>
      </c>
      <c r="B2003" s="244" t="str">
        <f t="shared" si="31"/>
        <v/>
      </c>
    </row>
    <row r="2004" spans="1:2" x14ac:dyDescent="0.2">
      <c r="A2004" t="str">
        <f>IF(C2004&amp;G2004&amp;D2004&lt;&gt;'Funnel setup'!$K$3&amp;'Funnel setup'!$K$4&amp;'Funnel setup'!$K$6,".",IF(A2003=".",1,A2003+1))</f>
        <v>.</v>
      </c>
      <c r="B2004" s="244" t="str">
        <f t="shared" si="31"/>
        <v/>
      </c>
    </row>
    <row r="2005" spans="1:2" x14ac:dyDescent="0.2">
      <c r="A2005" t="str">
        <f>IF(C2005&amp;G2005&amp;D2005&lt;&gt;'Funnel setup'!$K$3&amp;'Funnel setup'!$K$4&amp;'Funnel setup'!$K$6,".",IF(A2004=".",1,A2004+1))</f>
        <v>.</v>
      </c>
      <c r="B2005" s="244" t="str">
        <f t="shared" si="31"/>
        <v/>
      </c>
    </row>
    <row r="2006" spans="1:2" x14ac:dyDescent="0.2">
      <c r="A2006" t="str">
        <f>IF(C2006&amp;G2006&amp;D2006&lt;&gt;'Funnel setup'!$K$3&amp;'Funnel setup'!$K$4&amp;'Funnel setup'!$K$6,".",IF(A2005=".",1,A2005+1))</f>
        <v>.</v>
      </c>
      <c r="B2006" s="244" t="str">
        <f t="shared" si="31"/>
        <v/>
      </c>
    </row>
    <row r="2007" spans="1:2" x14ac:dyDescent="0.2">
      <c r="A2007" t="str">
        <f>IF(C2007&amp;G2007&amp;D2007&lt;&gt;'Funnel setup'!$K$3&amp;'Funnel setup'!$K$4&amp;'Funnel setup'!$K$6,".",IF(A2006=".",1,A2006+1))</f>
        <v>.</v>
      </c>
      <c r="B2007" s="244" t="str">
        <f t="shared" si="31"/>
        <v/>
      </c>
    </row>
    <row r="2008" spans="1:2" x14ac:dyDescent="0.2">
      <c r="A2008" t="str">
        <f>IF(C2008&amp;G2008&amp;D2008&lt;&gt;'Funnel setup'!$K$3&amp;'Funnel setup'!$K$4&amp;'Funnel setup'!$K$6,".",IF(A2007=".",1,A2007+1))</f>
        <v>.</v>
      </c>
      <c r="B2008" s="244" t="str">
        <f t="shared" si="31"/>
        <v/>
      </c>
    </row>
    <row r="2009" spans="1:2" x14ac:dyDescent="0.2">
      <c r="A2009" t="str">
        <f>IF(C2009&amp;G2009&amp;D2009&lt;&gt;'Funnel setup'!$K$3&amp;'Funnel setup'!$K$4&amp;'Funnel setup'!$K$6,".",IF(A2008=".",1,A2008+1))</f>
        <v>.</v>
      </c>
      <c r="B2009" s="244" t="str">
        <f t="shared" si="31"/>
        <v/>
      </c>
    </row>
    <row r="2010" spans="1:2" x14ac:dyDescent="0.2">
      <c r="A2010" t="str">
        <f>IF(C2010&amp;G2010&amp;D2010&lt;&gt;'Funnel setup'!$K$3&amp;'Funnel setup'!$K$4&amp;'Funnel setup'!$K$6,".",IF(A2009=".",1,A2009+1))</f>
        <v>.</v>
      </c>
      <c r="B2010" s="244" t="str">
        <f t="shared" si="31"/>
        <v/>
      </c>
    </row>
    <row r="2011" spans="1:2" x14ac:dyDescent="0.2">
      <c r="A2011" t="str">
        <f>IF(C2011&amp;G2011&amp;D2011&lt;&gt;'Funnel setup'!$K$3&amp;'Funnel setup'!$K$4&amp;'Funnel setup'!$K$6,".",IF(A2010=".",1,A2010+1))</f>
        <v>.</v>
      </c>
      <c r="B2011" s="244" t="str">
        <f t="shared" si="31"/>
        <v/>
      </c>
    </row>
    <row r="2012" spans="1:2" x14ac:dyDescent="0.2">
      <c r="A2012" t="str">
        <f>IF(C2012&amp;G2012&amp;D2012&lt;&gt;'Funnel setup'!$K$3&amp;'Funnel setup'!$K$4&amp;'Funnel setup'!$K$6,".",IF(A2011=".",1,A2011+1))</f>
        <v>.</v>
      </c>
      <c r="B2012" s="244" t="str">
        <f t="shared" si="31"/>
        <v/>
      </c>
    </row>
    <row r="2013" spans="1:2" x14ac:dyDescent="0.2">
      <c r="A2013" t="str">
        <f>IF(C2013&amp;G2013&amp;D2013&lt;&gt;'Funnel setup'!$K$3&amp;'Funnel setup'!$K$4&amp;'Funnel setup'!$K$6,".",IF(A2012=".",1,A2012+1))</f>
        <v>.</v>
      </c>
      <c r="B2013" s="244" t="str">
        <f t="shared" si="31"/>
        <v/>
      </c>
    </row>
    <row r="2014" spans="1:2" x14ac:dyDescent="0.2">
      <c r="A2014" t="str">
        <f>IF(C2014&amp;G2014&amp;D2014&lt;&gt;'Funnel setup'!$K$3&amp;'Funnel setup'!$K$4&amp;'Funnel setup'!$K$6,".",IF(A2013=".",1,A2013+1))</f>
        <v>.</v>
      </c>
      <c r="B2014" s="244" t="str">
        <f t="shared" si="31"/>
        <v/>
      </c>
    </row>
    <row r="2015" spans="1:2" x14ac:dyDescent="0.2">
      <c r="A2015" t="str">
        <f>IF(C2015&amp;G2015&amp;D2015&lt;&gt;'Funnel setup'!$K$3&amp;'Funnel setup'!$K$4&amp;'Funnel setup'!$K$6,".",IF(A2014=".",1,A2014+1))</f>
        <v>.</v>
      </c>
      <c r="B2015" s="244" t="str">
        <f t="shared" si="31"/>
        <v/>
      </c>
    </row>
    <row r="2016" spans="1:2" x14ac:dyDescent="0.2">
      <c r="A2016" t="str">
        <f>IF(C2016&amp;G2016&amp;D2016&lt;&gt;'Funnel setup'!$K$3&amp;'Funnel setup'!$K$4&amp;'Funnel setup'!$K$6,".",IF(A2015=".",1,A2015+1))</f>
        <v>.</v>
      </c>
      <c r="B2016" s="244" t="str">
        <f t="shared" si="31"/>
        <v/>
      </c>
    </row>
    <row r="2017" spans="1:2" x14ac:dyDescent="0.2">
      <c r="A2017" t="str">
        <f>IF(C2017&amp;G2017&amp;D2017&lt;&gt;'Funnel setup'!$K$3&amp;'Funnel setup'!$K$4&amp;'Funnel setup'!$K$6,".",IF(A2016=".",1,A2016+1))</f>
        <v>.</v>
      </c>
      <c r="B2017" s="244" t="str">
        <f t="shared" si="31"/>
        <v/>
      </c>
    </row>
    <row r="2018" spans="1:2" x14ac:dyDescent="0.2">
      <c r="A2018" t="str">
        <f>IF(C2018&amp;G2018&amp;D2018&lt;&gt;'Funnel setup'!$K$3&amp;'Funnel setup'!$K$4&amp;'Funnel setup'!$K$6,".",IF(A2017=".",1,A2017+1))</f>
        <v>.</v>
      </c>
      <c r="B2018" s="244" t="str">
        <f t="shared" si="31"/>
        <v/>
      </c>
    </row>
    <row r="2019" spans="1:2" x14ac:dyDescent="0.2">
      <c r="A2019" t="str">
        <f>IF(C2019&amp;G2019&amp;D2019&lt;&gt;'Funnel setup'!$K$3&amp;'Funnel setup'!$K$4&amp;'Funnel setup'!$K$6,".",IF(A2018=".",1,A2018+1))</f>
        <v>.</v>
      </c>
      <c r="B2019" s="244" t="str">
        <f t="shared" si="31"/>
        <v/>
      </c>
    </row>
    <row r="2020" spans="1:2" x14ac:dyDescent="0.2">
      <c r="A2020" t="str">
        <f>IF(C2020&amp;G2020&amp;D2020&lt;&gt;'Funnel setup'!$K$3&amp;'Funnel setup'!$K$4&amp;'Funnel setup'!$K$6,".",IF(A2019=".",1,A2019+1))</f>
        <v>.</v>
      </c>
      <c r="B2020" s="244" t="str">
        <f t="shared" si="31"/>
        <v/>
      </c>
    </row>
    <row r="2021" spans="1:2" x14ac:dyDescent="0.2">
      <c r="A2021" t="str">
        <f>IF(C2021&amp;G2021&amp;D2021&lt;&gt;'Funnel setup'!$K$3&amp;'Funnel setup'!$K$4&amp;'Funnel setup'!$K$6,".",IF(A2020=".",1,A2020+1))</f>
        <v>.</v>
      </c>
      <c r="B2021" s="244" t="str">
        <f t="shared" si="31"/>
        <v/>
      </c>
    </row>
    <row r="2022" spans="1:2" x14ac:dyDescent="0.2">
      <c r="A2022" t="str">
        <f>IF(C2022&amp;G2022&amp;D2022&lt;&gt;'Funnel setup'!$K$3&amp;'Funnel setup'!$K$4&amp;'Funnel setup'!$K$6,".",IF(A2021=".",1,A2021+1))</f>
        <v>.</v>
      </c>
      <c r="B2022" s="244" t="str">
        <f t="shared" si="31"/>
        <v/>
      </c>
    </row>
    <row r="2023" spans="1:2" x14ac:dyDescent="0.2">
      <c r="A2023" t="str">
        <f>IF(C2023&amp;G2023&amp;D2023&lt;&gt;'Funnel setup'!$K$3&amp;'Funnel setup'!$K$4&amp;'Funnel setup'!$K$6,".",IF(A2022=".",1,A2022+1))</f>
        <v>.</v>
      </c>
      <c r="B2023" s="244" t="str">
        <f t="shared" si="31"/>
        <v/>
      </c>
    </row>
    <row r="2024" spans="1:2" x14ac:dyDescent="0.2">
      <c r="A2024" t="str">
        <f>IF(C2024&amp;G2024&amp;D2024&lt;&gt;'Funnel setup'!$K$3&amp;'Funnel setup'!$K$4&amp;'Funnel setup'!$K$6,".",IF(A2023=".",1,A2023+1))</f>
        <v>.</v>
      </c>
      <c r="B2024" s="244" t="str">
        <f t="shared" si="31"/>
        <v/>
      </c>
    </row>
    <row r="2025" spans="1:2" x14ac:dyDescent="0.2">
      <c r="A2025" t="str">
        <f>IF(C2025&amp;G2025&amp;D2025&lt;&gt;'Funnel setup'!$K$3&amp;'Funnel setup'!$K$4&amp;'Funnel setup'!$K$6,".",IF(A2024=".",1,A2024+1))</f>
        <v>.</v>
      </c>
      <c r="B2025" s="244" t="str">
        <f t="shared" si="31"/>
        <v/>
      </c>
    </row>
    <row r="2026" spans="1:2" x14ac:dyDescent="0.2">
      <c r="A2026" t="str">
        <f>IF(C2026&amp;G2026&amp;D2026&lt;&gt;'Funnel setup'!$K$3&amp;'Funnel setup'!$K$4&amp;'Funnel setup'!$K$6,".",IF(A2025=".",1,A2025+1))</f>
        <v>.</v>
      </c>
      <c r="B2026" s="244" t="str">
        <f t="shared" si="31"/>
        <v/>
      </c>
    </row>
    <row r="2027" spans="1:2" x14ac:dyDescent="0.2">
      <c r="A2027" t="str">
        <f>IF(C2027&amp;G2027&amp;D2027&lt;&gt;'Funnel setup'!$K$3&amp;'Funnel setup'!$K$4&amp;'Funnel setup'!$K$6,".",IF(A2026=".",1,A2026+1))</f>
        <v>.</v>
      </c>
      <c r="B2027" s="244" t="str">
        <f t="shared" si="31"/>
        <v/>
      </c>
    </row>
    <row r="2028" spans="1:2" x14ac:dyDescent="0.2">
      <c r="A2028" t="str">
        <f>IF(C2028&amp;G2028&amp;D2028&lt;&gt;'Funnel setup'!$K$3&amp;'Funnel setup'!$K$4&amp;'Funnel setup'!$K$6,".",IF(A2027=".",1,A2027+1))</f>
        <v>.</v>
      </c>
      <c r="B2028" s="244" t="str">
        <f t="shared" si="31"/>
        <v/>
      </c>
    </row>
    <row r="2029" spans="1:2" x14ac:dyDescent="0.2">
      <c r="A2029" t="str">
        <f>IF(C2029&amp;G2029&amp;D2029&lt;&gt;'Funnel setup'!$K$3&amp;'Funnel setup'!$K$4&amp;'Funnel setup'!$K$6,".",IF(A2028=".",1,A2028+1))</f>
        <v>.</v>
      </c>
      <c r="B2029" s="244" t="str">
        <f t="shared" si="31"/>
        <v/>
      </c>
    </row>
    <row r="2030" spans="1:2" x14ac:dyDescent="0.2">
      <c r="A2030" t="str">
        <f>IF(C2030&amp;G2030&amp;D2030&lt;&gt;'Funnel setup'!$K$3&amp;'Funnel setup'!$K$4&amp;'Funnel setup'!$K$6,".",IF(A2029=".",1,A2029+1))</f>
        <v>.</v>
      </c>
      <c r="B2030" s="244" t="str">
        <f t="shared" si="31"/>
        <v/>
      </c>
    </row>
    <row r="2031" spans="1:2" x14ac:dyDescent="0.2">
      <c r="A2031" t="str">
        <f>IF(C2031&amp;G2031&amp;D2031&lt;&gt;'Funnel setup'!$K$3&amp;'Funnel setup'!$K$4&amp;'Funnel setup'!$K$6,".",IF(A2030=".",1,A2030+1))</f>
        <v>.</v>
      </c>
      <c r="B2031" s="244" t="str">
        <f t="shared" si="31"/>
        <v/>
      </c>
    </row>
    <row r="2032" spans="1:2" x14ac:dyDescent="0.2">
      <c r="A2032" t="str">
        <f>IF(C2032&amp;G2032&amp;D2032&lt;&gt;'Funnel setup'!$K$3&amp;'Funnel setup'!$K$4&amp;'Funnel setup'!$K$6,".",IF(A2031=".",1,A2031+1))</f>
        <v>.</v>
      </c>
      <c r="B2032" s="244" t="str">
        <f t="shared" si="31"/>
        <v/>
      </c>
    </row>
    <row r="2033" spans="1:2" x14ac:dyDescent="0.2">
      <c r="A2033" t="str">
        <f>IF(C2033&amp;G2033&amp;D2033&lt;&gt;'Funnel setup'!$K$3&amp;'Funnel setup'!$K$4&amp;'Funnel setup'!$K$6,".",IF(A2032=".",1,A2032+1))</f>
        <v>.</v>
      </c>
      <c r="B2033" s="244" t="str">
        <f t="shared" si="31"/>
        <v/>
      </c>
    </row>
    <row r="2034" spans="1:2" x14ac:dyDescent="0.2">
      <c r="A2034" t="str">
        <f>IF(C2034&amp;G2034&amp;D2034&lt;&gt;'Funnel setup'!$K$3&amp;'Funnel setup'!$K$4&amp;'Funnel setup'!$K$6,".",IF(A2033=".",1,A2033+1))</f>
        <v>.</v>
      </c>
      <c r="B2034" s="244" t="str">
        <f t="shared" si="31"/>
        <v/>
      </c>
    </row>
    <row r="2035" spans="1:2" x14ac:dyDescent="0.2">
      <c r="A2035" t="str">
        <f>IF(C2035&amp;G2035&amp;D2035&lt;&gt;'Funnel setup'!$K$3&amp;'Funnel setup'!$K$4&amp;'Funnel setup'!$K$6,".",IF(A2034=".",1,A2034+1))</f>
        <v>.</v>
      </c>
      <c r="B2035" s="244" t="str">
        <f t="shared" si="31"/>
        <v/>
      </c>
    </row>
    <row r="2036" spans="1:2" x14ac:dyDescent="0.2">
      <c r="A2036" t="str">
        <f>IF(C2036&amp;G2036&amp;D2036&lt;&gt;'Funnel setup'!$K$3&amp;'Funnel setup'!$K$4&amp;'Funnel setup'!$K$6,".",IF(A2035=".",1,A2035+1))</f>
        <v>.</v>
      </c>
      <c r="B2036" s="244" t="str">
        <f t="shared" si="31"/>
        <v/>
      </c>
    </row>
    <row r="2037" spans="1:2" x14ac:dyDescent="0.2">
      <c r="A2037" t="str">
        <f>IF(C2037&amp;G2037&amp;D2037&lt;&gt;'Funnel setup'!$K$3&amp;'Funnel setup'!$K$4&amp;'Funnel setup'!$K$6,".",IF(A2036=".",1,A2036+1))</f>
        <v>.</v>
      </c>
      <c r="B2037" s="244" t="str">
        <f t="shared" si="31"/>
        <v/>
      </c>
    </row>
    <row r="2038" spans="1:2" x14ac:dyDescent="0.2">
      <c r="A2038" t="str">
        <f>IF(C2038&amp;G2038&amp;D2038&lt;&gt;'Funnel setup'!$K$3&amp;'Funnel setup'!$K$4&amp;'Funnel setup'!$K$6,".",IF(A2037=".",1,A2037+1))</f>
        <v>.</v>
      </c>
      <c r="B2038" s="244" t="str">
        <f t="shared" si="31"/>
        <v/>
      </c>
    </row>
    <row r="2039" spans="1:2" x14ac:dyDescent="0.2">
      <c r="A2039" t="str">
        <f>IF(C2039&amp;G2039&amp;D2039&lt;&gt;'Funnel setup'!$K$3&amp;'Funnel setup'!$K$4&amp;'Funnel setup'!$K$6,".",IF(A2038=".",1,A2038+1))</f>
        <v>.</v>
      </c>
      <c r="B2039" s="244" t="str">
        <f t="shared" si="31"/>
        <v/>
      </c>
    </row>
    <row r="2040" spans="1:2" x14ac:dyDescent="0.2">
      <c r="A2040" t="str">
        <f>IF(C2040&amp;G2040&amp;D2040&lt;&gt;'Funnel setup'!$K$3&amp;'Funnel setup'!$K$4&amp;'Funnel setup'!$K$6,".",IF(A2039=".",1,A2039+1))</f>
        <v>.</v>
      </c>
      <c r="B2040" s="244" t="str">
        <f t="shared" si="31"/>
        <v/>
      </c>
    </row>
    <row r="2041" spans="1:2" x14ac:dyDescent="0.2">
      <c r="A2041" t="str">
        <f>IF(C2041&amp;G2041&amp;D2041&lt;&gt;'Funnel setup'!$K$3&amp;'Funnel setup'!$K$4&amp;'Funnel setup'!$K$6,".",IF(A2040=".",1,A2040+1))</f>
        <v>.</v>
      </c>
      <c r="B2041" s="244" t="str">
        <f t="shared" si="31"/>
        <v/>
      </c>
    </row>
    <row r="2042" spans="1:2" x14ac:dyDescent="0.2">
      <c r="A2042" t="str">
        <f>IF(C2042&amp;G2042&amp;D2042&lt;&gt;'Funnel setup'!$K$3&amp;'Funnel setup'!$K$4&amp;'Funnel setup'!$K$6,".",IF(A2041=".",1,A2041+1))</f>
        <v>.</v>
      </c>
      <c r="B2042" s="244" t="str">
        <f t="shared" si="31"/>
        <v/>
      </c>
    </row>
    <row r="2043" spans="1:2" x14ac:dyDescent="0.2">
      <c r="A2043" t="str">
        <f>IF(C2043&amp;G2043&amp;D2043&lt;&gt;'Funnel setup'!$K$3&amp;'Funnel setup'!$K$4&amp;'Funnel setup'!$K$6,".",IF(A2042=".",1,A2042+1))</f>
        <v>.</v>
      </c>
      <c r="B2043" s="244" t="str">
        <f t="shared" si="31"/>
        <v/>
      </c>
    </row>
    <row r="2044" spans="1:2" x14ac:dyDescent="0.2">
      <c r="A2044" t="str">
        <f>IF(C2044&amp;G2044&amp;D2044&lt;&gt;'Funnel setup'!$K$3&amp;'Funnel setup'!$K$4&amp;'Funnel setup'!$K$6,".",IF(A2043=".",1,A2043+1))</f>
        <v>.</v>
      </c>
      <c r="B2044" s="244" t="str">
        <f t="shared" si="31"/>
        <v/>
      </c>
    </row>
    <row r="2045" spans="1:2" x14ac:dyDescent="0.2">
      <c r="A2045" t="str">
        <f>IF(C2045&amp;G2045&amp;D2045&lt;&gt;'Funnel setup'!$K$3&amp;'Funnel setup'!$K$4&amp;'Funnel setup'!$K$6,".",IF(A2044=".",1,A2044+1))</f>
        <v>.</v>
      </c>
      <c r="B2045" s="244" t="str">
        <f t="shared" si="31"/>
        <v/>
      </c>
    </row>
    <row r="2046" spans="1:2" x14ac:dyDescent="0.2">
      <c r="A2046" t="str">
        <f>IF(C2046&amp;G2046&amp;D2046&lt;&gt;'Funnel setup'!$K$3&amp;'Funnel setup'!$K$4&amp;'Funnel setup'!$K$6,".",IF(A2045=".",1,A2045+1))</f>
        <v>.</v>
      </c>
      <c r="B2046" s="244" t="str">
        <f t="shared" si="31"/>
        <v/>
      </c>
    </row>
    <row r="2047" spans="1:2" x14ac:dyDescent="0.2">
      <c r="A2047" t="str">
        <f>IF(C2047&amp;G2047&amp;D2047&lt;&gt;'Funnel setup'!$K$3&amp;'Funnel setup'!$K$4&amp;'Funnel setup'!$K$6,".",IF(A2046=".",1,A2046+1))</f>
        <v>.</v>
      </c>
      <c r="B2047" s="244" t="str">
        <f t="shared" si="31"/>
        <v/>
      </c>
    </row>
    <row r="2048" spans="1:2" x14ac:dyDescent="0.2">
      <c r="A2048" t="str">
        <f>IF(C2048&amp;G2048&amp;D2048&lt;&gt;'Funnel setup'!$K$3&amp;'Funnel setup'!$K$4&amp;'Funnel setup'!$K$6,".",IF(A2047=".",1,A2047+1))</f>
        <v>.</v>
      </c>
      <c r="B2048" s="244" t="str">
        <f t="shared" si="31"/>
        <v/>
      </c>
    </row>
    <row r="2049" spans="1:2" x14ac:dyDescent="0.2">
      <c r="A2049" t="str">
        <f>IF(C2049&amp;G2049&amp;D2049&lt;&gt;'Funnel setup'!$K$3&amp;'Funnel setup'!$K$4&amp;'Funnel setup'!$K$6,".",IF(A2048=".",1,A2048+1))</f>
        <v>.</v>
      </c>
      <c r="B2049" s="244" t="str">
        <f t="shared" si="31"/>
        <v/>
      </c>
    </row>
    <row r="2050" spans="1:2" x14ac:dyDescent="0.2">
      <c r="A2050" t="str">
        <f>IF(C2050&amp;G2050&amp;D2050&lt;&gt;'Funnel setup'!$K$3&amp;'Funnel setup'!$K$4&amp;'Funnel setup'!$K$6,".",IF(A2049=".",1,A2049+1))</f>
        <v>.</v>
      </c>
      <c r="B2050" s="244" t="str">
        <f t="shared" ref="B2050:B2113" si="32">C2050&amp;D2050&amp;F2050&amp;G2050</f>
        <v/>
      </c>
    </row>
    <row r="2051" spans="1:2" x14ac:dyDescent="0.2">
      <c r="A2051" t="str">
        <f>IF(C2051&amp;G2051&amp;D2051&lt;&gt;'Funnel setup'!$K$3&amp;'Funnel setup'!$K$4&amp;'Funnel setup'!$K$6,".",IF(A2050=".",1,A2050+1))</f>
        <v>.</v>
      </c>
      <c r="B2051" s="244" t="str">
        <f t="shared" si="32"/>
        <v/>
      </c>
    </row>
    <row r="2052" spans="1:2" x14ac:dyDescent="0.2">
      <c r="A2052" t="str">
        <f>IF(C2052&amp;G2052&amp;D2052&lt;&gt;'Funnel setup'!$K$3&amp;'Funnel setup'!$K$4&amp;'Funnel setup'!$K$6,".",IF(A2051=".",1,A2051+1))</f>
        <v>.</v>
      </c>
      <c r="B2052" s="244" t="str">
        <f t="shared" si="32"/>
        <v/>
      </c>
    </row>
    <row r="2053" spans="1:2" x14ac:dyDescent="0.2">
      <c r="A2053" t="str">
        <f>IF(C2053&amp;G2053&amp;D2053&lt;&gt;'Funnel setup'!$K$3&amp;'Funnel setup'!$K$4&amp;'Funnel setup'!$K$6,".",IF(A2052=".",1,A2052+1))</f>
        <v>.</v>
      </c>
      <c r="B2053" s="244" t="str">
        <f t="shared" si="32"/>
        <v/>
      </c>
    </row>
    <row r="2054" spans="1:2" x14ac:dyDescent="0.2">
      <c r="A2054" t="str">
        <f>IF(C2054&amp;G2054&amp;D2054&lt;&gt;'Funnel setup'!$K$3&amp;'Funnel setup'!$K$4&amp;'Funnel setup'!$K$6,".",IF(A2053=".",1,A2053+1))</f>
        <v>.</v>
      </c>
      <c r="B2054" s="244" t="str">
        <f t="shared" si="32"/>
        <v/>
      </c>
    </row>
    <row r="2055" spans="1:2" x14ac:dyDescent="0.2">
      <c r="A2055" t="str">
        <f>IF(C2055&amp;G2055&amp;D2055&lt;&gt;'Funnel setup'!$K$3&amp;'Funnel setup'!$K$4&amp;'Funnel setup'!$K$6,".",IF(A2054=".",1,A2054+1))</f>
        <v>.</v>
      </c>
      <c r="B2055" s="244" t="str">
        <f t="shared" si="32"/>
        <v/>
      </c>
    </row>
    <row r="2056" spans="1:2" x14ac:dyDescent="0.2">
      <c r="A2056" t="str">
        <f>IF(C2056&amp;G2056&amp;D2056&lt;&gt;'Funnel setup'!$K$3&amp;'Funnel setup'!$K$4&amp;'Funnel setup'!$K$6,".",IF(A2055=".",1,A2055+1))</f>
        <v>.</v>
      </c>
      <c r="B2056" s="244" t="str">
        <f t="shared" si="32"/>
        <v/>
      </c>
    </row>
    <row r="2057" spans="1:2" x14ac:dyDescent="0.2">
      <c r="A2057" t="str">
        <f>IF(C2057&amp;G2057&amp;D2057&lt;&gt;'Funnel setup'!$K$3&amp;'Funnel setup'!$K$4&amp;'Funnel setup'!$K$6,".",IF(A2056=".",1,A2056+1))</f>
        <v>.</v>
      </c>
      <c r="B2057" s="244" t="str">
        <f t="shared" si="32"/>
        <v/>
      </c>
    </row>
    <row r="2058" spans="1:2" x14ac:dyDescent="0.2">
      <c r="A2058" t="str">
        <f>IF(C2058&amp;G2058&amp;D2058&lt;&gt;'Funnel setup'!$K$3&amp;'Funnel setup'!$K$4&amp;'Funnel setup'!$K$6,".",IF(A2057=".",1,A2057+1))</f>
        <v>.</v>
      </c>
      <c r="B2058" s="244" t="str">
        <f t="shared" si="32"/>
        <v/>
      </c>
    </row>
    <row r="2059" spans="1:2" x14ac:dyDescent="0.2">
      <c r="A2059" t="str">
        <f>IF(C2059&amp;G2059&amp;D2059&lt;&gt;'Funnel setup'!$K$3&amp;'Funnel setup'!$K$4&amp;'Funnel setup'!$K$6,".",IF(A2058=".",1,A2058+1))</f>
        <v>.</v>
      </c>
      <c r="B2059" s="244" t="str">
        <f t="shared" si="32"/>
        <v/>
      </c>
    </row>
    <row r="2060" spans="1:2" x14ac:dyDescent="0.2">
      <c r="A2060" t="str">
        <f>IF(C2060&amp;G2060&amp;D2060&lt;&gt;'Funnel setup'!$K$3&amp;'Funnel setup'!$K$4&amp;'Funnel setup'!$K$6,".",IF(A2059=".",1,A2059+1))</f>
        <v>.</v>
      </c>
      <c r="B2060" s="244" t="str">
        <f t="shared" si="32"/>
        <v/>
      </c>
    </row>
    <row r="2061" spans="1:2" x14ac:dyDescent="0.2">
      <c r="A2061" t="str">
        <f>IF(C2061&amp;G2061&amp;D2061&lt;&gt;'Funnel setup'!$K$3&amp;'Funnel setup'!$K$4&amp;'Funnel setup'!$K$6,".",IF(A2060=".",1,A2060+1))</f>
        <v>.</v>
      </c>
      <c r="B2061" s="244" t="str">
        <f t="shared" si="32"/>
        <v/>
      </c>
    </row>
    <row r="2062" spans="1:2" x14ac:dyDescent="0.2">
      <c r="A2062" t="str">
        <f>IF(C2062&amp;G2062&amp;D2062&lt;&gt;'Funnel setup'!$K$3&amp;'Funnel setup'!$K$4&amp;'Funnel setup'!$K$6,".",IF(A2061=".",1,A2061+1))</f>
        <v>.</v>
      </c>
      <c r="B2062" s="244" t="str">
        <f t="shared" si="32"/>
        <v/>
      </c>
    </row>
    <row r="2063" spans="1:2" x14ac:dyDescent="0.2">
      <c r="A2063" t="str">
        <f>IF(C2063&amp;G2063&amp;D2063&lt;&gt;'Funnel setup'!$K$3&amp;'Funnel setup'!$K$4&amp;'Funnel setup'!$K$6,".",IF(A2062=".",1,A2062+1))</f>
        <v>.</v>
      </c>
      <c r="B2063" s="244" t="str">
        <f t="shared" si="32"/>
        <v/>
      </c>
    </row>
    <row r="2064" spans="1:2" x14ac:dyDescent="0.2">
      <c r="A2064" t="str">
        <f>IF(C2064&amp;G2064&amp;D2064&lt;&gt;'Funnel setup'!$K$3&amp;'Funnel setup'!$K$4&amp;'Funnel setup'!$K$6,".",IF(A2063=".",1,A2063+1))</f>
        <v>.</v>
      </c>
      <c r="B2064" s="244" t="str">
        <f t="shared" si="32"/>
        <v/>
      </c>
    </row>
    <row r="2065" spans="1:2" x14ac:dyDescent="0.2">
      <c r="A2065" t="str">
        <f>IF(C2065&amp;G2065&amp;D2065&lt;&gt;'Funnel setup'!$K$3&amp;'Funnel setup'!$K$4&amp;'Funnel setup'!$K$6,".",IF(A2064=".",1,A2064+1))</f>
        <v>.</v>
      </c>
      <c r="B2065" s="244" t="str">
        <f t="shared" si="32"/>
        <v/>
      </c>
    </row>
    <row r="2066" spans="1:2" x14ac:dyDescent="0.2">
      <c r="A2066" t="str">
        <f>IF(C2066&amp;G2066&amp;D2066&lt;&gt;'Funnel setup'!$K$3&amp;'Funnel setup'!$K$4&amp;'Funnel setup'!$K$6,".",IF(A2065=".",1,A2065+1))</f>
        <v>.</v>
      </c>
      <c r="B2066" s="244" t="str">
        <f t="shared" si="32"/>
        <v/>
      </c>
    </row>
    <row r="2067" spans="1:2" x14ac:dyDescent="0.2">
      <c r="A2067" t="str">
        <f>IF(C2067&amp;G2067&amp;D2067&lt;&gt;'Funnel setup'!$K$3&amp;'Funnel setup'!$K$4&amp;'Funnel setup'!$K$6,".",IF(A2066=".",1,A2066+1))</f>
        <v>.</v>
      </c>
      <c r="B2067" s="244" t="str">
        <f t="shared" si="32"/>
        <v/>
      </c>
    </row>
    <row r="2068" spans="1:2" x14ac:dyDescent="0.2">
      <c r="A2068" t="str">
        <f>IF(C2068&amp;G2068&amp;D2068&lt;&gt;'Funnel setup'!$K$3&amp;'Funnel setup'!$K$4&amp;'Funnel setup'!$K$6,".",IF(A2067=".",1,A2067+1))</f>
        <v>.</v>
      </c>
      <c r="B2068" s="244" t="str">
        <f t="shared" si="32"/>
        <v/>
      </c>
    </row>
    <row r="2069" spans="1:2" x14ac:dyDescent="0.2">
      <c r="A2069" t="str">
        <f>IF(C2069&amp;G2069&amp;D2069&lt;&gt;'Funnel setup'!$K$3&amp;'Funnel setup'!$K$4&amp;'Funnel setup'!$K$6,".",IF(A2068=".",1,A2068+1))</f>
        <v>.</v>
      </c>
      <c r="B2069" s="244" t="str">
        <f t="shared" si="32"/>
        <v/>
      </c>
    </row>
    <row r="2070" spans="1:2" x14ac:dyDescent="0.2">
      <c r="A2070" t="str">
        <f>IF(C2070&amp;G2070&amp;D2070&lt;&gt;'Funnel setup'!$K$3&amp;'Funnel setup'!$K$4&amp;'Funnel setup'!$K$6,".",IF(A2069=".",1,A2069+1))</f>
        <v>.</v>
      </c>
      <c r="B2070" s="244" t="str">
        <f t="shared" si="32"/>
        <v/>
      </c>
    </row>
    <row r="2071" spans="1:2" x14ac:dyDescent="0.2">
      <c r="A2071" t="str">
        <f>IF(C2071&amp;G2071&amp;D2071&lt;&gt;'Funnel setup'!$K$3&amp;'Funnel setup'!$K$4&amp;'Funnel setup'!$K$6,".",IF(A2070=".",1,A2070+1))</f>
        <v>.</v>
      </c>
      <c r="B2071" s="244" t="str">
        <f t="shared" si="32"/>
        <v/>
      </c>
    </row>
    <row r="2072" spans="1:2" x14ac:dyDescent="0.2">
      <c r="A2072" t="str">
        <f>IF(C2072&amp;G2072&amp;D2072&lt;&gt;'Funnel setup'!$K$3&amp;'Funnel setup'!$K$4&amp;'Funnel setup'!$K$6,".",IF(A2071=".",1,A2071+1))</f>
        <v>.</v>
      </c>
      <c r="B2072" s="244" t="str">
        <f t="shared" si="32"/>
        <v/>
      </c>
    </row>
    <row r="2073" spans="1:2" x14ac:dyDescent="0.2">
      <c r="A2073" t="str">
        <f>IF(C2073&amp;G2073&amp;D2073&lt;&gt;'Funnel setup'!$K$3&amp;'Funnel setup'!$K$4&amp;'Funnel setup'!$K$6,".",IF(A2072=".",1,A2072+1))</f>
        <v>.</v>
      </c>
      <c r="B2073" s="244" t="str">
        <f t="shared" si="32"/>
        <v/>
      </c>
    </row>
    <row r="2074" spans="1:2" x14ac:dyDescent="0.2">
      <c r="A2074" t="str">
        <f>IF(C2074&amp;G2074&amp;D2074&lt;&gt;'Funnel setup'!$K$3&amp;'Funnel setup'!$K$4&amp;'Funnel setup'!$K$6,".",IF(A2073=".",1,A2073+1))</f>
        <v>.</v>
      </c>
      <c r="B2074" s="244" t="str">
        <f t="shared" si="32"/>
        <v/>
      </c>
    </row>
    <row r="2075" spans="1:2" x14ac:dyDescent="0.2">
      <c r="A2075" t="str">
        <f>IF(C2075&amp;G2075&amp;D2075&lt;&gt;'Funnel setup'!$K$3&amp;'Funnel setup'!$K$4&amp;'Funnel setup'!$K$6,".",IF(A2074=".",1,A2074+1))</f>
        <v>.</v>
      </c>
      <c r="B2075" s="244" t="str">
        <f t="shared" si="32"/>
        <v/>
      </c>
    </row>
    <row r="2076" spans="1:2" x14ac:dyDescent="0.2">
      <c r="A2076" t="str">
        <f>IF(C2076&amp;G2076&amp;D2076&lt;&gt;'Funnel setup'!$K$3&amp;'Funnel setup'!$K$4&amp;'Funnel setup'!$K$6,".",IF(A2075=".",1,A2075+1))</f>
        <v>.</v>
      </c>
      <c r="B2076" s="244" t="str">
        <f t="shared" si="32"/>
        <v/>
      </c>
    </row>
    <row r="2077" spans="1:2" x14ac:dyDescent="0.2">
      <c r="A2077" t="str">
        <f>IF(C2077&amp;G2077&amp;D2077&lt;&gt;'Funnel setup'!$K$3&amp;'Funnel setup'!$K$4&amp;'Funnel setup'!$K$6,".",IF(A2076=".",1,A2076+1))</f>
        <v>.</v>
      </c>
      <c r="B2077" s="244" t="str">
        <f t="shared" si="32"/>
        <v/>
      </c>
    </row>
    <row r="2078" spans="1:2" x14ac:dyDescent="0.2">
      <c r="A2078" t="str">
        <f>IF(C2078&amp;G2078&amp;D2078&lt;&gt;'Funnel setup'!$K$3&amp;'Funnel setup'!$K$4&amp;'Funnel setup'!$K$6,".",IF(A2077=".",1,A2077+1))</f>
        <v>.</v>
      </c>
      <c r="B2078" s="244" t="str">
        <f t="shared" si="32"/>
        <v/>
      </c>
    </row>
    <row r="2079" spans="1:2" x14ac:dyDescent="0.2">
      <c r="A2079" t="str">
        <f>IF(C2079&amp;G2079&amp;D2079&lt;&gt;'Funnel setup'!$K$3&amp;'Funnel setup'!$K$4&amp;'Funnel setup'!$K$6,".",IF(A2078=".",1,A2078+1))</f>
        <v>.</v>
      </c>
      <c r="B2079" s="244" t="str">
        <f t="shared" si="32"/>
        <v/>
      </c>
    </row>
    <row r="2080" spans="1:2" x14ac:dyDescent="0.2">
      <c r="A2080" t="str">
        <f>IF(C2080&amp;G2080&amp;D2080&lt;&gt;'Funnel setup'!$K$3&amp;'Funnel setup'!$K$4&amp;'Funnel setup'!$K$6,".",IF(A2079=".",1,A2079+1))</f>
        <v>.</v>
      </c>
      <c r="B2080" s="244" t="str">
        <f t="shared" si="32"/>
        <v/>
      </c>
    </row>
    <row r="2081" spans="1:2" x14ac:dyDescent="0.2">
      <c r="A2081" t="str">
        <f>IF(C2081&amp;G2081&amp;D2081&lt;&gt;'Funnel setup'!$K$3&amp;'Funnel setup'!$K$4&amp;'Funnel setup'!$K$6,".",IF(A2080=".",1,A2080+1))</f>
        <v>.</v>
      </c>
      <c r="B2081" s="244" t="str">
        <f t="shared" si="32"/>
        <v/>
      </c>
    </row>
    <row r="2082" spans="1:2" x14ac:dyDescent="0.2">
      <c r="A2082" t="str">
        <f>IF(C2082&amp;G2082&amp;D2082&lt;&gt;'Funnel setup'!$K$3&amp;'Funnel setup'!$K$4&amp;'Funnel setup'!$K$6,".",IF(A2081=".",1,A2081+1))</f>
        <v>.</v>
      </c>
      <c r="B2082" s="244" t="str">
        <f t="shared" si="32"/>
        <v/>
      </c>
    </row>
    <row r="2083" spans="1:2" x14ac:dyDescent="0.2">
      <c r="A2083" t="str">
        <f>IF(C2083&amp;G2083&amp;D2083&lt;&gt;'Funnel setup'!$K$3&amp;'Funnel setup'!$K$4&amp;'Funnel setup'!$K$6,".",IF(A2082=".",1,A2082+1))</f>
        <v>.</v>
      </c>
      <c r="B2083" s="244" t="str">
        <f t="shared" si="32"/>
        <v/>
      </c>
    </row>
    <row r="2084" spans="1:2" x14ac:dyDescent="0.2">
      <c r="A2084" t="str">
        <f>IF(C2084&amp;G2084&amp;D2084&lt;&gt;'Funnel setup'!$K$3&amp;'Funnel setup'!$K$4&amp;'Funnel setup'!$K$6,".",IF(A2083=".",1,A2083+1))</f>
        <v>.</v>
      </c>
      <c r="B2084" s="244" t="str">
        <f t="shared" si="32"/>
        <v/>
      </c>
    </row>
    <row r="2085" spans="1:2" x14ac:dyDescent="0.2">
      <c r="A2085" t="str">
        <f>IF(C2085&amp;G2085&amp;D2085&lt;&gt;'Funnel setup'!$K$3&amp;'Funnel setup'!$K$4&amp;'Funnel setup'!$K$6,".",IF(A2084=".",1,A2084+1))</f>
        <v>.</v>
      </c>
      <c r="B2085" s="244" t="str">
        <f t="shared" si="32"/>
        <v/>
      </c>
    </row>
    <row r="2086" spans="1:2" x14ac:dyDescent="0.2">
      <c r="A2086" t="str">
        <f>IF(C2086&amp;G2086&amp;D2086&lt;&gt;'Funnel setup'!$K$3&amp;'Funnel setup'!$K$4&amp;'Funnel setup'!$K$6,".",IF(A2085=".",1,A2085+1))</f>
        <v>.</v>
      </c>
      <c r="B2086" s="244" t="str">
        <f t="shared" si="32"/>
        <v/>
      </c>
    </row>
    <row r="2087" spans="1:2" x14ac:dyDescent="0.2">
      <c r="A2087" t="str">
        <f>IF(C2087&amp;G2087&amp;D2087&lt;&gt;'Funnel setup'!$K$3&amp;'Funnel setup'!$K$4&amp;'Funnel setup'!$K$6,".",IF(A2086=".",1,A2086+1))</f>
        <v>.</v>
      </c>
      <c r="B2087" s="244" t="str">
        <f t="shared" si="32"/>
        <v/>
      </c>
    </row>
    <row r="2088" spans="1:2" x14ac:dyDescent="0.2">
      <c r="A2088" t="str">
        <f>IF(C2088&amp;G2088&amp;D2088&lt;&gt;'Funnel setup'!$K$3&amp;'Funnel setup'!$K$4&amp;'Funnel setup'!$K$6,".",IF(A2087=".",1,A2087+1))</f>
        <v>.</v>
      </c>
      <c r="B2088" s="244" t="str">
        <f t="shared" si="32"/>
        <v/>
      </c>
    </row>
    <row r="2089" spans="1:2" x14ac:dyDescent="0.2">
      <c r="A2089" t="str">
        <f>IF(C2089&amp;G2089&amp;D2089&lt;&gt;'Funnel setup'!$K$3&amp;'Funnel setup'!$K$4&amp;'Funnel setup'!$K$6,".",IF(A2088=".",1,A2088+1))</f>
        <v>.</v>
      </c>
      <c r="B2089" s="244" t="str">
        <f t="shared" si="32"/>
        <v/>
      </c>
    </row>
    <row r="2090" spans="1:2" x14ac:dyDescent="0.2">
      <c r="A2090" t="str">
        <f>IF(C2090&amp;G2090&amp;D2090&lt;&gt;'Funnel setup'!$K$3&amp;'Funnel setup'!$K$4&amp;'Funnel setup'!$K$6,".",IF(A2089=".",1,A2089+1))</f>
        <v>.</v>
      </c>
      <c r="B2090" s="244" t="str">
        <f t="shared" si="32"/>
        <v/>
      </c>
    </row>
    <row r="2091" spans="1:2" x14ac:dyDescent="0.2">
      <c r="A2091" t="str">
        <f>IF(C2091&amp;G2091&amp;D2091&lt;&gt;'Funnel setup'!$K$3&amp;'Funnel setup'!$K$4&amp;'Funnel setup'!$K$6,".",IF(A2090=".",1,A2090+1))</f>
        <v>.</v>
      </c>
      <c r="B2091" s="244" t="str">
        <f t="shared" si="32"/>
        <v/>
      </c>
    </row>
    <row r="2092" spans="1:2" x14ac:dyDescent="0.2">
      <c r="A2092" t="str">
        <f>IF(C2092&amp;G2092&amp;D2092&lt;&gt;'Funnel setup'!$K$3&amp;'Funnel setup'!$K$4&amp;'Funnel setup'!$K$6,".",IF(A2091=".",1,A2091+1))</f>
        <v>.</v>
      </c>
      <c r="B2092" s="244" t="str">
        <f t="shared" si="32"/>
        <v/>
      </c>
    </row>
    <row r="2093" spans="1:2" x14ac:dyDescent="0.2">
      <c r="A2093" t="str">
        <f>IF(C2093&amp;G2093&amp;D2093&lt;&gt;'Funnel setup'!$K$3&amp;'Funnel setup'!$K$4&amp;'Funnel setup'!$K$6,".",IF(A2092=".",1,A2092+1))</f>
        <v>.</v>
      </c>
      <c r="B2093" s="244" t="str">
        <f t="shared" si="32"/>
        <v/>
      </c>
    </row>
    <row r="2094" spans="1:2" x14ac:dyDescent="0.2">
      <c r="A2094" t="str">
        <f>IF(C2094&amp;G2094&amp;D2094&lt;&gt;'Funnel setup'!$K$3&amp;'Funnel setup'!$K$4&amp;'Funnel setup'!$K$6,".",IF(A2093=".",1,A2093+1))</f>
        <v>.</v>
      </c>
      <c r="B2094" s="244" t="str">
        <f t="shared" si="32"/>
        <v/>
      </c>
    </row>
    <row r="2095" spans="1:2" x14ac:dyDescent="0.2">
      <c r="A2095" t="str">
        <f>IF(C2095&amp;G2095&amp;D2095&lt;&gt;'Funnel setup'!$K$3&amp;'Funnel setup'!$K$4&amp;'Funnel setup'!$K$6,".",IF(A2094=".",1,A2094+1))</f>
        <v>.</v>
      </c>
      <c r="B2095" s="244" t="str">
        <f t="shared" si="32"/>
        <v/>
      </c>
    </row>
    <row r="2096" spans="1:2" x14ac:dyDescent="0.2">
      <c r="A2096" t="str">
        <f>IF(C2096&amp;G2096&amp;D2096&lt;&gt;'Funnel setup'!$K$3&amp;'Funnel setup'!$K$4&amp;'Funnel setup'!$K$6,".",IF(A2095=".",1,A2095+1))</f>
        <v>.</v>
      </c>
      <c r="B2096" s="244" t="str">
        <f t="shared" si="32"/>
        <v/>
      </c>
    </row>
    <row r="2097" spans="1:2" x14ac:dyDescent="0.2">
      <c r="A2097" t="str">
        <f>IF(C2097&amp;G2097&amp;D2097&lt;&gt;'Funnel setup'!$K$3&amp;'Funnel setup'!$K$4&amp;'Funnel setup'!$K$6,".",IF(A2096=".",1,A2096+1))</f>
        <v>.</v>
      </c>
      <c r="B2097" s="244" t="str">
        <f t="shared" si="32"/>
        <v/>
      </c>
    </row>
    <row r="2098" spans="1:2" x14ac:dyDescent="0.2">
      <c r="A2098" t="str">
        <f>IF(C2098&amp;G2098&amp;D2098&lt;&gt;'Funnel setup'!$K$3&amp;'Funnel setup'!$K$4&amp;'Funnel setup'!$K$6,".",IF(A2097=".",1,A2097+1))</f>
        <v>.</v>
      </c>
      <c r="B2098" s="244" t="str">
        <f t="shared" si="32"/>
        <v/>
      </c>
    </row>
    <row r="2099" spans="1:2" x14ac:dyDescent="0.2">
      <c r="A2099" t="str">
        <f>IF(C2099&amp;G2099&amp;D2099&lt;&gt;'Funnel setup'!$K$3&amp;'Funnel setup'!$K$4&amp;'Funnel setup'!$K$6,".",IF(A2098=".",1,A2098+1))</f>
        <v>.</v>
      </c>
      <c r="B2099" s="244" t="str">
        <f t="shared" si="32"/>
        <v/>
      </c>
    </row>
    <row r="2100" spans="1:2" x14ac:dyDescent="0.2">
      <c r="A2100" t="str">
        <f>IF(C2100&amp;G2100&amp;D2100&lt;&gt;'Funnel setup'!$K$3&amp;'Funnel setup'!$K$4&amp;'Funnel setup'!$K$6,".",IF(A2099=".",1,A2099+1))</f>
        <v>.</v>
      </c>
      <c r="B2100" s="244" t="str">
        <f t="shared" si="32"/>
        <v/>
      </c>
    </row>
    <row r="2101" spans="1:2" x14ac:dyDescent="0.2">
      <c r="A2101" t="str">
        <f>IF(C2101&amp;G2101&amp;D2101&lt;&gt;'Funnel setup'!$K$3&amp;'Funnel setup'!$K$4&amp;'Funnel setup'!$K$6,".",IF(A2100=".",1,A2100+1))</f>
        <v>.</v>
      </c>
      <c r="B2101" s="244" t="str">
        <f t="shared" si="32"/>
        <v/>
      </c>
    </row>
    <row r="2102" spans="1:2" x14ac:dyDescent="0.2">
      <c r="A2102" t="str">
        <f>IF(C2102&amp;G2102&amp;D2102&lt;&gt;'Funnel setup'!$K$3&amp;'Funnel setup'!$K$4&amp;'Funnel setup'!$K$6,".",IF(A2101=".",1,A2101+1))</f>
        <v>.</v>
      </c>
      <c r="B2102" s="244" t="str">
        <f t="shared" si="32"/>
        <v/>
      </c>
    </row>
    <row r="2103" spans="1:2" x14ac:dyDescent="0.2">
      <c r="A2103" t="str">
        <f>IF(C2103&amp;G2103&amp;D2103&lt;&gt;'Funnel setup'!$K$3&amp;'Funnel setup'!$K$4&amp;'Funnel setup'!$K$6,".",IF(A2102=".",1,A2102+1))</f>
        <v>.</v>
      </c>
      <c r="B2103" s="244" t="str">
        <f t="shared" si="32"/>
        <v/>
      </c>
    </row>
    <row r="2104" spans="1:2" x14ac:dyDescent="0.2">
      <c r="A2104" t="str">
        <f>IF(C2104&amp;G2104&amp;D2104&lt;&gt;'Funnel setup'!$K$3&amp;'Funnel setup'!$K$4&amp;'Funnel setup'!$K$6,".",IF(A2103=".",1,A2103+1))</f>
        <v>.</v>
      </c>
      <c r="B2104" s="244" t="str">
        <f t="shared" si="32"/>
        <v/>
      </c>
    </row>
    <row r="2105" spans="1:2" x14ac:dyDescent="0.2">
      <c r="A2105" t="str">
        <f>IF(C2105&amp;G2105&amp;D2105&lt;&gt;'Funnel setup'!$K$3&amp;'Funnel setup'!$K$4&amp;'Funnel setup'!$K$6,".",IF(A2104=".",1,A2104+1))</f>
        <v>.</v>
      </c>
      <c r="B2105" s="244" t="str">
        <f t="shared" si="32"/>
        <v/>
      </c>
    </row>
    <row r="2106" spans="1:2" x14ac:dyDescent="0.2">
      <c r="A2106" t="str">
        <f>IF(C2106&amp;G2106&amp;D2106&lt;&gt;'Funnel setup'!$K$3&amp;'Funnel setup'!$K$4&amp;'Funnel setup'!$K$6,".",IF(A2105=".",1,A2105+1))</f>
        <v>.</v>
      </c>
      <c r="B2106" s="244" t="str">
        <f t="shared" si="32"/>
        <v/>
      </c>
    </row>
    <row r="2107" spans="1:2" x14ac:dyDescent="0.2">
      <c r="A2107" t="str">
        <f>IF(C2107&amp;G2107&amp;D2107&lt;&gt;'Funnel setup'!$K$3&amp;'Funnel setup'!$K$4&amp;'Funnel setup'!$K$6,".",IF(A2106=".",1,A2106+1))</f>
        <v>.</v>
      </c>
      <c r="B2107" s="244" t="str">
        <f t="shared" si="32"/>
        <v/>
      </c>
    </row>
    <row r="2108" spans="1:2" x14ac:dyDescent="0.2">
      <c r="A2108" t="str">
        <f>IF(C2108&amp;G2108&amp;D2108&lt;&gt;'Funnel setup'!$K$3&amp;'Funnel setup'!$K$4&amp;'Funnel setup'!$K$6,".",IF(A2107=".",1,A2107+1))</f>
        <v>.</v>
      </c>
      <c r="B2108" s="244" t="str">
        <f t="shared" si="32"/>
        <v/>
      </c>
    </row>
    <row r="2109" spans="1:2" x14ac:dyDescent="0.2">
      <c r="A2109" t="str">
        <f>IF(C2109&amp;G2109&amp;D2109&lt;&gt;'Funnel setup'!$K$3&amp;'Funnel setup'!$K$4&amp;'Funnel setup'!$K$6,".",IF(A2108=".",1,A2108+1))</f>
        <v>.</v>
      </c>
      <c r="B2109" s="244" t="str">
        <f t="shared" si="32"/>
        <v/>
      </c>
    </row>
    <row r="2110" spans="1:2" x14ac:dyDescent="0.2">
      <c r="A2110" t="str">
        <f>IF(C2110&amp;G2110&amp;D2110&lt;&gt;'Funnel setup'!$K$3&amp;'Funnel setup'!$K$4&amp;'Funnel setup'!$K$6,".",IF(A2109=".",1,A2109+1))</f>
        <v>.</v>
      </c>
      <c r="B2110" s="244" t="str">
        <f t="shared" si="32"/>
        <v/>
      </c>
    </row>
    <row r="2111" spans="1:2" x14ac:dyDescent="0.2">
      <c r="A2111" t="str">
        <f>IF(C2111&amp;G2111&amp;D2111&lt;&gt;'Funnel setup'!$K$3&amp;'Funnel setup'!$K$4&amp;'Funnel setup'!$K$6,".",IF(A2110=".",1,A2110+1))</f>
        <v>.</v>
      </c>
      <c r="B2111" s="244" t="str">
        <f t="shared" si="32"/>
        <v/>
      </c>
    </row>
    <row r="2112" spans="1:2" x14ac:dyDescent="0.2">
      <c r="A2112" t="str">
        <f>IF(C2112&amp;G2112&amp;D2112&lt;&gt;'Funnel setup'!$K$3&amp;'Funnel setup'!$K$4&amp;'Funnel setup'!$K$6,".",IF(A2111=".",1,A2111+1))</f>
        <v>.</v>
      </c>
      <c r="B2112" s="244" t="str">
        <f t="shared" si="32"/>
        <v/>
      </c>
    </row>
    <row r="2113" spans="1:2" x14ac:dyDescent="0.2">
      <c r="A2113" t="str">
        <f>IF(C2113&amp;G2113&amp;D2113&lt;&gt;'Funnel setup'!$K$3&amp;'Funnel setup'!$K$4&amp;'Funnel setup'!$K$6,".",IF(A2112=".",1,A2112+1))</f>
        <v>.</v>
      </c>
      <c r="B2113" s="244" t="str">
        <f t="shared" si="32"/>
        <v/>
      </c>
    </row>
    <row r="2114" spans="1:2" x14ac:dyDescent="0.2">
      <c r="A2114" t="str">
        <f>IF(C2114&amp;G2114&amp;D2114&lt;&gt;'Funnel setup'!$K$3&amp;'Funnel setup'!$K$4&amp;'Funnel setup'!$K$6,".",IF(A2113=".",1,A2113+1))</f>
        <v>.</v>
      </c>
      <c r="B2114" s="244" t="str">
        <f t="shared" ref="B2114:B2177" si="33">C2114&amp;D2114&amp;F2114&amp;G2114</f>
        <v/>
      </c>
    </row>
    <row r="2115" spans="1:2" x14ac:dyDescent="0.2">
      <c r="A2115" t="str">
        <f>IF(C2115&amp;G2115&amp;D2115&lt;&gt;'Funnel setup'!$K$3&amp;'Funnel setup'!$K$4&amp;'Funnel setup'!$K$6,".",IF(A2114=".",1,A2114+1))</f>
        <v>.</v>
      </c>
      <c r="B2115" s="244" t="str">
        <f t="shared" si="33"/>
        <v/>
      </c>
    </row>
    <row r="2116" spans="1:2" x14ac:dyDescent="0.2">
      <c r="A2116" t="str">
        <f>IF(C2116&amp;G2116&amp;D2116&lt;&gt;'Funnel setup'!$K$3&amp;'Funnel setup'!$K$4&amp;'Funnel setup'!$K$6,".",IF(A2115=".",1,A2115+1))</f>
        <v>.</v>
      </c>
      <c r="B2116" s="244" t="str">
        <f t="shared" si="33"/>
        <v/>
      </c>
    </row>
    <row r="2117" spans="1:2" x14ac:dyDescent="0.2">
      <c r="A2117" t="str">
        <f>IF(C2117&amp;G2117&amp;D2117&lt;&gt;'Funnel setup'!$K$3&amp;'Funnel setup'!$K$4&amp;'Funnel setup'!$K$6,".",IF(A2116=".",1,A2116+1))</f>
        <v>.</v>
      </c>
      <c r="B2117" s="244" t="str">
        <f t="shared" si="33"/>
        <v/>
      </c>
    </row>
    <row r="2118" spans="1:2" x14ac:dyDescent="0.2">
      <c r="A2118" t="str">
        <f>IF(C2118&amp;G2118&amp;D2118&lt;&gt;'Funnel setup'!$K$3&amp;'Funnel setup'!$K$4&amp;'Funnel setup'!$K$6,".",IF(A2117=".",1,A2117+1))</f>
        <v>.</v>
      </c>
      <c r="B2118" s="244" t="str">
        <f t="shared" si="33"/>
        <v/>
      </c>
    </row>
    <row r="2119" spans="1:2" x14ac:dyDescent="0.2">
      <c r="A2119" t="str">
        <f>IF(C2119&amp;G2119&amp;D2119&lt;&gt;'Funnel setup'!$K$3&amp;'Funnel setup'!$K$4&amp;'Funnel setup'!$K$6,".",IF(A2118=".",1,A2118+1))</f>
        <v>.</v>
      </c>
      <c r="B2119" s="244" t="str">
        <f t="shared" si="33"/>
        <v/>
      </c>
    </row>
    <row r="2120" spans="1:2" x14ac:dyDescent="0.2">
      <c r="A2120" t="str">
        <f>IF(C2120&amp;G2120&amp;D2120&lt;&gt;'Funnel setup'!$K$3&amp;'Funnel setup'!$K$4&amp;'Funnel setup'!$K$6,".",IF(A2119=".",1,A2119+1))</f>
        <v>.</v>
      </c>
      <c r="B2120" s="244" t="str">
        <f t="shared" si="33"/>
        <v/>
      </c>
    </row>
    <row r="2121" spans="1:2" x14ac:dyDescent="0.2">
      <c r="A2121" t="str">
        <f>IF(C2121&amp;G2121&amp;D2121&lt;&gt;'Funnel setup'!$K$3&amp;'Funnel setup'!$K$4&amp;'Funnel setup'!$K$6,".",IF(A2120=".",1,A2120+1))</f>
        <v>.</v>
      </c>
      <c r="B2121" s="244" t="str">
        <f t="shared" si="33"/>
        <v/>
      </c>
    </row>
    <row r="2122" spans="1:2" x14ac:dyDescent="0.2">
      <c r="A2122" t="str">
        <f>IF(C2122&amp;G2122&amp;D2122&lt;&gt;'Funnel setup'!$K$3&amp;'Funnel setup'!$K$4&amp;'Funnel setup'!$K$6,".",IF(A2121=".",1,A2121+1))</f>
        <v>.</v>
      </c>
      <c r="B2122" s="244" t="str">
        <f t="shared" si="33"/>
        <v/>
      </c>
    </row>
    <row r="2123" spans="1:2" x14ac:dyDescent="0.2">
      <c r="A2123" t="str">
        <f>IF(C2123&amp;G2123&amp;D2123&lt;&gt;'Funnel setup'!$K$3&amp;'Funnel setup'!$K$4&amp;'Funnel setup'!$K$6,".",IF(A2122=".",1,A2122+1))</f>
        <v>.</v>
      </c>
      <c r="B2123" s="244" t="str">
        <f t="shared" si="33"/>
        <v/>
      </c>
    </row>
    <row r="2124" spans="1:2" x14ac:dyDescent="0.2">
      <c r="A2124" t="str">
        <f>IF(C2124&amp;G2124&amp;D2124&lt;&gt;'Funnel setup'!$K$3&amp;'Funnel setup'!$K$4&amp;'Funnel setup'!$K$6,".",IF(A2123=".",1,A2123+1))</f>
        <v>.</v>
      </c>
      <c r="B2124" s="244" t="str">
        <f t="shared" si="33"/>
        <v/>
      </c>
    </row>
    <row r="2125" spans="1:2" x14ac:dyDescent="0.2">
      <c r="A2125" t="str">
        <f>IF(C2125&amp;G2125&amp;D2125&lt;&gt;'Funnel setup'!$K$3&amp;'Funnel setup'!$K$4&amp;'Funnel setup'!$K$6,".",IF(A2124=".",1,A2124+1))</f>
        <v>.</v>
      </c>
      <c r="B2125" s="244" t="str">
        <f t="shared" si="33"/>
        <v/>
      </c>
    </row>
    <row r="2126" spans="1:2" x14ac:dyDescent="0.2">
      <c r="A2126" t="str">
        <f>IF(C2126&amp;G2126&amp;D2126&lt;&gt;'Funnel setup'!$K$3&amp;'Funnel setup'!$K$4&amp;'Funnel setup'!$K$6,".",IF(A2125=".",1,A2125+1))</f>
        <v>.</v>
      </c>
      <c r="B2126" s="244" t="str">
        <f t="shared" si="33"/>
        <v/>
      </c>
    </row>
    <row r="2127" spans="1:2" x14ac:dyDescent="0.2">
      <c r="A2127" t="str">
        <f>IF(C2127&amp;G2127&amp;D2127&lt;&gt;'Funnel setup'!$K$3&amp;'Funnel setup'!$K$4&amp;'Funnel setup'!$K$6,".",IF(A2126=".",1,A2126+1))</f>
        <v>.</v>
      </c>
      <c r="B2127" s="244" t="str">
        <f t="shared" si="33"/>
        <v/>
      </c>
    </row>
    <row r="2128" spans="1:2" x14ac:dyDescent="0.2">
      <c r="A2128" t="str">
        <f>IF(C2128&amp;G2128&amp;D2128&lt;&gt;'Funnel setup'!$K$3&amp;'Funnel setup'!$K$4&amp;'Funnel setup'!$K$6,".",IF(A2127=".",1,A2127+1))</f>
        <v>.</v>
      </c>
      <c r="B2128" s="244" t="str">
        <f t="shared" si="33"/>
        <v/>
      </c>
    </row>
    <row r="2129" spans="1:2" x14ac:dyDescent="0.2">
      <c r="A2129" t="str">
        <f>IF(C2129&amp;G2129&amp;D2129&lt;&gt;'Funnel setup'!$K$3&amp;'Funnel setup'!$K$4&amp;'Funnel setup'!$K$6,".",IF(A2128=".",1,A2128+1))</f>
        <v>.</v>
      </c>
      <c r="B2129" s="244" t="str">
        <f t="shared" si="33"/>
        <v/>
      </c>
    </row>
    <row r="2130" spans="1:2" x14ac:dyDescent="0.2">
      <c r="A2130" t="str">
        <f>IF(C2130&amp;G2130&amp;D2130&lt;&gt;'Funnel setup'!$K$3&amp;'Funnel setup'!$K$4&amp;'Funnel setup'!$K$6,".",IF(A2129=".",1,A2129+1))</f>
        <v>.</v>
      </c>
      <c r="B2130" s="244" t="str">
        <f t="shared" si="33"/>
        <v/>
      </c>
    </row>
    <row r="2131" spans="1:2" x14ac:dyDescent="0.2">
      <c r="A2131" t="str">
        <f>IF(C2131&amp;G2131&amp;D2131&lt;&gt;'Funnel setup'!$K$3&amp;'Funnel setup'!$K$4&amp;'Funnel setup'!$K$6,".",IF(A2130=".",1,A2130+1))</f>
        <v>.</v>
      </c>
      <c r="B2131" s="244" t="str">
        <f t="shared" si="33"/>
        <v/>
      </c>
    </row>
    <row r="2132" spans="1:2" x14ac:dyDescent="0.2">
      <c r="A2132" t="str">
        <f>IF(C2132&amp;G2132&amp;D2132&lt;&gt;'Funnel setup'!$K$3&amp;'Funnel setup'!$K$4&amp;'Funnel setup'!$K$6,".",IF(A2131=".",1,A2131+1))</f>
        <v>.</v>
      </c>
      <c r="B2132" s="244" t="str">
        <f t="shared" si="33"/>
        <v/>
      </c>
    </row>
    <row r="2133" spans="1:2" x14ac:dyDescent="0.2">
      <c r="A2133" t="str">
        <f>IF(C2133&amp;G2133&amp;D2133&lt;&gt;'Funnel setup'!$K$3&amp;'Funnel setup'!$K$4&amp;'Funnel setup'!$K$6,".",IF(A2132=".",1,A2132+1))</f>
        <v>.</v>
      </c>
      <c r="B2133" s="244" t="str">
        <f t="shared" si="33"/>
        <v/>
      </c>
    </row>
    <row r="2134" spans="1:2" x14ac:dyDescent="0.2">
      <c r="A2134" t="str">
        <f>IF(C2134&amp;G2134&amp;D2134&lt;&gt;'Funnel setup'!$K$3&amp;'Funnel setup'!$K$4&amp;'Funnel setup'!$K$6,".",IF(A2133=".",1,A2133+1))</f>
        <v>.</v>
      </c>
      <c r="B2134" s="244" t="str">
        <f t="shared" si="33"/>
        <v/>
      </c>
    </row>
    <row r="2135" spans="1:2" x14ac:dyDescent="0.2">
      <c r="A2135" t="str">
        <f>IF(C2135&amp;G2135&amp;D2135&lt;&gt;'Funnel setup'!$K$3&amp;'Funnel setup'!$K$4&amp;'Funnel setup'!$K$6,".",IF(A2134=".",1,A2134+1))</f>
        <v>.</v>
      </c>
      <c r="B2135" s="244" t="str">
        <f t="shared" si="33"/>
        <v/>
      </c>
    </row>
    <row r="2136" spans="1:2" x14ac:dyDescent="0.2">
      <c r="A2136" t="str">
        <f>IF(C2136&amp;G2136&amp;D2136&lt;&gt;'Funnel setup'!$K$3&amp;'Funnel setup'!$K$4&amp;'Funnel setup'!$K$6,".",IF(A2135=".",1,A2135+1))</f>
        <v>.</v>
      </c>
      <c r="B2136" s="244" t="str">
        <f t="shared" si="33"/>
        <v/>
      </c>
    </row>
    <row r="2137" spans="1:2" x14ac:dyDescent="0.2">
      <c r="A2137" t="str">
        <f>IF(C2137&amp;G2137&amp;D2137&lt;&gt;'Funnel setup'!$K$3&amp;'Funnel setup'!$K$4&amp;'Funnel setup'!$K$6,".",IF(A2136=".",1,A2136+1))</f>
        <v>.</v>
      </c>
      <c r="B2137" s="244" t="str">
        <f t="shared" si="33"/>
        <v/>
      </c>
    </row>
    <row r="2138" spans="1:2" x14ac:dyDescent="0.2">
      <c r="A2138" t="str">
        <f>IF(C2138&amp;G2138&amp;D2138&lt;&gt;'Funnel setup'!$K$3&amp;'Funnel setup'!$K$4&amp;'Funnel setup'!$K$6,".",IF(A2137=".",1,A2137+1))</f>
        <v>.</v>
      </c>
      <c r="B2138" s="244" t="str">
        <f t="shared" si="33"/>
        <v/>
      </c>
    </row>
    <row r="2139" spans="1:2" x14ac:dyDescent="0.2">
      <c r="A2139" t="str">
        <f>IF(C2139&amp;G2139&amp;D2139&lt;&gt;'Funnel setup'!$K$3&amp;'Funnel setup'!$K$4&amp;'Funnel setup'!$K$6,".",IF(A2138=".",1,A2138+1))</f>
        <v>.</v>
      </c>
      <c r="B2139" s="244" t="str">
        <f t="shared" si="33"/>
        <v/>
      </c>
    </row>
    <row r="2140" spans="1:2" x14ac:dyDescent="0.2">
      <c r="A2140" t="str">
        <f>IF(C2140&amp;G2140&amp;D2140&lt;&gt;'Funnel setup'!$K$3&amp;'Funnel setup'!$K$4&amp;'Funnel setup'!$K$6,".",IF(A2139=".",1,A2139+1))</f>
        <v>.</v>
      </c>
      <c r="B2140" s="244" t="str">
        <f t="shared" si="33"/>
        <v/>
      </c>
    </row>
    <row r="2141" spans="1:2" x14ac:dyDescent="0.2">
      <c r="A2141" t="str">
        <f>IF(C2141&amp;G2141&amp;D2141&lt;&gt;'Funnel setup'!$K$3&amp;'Funnel setup'!$K$4&amp;'Funnel setup'!$K$6,".",IF(A2140=".",1,A2140+1))</f>
        <v>.</v>
      </c>
      <c r="B2141" s="244" t="str">
        <f t="shared" si="33"/>
        <v/>
      </c>
    </row>
    <row r="2142" spans="1:2" x14ac:dyDescent="0.2">
      <c r="A2142" t="str">
        <f>IF(C2142&amp;G2142&amp;D2142&lt;&gt;'Funnel setup'!$K$3&amp;'Funnel setup'!$K$4&amp;'Funnel setup'!$K$6,".",IF(A2141=".",1,A2141+1))</f>
        <v>.</v>
      </c>
      <c r="B2142" s="244" t="str">
        <f t="shared" si="33"/>
        <v/>
      </c>
    </row>
    <row r="2143" spans="1:2" x14ac:dyDescent="0.2">
      <c r="A2143" t="str">
        <f>IF(C2143&amp;G2143&amp;D2143&lt;&gt;'Funnel setup'!$K$3&amp;'Funnel setup'!$K$4&amp;'Funnel setup'!$K$6,".",IF(A2142=".",1,A2142+1))</f>
        <v>.</v>
      </c>
      <c r="B2143" s="244" t="str">
        <f t="shared" si="33"/>
        <v/>
      </c>
    </row>
    <row r="2144" spans="1:2" x14ac:dyDescent="0.2">
      <c r="A2144" t="str">
        <f>IF(C2144&amp;G2144&amp;D2144&lt;&gt;'Funnel setup'!$K$3&amp;'Funnel setup'!$K$4&amp;'Funnel setup'!$K$6,".",IF(A2143=".",1,A2143+1))</f>
        <v>.</v>
      </c>
      <c r="B2144" s="244" t="str">
        <f t="shared" si="33"/>
        <v/>
      </c>
    </row>
    <row r="2145" spans="1:2" x14ac:dyDescent="0.2">
      <c r="A2145" t="str">
        <f>IF(C2145&amp;G2145&amp;D2145&lt;&gt;'Funnel setup'!$K$3&amp;'Funnel setup'!$K$4&amp;'Funnel setup'!$K$6,".",IF(A2144=".",1,A2144+1))</f>
        <v>.</v>
      </c>
      <c r="B2145" s="244" t="str">
        <f t="shared" si="33"/>
        <v/>
      </c>
    </row>
    <row r="2146" spans="1:2" x14ac:dyDescent="0.2">
      <c r="A2146" t="str">
        <f>IF(C2146&amp;G2146&amp;D2146&lt;&gt;'Funnel setup'!$K$3&amp;'Funnel setup'!$K$4&amp;'Funnel setup'!$K$6,".",IF(A2145=".",1,A2145+1))</f>
        <v>.</v>
      </c>
      <c r="B2146" s="244" t="str">
        <f t="shared" si="33"/>
        <v/>
      </c>
    </row>
    <row r="2147" spans="1:2" x14ac:dyDescent="0.2">
      <c r="A2147" t="str">
        <f>IF(C2147&amp;G2147&amp;D2147&lt;&gt;'Funnel setup'!$K$3&amp;'Funnel setup'!$K$4&amp;'Funnel setup'!$K$6,".",IF(A2146=".",1,A2146+1))</f>
        <v>.</v>
      </c>
      <c r="B2147" s="244" t="str">
        <f t="shared" si="33"/>
        <v/>
      </c>
    </row>
    <row r="2148" spans="1:2" x14ac:dyDescent="0.2">
      <c r="A2148" t="str">
        <f>IF(C2148&amp;G2148&amp;D2148&lt;&gt;'Funnel setup'!$K$3&amp;'Funnel setup'!$K$4&amp;'Funnel setup'!$K$6,".",IF(A2147=".",1,A2147+1))</f>
        <v>.</v>
      </c>
      <c r="B2148" s="244" t="str">
        <f t="shared" si="33"/>
        <v/>
      </c>
    </row>
    <row r="2149" spans="1:2" x14ac:dyDescent="0.2">
      <c r="A2149" t="str">
        <f>IF(C2149&amp;G2149&amp;D2149&lt;&gt;'Funnel setup'!$K$3&amp;'Funnel setup'!$K$4&amp;'Funnel setup'!$K$6,".",IF(A2148=".",1,A2148+1))</f>
        <v>.</v>
      </c>
      <c r="B2149" s="244" t="str">
        <f t="shared" si="33"/>
        <v/>
      </c>
    </row>
    <row r="2150" spans="1:2" x14ac:dyDescent="0.2">
      <c r="A2150" t="str">
        <f>IF(C2150&amp;G2150&amp;D2150&lt;&gt;'Funnel setup'!$K$3&amp;'Funnel setup'!$K$4&amp;'Funnel setup'!$K$6,".",IF(A2149=".",1,A2149+1))</f>
        <v>.</v>
      </c>
      <c r="B2150" s="244" t="str">
        <f t="shared" si="33"/>
        <v/>
      </c>
    </row>
    <row r="2151" spans="1:2" x14ac:dyDescent="0.2">
      <c r="A2151" t="str">
        <f>IF(C2151&amp;G2151&amp;D2151&lt;&gt;'Funnel setup'!$K$3&amp;'Funnel setup'!$K$4&amp;'Funnel setup'!$K$6,".",IF(A2150=".",1,A2150+1))</f>
        <v>.</v>
      </c>
      <c r="B2151" s="244" t="str">
        <f t="shared" si="33"/>
        <v/>
      </c>
    </row>
    <row r="2152" spans="1:2" x14ac:dyDescent="0.2">
      <c r="A2152" t="str">
        <f>IF(C2152&amp;G2152&amp;D2152&lt;&gt;'Funnel setup'!$K$3&amp;'Funnel setup'!$K$4&amp;'Funnel setup'!$K$6,".",IF(A2151=".",1,A2151+1))</f>
        <v>.</v>
      </c>
      <c r="B2152" s="244" t="str">
        <f t="shared" si="33"/>
        <v/>
      </c>
    </row>
    <row r="2153" spans="1:2" x14ac:dyDescent="0.2">
      <c r="A2153" t="str">
        <f>IF(C2153&amp;G2153&amp;D2153&lt;&gt;'Funnel setup'!$K$3&amp;'Funnel setup'!$K$4&amp;'Funnel setup'!$K$6,".",IF(A2152=".",1,A2152+1))</f>
        <v>.</v>
      </c>
      <c r="B2153" s="244" t="str">
        <f t="shared" si="33"/>
        <v/>
      </c>
    </row>
    <row r="2154" spans="1:2" x14ac:dyDescent="0.2">
      <c r="A2154" t="str">
        <f>IF(C2154&amp;G2154&amp;D2154&lt;&gt;'Funnel setup'!$K$3&amp;'Funnel setup'!$K$4&amp;'Funnel setup'!$K$6,".",IF(A2153=".",1,A2153+1))</f>
        <v>.</v>
      </c>
      <c r="B2154" s="244" t="str">
        <f t="shared" si="33"/>
        <v/>
      </c>
    </row>
    <row r="2155" spans="1:2" x14ac:dyDescent="0.2">
      <c r="A2155" t="str">
        <f>IF(C2155&amp;G2155&amp;D2155&lt;&gt;'Funnel setup'!$K$3&amp;'Funnel setup'!$K$4&amp;'Funnel setup'!$K$6,".",IF(A2154=".",1,A2154+1))</f>
        <v>.</v>
      </c>
      <c r="B2155" s="244" t="str">
        <f t="shared" si="33"/>
        <v/>
      </c>
    </row>
    <row r="2156" spans="1:2" x14ac:dyDescent="0.2">
      <c r="A2156" t="str">
        <f>IF(C2156&amp;G2156&amp;D2156&lt;&gt;'Funnel setup'!$K$3&amp;'Funnel setup'!$K$4&amp;'Funnel setup'!$K$6,".",IF(A2155=".",1,A2155+1))</f>
        <v>.</v>
      </c>
      <c r="B2156" s="244" t="str">
        <f t="shared" si="33"/>
        <v/>
      </c>
    </row>
    <row r="2157" spans="1:2" x14ac:dyDescent="0.2">
      <c r="A2157" t="str">
        <f>IF(C2157&amp;G2157&amp;D2157&lt;&gt;'Funnel setup'!$K$3&amp;'Funnel setup'!$K$4&amp;'Funnel setup'!$K$6,".",IF(A2156=".",1,A2156+1))</f>
        <v>.</v>
      </c>
      <c r="B2157" s="244" t="str">
        <f t="shared" si="33"/>
        <v/>
      </c>
    </row>
    <row r="2158" spans="1:2" x14ac:dyDescent="0.2">
      <c r="A2158" t="str">
        <f>IF(C2158&amp;G2158&amp;D2158&lt;&gt;'Funnel setup'!$K$3&amp;'Funnel setup'!$K$4&amp;'Funnel setup'!$K$6,".",IF(A2157=".",1,A2157+1))</f>
        <v>.</v>
      </c>
      <c r="B2158" s="244" t="str">
        <f t="shared" si="33"/>
        <v/>
      </c>
    </row>
    <row r="2159" spans="1:2" x14ac:dyDescent="0.2">
      <c r="A2159" t="str">
        <f>IF(C2159&amp;G2159&amp;D2159&lt;&gt;'Funnel setup'!$K$3&amp;'Funnel setup'!$K$4&amp;'Funnel setup'!$K$6,".",IF(A2158=".",1,A2158+1))</f>
        <v>.</v>
      </c>
      <c r="B2159" s="244" t="str">
        <f t="shared" si="33"/>
        <v/>
      </c>
    </row>
    <row r="2160" spans="1:2" x14ac:dyDescent="0.2">
      <c r="A2160" t="str">
        <f>IF(C2160&amp;G2160&amp;D2160&lt;&gt;'Funnel setup'!$K$3&amp;'Funnel setup'!$K$4&amp;'Funnel setup'!$K$6,".",IF(A2159=".",1,A2159+1))</f>
        <v>.</v>
      </c>
      <c r="B2160" s="244" t="str">
        <f t="shared" si="33"/>
        <v/>
      </c>
    </row>
    <row r="2161" spans="1:2" x14ac:dyDescent="0.2">
      <c r="A2161" t="str">
        <f>IF(C2161&amp;G2161&amp;D2161&lt;&gt;'Funnel setup'!$K$3&amp;'Funnel setup'!$K$4&amp;'Funnel setup'!$K$6,".",IF(A2160=".",1,A2160+1))</f>
        <v>.</v>
      </c>
      <c r="B2161" s="244" t="str">
        <f t="shared" si="33"/>
        <v/>
      </c>
    </row>
    <row r="2162" spans="1:2" x14ac:dyDescent="0.2">
      <c r="A2162" t="str">
        <f>IF(C2162&amp;G2162&amp;D2162&lt;&gt;'Funnel setup'!$K$3&amp;'Funnel setup'!$K$4&amp;'Funnel setup'!$K$6,".",IF(A2161=".",1,A2161+1))</f>
        <v>.</v>
      </c>
      <c r="B2162" s="244" t="str">
        <f t="shared" si="33"/>
        <v/>
      </c>
    </row>
    <row r="2163" spans="1:2" x14ac:dyDescent="0.2">
      <c r="A2163" t="str">
        <f>IF(C2163&amp;G2163&amp;D2163&lt;&gt;'Funnel setup'!$K$3&amp;'Funnel setup'!$K$4&amp;'Funnel setup'!$K$6,".",IF(A2162=".",1,A2162+1))</f>
        <v>.</v>
      </c>
      <c r="B2163" s="244" t="str">
        <f t="shared" si="33"/>
        <v/>
      </c>
    </row>
    <row r="2164" spans="1:2" x14ac:dyDescent="0.2">
      <c r="A2164" t="str">
        <f>IF(C2164&amp;G2164&amp;D2164&lt;&gt;'Funnel setup'!$K$3&amp;'Funnel setup'!$K$4&amp;'Funnel setup'!$K$6,".",IF(A2163=".",1,A2163+1))</f>
        <v>.</v>
      </c>
      <c r="B2164" s="244" t="str">
        <f t="shared" si="33"/>
        <v/>
      </c>
    </row>
    <row r="2165" spans="1:2" x14ac:dyDescent="0.2">
      <c r="A2165" t="str">
        <f>IF(C2165&amp;G2165&amp;D2165&lt;&gt;'Funnel setup'!$K$3&amp;'Funnel setup'!$K$4&amp;'Funnel setup'!$K$6,".",IF(A2164=".",1,A2164+1))</f>
        <v>.</v>
      </c>
      <c r="B2165" s="244" t="str">
        <f t="shared" si="33"/>
        <v/>
      </c>
    </row>
    <row r="2166" spans="1:2" x14ac:dyDescent="0.2">
      <c r="A2166" t="str">
        <f>IF(C2166&amp;G2166&amp;D2166&lt;&gt;'Funnel setup'!$K$3&amp;'Funnel setup'!$K$4&amp;'Funnel setup'!$K$6,".",IF(A2165=".",1,A2165+1))</f>
        <v>.</v>
      </c>
      <c r="B2166" s="244" t="str">
        <f t="shared" si="33"/>
        <v/>
      </c>
    </row>
    <row r="2167" spans="1:2" x14ac:dyDescent="0.2">
      <c r="A2167" t="str">
        <f>IF(C2167&amp;G2167&amp;D2167&lt;&gt;'Funnel setup'!$K$3&amp;'Funnel setup'!$K$4&amp;'Funnel setup'!$K$6,".",IF(A2166=".",1,A2166+1))</f>
        <v>.</v>
      </c>
      <c r="B2167" s="244" t="str">
        <f t="shared" si="33"/>
        <v/>
      </c>
    </row>
    <row r="2168" spans="1:2" x14ac:dyDescent="0.2">
      <c r="A2168" t="str">
        <f>IF(C2168&amp;G2168&amp;D2168&lt;&gt;'Funnel setup'!$K$3&amp;'Funnel setup'!$K$4&amp;'Funnel setup'!$K$6,".",IF(A2167=".",1,A2167+1))</f>
        <v>.</v>
      </c>
      <c r="B2168" s="244" t="str">
        <f t="shared" si="33"/>
        <v/>
      </c>
    </row>
    <row r="2169" spans="1:2" x14ac:dyDescent="0.2">
      <c r="A2169" t="str">
        <f>IF(C2169&amp;G2169&amp;D2169&lt;&gt;'Funnel setup'!$K$3&amp;'Funnel setup'!$K$4&amp;'Funnel setup'!$K$6,".",IF(A2168=".",1,A2168+1))</f>
        <v>.</v>
      </c>
      <c r="B2169" s="244" t="str">
        <f t="shared" si="33"/>
        <v/>
      </c>
    </row>
    <row r="2170" spans="1:2" x14ac:dyDescent="0.2">
      <c r="A2170" t="str">
        <f>IF(C2170&amp;G2170&amp;D2170&lt;&gt;'Funnel setup'!$K$3&amp;'Funnel setup'!$K$4&amp;'Funnel setup'!$K$6,".",IF(A2169=".",1,A2169+1))</f>
        <v>.</v>
      </c>
      <c r="B2170" s="244" t="str">
        <f t="shared" si="33"/>
        <v/>
      </c>
    </row>
    <row r="2171" spans="1:2" x14ac:dyDescent="0.2">
      <c r="A2171" t="str">
        <f>IF(C2171&amp;G2171&amp;D2171&lt;&gt;'Funnel setup'!$K$3&amp;'Funnel setup'!$K$4&amp;'Funnel setup'!$K$6,".",IF(A2170=".",1,A2170+1))</f>
        <v>.</v>
      </c>
      <c r="B2171" s="244" t="str">
        <f t="shared" si="33"/>
        <v/>
      </c>
    </row>
    <row r="2172" spans="1:2" x14ac:dyDescent="0.2">
      <c r="A2172" t="str">
        <f>IF(C2172&amp;G2172&amp;D2172&lt;&gt;'Funnel setup'!$K$3&amp;'Funnel setup'!$K$4&amp;'Funnel setup'!$K$6,".",IF(A2171=".",1,A2171+1))</f>
        <v>.</v>
      </c>
      <c r="B2172" s="244" t="str">
        <f t="shared" si="33"/>
        <v/>
      </c>
    </row>
    <row r="2173" spans="1:2" x14ac:dyDescent="0.2">
      <c r="A2173" t="str">
        <f>IF(C2173&amp;G2173&amp;D2173&lt;&gt;'Funnel setup'!$K$3&amp;'Funnel setup'!$K$4&amp;'Funnel setup'!$K$6,".",IF(A2172=".",1,A2172+1))</f>
        <v>.</v>
      </c>
      <c r="B2173" s="244" t="str">
        <f t="shared" si="33"/>
        <v/>
      </c>
    </row>
    <row r="2174" spans="1:2" x14ac:dyDescent="0.2">
      <c r="A2174" t="str">
        <f>IF(C2174&amp;G2174&amp;D2174&lt;&gt;'Funnel setup'!$K$3&amp;'Funnel setup'!$K$4&amp;'Funnel setup'!$K$6,".",IF(A2173=".",1,A2173+1))</f>
        <v>.</v>
      </c>
      <c r="B2174" s="244" t="str">
        <f t="shared" si="33"/>
        <v/>
      </c>
    </row>
    <row r="2175" spans="1:2" x14ac:dyDescent="0.2">
      <c r="A2175" t="str">
        <f>IF(C2175&amp;G2175&amp;D2175&lt;&gt;'Funnel setup'!$K$3&amp;'Funnel setup'!$K$4&amp;'Funnel setup'!$K$6,".",IF(A2174=".",1,A2174+1))</f>
        <v>.</v>
      </c>
      <c r="B2175" s="244" t="str">
        <f t="shared" si="33"/>
        <v/>
      </c>
    </row>
    <row r="2176" spans="1:2" x14ac:dyDescent="0.2">
      <c r="A2176" t="str">
        <f>IF(C2176&amp;G2176&amp;D2176&lt;&gt;'Funnel setup'!$K$3&amp;'Funnel setup'!$K$4&amp;'Funnel setup'!$K$6,".",IF(A2175=".",1,A2175+1))</f>
        <v>.</v>
      </c>
      <c r="B2176" s="244" t="str">
        <f t="shared" si="33"/>
        <v/>
      </c>
    </row>
    <row r="2177" spans="1:2" x14ac:dyDescent="0.2">
      <c r="A2177" t="str">
        <f>IF(C2177&amp;G2177&amp;D2177&lt;&gt;'Funnel setup'!$K$3&amp;'Funnel setup'!$K$4&amp;'Funnel setup'!$K$6,".",IF(A2176=".",1,A2176+1))</f>
        <v>.</v>
      </c>
      <c r="B2177" s="244" t="str">
        <f t="shared" si="33"/>
        <v/>
      </c>
    </row>
    <row r="2178" spans="1:2" x14ac:dyDescent="0.2">
      <c r="A2178" t="str">
        <f>IF(C2178&amp;G2178&amp;D2178&lt;&gt;'Funnel setup'!$K$3&amp;'Funnel setup'!$K$4&amp;'Funnel setup'!$K$6,".",IF(A2177=".",1,A2177+1))</f>
        <v>.</v>
      </c>
      <c r="B2178" s="244" t="str">
        <f t="shared" ref="B2178:B2241" si="34">C2178&amp;D2178&amp;F2178&amp;G2178</f>
        <v/>
      </c>
    </row>
    <row r="2179" spans="1:2" x14ac:dyDescent="0.2">
      <c r="A2179" t="str">
        <f>IF(C2179&amp;G2179&amp;D2179&lt;&gt;'Funnel setup'!$K$3&amp;'Funnel setup'!$K$4&amp;'Funnel setup'!$K$6,".",IF(A2178=".",1,A2178+1))</f>
        <v>.</v>
      </c>
      <c r="B2179" s="244" t="str">
        <f t="shared" si="34"/>
        <v/>
      </c>
    </row>
    <row r="2180" spans="1:2" x14ac:dyDescent="0.2">
      <c r="A2180" t="str">
        <f>IF(C2180&amp;G2180&amp;D2180&lt;&gt;'Funnel setup'!$K$3&amp;'Funnel setup'!$K$4&amp;'Funnel setup'!$K$6,".",IF(A2179=".",1,A2179+1))</f>
        <v>.</v>
      </c>
      <c r="B2180" s="244" t="str">
        <f t="shared" si="34"/>
        <v/>
      </c>
    </row>
    <row r="2181" spans="1:2" x14ac:dyDescent="0.2">
      <c r="A2181" t="str">
        <f>IF(C2181&amp;G2181&amp;D2181&lt;&gt;'Funnel setup'!$K$3&amp;'Funnel setup'!$K$4&amp;'Funnel setup'!$K$6,".",IF(A2180=".",1,A2180+1))</f>
        <v>.</v>
      </c>
      <c r="B2181" s="244" t="str">
        <f t="shared" si="34"/>
        <v/>
      </c>
    </row>
    <row r="2182" spans="1:2" x14ac:dyDescent="0.2">
      <c r="A2182" t="str">
        <f>IF(C2182&amp;G2182&amp;D2182&lt;&gt;'Funnel setup'!$K$3&amp;'Funnel setup'!$K$4&amp;'Funnel setup'!$K$6,".",IF(A2181=".",1,A2181+1))</f>
        <v>.</v>
      </c>
      <c r="B2182" s="244" t="str">
        <f t="shared" si="34"/>
        <v/>
      </c>
    </row>
    <row r="2183" spans="1:2" x14ac:dyDescent="0.2">
      <c r="A2183" t="str">
        <f>IF(C2183&amp;G2183&amp;D2183&lt;&gt;'Funnel setup'!$K$3&amp;'Funnel setup'!$K$4&amp;'Funnel setup'!$K$6,".",IF(A2182=".",1,A2182+1))</f>
        <v>.</v>
      </c>
      <c r="B2183" s="244" t="str">
        <f t="shared" si="34"/>
        <v/>
      </c>
    </row>
    <row r="2184" spans="1:2" x14ac:dyDescent="0.2">
      <c r="A2184" t="str">
        <f>IF(C2184&amp;G2184&amp;D2184&lt;&gt;'Funnel setup'!$K$3&amp;'Funnel setup'!$K$4&amp;'Funnel setup'!$K$6,".",IF(A2183=".",1,A2183+1))</f>
        <v>.</v>
      </c>
      <c r="B2184" s="244" t="str">
        <f t="shared" si="34"/>
        <v/>
      </c>
    </row>
    <row r="2185" spans="1:2" x14ac:dyDescent="0.2">
      <c r="A2185" t="str">
        <f>IF(C2185&amp;G2185&amp;D2185&lt;&gt;'Funnel setup'!$K$3&amp;'Funnel setup'!$K$4&amp;'Funnel setup'!$K$6,".",IF(A2184=".",1,A2184+1))</f>
        <v>.</v>
      </c>
      <c r="B2185" s="244" t="str">
        <f t="shared" si="34"/>
        <v/>
      </c>
    </row>
    <row r="2186" spans="1:2" x14ac:dyDescent="0.2">
      <c r="A2186" t="str">
        <f>IF(C2186&amp;G2186&amp;D2186&lt;&gt;'Funnel setup'!$K$3&amp;'Funnel setup'!$K$4&amp;'Funnel setup'!$K$6,".",IF(A2185=".",1,A2185+1))</f>
        <v>.</v>
      </c>
      <c r="B2186" s="244" t="str">
        <f t="shared" si="34"/>
        <v/>
      </c>
    </row>
    <row r="2187" spans="1:2" x14ac:dyDescent="0.2">
      <c r="A2187" t="str">
        <f>IF(C2187&amp;G2187&amp;D2187&lt;&gt;'Funnel setup'!$K$3&amp;'Funnel setup'!$K$4&amp;'Funnel setup'!$K$6,".",IF(A2186=".",1,A2186+1))</f>
        <v>.</v>
      </c>
      <c r="B2187" s="244" t="str">
        <f t="shared" si="34"/>
        <v/>
      </c>
    </row>
    <row r="2188" spans="1:2" x14ac:dyDescent="0.2">
      <c r="A2188" t="str">
        <f>IF(C2188&amp;G2188&amp;D2188&lt;&gt;'Funnel setup'!$K$3&amp;'Funnel setup'!$K$4&amp;'Funnel setup'!$K$6,".",IF(A2187=".",1,A2187+1))</f>
        <v>.</v>
      </c>
      <c r="B2188" s="244" t="str">
        <f t="shared" si="34"/>
        <v/>
      </c>
    </row>
    <row r="2189" spans="1:2" x14ac:dyDescent="0.2">
      <c r="A2189" t="str">
        <f>IF(C2189&amp;G2189&amp;D2189&lt;&gt;'Funnel setup'!$K$3&amp;'Funnel setup'!$K$4&amp;'Funnel setup'!$K$6,".",IF(A2188=".",1,A2188+1))</f>
        <v>.</v>
      </c>
      <c r="B2189" s="244" t="str">
        <f t="shared" si="34"/>
        <v/>
      </c>
    </row>
    <row r="2190" spans="1:2" x14ac:dyDescent="0.2">
      <c r="A2190" t="str">
        <f>IF(C2190&amp;G2190&amp;D2190&lt;&gt;'Funnel setup'!$K$3&amp;'Funnel setup'!$K$4&amp;'Funnel setup'!$K$6,".",IF(A2189=".",1,A2189+1))</f>
        <v>.</v>
      </c>
      <c r="B2190" s="244" t="str">
        <f t="shared" si="34"/>
        <v/>
      </c>
    </row>
    <row r="2191" spans="1:2" x14ac:dyDescent="0.2">
      <c r="A2191" t="str">
        <f>IF(C2191&amp;G2191&amp;D2191&lt;&gt;'Funnel setup'!$K$3&amp;'Funnel setup'!$K$4&amp;'Funnel setup'!$K$6,".",IF(A2190=".",1,A2190+1))</f>
        <v>.</v>
      </c>
      <c r="B2191" s="244" t="str">
        <f t="shared" si="34"/>
        <v/>
      </c>
    </row>
    <row r="2192" spans="1:2" x14ac:dyDescent="0.2">
      <c r="A2192" t="str">
        <f>IF(C2192&amp;G2192&amp;D2192&lt;&gt;'Funnel setup'!$K$3&amp;'Funnel setup'!$K$4&amp;'Funnel setup'!$K$6,".",IF(A2191=".",1,A2191+1))</f>
        <v>.</v>
      </c>
      <c r="B2192" s="244" t="str">
        <f t="shared" si="34"/>
        <v/>
      </c>
    </row>
    <row r="2193" spans="1:2" x14ac:dyDescent="0.2">
      <c r="A2193" t="str">
        <f>IF(C2193&amp;G2193&amp;D2193&lt;&gt;'Funnel setup'!$K$3&amp;'Funnel setup'!$K$4&amp;'Funnel setup'!$K$6,".",IF(A2192=".",1,A2192+1))</f>
        <v>.</v>
      </c>
      <c r="B2193" s="244" t="str">
        <f t="shared" si="34"/>
        <v/>
      </c>
    </row>
    <row r="2194" spans="1:2" x14ac:dyDescent="0.2">
      <c r="A2194" t="str">
        <f>IF(C2194&amp;G2194&amp;D2194&lt;&gt;'Funnel setup'!$K$3&amp;'Funnel setup'!$K$4&amp;'Funnel setup'!$K$6,".",IF(A2193=".",1,A2193+1))</f>
        <v>.</v>
      </c>
      <c r="B2194" s="244" t="str">
        <f t="shared" si="34"/>
        <v/>
      </c>
    </row>
    <row r="2195" spans="1:2" x14ac:dyDescent="0.2">
      <c r="A2195" t="str">
        <f>IF(C2195&amp;G2195&amp;D2195&lt;&gt;'Funnel setup'!$K$3&amp;'Funnel setup'!$K$4&amp;'Funnel setup'!$K$6,".",IF(A2194=".",1,A2194+1))</f>
        <v>.</v>
      </c>
      <c r="B2195" s="244" t="str">
        <f t="shared" si="34"/>
        <v/>
      </c>
    </row>
    <row r="2196" spans="1:2" x14ac:dyDescent="0.2">
      <c r="A2196" t="str">
        <f>IF(C2196&amp;G2196&amp;D2196&lt;&gt;'Funnel setup'!$K$3&amp;'Funnel setup'!$K$4&amp;'Funnel setup'!$K$6,".",IF(A2195=".",1,A2195+1))</f>
        <v>.</v>
      </c>
      <c r="B2196" s="244" t="str">
        <f t="shared" si="34"/>
        <v/>
      </c>
    </row>
    <row r="2197" spans="1:2" x14ac:dyDescent="0.2">
      <c r="A2197" t="str">
        <f>IF(C2197&amp;G2197&amp;D2197&lt;&gt;'Funnel setup'!$K$3&amp;'Funnel setup'!$K$4&amp;'Funnel setup'!$K$6,".",IF(A2196=".",1,A2196+1))</f>
        <v>.</v>
      </c>
      <c r="B2197" s="244" t="str">
        <f t="shared" si="34"/>
        <v/>
      </c>
    </row>
    <row r="2198" spans="1:2" x14ac:dyDescent="0.2">
      <c r="A2198" t="str">
        <f>IF(C2198&amp;G2198&amp;D2198&lt;&gt;'Funnel setup'!$K$3&amp;'Funnel setup'!$K$4&amp;'Funnel setup'!$K$6,".",IF(A2197=".",1,A2197+1))</f>
        <v>.</v>
      </c>
      <c r="B2198" s="244" t="str">
        <f t="shared" si="34"/>
        <v/>
      </c>
    </row>
    <row r="2199" spans="1:2" x14ac:dyDescent="0.2">
      <c r="A2199" t="str">
        <f>IF(C2199&amp;G2199&amp;D2199&lt;&gt;'Funnel setup'!$K$3&amp;'Funnel setup'!$K$4&amp;'Funnel setup'!$K$6,".",IF(A2198=".",1,A2198+1))</f>
        <v>.</v>
      </c>
      <c r="B2199" s="244" t="str">
        <f t="shared" si="34"/>
        <v/>
      </c>
    </row>
    <row r="2200" spans="1:2" x14ac:dyDescent="0.2">
      <c r="A2200" t="str">
        <f>IF(C2200&amp;G2200&amp;D2200&lt;&gt;'Funnel setup'!$K$3&amp;'Funnel setup'!$K$4&amp;'Funnel setup'!$K$6,".",IF(A2199=".",1,A2199+1))</f>
        <v>.</v>
      </c>
      <c r="B2200" s="244" t="str">
        <f t="shared" si="34"/>
        <v/>
      </c>
    </row>
    <row r="2201" spans="1:2" x14ac:dyDescent="0.2">
      <c r="A2201" t="str">
        <f>IF(C2201&amp;G2201&amp;D2201&lt;&gt;'Funnel setup'!$K$3&amp;'Funnel setup'!$K$4&amp;'Funnel setup'!$K$6,".",IF(A2200=".",1,A2200+1))</f>
        <v>.</v>
      </c>
      <c r="B2201" s="244" t="str">
        <f t="shared" si="34"/>
        <v/>
      </c>
    </row>
    <row r="2202" spans="1:2" x14ac:dyDescent="0.2">
      <c r="A2202" t="str">
        <f>IF(C2202&amp;G2202&amp;D2202&lt;&gt;'Funnel setup'!$K$3&amp;'Funnel setup'!$K$4&amp;'Funnel setup'!$K$6,".",IF(A2201=".",1,A2201+1))</f>
        <v>.</v>
      </c>
      <c r="B2202" s="244" t="str">
        <f t="shared" si="34"/>
        <v/>
      </c>
    </row>
    <row r="2203" spans="1:2" x14ac:dyDescent="0.2">
      <c r="A2203" t="str">
        <f>IF(C2203&amp;G2203&amp;D2203&lt;&gt;'Funnel setup'!$K$3&amp;'Funnel setup'!$K$4&amp;'Funnel setup'!$K$6,".",IF(A2202=".",1,A2202+1))</f>
        <v>.</v>
      </c>
      <c r="B2203" s="244" t="str">
        <f t="shared" si="34"/>
        <v/>
      </c>
    </row>
    <row r="2204" spans="1:2" x14ac:dyDescent="0.2">
      <c r="A2204" t="str">
        <f>IF(C2204&amp;G2204&amp;D2204&lt;&gt;'Funnel setup'!$K$3&amp;'Funnel setup'!$K$4&amp;'Funnel setup'!$K$6,".",IF(A2203=".",1,A2203+1))</f>
        <v>.</v>
      </c>
      <c r="B2204" s="244" t="str">
        <f t="shared" si="34"/>
        <v/>
      </c>
    </row>
    <row r="2205" spans="1:2" x14ac:dyDescent="0.2">
      <c r="A2205" t="str">
        <f>IF(C2205&amp;G2205&amp;D2205&lt;&gt;'Funnel setup'!$K$3&amp;'Funnel setup'!$K$4&amp;'Funnel setup'!$K$6,".",IF(A2204=".",1,A2204+1))</f>
        <v>.</v>
      </c>
      <c r="B2205" s="244" t="str">
        <f t="shared" si="34"/>
        <v/>
      </c>
    </row>
    <row r="2206" spans="1:2" x14ac:dyDescent="0.2">
      <c r="A2206" t="str">
        <f>IF(C2206&amp;G2206&amp;D2206&lt;&gt;'Funnel setup'!$K$3&amp;'Funnel setup'!$K$4&amp;'Funnel setup'!$K$6,".",IF(A2205=".",1,A2205+1))</f>
        <v>.</v>
      </c>
      <c r="B2206" s="244" t="str">
        <f t="shared" si="34"/>
        <v/>
      </c>
    </row>
    <row r="2207" spans="1:2" x14ac:dyDescent="0.2">
      <c r="A2207" t="str">
        <f>IF(C2207&amp;G2207&amp;D2207&lt;&gt;'Funnel setup'!$K$3&amp;'Funnel setup'!$K$4&amp;'Funnel setup'!$K$6,".",IF(A2206=".",1,A2206+1))</f>
        <v>.</v>
      </c>
      <c r="B2207" s="244" t="str">
        <f t="shared" si="34"/>
        <v/>
      </c>
    </row>
    <row r="2208" spans="1:2" x14ac:dyDescent="0.2">
      <c r="A2208" t="str">
        <f>IF(C2208&amp;G2208&amp;D2208&lt;&gt;'Funnel setup'!$K$3&amp;'Funnel setup'!$K$4&amp;'Funnel setup'!$K$6,".",IF(A2207=".",1,A2207+1))</f>
        <v>.</v>
      </c>
      <c r="B2208" s="244" t="str">
        <f t="shared" si="34"/>
        <v/>
      </c>
    </row>
    <row r="2209" spans="1:2" x14ac:dyDescent="0.2">
      <c r="A2209" t="str">
        <f>IF(C2209&amp;G2209&amp;D2209&lt;&gt;'Funnel setup'!$K$3&amp;'Funnel setup'!$K$4&amp;'Funnel setup'!$K$6,".",IF(A2208=".",1,A2208+1))</f>
        <v>.</v>
      </c>
      <c r="B2209" s="244" t="str">
        <f t="shared" si="34"/>
        <v/>
      </c>
    </row>
    <row r="2210" spans="1:2" x14ac:dyDescent="0.2">
      <c r="A2210" t="str">
        <f>IF(C2210&amp;G2210&amp;D2210&lt;&gt;'Funnel setup'!$K$3&amp;'Funnel setup'!$K$4&amp;'Funnel setup'!$K$6,".",IF(A2209=".",1,A2209+1))</f>
        <v>.</v>
      </c>
      <c r="B2210" s="244" t="str">
        <f t="shared" si="34"/>
        <v/>
      </c>
    </row>
    <row r="2211" spans="1:2" x14ac:dyDescent="0.2">
      <c r="A2211" t="str">
        <f>IF(C2211&amp;G2211&amp;D2211&lt;&gt;'Funnel setup'!$K$3&amp;'Funnel setup'!$K$4&amp;'Funnel setup'!$K$6,".",IF(A2210=".",1,A2210+1))</f>
        <v>.</v>
      </c>
      <c r="B2211" s="244" t="str">
        <f t="shared" si="34"/>
        <v/>
      </c>
    </row>
    <row r="2212" spans="1:2" x14ac:dyDescent="0.2">
      <c r="A2212" t="str">
        <f>IF(C2212&amp;G2212&amp;D2212&lt;&gt;'Funnel setup'!$K$3&amp;'Funnel setup'!$K$4&amp;'Funnel setup'!$K$6,".",IF(A2211=".",1,A2211+1))</f>
        <v>.</v>
      </c>
      <c r="B2212" s="244" t="str">
        <f t="shared" si="34"/>
        <v/>
      </c>
    </row>
    <row r="2213" spans="1:2" x14ac:dyDescent="0.2">
      <c r="A2213" t="str">
        <f>IF(C2213&amp;G2213&amp;D2213&lt;&gt;'Funnel setup'!$K$3&amp;'Funnel setup'!$K$4&amp;'Funnel setup'!$K$6,".",IF(A2212=".",1,A2212+1))</f>
        <v>.</v>
      </c>
      <c r="B2213" s="244" t="str">
        <f t="shared" si="34"/>
        <v/>
      </c>
    </row>
    <row r="2214" spans="1:2" x14ac:dyDescent="0.2">
      <c r="A2214" t="str">
        <f>IF(C2214&amp;G2214&amp;D2214&lt;&gt;'Funnel setup'!$K$3&amp;'Funnel setup'!$K$4&amp;'Funnel setup'!$K$6,".",IF(A2213=".",1,A2213+1))</f>
        <v>.</v>
      </c>
      <c r="B2214" s="244" t="str">
        <f t="shared" si="34"/>
        <v/>
      </c>
    </row>
    <row r="2215" spans="1:2" x14ac:dyDescent="0.2">
      <c r="A2215" t="str">
        <f>IF(C2215&amp;G2215&amp;D2215&lt;&gt;'Funnel setup'!$K$3&amp;'Funnel setup'!$K$4&amp;'Funnel setup'!$K$6,".",IF(A2214=".",1,A2214+1))</f>
        <v>.</v>
      </c>
      <c r="B2215" s="244" t="str">
        <f t="shared" si="34"/>
        <v/>
      </c>
    </row>
    <row r="2216" spans="1:2" x14ac:dyDescent="0.2">
      <c r="A2216" t="str">
        <f>IF(C2216&amp;G2216&amp;D2216&lt;&gt;'Funnel setup'!$K$3&amp;'Funnel setup'!$K$4&amp;'Funnel setup'!$K$6,".",IF(A2215=".",1,A2215+1))</f>
        <v>.</v>
      </c>
      <c r="B2216" s="244" t="str">
        <f t="shared" si="34"/>
        <v/>
      </c>
    </row>
    <row r="2217" spans="1:2" x14ac:dyDescent="0.2">
      <c r="A2217" t="str">
        <f>IF(C2217&amp;G2217&amp;D2217&lt;&gt;'Funnel setup'!$K$3&amp;'Funnel setup'!$K$4&amp;'Funnel setup'!$K$6,".",IF(A2216=".",1,A2216+1))</f>
        <v>.</v>
      </c>
      <c r="B2217" s="244" t="str">
        <f t="shared" si="34"/>
        <v/>
      </c>
    </row>
    <row r="2218" spans="1:2" x14ac:dyDescent="0.2">
      <c r="A2218" t="str">
        <f>IF(C2218&amp;G2218&amp;D2218&lt;&gt;'Funnel setup'!$K$3&amp;'Funnel setup'!$K$4&amp;'Funnel setup'!$K$6,".",IF(A2217=".",1,A2217+1))</f>
        <v>.</v>
      </c>
      <c r="B2218" s="244" t="str">
        <f t="shared" si="34"/>
        <v/>
      </c>
    </row>
    <row r="2219" spans="1:2" x14ac:dyDescent="0.2">
      <c r="A2219" t="str">
        <f>IF(C2219&amp;G2219&amp;D2219&lt;&gt;'Funnel setup'!$K$3&amp;'Funnel setup'!$K$4&amp;'Funnel setup'!$K$6,".",IF(A2218=".",1,A2218+1))</f>
        <v>.</v>
      </c>
      <c r="B2219" s="244" t="str">
        <f t="shared" si="34"/>
        <v/>
      </c>
    </row>
    <row r="2220" spans="1:2" x14ac:dyDescent="0.2">
      <c r="A2220" t="str">
        <f>IF(C2220&amp;G2220&amp;D2220&lt;&gt;'Funnel setup'!$K$3&amp;'Funnel setup'!$K$4&amp;'Funnel setup'!$K$6,".",IF(A2219=".",1,A2219+1))</f>
        <v>.</v>
      </c>
      <c r="B2220" s="244" t="str">
        <f t="shared" si="34"/>
        <v/>
      </c>
    </row>
    <row r="2221" spans="1:2" x14ac:dyDescent="0.2">
      <c r="A2221" t="str">
        <f>IF(C2221&amp;G2221&amp;D2221&lt;&gt;'Funnel setup'!$K$3&amp;'Funnel setup'!$K$4&amp;'Funnel setup'!$K$6,".",IF(A2220=".",1,A2220+1))</f>
        <v>.</v>
      </c>
      <c r="B2221" s="244" t="str">
        <f t="shared" si="34"/>
        <v/>
      </c>
    </row>
    <row r="2222" spans="1:2" x14ac:dyDescent="0.2">
      <c r="A2222" t="str">
        <f>IF(C2222&amp;G2222&amp;D2222&lt;&gt;'Funnel setup'!$K$3&amp;'Funnel setup'!$K$4&amp;'Funnel setup'!$K$6,".",IF(A2221=".",1,A2221+1))</f>
        <v>.</v>
      </c>
      <c r="B2222" s="244" t="str">
        <f t="shared" si="34"/>
        <v/>
      </c>
    </row>
    <row r="2223" spans="1:2" x14ac:dyDescent="0.2">
      <c r="A2223" t="str">
        <f>IF(C2223&amp;G2223&amp;D2223&lt;&gt;'Funnel setup'!$K$3&amp;'Funnel setup'!$K$4&amp;'Funnel setup'!$K$6,".",IF(A2222=".",1,A2222+1))</f>
        <v>.</v>
      </c>
      <c r="B2223" s="244" t="str">
        <f t="shared" si="34"/>
        <v/>
      </c>
    </row>
    <row r="2224" spans="1:2" x14ac:dyDescent="0.2">
      <c r="A2224" t="str">
        <f>IF(C2224&amp;G2224&amp;D2224&lt;&gt;'Funnel setup'!$K$3&amp;'Funnel setup'!$K$4&amp;'Funnel setup'!$K$6,".",IF(A2223=".",1,A2223+1))</f>
        <v>.</v>
      </c>
      <c r="B2224" s="244" t="str">
        <f t="shared" si="34"/>
        <v/>
      </c>
    </row>
    <row r="2225" spans="1:2" x14ac:dyDescent="0.2">
      <c r="A2225" t="str">
        <f>IF(C2225&amp;G2225&amp;D2225&lt;&gt;'Funnel setup'!$K$3&amp;'Funnel setup'!$K$4&amp;'Funnel setup'!$K$6,".",IF(A2224=".",1,A2224+1))</f>
        <v>.</v>
      </c>
      <c r="B2225" s="244" t="str">
        <f t="shared" si="34"/>
        <v/>
      </c>
    </row>
    <row r="2226" spans="1:2" x14ac:dyDescent="0.2">
      <c r="A2226" t="str">
        <f>IF(C2226&amp;G2226&amp;D2226&lt;&gt;'Funnel setup'!$K$3&amp;'Funnel setup'!$K$4&amp;'Funnel setup'!$K$6,".",IF(A2225=".",1,A2225+1))</f>
        <v>.</v>
      </c>
      <c r="B2226" s="244" t="str">
        <f t="shared" si="34"/>
        <v/>
      </c>
    </row>
    <row r="2227" spans="1:2" x14ac:dyDescent="0.2">
      <c r="A2227" t="str">
        <f>IF(C2227&amp;G2227&amp;D2227&lt;&gt;'Funnel setup'!$K$3&amp;'Funnel setup'!$K$4&amp;'Funnel setup'!$K$6,".",IF(A2226=".",1,A2226+1))</f>
        <v>.</v>
      </c>
      <c r="B2227" s="244" t="str">
        <f t="shared" si="34"/>
        <v/>
      </c>
    </row>
    <row r="2228" spans="1:2" x14ac:dyDescent="0.2">
      <c r="A2228" t="str">
        <f>IF(C2228&amp;G2228&amp;D2228&lt;&gt;'Funnel setup'!$K$3&amp;'Funnel setup'!$K$4&amp;'Funnel setup'!$K$6,".",IF(A2227=".",1,A2227+1))</f>
        <v>.</v>
      </c>
      <c r="B2228" s="244" t="str">
        <f t="shared" si="34"/>
        <v/>
      </c>
    </row>
    <row r="2229" spans="1:2" x14ac:dyDescent="0.2">
      <c r="A2229" t="str">
        <f>IF(C2229&amp;G2229&amp;D2229&lt;&gt;'Funnel setup'!$K$3&amp;'Funnel setup'!$K$4&amp;'Funnel setup'!$K$6,".",IF(A2228=".",1,A2228+1))</f>
        <v>.</v>
      </c>
      <c r="B2229" s="244" t="str">
        <f t="shared" si="34"/>
        <v/>
      </c>
    </row>
    <row r="2230" spans="1:2" x14ac:dyDescent="0.2">
      <c r="A2230" t="str">
        <f>IF(C2230&amp;G2230&amp;D2230&lt;&gt;'Funnel setup'!$K$3&amp;'Funnel setup'!$K$4&amp;'Funnel setup'!$K$6,".",IF(A2229=".",1,A2229+1))</f>
        <v>.</v>
      </c>
      <c r="B2230" s="244" t="str">
        <f t="shared" si="34"/>
        <v/>
      </c>
    </row>
    <row r="2231" spans="1:2" x14ac:dyDescent="0.2">
      <c r="A2231" t="str">
        <f>IF(C2231&amp;G2231&amp;D2231&lt;&gt;'Funnel setup'!$K$3&amp;'Funnel setup'!$K$4&amp;'Funnel setup'!$K$6,".",IF(A2230=".",1,A2230+1))</f>
        <v>.</v>
      </c>
      <c r="B2231" s="244" t="str">
        <f t="shared" si="34"/>
        <v/>
      </c>
    </row>
    <row r="2232" spans="1:2" x14ac:dyDescent="0.2">
      <c r="A2232" t="str">
        <f>IF(C2232&amp;G2232&amp;D2232&lt;&gt;'Funnel setup'!$K$3&amp;'Funnel setup'!$K$4&amp;'Funnel setup'!$K$6,".",IF(A2231=".",1,A2231+1))</f>
        <v>.</v>
      </c>
      <c r="B2232" s="244" t="str">
        <f t="shared" si="34"/>
        <v/>
      </c>
    </row>
    <row r="2233" spans="1:2" x14ac:dyDescent="0.2">
      <c r="A2233" t="str">
        <f>IF(C2233&amp;G2233&amp;D2233&lt;&gt;'Funnel setup'!$K$3&amp;'Funnel setup'!$K$4&amp;'Funnel setup'!$K$6,".",IF(A2232=".",1,A2232+1))</f>
        <v>.</v>
      </c>
      <c r="B2233" s="244" t="str">
        <f t="shared" si="34"/>
        <v/>
      </c>
    </row>
    <row r="2234" spans="1:2" x14ac:dyDescent="0.2">
      <c r="A2234" t="str">
        <f>IF(C2234&amp;G2234&amp;D2234&lt;&gt;'Funnel setup'!$K$3&amp;'Funnel setup'!$K$4&amp;'Funnel setup'!$K$6,".",IF(A2233=".",1,A2233+1))</f>
        <v>.</v>
      </c>
      <c r="B2234" s="244" t="str">
        <f t="shared" si="34"/>
        <v/>
      </c>
    </row>
    <row r="2235" spans="1:2" x14ac:dyDescent="0.2">
      <c r="A2235" t="str">
        <f>IF(C2235&amp;G2235&amp;D2235&lt;&gt;'Funnel setup'!$K$3&amp;'Funnel setup'!$K$4&amp;'Funnel setup'!$K$6,".",IF(A2234=".",1,A2234+1))</f>
        <v>.</v>
      </c>
      <c r="B2235" s="244" t="str">
        <f t="shared" si="34"/>
        <v/>
      </c>
    </row>
    <row r="2236" spans="1:2" x14ac:dyDescent="0.2">
      <c r="A2236" t="str">
        <f>IF(C2236&amp;G2236&amp;D2236&lt;&gt;'Funnel setup'!$K$3&amp;'Funnel setup'!$K$4&amp;'Funnel setup'!$K$6,".",IF(A2235=".",1,A2235+1))</f>
        <v>.</v>
      </c>
      <c r="B2236" s="244" t="str">
        <f t="shared" si="34"/>
        <v/>
      </c>
    </row>
    <row r="2237" spans="1:2" x14ac:dyDescent="0.2">
      <c r="A2237" t="str">
        <f>IF(C2237&amp;G2237&amp;D2237&lt;&gt;'Funnel setup'!$K$3&amp;'Funnel setup'!$K$4&amp;'Funnel setup'!$K$6,".",IF(A2236=".",1,A2236+1))</f>
        <v>.</v>
      </c>
      <c r="B2237" s="244" t="str">
        <f t="shared" si="34"/>
        <v/>
      </c>
    </row>
    <row r="2238" spans="1:2" x14ac:dyDescent="0.2">
      <c r="A2238" t="str">
        <f>IF(C2238&amp;G2238&amp;D2238&lt;&gt;'Funnel setup'!$K$3&amp;'Funnel setup'!$K$4&amp;'Funnel setup'!$K$6,".",IF(A2237=".",1,A2237+1))</f>
        <v>.</v>
      </c>
      <c r="B2238" s="244" t="str">
        <f t="shared" si="34"/>
        <v/>
      </c>
    </row>
    <row r="2239" spans="1:2" x14ac:dyDescent="0.2">
      <c r="A2239" t="str">
        <f>IF(C2239&amp;G2239&amp;D2239&lt;&gt;'Funnel setup'!$K$3&amp;'Funnel setup'!$K$4&amp;'Funnel setup'!$K$6,".",IF(A2238=".",1,A2238+1))</f>
        <v>.</v>
      </c>
      <c r="B2239" s="244" t="str">
        <f t="shared" si="34"/>
        <v/>
      </c>
    </row>
    <row r="2240" spans="1:2" x14ac:dyDescent="0.2">
      <c r="A2240" t="str">
        <f>IF(C2240&amp;G2240&amp;D2240&lt;&gt;'Funnel setup'!$K$3&amp;'Funnel setup'!$K$4&amp;'Funnel setup'!$K$6,".",IF(A2239=".",1,A2239+1))</f>
        <v>.</v>
      </c>
      <c r="B2240" s="244" t="str">
        <f t="shared" si="34"/>
        <v/>
      </c>
    </row>
    <row r="2241" spans="1:2" x14ac:dyDescent="0.2">
      <c r="A2241" t="str">
        <f>IF(C2241&amp;G2241&amp;D2241&lt;&gt;'Funnel setup'!$K$3&amp;'Funnel setup'!$K$4&amp;'Funnel setup'!$K$6,".",IF(A2240=".",1,A2240+1))</f>
        <v>.</v>
      </c>
      <c r="B2241" s="244" t="str">
        <f t="shared" si="34"/>
        <v/>
      </c>
    </row>
    <row r="2242" spans="1:2" x14ac:dyDescent="0.2">
      <c r="A2242" t="str">
        <f>IF(C2242&amp;G2242&amp;D2242&lt;&gt;'Funnel setup'!$K$3&amp;'Funnel setup'!$K$4&amp;'Funnel setup'!$K$6,".",IF(A2241=".",1,A2241+1))</f>
        <v>.</v>
      </c>
      <c r="B2242" s="244" t="str">
        <f t="shared" ref="B2242:B2305" si="35">C2242&amp;D2242&amp;F2242&amp;G2242</f>
        <v/>
      </c>
    </row>
    <row r="2243" spans="1:2" x14ac:dyDescent="0.2">
      <c r="A2243" t="str">
        <f>IF(C2243&amp;G2243&amp;D2243&lt;&gt;'Funnel setup'!$K$3&amp;'Funnel setup'!$K$4&amp;'Funnel setup'!$K$6,".",IF(A2242=".",1,A2242+1))</f>
        <v>.</v>
      </c>
      <c r="B2243" s="244" t="str">
        <f t="shared" si="35"/>
        <v/>
      </c>
    </row>
    <row r="2244" spans="1:2" x14ac:dyDescent="0.2">
      <c r="A2244" t="str">
        <f>IF(C2244&amp;G2244&amp;D2244&lt;&gt;'Funnel setup'!$K$3&amp;'Funnel setup'!$K$4&amp;'Funnel setup'!$K$6,".",IF(A2243=".",1,A2243+1))</f>
        <v>.</v>
      </c>
      <c r="B2244" s="244" t="str">
        <f t="shared" si="35"/>
        <v/>
      </c>
    </row>
    <row r="2245" spans="1:2" x14ac:dyDescent="0.2">
      <c r="A2245" t="str">
        <f>IF(C2245&amp;G2245&amp;D2245&lt;&gt;'Funnel setup'!$K$3&amp;'Funnel setup'!$K$4&amp;'Funnel setup'!$K$6,".",IF(A2244=".",1,A2244+1))</f>
        <v>.</v>
      </c>
      <c r="B2245" s="244" t="str">
        <f t="shared" si="35"/>
        <v/>
      </c>
    </row>
    <row r="2246" spans="1:2" x14ac:dyDescent="0.2">
      <c r="A2246" t="str">
        <f>IF(C2246&amp;G2246&amp;D2246&lt;&gt;'Funnel setup'!$K$3&amp;'Funnel setup'!$K$4&amp;'Funnel setup'!$K$6,".",IF(A2245=".",1,A2245+1))</f>
        <v>.</v>
      </c>
      <c r="B2246" s="244" t="str">
        <f t="shared" si="35"/>
        <v/>
      </c>
    </row>
    <row r="2247" spans="1:2" x14ac:dyDescent="0.2">
      <c r="A2247" t="str">
        <f>IF(C2247&amp;G2247&amp;D2247&lt;&gt;'Funnel setup'!$K$3&amp;'Funnel setup'!$K$4&amp;'Funnel setup'!$K$6,".",IF(A2246=".",1,A2246+1))</f>
        <v>.</v>
      </c>
      <c r="B2247" s="244" t="str">
        <f t="shared" si="35"/>
        <v/>
      </c>
    </row>
    <row r="2248" spans="1:2" x14ac:dyDescent="0.2">
      <c r="A2248" t="str">
        <f>IF(C2248&amp;G2248&amp;D2248&lt;&gt;'Funnel setup'!$K$3&amp;'Funnel setup'!$K$4&amp;'Funnel setup'!$K$6,".",IF(A2247=".",1,A2247+1))</f>
        <v>.</v>
      </c>
      <c r="B2248" s="244" t="str">
        <f t="shared" si="35"/>
        <v/>
      </c>
    </row>
    <row r="2249" spans="1:2" x14ac:dyDescent="0.2">
      <c r="A2249" t="str">
        <f>IF(C2249&amp;G2249&amp;D2249&lt;&gt;'Funnel setup'!$K$3&amp;'Funnel setup'!$K$4&amp;'Funnel setup'!$K$6,".",IF(A2248=".",1,A2248+1))</f>
        <v>.</v>
      </c>
      <c r="B2249" s="244" t="str">
        <f t="shared" si="35"/>
        <v/>
      </c>
    </row>
    <row r="2250" spans="1:2" x14ac:dyDescent="0.2">
      <c r="A2250" t="str">
        <f>IF(C2250&amp;G2250&amp;D2250&lt;&gt;'Funnel setup'!$K$3&amp;'Funnel setup'!$K$4&amp;'Funnel setup'!$K$6,".",IF(A2249=".",1,A2249+1))</f>
        <v>.</v>
      </c>
      <c r="B2250" s="244" t="str">
        <f t="shared" si="35"/>
        <v/>
      </c>
    </row>
    <row r="2251" spans="1:2" x14ac:dyDescent="0.2">
      <c r="A2251" t="str">
        <f>IF(C2251&amp;G2251&amp;D2251&lt;&gt;'Funnel setup'!$K$3&amp;'Funnel setup'!$K$4&amp;'Funnel setup'!$K$6,".",IF(A2250=".",1,A2250+1))</f>
        <v>.</v>
      </c>
      <c r="B2251" s="244" t="str">
        <f t="shared" si="35"/>
        <v/>
      </c>
    </row>
    <row r="2252" spans="1:2" x14ac:dyDescent="0.2">
      <c r="A2252" t="str">
        <f>IF(C2252&amp;G2252&amp;D2252&lt;&gt;'Funnel setup'!$K$3&amp;'Funnel setup'!$K$4&amp;'Funnel setup'!$K$6,".",IF(A2251=".",1,A2251+1))</f>
        <v>.</v>
      </c>
      <c r="B2252" s="244" t="str">
        <f t="shared" si="35"/>
        <v/>
      </c>
    </row>
    <row r="2253" spans="1:2" x14ac:dyDescent="0.2">
      <c r="A2253" t="str">
        <f>IF(C2253&amp;G2253&amp;D2253&lt;&gt;'Funnel setup'!$K$3&amp;'Funnel setup'!$K$4&amp;'Funnel setup'!$K$6,".",IF(A2252=".",1,A2252+1))</f>
        <v>.</v>
      </c>
      <c r="B2253" s="244" t="str">
        <f t="shared" si="35"/>
        <v/>
      </c>
    </row>
    <row r="2254" spans="1:2" x14ac:dyDescent="0.2">
      <c r="A2254" t="str">
        <f>IF(C2254&amp;G2254&amp;D2254&lt;&gt;'Funnel setup'!$K$3&amp;'Funnel setup'!$K$4&amp;'Funnel setup'!$K$6,".",IF(A2253=".",1,A2253+1))</f>
        <v>.</v>
      </c>
      <c r="B2254" s="244" t="str">
        <f t="shared" si="35"/>
        <v/>
      </c>
    </row>
    <row r="2255" spans="1:2" x14ac:dyDescent="0.2">
      <c r="A2255" t="str">
        <f>IF(C2255&amp;G2255&amp;D2255&lt;&gt;'Funnel setup'!$K$3&amp;'Funnel setup'!$K$4&amp;'Funnel setup'!$K$6,".",IF(A2254=".",1,A2254+1))</f>
        <v>.</v>
      </c>
      <c r="B2255" s="244" t="str">
        <f t="shared" si="35"/>
        <v/>
      </c>
    </row>
    <row r="2256" spans="1:2" x14ac:dyDescent="0.2">
      <c r="A2256" t="str">
        <f>IF(C2256&amp;G2256&amp;D2256&lt;&gt;'Funnel setup'!$K$3&amp;'Funnel setup'!$K$4&amp;'Funnel setup'!$K$6,".",IF(A2255=".",1,A2255+1))</f>
        <v>.</v>
      </c>
      <c r="B2256" s="244" t="str">
        <f t="shared" si="35"/>
        <v/>
      </c>
    </row>
    <row r="2257" spans="1:2" x14ac:dyDescent="0.2">
      <c r="A2257" t="str">
        <f>IF(C2257&amp;G2257&amp;D2257&lt;&gt;'Funnel setup'!$K$3&amp;'Funnel setup'!$K$4&amp;'Funnel setup'!$K$6,".",IF(A2256=".",1,A2256+1))</f>
        <v>.</v>
      </c>
      <c r="B2257" s="244" t="str">
        <f t="shared" si="35"/>
        <v/>
      </c>
    </row>
    <row r="2258" spans="1:2" x14ac:dyDescent="0.2">
      <c r="A2258" t="str">
        <f>IF(C2258&amp;G2258&amp;D2258&lt;&gt;'Funnel setup'!$K$3&amp;'Funnel setup'!$K$4&amp;'Funnel setup'!$K$6,".",IF(A2257=".",1,A2257+1))</f>
        <v>.</v>
      </c>
      <c r="B2258" s="244" t="str">
        <f t="shared" si="35"/>
        <v/>
      </c>
    </row>
    <row r="2259" spans="1:2" x14ac:dyDescent="0.2">
      <c r="A2259" t="str">
        <f>IF(C2259&amp;G2259&amp;D2259&lt;&gt;'Funnel setup'!$K$3&amp;'Funnel setup'!$K$4&amp;'Funnel setup'!$K$6,".",IF(A2258=".",1,A2258+1))</f>
        <v>.</v>
      </c>
      <c r="B2259" s="244" t="str">
        <f t="shared" si="35"/>
        <v/>
      </c>
    </row>
    <row r="2260" spans="1:2" x14ac:dyDescent="0.2">
      <c r="A2260" t="str">
        <f>IF(C2260&amp;G2260&amp;D2260&lt;&gt;'Funnel setup'!$K$3&amp;'Funnel setup'!$K$4&amp;'Funnel setup'!$K$6,".",IF(A2259=".",1,A2259+1))</f>
        <v>.</v>
      </c>
      <c r="B2260" s="244" t="str">
        <f t="shared" si="35"/>
        <v/>
      </c>
    </row>
    <row r="2261" spans="1:2" x14ac:dyDescent="0.2">
      <c r="A2261" t="str">
        <f>IF(C2261&amp;G2261&amp;D2261&lt;&gt;'Funnel setup'!$K$3&amp;'Funnel setup'!$K$4&amp;'Funnel setup'!$K$6,".",IF(A2260=".",1,A2260+1))</f>
        <v>.</v>
      </c>
      <c r="B2261" s="244" t="str">
        <f t="shared" si="35"/>
        <v/>
      </c>
    </row>
    <row r="2262" spans="1:2" x14ac:dyDescent="0.2">
      <c r="A2262" t="str">
        <f>IF(C2262&amp;G2262&amp;D2262&lt;&gt;'Funnel setup'!$K$3&amp;'Funnel setup'!$K$4&amp;'Funnel setup'!$K$6,".",IF(A2261=".",1,A2261+1))</f>
        <v>.</v>
      </c>
      <c r="B2262" s="244" t="str">
        <f t="shared" si="35"/>
        <v/>
      </c>
    </row>
    <row r="2263" spans="1:2" x14ac:dyDescent="0.2">
      <c r="A2263" t="str">
        <f>IF(C2263&amp;G2263&amp;D2263&lt;&gt;'Funnel setup'!$K$3&amp;'Funnel setup'!$K$4&amp;'Funnel setup'!$K$6,".",IF(A2262=".",1,A2262+1))</f>
        <v>.</v>
      </c>
      <c r="B2263" s="244" t="str">
        <f t="shared" si="35"/>
        <v/>
      </c>
    </row>
    <row r="2264" spans="1:2" x14ac:dyDescent="0.2">
      <c r="A2264" t="str">
        <f>IF(C2264&amp;G2264&amp;D2264&lt;&gt;'Funnel setup'!$K$3&amp;'Funnel setup'!$K$4&amp;'Funnel setup'!$K$6,".",IF(A2263=".",1,A2263+1))</f>
        <v>.</v>
      </c>
      <c r="B2264" s="244" t="str">
        <f t="shared" si="35"/>
        <v/>
      </c>
    </row>
    <row r="2265" spans="1:2" x14ac:dyDescent="0.2">
      <c r="A2265" t="str">
        <f>IF(C2265&amp;G2265&amp;D2265&lt;&gt;'Funnel setup'!$K$3&amp;'Funnel setup'!$K$4&amp;'Funnel setup'!$K$6,".",IF(A2264=".",1,A2264+1))</f>
        <v>.</v>
      </c>
      <c r="B2265" s="244" t="str">
        <f t="shared" si="35"/>
        <v/>
      </c>
    </row>
    <row r="2266" spans="1:2" x14ac:dyDescent="0.2">
      <c r="A2266" t="str">
        <f>IF(C2266&amp;G2266&amp;D2266&lt;&gt;'Funnel setup'!$K$3&amp;'Funnel setup'!$K$4&amp;'Funnel setup'!$K$6,".",IF(A2265=".",1,A2265+1))</f>
        <v>.</v>
      </c>
      <c r="B2266" s="244" t="str">
        <f t="shared" si="35"/>
        <v/>
      </c>
    </row>
    <row r="2267" spans="1:2" x14ac:dyDescent="0.2">
      <c r="A2267" t="str">
        <f>IF(C2267&amp;G2267&amp;D2267&lt;&gt;'Funnel setup'!$K$3&amp;'Funnel setup'!$K$4&amp;'Funnel setup'!$K$6,".",IF(A2266=".",1,A2266+1))</f>
        <v>.</v>
      </c>
      <c r="B2267" s="244" t="str">
        <f t="shared" si="35"/>
        <v/>
      </c>
    </row>
    <row r="2268" spans="1:2" x14ac:dyDescent="0.2">
      <c r="A2268" t="str">
        <f>IF(C2268&amp;G2268&amp;D2268&lt;&gt;'Funnel setup'!$K$3&amp;'Funnel setup'!$K$4&amp;'Funnel setup'!$K$6,".",IF(A2267=".",1,A2267+1))</f>
        <v>.</v>
      </c>
      <c r="B2268" s="244" t="str">
        <f t="shared" si="35"/>
        <v/>
      </c>
    </row>
    <row r="2269" spans="1:2" x14ac:dyDescent="0.2">
      <c r="A2269" t="str">
        <f>IF(C2269&amp;G2269&amp;D2269&lt;&gt;'Funnel setup'!$K$3&amp;'Funnel setup'!$K$4&amp;'Funnel setup'!$K$6,".",IF(A2268=".",1,A2268+1))</f>
        <v>.</v>
      </c>
      <c r="B2269" s="244" t="str">
        <f t="shared" si="35"/>
        <v/>
      </c>
    </row>
    <row r="2270" spans="1:2" x14ac:dyDescent="0.2">
      <c r="A2270" t="str">
        <f>IF(C2270&amp;G2270&amp;D2270&lt;&gt;'Funnel setup'!$K$3&amp;'Funnel setup'!$K$4&amp;'Funnel setup'!$K$6,".",IF(A2269=".",1,A2269+1))</f>
        <v>.</v>
      </c>
      <c r="B2270" s="244" t="str">
        <f t="shared" si="35"/>
        <v/>
      </c>
    </row>
    <row r="2271" spans="1:2" x14ac:dyDescent="0.2">
      <c r="A2271" t="str">
        <f>IF(C2271&amp;G2271&amp;D2271&lt;&gt;'Funnel setup'!$K$3&amp;'Funnel setup'!$K$4&amp;'Funnel setup'!$K$6,".",IF(A2270=".",1,A2270+1))</f>
        <v>.</v>
      </c>
      <c r="B2271" s="244" t="str">
        <f t="shared" si="35"/>
        <v/>
      </c>
    </row>
    <row r="2272" spans="1:2" x14ac:dyDescent="0.2">
      <c r="A2272" t="str">
        <f>IF(C2272&amp;G2272&amp;D2272&lt;&gt;'Funnel setup'!$K$3&amp;'Funnel setup'!$K$4&amp;'Funnel setup'!$K$6,".",IF(A2271=".",1,A2271+1))</f>
        <v>.</v>
      </c>
      <c r="B2272" s="244" t="str">
        <f t="shared" si="35"/>
        <v/>
      </c>
    </row>
    <row r="2273" spans="1:2" x14ac:dyDescent="0.2">
      <c r="A2273" t="str">
        <f>IF(C2273&amp;G2273&amp;D2273&lt;&gt;'Funnel setup'!$K$3&amp;'Funnel setup'!$K$4&amp;'Funnel setup'!$K$6,".",IF(A2272=".",1,A2272+1))</f>
        <v>.</v>
      </c>
      <c r="B2273" s="244" t="str">
        <f t="shared" si="35"/>
        <v/>
      </c>
    </row>
    <row r="2274" spans="1:2" x14ac:dyDescent="0.2">
      <c r="A2274" t="str">
        <f>IF(C2274&amp;G2274&amp;D2274&lt;&gt;'Funnel setup'!$K$3&amp;'Funnel setup'!$K$4&amp;'Funnel setup'!$K$6,".",IF(A2273=".",1,A2273+1))</f>
        <v>.</v>
      </c>
      <c r="B2274" s="244" t="str">
        <f t="shared" si="35"/>
        <v/>
      </c>
    </row>
    <row r="2275" spans="1:2" x14ac:dyDescent="0.2">
      <c r="A2275" t="str">
        <f>IF(C2275&amp;G2275&amp;D2275&lt;&gt;'Funnel setup'!$K$3&amp;'Funnel setup'!$K$4&amp;'Funnel setup'!$K$6,".",IF(A2274=".",1,A2274+1))</f>
        <v>.</v>
      </c>
      <c r="B2275" s="244" t="str">
        <f t="shared" si="35"/>
        <v/>
      </c>
    </row>
    <row r="2276" spans="1:2" x14ac:dyDescent="0.2">
      <c r="A2276" t="str">
        <f>IF(C2276&amp;G2276&amp;D2276&lt;&gt;'Funnel setup'!$K$3&amp;'Funnel setup'!$K$4&amp;'Funnel setup'!$K$6,".",IF(A2275=".",1,A2275+1))</f>
        <v>.</v>
      </c>
      <c r="B2276" s="244" t="str">
        <f t="shared" si="35"/>
        <v/>
      </c>
    </row>
    <row r="2277" spans="1:2" x14ac:dyDescent="0.2">
      <c r="A2277" t="str">
        <f>IF(C2277&amp;G2277&amp;D2277&lt;&gt;'Funnel setup'!$K$3&amp;'Funnel setup'!$K$4&amp;'Funnel setup'!$K$6,".",IF(A2276=".",1,A2276+1))</f>
        <v>.</v>
      </c>
      <c r="B2277" s="244" t="str">
        <f t="shared" si="35"/>
        <v/>
      </c>
    </row>
    <row r="2278" spans="1:2" x14ac:dyDescent="0.2">
      <c r="A2278" t="str">
        <f>IF(C2278&amp;G2278&amp;D2278&lt;&gt;'Funnel setup'!$K$3&amp;'Funnel setup'!$K$4&amp;'Funnel setup'!$K$6,".",IF(A2277=".",1,A2277+1))</f>
        <v>.</v>
      </c>
      <c r="B2278" s="244" t="str">
        <f t="shared" si="35"/>
        <v/>
      </c>
    </row>
    <row r="2279" spans="1:2" x14ac:dyDescent="0.2">
      <c r="A2279" t="str">
        <f>IF(C2279&amp;G2279&amp;D2279&lt;&gt;'Funnel setup'!$K$3&amp;'Funnel setup'!$K$4&amp;'Funnel setup'!$K$6,".",IF(A2278=".",1,A2278+1))</f>
        <v>.</v>
      </c>
      <c r="B2279" s="244" t="str">
        <f t="shared" si="35"/>
        <v/>
      </c>
    </row>
    <row r="2280" spans="1:2" x14ac:dyDescent="0.2">
      <c r="A2280" t="str">
        <f>IF(C2280&amp;G2280&amp;D2280&lt;&gt;'Funnel setup'!$K$3&amp;'Funnel setup'!$K$4&amp;'Funnel setup'!$K$6,".",IF(A2279=".",1,A2279+1))</f>
        <v>.</v>
      </c>
      <c r="B2280" s="244" t="str">
        <f t="shared" si="35"/>
        <v/>
      </c>
    </row>
    <row r="2281" spans="1:2" x14ac:dyDescent="0.2">
      <c r="A2281" t="str">
        <f>IF(C2281&amp;G2281&amp;D2281&lt;&gt;'Funnel setup'!$K$3&amp;'Funnel setup'!$K$4&amp;'Funnel setup'!$K$6,".",IF(A2280=".",1,A2280+1))</f>
        <v>.</v>
      </c>
      <c r="B2281" s="244" t="str">
        <f t="shared" si="35"/>
        <v/>
      </c>
    </row>
    <row r="2282" spans="1:2" x14ac:dyDescent="0.2">
      <c r="A2282" t="str">
        <f>IF(C2282&amp;G2282&amp;D2282&lt;&gt;'Funnel setup'!$K$3&amp;'Funnel setup'!$K$4&amp;'Funnel setup'!$K$6,".",IF(A2281=".",1,A2281+1))</f>
        <v>.</v>
      </c>
      <c r="B2282" s="244" t="str">
        <f t="shared" si="35"/>
        <v/>
      </c>
    </row>
    <row r="2283" spans="1:2" x14ac:dyDescent="0.2">
      <c r="A2283" t="str">
        <f>IF(C2283&amp;G2283&amp;D2283&lt;&gt;'Funnel setup'!$K$3&amp;'Funnel setup'!$K$4&amp;'Funnel setup'!$K$6,".",IF(A2282=".",1,A2282+1))</f>
        <v>.</v>
      </c>
      <c r="B2283" s="244" t="str">
        <f t="shared" si="35"/>
        <v/>
      </c>
    </row>
    <row r="2284" spans="1:2" x14ac:dyDescent="0.2">
      <c r="A2284" t="str">
        <f>IF(C2284&amp;G2284&amp;D2284&lt;&gt;'Funnel setup'!$K$3&amp;'Funnel setup'!$K$4&amp;'Funnel setup'!$K$6,".",IF(A2283=".",1,A2283+1))</f>
        <v>.</v>
      </c>
      <c r="B2284" s="244" t="str">
        <f t="shared" si="35"/>
        <v/>
      </c>
    </row>
    <row r="2285" spans="1:2" x14ac:dyDescent="0.2">
      <c r="A2285" t="str">
        <f>IF(C2285&amp;G2285&amp;D2285&lt;&gt;'Funnel setup'!$K$3&amp;'Funnel setup'!$K$4&amp;'Funnel setup'!$K$6,".",IF(A2284=".",1,A2284+1))</f>
        <v>.</v>
      </c>
      <c r="B2285" s="244" t="str">
        <f t="shared" si="35"/>
        <v/>
      </c>
    </row>
    <row r="2286" spans="1:2" x14ac:dyDescent="0.2">
      <c r="A2286" t="str">
        <f>IF(C2286&amp;G2286&amp;D2286&lt;&gt;'Funnel setup'!$K$3&amp;'Funnel setup'!$K$4&amp;'Funnel setup'!$K$6,".",IF(A2285=".",1,A2285+1))</f>
        <v>.</v>
      </c>
      <c r="B2286" s="244" t="str">
        <f t="shared" si="35"/>
        <v/>
      </c>
    </row>
    <row r="2287" spans="1:2" x14ac:dyDescent="0.2">
      <c r="A2287" t="str">
        <f>IF(C2287&amp;G2287&amp;D2287&lt;&gt;'Funnel setup'!$K$3&amp;'Funnel setup'!$K$4&amp;'Funnel setup'!$K$6,".",IF(A2286=".",1,A2286+1))</f>
        <v>.</v>
      </c>
      <c r="B2287" s="244" t="str">
        <f t="shared" si="35"/>
        <v/>
      </c>
    </row>
    <row r="2288" spans="1:2" x14ac:dyDescent="0.2">
      <c r="A2288" t="str">
        <f>IF(C2288&amp;G2288&amp;D2288&lt;&gt;'Funnel setup'!$K$3&amp;'Funnel setup'!$K$4&amp;'Funnel setup'!$K$6,".",IF(A2287=".",1,A2287+1))</f>
        <v>.</v>
      </c>
      <c r="B2288" s="244" t="str">
        <f t="shared" si="35"/>
        <v/>
      </c>
    </row>
    <row r="2289" spans="1:2" x14ac:dyDescent="0.2">
      <c r="A2289" t="str">
        <f>IF(C2289&amp;G2289&amp;D2289&lt;&gt;'Funnel setup'!$K$3&amp;'Funnel setup'!$K$4&amp;'Funnel setup'!$K$6,".",IF(A2288=".",1,A2288+1))</f>
        <v>.</v>
      </c>
      <c r="B2289" s="244" t="str">
        <f t="shared" si="35"/>
        <v/>
      </c>
    </row>
    <row r="2290" spans="1:2" x14ac:dyDescent="0.2">
      <c r="A2290" t="str">
        <f>IF(C2290&amp;G2290&amp;D2290&lt;&gt;'Funnel setup'!$K$3&amp;'Funnel setup'!$K$4&amp;'Funnel setup'!$K$6,".",IF(A2289=".",1,A2289+1))</f>
        <v>.</v>
      </c>
      <c r="B2290" s="244" t="str">
        <f t="shared" si="35"/>
        <v/>
      </c>
    </row>
    <row r="2291" spans="1:2" x14ac:dyDescent="0.2">
      <c r="A2291" t="str">
        <f>IF(C2291&amp;G2291&amp;D2291&lt;&gt;'Funnel setup'!$K$3&amp;'Funnel setup'!$K$4&amp;'Funnel setup'!$K$6,".",IF(A2290=".",1,A2290+1))</f>
        <v>.</v>
      </c>
      <c r="B2291" s="244" t="str">
        <f t="shared" si="35"/>
        <v/>
      </c>
    </row>
    <row r="2292" spans="1:2" x14ac:dyDescent="0.2">
      <c r="A2292" t="str">
        <f>IF(C2292&amp;G2292&amp;D2292&lt;&gt;'Funnel setup'!$K$3&amp;'Funnel setup'!$K$4&amp;'Funnel setup'!$K$6,".",IF(A2291=".",1,A2291+1))</f>
        <v>.</v>
      </c>
      <c r="B2292" s="244" t="str">
        <f t="shared" si="35"/>
        <v/>
      </c>
    </row>
    <row r="2293" spans="1:2" x14ac:dyDescent="0.2">
      <c r="A2293" t="str">
        <f>IF(C2293&amp;G2293&amp;D2293&lt;&gt;'Funnel setup'!$K$3&amp;'Funnel setup'!$K$4&amp;'Funnel setup'!$K$6,".",IF(A2292=".",1,A2292+1))</f>
        <v>.</v>
      </c>
      <c r="B2293" s="244" t="str">
        <f t="shared" si="35"/>
        <v/>
      </c>
    </row>
    <row r="2294" spans="1:2" x14ac:dyDescent="0.2">
      <c r="A2294" t="str">
        <f>IF(C2294&amp;G2294&amp;D2294&lt;&gt;'Funnel setup'!$K$3&amp;'Funnel setup'!$K$4&amp;'Funnel setup'!$K$6,".",IF(A2293=".",1,A2293+1))</f>
        <v>.</v>
      </c>
      <c r="B2294" s="244" t="str">
        <f t="shared" si="35"/>
        <v/>
      </c>
    </row>
    <row r="2295" spans="1:2" x14ac:dyDescent="0.2">
      <c r="A2295" t="str">
        <f>IF(C2295&amp;G2295&amp;D2295&lt;&gt;'Funnel setup'!$K$3&amp;'Funnel setup'!$K$4&amp;'Funnel setup'!$K$6,".",IF(A2294=".",1,A2294+1))</f>
        <v>.</v>
      </c>
      <c r="B2295" s="244" t="str">
        <f t="shared" si="35"/>
        <v/>
      </c>
    </row>
    <row r="2296" spans="1:2" x14ac:dyDescent="0.2">
      <c r="A2296" t="str">
        <f>IF(C2296&amp;G2296&amp;D2296&lt;&gt;'Funnel setup'!$K$3&amp;'Funnel setup'!$K$4&amp;'Funnel setup'!$K$6,".",IF(A2295=".",1,A2295+1))</f>
        <v>.</v>
      </c>
      <c r="B2296" s="244" t="str">
        <f t="shared" si="35"/>
        <v/>
      </c>
    </row>
    <row r="2297" spans="1:2" x14ac:dyDescent="0.2">
      <c r="A2297" t="str">
        <f>IF(C2297&amp;G2297&amp;D2297&lt;&gt;'Funnel setup'!$K$3&amp;'Funnel setup'!$K$4&amp;'Funnel setup'!$K$6,".",IF(A2296=".",1,A2296+1))</f>
        <v>.</v>
      </c>
      <c r="B2297" s="244" t="str">
        <f t="shared" si="35"/>
        <v/>
      </c>
    </row>
    <row r="2298" spans="1:2" x14ac:dyDescent="0.2">
      <c r="A2298" t="str">
        <f>IF(C2298&amp;G2298&amp;D2298&lt;&gt;'Funnel setup'!$K$3&amp;'Funnel setup'!$K$4&amp;'Funnel setup'!$K$6,".",IF(A2297=".",1,A2297+1))</f>
        <v>.</v>
      </c>
      <c r="B2298" s="244" t="str">
        <f t="shared" si="35"/>
        <v/>
      </c>
    </row>
    <row r="2299" spans="1:2" x14ac:dyDescent="0.2">
      <c r="A2299" t="str">
        <f>IF(C2299&amp;G2299&amp;D2299&lt;&gt;'Funnel setup'!$K$3&amp;'Funnel setup'!$K$4&amp;'Funnel setup'!$K$6,".",IF(A2298=".",1,A2298+1))</f>
        <v>.</v>
      </c>
      <c r="B2299" s="244" t="str">
        <f t="shared" si="35"/>
        <v/>
      </c>
    </row>
    <row r="2300" spans="1:2" x14ac:dyDescent="0.2">
      <c r="A2300" t="str">
        <f>IF(C2300&amp;G2300&amp;D2300&lt;&gt;'Funnel setup'!$K$3&amp;'Funnel setup'!$K$4&amp;'Funnel setup'!$K$6,".",IF(A2299=".",1,A2299+1))</f>
        <v>.</v>
      </c>
      <c r="B2300" s="244" t="str">
        <f t="shared" si="35"/>
        <v/>
      </c>
    </row>
    <row r="2301" spans="1:2" x14ac:dyDescent="0.2">
      <c r="A2301" t="str">
        <f>IF(C2301&amp;G2301&amp;D2301&lt;&gt;'Funnel setup'!$K$3&amp;'Funnel setup'!$K$4&amp;'Funnel setup'!$K$6,".",IF(A2300=".",1,A2300+1))</f>
        <v>.</v>
      </c>
      <c r="B2301" s="244" t="str">
        <f t="shared" si="35"/>
        <v/>
      </c>
    </row>
    <row r="2302" spans="1:2" x14ac:dyDescent="0.2">
      <c r="A2302" t="str">
        <f>IF(C2302&amp;G2302&amp;D2302&lt;&gt;'Funnel setup'!$K$3&amp;'Funnel setup'!$K$4&amp;'Funnel setup'!$K$6,".",IF(A2301=".",1,A2301+1))</f>
        <v>.</v>
      </c>
      <c r="B2302" s="244" t="str">
        <f t="shared" si="35"/>
        <v/>
      </c>
    </row>
    <row r="2303" spans="1:2" x14ac:dyDescent="0.2">
      <c r="A2303" t="str">
        <f>IF(C2303&amp;G2303&amp;D2303&lt;&gt;'Funnel setup'!$K$3&amp;'Funnel setup'!$K$4&amp;'Funnel setup'!$K$6,".",IF(A2302=".",1,A2302+1))</f>
        <v>.</v>
      </c>
      <c r="B2303" s="244" t="str">
        <f t="shared" si="35"/>
        <v/>
      </c>
    </row>
    <row r="2304" spans="1:2" x14ac:dyDescent="0.2">
      <c r="A2304" t="str">
        <f>IF(C2304&amp;G2304&amp;D2304&lt;&gt;'Funnel setup'!$K$3&amp;'Funnel setup'!$K$4&amp;'Funnel setup'!$K$6,".",IF(A2303=".",1,A2303+1))</f>
        <v>.</v>
      </c>
      <c r="B2304" s="244" t="str">
        <f t="shared" si="35"/>
        <v/>
      </c>
    </row>
    <row r="2305" spans="1:2" x14ac:dyDescent="0.2">
      <c r="A2305" t="str">
        <f>IF(C2305&amp;G2305&amp;D2305&lt;&gt;'Funnel setup'!$K$3&amp;'Funnel setup'!$K$4&amp;'Funnel setup'!$K$6,".",IF(A2304=".",1,A2304+1))</f>
        <v>.</v>
      </c>
      <c r="B2305" s="244" t="str">
        <f t="shared" si="35"/>
        <v/>
      </c>
    </row>
    <row r="2306" spans="1:2" x14ac:dyDescent="0.2">
      <c r="A2306" t="str">
        <f>IF(C2306&amp;G2306&amp;D2306&lt;&gt;'Funnel setup'!$K$3&amp;'Funnel setup'!$K$4&amp;'Funnel setup'!$K$6,".",IF(A2305=".",1,A2305+1))</f>
        <v>.</v>
      </c>
      <c r="B2306" s="244" t="str">
        <f t="shared" ref="B2306:B2369" si="36">C2306&amp;D2306&amp;F2306&amp;G2306</f>
        <v/>
      </c>
    </row>
    <row r="2307" spans="1:2" x14ac:dyDescent="0.2">
      <c r="A2307" t="str">
        <f>IF(C2307&amp;G2307&amp;D2307&lt;&gt;'Funnel setup'!$K$3&amp;'Funnel setup'!$K$4&amp;'Funnel setup'!$K$6,".",IF(A2306=".",1,A2306+1))</f>
        <v>.</v>
      </c>
      <c r="B2307" s="244" t="str">
        <f t="shared" si="36"/>
        <v/>
      </c>
    </row>
    <row r="2308" spans="1:2" x14ac:dyDescent="0.2">
      <c r="A2308" t="str">
        <f>IF(C2308&amp;G2308&amp;D2308&lt;&gt;'Funnel setup'!$K$3&amp;'Funnel setup'!$K$4&amp;'Funnel setup'!$K$6,".",IF(A2307=".",1,A2307+1))</f>
        <v>.</v>
      </c>
      <c r="B2308" s="244" t="str">
        <f t="shared" si="36"/>
        <v/>
      </c>
    </row>
    <row r="2309" spans="1:2" x14ac:dyDescent="0.2">
      <c r="A2309" t="str">
        <f>IF(C2309&amp;G2309&amp;D2309&lt;&gt;'Funnel setup'!$K$3&amp;'Funnel setup'!$K$4&amp;'Funnel setup'!$K$6,".",IF(A2308=".",1,A2308+1))</f>
        <v>.</v>
      </c>
      <c r="B2309" s="244" t="str">
        <f t="shared" si="36"/>
        <v/>
      </c>
    </row>
    <row r="2310" spans="1:2" x14ac:dyDescent="0.2">
      <c r="A2310" t="str">
        <f>IF(C2310&amp;G2310&amp;D2310&lt;&gt;'Funnel setup'!$K$3&amp;'Funnel setup'!$K$4&amp;'Funnel setup'!$K$6,".",IF(A2309=".",1,A2309+1))</f>
        <v>.</v>
      </c>
      <c r="B2310" s="244" t="str">
        <f t="shared" si="36"/>
        <v/>
      </c>
    </row>
    <row r="2311" spans="1:2" x14ac:dyDescent="0.2">
      <c r="A2311" t="str">
        <f>IF(C2311&amp;G2311&amp;D2311&lt;&gt;'Funnel setup'!$K$3&amp;'Funnel setup'!$K$4&amp;'Funnel setup'!$K$6,".",IF(A2310=".",1,A2310+1))</f>
        <v>.</v>
      </c>
      <c r="B2311" s="244" t="str">
        <f t="shared" si="36"/>
        <v/>
      </c>
    </row>
    <row r="2312" spans="1:2" x14ac:dyDescent="0.2">
      <c r="A2312" t="str">
        <f>IF(C2312&amp;G2312&amp;D2312&lt;&gt;'Funnel setup'!$K$3&amp;'Funnel setup'!$K$4&amp;'Funnel setup'!$K$6,".",IF(A2311=".",1,A2311+1))</f>
        <v>.</v>
      </c>
      <c r="B2312" s="244" t="str">
        <f t="shared" si="36"/>
        <v/>
      </c>
    </row>
    <row r="2313" spans="1:2" x14ac:dyDescent="0.2">
      <c r="A2313" t="str">
        <f>IF(C2313&amp;G2313&amp;D2313&lt;&gt;'Funnel setup'!$K$3&amp;'Funnel setup'!$K$4&amp;'Funnel setup'!$K$6,".",IF(A2312=".",1,A2312+1))</f>
        <v>.</v>
      </c>
      <c r="B2313" s="244" t="str">
        <f t="shared" si="36"/>
        <v/>
      </c>
    </row>
    <row r="2314" spans="1:2" x14ac:dyDescent="0.2">
      <c r="A2314" t="str">
        <f>IF(C2314&amp;G2314&amp;D2314&lt;&gt;'Funnel setup'!$K$3&amp;'Funnel setup'!$K$4&amp;'Funnel setup'!$K$6,".",IF(A2313=".",1,A2313+1))</f>
        <v>.</v>
      </c>
      <c r="B2314" s="244" t="str">
        <f t="shared" si="36"/>
        <v/>
      </c>
    </row>
    <row r="2315" spans="1:2" x14ac:dyDescent="0.2">
      <c r="A2315" t="str">
        <f>IF(C2315&amp;G2315&amp;D2315&lt;&gt;'Funnel setup'!$K$3&amp;'Funnel setup'!$K$4&amp;'Funnel setup'!$K$6,".",IF(A2314=".",1,A2314+1))</f>
        <v>.</v>
      </c>
      <c r="B2315" s="244" t="str">
        <f t="shared" si="36"/>
        <v/>
      </c>
    </row>
    <row r="2316" spans="1:2" x14ac:dyDescent="0.2">
      <c r="A2316" t="str">
        <f>IF(C2316&amp;G2316&amp;D2316&lt;&gt;'Funnel setup'!$K$3&amp;'Funnel setup'!$K$4&amp;'Funnel setup'!$K$6,".",IF(A2315=".",1,A2315+1))</f>
        <v>.</v>
      </c>
      <c r="B2316" s="244" t="str">
        <f t="shared" si="36"/>
        <v/>
      </c>
    </row>
    <row r="2317" spans="1:2" x14ac:dyDescent="0.2">
      <c r="A2317" t="str">
        <f>IF(C2317&amp;G2317&amp;D2317&lt;&gt;'Funnel setup'!$K$3&amp;'Funnel setup'!$K$4&amp;'Funnel setup'!$K$6,".",IF(A2316=".",1,A2316+1))</f>
        <v>.</v>
      </c>
      <c r="B2317" s="244" t="str">
        <f t="shared" si="36"/>
        <v/>
      </c>
    </row>
    <row r="2318" spans="1:2" x14ac:dyDescent="0.2">
      <c r="A2318" t="str">
        <f>IF(C2318&amp;G2318&amp;D2318&lt;&gt;'Funnel setup'!$K$3&amp;'Funnel setup'!$K$4&amp;'Funnel setup'!$K$6,".",IF(A2317=".",1,A2317+1))</f>
        <v>.</v>
      </c>
      <c r="B2318" s="244" t="str">
        <f t="shared" si="36"/>
        <v/>
      </c>
    </row>
    <row r="2319" spans="1:2" x14ac:dyDescent="0.2">
      <c r="A2319" t="str">
        <f>IF(C2319&amp;G2319&amp;D2319&lt;&gt;'Funnel setup'!$K$3&amp;'Funnel setup'!$K$4&amp;'Funnel setup'!$K$6,".",IF(A2318=".",1,A2318+1))</f>
        <v>.</v>
      </c>
      <c r="B2319" s="244" t="str">
        <f t="shared" si="36"/>
        <v/>
      </c>
    </row>
    <row r="2320" spans="1:2" x14ac:dyDescent="0.2">
      <c r="A2320" t="str">
        <f>IF(C2320&amp;G2320&amp;D2320&lt;&gt;'Funnel setup'!$K$3&amp;'Funnel setup'!$K$4&amp;'Funnel setup'!$K$6,".",IF(A2319=".",1,A2319+1))</f>
        <v>.</v>
      </c>
      <c r="B2320" s="244" t="str">
        <f t="shared" si="36"/>
        <v/>
      </c>
    </row>
    <row r="2321" spans="1:2" x14ac:dyDescent="0.2">
      <c r="A2321" t="str">
        <f>IF(C2321&amp;G2321&amp;D2321&lt;&gt;'Funnel setup'!$K$3&amp;'Funnel setup'!$K$4&amp;'Funnel setup'!$K$6,".",IF(A2320=".",1,A2320+1))</f>
        <v>.</v>
      </c>
      <c r="B2321" s="244" t="str">
        <f t="shared" si="36"/>
        <v/>
      </c>
    </row>
    <row r="2322" spans="1:2" x14ac:dyDescent="0.2">
      <c r="A2322" t="str">
        <f>IF(C2322&amp;G2322&amp;D2322&lt;&gt;'Funnel setup'!$K$3&amp;'Funnel setup'!$K$4&amp;'Funnel setup'!$K$6,".",IF(A2321=".",1,A2321+1))</f>
        <v>.</v>
      </c>
      <c r="B2322" s="244" t="str">
        <f t="shared" si="36"/>
        <v/>
      </c>
    </row>
    <row r="2323" spans="1:2" x14ac:dyDescent="0.2">
      <c r="A2323" t="str">
        <f>IF(C2323&amp;G2323&amp;D2323&lt;&gt;'Funnel setup'!$K$3&amp;'Funnel setup'!$K$4&amp;'Funnel setup'!$K$6,".",IF(A2322=".",1,A2322+1))</f>
        <v>.</v>
      </c>
      <c r="B2323" s="244" t="str">
        <f t="shared" si="36"/>
        <v/>
      </c>
    </row>
    <row r="2324" spans="1:2" x14ac:dyDescent="0.2">
      <c r="A2324" t="str">
        <f>IF(C2324&amp;G2324&amp;D2324&lt;&gt;'Funnel setup'!$K$3&amp;'Funnel setup'!$K$4&amp;'Funnel setup'!$K$6,".",IF(A2323=".",1,A2323+1))</f>
        <v>.</v>
      </c>
      <c r="B2324" s="244" t="str">
        <f t="shared" si="36"/>
        <v/>
      </c>
    </row>
    <row r="2325" spans="1:2" x14ac:dyDescent="0.2">
      <c r="A2325" t="str">
        <f>IF(C2325&amp;G2325&amp;D2325&lt;&gt;'Funnel setup'!$K$3&amp;'Funnel setup'!$K$4&amp;'Funnel setup'!$K$6,".",IF(A2324=".",1,A2324+1))</f>
        <v>.</v>
      </c>
      <c r="B2325" s="244" t="str">
        <f t="shared" si="36"/>
        <v/>
      </c>
    </row>
    <row r="2326" spans="1:2" x14ac:dyDescent="0.2">
      <c r="A2326" t="str">
        <f>IF(C2326&amp;G2326&amp;D2326&lt;&gt;'Funnel setup'!$K$3&amp;'Funnel setup'!$K$4&amp;'Funnel setup'!$K$6,".",IF(A2325=".",1,A2325+1))</f>
        <v>.</v>
      </c>
      <c r="B2326" s="244" t="str">
        <f t="shared" si="36"/>
        <v/>
      </c>
    </row>
    <row r="2327" spans="1:2" x14ac:dyDescent="0.2">
      <c r="A2327" t="str">
        <f>IF(C2327&amp;G2327&amp;D2327&lt;&gt;'Funnel setup'!$K$3&amp;'Funnel setup'!$K$4&amp;'Funnel setup'!$K$6,".",IF(A2326=".",1,A2326+1))</f>
        <v>.</v>
      </c>
      <c r="B2327" s="244" t="str">
        <f t="shared" si="36"/>
        <v/>
      </c>
    </row>
    <row r="2328" spans="1:2" x14ac:dyDescent="0.2">
      <c r="A2328" t="str">
        <f>IF(C2328&amp;G2328&amp;D2328&lt;&gt;'Funnel setup'!$K$3&amp;'Funnel setup'!$K$4&amp;'Funnel setup'!$K$6,".",IF(A2327=".",1,A2327+1))</f>
        <v>.</v>
      </c>
      <c r="B2328" s="244" t="str">
        <f t="shared" si="36"/>
        <v/>
      </c>
    </row>
    <row r="2329" spans="1:2" x14ac:dyDescent="0.2">
      <c r="A2329" t="str">
        <f>IF(C2329&amp;G2329&amp;D2329&lt;&gt;'Funnel setup'!$K$3&amp;'Funnel setup'!$K$4&amp;'Funnel setup'!$K$6,".",IF(A2328=".",1,A2328+1))</f>
        <v>.</v>
      </c>
      <c r="B2329" s="244" t="str">
        <f t="shared" si="36"/>
        <v/>
      </c>
    </row>
    <row r="2330" spans="1:2" x14ac:dyDescent="0.2">
      <c r="A2330" t="str">
        <f>IF(C2330&amp;G2330&amp;D2330&lt;&gt;'Funnel setup'!$K$3&amp;'Funnel setup'!$K$4&amp;'Funnel setup'!$K$6,".",IF(A2329=".",1,A2329+1))</f>
        <v>.</v>
      </c>
      <c r="B2330" s="244" t="str">
        <f t="shared" si="36"/>
        <v/>
      </c>
    </row>
    <row r="2331" spans="1:2" x14ac:dyDescent="0.2">
      <c r="A2331" t="str">
        <f>IF(C2331&amp;G2331&amp;D2331&lt;&gt;'Funnel setup'!$K$3&amp;'Funnel setup'!$K$4&amp;'Funnel setup'!$K$6,".",IF(A2330=".",1,A2330+1))</f>
        <v>.</v>
      </c>
      <c r="B2331" s="244" t="str">
        <f t="shared" si="36"/>
        <v/>
      </c>
    </row>
    <row r="2332" spans="1:2" x14ac:dyDescent="0.2">
      <c r="A2332" t="str">
        <f>IF(C2332&amp;G2332&amp;D2332&lt;&gt;'Funnel setup'!$K$3&amp;'Funnel setup'!$K$4&amp;'Funnel setup'!$K$6,".",IF(A2331=".",1,A2331+1))</f>
        <v>.</v>
      </c>
      <c r="B2332" s="244" t="str">
        <f t="shared" si="36"/>
        <v/>
      </c>
    </row>
    <row r="2333" spans="1:2" x14ac:dyDescent="0.2">
      <c r="A2333" t="str">
        <f>IF(C2333&amp;G2333&amp;D2333&lt;&gt;'Funnel setup'!$K$3&amp;'Funnel setup'!$K$4&amp;'Funnel setup'!$K$6,".",IF(A2332=".",1,A2332+1))</f>
        <v>.</v>
      </c>
      <c r="B2333" s="244" t="str">
        <f t="shared" si="36"/>
        <v/>
      </c>
    </row>
    <row r="2334" spans="1:2" x14ac:dyDescent="0.2">
      <c r="A2334" t="str">
        <f>IF(C2334&amp;G2334&amp;D2334&lt;&gt;'Funnel setup'!$K$3&amp;'Funnel setup'!$K$4&amp;'Funnel setup'!$K$6,".",IF(A2333=".",1,A2333+1))</f>
        <v>.</v>
      </c>
      <c r="B2334" s="244" t="str">
        <f t="shared" si="36"/>
        <v/>
      </c>
    </row>
    <row r="2335" spans="1:2" x14ac:dyDescent="0.2">
      <c r="A2335" t="str">
        <f>IF(C2335&amp;G2335&amp;D2335&lt;&gt;'Funnel setup'!$K$3&amp;'Funnel setup'!$K$4&amp;'Funnel setup'!$K$6,".",IF(A2334=".",1,A2334+1))</f>
        <v>.</v>
      </c>
      <c r="B2335" s="244" t="str">
        <f t="shared" si="36"/>
        <v/>
      </c>
    </row>
    <row r="2336" spans="1:2" x14ac:dyDescent="0.2">
      <c r="A2336" t="str">
        <f>IF(C2336&amp;G2336&amp;D2336&lt;&gt;'Funnel setup'!$K$3&amp;'Funnel setup'!$K$4&amp;'Funnel setup'!$K$6,".",IF(A2335=".",1,A2335+1))</f>
        <v>.</v>
      </c>
      <c r="B2336" s="244" t="str">
        <f t="shared" si="36"/>
        <v/>
      </c>
    </row>
    <row r="2337" spans="1:2" x14ac:dyDescent="0.2">
      <c r="A2337" t="str">
        <f>IF(C2337&amp;G2337&amp;D2337&lt;&gt;'Funnel setup'!$K$3&amp;'Funnel setup'!$K$4&amp;'Funnel setup'!$K$6,".",IF(A2336=".",1,A2336+1))</f>
        <v>.</v>
      </c>
      <c r="B2337" s="244" t="str">
        <f t="shared" si="36"/>
        <v/>
      </c>
    </row>
    <row r="2338" spans="1:2" x14ac:dyDescent="0.2">
      <c r="A2338" t="str">
        <f>IF(C2338&amp;G2338&amp;D2338&lt;&gt;'Funnel setup'!$K$3&amp;'Funnel setup'!$K$4&amp;'Funnel setup'!$K$6,".",IF(A2337=".",1,A2337+1))</f>
        <v>.</v>
      </c>
      <c r="B2338" s="244" t="str">
        <f t="shared" si="36"/>
        <v/>
      </c>
    </row>
    <row r="2339" spans="1:2" x14ac:dyDescent="0.2">
      <c r="A2339" t="str">
        <f>IF(C2339&amp;G2339&amp;D2339&lt;&gt;'Funnel setup'!$K$3&amp;'Funnel setup'!$K$4&amp;'Funnel setup'!$K$6,".",IF(A2338=".",1,A2338+1))</f>
        <v>.</v>
      </c>
      <c r="B2339" s="244" t="str">
        <f t="shared" si="36"/>
        <v/>
      </c>
    </row>
    <row r="2340" spans="1:2" x14ac:dyDescent="0.2">
      <c r="A2340" t="str">
        <f>IF(C2340&amp;G2340&amp;D2340&lt;&gt;'Funnel setup'!$K$3&amp;'Funnel setup'!$K$4&amp;'Funnel setup'!$K$6,".",IF(A2339=".",1,A2339+1))</f>
        <v>.</v>
      </c>
      <c r="B2340" s="244" t="str">
        <f t="shared" si="36"/>
        <v/>
      </c>
    </row>
    <row r="2341" spans="1:2" x14ac:dyDescent="0.2">
      <c r="A2341" t="str">
        <f>IF(C2341&amp;G2341&amp;D2341&lt;&gt;'Funnel setup'!$K$3&amp;'Funnel setup'!$K$4&amp;'Funnel setup'!$K$6,".",IF(A2340=".",1,A2340+1))</f>
        <v>.</v>
      </c>
      <c r="B2341" s="244" t="str">
        <f t="shared" si="36"/>
        <v/>
      </c>
    </row>
    <row r="2342" spans="1:2" x14ac:dyDescent="0.2">
      <c r="A2342" t="str">
        <f>IF(C2342&amp;G2342&amp;D2342&lt;&gt;'Funnel setup'!$K$3&amp;'Funnel setup'!$K$4&amp;'Funnel setup'!$K$6,".",IF(A2341=".",1,A2341+1))</f>
        <v>.</v>
      </c>
      <c r="B2342" s="244" t="str">
        <f t="shared" si="36"/>
        <v/>
      </c>
    </row>
    <row r="2343" spans="1:2" x14ac:dyDescent="0.2">
      <c r="A2343" t="str">
        <f>IF(C2343&amp;G2343&amp;D2343&lt;&gt;'Funnel setup'!$K$3&amp;'Funnel setup'!$K$4&amp;'Funnel setup'!$K$6,".",IF(A2342=".",1,A2342+1))</f>
        <v>.</v>
      </c>
      <c r="B2343" s="244" t="str">
        <f t="shared" si="36"/>
        <v/>
      </c>
    </row>
    <row r="2344" spans="1:2" x14ac:dyDescent="0.2">
      <c r="A2344" t="str">
        <f>IF(C2344&amp;G2344&amp;D2344&lt;&gt;'Funnel setup'!$K$3&amp;'Funnel setup'!$K$4&amp;'Funnel setup'!$K$6,".",IF(A2343=".",1,A2343+1))</f>
        <v>.</v>
      </c>
      <c r="B2344" s="244" t="str">
        <f t="shared" si="36"/>
        <v/>
      </c>
    </row>
    <row r="2345" spans="1:2" x14ac:dyDescent="0.2">
      <c r="A2345" t="str">
        <f>IF(C2345&amp;G2345&amp;D2345&lt;&gt;'Funnel setup'!$K$3&amp;'Funnel setup'!$K$4&amp;'Funnel setup'!$K$6,".",IF(A2344=".",1,A2344+1))</f>
        <v>.</v>
      </c>
      <c r="B2345" s="244" t="str">
        <f t="shared" si="36"/>
        <v/>
      </c>
    </row>
    <row r="2346" spans="1:2" x14ac:dyDescent="0.2">
      <c r="A2346" t="str">
        <f>IF(C2346&amp;G2346&amp;D2346&lt;&gt;'Funnel setup'!$K$3&amp;'Funnel setup'!$K$4&amp;'Funnel setup'!$K$6,".",IF(A2345=".",1,A2345+1))</f>
        <v>.</v>
      </c>
      <c r="B2346" s="244" t="str">
        <f t="shared" si="36"/>
        <v/>
      </c>
    </row>
    <row r="2347" spans="1:2" x14ac:dyDescent="0.2">
      <c r="A2347" t="str">
        <f>IF(C2347&amp;G2347&amp;D2347&lt;&gt;'Funnel setup'!$K$3&amp;'Funnel setup'!$K$4&amp;'Funnel setup'!$K$6,".",IF(A2346=".",1,A2346+1))</f>
        <v>.</v>
      </c>
      <c r="B2347" s="244" t="str">
        <f t="shared" si="36"/>
        <v/>
      </c>
    </row>
    <row r="2348" spans="1:2" x14ac:dyDescent="0.2">
      <c r="A2348" t="str">
        <f>IF(C2348&amp;G2348&amp;D2348&lt;&gt;'Funnel setup'!$K$3&amp;'Funnel setup'!$K$4&amp;'Funnel setup'!$K$6,".",IF(A2347=".",1,A2347+1))</f>
        <v>.</v>
      </c>
      <c r="B2348" s="244" t="str">
        <f t="shared" si="36"/>
        <v/>
      </c>
    </row>
    <row r="2349" spans="1:2" x14ac:dyDescent="0.2">
      <c r="A2349" t="str">
        <f>IF(C2349&amp;G2349&amp;D2349&lt;&gt;'Funnel setup'!$K$3&amp;'Funnel setup'!$K$4&amp;'Funnel setup'!$K$6,".",IF(A2348=".",1,A2348+1))</f>
        <v>.</v>
      </c>
      <c r="B2349" s="244" t="str">
        <f t="shared" si="36"/>
        <v/>
      </c>
    </row>
    <row r="2350" spans="1:2" x14ac:dyDescent="0.2">
      <c r="A2350" t="str">
        <f>IF(C2350&amp;G2350&amp;D2350&lt;&gt;'Funnel setup'!$K$3&amp;'Funnel setup'!$K$4&amp;'Funnel setup'!$K$6,".",IF(A2349=".",1,A2349+1))</f>
        <v>.</v>
      </c>
      <c r="B2350" s="244" t="str">
        <f t="shared" si="36"/>
        <v/>
      </c>
    </row>
    <row r="2351" spans="1:2" x14ac:dyDescent="0.2">
      <c r="A2351" t="str">
        <f>IF(C2351&amp;G2351&amp;D2351&lt;&gt;'Funnel setup'!$K$3&amp;'Funnel setup'!$K$4&amp;'Funnel setup'!$K$6,".",IF(A2350=".",1,A2350+1))</f>
        <v>.</v>
      </c>
      <c r="B2351" s="244" t="str">
        <f t="shared" si="36"/>
        <v/>
      </c>
    </row>
    <row r="2352" spans="1:2" x14ac:dyDescent="0.2">
      <c r="A2352" t="str">
        <f>IF(C2352&amp;G2352&amp;D2352&lt;&gt;'Funnel setup'!$K$3&amp;'Funnel setup'!$K$4&amp;'Funnel setup'!$K$6,".",IF(A2351=".",1,A2351+1))</f>
        <v>.</v>
      </c>
      <c r="B2352" s="244" t="str">
        <f t="shared" si="36"/>
        <v/>
      </c>
    </row>
    <row r="2353" spans="1:2" x14ac:dyDescent="0.2">
      <c r="A2353" t="str">
        <f>IF(C2353&amp;G2353&amp;D2353&lt;&gt;'Funnel setup'!$K$3&amp;'Funnel setup'!$K$4&amp;'Funnel setup'!$K$6,".",IF(A2352=".",1,A2352+1))</f>
        <v>.</v>
      </c>
      <c r="B2353" s="244" t="str">
        <f t="shared" si="36"/>
        <v/>
      </c>
    </row>
    <row r="2354" spans="1:2" x14ac:dyDescent="0.2">
      <c r="A2354" t="str">
        <f>IF(C2354&amp;G2354&amp;D2354&lt;&gt;'Funnel setup'!$K$3&amp;'Funnel setup'!$K$4&amp;'Funnel setup'!$K$6,".",IF(A2353=".",1,A2353+1))</f>
        <v>.</v>
      </c>
      <c r="B2354" s="244" t="str">
        <f t="shared" si="36"/>
        <v/>
      </c>
    </row>
    <row r="2355" spans="1:2" x14ac:dyDescent="0.2">
      <c r="A2355" t="str">
        <f>IF(C2355&amp;G2355&amp;D2355&lt;&gt;'Funnel setup'!$K$3&amp;'Funnel setup'!$K$4&amp;'Funnel setup'!$K$6,".",IF(A2354=".",1,A2354+1))</f>
        <v>.</v>
      </c>
      <c r="B2355" s="244" t="str">
        <f t="shared" si="36"/>
        <v/>
      </c>
    </row>
    <row r="2356" spans="1:2" x14ac:dyDescent="0.2">
      <c r="A2356" t="str">
        <f>IF(C2356&amp;G2356&amp;D2356&lt;&gt;'Funnel setup'!$K$3&amp;'Funnel setup'!$K$4&amp;'Funnel setup'!$K$6,".",IF(A2355=".",1,A2355+1))</f>
        <v>.</v>
      </c>
      <c r="B2356" s="244" t="str">
        <f t="shared" si="36"/>
        <v/>
      </c>
    </row>
    <row r="2357" spans="1:2" x14ac:dyDescent="0.2">
      <c r="A2357" t="str">
        <f>IF(C2357&amp;G2357&amp;D2357&lt;&gt;'Funnel setup'!$K$3&amp;'Funnel setup'!$K$4&amp;'Funnel setup'!$K$6,".",IF(A2356=".",1,A2356+1))</f>
        <v>.</v>
      </c>
      <c r="B2357" s="244" t="str">
        <f t="shared" si="36"/>
        <v/>
      </c>
    </row>
    <row r="2358" spans="1:2" x14ac:dyDescent="0.2">
      <c r="A2358" t="str">
        <f>IF(C2358&amp;G2358&amp;D2358&lt;&gt;'Funnel setup'!$K$3&amp;'Funnel setup'!$K$4&amp;'Funnel setup'!$K$6,".",IF(A2357=".",1,A2357+1))</f>
        <v>.</v>
      </c>
      <c r="B2358" s="244" t="str">
        <f t="shared" si="36"/>
        <v/>
      </c>
    </row>
    <row r="2359" spans="1:2" x14ac:dyDescent="0.2">
      <c r="A2359" t="str">
        <f>IF(C2359&amp;G2359&amp;D2359&lt;&gt;'Funnel setup'!$K$3&amp;'Funnel setup'!$K$4&amp;'Funnel setup'!$K$6,".",IF(A2358=".",1,A2358+1))</f>
        <v>.</v>
      </c>
      <c r="B2359" s="244" t="str">
        <f t="shared" si="36"/>
        <v/>
      </c>
    </row>
    <row r="2360" spans="1:2" x14ac:dyDescent="0.2">
      <c r="A2360" t="str">
        <f>IF(C2360&amp;G2360&amp;D2360&lt;&gt;'Funnel setup'!$K$3&amp;'Funnel setup'!$K$4&amp;'Funnel setup'!$K$6,".",IF(A2359=".",1,A2359+1))</f>
        <v>.</v>
      </c>
      <c r="B2360" s="244" t="str">
        <f t="shared" si="36"/>
        <v/>
      </c>
    </row>
    <row r="2361" spans="1:2" x14ac:dyDescent="0.2">
      <c r="A2361" t="str">
        <f>IF(C2361&amp;G2361&amp;D2361&lt;&gt;'Funnel setup'!$K$3&amp;'Funnel setup'!$K$4&amp;'Funnel setup'!$K$6,".",IF(A2360=".",1,A2360+1))</f>
        <v>.</v>
      </c>
      <c r="B2361" s="244" t="str">
        <f t="shared" si="36"/>
        <v/>
      </c>
    </row>
    <row r="2362" spans="1:2" x14ac:dyDescent="0.2">
      <c r="A2362" t="str">
        <f>IF(C2362&amp;G2362&amp;D2362&lt;&gt;'Funnel setup'!$K$3&amp;'Funnel setup'!$K$4&amp;'Funnel setup'!$K$6,".",IF(A2361=".",1,A2361+1))</f>
        <v>.</v>
      </c>
      <c r="B2362" s="244" t="str">
        <f t="shared" si="36"/>
        <v/>
      </c>
    </row>
    <row r="2363" spans="1:2" x14ac:dyDescent="0.2">
      <c r="A2363" t="str">
        <f>IF(C2363&amp;G2363&amp;D2363&lt;&gt;'Funnel setup'!$K$3&amp;'Funnel setup'!$K$4&amp;'Funnel setup'!$K$6,".",IF(A2362=".",1,A2362+1))</f>
        <v>.</v>
      </c>
      <c r="B2363" s="244" t="str">
        <f t="shared" si="36"/>
        <v/>
      </c>
    </row>
    <row r="2364" spans="1:2" x14ac:dyDescent="0.2">
      <c r="A2364" t="str">
        <f>IF(C2364&amp;G2364&amp;D2364&lt;&gt;'Funnel setup'!$K$3&amp;'Funnel setup'!$K$4&amp;'Funnel setup'!$K$6,".",IF(A2363=".",1,A2363+1))</f>
        <v>.</v>
      </c>
      <c r="B2364" s="244" t="str">
        <f t="shared" si="36"/>
        <v/>
      </c>
    </row>
    <row r="2365" spans="1:2" x14ac:dyDescent="0.2">
      <c r="A2365" t="str">
        <f>IF(C2365&amp;G2365&amp;D2365&lt;&gt;'Funnel setup'!$K$3&amp;'Funnel setup'!$K$4&amp;'Funnel setup'!$K$6,".",IF(A2364=".",1,A2364+1))</f>
        <v>.</v>
      </c>
      <c r="B2365" s="244" t="str">
        <f t="shared" si="36"/>
        <v/>
      </c>
    </row>
    <row r="2366" spans="1:2" x14ac:dyDescent="0.2">
      <c r="A2366" t="str">
        <f>IF(C2366&amp;G2366&amp;D2366&lt;&gt;'Funnel setup'!$K$3&amp;'Funnel setup'!$K$4&amp;'Funnel setup'!$K$6,".",IF(A2365=".",1,A2365+1))</f>
        <v>.</v>
      </c>
      <c r="B2366" s="244" t="str">
        <f t="shared" si="36"/>
        <v/>
      </c>
    </row>
    <row r="2367" spans="1:2" x14ac:dyDescent="0.2">
      <c r="A2367" t="str">
        <f>IF(C2367&amp;G2367&amp;D2367&lt;&gt;'Funnel setup'!$K$3&amp;'Funnel setup'!$K$4&amp;'Funnel setup'!$K$6,".",IF(A2366=".",1,A2366+1))</f>
        <v>.</v>
      </c>
      <c r="B2367" s="244" t="str">
        <f t="shared" si="36"/>
        <v/>
      </c>
    </row>
    <row r="2368" spans="1:2" x14ac:dyDescent="0.2">
      <c r="A2368" t="str">
        <f>IF(C2368&amp;G2368&amp;D2368&lt;&gt;'Funnel setup'!$K$3&amp;'Funnel setup'!$K$4&amp;'Funnel setup'!$K$6,".",IF(A2367=".",1,A2367+1))</f>
        <v>.</v>
      </c>
      <c r="B2368" s="244" t="str">
        <f t="shared" si="36"/>
        <v/>
      </c>
    </row>
    <row r="2369" spans="1:2" x14ac:dyDescent="0.2">
      <c r="A2369" t="str">
        <f>IF(C2369&amp;G2369&amp;D2369&lt;&gt;'Funnel setup'!$K$3&amp;'Funnel setup'!$K$4&amp;'Funnel setup'!$K$6,".",IF(A2368=".",1,A2368+1))</f>
        <v>.</v>
      </c>
      <c r="B2369" s="244" t="str">
        <f t="shared" si="36"/>
        <v/>
      </c>
    </row>
    <row r="2370" spans="1:2" x14ac:dyDescent="0.2">
      <c r="A2370" t="str">
        <f>IF(C2370&amp;G2370&amp;D2370&lt;&gt;'Funnel setup'!$K$3&amp;'Funnel setup'!$K$4&amp;'Funnel setup'!$K$6,".",IF(A2369=".",1,A2369+1))</f>
        <v>.</v>
      </c>
      <c r="B2370" s="244" t="str">
        <f t="shared" ref="B2370:B2433" si="37">C2370&amp;D2370&amp;F2370&amp;G2370</f>
        <v/>
      </c>
    </row>
    <row r="2371" spans="1:2" x14ac:dyDescent="0.2">
      <c r="A2371" t="str">
        <f>IF(C2371&amp;G2371&amp;D2371&lt;&gt;'Funnel setup'!$K$3&amp;'Funnel setup'!$K$4&amp;'Funnel setup'!$K$6,".",IF(A2370=".",1,A2370+1))</f>
        <v>.</v>
      </c>
      <c r="B2371" s="244" t="str">
        <f t="shared" si="37"/>
        <v/>
      </c>
    </row>
    <row r="2372" spans="1:2" x14ac:dyDescent="0.2">
      <c r="A2372" t="str">
        <f>IF(C2372&amp;G2372&amp;D2372&lt;&gt;'Funnel setup'!$K$3&amp;'Funnel setup'!$K$4&amp;'Funnel setup'!$K$6,".",IF(A2371=".",1,A2371+1))</f>
        <v>.</v>
      </c>
      <c r="B2372" s="244" t="str">
        <f t="shared" si="37"/>
        <v/>
      </c>
    </row>
    <row r="2373" spans="1:2" x14ac:dyDescent="0.2">
      <c r="A2373" t="str">
        <f>IF(C2373&amp;G2373&amp;D2373&lt;&gt;'Funnel setup'!$K$3&amp;'Funnel setup'!$K$4&amp;'Funnel setup'!$K$6,".",IF(A2372=".",1,A2372+1))</f>
        <v>.</v>
      </c>
      <c r="B2373" s="244" t="str">
        <f t="shared" si="37"/>
        <v/>
      </c>
    </row>
    <row r="2374" spans="1:2" x14ac:dyDescent="0.2">
      <c r="A2374" t="str">
        <f>IF(C2374&amp;G2374&amp;D2374&lt;&gt;'Funnel setup'!$K$3&amp;'Funnel setup'!$K$4&amp;'Funnel setup'!$K$6,".",IF(A2373=".",1,A2373+1))</f>
        <v>.</v>
      </c>
      <c r="B2374" s="244" t="str">
        <f t="shared" si="37"/>
        <v/>
      </c>
    </row>
    <row r="2375" spans="1:2" x14ac:dyDescent="0.2">
      <c r="A2375" t="str">
        <f>IF(C2375&amp;G2375&amp;D2375&lt;&gt;'Funnel setup'!$K$3&amp;'Funnel setup'!$K$4&amp;'Funnel setup'!$K$6,".",IF(A2374=".",1,A2374+1))</f>
        <v>.</v>
      </c>
      <c r="B2375" s="244" t="str">
        <f t="shared" si="37"/>
        <v/>
      </c>
    </row>
    <row r="2376" spans="1:2" x14ac:dyDescent="0.2">
      <c r="A2376" t="str">
        <f>IF(C2376&amp;G2376&amp;D2376&lt;&gt;'Funnel setup'!$K$3&amp;'Funnel setup'!$K$4&amp;'Funnel setup'!$K$6,".",IF(A2375=".",1,A2375+1))</f>
        <v>.</v>
      </c>
      <c r="B2376" s="244" t="str">
        <f t="shared" si="37"/>
        <v/>
      </c>
    </row>
    <row r="2377" spans="1:2" x14ac:dyDescent="0.2">
      <c r="A2377" t="str">
        <f>IF(C2377&amp;G2377&amp;D2377&lt;&gt;'Funnel setup'!$K$3&amp;'Funnel setup'!$K$4&amp;'Funnel setup'!$K$6,".",IF(A2376=".",1,A2376+1))</f>
        <v>.</v>
      </c>
      <c r="B2377" s="244" t="str">
        <f t="shared" si="37"/>
        <v/>
      </c>
    </row>
    <row r="2378" spans="1:2" x14ac:dyDescent="0.2">
      <c r="A2378" t="str">
        <f>IF(C2378&amp;G2378&amp;D2378&lt;&gt;'Funnel setup'!$K$3&amp;'Funnel setup'!$K$4&amp;'Funnel setup'!$K$6,".",IF(A2377=".",1,A2377+1))</f>
        <v>.</v>
      </c>
      <c r="B2378" s="244" t="str">
        <f t="shared" si="37"/>
        <v/>
      </c>
    </row>
    <row r="2379" spans="1:2" x14ac:dyDescent="0.2">
      <c r="A2379" t="str">
        <f>IF(C2379&amp;G2379&amp;D2379&lt;&gt;'Funnel setup'!$K$3&amp;'Funnel setup'!$K$4&amp;'Funnel setup'!$K$6,".",IF(A2378=".",1,A2378+1))</f>
        <v>.</v>
      </c>
      <c r="B2379" s="244" t="str">
        <f t="shared" si="37"/>
        <v/>
      </c>
    </row>
    <row r="2380" spans="1:2" x14ac:dyDescent="0.2">
      <c r="A2380" t="str">
        <f>IF(C2380&amp;G2380&amp;D2380&lt;&gt;'Funnel setup'!$K$3&amp;'Funnel setup'!$K$4&amp;'Funnel setup'!$K$6,".",IF(A2379=".",1,A2379+1))</f>
        <v>.</v>
      </c>
      <c r="B2380" s="244" t="str">
        <f t="shared" si="37"/>
        <v/>
      </c>
    </row>
    <row r="2381" spans="1:2" x14ac:dyDescent="0.2">
      <c r="A2381" t="str">
        <f>IF(C2381&amp;G2381&amp;D2381&lt;&gt;'Funnel setup'!$K$3&amp;'Funnel setup'!$K$4&amp;'Funnel setup'!$K$6,".",IF(A2380=".",1,A2380+1))</f>
        <v>.</v>
      </c>
      <c r="B2381" s="244" t="str">
        <f t="shared" si="37"/>
        <v/>
      </c>
    </row>
    <row r="2382" spans="1:2" x14ac:dyDescent="0.2">
      <c r="A2382" t="str">
        <f>IF(C2382&amp;G2382&amp;D2382&lt;&gt;'Funnel setup'!$K$3&amp;'Funnel setup'!$K$4&amp;'Funnel setup'!$K$6,".",IF(A2381=".",1,A2381+1))</f>
        <v>.</v>
      </c>
      <c r="B2382" s="244" t="str">
        <f t="shared" si="37"/>
        <v/>
      </c>
    </row>
    <row r="2383" spans="1:2" x14ac:dyDescent="0.2">
      <c r="A2383" t="str">
        <f>IF(C2383&amp;G2383&amp;D2383&lt;&gt;'Funnel setup'!$K$3&amp;'Funnel setup'!$K$4&amp;'Funnel setup'!$K$6,".",IF(A2382=".",1,A2382+1))</f>
        <v>.</v>
      </c>
      <c r="B2383" s="244" t="str">
        <f t="shared" si="37"/>
        <v/>
      </c>
    </row>
    <row r="2384" spans="1:2" x14ac:dyDescent="0.2">
      <c r="A2384" t="str">
        <f>IF(C2384&amp;G2384&amp;D2384&lt;&gt;'Funnel setup'!$K$3&amp;'Funnel setup'!$K$4&amp;'Funnel setup'!$K$6,".",IF(A2383=".",1,A2383+1))</f>
        <v>.</v>
      </c>
      <c r="B2384" s="244" t="str">
        <f t="shared" si="37"/>
        <v/>
      </c>
    </row>
    <row r="2385" spans="1:2" x14ac:dyDescent="0.2">
      <c r="A2385" t="str">
        <f>IF(C2385&amp;G2385&amp;D2385&lt;&gt;'Funnel setup'!$K$3&amp;'Funnel setup'!$K$4&amp;'Funnel setup'!$K$6,".",IF(A2384=".",1,A2384+1))</f>
        <v>.</v>
      </c>
      <c r="B2385" s="244" t="str">
        <f t="shared" si="37"/>
        <v/>
      </c>
    </row>
    <row r="2386" spans="1:2" x14ac:dyDescent="0.2">
      <c r="A2386" t="str">
        <f>IF(C2386&amp;G2386&amp;D2386&lt;&gt;'Funnel setup'!$K$3&amp;'Funnel setup'!$K$4&amp;'Funnel setup'!$K$6,".",IF(A2385=".",1,A2385+1))</f>
        <v>.</v>
      </c>
      <c r="B2386" s="244" t="str">
        <f t="shared" si="37"/>
        <v/>
      </c>
    </row>
    <row r="2387" spans="1:2" x14ac:dyDescent="0.2">
      <c r="A2387" t="str">
        <f>IF(C2387&amp;G2387&amp;D2387&lt;&gt;'Funnel setup'!$K$3&amp;'Funnel setup'!$K$4&amp;'Funnel setup'!$K$6,".",IF(A2386=".",1,A2386+1))</f>
        <v>.</v>
      </c>
      <c r="B2387" s="244" t="str">
        <f t="shared" si="37"/>
        <v/>
      </c>
    </row>
    <row r="2388" spans="1:2" x14ac:dyDescent="0.2">
      <c r="A2388" t="str">
        <f>IF(C2388&amp;G2388&amp;D2388&lt;&gt;'Funnel setup'!$K$3&amp;'Funnel setup'!$K$4&amp;'Funnel setup'!$K$6,".",IF(A2387=".",1,A2387+1))</f>
        <v>.</v>
      </c>
      <c r="B2388" s="244" t="str">
        <f t="shared" si="37"/>
        <v/>
      </c>
    </row>
    <row r="2389" spans="1:2" x14ac:dyDescent="0.2">
      <c r="A2389" t="str">
        <f>IF(C2389&amp;G2389&amp;D2389&lt;&gt;'Funnel setup'!$K$3&amp;'Funnel setup'!$K$4&amp;'Funnel setup'!$K$6,".",IF(A2388=".",1,A2388+1))</f>
        <v>.</v>
      </c>
      <c r="B2389" s="244" t="str">
        <f t="shared" si="37"/>
        <v/>
      </c>
    </row>
    <row r="2390" spans="1:2" x14ac:dyDescent="0.2">
      <c r="A2390" t="str">
        <f>IF(C2390&amp;G2390&amp;D2390&lt;&gt;'Funnel setup'!$K$3&amp;'Funnel setup'!$K$4&amp;'Funnel setup'!$K$6,".",IF(A2389=".",1,A2389+1))</f>
        <v>.</v>
      </c>
      <c r="B2390" s="244" t="str">
        <f t="shared" si="37"/>
        <v/>
      </c>
    </row>
    <row r="2391" spans="1:2" x14ac:dyDescent="0.2">
      <c r="A2391" t="str">
        <f>IF(C2391&amp;G2391&amp;D2391&lt;&gt;'Funnel setup'!$K$3&amp;'Funnel setup'!$K$4&amp;'Funnel setup'!$K$6,".",IF(A2390=".",1,A2390+1))</f>
        <v>.</v>
      </c>
      <c r="B2391" s="244" t="str">
        <f t="shared" si="37"/>
        <v/>
      </c>
    </row>
    <row r="2392" spans="1:2" x14ac:dyDescent="0.2">
      <c r="A2392" t="str">
        <f>IF(C2392&amp;G2392&amp;D2392&lt;&gt;'Funnel setup'!$K$3&amp;'Funnel setup'!$K$4&amp;'Funnel setup'!$K$6,".",IF(A2391=".",1,A2391+1))</f>
        <v>.</v>
      </c>
      <c r="B2392" s="244" t="str">
        <f t="shared" si="37"/>
        <v/>
      </c>
    </row>
    <row r="2393" spans="1:2" x14ac:dyDescent="0.2">
      <c r="A2393" t="str">
        <f>IF(C2393&amp;G2393&amp;D2393&lt;&gt;'Funnel setup'!$K$3&amp;'Funnel setup'!$K$4&amp;'Funnel setup'!$K$6,".",IF(A2392=".",1,A2392+1))</f>
        <v>.</v>
      </c>
      <c r="B2393" s="244" t="str">
        <f t="shared" si="37"/>
        <v/>
      </c>
    </row>
    <row r="2394" spans="1:2" x14ac:dyDescent="0.2">
      <c r="A2394" t="str">
        <f>IF(C2394&amp;G2394&amp;D2394&lt;&gt;'Funnel setup'!$K$3&amp;'Funnel setup'!$K$4&amp;'Funnel setup'!$K$6,".",IF(A2393=".",1,A2393+1))</f>
        <v>.</v>
      </c>
      <c r="B2394" s="244" t="str">
        <f t="shared" si="37"/>
        <v/>
      </c>
    </row>
    <row r="2395" spans="1:2" x14ac:dyDescent="0.2">
      <c r="A2395" t="str">
        <f>IF(C2395&amp;G2395&amp;D2395&lt;&gt;'Funnel setup'!$K$3&amp;'Funnel setup'!$K$4&amp;'Funnel setup'!$K$6,".",IF(A2394=".",1,A2394+1))</f>
        <v>.</v>
      </c>
      <c r="B2395" s="244" t="str">
        <f t="shared" si="37"/>
        <v/>
      </c>
    </row>
    <row r="2396" spans="1:2" x14ac:dyDescent="0.2">
      <c r="A2396" t="str">
        <f>IF(C2396&amp;G2396&amp;D2396&lt;&gt;'Funnel setup'!$K$3&amp;'Funnel setup'!$K$4&amp;'Funnel setup'!$K$6,".",IF(A2395=".",1,A2395+1))</f>
        <v>.</v>
      </c>
      <c r="B2396" s="244" t="str">
        <f t="shared" si="37"/>
        <v/>
      </c>
    </row>
    <row r="2397" spans="1:2" x14ac:dyDescent="0.2">
      <c r="A2397" t="str">
        <f>IF(C2397&amp;G2397&amp;D2397&lt;&gt;'Funnel setup'!$K$3&amp;'Funnel setup'!$K$4&amp;'Funnel setup'!$K$6,".",IF(A2396=".",1,A2396+1))</f>
        <v>.</v>
      </c>
      <c r="B2397" s="244" t="str">
        <f t="shared" si="37"/>
        <v/>
      </c>
    </row>
    <row r="2398" spans="1:2" x14ac:dyDescent="0.2">
      <c r="A2398" t="str">
        <f>IF(C2398&amp;G2398&amp;D2398&lt;&gt;'Funnel setup'!$K$3&amp;'Funnel setup'!$K$4&amp;'Funnel setup'!$K$6,".",IF(A2397=".",1,A2397+1))</f>
        <v>.</v>
      </c>
      <c r="B2398" s="244" t="str">
        <f t="shared" si="37"/>
        <v/>
      </c>
    </row>
    <row r="2399" spans="1:2" x14ac:dyDescent="0.2">
      <c r="A2399" t="str">
        <f>IF(C2399&amp;G2399&amp;D2399&lt;&gt;'Funnel setup'!$K$3&amp;'Funnel setup'!$K$4&amp;'Funnel setup'!$K$6,".",IF(A2398=".",1,A2398+1))</f>
        <v>.</v>
      </c>
      <c r="B2399" s="244" t="str">
        <f t="shared" si="37"/>
        <v/>
      </c>
    </row>
    <row r="2400" spans="1:2" x14ac:dyDescent="0.2">
      <c r="A2400" t="str">
        <f>IF(C2400&amp;G2400&amp;D2400&lt;&gt;'Funnel setup'!$K$3&amp;'Funnel setup'!$K$4&amp;'Funnel setup'!$K$6,".",IF(A2399=".",1,A2399+1))</f>
        <v>.</v>
      </c>
      <c r="B2400" s="244" t="str">
        <f t="shared" si="37"/>
        <v/>
      </c>
    </row>
    <row r="2401" spans="1:2" x14ac:dyDescent="0.2">
      <c r="A2401" t="str">
        <f>IF(C2401&amp;G2401&amp;D2401&lt;&gt;'Funnel setup'!$K$3&amp;'Funnel setup'!$K$4&amp;'Funnel setup'!$K$6,".",IF(A2400=".",1,A2400+1))</f>
        <v>.</v>
      </c>
      <c r="B2401" s="244" t="str">
        <f t="shared" si="37"/>
        <v/>
      </c>
    </row>
    <row r="2402" spans="1:2" x14ac:dyDescent="0.2">
      <c r="A2402" t="str">
        <f>IF(C2402&amp;G2402&amp;D2402&lt;&gt;'Funnel setup'!$K$3&amp;'Funnel setup'!$K$4&amp;'Funnel setup'!$K$6,".",IF(A2401=".",1,A2401+1))</f>
        <v>.</v>
      </c>
      <c r="B2402" s="244" t="str">
        <f t="shared" si="37"/>
        <v/>
      </c>
    </row>
    <row r="2403" spans="1:2" x14ac:dyDescent="0.2">
      <c r="A2403" t="str">
        <f>IF(C2403&amp;G2403&amp;D2403&lt;&gt;'Funnel setup'!$K$3&amp;'Funnel setup'!$K$4&amp;'Funnel setup'!$K$6,".",IF(A2402=".",1,A2402+1))</f>
        <v>.</v>
      </c>
      <c r="B2403" s="244" t="str">
        <f t="shared" si="37"/>
        <v/>
      </c>
    </row>
    <row r="2404" spans="1:2" x14ac:dyDescent="0.2">
      <c r="A2404" t="str">
        <f>IF(C2404&amp;G2404&amp;D2404&lt;&gt;'Funnel setup'!$K$3&amp;'Funnel setup'!$K$4&amp;'Funnel setup'!$K$6,".",IF(A2403=".",1,A2403+1))</f>
        <v>.</v>
      </c>
      <c r="B2404" s="244" t="str">
        <f t="shared" si="37"/>
        <v/>
      </c>
    </row>
    <row r="2405" spans="1:2" x14ac:dyDescent="0.2">
      <c r="A2405" t="str">
        <f>IF(C2405&amp;G2405&amp;D2405&lt;&gt;'Funnel setup'!$K$3&amp;'Funnel setup'!$K$4&amp;'Funnel setup'!$K$6,".",IF(A2404=".",1,A2404+1))</f>
        <v>.</v>
      </c>
      <c r="B2405" s="244" t="str">
        <f t="shared" si="37"/>
        <v/>
      </c>
    </row>
    <row r="2406" spans="1:2" x14ac:dyDescent="0.2">
      <c r="A2406" t="str">
        <f>IF(C2406&amp;G2406&amp;D2406&lt;&gt;'Funnel setup'!$K$3&amp;'Funnel setup'!$K$4&amp;'Funnel setup'!$K$6,".",IF(A2405=".",1,A2405+1))</f>
        <v>.</v>
      </c>
      <c r="B2406" s="244" t="str">
        <f t="shared" si="37"/>
        <v/>
      </c>
    </row>
    <row r="2407" spans="1:2" x14ac:dyDescent="0.2">
      <c r="A2407" t="str">
        <f>IF(C2407&amp;G2407&amp;D2407&lt;&gt;'Funnel setup'!$K$3&amp;'Funnel setup'!$K$4&amp;'Funnel setup'!$K$6,".",IF(A2406=".",1,A2406+1))</f>
        <v>.</v>
      </c>
      <c r="B2407" s="244" t="str">
        <f t="shared" si="37"/>
        <v/>
      </c>
    </row>
    <row r="2408" spans="1:2" x14ac:dyDescent="0.2">
      <c r="A2408" t="str">
        <f>IF(C2408&amp;G2408&amp;D2408&lt;&gt;'Funnel setup'!$K$3&amp;'Funnel setup'!$K$4&amp;'Funnel setup'!$K$6,".",IF(A2407=".",1,A2407+1))</f>
        <v>.</v>
      </c>
      <c r="B2408" s="244" t="str">
        <f t="shared" si="37"/>
        <v/>
      </c>
    </row>
    <row r="2409" spans="1:2" x14ac:dyDescent="0.2">
      <c r="A2409" t="str">
        <f>IF(C2409&amp;G2409&amp;D2409&lt;&gt;'Funnel setup'!$K$3&amp;'Funnel setup'!$K$4&amp;'Funnel setup'!$K$6,".",IF(A2408=".",1,A2408+1))</f>
        <v>.</v>
      </c>
      <c r="B2409" s="244" t="str">
        <f t="shared" si="37"/>
        <v/>
      </c>
    </row>
    <row r="2410" spans="1:2" x14ac:dyDescent="0.2">
      <c r="A2410" t="str">
        <f>IF(C2410&amp;G2410&amp;D2410&lt;&gt;'Funnel setup'!$K$3&amp;'Funnel setup'!$K$4&amp;'Funnel setup'!$K$6,".",IF(A2409=".",1,A2409+1))</f>
        <v>.</v>
      </c>
      <c r="B2410" s="244" t="str">
        <f t="shared" si="37"/>
        <v/>
      </c>
    </row>
    <row r="2411" spans="1:2" x14ac:dyDescent="0.2">
      <c r="A2411" t="str">
        <f>IF(C2411&amp;G2411&amp;D2411&lt;&gt;'Funnel setup'!$K$3&amp;'Funnel setup'!$K$4&amp;'Funnel setup'!$K$6,".",IF(A2410=".",1,A2410+1))</f>
        <v>.</v>
      </c>
      <c r="B2411" s="244" t="str">
        <f t="shared" si="37"/>
        <v/>
      </c>
    </row>
    <row r="2412" spans="1:2" x14ac:dyDescent="0.2">
      <c r="A2412" t="str">
        <f>IF(C2412&amp;G2412&amp;D2412&lt;&gt;'Funnel setup'!$K$3&amp;'Funnel setup'!$K$4&amp;'Funnel setup'!$K$6,".",IF(A2411=".",1,A2411+1))</f>
        <v>.</v>
      </c>
      <c r="B2412" s="244" t="str">
        <f t="shared" si="37"/>
        <v/>
      </c>
    </row>
    <row r="2413" spans="1:2" x14ac:dyDescent="0.2">
      <c r="A2413" t="str">
        <f>IF(C2413&amp;G2413&amp;D2413&lt;&gt;'Funnel setup'!$K$3&amp;'Funnel setup'!$K$4&amp;'Funnel setup'!$K$6,".",IF(A2412=".",1,A2412+1))</f>
        <v>.</v>
      </c>
      <c r="B2413" s="244" t="str">
        <f t="shared" si="37"/>
        <v/>
      </c>
    </row>
    <row r="2414" spans="1:2" x14ac:dyDescent="0.2">
      <c r="A2414" t="str">
        <f>IF(C2414&amp;G2414&amp;D2414&lt;&gt;'Funnel setup'!$K$3&amp;'Funnel setup'!$K$4&amp;'Funnel setup'!$K$6,".",IF(A2413=".",1,A2413+1))</f>
        <v>.</v>
      </c>
      <c r="B2414" s="244" t="str">
        <f t="shared" si="37"/>
        <v/>
      </c>
    </row>
    <row r="2415" spans="1:2" x14ac:dyDescent="0.2">
      <c r="A2415" t="str">
        <f>IF(C2415&amp;G2415&amp;D2415&lt;&gt;'Funnel setup'!$K$3&amp;'Funnel setup'!$K$4&amp;'Funnel setup'!$K$6,".",IF(A2414=".",1,A2414+1))</f>
        <v>.</v>
      </c>
      <c r="B2415" s="244" t="str">
        <f t="shared" si="37"/>
        <v/>
      </c>
    </row>
    <row r="2416" spans="1:2" x14ac:dyDescent="0.2">
      <c r="A2416" t="str">
        <f>IF(C2416&amp;G2416&amp;D2416&lt;&gt;'Funnel setup'!$K$3&amp;'Funnel setup'!$K$4&amp;'Funnel setup'!$K$6,".",IF(A2415=".",1,A2415+1))</f>
        <v>.</v>
      </c>
      <c r="B2416" s="244" t="str">
        <f t="shared" si="37"/>
        <v/>
      </c>
    </row>
    <row r="2417" spans="1:2" x14ac:dyDescent="0.2">
      <c r="A2417" t="str">
        <f>IF(C2417&amp;G2417&amp;D2417&lt;&gt;'Funnel setup'!$K$3&amp;'Funnel setup'!$K$4&amp;'Funnel setup'!$K$6,".",IF(A2416=".",1,A2416+1))</f>
        <v>.</v>
      </c>
      <c r="B2417" s="244" t="str">
        <f t="shared" si="37"/>
        <v/>
      </c>
    </row>
    <row r="2418" spans="1:2" x14ac:dyDescent="0.2">
      <c r="A2418" t="str">
        <f>IF(C2418&amp;G2418&amp;D2418&lt;&gt;'Funnel setup'!$K$3&amp;'Funnel setup'!$K$4&amp;'Funnel setup'!$K$6,".",IF(A2417=".",1,A2417+1))</f>
        <v>.</v>
      </c>
      <c r="B2418" s="244" t="str">
        <f t="shared" si="37"/>
        <v/>
      </c>
    </row>
    <row r="2419" spans="1:2" x14ac:dyDescent="0.2">
      <c r="A2419" t="str">
        <f>IF(C2419&amp;G2419&amp;D2419&lt;&gt;'Funnel setup'!$K$3&amp;'Funnel setup'!$K$4&amp;'Funnel setup'!$K$6,".",IF(A2418=".",1,A2418+1))</f>
        <v>.</v>
      </c>
      <c r="B2419" s="244" t="str">
        <f t="shared" si="37"/>
        <v/>
      </c>
    </row>
    <row r="2420" spans="1:2" x14ac:dyDescent="0.2">
      <c r="A2420" t="str">
        <f>IF(C2420&amp;G2420&amp;D2420&lt;&gt;'Funnel setup'!$K$3&amp;'Funnel setup'!$K$4&amp;'Funnel setup'!$K$6,".",IF(A2419=".",1,A2419+1))</f>
        <v>.</v>
      </c>
      <c r="B2420" s="244" t="str">
        <f t="shared" si="37"/>
        <v/>
      </c>
    </row>
    <row r="2421" spans="1:2" x14ac:dyDescent="0.2">
      <c r="A2421" t="str">
        <f>IF(C2421&amp;G2421&amp;D2421&lt;&gt;'Funnel setup'!$K$3&amp;'Funnel setup'!$K$4&amp;'Funnel setup'!$K$6,".",IF(A2420=".",1,A2420+1))</f>
        <v>.</v>
      </c>
      <c r="B2421" s="244" t="str">
        <f t="shared" si="37"/>
        <v/>
      </c>
    </row>
    <row r="2422" spans="1:2" x14ac:dyDescent="0.2">
      <c r="A2422" t="str">
        <f>IF(C2422&amp;G2422&amp;D2422&lt;&gt;'Funnel setup'!$K$3&amp;'Funnel setup'!$K$4&amp;'Funnel setup'!$K$6,".",IF(A2421=".",1,A2421+1))</f>
        <v>.</v>
      </c>
      <c r="B2422" s="244" t="str">
        <f t="shared" si="37"/>
        <v/>
      </c>
    </row>
    <row r="2423" spans="1:2" x14ac:dyDescent="0.2">
      <c r="A2423" t="str">
        <f>IF(C2423&amp;G2423&amp;D2423&lt;&gt;'Funnel setup'!$K$3&amp;'Funnel setup'!$K$4&amp;'Funnel setup'!$K$6,".",IF(A2422=".",1,A2422+1))</f>
        <v>.</v>
      </c>
      <c r="B2423" s="244" t="str">
        <f t="shared" si="37"/>
        <v/>
      </c>
    </row>
    <row r="2424" spans="1:2" x14ac:dyDescent="0.2">
      <c r="A2424" t="str">
        <f>IF(C2424&amp;G2424&amp;D2424&lt;&gt;'Funnel setup'!$K$3&amp;'Funnel setup'!$K$4&amp;'Funnel setup'!$K$6,".",IF(A2423=".",1,A2423+1))</f>
        <v>.</v>
      </c>
      <c r="B2424" s="244" t="str">
        <f t="shared" si="37"/>
        <v/>
      </c>
    </row>
    <row r="2425" spans="1:2" x14ac:dyDescent="0.2">
      <c r="A2425" t="str">
        <f>IF(C2425&amp;G2425&amp;D2425&lt;&gt;'Funnel setup'!$K$3&amp;'Funnel setup'!$K$4&amp;'Funnel setup'!$K$6,".",IF(A2424=".",1,A2424+1))</f>
        <v>.</v>
      </c>
      <c r="B2425" s="244" t="str">
        <f t="shared" si="37"/>
        <v/>
      </c>
    </row>
    <row r="2426" spans="1:2" x14ac:dyDescent="0.2">
      <c r="A2426" t="str">
        <f>IF(C2426&amp;G2426&amp;D2426&lt;&gt;'Funnel setup'!$K$3&amp;'Funnel setup'!$K$4&amp;'Funnel setup'!$K$6,".",IF(A2425=".",1,A2425+1))</f>
        <v>.</v>
      </c>
      <c r="B2426" s="244" t="str">
        <f t="shared" si="37"/>
        <v/>
      </c>
    </row>
    <row r="2427" spans="1:2" x14ac:dyDescent="0.2">
      <c r="A2427" t="str">
        <f>IF(C2427&amp;G2427&amp;D2427&lt;&gt;'Funnel setup'!$K$3&amp;'Funnel setup'!$K$4&amp;'Funnel setup'!$K$6,".",IF(A2426=".",1,A2426+1))</f>
        <v>.</v>
      </c>
      <c r="B2427" s="244" t="str">
        <f t="shared" si="37"/>
        <v/>
      </c>
    </row>
    <row r="2428" spans="1:2" x14ac:dyDescent="0.2">
      <c r="A2428" t="str">
        <f>IF(C2428&amp;G2428&amp;D2428&lt;&gt;'Funnel setup'!$K$3&amp;'Funnel setup'!$K$4&amp;'Funnel setup'!$K$6,".",IF(A2427=".",1,A2427+1))</f>
        <v>.</v>
      </c>
      <c r="B2428" s="244" t="str">
        <f t="shared" si="37"/>
        <v/>
      </c>
    </row>
    <row r="2429" spans="1:2" x14ac:dyDescent="0.2">
      <c r="A2429" t="str">
        <f>IF(C2429&amp;G2429&amp;D2429&lt;&gt;'Funnel setup'!$K$3&amp;'Funnel setup'!$K$4&amp;'Funnel setup'!$K$6,".",IF(A2428=".",1,A2428+1))</f>
        <v>.</v>
      </c>
      <c r="B2429" s="244" t="str">
        <f t="shared" si="37"/>
        <v/>
      </c>
    </row>
    <row r="2430" spans="1:2" x14ac:dyDescent="0.2">
      <c r="A2430" t="str">
        <f>IF(C2430&amp;G2430&amp;D2430&lt;&gt;'Funnel setup'!$K$3&amp;'Funnel setup'!$K$4&amp;'Funnel setup'!$K$6,".",IF(A2429=".",1,A2429+1))</f>
        <v>.</v>
      </c>
      <c r="B2430" s="244" t="str">
        <f t="shared" si="37"/>
        <v/>
      </c>
    </row>
    <row r="2431" spans="1:2" x14ac:dyDescent="0.2">
      <c r="A2431" t="str">
        <f>IF(C2431&amp;G2431&amp;D2431&lt;&gt;'Funnel setup'!$K$3&amp;'Funnel setup'!$K$4&amp;'Funnel setup'!$K$6,".",IF(A2430=".",1,A2430+1))</f>
        <v>.</v>
      </c>
      <c r="B2431" s="244" t="str">
        <f t="shared" si="37"/>
        <v/>
      </c>
    </row>
    <row r="2432" spans="1:2" x14ac:dyDescent="0.2">
      <c r="A2432" t="str">
        <f>IF(C2432&amp;G2432&amp;D2432&lt;&gt;'Funnel setup'!$K$3&amp;'Funnel setup'!$K$4&amp;'Funnel setup'!$K$6,".",IF(A2431=".",1,A2431+1))</f>
        <v>.</v>
      </c>
      <c r="B2432" s="244" t="str">
        <f t="shared" si="37"/>
        <v/>
      </c>
    </row>
    <row r="2433" spans="1:2" x14ac:dyDescent="0.2">
      <c r="A2433" t="str">
        <f>IF(C2433&amp;G2433&amp;D2433&lt;&gt;'Funnel setup'!$K$3&amp;'Funnel setup'!$K$4&amp;'Funnel setup'!$K$6,".",IF(A2432=".",1,A2432+1))</f>
        <v>.</v>
      </c>
      <c r="B2433" s="244" t="str">
        <f t="shared" si="37"/>
        <v/>
      </c>
    </row>
    <row r="2434" spans="1:2" x14ac:dyDescent="0.2">
      <c r="A2434" t="str">
        <f>IF(C2434&amp;G2434&amp;D2434&lt;&gt;'Funnel setup'!$K$3&amp;'Funnel setup'!$K$4&amp;'Funnel setup'!$K$6,".",IF(A2433=".",1,A2433+1))</f>
        <v>.</v>
      </c>
      <c r="B2434" s="244" t="str">
        <f t="shared" ref="B2434:B2497" si="38">C2434&amp;D2434&amp;F2434&amp;G2434</f>
        <v/>
      </c>
    </row>
    <row r="2435" spans="1:2" x14ac:dyDescent="0.2">
      <c r="A2435" t="str">
        <f>IF(C2435&amp;G2435&amp;D2435&lt;&gt;'Funnel setup'!$K$3&amp;'Funnel setup'!$K$4&amp;'Funnel setup'!$K$6,".",IF(A2434=".",1,A2434+1))</f>
        <v>.</v>
      </c>
      <c r="B2435" s="244" t="str">
        <f t="shared" si="38"/>
        <v/>
      </c>
    </row>
    <row r="2436" spans="1:2" x14ac:dyDescent="0.2">
      <c r="A2436" t="str">
        <f>IF(C2436&amp;G2436&amp;D2436&lt;&gt;'Funnel setup'!$K$3&amp;'Funnel setup'!$K$4&amp;'Funnel setup'!$K$6,".",IF(A2435=".",1,A2435+1))</f>
        <v>.</v>
      </c>
      <c r="B2436" s="244" t="str">
        <f t="shared" si="38"/>
        <v/>
      </c>
    </row>
    <row r="2437" spans="1:2" x14ac:dyDescent="0.2">
      <c r="A2437" t="str">
        <f>IF(C2437&amp;G2437&amp;D2437&lt;&gt;'Funnel setup'!$K$3&amp;'Funnel setup'!$K$4&amp;'Funnel setup'!$K$6,".",IF(A2436=".",1,A2436+1))</f>
        <v>.</v>
      </c>
      <c r="B2437" s="244" t="str">
        <f t="shared" si="38"/>
        <v/>
      </c>
    </row>
    <row r="2438" spans="1:2" x14ac:dyDescent="0.2">
      <c r="A2438" t="str">
        <f>IF(C2438&amp;G2438&amp;D2438&lt;&gt;'Funnel setup'!$K$3&amp;'Funnel setup'!$K$4&amp;'Funnel setup'!$K$6,".",IF(A2437=".",1,A2437+1))</f>
        <v>.</v>
      </c>
      <c r="B2438" s="244" t="str">
        <f t="shared" si="38"/>
        <v/>
      </c>
    </row>
    <row r="2439" spans="1:2" x14ac:dyDescent="0.2">
      <c r="A2439" t="str">
        <f>IF(C2439&amp;G2439&amp;D2439&lt;&gt;'Funnel setup'!$K$3&amp;'Funnel setup'!$K$4&amp;'Funnel setup'!$K$6,".",IF(A2438=".",1,A2438+1))</f>
        <v>.</v>
      </c>
      <c r="B2439" s="244" t="str">
        <f t="shared" si="38"/>
        <v/>
      </c>
    </row>
    <row r="2440" spans="1:2" x14ac:dyDescent="0.2">
      <c r="A2440" t="str">
        <f>IF(C2440&amp;G2440&amp;D2440&lt;&gt;'Funnel setup'!$K$3&amp;'Funnel setup'!$K$4&amp;'Funnel setup'!$K$6,".",IF(A2439=".",1,A2439+1))</f>
        <v>.</v>
      </c>
      <c r="B2440" s="244" t="str">
        <f t="shared" si="38"/>
        <v/>
      </c>
    </row>
    <row r="2441" spans="1:2" x14ac:dyDescent="0.2">
      <c r="A2441" t="str">
        <f>IF(C2441&amp;G2441&amp;D2441&lt;&gt;'Funnel setup'!$K$3&amp;'Funnel setup'!$K$4&amp;'Funnel setup'!$K$6,".",IF(A2440=".",1,A2440+1))</f>
        <v>.</v>
      </c>
      <c r="B2441" s="244" t="str">
        <f t="shared" si="38"/>
        <v/>
      </c>
    </row>
    <row r="2442" spans="1:2" x14ac:dyDescent="0.2">
      <c r="A2442" t="str">
        <f>IF(C2442&amp;G2442&amp;D2442&lt;&gt;'Funnel setup'!$K$3&amp;'Funnel setup'!$K$4&amp;'Funnel setup'!$K$6,".",IF(A2441=".",1,A2441+1))</f>
        <v>.</v>
      </c>
      <c r="B2442" s="244" t="str">
        <f t="shared" si="38"/>
        <v/>
      </c>
    </row>
    <row r="2443" spans="1:2" x14ac:dyDescent="0.2">
      <c r="A2443" t="str">
        <f>IF(C2443&amp;G2443&amp;D2443&lt;&gt;'Funnel setup'!$K$3&amp;'Funnel setup'!$K$4&amp;'Funnel setup'!$K$6,".",IF(A2442=".",1,A2442+1))</f>
        <v>.</v>
      </c>
      <c r="B2443" s="244" t="str">
        <f t="shared" si="38"/>
        <v/>
      </c>
    </row>
    <row r="2444" spans="1:2" x14ac:dyDescent="0.2">
      <c r="A2444" t="str">
        <f>IF(C2444&amp;G2444&amp;D2444&lt;&gt;'Funnel setup'!$K$3&amp;'Funnel setup'!$K$4&amp;'Funnel setup'!$K$6,".",IF(A2443=".",1,A2443+1))</f>
        <v>.</v>
      </c>
      <c r="B2444" s="244" t="str">
        <f t="shared" si="38"/>
        <v/>
      </c>
    </row>
    <row r="2445" spans="1:2" x14ac:dyDescent="0.2">
      <c r="A2445" t="str">
        <f>IF(C2445&amp;G2445&amp;D2445&lt;&gt;'Funnel setup'!$K$3&amp;'Funnel setup'!$K$4&amp;'Funnel setup'!$K$6,".",IF(A2444=".",1,A2444+1))</f>
        <v>.</v>
      </c>
      <c r="B2445" s="244" t="str">
        <f t="shared" si="38"/>
        <v/>
      </c>
    </row>
    <row r="2446" spans="1:2" x14ac:dyDescent="0.2">
      <c r="A2446" t="str">
        <f>IF(C2446&amp;G2446&amp;D2446&lt;&gt;'Funnel setup'!$K$3&amp;'Funnel setup'!$K$4&amp;'Funnel setup'!$K$6,".",IF(A2445=".",1,A2445+1))</f>
        <v>.</v>
      </c>
      <c r="B2446" s="244" t="str">
        <f t="shared" si="38"/>
        <v/>
      </c>
    </row>
    <row r="2447" spans="1:2" x14ac:dyDescent="0.2">
      <c r="A2447" t="str">
        <f>IF(C2447&amp;G2447&amp;D2447&lt;&gt;'Funnel setup'!$K$3&amp;'Funnel setup'!$K$4&amp;'Funnel setup'!$K$6,".",IF(A2446=".",1,A2446+1))</f>
        <v>.</v>
      </c>
      <c r="B2447" s="244" t="str">
        <f t="shared" si="38"/>
        <v/>
      </c>
    </row>
    <row r="2448" spans="1:2" x14ac:dyDescent="0.2">
      <c r="A2448" t="str">
        <f>IF(C2448&amp;G2448&amp;D2448&lt;&gt;'Funnel setup'!$K$3&amp;'Funnel setup'!$K$4&amp;'Funnel setup'!$K$6,".",IF(A2447=".",1,A2447+1))</f>
        <v>.</v>
      </c>
      <c r="B2448" s="244" t="str">
        <f t="shared" si="38"/>
        <v/>
      </c>
    </row>
    <row r="2449" spans="1:2" x14ac:dyDescent="0.2">
      <c r="A2449" t="str">
        <f>IF(C2449&amp;G2449&amp;D2449&lt;&gt;'Funnel setup'!$K$3&amp;'Funnel setup'!$K$4&amp;'Funnel setup'!$K$6,".",IF(A2448=".",1,A2448+1))</f>
        <v>.</v>
      </c>
      <c r="B2449" s="244" t="str">
        <f t="shared" si="38"/>
        <v/>
      </c>
    </row>
    <row r="2450" spans="1:2" x14ac:dyDescent="0.2">
      <c r="A2450" t="str">
        <f>IF(C2450&amp;G2450&amp;D2450&lt;&gt;'Funnel setup'!$K$3&amp;'Funnel setup'!$K$4&amp;'Funnel setup'!$K$6,".",IF(A2449=".",1,A2449+1))</f>
        <v>.</v>
      </c>
      <c r="B2450" s="244" t="str">
        <f t="shared" si="38"/>
        <v/>
      </c>
    </row>
    <row r="2451" spans="1:2" x14ac:dyDescent="0.2">
      <c r="A2451" t="str">
        <f>IF(C2451&amp;G2451&amp;D2451&lt;&gt;'Funnel setup'!$K$3&amp;'Funnel setup'!$K$4&amp;'Funnel setup'!$K$6,".",IF(A2450=".",1,A2450+1))</f>
        <v>.</v>
      </c>
      <c r="B2451" s="244" t="str">
        <f t="shared" si="38"/>
        <v/>
      </c>
    </row>
    <row r="2452" spans="1:2" x14ac:dyDescent="0.2">
      <c r="A2452" t="str">
        <f>IF(C2452&amp;G2452&amp;D2452&lt;&gt;'Funnel setup'!$K$3&amp;'Funnel setup'!$K$4&amp;'Funnel setup'!$K$6,".",IF(A2451=".",1,A2451+1))</f>
        <v>.</v>
      </c>
      <c r="B2452" s="244" t="str">
        <f t="shared" si="38"/>
        <v/>
      </c>
    </row>
    <row r="2453" spans="1:2" x14ac:dyDescent="0.2">
      <c r="A2453" t="str">
        <f>IF(C2453&amp;G2453&amp;D2453&lt;&gt;'Funnel setup'!$K$3&amp;'Funnel setup'!$K$4&amp;'Funnel setup'!$K$6,".",IF(A2452=".",1,A2452+1))</f>
        <v>.</v>
      </c>
      <c r="B2453" s="244" t="str">
        <f t="shared" si="38"/>
        <v/>
      </c>
    </row>
    <row r="2454" spans="1:2" x14ac:dyDescent="0.2">
      <c r="A2454" t="str">
        <f>IF(C2454&amp;G2454&amp;D2454&lt;&gt;'Funnel setup'!$K$3&amp;'Funnel setup'!$K$4&amp;'Funnel setup'!$K$6,".",IF(A2453=".",1,A2453+1))</f>
        <v>.</v>
      </c>
      <c r="B2454" s="244" t="str">
        <f t="shared" si="38"/>
        <v/>
      </c>
    </row>
    <row r="2455" spans="1:2" x14ac:dyDescent="0.2">
      <c r="A2455" t="str">
        <f>IF(C2455&amp;G2455&amp;D2455&lt;&gt;'Funnel setup'!$K$3&amp;'Funnel setup'!$K$4&amp;'Funnel setup'!$K$6,".",IF(A2454=".",1,A2454+1))</f>
        <v>.</v>
      </c>
      <c r="B2455" s="244" t="str">
        <f t="shared" si="38"/>
        <v/>
      </c>
    </row>
    <row r="2456" spans="1:2" x14ac:dyDescent="0.2">
      <c r="A2456" t="str">
        <f>IF(C2456&amp;G2456&amp;D2456&lt;&gt;'Funnel setup'!$K$3&amp;'Funnel setup'!$K$4&amp;'Funnel setup'!$K$6,".",IF(A2455=".",1,A2455+1))</f>
        <v>.</v>
      </c>
      <c r="B2456" s="244" t="str">
        <f t="shared" si="38"/>
        <v/>
      </c>
    </row>
    <row r="2457" spans="1:2" x14ac:dyDescent="0.2">
      <c r="A2457" t="str">
        <f>IF(C2457&amp;G2457&amp;D2457&lt;&gt;'Funnel setup'!$K$3&amp;'Funnel setup'!$K$4&amp;'Funnel setup'!$K$6,".",IF(A2456=".",1,A2456+1))</f>
        <v>.</v>
      </c>
      <c r="B2457" s="244" t="str">
        <f t="shared" si="38"/>
        <v/>
      </c>
    </row>
    <row r="2458" spans="1:2" x14ac:dyDescent="0.2">
      <c r="A2458" t="str">
        <f>IF(C2458&amp;G2458&amp;D2458&lt;&gt;'Funnel setup'!$K$3&amp;'Funnel setup'!$K$4&amp;'Funnel setup'!$K$6,".",IF(A2457=".",1,A2457+1))</f>
        <v>.</v>
      </c>
      <c r="B2458" s="244" t="str">
        <f t="shared" si="38"/>
        <v/>
      </c>
    </row>
    <row r="2459" spans="1:2" x14ac:dyDescent="0.2">
      <c r="A2459" t="str">
        <f>IF(C2459&amp;G2459&amp;D2459&lt;&gt;'Funnel setup'!$K$3&amp;'Funnel setup'!$K$4&amp;'Funnel setup'!$K$6,".",IF(A2458=".",1,A2458+1))</f>
        <v>.</v>
      </c>
      <c r="B2459" s="244" t="str">
        <f t="shared" si="38"/>
        <v/>
      </c>
    </row>
    <row r="2460" spans="1:2" x14ac:dyDescent="0.2">
      <c r="A2460" t="str">
        <f>IF(C2460&amp;G2460&amp;D2460&lt;&gt;'Funnel setup'!$K$3&amp;'Funnel setup'!$K$4&amp;'Funnel setup'!$K$6,".",IF(A2459=".",1,A2459+1))</f>
        <v>.</v>
      </c>
      <c r="B2460" s="244" t="str">
        <f t="shared" si="38"/>
        <v/>
      </c>
    </row>
    <row r="2461" spans="1:2" x14ac:dyDescent="0.2">
      <c r="A2461" t="str">
        <f>IF(C2461&amp;G2461&amp;D2461&lt;&gt;'Funnel setup'!$K$3&amp;'Funnel setup'!$K$4&amp;'Funnel setup'!$K$6,".",IF(A2460=".",1,A2460+1))</f>
        <v>.</v>
      </c>
      <c r="B2461" s="244" t="str">
        <f t="shared" si="38"/>
        <v/>
      </c>
    </row>
    <row r="2462" spans="1:2" x14ac:dyDescent="0.2">
      <c r="A2462" t="str">
        <f>IF(C2462&amp;G2462&amp;D2462&lt;&gt;'Funnel setup'!$K$3&amp;'Funnel setup'!$K$4&amp;'Funnel setup'!$K$6,".",IF(A2461=".",1,A2461+1))</f>
        <v>.</v>
      </c>
      <c r="B2462" s="244" t="str">
        <f t="shared" si="38"/>
        <v/>
      </c>
    </row>
    <row r="2463" spans="1:2" x14ac:dyDescent="0.2">
      <c r="A2463" t="str">
        <f>IF(C2463&amp;G2463&amp;D2463&lt;&gt;'Funnel setup'!$K$3&amp;'Funnel setup'!$K$4&amp;'Funnel setup'!$K$6,".",IF(A2462=".",1,A2462+1))</f>
        <v>.</v>
      </c>
      <c r="B2463" s="244" t="str">
        <f t="shared" si="38"/>
        <v/>
      </c>
    </row>
    <row r="2464" spans="1:2" x14ac:dyDescent="0.2">
      <c r="A2464" t="str">
        <f>IF(C2464&amp;G2464&amp;D2464&lt;&gt;'Funnel setup'!$K$3&amp;'Funnel setup'!$K$4&amp;'Funnel setup'!$K$6,".",IF(A2463=".",1,A2463+1))</f>
        <v>.</v>
      </c>
      <c r="B2464" s="244" t="str">
        <f t="shared" si="38"/>
        <v/>
      </c>
    </row>
    <row r="2465" spans="1:2" x14ac:dyDescent="0.2">
      <c r="A2465" t="str">
        <f>IF(C2465&amp;G2465&amp;D2465&lt;&gt;'Funnel setup'!$K$3&amp;'Funnel setup'!$K$4&amp;'Funnel setup'!$K$6,".",IF(A2464=".",1,A2464+1))</f>
        <v>.</v>
      </c>
      <c r="B2465" s="244" t="str">
        <f t="shared" si="38"/>
        <v/>
      </c>
    </row>
    <row r="2466" spans="1:2" x14ac:dyDescent="0.2">
      <c r="A2466" t="str">
        <f>IF(C2466&amp;G2466&amp;D2466&lt;&gt;'Funnel setup'!$K$3&amp;'Funnel setup'!$K$4&amp;'Funnel setup'!$K$6,".",IF(A2465=".",1,A2465+1))</f>
        <v>.</v>
      </c>
      <c r="B2466" s="244" t="str">
        <f t="shared" si="38"/>
        <v/>
      </c>
    </row>
    <row r="2467" spans="1:2" x14ac:dyDescent="0.2">
      <c r="A2467" t="str">
        <f>IF(C2467&amp;G2467&amp;D2467&lt;&gt;'Funnel setup'!$K$3&amp;'Funnel setup'!$K$4&amp;'Funnel setup'!$K$6,".",IF(A2466=".",1,A2466+1))</f>
        <v>.</v>
      </c>
      <c r="B2467" s="244" t="str">
        <f t="shared" si="38"/>
        <v/>
      </c>
    </row>
    <row r="2468" spans="1:2" x14ac:dyDescent="0.2">
      <c r="A2468" t="str">
        <f>IF(C2468&amp;G2468&amp;D2468&lt;&gt;'Funnel setup'!$K$3&amp;'Funnel setup'!$K$4&amp;'Funnel setup'!$K$6,".",IF(A2467=".",1,A2467+1))</f>
        <v>.</v>
      </c>
      <c r="B2468" s="244" t="str">
        <f t="shared" si="38"/>
        <v/>
      </c>
    </row>
    <row r="2469" spans="1:2" x14ac:dyDescent="0.2">
      <c r="A2469" t="str">
        <f>IF(C2469&amp;G2469&amp;D2469&lt;&gt;'Funnel setup'!$K$3&amp;'Funnel setup'!$K$4&amp;'Funnel setup'!$K$6,".",IF(A2468=".",1,A2468+1))</f>
        <v>.</v>
      </c>
      <c r="B2469" s="244" t="str">
        <f t="shared" si="38"/>
        <v/>
      </c>
    </row>
    <row r="2470" spans="1:2" x14ac:dyDescent="0.2">
      <c r="A2470" t="str">
        <f>IF(C2470&amp;G2470&amp;D2470&lt;&gt;'Funnel setup'!$K$3&amp;'Funnel setup'!$K$4&amp;'Funnel setup'!$K$6,".",IF(A2469=".",1,A2469+1))</f>
        <v>.</v>
      </c>
      <c r="B2470" s="244" t="str">
        <f t="shared" si="38"/>
        <v/>
      </c>
    </row>
    <row r="2471" spans="1:2" x14ac:dyDescent="0.2">
      <c r="A2471" t="str">
        <f>IF(C2471&amp;G2471&amp;D2471&lt;&gt;'Funnel setup'!$K$3&amp;'Funnel setup'!$K$4&amp;'Funnel setup'!$K$6,".",IF(A2470=".",1,A2470+1))</f>
        <v>.</v>
      </c>
      <c r="B2471" s="244" t="str">
        <f t="shared" si="38"/>
        <v/>
      </c>
    </row>
    <row r="2472" spans="1:2" x14ac:dyDescent="0.2">
      <c r="A2472" t="str">
        <f>IF(C2472&amp;G2472&amp;D2472&lt;&gt;'Funnel setup'!$K$3&amp;'Funnel setup'!$K$4&amp;'Funnel setup'!$K$6,".",IF(A2471=".",1,A2471+1))</f>
        <v>.</v>
      </c>
      <c r="B2472" s="244" t="str">
        <f t="shared" si="38"/>
        <v/>
      </c>
    </row>
    <row r="2473" spans="1:2" x14ac:dyDescent="0.2">
      <c r="A2473" t="str">
        <f>IF(C2473&amp;G2473&amp;D2473&lt;&gt;'Funnel setup'!$K$3&amp;'Funnel setup'!$K$4&amp;'Funnel setup'!$K$6,".",IF(A2472=".",1,A2472+1))</f>
        <v>.</v>
      </c>
      <c r="B2473" s="244" t="str">
        <f t="shared" si="38"/>
        <v/>
      </c>
    </row>
    <row r="2474" spans="1:2" x14ac:dyDescent="0.2">
      <c r="A2474" t="str">
        <f>IF(C2474&amp;G2474&amp;D2474&lt;&gt;'Funnel setup'!$K$3&amp;'Funnel setup'!$K$4&amp;'Funnel setup'!$K$6,".",IF(A2473=".",1,A2473+1))</f>
        <v>.</v>
      </c>
      <c r="B2474" s="244" t="str">
        <f t="shared" si="38"/>
        <v/>
      </c>
    </row>
    <row r="2475" spans="1:2" x14ac:dyDescent="0.2">
      <c r="A2475" t="str">
        <f>IF(C2475&amp;G2475&amp;D2475&lt;&gt;'Funnel setup'!$K$3&amp;'Funnel setup'!$K$4&amp;'Funnel setup'!$K$6,".",IF(A2474=".",1,A2474+1))</f>
        <v>.</v>
      </c>
      <c r="B2475" s="244" t="str">
        <f t="shared" si="38"/>
        <v/>
      </c>
    </row>
    <row r="2476" spans="1:2" x14ac:dyDescent="0.2">
      <c r="A2476" t="str">
        <f>IF(C2476&amp;G2476&amp;D2476&lt;&gt;'Funnel setup'!$K$3&amp;'Funnel setup'!$K$4&amp;'Funnel setup'!$K$6,".",IF(A2475=".",1,A2475+1))</f>
        <v>.</v>
      </c>
      <c r="B2476" s="244" t="str">
        <f t="shared" si="38"/>
        <v/>
      </c>
    </row>
    <row r="2477" spans="1:2" x14ac:dyDescent="0.2">
      <c r="A2477" t="str">
        <f>IF(C2477&amp;G2477&amp;D2477&lt;&gt;'Funnel setup'!$K$3&amp;'Funnel setup'!$K$4&amp;'Funnel setup'!$K$6,".",IF(A2476=".",1,A2476+1))</f>
        <v>.</v>
      </c>
      <c r="B2477" s="244" t="str">
        <f t="shared" si="38"/>
        <v/>
      </c>
    </row>
    <row r="2478" spans="1:2" x14ac:dyDescent="0.2">
      <c r="A2478" t="str">
        <f>IF(C2478&amp;G2478&amp;D2478&lt;&gt;'Funnel setup'!$K$3&amp;'Funnel setup'!$K$4&amp;'Funnel setup'!$K$6,".",IF(A2477=".",1,A2477+1))</f>
        <v>.</v>
      </c>
      <c r="B2478" s="244" t="str">
        <f t="shared" si="38"/>
        <v/>
      </c>
    </row>
    <row r="2479" spans="1:2" x14ac:dyDescent="0.2">
      <c r="A2479" t="str">
        <f>IF(C2479&amp;G2479&amp;D2479&lt;&gt;'Funnel setup'!$K$3&amp;'Funnel setup'!$K$4&amp;'Funnel setup'!$K$6,".",IF(A2478=".",1,A2478+1))</f>
        <v>.</v>
      </c>
      <c r="B2479" s="244" t="str">
        <f t="shared" si="38"/>
        <v/>
      </c>
    </row>
    <row r="2480" spans="1:2" x14ac:dyDescent="0.2">
      <c r="A2480" t="str">
        <f>IF(C2480&amp;G2480&amp;D2480&lt;&gt;'Funnel setup'!$K$3&amp;'Funnel setup'!$K$4&amp;'Funnel setup'!$K$6,".",IF(A2479=".",1,A2479+1))</f>
        <v>.</v>
      </c>
      <c r="B2480" s="244" t="str">
        <f t="shared" si="38"/>
        <v/>
      </c>
    </row>
    <row r="2481" spans="1:2" x14ac:dyDescent="0.2">
      <c r="A2481" t="str">
        <f>IF(C2481&amp;G2481&amp;D2481&lt;&gt;'Funnel setup'!$K$3&amp;'Funnel setup'!$K$4&amp;'Funnel setup'!$K$6,".",IF(A2480=".",1,A2480+1))</f>
        <v>.</v>
      </c>
      <c r="B2481" s="244" t="str">
        <f t="shared" si="38"/>
        <v/>
      </c>
    </row>
    <row r="2482" spans="1:2" x14ac:dyDescent="0.2">
      <c r="A2482" t="str">
        <f>IF(C2482&amp;G2482&amp;D2482&lt;&gt;'Funnel setup'!$K$3&amp;'Funnel setup'!$K$4&amp;'Funnel setup'!$K$6,".",IF(A2481=".",1,A2481+1))</f>
        <v>.</v>
      </c>
      <c r="B2482" s="244" t="str">
        <f t="shared" si="38"/>
        <v/>
      </c>
    </row>
    <row r="2483" spans="1:2" x14ac:dyDescent="0.2">
      <c r="A2483" t="str">
        <f>IF(C2483&amp;G2483&amp;D2483&lt;&gt;'Funnel setup'!$K$3&amp;'Funnel setup'!$K$4&amp;'Funnel setup'!$K$6,".",IF(A2482=".",1,A2482+1))</f>
        <v>.</v>
      </c>
      <c r="B2483" s="244" t="str">
        <f t="shared" si="38"/>
        <v/>
      </c>
    </row>
    <row r="2484" spans="1:2" x14ac:dyDescent="0.2">
      <c r="A2484" t="str">
        <f>IF(C2484&amp;G2484&amp;D2484&lt;&gt;'Funnel setup'!$K$3&amp;'Funnel setup'!$K$4&amp;'Funnel setup'!$K$6,".",IF(A2483=".",1,A2483+1))</f>
        <v>.</v>
      </c>
      <c r="B2484" s="244" t="str">
        <f t="shared" si="38"/>
        <v/>
      </c>
    </row>
    <row r="2485" spans="1:2" x14ac:dyDescent="0.2">
      <c r="A2485" t="str">
        <f>IF(C2485&amp;G2485&amp;D2485&lt;&gt;'Funnel setup'!$K$3&amp;'Funnel setup'!$K$4&amp;'Funnel setup'!$K$6,".",IF(A2484=".",1,A2484+1))</f>
        <v>.</v>
      </c>
      <c r="B2485" s="244" t="str">
        <f t="shared" si="38"/>
        <v/>
      </c>
    </row>
    <row r="2486" spans="1:2" x14ac:dyDescent="0.2">
      <c r="A2486" t="str">
        <f>IF(C2486&amp;G2486&amp;D2486&lt;&gt;'Funnel setup'!$K$3&amp;'Funnel setup'!$K$4&amp;'Funnel setup'!$K$6,".",IF(A2485=".",1,A2485+1))</f>
        <v>.</v>
      </c>
      <c r="B2486" s="244" t="str">
        <f t="shared" si="38"/>
        <v/>
      </c>
    </row>
    <row r="2487" spans="1:2" x14ac:dyDescent="0.2">
      <c r="A2487" t="str">
        <f>IF(C2487&amp;G2487&amp;D2487&lt;&gt;'Funnel setup'!$K$3&amp;'Funnel setup'!$K$4&amp;'Funnel setup'!$K$6,".",IF(A2486=".",1,A2486+1))</f>
        <v>.</v>
      </c>
      <c r="B2487" s="244" t="str">
        <f t="shared" si="38"/>
        <v/>
      </c>
    </row>
    <row r="2488" spans="1:2" x14ac:dyDescent="0.2">
      <c r="A2488" t="str">
        <f>IF(C2488&amp;G2488&amp;D2488&lt;&gt;'Funnel setup'!$K$3&amp;'Funnel setup'!$K$4&amp;'Funnel setup'!$K$6,".",IF(A2487=".",1,A2487+1))</f>
        <v>.</v>
      </c>
      <c r="B2488" s="244" t="str">
        <f t="shared" si="38"/>
        <v/>
      </c>
    </row>
    <row r="2489" spans="1:2" x14ac:dyDescent="0.2">
      <c r="A2489" t="str">
        <f>IF(C2489&amp;G2489&amp;D2489&lt;&gt;'Funnel setup'!$K$3&amp;'Funnel setup'!$K$4&amp;'Funnel setup'!$K$6,".",IF(A2488=".",1,A2488+1))</f>
        <v>.</v>
      </c>
      <c r="B2489" s="244" t="str">
        <f t="shared" si="38"/>
        <v/>
      </c>
    </row>
    <row r="2490" spans="1:2" x14ac:dyDescent="0.2">
      <c r="A2490" t="str">
        <f>IF(C2490&amp;G2490&amp;D2490&lt;&gt;'Funnel setup'!$K$3&amp;'Funnel setup'!$K$4&amp;'Funnel setup'!$K$6,".",IF(A2489=".",1,A2489+1))</f>
        <v>.</v>
      </c>
      <c r="B2490" s="244" t="str">
        <f t="shared" si="38"/>
        <v/>
      </c>
    </row>
    <row r="2491" spans="1:2" x14ac:dyDescent="0.2">
      <c r="A2491" t="str">
        <f>IF(C2491&amp;G2491&amp;D2491&lt;&gt;'Funnel setup'!$K$3&amp;'Funnel setup'!$K$4&amp;'Funnel setup'!$K$6,".",IF(A2490=".",1,A2490+1))</f>
        <v>.</v>
      </c>
      <c r="B2491" s="244" t="str">
        <f t="shared" si="38"/>
        <v/>
      </c>
    </row>
    <row r="2492" spans="1:2" x14ac:dyDescent="0.2">
      <c r="A2492" t="str">
        <f>IF(C2492&amp;G2492&amp;D2492&lt;&gt;'Funnel setup'!$K$3&amp;'Funnel setup'!$K$4&amp;'Funnel setup'!$K$6,".",IF(A2491=".",1,A2491+1))</f>
        <v>.</v>
      </c>
      <c r="B2492" s="244" t="str">
        <f t="shared" si="38"/>
        <v/>
      </c>
    </row>
    <row r="2493" spans="1:2" x14ac:dyDescent="0.2">
      <c r="A2493" t="str">
        <f>IF(C2493&amp;G2493&amp;D2493&lt;&gt;'Funnel setup'!$K$3&amp;'Funnel setup'!$K$4&amp;'Funnel setup'!$K$6,".",IF(A2492=".",1,A2492+1))</f>
        <v>.</v>
      </c>
      <c r="B2493" s="244" t="str">
        <f t="shared" si="38"/>
        <v/>
      </c>
    </row>
    <row r="2494" spans="1:2" x14ac:dyDescent="0.2">
      <c r="A2494" t="str">
        <f>IF(C2494&amp;G2494&amp;D2494&lt;&gt;'Funnel setup'!$K$3&amp;'Funnel setup'!$K$4&amp;'Funnel setup'!$K$6,".",IF(A2493=".",1,A2493+1))</f>
        <v>.</v>
      </c>
      <c r="B2494" s="244" t="str">
        <f t="shared" si="38"/>
        <v/>
      </c>
    </row>
    <row r="2495" spans="1:2" x14ac:dyDescent="0.2">
      <c r="A2495" t="str">
        <f>IF(C2495&amp;G2495&amp;D2495&lt;&gt;'Funnel setup'!$K$3&amp;'Funnel setup'!$K$4&amp;'Funnel setup'!$K$6,".",IF(A2494=".",1,A2494+1))</f>
        <v>.</v>
      </c>
      <c r="B2495" s="244" t="str">
        <f t="shared" si="38"/>
        <v/>
      </c>
    </row>
    <row r="2496" spans="1:2" x14ac:dyDescent="0.2">
      <c r="A2496" t="str">
        <f>IF(C2496&amp;G2496&amp;D2496&lt;&gt;'Funnel setup'!$K$3&amp;'Funnel setup'!$K$4&amp;'Funnel setup'!$K$6,".",IF(A2495=".",1,A2495+1))</f>
        <v>.</v>
      </c>
      <c r="B2496" s="244" t="str">
        <f t="shared" si="38"/>
        <v/>
      </c>
    </row>
    <row r="2497" spans="1:2" x14ac:dyDescent="0.2">
      <c r="A2497" t="str">
        <f>IF(C2497&amp;G2497&amp;D2497&lt;&gt;'Funnel setup'!$K$3&amp;'Funnel setup'!$K$4&amp;'Funnel setup'!$K$6,".",IF(A2496=".",1,A2496+1))</f>
        <v>.</v>
      </c>
      <c r="B2497" s="244" t="str">
        <f t="shared" si="38"/>
        <v/>
      </c>
    </row>
    <row r="2498" spans="1:2" x14ac:dyDescent="0.2">
      <c r="A2498" t="str">
        <f>IF(C2498&amp;G2498&amp;D2498&lt;&gt;'Funnel setup'!$K$3&amp;'Funnel setup'!$K$4&amp;'Funnel setup'!$K$6,".",IF(A2497=".",1,A2497+1))</f>
        <v>.</v>
      </c>
      <c r="B2498" s="244" t="str">
        <f t="shared" ref="B2498:B2561" si="39">C2498&amp;D2498&amp;F2498&amp;G2498</f>
        <v/>
      </c>
    </row>
    <row r="2499" spans="1:2" x14ac:dyDescent="0.2">
      <c r="A2499" t="str">
        <f>IF(C2499&amp;G2499&amp;D2499&lt;&gt;'Funnel setup'!$K$3&amp;'Funnel setup'!$K$4&amp;'Funnel setup'!$K$6,".",IF(A2498=".",1,A2498+1))</f>
        <v>.</v>
      </c>
      <c r="B2499" s="244" t="str">
        <f t="shared" si="39"/>
        <v/>
      </c>
    </row>
    <row r="2500" spans="1:2" x14ac:dyDescent="0.2">
      <c r="A2500" t="str">
        <f>IF(C2500&amp;G2500&amp;D2500&lt;&gt;'Funnel setup'!$K$3&amp;'Funnel setup'!$K$4&amp;'Funnel setup'!$K$6,".",IF(A2499=".",1,A2499+1))</f>
        <v>.</v>
      </c>
      <c r="B2500" s="244" t="str">
        <f t="shared" si="39"/>
        <v/>
      </c>
    </row>
    <row r="2501" spans="1:2" x14ac:dyDescent="0.2">
      <c r="A2501" t="str">
        <f>IF(C2501&amp;G2501&amp;D2501&lt;&gt;'Funnel setup'!$K$3&amp;'Funnel setup'!$K$4&amp;'Funnel setup'!$K$6,".",IF(A2500=".",1,A2500+1))</f>
        <v>.</v>
      </c>
      <c r="B2501" s="244" t="str">
        <f t="shared" si="39"/>
        <v/>
      </c>
    </row>
    <row r="2502" spans="1:2" x14ac:dyDescent="0.2">
      <c r="A2502" t="str">
        <f>IF(C2502&amp;G2502&amp;D2502&lt;&gt;'Funnel setup'!$K$3&amp;'Funnel setup'!$K$4&amp;'Funnel setup'!$K$6,".",IF(A2501=".",1,A2501+1))</f>
        <v>.</v>
      </c>
      <c r="B2502" s="244" t="str">
        <f t="shared" si="39"/>
        <v/>
      </c>
    </row>
    <row r="2503" spans="1:2" x14ac:dyDescent="0.2">
      <c r="A2503" t="str">
        <f>IF(C2503&amp;G2503&amp;D2503&lt;&gt;'Funnel setup'!$K$3&amp;'Funnel setup'!$K$4&amp;'Funnel setup'!$K$6,".",IF(A2502=".",1,A2502+1))</f>
        <v>.</v>
      </c>
      <c r="B2503" s="244" t="str">
        <f t="shared" si="39"/>
        <v/>
      </c>
    </row>
    <row r="2504" spans="1:2" x14ac:dyDescent="0.2">
      <c r="A2504" t="str">
        <f>IF(C2504&amp;G2504&amp;D2504&lt;&gt;'Funnel setup'!$K$3&amp;'Funnel setup'!$K$4&amp;'Funnel setup'!$K$6,".",IF(A2503=".",1,A2503+1))</f>
        <v>.</v>
      </c>
      <c r="B2504" s="244" t="str">
        <f t="shared" si="39"/>
        <v/>
      </c>
    </row>
    <row r="2505" spans="1:2" x14ac:dyDescent="0.2">
      <c r="A2505" t="str">
        <f>IF(C2505&amp;G2505&amp;D2505&lt;&gt;'Funnel setup'!$K$3&amp;'Funnel setup'!$K$4&amp;'Funnel setup'!$K$6,".",IF(A2504=".",1,A2504+1))</f>
        <v>.</v>
      </c>
      <c r="B2505" s="244" t="str">
        <f t="shared" si="39"/>
        <v/>
      </c>
    </row>
    <row r="2506" spans="1:2" x14ac:dyDescent="0.2">
      <c r="A2506" t="str">
        <f>IF(C2506&amp;G2506&amp;D2506&lt;&gt;'Funnel setup'!$K$3&amp;'Funnel setup'!$K$4&amp;'Funnel setup'!$K$6,".",IF(A2505=".",1,A2505+1))</f>
        <v>.</v>
      </c>
      <c r="B2506" s="244" t="str">
        <f t="shared" si="39"/>
        <v/>
      </c>
    </row>
    <row r="2507" spans="1:2" x14ac:dyDescent="0.2">
      <c r="A2507" t="str">
        <f>IF(C2507&amp;G2507&amp;D2507&lt;&gt;'Funnel setup'!$K$3&amp;'Funnel setup'!$K$4&amp;'Funnel setup'!$K$6,".",IF(A2506=".",1,A2506+1))</f>
        <v>.</v>
      </c>
      <c r="B2507" s="244" t="str">
        <f t="shared" si="39"/>
        <v/>
      </c>
    </row>
    <row r="2508" spans="1:2" x14ac:dyDescent="0.2">
      <c r="A2508" t="str">
        <f>IF(C2508&amp;G2508&amp;D2508&lt;&gt;'Funnel setup'!$K$3&amp;'Funnel setup'!$K$4&amp;'Funnel setup'!$K$6,".",IF(A2507=".",1,A2507+1))</f>
        <v>.</v>
      </c>
      <c r="B2508" s="244" t="str">
        <f t="shared" si="39"/>
        <v/>
      </c>
    </row>
    <row r="2509" spans="1:2" x14ac:dyDescent="0.2">
      <c r="A2509" t="str">
        <f>IF(C2509&amp;G2509&amp;D2509&lt;&gt;'Funnel setup'!$K$3&amp;'Funnel setup'!$K$4&amp;'Funnel setup'!$K$6,".",IF(A2508=".",1,A2508+1))</f>
        <v>.</v>
      </c>
      <c r="B2509" s="244" t="str">
        <f t="shared" si="39"/>
        <v/>
      </c>
    </row>
    <row r="2510" spans="1:2" x14ac:dyDescent="0.2">
      <c r="A2510" t="str">
        <f>IF(C2510&amp;G2510&amp;D2510&lt;&gt;'Funnel setup'!$K$3&amp;'Funnel setup'!$K$4&amp;'Funnel setup'!$K$6,".",IF(A2509=".",1,A2509+1))</f>
        <v>.</v>
      </c>
      <c r="B2510" s="244" t="str">
        <f t="shared" si="39"/>
        <v/>
      </c>
    </row>
    <row r="2511" spans="1:2" x14ac:dyDescent="0.2">
      <c r="A2511" t="str">
        <f>IF(C2511&amp;G2511&amp;D2511&lt;&gt;'Funnel setup'!$K$3&amp;'Funnel setup'!$K$4&amp;'Funnel setup'!$K$6,".",IF(A2510=".",1,A2510+1))</f>
        <v>.</v>
      </c>
      <c r="B2511" s="244" t="str">
        <f t="shared" si="39"/>
        <v/>
      </c>
    </row>
    <row r="2512" spans="1:2" x14ac:dyDescent="0.2">
      <c r="A2512" t="str">
        <f>IF(C2512&amp;G2512&amp;D2512&lt;&gt;'Funnel setup'!$K$3&amp;'Funnel setup'!$K$4&amp;'Funnel setup'!$K$6,".",IF(A2511=".",1,A2511+1))</f>
        <v>.</v>
      </c>
      <c r="B2512" s="244" t="str">
        <f t="shared" si="39"/>
        <v/>
      </c>
    </row>
    <row r="2513" spans="1:2" x14ac:dyDescent="0.2">
      <c r="A2513" t="str">
        <f>IF(C2513&amp;G2513&amp;D2513&lt;&gt;'Funnel setup'!$K$3&amp;'Funnel setup'!$K$4&amp;'Funnel setup'!$K$6,".",IF(A2512=".",1,A2512+1))</f>
        <v>.</v>
      </c>
      <c r="B2513" s="244" t="str">
        <f t="shared" si="39"/>
        <v/>
      </c>
    </row>
    <row r="2514" spans="1:2" x14ac:dyDescent="0.2">
      <c r="A2514" t="str">
        <f>IF(C2514&amp;G2514&amp;D2514&lt;&gt;'Funnel setup'!$K$3&amp;'Funnel setup'!$K$4&amp;'Funnel setup'!$K$6,".",IF(A2513=".",1,A2513+1))</f>
        <v>.</v>
      </c>
      <c r="B2514" s="244" t="str">
        <f t="shared" si="39"/>
        <v/>
      </c>
    </row>
    <row r="2515" spans="1:2" x14ac:dyDescent="0.2">
      <c r="A2515" t="str">
        <f>IF(C2515&amp;G2515&amp;D2515&lt;&gt;'Funnel setup'!$K$3&amp;'Funnel setup'!$K$4&amp;'Funnel setup'!$K$6,".",IF(A2514=".",1,A2514+1))</f>
        <v>.</v>
      </c>
      <c r="B2515" s="244" t="str">
        <f t="shared" si="39"/>
        <v/>
      </c>
    </row>
    <row r="2516" spans="1:2" x14ac:dyDescent="0.2">
      <c r="A2516" t="str">
        <f>IF(C2516&amp;G2516&amp;D2516&lt;&gt;'Funnel setup'!$K$3&amp;'Funnel setup'!$K$4&amp;'Funnel setup'!$K$6,".",IF(A2515=".",1,A2515+1))</f>
        <v>.</v>
      </c>
      <c r="B2516" s="244" t="str">
        <f t="shared" si="39"/>
        <v/>
      </c>
    </row>
    <row r="2517" spans="1:2" x14ac:dyDescent="0.2">
      <c r="A2517" t="str">
        <f>IF(C2517&amp;G2517&amp;D2517&lt;&gt;'Funnel setup'!$K$3&amp;'Funnel setup'!$K$4&amp;'Funnel setup'!$K$6,".",IF(A2516=".",1,A2516+1))</f>
        <v>.</v>
      </c>
      <c r="B2517" s="244" t="str">
        <f t="shared" si="39"/>
        <v/>
      </c>
    </row>
    <row r="2518" spans="1:2" x14ac:dyDescent="0.2">
      <c r="A2518" t="str">
        <f>IF(C2518&amp;G2518&amp;D2518&lt;&gt;'Funnel setup'!$K$3&amp;'Funnel setup'!$K$4&amp;'Funnel setup'!$K$6,".",IF(A2517=".",1,A2517+1))</f>
        <v>.</v>
      </c>
      <c r="B2518" s="244" t="str">
        <f t="shared" si="39"/>
        <v/>
      </c>
    </row>
    <row r="2519" spans="1:2" x14ac:dyDescent="0.2">
      <c r="A2519" t="str">
        <f>IF(C2519&amp;G2519&amp;D2519&lt;&gt;'Funnel setup'!$K$3&amp;'Funnel setup'!$K$4&amp;'Funnel setup'!$K$6,".",IF(A2518=".",1,A2518+1))</f>
        <v>.</v>
      </c>
      <c r="B2519" s="244" t="str">
        <f t="shared" si="39"/>
        <v/>
      </c>
    </row>
    <row r="2520" spans="1:2" x14ac:dyDescent="0.2">
      <c r="A2520" t="str">
        <f>IF(C2520&amp;G2520&amp;D2520&lt;&gt;'Funnel setup'!$K$3&amp;'Funnel setup'!$K$4&amp;'Funnel setup'!$K$6,".",IF(A2519=".",1,A2519+1))</f>
        <v>.</v>
      </c>
      <c r="B2520" s="244" t="str">
        <f t="shared" si="39"/>
        <v/>
      </c>
    </row>
    <row r="2521" spans="1:2" x14ac:dyDescent="0.2">
      <c r="A2521" t="str">
        <f>IF(C2521&amp;G2521&amp;D2521&lt;&gt;'Funnel setup'!$K$3&amp;'Funnel setup'!$K$4&amp;'Funnel setup'!$K$6,".",IF(A2520=".",1,A2520+1))</f>
        <v>.</v>
      </c>
      <c r="B2521" s="244" t="str">
        <f t="shared" si="39"/>
        <v/>
      </c>
    </row>
    <row r="2522" spans="1:2" x14ac:dyDescent="0.2">
      <c r="A2522" t="str">
        <f>IF(C2522&amp;G2522&amp;D2522&lt;&gt;'Funnel setup'!$K$3&amp;'Funnel setup'!$K$4&amp;'Funnel setup'!$K$6,".",IF(A2521=".",1,A2521+1))</f>
        <v>.</v>
      </c>
      <c r="B2522" s="244" t="str">
        <f t="shared" si="39"/>
        <v/>
      </c>
    </row>
    <row r="2523" spans="1:2" x14ac:dyDescent="0.2">
      <c r="A2523" t="str">
        <f>IF(C2523&amp;G2523&amp;D2523&lt;&gt;'Funnel setup'!$K$3&amp;'Funnel setup'!$K$4&amp;'Funnel setup'!$K$6,".",IF(A2522=".",1,A2522+1))</f>
        <v>.</v>
      </c>
      <c r="B2523" s="244" t="str">
        <f t="shared" si="39"/>
        <v/>
      </c>
    </row>
    <row r="2524" spans="1:2" x14ac:dyDescent="0.2">
      <c r="A2524" t="str">
        <f>IF(C2524&amp;G2524&amp;D2524&lt;&gt;'Funnel setup'!$K$3&amp;'Funnel setup'!$K$4&amp;'Funnel setup'!$K$6,".",IF(A2523=".",1,A2523+1))</f>
        <v>.</v>
      </c>
      <c r="B2524" s="244" t="str">
        <f t="shared" si="39"/>
        <v/>
      </c>
    </row>
    <row r="2525" spans="1:2" x14ac:dyDescent="0.2">
      <c r="A2525" t="str">
        <f>IF(C2525&amp;G2525&amp;D2525&lt;&gt;'Funnel setup'!$K$3&amp;'Funnel setup'!$K$4&amp;'Funnel setup'!$K$6,".",IF(A2524=".",1,A2524+1))</f>
        <v>.</v>
      </c>
      <c r="B2525" s="244" t="str">
        <f t="shared" si="39"/>
        <v/>
      </c>
    </row>
    <row r="2526" spans="1:2" x14ac:dyDescent="0.2">
      <c r="A2526" t="str">
        <f>IF(C2526&amp;G2526&amp;D2526&lt;&gt;'Funnel setup'!$K$3&amp;'Funnel setup'!$K$4&amp;'Funnel setup'!$K$6,".",IF(A2525=".",1,A2525+1))</f>
        <v>.</v>
      </c>
      <c r="B2526" s="244" t="str">
        <f t="shared" si="39"/>
        <v/>
      </c>
    </row>
    <row r="2527" spans="1:2" x14ac:dyDescent="0.2">
      <c r="A2527" t="str">
        <f>IF(C2527&amp;G2527&amp;D2527&lt;&gt;'Funnel setup'!$K$3&amp;'Funnel setup'!$K$4&amp;'Funnel setup'!$K$6,".",IF(A2526=".",1,A2526+1))</f>
        <v>.</v>
      </c>
      <c r="B2527" s="244" t="str">
        <f t="shared" si="39"/>
        <v/>
      </c>
    </row>
    <row r="2528" spans="1:2" x14ac:dyDescent="0.2">
      <c r="A2528" t="str">
        <f>IF(C2528&amp;G2528&amp;D2528&lt;&gt;'Funnel setup'!$K$3&amp;'Funnel setup'!$K$4&amp;'Funnel setup'!$K$6,".",IF(A2527=".",1,A2527+1))</f>
        <v>.</v>
      </c>
      <c r="B2528" s="244" t="str">
        <f t="shared" si="39"/>
        <v/>
      </c>
    </row>
    <row r="2529" spans="1:2" x14ac:dyDescent="0.2">
      <c r="A2529" t="str">
        <f>IF(C2529&amp;G2529&amp;D2529&lt;&gt;'Funnel setup'!$K$3&amp;'Funnel setup'!$K$4&amp;'Funnel setup'!$K$6,".",IF(A2528=".",1,A2528+1))</f>
        <v>.</v>
      </c>
      <c r="B2529" s="244" t="str">
        <f t="shared" si="39"/>
        <v/>
      </c>
    </row>
    <row r="2530" spans="1:2" x14ac:dyDescent="0.2">
      <c r="A2530" t="str">
        <f>IF(C2530&amp;G2530&amp;D2530&lt;&gt;'Funnel setup'!$K$3&amp;'Funnel setup'!$K$4&amp;'Funnel setup'!$K$6,".",IF(A2529=".",1,A2529+1))</f>
        <v>.</v>
      </c>
      <c r="B2530" s="244" t="str">
        <f t="shared" si="39"/>
        <v/>
      </c>
    </row>
    <row r="2531" spans="1:2" x14ac:dyDescent="0.2">
      <c r="A2531" t="str">
        <f>IF(C2531&amp;G2531&amp;D2531&lt;&gt;'Funnel setup'!$K$3&amp;'Funnel setup'!$K$4&amp;'Funnel setup'!$K$6,".",IF(A2530=".",1,A2530+1))</f>
        <v>.</v>
      </c>
      <c r="B2531" s="244" t="str">
        <f t="shared" si="39"/>
        <v/>
      </c>
    </row>
    <row r="2532" spans="1:2" x14ac:dyDescent="0.2">
      <c r="A2532" t="str">
        <f>IF(C2532&amp;G2532&amp;D2532&lt;&gt;'Funnel setup'!$K$3&amp;'Funnel setup'!$K$4&amp;'Funnel setup'!$K$6,".",IF(A2531=".",1,A2531+1))</f>
        <v>.</v>
      </c>
      <c r="B2532" s="244" t="str">
        <f t="shared" si="39"/>
        <v/>
      </c>
    </row>
    <row r="2533" spans="1:2" x14ac:dyDescent="0.2">
      <c r="A2533" t="str">
        <f>IF(C2533&amp;G2533&amp;D2533&lt;&gt;'Funnel setup'!$K$3&amp;'Funnel setup'!$K$4&amp;'Funnel setup'!$K$6,".",IF(A2532=".",1,A2532+1))</f>
        <v>.</v>
      </c>
      <c r="B2533" s="244" t="str">
        <f t="shared" si="39"/>
        <v/>
      </c>
    </row>
    <row r="2534" spans="1:2" x14ac:dyDescent="0.2">
      <c r="A2534" t="str">
        <f>IF(C2534&amp;G2534&amp;D2534&lt;&gt;'Funnel setup'!$K$3&amp;'Funnel setup'!$K$4&amp;'Funnel setup'!$K$6,".",IF(A2533=".",1,A2533+1))</f>
        <v>.</v>
      </c>
      <c r="B2534" s="244" t="str">
        <f t="shared" si="39"/>
        <v/>
      </c>
    </row>
    <row r="2535" spans="1:2" x14ac:dyDescent="0.2">
      <c r="A2535" t="str">
        <f>IF(C2535&amp;G2535&amp;D2535&lt;&gt;'Funnel setup'!$K$3&amp;'Funnel setup'!$K$4&amp;'Funnel setup'!$K$6,".",IF(A2534=".",1,A2534+1))</f>
        <v>.</v>
      </c>
      <c r="B2535" s="244" t="str">
        <f t="shared" si="39"/>
        <v/>
      </c>
    </row>
    <row r="2536" spans="1:2" x14ac:dyDescent="0.2">
      <c r="A2536" t="str">
        <f>IF(C2536&amp;G2536&amp;D2536&lt;&gt;'Funnel setup'!$K$3&amp;'Funnel setup'!$K$4&amp;'Funnel setup'!$K$6,".",IF(A2535=".",1,A2535+1))</f>
        <v>.</v>
      </c>
      <c r="B2536" s="244" t="str">
        <f t="shared" si="39"/>
        <v/>
      </c>
    </row>
    <row r="2537" spans="1:2" x14ac:dyDescent="0.2">
      <c r="A2537" t="str">
        <f>IF(C2537&amp;G2537&amp;D2537&lt;&gt;'Funnel setup'!$K$3&amp;'Funnel setup'!$K$4&amp;'Funnel setup'!$K$6,".",IF(A2536=".",1,A2536+1))</f>
        <v>.</v>
      </c>
      <c r="B2537" s="244" t="str">
        <f t="shared" si="39"/>
        <v/>
      </c>
    </row>
    <row r="2538" spans="1:2" x14ac:dyDescent="0.2">
      <c r="A2538" t="str">
        <f>IF(C2538&amp;G2538&amp;D2538&lt;&gt;'Funnel setup'!$K$3&amp;'Funnel setup'!$K$4&amp;'Funnel setup'!$K$6,".",IF(A2537=".",1,A2537+1))</f>
        <v>.</v>
      </c>
      <c r="B2538" s="244" t="str">
        <f t="shared" si="39"/>
        <v/>
      </c>
    </row>
    <row r="2539" spans="1:2" x14ac:dyDescent="0.2">
      <c r="A2539" t="str">
        <f>IF(C2539&amp;G2539&amp;D2539&lt;&gt;'Funnel setup'!$K$3&amp;'Funnel setup'!$K$4&amp;'Funnel setup'!$K$6,".",IF(A2538=".",1,A2538+1))</f>
        <v>.</v>
      </c>
      <c r="B2539" s="244" t="str">
        <f t="shared" si="39"/>
        <v/>
      </c>
    </row>
    <row r="2540" spans="1:2" x14ac:dyDescent="0.2">
      <c r="A2540" t="str">
        <f>IF(C2540&amp;G2540&amp;D2540&lt;&gt;'Funnel setup'!$K$3&amp;'Funnel setup'!$K$4&amp;'Funnel setup'!$K$6,".",IF(A2539=".",1,A2539+1))</f>
        <v>.</v>
      </c>
      <c r="B2540" s="244" t="str">
        <f t="shared" si="39"/>
        <v/>
      </c>
    </row>
    <row r="2541" spans="1:2" x14ac:dyDescent="0.2">
      <c r="A2541" t="str">
        <f>IF(C2541&amp;G2541&amp;D2541&lt;&gt;'Funnel setup'!$K$3&amp;'Funnel setup'!$K$4&amp;'Funnel setup'!$K$6,".",IF(A2540=".",1,A2540+1))</f>
        <v>.</v>
      </c>
      <c r="B2541" s="244" t="str">
        <f t="shared" si="39"/>
        <v/>
      </c>
    </row>
    <row r="2542" spans="1:2" x14ac:dyDescent="0.2">
      <c r="A2542" t="str">
        <f>IF(C2542&amp;G2542&amp;D2542&lt;&gt;'Funnel setup'!$K$3&amp;'Funnel setup'!$K$4&amp;'Funnel setup'!$K$6,".",IF(A2541=".",1,A2541+1))</f>
        <v>.</v>
      </c>
      <c r="B2542" s="244" t="str">
        <f t="shared" si="39"/>
        <v/>
      </c>
    </row>
    <row r="2543" spans="1:2" x14ac:dyDescent="0.2">
      <c r="A2543" t="str">
        <f>IF(C2543&amp;G2543&amp;D2543&lt;&gt;'Funnel setup'!$K$3&amp;'Funnel setup'!$K$4&amp;'Funnel setup'!$K$6,".",IF(A2542=".",1,A2542+1))</f>
        <v>.</v>
      </c>
      <c r="B2543" s="244" t="str">
        <f t="shared" si="39"/>
        <v/>
      </c>
    </row>
    <row r="2544" spans="1:2" x14ac:dyDescent="0.2">
      <c r="A2544" t="str">
        <f>IF(C2544&amp;G2544&amp;D2544&lt;&gt;'Funnel setup'!$K$3&amp;'Funnel setup'!$K$4&amp;'Funnel setup'!$K$6,".",IF(A2543=".",1,A2543+1))</f>
        <v>.</v>
      </c>
      <c r="B2544" s="244" t="str">
        <f t="shared" si="39"/>
        <v/>
      </c>
    </row>
    <row r="2545" spans="1:2" x14ac:dyDescent="0.2">
      <c r="A2545" t="str">
        <f>IF(C2545&amp;G2545&amp;D2545&lt;&gt;'Funnel setup'!$K$3&amp;'Funnel setup'!$K$4&amp;'Funnel setup'!$K$6,".",IF(A2544=".",1,A2544+1))</f>
        <v>.</v>
      </c>
      <c r="B2545" s="244" t="str">
        <f t="shared" si="39"/>
        <v/>
      </c>
    </row>
    <row r="2546" spans="1:2" x14ac:dyDescent="0.2">
      <c r="A2546" t="str">
        <f>IF(C2546&amp;G2546&amp;D2546&lt;&gt;'Funnel setup'!$K$3&amp;'Funnel setup'!$K$4&amp;'Funnel setup'!$K$6,".",IF(A2545=".",1,A2545+1))</f>
        <v>.</v>
      </c>
      <c r="B2546" s="244" t="str">
        <f t="shared" si="39"/>
        <v/>
      </c>
    </row>
    <row r="2547" spans="1:2" x14ac:dyDescent="0.2">
      <c r="A2547" t="str">
        <f>IF(C2547&amp;G2547&amp;D2547&lt;&gt;'Funnel setup'!$K$3&amp;'Funnel setup'!$K$4&amp;'Funnel setup'!$K$6,".",IF(A2546=".",1,A2546+1))</f>
        <v>.</v>
      </c>
      <c r="B2547" s="244" t="str">
        <f t="shared" si="39"/>
        <v/>
      </c>
    </row>
    <row r="2548" spans="1:2" x14ac:dyDescent="0.2">
      <c r="A2548" t="str">
        <f>IF(C2548&amp;G2548&amp;D2548&lt;&gt;'Funnel setup'!$K$3&amp;'Funnel setup'!$K$4&amp;'Funnel setup'!$K$6,".",IF(A2547=".",1,A2547+1))</f>
        <v>.</v>
      </c>
      <c r="B2548" s="244" t="str">
        <f t="shared" si="39"/>
        <v/>
      </c>
    </row>
    <row r="2549" spans="1:2" x14ac:dyDescent="0.2">
      <c r="A2549" t="str">
        <f>IF(C2549&amp;G2549&amp;D2549&lt;&gt;'Funnel setup'!$K$3&amp;'Funnel setup'!$K$4&amp;'Funnel setup'!$K$6,".",IF(A2548=".",1,A2548+1))</f>
        <v>.</v>
      </c>
      <c r="B2549" s="244" t="str">
        <f t="shared" si="39"/>
        <v/>
      </c>
    </row>
    <row r="2550" spans="1:2" x14ac:dyDescent="0.2">
      <c r="A2550" t="str">
        <f>IF(C2550&amp;G2550&amp;D2550&lt;&gt;'Funnel setup'!$K$3&amp;'Funnel setup'!$K$4&amp;'Funnel setup'!$K$6,".",IF(A2549=".",1,A2549+1))</f>
        <v>.</v>
      </c>
      <c r="B2550" s="244" t="str">
        <f t="shared" si="39"/>
        <v/>
      </c>
    </row>
    <row r="2551" spans="1:2" x14ac:dyDescent="0.2">
      <c r="A2551" t="str">
        <f>IF(C2551&amp;G2551&amp;D2551&lt;&gt;'Funnel setup'!$K$3&amp;'Funnel setup'!$K$4&amp;'Funnel setup'!$K$6,".",IF(A2550=".",1,A2550+1))</f>
        <v>.</v>
      </c>
      <c r="B2551" s="244" t="str">
        <f t="shared" si="39"/>
        <v/>
      </c>
    </row>
    <row r="2552" spans="1:2" x14ac:dyDescent="0.2">
      <c r="A2552" t="str">
        <f>IF(C2552&amp;G2552&amp;D2552&lt;&gt;'Funnel setup'!$K$3&amp;'Funnel setup'!$K$4&amp;'Funnel setup'!$K$6,".",IF(A2551=".",1,A2551+1))</f>
        <v>.</v>
      </c>
      <c r="B2552" s="244" t="str">
        <f t="shared" si="39"/>
        <v/>
      </c>
    </row>
    <row r="2553" spans="1:2" x14ac:dyDescent="0.2">
      <c r="A2553" t="str">
        <f>IF(C2553&amp;G2553&amp;D2553&lt;&gt;'Funnel setup'!$K$3&amp;'Funnel setup'!$K$4&amp;'Funnel setup'!$K$6,".",IF(A2552=".",1,A2552+1))</f>
        <v>.</v>
      </c>
      <c r="B2553" s="244" t="str">
        <f t="shared" si="39"/>
        <v/>
      </c>
    </row>
    <row r="2554" spans="1:2" x14ac:dyDescent="0.2">
      <c r="A2554" t="str">
        <f>IF(C2554&amp;G2554&amp;D2554&lt;&gt;'Funnel setup'!$K$3&amp;'Funnel setup'!$K$4&amp;'Funnel setup'!$K$6,".",IF(A2553=".",1,A2553+1))</f>
        <v>.</v>
      </c>
      <c r="B2554" s="244" t="str">
        <f t="shared" si="39"/>
        <v/>
      </c>
    </row>
    <row r="2555" spans="1:2" x14ac:dyDescent="0.2">
      <c r="A2555" t="str">
        <f>IF(C2555&amp;G2555&amp;D2555&lt;&gt;'Funnel setup'!$K$3&amp;'Funnel setup'!$K$4&amp;'Funnel setup'!$K$6,".",IF(A2554=".",1,A2554+1))</f>
        <v>.</v>
      </c>
      <c r="B2555" s="244" t="str">
        <f t="shared" si="39"/>
        <v/>
      </c>
    </row>
    <row r="2556" spans="1:2" x14ac:dyDescent="0.2">
      <c r="A2556" t="str">
        <f>IF(C2556&amp;G2556&amp;D2556&lt;&gt;'Funnel setup'!$K$3&amp;'Funnel setup'!$K$4&amp;'Funnel setup'!$K$6,".",IF(A2555=".",1,A2555+1))</f>
        <v>.</v>
      </c>
      <c r="B2556" s="244" t="str">
        <f t="shared" si="39"/>
        <v/>
      </c>
    </row>
    <row r="2557" spans="1:2" x14ac:dyDescent="0.2">
      <c r="A2557" t="str">
        <f>IF(C2557&amp;G2557&amp;D2557&lt;&gt;'Funnel setup'!$K$3&amp;'Funnel setup'!$K$4&amp;'Funnel setup'!$K$6,".",IF(A2556=".",1,A2556+1))</f>
        <v>.</v>
      </c>
      <c r="B2557" s="244" t="str">
        <f t="shared" si="39"/>
        <v/>
      </c>
    </row>
    <row r="2558" spans="1:2" x14ac:dyDescent="0.2">
      <c r="A2558" t="str">
        <f>IF(C2558&amp;G2558&amp;D2558&lt;&gt;'Funnel setup'!$K$3&amp;'Funnel setup'!$K$4&amp;'Funnel setup'!$K$6,".",IF(A2557=".",1,A2557+1))</f>
        <v>.</v>
      </c>
      <c r="B2558" s="244" t="str">
        <f t="shared" si="39"/>
        <v/>
      </c>
    </row>
    <row r="2559" spans="1:2" x14ac:dyDescent="0.2">
      <c r="A2559" t="str">
        <f>IF(C2559&amp;G2559&amp;D2559&lt;&gt;'Funnel setup'!$K$3&amp;'Funnel setup'!$K$4&amp;'Funnel setup'!$K$6,".",IF(A2558=".",1,A2558+1))</f>
        <v>.</v>
      </c>
      <c r="B2559" s="244" t="str">
        <f t="shared" si="39"/>
        <v/>
      </c>
    </row>
    <row r="2560" spans="1:2" x14ac:dyDescent="0.2">
      <c r="A2560" t="str">
        <f>IF(C2560&amp;G2560&amp;D2560&lt;&gt;'Funnel setup'!$K$3&amp;'Funnel setup'!$K$4&amp;'Funnel setup'!$K$6,".",IF(A2559=".",1,A2559+1))</f>
        <v>.</v>
      </c>
      <c r="B2560" s="244" t="str">
        <f t="shared" si="39"/>
        <v/>
      </c>
    </row>
    <row r="2561" spans="1:2" x14ac:dyDescent="0.2">
      <c r="A2561" t="str">
        <f>IF(C2561&amp;G2561&amp;D2561&lt;&gt;'Funnel setup'!$K$3&amp;'Funnel setup'!$K$4&amp;'Funnel setup'!$K$6,".",IF(A2560=".",1,A2560+1))</f>
        <v>.</v>
      </c>
      <c r="B2561" s="244" t="str">
        <f t="shared" si="39"/>
        <v/>
      </c>
    </row>
    <row r="2562" spans="1:2" x14ac:dyDescent="0.2">
      <c r="A2562" t="str">
        <f>IF(C2562&amp;G2562&amp;D2562&lt;&gt;'Funnel setup'!$K$3&amp;'Funnel setup'!$K$4&amp;'Funnel setup'!$K$6,".",IF(A2561=".",1,A2561+1))</f>
        <v>.</v>
      </c>
      <c r="B2562" s="244" t="str">
        <f t="shared" ref="B2562:B2625" si="40">C2562&amp;D2562&amp;F2562&amp;G2562</f>
        <v/>
      </c>
    </row>
    <row r="2563" spans="1:2" x14ac:dyDescent="0.2">
      <c r="A2563" t="str">
        <f>IF(C2563&amp;G2563&amp;D2563&lt;&gt;'Funnel setup'!$K$3&amp;'Funnel setup'!$K$4&amp;'Funnel setup'!$K$6,".",IF(A2562=".",1,A2562+1))</f>
        <v>.</v>
      </c>
      <c r="B2563" s="244" t="str">
        <f t="shared" si="40"/>
        <v/>
      </c>
    </row>
    <row r="2564" spans="1:2" x14ac:dyDescent="0.2">
      <c r="A2564" t="str">
        <f>IF(C2564&amp;G2564&amp;D2564&lt;&gt;'Funnel setup'!$K$3&amp;'Funnel setup'!$K$4&amp;'Funnel setup'!$K$6,".",IF(A2563=".",1,A2563+1))</f>
        <v>.</v>
      </c>
      <c r="B2564" s="244" t="str">
        <f t="shared" si="40"/>
        <v/>
      </c>
    </row>
    <row r="2565" spans="1:2" x14ac:dyDescent="0.2">
      <c r="A2565" t="str">
        <f>IF(C2565&amp;G2565&amp;D2565&lt;&gt;'Funnel setup'!$K$3&amp;'Funnel setup'!$K$4&amp;'Funnel setup'!$K$6,".",IF(A2564=".",1,A2564+1))</f>
        <v>.</v>
      </c>
      <c r="B2565" s="244" t="str">
        <f t="shared" si="40"/>
        <v/>
      </c>
    </row>
    <row r="2566" spans="1:2" x14ac:dyDescent="0.2">
      <c r="A2566" t="str">
        <f>IF(C2566&amp;G2566&amp;D2566&lt;&gt;'Funnel setup'!$K$3&amp;'Funnel setup'!$K$4&amp;'Funnel setup'!$K$6,".",IF(A2565=".",1,A2565+1))</f>
        <v>.</v>
      </c>
      <c r="B2566" s="244" t="str">
        <f t="shared" si="40"/>
        <v/>
      </c>
    </row>
    <row r="2567" spans="1:2" x14ac:dyDescent="0.2">
      <c r="A2567" t="str">
        <f>IF(C2567&amp;G2567&amp;D2567&lt;&gt;'Funnel setup'!$K$3&amp;'Funnel setup'!$K$4&amp;'Funnel setup'!$K$6,".",IF(A2566=".",1,A2566+1))</f>
        <v>.</v>
      </c>
      <c r="B2567" s="244" t="str">
        <f t="shared" si="40"/>
        <v/>
      </c>
    </row>
    <row r="2568" spans="1:2" x14ac:dyDescent="0.2">
      <c r="A2568" t="str">
        <f>IF(C2568&amp;G2568&amp;D2568&lt;&gt;'Funnel setup'!$K$3&amp;'Funnel setup'!$K$4&amp;'Funnel setup'!$K$6,".",IF(A2567=".",1,A2567+1))</f>
        <v>.</v>
      </c>
      <c r="B2568" s="244" t="str">
        <f t="shared" si="40"/>
        <v/>
      </c>
    </row>
    <row r="2569" spans="1:2" x14ac:dyDescent="0.2">
      <c r="A2569" t="str">
        <f>IF(C2569&amp;G2569&amp;D2569&lt;&gt;'Funnel setup'!$K$3&amp;'Funnel setup'!$K$4&amp;'Funnel setup'!$K$6,".",IF(A2568=".",1,A2568+1))</f>
        <v>.</v>
      </c>
      <c r="B2569" s="244" t="str">
        <f t="shared" si="40"/>
        <v/>
      </c>
    </row>
    <row r="2570" spans="1:2" x14ac:dyDescent="0.2">
      <c r="A2570" t="str">
        <f>IF(C2570&amp;G2570&amp;D2570&lt;&gt;'Funnel setup'!$K$3&amp;'Funnel setup'!$K$4&amp;'Funnel setup'!$K$6,".",IF(A2569=".",1,A2569+1))</f>
        <v>.</v>
      </c>
      <c r="B2570" s="244" t="str">
        <f t="shared" si="40"/>
        <v/>
      </c>
    </row>
    <row r="2571" spans="1:2" x14ac:dyDescent="0.2">
      <c r="A2571" t="str">
        <f>IF(C2571&amp;G2571&amp;D2571&lt;&gt;'Funnel setup'!$K$3&amp;'Funnel setup'!$K$4&amp;'Funnel setup'!$K$6,".",IF(A2570=".",1,A2570+1))</f>
        <v>.</v>
      </c>
      <c r="B2571" s="244" t="str">
        <f t="shared" si="40"/>
        <v/>
      </c>
    </row>
    <row r="2572" spans="1:2" x14ac:dyDescent="0.2">
      <c r="A2572" t="str">
        <f>IF(C2572&amp;G2572&amp;D2572&lt;&gt;'Funnel setup'!$K$3&amp;'Funnel setup'!$K$4&amp;'Funnel setup'!$K$6,".",IF(A2571=".",1,A2571+1))</f>
        <v>.</v>
      </c>
      <c r="B2572" s="244" t="str">
        <f t="shared" si="40"/>
        <v/>
      </c>
    </row>
    <row r="2573" spans="1:2" x14ac:dyDescent="0.2">
      <c r="A2573" t="str">
        <f>IF(C2573&amp;G2573&amp;D2573&lt;&gt;'Funnel setup'!$K$3&amp;'Funnel setup'!$K$4&amp;'Funnel setup'!$K$6,".",IF(A2572=".",1,A2572+1))</f>
        <v>.</v>
      </c>
      <c r="B2573" s="244" t="str">
        <f t="shared" si="40"/>
        <v/>
      </c>
    </row>
    <row r="2574" spans="1:2" x14ac:dyDescent="0.2">
      <c r="A2574" t="str">
        <f>IF(C2574&amp;G2574&amp;D2574&lt;&gt;'Funnel setup'!$K$3&amp;'Funnel setup'!$K$4&amp;'Funnel setup'!$K$6,".",IF(A2573=".",1,A2573+1))</f>
        <v>.</v>
      </c>
      <c r="B2574" s="244" t="str">
        <f t="shared" si="40"/>
        <v/>
      </c>
    </row>
    <row r="2575" spans="1:2" x14ac:dyDescent="0.2">
      <c r="A2575" t="str">
        <f>IF(C2575&amp;G2575&amp;D2575&lt;&gt;'Funnel setup'!$K$3&amp;'Funnel setup'!$K$4&amp;'Funnel setup'!$K$6,".",IF(A2574=".",1,A2574+1))</f>
        <v>.</v>
      </c>
      <c r="B2575" s="244" t="str">
        <f t="shared" si="40"/>
        <v/>
      </c>
    </row>
    <row r="2576" spans="1:2" x14ac:dyDescent="0.2">
      <c r="A2576" t="str">
        <f>IF(C2576&amp;G2576&amp;D2576&lt;&gt;'Funnel setup'!$K$3&amp;'Funnel setup'!$K$4&amp;'Funnel setup'!$K$6,".",IF(A2575=".",1,A2575+1))</f>
        <v>.</v>
      </c>
      <c r="B2576" s="244" t="str">
        <f t="shared" si="40"/>
        <v/>
      </c>
    </row>
    <row r="2577" spans="1:2" x14ac:dyDescent="0.2">
      <c r="A2577" t="str">
        <f>IF(C2577&amp;G2577&amp;D2577&lt;&gt;'Funnel setup'!$K$3&amp;'Funnel setup'!$K$4&amp;'Funnel setup'!$K$6,".",IF(A2576=".",1,A2576+1))</f>
        <v>.</v>
      </c>
      <c r="B2577" s="244" t="str">
        <f t="shared" si="40"/>
        <v/>
      </c>
    </row>
    <row r="2578" spans="1:2" x14ac:dyDescent="0.2">
      <c r="A2578" t="str">
        <f>IF(C2578&amp;G2578&amp;D2578&lt;&gt;'Funnel setup'!$K$3&amp;'Funnel setup'!$K$4&amp;'Funnel setup'!$K$6,".",IF(A2577=".",1,A2577+1))</f>
        <v>.</v>
      </c>
      <c r="B2578" s="244" t="str">
        <f t="shared" si="40"/>
        <v/>
      </c>
    </row>
    <row r="2579" spans="1:2" x14ac:dyDescent="0.2">
      <c r="A2579" t="str">
        <f>IF(C2579&amp;G2579&amp;D2579&lt;&gt;'Funnel setup'!$K$3&amp;'Funnel setup'!$K$4&amp;'Funnel setup'!$K$6,".",IF(A2578=".",1,A2578+1))</f>
        <v>.</v>
      </c>
      <c r="B2579" s="244" t="str">
        <f t="shared" si="40"/>
        <v/>
      </c>
    </row>
    <row r="2580" spans="1:2" x14ac:dyDescent="0.2">
      <c r="A2580" t="str">
        <f>IF(C2580&amp;G2580&amp;D2580&lt;&gt;'Funnel setup'!$K$3&amp;'Funnel setup'!$K$4&amp;'Funnel setup'!$K$6,".",IF(A2579=".",1,A2579+1))</f>
        <v>.</v>
      </c>
      <c r="B2580" s="244" t="str">
        <f t="shared" si="40"/>
        <v/>
      </c>
    </row>
    <row r="2581" spans="1:2" x14ac:dyDescent="0.2">
      <c r="A2581" t="str">
        <f>IF(C2581&amp;G2581&amp;D2581&lt;&gt;'Funnel setup'!$K$3&amp;'Funnel setup'!$K$4&amp;'Funnel setup'!$K$6,".",IF(A2580=".",1,A2580+1))</f>
        <v>.</v>
      </c>
      <c r="B2581" s="244" t="str">
        <f t="shared" si="40"/>
        <v/>
      </c>
    </row>
    <row r="2582" spans="1:2" x14ac:dyDescent="0.2">
      <c r="A2582" t="str">
        <f>IF(C2582&amp;G2582&amp;D2582&lt;&gt;'Funnel setup'!$K$3&amp;'Funnel setup'!$K$4&amp;'Funnel setup'!$K$6,".",IF(A2581=".",1,A2581+1))</f>
        <v>.</v>
      </c>
      <c r="B2582" s="244" t="str">
        <f t="shared" si="40"/>
        <v/>
      </c>
    </row>
    <row r="2583" spans="1:2" x14ac:dyDescent="0.2">
      <c r="A2583" t="str">
        <f>IF(C2583&amp;G2583&amp;D2583&lt;&gt;'Funnel setup'!$K$3&amp;'Funnel setup'!$K$4&amp;'Funnel setup'!$K$6,".",IF(A2582=".",1,A2582+1))</f>
        <v>.</v>
      </c>
      <c r="B2583" s="244" t="str">
        <f t="shared" si="40"/>
        <v/>
      </c>
    </row>
    <row r="2584" spans="1:2" x14ac:dyDescent="0.2">
      <c r="A2584" t="str">
        <f>IF(C2584&amp;G2584&amp;D2584&lt;&gt;'Funnel setup'!$K$3&amp;'Funnel setup'!$K$4&amp;'Funnel setup'!$K$6,".",IF(A2583=".",1,A2583+1))</f>
        <v>.</v>
      </c>
      <c r="B2584" s="244" t="str">
        <f t="shared" si="40"/>
        <v/>
      </c>
    </row>
    <row r="2585" spans="1:2" x14ac:dyDescent="0.2">
      <c r="A2585" t="str">
        <f>IF(C2585&amp;G2585&amp;D2585&lt;&gt;'Funnel setup'!$K$3&amp;'Funnel setup'!$K$4&amp;'Funnel setup'!$K$6,".",IF(A2584=".",1,A2584+1))</f>
        <v>.</v>
      </c>
      <c r="B2585" s="244" t="str">
        <f t="shared" si="40"/>
        <v/>
      </c>
    </row>
    <row r="2586" spans="1:2" x14ac:dyDescent="0.2">
      <c r="A2586" t="str">
        <f>IF(C2586&amp;G2586&amp;D2586&lt;&gt;'Funnel setup'!$K$3&amp;'Funnel setup'!$K$4&amp;'Funnel setup'!$K$6,".",IF(A2585=".",1,A2585+1))</f>
        <v>.</v>
      </c>
      <c r="B2586" s="244" t="str">
        <f t="shared" si="40"/>
        <v/>
      </c>
    </row>
    <row r="2587" spans="1:2" x14ac:dyDescent="0.2">
      <c r="A2587" t="str">
        <f>IF(C2587&amp;G2587&amp;D2587&lt;&gt;'Funnel setup'!$K$3&amp;'Funnel setup'!$K$4&amp;'Funnel setup'!$K$6,".",IF(A2586=".",1,A2586+1))</f>
        <v>.</v>
      </c>
      <c r="B2587" s="244" t="str">
        <f t="shared" si="40"/>
        <v/>
      </c>
    </row>
    <row r="2588" spans="1:2" x14ac:dyDescent="0.2">
      <c r="A2588" t="str">
        <f>IF(C2588&amp;G2588&amp;D2588&lt;&gt;'Funnel setup'!$K$3&amp;'Funnel setup'!$K$4&amp;'Funnel setup'!$K$6,".",IF(A2587=".",1,A2587+1))</f>
        <v>.</v>
      </c>
      <c r="B2588" s="244" t="str">
        <f t="shared" si="40"/>
        <v/>
      </c>
    </row>
    <row r="2589" spans="1:2" x14ac:dyDescent="0.2">
      <c r="A2589" t="str">
        <f>IF(C2589&amp;G2589&amp;D2589&lt;&gt;'Funnel setup'!$K$3&amp;'Funnel setup'!$K$4&amp;'Funnel setup'!$K$6,".",IF(A2588=".",1,A2588+1))</f>
        <v>.</v>
      </c>
      <c r="B2589" s="244" t="str">
        <f t="shared" si="40"/>
        <v/>
      </c>
    </row>
    <row r="2590" spans="1:2" x14ac:dyDescent="0.2">
      <c r="A2590" t="str">
        <f>IF(C2590&amp;G2590&amp;D2590&lt;&gt;'Funnel setup'!$K$3&amp;'Funnel setup'!$K$4&amp;'Funnel setup'!$K$6,".",IF(A2589=".",1,A2589+1))</f>
        <v>.</v>
      </c>
      <c r="B2590" s="244" t="str">
        <f t="shared" si="40"/>
        <v/>
      </c>
    </row>
    <row r="2591" spans="1:2" x14ac:dyDescent="0.2">
      <c r="A2591" t="str">
        <f>IF(C2591&amp;G2591&amp;D2591&lt;&gt;'Funnel setup'!$K$3&amp;'Funnel setup'!$K$4&amp;'Funnel setup'!$K$6,".",IF(A2590=".",1,A2590+1))</f>
        <v>.</v>
      </c>
      <c r="B2591" s="244" t="str">
        <f t="shared" si="40"/>
        <v/>
      </c>
    </row>
    <row r="2592" spans="1:2" x14ac:dyDescent="0.2">
      <c r="A2592" t="str">
        <f>IF(C2592&amp;G2592&amp;D2592&lt;&gt;'Funnel setup'!$K$3&amp;'Funnel setup'!$K$4&amp;'Funnel setup'!$K$6,".",IF(A2591=".",1,A2591+1))</f>
        <v>.</v>
      </c>
      <c r="B2592" s="244" t="str">
        <f t="shared" si="40"/>
        <v/>
      </c>
    </row>
    <row r="2593" spans="1:2" x14ac:dyDescent="0.2">
      <c r="A2593" t="str">
        <f>IF(C2593&amp;G2593&amp;D2593&lt;&gt;'Funnel setup'!$K$3&amp;'Funnel setup'!$K$4&amp;'Funnel setup'!$K$6,".",IF(A2592=".",1,A2592+1))</f>
        <v>.</v>
      </c>
      <c r="B2593" s="244" t="str">
        <f t="shared" si="40"/>
        <v/>
      </c>
    </row>
    <row r="2594" spans="1:2" x14ac:dyDescent="0.2">
      <c r="A2594" t="str">
        <f>IF(C2594&amp;G2594&amp;D2594&lt;&gt;'Funnel setup'!$K$3&amp;'Funnel setup'!$K$4&amp;'Funnel setup'!$K$6,".",IF(A2593=".",1,A2593+1))</f>
        <v>.</v>
      </c>
      <c r="B2594" s="244" t="str">
        <f t="shared" si="40"/>
        <v/>
      </c>
    </row>
    <row r="2595" spans="1:2" x14ac:dyDescent="0.2">
      <c r="A2595" t="str">
        <f>IF(C2595&amp;G2595&amp;D2595&lt;&gt;'Funnel setup'!$K$3&amp;'Funnel setup'!$K$4&amp;'Funnel setup'!$K$6,".",IF(A2594=".",1,A2594+1))</f>
        <v>.</v>
      </c>
      <c r="B2595" s="244" t="str">
        <f t="shared" si="40"/>
        <v/>
      </c>
    </row>
    <row r="2596" spans="1:2" x14ac:dyDescent="0.2">
      <c r="A2596" t="str">
        <f>IF(C2596&amp;G2596&amp;D2596&lt;&gt;'Funnel setup'!$K$3&amp;'Funnel setup'!$K$4&amp;'Funnel setup'!$K$6,".",IF(A2595=".",1,A2595+1))</f>
        <v>.</v>
      </c>
      <c r="B2596" s="244" t="str">
        <f t="shared" si="40"/>
        <v/>
      </c>
    </row>
    <row r="2597" spans="1:2" x14ac:dyDescent="0.2">
      <c r="A2597" t="str">
        <f>IF(C2597&amp;G2597&amp;D2597&lt;&gt;'Funnel setup'!$K$3&amp;'Funnel setup'!$K$4&amp;'Funnel setup'!$K$6,".",IF(A2596=".",1,A2596+1))</f>
        <v>.</v>
      </c>
      <c r="B2597" s="244" t="str">
        <f t="shared" si="40"/>
        <v/>
      </c>
    </row>
    <row r="2598" spans="1:2" x14ac:dyDescent="0.2">
      <c r="A2598" t="str">
        <f>IF(C2598&amp;G2598&amp;D2598&lt;&gt;'Funnel setup'!$K$3&amp;'Funnel setup'!$K$4&amp;'Funnel setup'!$K$6,".",IF(A2597=".",1,A2597+1))</f>
        <v>.</v>
      </c>
      <c r="B2598" s="244" t="str">
        <f t="shared" si="40"/>
        <v/>
      </c>
    </row>
    <row r="2599" spans="1:2" x14ac:dyDescent="0.2">
      <c r="A2599" t="str">
        <f>IF(C2599&amp;G2599&amp;D2599&lt;&gt;'Funnel setup'!$K$3&amp;'Funnel setup'!$K$4&amp;'Funnel setup'!$K$6,".",IF(A2598=".",1,A2598+1))</f>
        <v>.</v>
      </c>
      <c r="B2599" s="244" t="str">
        <f t="shared" si="40"/>
        <v/>
      </c>
    </row>
    <row r="2600" spans="1:2" x14ac:dyDescent="0.2">
      <c r="A2600" t="str">
        <f>IF(C2600&amp;G2600&amp;D2600&lt;&gt;'Funnel setup'!$K$3&amp;'Funnel setup'!$K$4&amp;'Funnel setup'!$K$6,".",IF(A2599=".",1,A2599+1))</f>
        <v>.</v>
      </c>
      <c r="B2600" s="244" t="str">
        <f t="shared" si="40"/>
        <v/>
      </c>
    </row>
    <row r="2601" spans="1:2" x14ac:dyDescent="0.2">
      <c r="A2601" t="str">
        <f>IF(C2601&amp;G2601&amp;D2601&lt;&gt;'Funnel setup'!$K$3&amp;'Funnel setup'!$K$4&amp;'Funnel setup'!$K$6,".",IF(A2600=".",1,A2600+1))</f>
        <v>.</v>
      </c>
      <c r="B2601" s="244" t="str">
        <f t="shared" si="40"/>
        <v/>
      </c>
    </row>
    <row r="2602" spans="1:2" x14ac:dyDescent="0.2">
      <c r="A2602" t="str">
        <f>IF(C2602&amp;G2602&amp;D2602&lt;&gt;'Funnel setup'!$K$3&amp;'Funnel setup'!$K$4&amp;'Funnel setup'!$K$6,".",IF(A2601=".",1,A2601+1))</f>
        <v>.</v>
      </c>
      <c r="B2602" s="244" t="str">
        <f t="shared" si="40"/>
        <v/>
      </c>
    </row>
    <row r="2603" spans="1:2" x14ac:dyDescent="0.2">
      <c r="A2603" t="str">
        <f>IF(C2603&amp;G2603&amp;D2603&lt;&gt;'Funnel setup'!$K$3&amp;'Funnel setup'!$K$4&amp;'Funnel setup'!$K$6,".",IF(A2602=".",1,A2602+1))</f>
        <v>.</v>
      </c>
      <c r="B2603" s="244" t="str">
        <f t="shared" si="40"/>
        <v/>
      </c>
    </row>
    <row r="2604" spans="1:2" x14ac:dyDescent="0.2">
      <c r="A2604" t="str">
        <f>IF(C2604&amp;G2604&amp;D2604&lt;&gt;'Funnel setup'!$K$3&amp;'Funnel setup'!$K$4&amp;'Funnel setup'!$K$6,".",IF(A2603=".",1,A2603+1))</f>
        <v>.</v>
      </c>
      <c r="B2604" s="244" t="str">
        <f t="shared" si="40"/>
        <v/>
      </c>
    </row>
    <row r="2605" spans="1:2" x14ac:dyDescent="0.2">
      <c r="A2605" t="str">
        <f>IF(C2605&amp;G2605&amp;D2605&lt;&gt;'Funnel setup'!$K$3&amp;'Funnel setup'!$K$4&amp;'Funnel setup'!$K$6,".",IF(A2604=".",1,A2604+1))</f>
        <v>.</v>
      </c>
      <c r="B2605" s="244" t="str">
        <f t="shared" si="40"/>
        <v/>
      </c>
    </row>
    <row r="2606" spans="1:2" x14ac:dyDescent="0.2">
      <c r="A2606" t="str">
        <f>IF(C2606&amp;G2606&amp;D2606&lt;&gt;'Funnel setup'!$K$3&amp;'Funnel setup'!$K$4&amp;'Funnel setup'!$K$6,".",IF(A2605=".",1,A2605+1))</f>
        <v>.</v>
      </c>
      <c r="B2606" s="244" t="str">
        <f t="shared" si="40"/>
        <v/>
      </c>
    </row>
    <row r="2607" spans="1:2" x14ac:dyDescent="0.2">
      <c r="A2607" t="str">
        <f>IF(C2607&amp;G2607&amp;D2607&lt;&gt;'Funnel setup'!$K$3&amp;'Funnel setup'!$K$4&amp;'Funnel setup'!$K$6,".",IF(A2606=".",1,A2606+1))</f>
        <v>.</v>
      </c>
      <c r="B2607" s="244" t="str">
        <f t="shared" si="40"/>
        <v/>
      </c>
    </row>
    <row r="2608" spans="1:2" x14ac:dyDescent="0.2">
      <c r="A2608" t="str">
        <f>IF(C2608&amp;G2608&amp;D2608&lt;&gt;'Funnel setup'!$K$3&amp;'Funnel setup'!$K$4&amp;'Funnel setup'!$K$6,".",IF(A2607=".",1,A2607+1))</f>
        <v>.</v>
      </c>
      <c r="B2608" s="244" t="str">
        <f t="shared" si="40"/>
        <v/>
      </c>
    </row>
    <row r="2609" spans="1:2" x14ac:dyDescent="0.2">
      <c r="A2609" t="str">
        <f>IF(C2609&amp;G2609&amp;D2609&lt;&gt;'Funnel setup'!$K$3&amp;'Funnel setup'!$K$4&amp;'Funnel setup'!$K$6,".",IF(A2608=".",1,A2608+1))</f>
        <v>.</v>
      </c>
      <c r="B2609" s="244" t="str">
        <f t="shared" si="40"/>
        <v/>
      </c>
    </row>
    <row r="2610" spans="1:2" x14ac:dyDescent="0.2">
      <c r="A2610" t="str">
        <f>IF(C2610&amp;G2610&amp;D2610&lt;&gt;'Funnel setup'!$K$3&amp;'Funnel setup'!$K$4&amp;'Funnel setup'!$K$6,".",IF(A2609=".",1,A2609+1))</f>
        <v>.</v>
      </c>
      <c r="B2610" s="244" t="str">
        <f t="shared" si="40"/>
        <v/>
      </c>
    </row>
    <row r="2611" spans="1:2" x14ac:dyDescent="0.2">
      <c r="A2611" t="str">
        <f>IF(C2611&amp;G2611&amp;D2611&lt;&gt;'Funnel setup'!$K$3&amp;'Funnel setup'!$K$4&amp;'Funnel setup'!$K$6,".",IF(A2610=".",1,A2610+1))</f>
        <v>.</v>
      </c>
      <c r="B2611" s="244" t="str">
        <f t="shared" si="40"/>
        <v/>
      </c>
    </row>
    <row r="2612" spans="1:2" x14ac:dyDescent="0.2">
      <c r="A2612" t="str">
        <f>IF(C2612&amp;G2612&amp;D2612&lt;&gt;'Funnel setup'!$K$3&amp;'Funnel setup'!$K$4&amp;'Funnel setup'!$K$6,".",IF(A2611=".",1,A2611+1))</f>
        <v>.</v>
      </c>
      <c r="B2612" s="244" t="str">
        <f t="shared" si="40"/>
        <v/>
      </c>
    </row>
    <row r="2613" spans="1:2" x14ac:dyDescent="0.2">
      <c r="A2613" t="str">
        <f>IF(C2613&amp;G2613&amp;D2613&lt;&gt;'Funnel setup'!$K$3&amp;'Funnel setup'!$K$4&amp;'Funnel setup'!$K$6,".",IF(A2612=".",1,A2612+1))</f>
        <v>.</v>
      </c>
      <c r="B2613" s="244" t="str">
        <f t="shared" si="40"/>
        <v/>
      </c>
    </row>
    <row r="2614" spans="1:2" x14ac:dyDescent="0.2">
      <c r="A2614" t="str">
        <f>IF(C2614&amp;G2614&amp;D2614&lt;&gt;'Funnel setup'!$K$3&amp;'Funnel setup'!$K$4&amp;'Funnel setup'!$K$6,".",IF(A2613=".",1,A2613+1))</f>
        <v>.</v>
      </c>
      <c r="B2614" s="244" t="str">
        <f t="shared" si="40"/>
        <v/>
      </c>
    </row>
    <row r="2615" spans="1:2" x14ac:dyDescent="0.2">
      <c r="A2615" t="str">
        <f>IF(C2615&amp;G2615&amp;D2615&lt;&gt;'Funnel setup'!$K$3&amp;'Funnel setup'!$K$4&amp;'Funnel setup'!$K$6,".",IF(A2614=".",1,A2614+1))</f>
        <v>.</v>
      </c>
      <c r="B2615" s="244" t="str">
        <f t="shared" si="40"/>
        <v/>
      </c>
    </row>
    <row r="2616" spans="1:2" x14ac:dyDescent="0.2">
      <c r="A2616" t="str">
        <f>IF(C2616&amp;G2616&amp;D2616&lt;&gt;'Funnel setup'!$K$3&amp;'Funnel setup'!$K$4&amp;'Funnel setup'!$K$6,".",IF(A2615=".",1,A2615+1))</f>
        <v>.</v>
      </c>
      <c r="B2616" s="244" t="str">
        <f t="shared" si="40"/>
        <v/>
      </c>
    </row>
    <row r="2617" spans="1:2" x14ac:dyDescent="0.2">
      <c r="A2617" t="str">
        <f>IF(C2617&amp;G2617&amp;D2617&lt;&gt;'Funnel setup'!$K$3&amp;'Funnel setup'!$K$4&amp;'Funnel setup'!$K$6,".",IF(A2616=".",1,A2616+1))</f>
        <v>.</v>
      </c>
      <c r="B2617" s="244" t="str">
        <f t="shared" si="40"/>
        <v/>
      </c>
    </row>
    <row r="2618" spans="1:2" x14ac:dyDescent="0.2">
      <c r="A2618" t="str">
        <f>IF(C2618&amp;G2618&amp;D2618&lt;&gt;'Funnel setup'!$K$3&amp;'Funnel setup'!$K$4&amp;'Funnel setup'!$K$6,".",IF(A2617=".",1,A2617+1))</f>
        <v>.</v>
      </c>
      <c r="B2618" s="244" t="str">
        <f t="shared" si="40"/>
        <v/>
      </c>
    </row>
    <row r="2619" spans="1:2" x14ac:dyDescent="0.2">
      <c r="A2619" t="str">
        <f>IF(C2619&amp;G2619&amp;D2619&lt;&gt;'Funnel setup'!$K$3&amp;'Funnel setup'!$K$4&amp;'Funnel setup'!$K$6,".",IF(A2618=".",1,A2618+1))</f>
        <v>.</v>
      </c>
      <c r="B2619" s="244" t="str">
        <f t="shared" si="40"/>
        <v/>
      </c>
    </row>
    <row r="2620" spans="1:2" x14ac:dyDescent="0.2">
      <c r="A2620" t="str">
        <f>IF(C2620&amp;G2620&amp;D2620&lt;&gt;'Funnel setup'!$K$3&amp;'Funnel setup'!$K$4&amp;'Funnel setup'!$K$6,".",IF(A2619=".",1,A2619+1))</f>
        <v>.</v>
      </c>
      <c r="B2620" s="244" t="str">
        <f t="shared" si="40"/>
        <v/>
      </c>
    </row>
    <row r="2621" spans="1:2" x14ac:dyDescent="0.2">
      <c r="A2621" t="str">
        <f>IF(C2621&amp;G2621&amp;D2621&lt;&gt;'Funnel setup'!$K$3&amp;'Funnel setup'!$K$4&amp;'Funnel setup'!$K$6,".",IF(A2620=".",1,A2620+1))</f>
        <v>.</v>
      </c>
      <c r="B2621" s="244" t="str">
        <f t="shared" si="40"/>
        <v/>
      </c>
    </row>
    <row r="2622" spans="1:2" x14ac:dyDescent="0.2">
      <c r="A2622" t="str">
        <f>IF(C2622&amp;G2622&amp;D2622&lt;&gt;'Funnel setup'!$K$3&amp;'Funnel setup'!$K$4&amp;'Funnel setup'!$K$6,".",IF(A2621=".",1,A2621+1))</f>
        <v>.</v>
      </c>
      <c r="B2622" s="244" t="str">
        <f t="shared" si="40"/>
        <v/>
      </c>
    </row>
    <row r="2623" spans="1:2" x14ac:dyDescent="0.2">
      <c r="A2623" t="str">
        <f>IF(C2623&amp;G2623&amp;D2623&lt;&gt;'Funnel setup'!$K$3&amp;'Funnel setup'!$K$4&amp;'Funnel setup'!$K$6,".",IF(A2622=".",1,A2622+1))</f>
        <v>.</v>
      </c>
      <c r="B2623" s="244" t="str">
        <f t="shared" si="40"/>
        <v/>
      </c>
    </row>
    <row r="2624" spans="1:2" x14ac:dyDescent="0.2">
      <c r="A2624" t="str">
        <f>IF(C2624&amp;G2624&amp;D2624&lt;&gt;'Funnel setup'!$K$3&amp;'Funnel setup'!$K$4&amp;'Funnel setup'!$K$6,".",IF(A2623=".",1,A2623+1))</f>
        <v>.</v>
      </c>
      <c r="B2624" s="244" t="str">
        <f t="shared" si="40"/>
        <v/>
      </c>
    </row>
    <row r="2625" spans="1:2" x14ac:dyDescent="0.2">
      <c r="A2625" t="str">
        <f>IF(C2625&amp;G2625&amp;D2625&lt;&gt;'Funnel setup'!$K$3&amp;'Funnel setup'!$K$4&amp;'Funnel setup'!$K$6,".",IF(A2624=".",1,A2624+1))</f>
        <v>.</v>
      </c>
      <c r="B2625" s="244" t="str">
        <f t="shared" si="40"/>
        <v/>
      </c>
    </row>
    <row r="2626" spans="1:2" x14ac:dyDescent="0.2">
      <c r="A2626" t="str">
        <f>IF(C2626&amp;G2626&amp;D2626&lt;&gt;'Funnel setup'!$K$3&amp;'Funnel setup'!$K$4&amp;'Funnel setup'!$K$6,".",IF(A2625=".",1,A2625+1))</f>
        <v>.</v>
      </c>
      <c r="B2626" s="244" t="str">
        <f t="shared" ref="B2626:B2689" si="41">C2626&amp;D2626&amp;F2626&amp;G2626</f>
        <v/>
      </c>
    </row>
    <row r="2627" spans="1:2" x14ac:dyDescent="0.2">
      <c r="A2627" t="str">
        <f>IF(C2627&amp;G2627&amp;D2627&lt;&gt;'Funnel setup'!$K$3&amp;'Funnel setup'!$K$4&amp;'Funnel setup'!$K$6,".",IF(A2626=".",1,A2626+1))</f>
        <v>.</v>
      </c>
      <c r="B2627" s="244" t="str">
        <f t="shared" si="41"/>
        <v/>
      </c>
    </row>
    <row r="2628" spans="1:2" x14ac:dyDescent="0.2">
      <c r="A2628" t="str">
        <f>IF(C2628&amp;G2628&amp;D2628&lt;&gt;'Funnel setup'!$K$3&amp;'Funnel setup'!$K$4&amp;'Funnel setup'!$K$6,".",IF(A2627=".",1,A2627+1))</f>
        <v>.</v>
      </c>
      <c r="B2628" s="244" t="str">
        <f t="shared" si="41"/>
        <v/>
      </c>
    </row>
    <row r="2629" spans="1:2" x14ac:dyDescent="0.2">
      <c r="A2629" t="str">
        <f>IF(C2629&amp;G2629&amp;D2629&lt;&gt;'Funnel setup'!$K$3&amp;'Funnel setup'!$K$4&amp;'Funnel setup'!$K$6,".",IF(A2628=".",1,A2628+1))</f>
        <v>.</v>
      </c>
      <c r="B2629" s="244" t="str">
        <f t="shared" si="41"/>
        <v/>
      </c>
    </row>
    <row r="2630" spans="1:2" x14ac:dyDescent="0.2">
      <c r="A2630" t="str">
        <f>IF(C2630&amp;G2630&amp;D2630&lt;&gt;'Funnel setup'!$K$3&amp;'Funnel setup'!$K$4&amp;'Funnel setup'!$K$6,".",IF(A2629=".",1,A2629+1))</f>
        <v>.</v>
      </c>
      <c r="B2630" s="244" t="str">
        <f t="shared" si="41"/>
        <v/>
      </c>
    </row>
    <row r="2631" spans="1:2" x14ac:dyDescent="0.2">
      <c r="A2631" t="str">
        <f>IF(C2631&amp;G2631&amp;D2631&lt;&gt;'Funnel setup'!$K$3&amp;'Funnel setup'!$K$4&amp;'Funnel setup'!$K$6,".",IF(A2630=".",1,A2630+1))</f>
        <v>.</v>
      </c>
      <c r="B2631" s="244" t="str">
        <f t="shared" si="41"/>
        <v/>
      </c>
    </row>
    <row r="2632" spans="1:2" x14ac:dyDescent="0.2">
      <c r="A2632" t="str">
        <f>IF(C2632&amp;G2632&amp;D2632&lt;&gt;'Funnel setup'!$K$3&amp;'Funnel setup'!$K$4&amp;'Funnel setup'!$K$6,".",IF(A2631=".",1,A2631+1))</f>
        <v>.</v>
      </c>
      <c r="B2632" s="244" t="str">
        <f t="shared" si="41"/>
        <v/>
      </c>
    </row>
    <row r="2633" spans="1:2" x14ac:dyDescent="0.2">
      <c r="A2633" t="str">
        <f>IF(C2633&amp;G2633&amp;D2633&lt;&gt;'Funnel setup'!$K$3&amp;'Funnel setup'!$K$4&amp;'Funnel setup'!$K$6,".",IF(A2632=".",1,A2632+1))</f>
        <v>.</v>
      </c>
      <c r="B2633" s="244" t="str">
        <f t="shared" si="41"/>
        <v/>
      </c>
    </row>
    <row r="2634" spans="1:2" x14ac:dyDescent="0.2">
      <c r="A2634" t="str">
        <f>IF(C2634&amp;G2634&amp;D2634&lt;&gt;'Funnel setup'!$K$3&amp;'Funnel setup'!$K$4&amp;'Funnel setup'!$K$6,".",IF(A2633=".",1,A2633+1))</f>
        <v>.</v>
      </c>
      <c r="B2634" s="244" t="str">
        <f t="shared" si="41"/>
        <v/>
      </c>
    </row>
    <row r="2635" spans="1:2" x14ac:dyDescent="0.2">
      <c r="A2635" t="str">
        <f>IF(C2635&amp;G2635&amp;D2635&lt;&gt;'Funnel setup'!$K$3&amp;'Funnel setup'!$K$4&amp;'Funnel setup'!$K$6,".",IF(A2634=".",1,A2634+1))</f>
        <v>.</v>
      </c>
      <c r="B2635" s="244" t="str">
        <f t="shared" si="41"/>
        <v/>
      </c>
    </row>
    <row r="2636" spans="1:2" x14ac:dyDescent="0.2">
      <c r="A2636" t="str">
        <f>IF(C2636&amp;G2636&amp;D2636&lt;&gt;'Funnel setup'!$K$3&amp;'Funnel setup'!$K$4&amp;'Funnel setup'!$K$6,".",IF(A2635=".",1,A2635+1))</f>
        <v>.</v>
      </c>
      <c r="B2636" s="244" t="str">
        <f t="shared" si="41"/>
        <v/>
      </c>
    </row>
    <row r="2637" spans="1:2" x14ac:dyDescent="0.2">
      <c r="A2637" t="str">
        <f>IF(C2637&amp;G2637&amp;D2637&lt;&gt;'Funnel setup'!$K$3&amp;'Funnel setup'!$K$4&amp;'Funnel setup'!$K$6,".",IF(A2636=".",1,A2636+1))</f>
        <v>.</v>
      </c>
      <c r="B2637" s="244" t="str">
        <f t="shared" si="41"/>
        <v/>
      </c>
    </row>
    <row r="2638" spans="1:2" x14ac:dyDescent="0.2">
      <c r="A2638" t="str">
        <f>IF(C2638&amp;G2638&amp;D2638&lt;&gt;'Funnel setup'!$K$3&amp;'Funnel setup'!$K$4&amp;'Funnel setup'!$K$6,".",IF(A2637=".",1,A2637+1))</f>
        <v>.</v>
      </c>
      <c r="B2638" s="244" t="str">
        <f t="shared" si="41"/>
        <v/>
      </c>
    </row>
    <row r="2639" spans="1:2" x14ac:dyDescent="0.2">
      <c r="A2639" t="str">
        <f>IF(C2639&amp;G2639&amp;D2639&lt;&gt;'Funnel setup'!$K$3&amp;'Funnel setup'!$K$4&amp;'Funnel setup'!$K$6,".",IF(A2638=".",1,A2638+1))</f>
        <v>.</v>
      </c>
      <c r="B2639" s="244" t="str">
        <f t="shared" si="41"/>
        <v/>
      </c>
    </row>
    <row r="2640" spans="1:2" x14ac:dyDescent="0.2">
      <c r="A2640" t="str">
        <f>IF(C2640&amp;G2640&amp;D2640&lt;&gt;'Funnel setup'!$K$3&amp;'Funnel setup'!$K$4&amp;'Funnel setup'!$K$6,".",IF(A2639=".",1,A2639+1))</f>
        <v>.</v>
      </c>
      <c r="B2640" s="244" t="str">
        <f t="shared" si="41"/>
        <v/>
      </c>
    </row>
    <row r="2641" spans="1:2" x14ac:dyDescent="0.2">
      <c r="A2641" t="str">
        <f>IF(C2641&amp;G2641&amp;D2641&lt;&gt;'Funnel setup'!$K$3&amp;'Funnel setup'!$K$4&amp;'Funnel setup'!$K$6,".",IF(A2640=".",1,A2640+1))</f>
        <v>.</v>
      </c>
      <c r="B2641" s="244" t="str">
        <f t="shared" si="41"/>
        <v/>
      </c>
    </row>
    <row r="2642" spans="1:2" x14ac:dyDescent="0.2">
      <c r="A2642" t="str">
        <f>IF(C2642&amp;G2642&amp;D2642&lt;&gt;'Funnel setup'!$K$3&amp;'Funnel setup'!$K$4&amp;'Funnel setup'!$K$6,".",IF(A2641=".",1,A2641+1))</f>
        <v>.</v>
      </c>
      <c r="B2642" s="244" t="str">
        <f t="shared" si="41"/>
        <v/>
      </c>
    </row>
    <row r="2643" spans="1:2" x14ac:dyDescent="0.2">
      <c r="A2643" t="str">
        <f>IF(C2643&amp;G2643&amp;D2643&lt;&gt;'Funnel setup'!$K$3&amp;'Funnel setup'!$K$4&amp;'Funnel setup'!$K$6,".",IF(A2642=".",1,A2642+1))</f>
        <v>.</v>
      </c>
      <c r="B2643" s="244" t="str">
        <f t="shared" si="41"/>
        <v/>
      </c>
    </row>
    <row r="2644" spans="1:2" x14ac:dyDescent="0.2">
      <c r="A2644" t="str">
        <f>IF(C2644&amp;G2644&amp;D2644&lt;&gt;'Funnel setup'!$K$3&amp;'Funnel setup'!$K$4&amp;'Funnel setup'!$K$6,".",IF(A2643=".",1,A2643+1))</f>
        <v>.</v>
      </c>
      <c r="B2644" s="244" t="str">
        <f t="shared" si="41"/>
        <v/>
      </c>
    </row>
    <row r="2645" spans="1:2" x14ac:dyDescent="0.2">
      <c r="A2645" t="str">
        <f>IF(C2645&amp;G2645&amp;D2645&lt;&gt;'Funnel setup'!$K$3&amp;'Funnel setup'!$K$4&amp;'Funnel setup'!$K$6,".",IF(A2644=".",1,A2644+1))</f>
        <v>.</v>
      </c>
      <c r="B2645" s="244" t="str">
        <f t="shared" si="41"/>
        <v/>
      </c>
    </row>
    <row r="2646" spans="1:2" x14ac:dyDescent="0.2">
      <c r="A2646" t="str">
        <f>IF(C2646&amp;G2646&amp;D2646&lt;&gt;'Funnel setup'!$K$3&amp;'Funnel setup'!$K$4&amp;'Funnel setup'!$K$6,".",IF(A2645=".",1,A2645+1))</f>
        <v>.</v>
      </c>
      <c r="B2646" s="244" t="str">
        <f t="shared" si="41"/>
        <v/>
      </c>
    </row>
    <row r="2647" spans="1:2" x14ac:dyDescent="0.2">
      <c r="A2647" t="str">
        <f>IF(C2647&amp;G2647&amp;D2647&lt;&gt;'Funnel setup'!$K$3&amp;'Funnel setup'!$K$4&amp;'Funnel setup'!$K$6,".",IF(A2646=".",1,A2646+1))</f>
        <v>.</v>
      </c>
      <c r="B2647" s="244" t="str">
        <f t="shared" si="41"/>
        <v/>
      </c>
    </row>
    <row r="2648" spans="1:2" x14ac:dyDescent="0.2">
      <c r="A2648" t="str">
        <f>IF(C2648&amp;G2648&amp;D2648&lt;&gt;'Funnel setup'!$K$3&amp;'Funnel setup'!$K$4&amp;'Funnel setup'!$K$6,".",IF(A2647=".",1,A2647+1))</f>
        <v>.</v>
      </c>
      <c r="B2648" s="244" t="str">
        <f t="shared" si="41"/>
        <v/>
      </c>
    </row>
    <row r="2649" spans="1:2" x14ac:dyDescent="0.2">
      <c r="A2649" t="str">
        <f>IF(C2649&amp;G2649&amp;D2649&lt;&gt;'Funnel setup'!$K$3&amp;'Funnel setup'!$K$4&amp;'Funnel setup'!$K$6,".",IF(A2648=".",1,A2648+1))</f>
        <v>.</v>
      </c>
      <c r="B2649" s="244" t="str">
        <f t="shared" si="41"/>
        <v/>
      </c>
    </row>
    <row r="2650" spans="1:2" x14ac:dyDescent="0.2">
      <c r="A2650" t="str">
        <f>IF(C2650&amp;G2650&amp;D2650&lt;&gt;'Funnel setup'!$K$3&amp;'Funnel setup'!$K$4&amp;'Funnel setup'!$K$6,".",IF(A2649=".",1,A2649+1))</f>
        <v>.</v>
      </c>
      <c r="B2650" s="244" t="str">
        <f t="shared" si="41"/>
        <v/>
      </c>
    </row>
    <row r="2651" spans="1:2" x14ac:dyDescent="0.2">
      <c r="A2651" t="str">
        <f>IF(C2651&amp;G2651&amp;D2651&lt;&gt;'Funnel setup'!$K$3&amp;'Funnel setup'!$K$4&amp;'Funnel setup'!$K$6,".",IF(A2650=".",1,A2650+1))</f>
        <v>.</v>
      </c>
      <c r="B2651" s="244" t="str">
        <f t="shared" si="41"/>
        <v/>
      </c>
    </row>
    <row r="2652" spans="1:2" x14ac:dyDescent="0.2">
      <c r="A2652" t="str">
        <f>IF(C2652&amp;G2652&amp;D2652&lt;&gt;'Funnel setup'!$K$3&amp;'Funnel setup'!$K$4&amp;'Funnel setup'!$K$6,".",IF(A2651=".",1,A2651+1))</f>
        <v>.</v>
      </c>
      <c r="B2652" s="244" t="str">
        <f t="shared" si="41"/>
        <v/>
      </c>
    </row>
    <row r="2653" spans="1:2" x14ac:dyDescent="0.2">
      <c r="A2653" t="str">
        <f>IF(C2653&amp;G2653&amp;D2653&lt;&gt;'Funnel setup'!$K$3&amp;'Funnel setup'!$K$4&amp;'Funnel setup'!$K$6,".",IF(A2652=".",1,A2652+1))</f>
        <v>.</v>
      </c>
      <c r="B2653" s="244" t="str">
        <f t="shared" si="41"/>
        <v/>
      </c>
    </row>
    <row r="2654" spans="1:2" x14ac:dyDescent="0.2">
      <c r="A2654" t="str">
        <f>IF(C2654&amp;G2654&amp;D2654&lt;&gt;'Funnel setup'!$K$3&amp;'Funnel setup'!$K$4&amp;'Funnel setup'!$K$6,".",IF(A2653=".",1,A2653+1))</f>
        <v>.</v>
      </c>
      <c r="B2654" s="244" t="str">
        <f t="shared" si="41"/>
        <v/>
      </c>
    </row>
    <row r="2655" spans="1:2" x14ac:dyDescent="0.2">
      <c r="A2655" t="str">
        <f>IF(C2655&amp;G2655&amp;D2655&lt;&gt;'Funnel setup'!$K$3&amp;'Funnel setup'!$K$4&amp;'Funnel setup'!$K$6,".",IF(A2654=".",1,A2654+1))</f>
        <v>.</v>
      </c>
      <c r="B2655" s="244" t="str">
        <f t="shared" si="41"/>
        <v/>
      </c>
    </row>
    <row r="2656" spans="1:2" x14ac:dyDescent="0.2">
      <c r="A2656" t="str">
        <f>IF(C2656&amp;G2656&amp;D2656&lt;&gt;'Funnel setup'!$K$3&amp;'Funnel setup'!$K$4&amp;'Funnel setup'!$K$6,".",IF(A2655=".",1,A2655+1))</f>
        <v>.</v>
      </c>
      <c r="B2656" s="244" t="str">
        <f t="shared" si="41"/>
        <v/>
      </c>
    </row>
    <row r="2657" spans="1:2" x14ac:dyDescent="0.2">
      <c r="A2657" t="str">
        <f>IF(C2657&amp;G2657&amp;D2657&lt;&gt;'Funnel setup'!$K$3&amp;'Funnel setup'!$K$4&amp;'Funnel setup'!$K$6,".",IF(A2656=".",1,A2656+1))</f>
        <v>.</v>
      </c>
      <c r="B2657" s="244" t="str">
        <f t="shared" si="41"/>
        <v/>
      </c>
    </row>
    <row r="2658" spans="1:2" x14ac:dyDescent="0.2">
      <c r="A2658" t="str">
        <f>IF(C2658&amp;G2658&amp;D2658&lt;&gt;'Funnel setup'!$K$3&amp;'Funnel setup'!$K$4&amp;'Funnel setup'!$K$6,".",IF(A2657=".",1,A2657+1))</f>
        <v>.</v>
      </c>
      <c r="B2658" s="244" t="str">
        <f t="shared" si="41"/>
        <v/>
      </c>
    </row>
    <row r="2659" spans="1:2" x14ac:dyDescent="0.2">
      <c r="A2659" t="str">
        <f>IF(C2659&amp;G2659&amp;D2659&lt;&gt;'Funnel setup'!$K$3&amp;'Funnel setup'!$K$4&amp;'Funnel setup'!$K$6,".",IF(A2658=".",1,A2658+1))</f>
        <v>.</v>
      </c>
      <c r="B2659" s="244" t="str">
        <f t="shared" si="41"/>
        <v/>
      </c>
    </row>
    <row r="2660" spans="1:2" x14ac:dyDescent="0.2">
      <c r="A2660" t="str">
        <f>IF(C2660&amp;G2660&amp;D2660&lt;&gt;'Funnel setup'!$K$3&amp;'Funnel setup'!$K$4&amp;'Funnel setup'!$K$6,".",IF(A2659=".",1,A2659+1))</f>
        <v>.</v>
      </c>
      <c r="B2660" s="244" t="str">
        <f t="shared" si="41"/>
        <v/>
      </c>
    </row>
    <row r="2661" spans="1:2" x14ac:dyDescent="0.2">
      <c r="A2661" t="str">
        <f>IF(C2661&amp;G2661&amp;D2661&lt;&gt;'Funnel setup'!$K$3&amp;'Funnel setup'!$K$4&amp;'Funnel setup'!$K$6,".",IF(A2660=".",1,A2660+1))</f>
        <v>.</v>
      </c>
      <c r="B2661" s="244" t="str">
        <f t="shared" si="41"/>
        <v/>
      </c>
    </row>
    <row r="2662" spans="1:2" x14ac:dyDescent="0.2">
      <c r="A2662" t="str">
        <f>IF(C2662&amp;G2662&amp;D2662&lt;&gt;'Funnel setup'!$K$3&amp;'Funnel setup'!$K$4&amp;'Funnel setup'!$K$6,".",IF(A2661=".",1,A2661+1))</f>
        <v>.</v>
      </c>
      <c r="B2662" s="244" t="str">
        <f t="shared" si="41"/>
        <v/>
      </c>
    </row>
    <row r="2663" spans="1:2" x14ac:dyDescent="0.2">
      <c r="A2663" t="str">
        <f>IF(C2663&amp;G2663&amp;D2663&lt;&gt;'Funnel setup'!$K$3&amp;'Funnel setup'!$K$4&amp;'Funnel setup'!$K$6,".",IF(A2662=".",1,A2662+1))</f>
        <v>.</v>
      </c>
      <c r="B2663" s="244" t="str">
        <f t="shared" si="41"/>
        <v/>
      </c>
    </row>
    <row r="2664" spans="1:2" x14ac:dyDescent="0.2">
      <c r="A2664" t="str">
        <f>IF(C2664&amp;G2664&amp;D2664&lt;&gt;'Funnel setup'!$K$3&amp;'Funnel setup'!$K$4&amp;'Funnel setup'!$K$6,".",IF(A2663=".",1,A2663+1))</f>
        <v>.</v>
      </c>
      <c r="B2664" s="244" t="str">
        <f t="shared" si="41"/>
        <v/>
      </c>
    </row>
    <row r="2665" spans="1:2" x14ac:dyDescent="0.2">
      <c r="A2665" t="str">
        <f>IF(C2665&amp;G2665&amp;D2665&lt;&gt;'Funnel setup'!$K$3&amp;'Funnel setup'!$K$4&amp;'Funnel setup'!$K$6,".",IF(A2664=".",1,A2664+1))</f>
        <v>.</v>
      </c>
      <c r="B2665" s="244" t="str">
        <f t="shared" si="41"/>
        <v/>
      </c>
    </row>
    <row r="2666" spans="1:2" x14ac:dyDescent="0.2">
      <c r="A2666" t="str">
        <f>IF(C2666&amp;G2666&amp;D2666&lt;&gt;'Funnel setup'!$K$3&amp;'Funnel setup'!$K$4&amp;'Funnel setup'!$K$6,".",IF(A2665=".",1,A2665+1))</f>
        <v>.</v>
      </c>
      <c r="B2666" s="244" t="str">
        <f t="shared" si="41"/>
        <v/>
      </c>
    </row>
    <row r="2667" spans="1:2" x14ac:dyDescent="0.2">
      <c r="A2667" t="str">
        <f>IF(C2667&amp;G2667&amp;D2667&lt;&gt;'Funnel setup'!$K$3&amp;'Funnel setup'!$K$4&amp;'Funnel setup'!$K$6,".",IF(A2666=".",1,A2666+1))</f>
        <v>.</v>
      </c>
      <c r="B2667" s="244" t="str">
        <f t="shared" si="41"/>
        <v/>
      </c>
    </row>
    <row r="2668" spans="1:2" x14ac:dyDescent="0.2">
      <c r="A2668" t="str">
        <f>IF(C2668&amp;G2668&amp;D2668&lt;&gt;'Funnel setup'!$K$3&amp;'Funnel setup'!$K$4&amp;'Funnel setup'!$K$6,".",IF(A2667=".",1,A2667+1))</f>
        <v>.</v>
      </c>
      <c r="B2668" s="244" t="str">
        <f t="shared" si="41"/>
        <v/>
      </c>
    </row>
    <row r="2669" spans="1:2" x14ac:dyDescent="0.2">
      <c r="A2669" t="str">
        <f>IF(C2669&amp;G2669&amp;D2669&lt;&gt;'Funnel setup'!$K$3&amp;'Funnel setup'!$K$4&amp;'Funnel setup'!$K$6,".",IF(A2668=".",1,A2668+1))</f>
        <v>.</v>
      </c>
      <c r="B2669" s="244" t="str">
        <f t="shared" si="41"/>
        <v/>
      </c>
    </row>
    <row r="2670" spans="1:2" x14ac:dyDescent="0.2">
      <c r="A2670" t="str">
        <f>IF(C2670&amp;G2670&amp;D2670&lt;&gt;'Funnel setup'!$K$3&amp;'Funnel setup'!$K$4&amp;'Funnel setup'!$K$6,".",IF(A2669=".",1,A2669+1))</f>
        <v>.</v>
      </c>
      <c r="B2670" s="244" t="str">
        <f t="shared" si="41"/>
        <v/>
      </c>
    </row>
    <row r="2671" spans="1:2" x14ac:dyDescent="0.2">
      <c r="A2671" t="str">
        <f>IF(C2671&amp;G2671&amp;D2671&lt;&gt;'Funnel setup'!$K$3&amp;'Funnel setup'!$K$4&amp;'Funnel setup'!$K$6,".",IF(A2670=".",1,A2670+1))</f>
        <v>.</v>
      </c>
      <c r="B2671" s="244" t="str">
        <f t="shared" si="41"/>
        <v/>
      </c>
    </row>
    <row r="2672" spans="1:2" x14ac:dyDescent="0.2">
      <c r="A2672" t="str">
        <f>IF(C2672&amp;G2672&amp;D2672&lt;&gt;'Funnel setup'!$K$3&amp;'Funnel setup'!$K$4&amp;'Funnel setup'!$K$6,".",IF(A2671=".",1,A2671+1))</f>
        <v>.</v>
      </c>
      <c r="B2672" s="244" t="str">
        <f t="shared" si="41"/>
        <v/>
      </c>
    </row>
    <row r="2673" spans="1:2" x14ac:dyDescent="0.2">
      <c r="A2673" t="str">
        <f>IF(C2673&amp;G2673&amp;D2673&lt;&gt;'Funnel setup'!$K$3&amp;'Funnel setup'!$K$4&amp;'Funnel setup'!$K$6,".",IF(A2672=".",1,A2672+1))</f>
        <v>.</v>
      </c>
      <c r="B2673" s="244" t="str">
        <f t="shared" si="41"/>
        <v/>
      </c>
    </row>
    <row r="2674" spans="1:2" x14ac:dyDescent="0.2">
      <c r="A2674" t="str">
        <f>IF(C2674&amp;G2674&amp;D2674&lt;&gt;'Funnel setup'!$K$3&amp;'Funnel setup'!$K$4&amp;'Funnel setup'!$K$6,".",IF(A2673=".",1,A2673+1))</f>
        <v>.</v>
      </c>
      <c r="B2674" s="244" t="str">
        <f t="shared" si="41"/>
        <v/>
      </c>
    </row>
    <row r="2675" spans="1:2" x14ac:dyDescent="0.2">
      <c r="A2675" t="str">
        <f>IF(C2675&amp;G2675&amp;D2675&lt;&gt;'Funnel setup'!$K$3&amp;'Funnel setup'!$K$4&amp;'Funnel setup'!$K$6,".",IF(A2674=".",1,A2674+1))</f>
        <v>.</v>
      </c>
      <c r="B2675" s="244" t="str">
        <f t="shared" si="41"/>
        <v/>
      </c>
    </row>
    <row r="2676" spans="1:2" x14ac:dyDescent="0.2">
      <c r="A2676" t="str">
        <f>IF(C2676&amp;G2676&amp;D2676&lt;&gt;'Funnel setup'!$K$3&amp;'Funnel setup'!$K$4&amp;'Funnel setup'!$K$6,".",IF(A2675=".",1,A2675+1))</f>
        <v>.</v>
      </c>
      <c r="B2676" s="244" t="str">
        <f t="shared" si="41"/>
        <v/>
      </c>
    </row>
    <row r="2677" spans="1:2" x14ac:dyDescent="0.2">
      <c r="A2677" t="str">
        <f>IF(C2677&amp;G2677&amp;D2677&lt;&gt;'Funnel setup'!$K$3&amp;'Funnel setup'!$K$4&amp;'Funnel setup'!$K$6,".",IF(A2676=".",1,A2676+1))</f>
        <v>.</v>
      </c>
      <c r="B2677" s="244" t="str">
        <f t="shared" si="41"/>
        <v/>
      </c>
    </row>
    <row r="2678" spans="1:2" x14ac:dyDescent="0.2">
      <c r="A2678" t="str">
        <f>IF(C2678&amp;G2678&amp;D2678&lt;&gt;'Funnel setup'!$K$3&amp;'Funnel setup'!$K$4&amp;'Funnel setup'!$K$6,".",IF(A2677=".",1,A2677+1))</f>
        <v>.</v>
      </c>
      <c r="B2678" s="244" t="str">
        <f t="shared" si="41"/>
        <v/>
      </c>
    </row>
    <row r="2679" spans="1:2" x14ac:dyDescent="0.2">
      <c r="A2679" t="str">
        <f>IF(C2679&amp;G2679&amp;D2679&lt;&gt;'Funnel setup'!$K$3&amp;'Funnel setup'!$K$4&amp;'Funnel setup'!$K$6,".",IF(A2678=".",1,A2678+1))</f>
        <v>.</v>
      </c>
      <c r="B2679" s="244" t="str">
        <f t="shared" si="41"/>
        <v/>
      </c>
    </row>
    <row r="2680" spans="1:2" x14ac:dyDescent="0.2">
      <c r="A2680" t="str">
        <f>IF(C2680&amp;G2680&amp;D2680&lt;&gt;'Funnel setup'!$K$3&amp;'Funnel setup'!$K$4&amp;'Funnel setup'!$K$6,".",IF(A2679=".",1,A2679+1))</f>
        <v>.</v>
      </c>
      <c r="B2680" s="244" t="str">
        <f t="shared" si="41"/>
        <v/>
      </c>
    </row>
    <row r="2681" spans="1:2" x14ac:dyDescent="0.2">
      <c r="A2681" t="str">
        <f>IF(C2681&amp;G2681&amp;D2681&lt;&gt;'Funnel setup'!$K$3&amp;'Funnel setup'!$K$4&amp;'Funnel setup'!$K$6,".",IF(A2680=".",1,A2680+1))</f>
        <v>.</v>
      </c>
      <c r="B2681" s="244" t="str">
        <f t="shared" si="41"/>
        <v/>
      </c>
    </row>
    <row r="2682" spans="1:2" x14ac:dyDescent="0.2">
      <c r="A2682" t="str">
        <f>IF(C2682&amp;G2682&amp;D2682&lt;&gt;'Funnel setup'!$K$3&amp;'Funnel setup'!$K$4&amp;'Funnel setup'!$K$6,".",IF(A2681=".",1,A2681+1))</f>
        <v>.</v>
      </c>
      <c r="B2682" s="244" t="str">
        <f t="shared" si="41"/>
        <v/>
      </c>
    </row>
    <row r="2683" spans="1:2" x14ac:dyDescent="0.2">
      <c r="A2683" t="str">
        <f>IF(C2683&amp;G2683&amp;D2683&lt;&gt;'Funnel setup'!$K$3&amp;'Funnel setup'!$K$4&amp;'Funnel setup'!$K$6,".",IF(A2682=".",1,A2682+1))</f>
        <v>.</v>
      </c>
      <c r="B2683" s="244" t="str">
        <f t="shared" si="41"/>
        <v/>
      </c>
    </row>
    <row r="2684" spans="1:2" x14ac:dyDescent="0.2">
      <c r="A2684" t="str">
        <f>IF(C2684&amp;G2684&amp;D2684&lt;&gt;'Funnel setup'!$K$3&amp;'Funnel setup'!$K$4&amp;'Funnel setup'!$K$6,".",IF(A2683=".",1,A2683+1))</f>
        <v>.</v>
      </c>
      <c r="B2684" s="244" t="str">
        <f t="shared" si="41"/>
        <v/>
      </c>
    </row>
    <row r="2685" spans="1:2" x14ac:dyDescent="0.2">
      <c r="A2685" t="str">
        <f>IF(C2685&amp;G2685&amp;D2685&lt;&gt;'Funnel setup'!$K$3&amp;'Funnel setup'!$K$4&amp;'Funnel setup'!$K$6,".",IF(A2684=".",1,A2684+1))</f>
        <v>.</v>
      </c>
      <c r="B2685" s="244" t="str">
        <f t="shared" si="41"/>
        <v/>
      </c>
    </row>
    <row r="2686" spans="1:2" x14ac:dyDescent="0.2">
      <c r="A2686" t="str">
        <f>IF(C2686&amp;G2686&amp;D2686&lt;&gt;'Funnel setup'!$K$3&amp;'Funnel setup'!$K$4&amp;'Funnel setup'!$K$6,".",IF(A2685=".",1,A2685+1))</f>
        <v>.</v>
      </c>
      <c r="B2686" s="244" t="str">
        <f t="shared" si="41"/>
        <v/>
      </c>
    </row>
    <row r="2687" spans="1:2" x14ac:dyDescent="0.2">
      <c r="A2687" t="str">
        <f>IF(C2687&amp;G2687&amp;D2687&lt;&gt;'Funnel setup'!$K$3&amp;'Funnel setup'!$K$4&amp;'Funnel setup'!$K$6,".",IF(A2686=".",1,A2686+1))</f>
        <v>.</v>
      </c>
      <c r="B2687" s="244" t="str">
        <f t="shared" si="41"/>
        <v/>
      </c>
    </row>
    <row r="2688" spans="1:2" x14ac:dyDescent="0.2">
      <c r="A2688" t="str">
        <f>IF(C2688&amp;G2688&amp;D2688&lt;&gt;'Funnel setup'!$K$3&amp;'Funnel setup'!$K$4&amp;'Funnel setup'!$K$6,".",IF(A2687=".",1,A2687+1))</f>
        <v>.</v>
      </c>
      <c r="B2688" s="244" t="str">
        <f t="shared" si="41"/>
        <v/>
      </c>
    </row>
    <row r="2689" spans="1:2" x14ac:dyDescent="0.2">
      <c r="A2689" t="str">
        <f>IF(C2689&amp;G2689&amp;D2689&lt;&gt;'Funnel setup'!$K$3&amp;'Funnel setup'!$K$4&amp;'Funnel setup'!$K$6,".",IF(A2688=".",1,A2688+1))</f>
        <v>.</v>
      </c>
      <c r="B2689" s="244" t="str">
        <f t="shared" si="41"/>
        <v/>
      </c>
    </row>
    <row r="2690" spans="1:2" x14ac:dyDescent="0.2">
      <c r="A2690" t="str">
        <f>IF(C2690&amp;G2690&amp;D2690&lt;&gt;'Funnel setup'!$K$3&amp;'Funnel setup'!$K$4&amp;'Funnel setup'!$K$6,".",IF(A2689=".",1,A2689+1))</f>
        <v>.</v>
      </c>
      <c r="B2690" s="244" t="str">
        <f t="shared" ref="B2690:B2753" si="42">C2690&amp;D2690&amp;F2690&amp;G2690</f>
        <v/>
      </c>
    </row>
    <row r="2691" spans="1:2" x14ac:dyDescent="0.2">
      <c r="A2691" t="str">
        <f>IF(C2691&amp;G2691&amp;D2691&lt;&gt;'Funnel setup'!$K$3&amp;'Funnel setup'!$K$4&amp;'Funnel setup'!$K$6,".",IF(A2690=".",1,A2690+1))</f>
        <v>.</v>
      </c>
      <c r="B2691" s="244" t="str">
        <f t="shared" si="42"/>
        <v/>
      </c>
    </row>
    <row r="2692" spans="1:2" x14ac:dyDescent="0.2">
      <c r="A2692" t="str">
        <f>IF(C2692&amp;G2692&amp;D2692&lt;&gt;'Funnel setup'!$K$3&amp;'Funnel setup'!$K$4&amp;'Funnel setup'!$K$6,".",IF(A2691=".",1,A2691+1))</f>
        <v>.</v>
      </c>
      <c r="B2692" s="244" t="str">
        <f t="shared" si="42"/>
        <v/>
      </c>
    </row>
    <row r="2693" spans="1:2" x14ac:dyDescent="0.2">
      <c r="A2693" t="str">
        <f>IF(C2693&amp;G2693&amp;D2693&lt;&gt;'Funnel setup'!$K$3&amp;'Funnel setup'!$K$4&amp;'Funnel setup'!$K$6,".",IF(A2692=".",1,A2692+1))</f>
        <v>.</v>
      </c>
      <c r="B2693" s="244" t="str">
        <f t="shared" si="42"/>
        <v/>
      </c>
    </row>
    <row r="2694" spans="1:2" x14ac:dyDescent="0.2">
      <c r="A2694" t="str">
        <f>IF(C2694&amp;G2694&amp;D2694&lt;&gt;'Funnel setup'!$K$3&amp;'Funnel setup'!$K$4&amp;'Funnel setup'!$K$6,".",IF(A2693=".",1,A2693+1))</f>
        <v>.</v>
      </c>
      <c r="B2694" s="244" t="str">
        <f t="shared" si="42"/>
        <v/>
      </c>
    </row>
    <row r="2695" spans="1:2" x14ac:dyDescent="0.2">
      <c r="A2695" t="str">
        <f>IF(C2695&amp;G2695&amp;D2695&lt;&gt;'Funnel setup'!$K$3&amp;'Funnel setup'!$K$4&amp;'Funnel setup'!$K$6,".",IF(A2694=".",1,A2694+1))</f>
        <v>.</v>
      </c>
      <c r="B2695" s="244" t="str">
        <f t="shared" si="42"/>
        <v/>
      </c>
    </row>
    <row r="2696" spans="1:2" x14ac:dyDescent="0.2">
      <c r="A2696" t="str">
        <f>IF(C2696&amp;G2696&amp;D2696&lt;&gt;'Funnel setup'!$K$3&amp;'Funnel setup'!$K$4&amp;'Funnel setup'!$K$6,".",IF(A2695=".",1,A2695+1))</f>
        <v>.</v>
      </c>
      <c r="B2696" s="244" t="str">
        <f t="shared" si="42"/>
        <v/>
      </c>
    </row>
    <row r="2697" spans="1:2" x14ac:dyDescent="0.2">
      <c r="A2697" t="str">
        <f>IF(C2697&amp;G2697&amp;D2697&lt;&gt;'Funnel setup'!$K$3&amp;'Funnel setup'!$K$4&amp;'Funnel setup'!$K$6,".",IF(A2696=".",1,A2696+1))</f>
        <v>.</v>
      </c>
      <c r="B2697" s="244" t="str">
        <f t="shared" si="42"/>
        <v/>
      </c>
    </row>
    <row r="2698" spans="1:2" x14ac:dyDescent="0.2">
      <c r="A2698" t="str">
        <f>IF(C2698&amp;G2698&amp;D2698&lt;&gt;'Funnel setup'!$K$3&amp;'Funnel setup'!$K$4&amp;'Funnel setup'!$K$6,".",IF(A2697=".",1,A2697+1))</f>
        <v>.</v>
      </c>
      <c r="B2698" s="244" t="str">
        <f t="shared" si="42"/>
        <v/>
      </c>
    </row>
    <row r="2699" spans="1:2" x14ac:dyDescent="0.2">
      <c r="A2699" t="str">
        <f>IF(C2699&amp;G2699&amp;D2699&lt;&gt;'Funnel setup'!$K$3&amp;'Funnel setup'!$K$4&amp;'Funnel setup'!$K$6,".",IF(A2698=".",1,A2698+1))</f>
        <v>.</v>
      </c>
      <c r="B2699" s="244" t="str">
        <f t="shared" si="42"/>
        <v/>
      </c>
    </row>
    <row r="2700" spans="1:2" x14ac:dyDescent="0.2">
      <c r="A2700" t="str">
        <f>IF(C2700&amp;G2700&amp;D2700&lt;&gt;'Funnel setup'!$K$3&amp;'Funnel setup'!$K$4&amp;'Funnel setup'!$K$6,".",IF(A2699=".",1,A2699+1))</f>
        <v>.</v>
      </c>
      <c r="B2700" s="244" t="str">
        <f t="shared" si="42"/>
        <v/>
      </c>
    </row>
    <row r="2701" spans="1:2" x14ac:dyDescent="0.2">
      <c r="A2701" t="str">
        <f>IF(C2701&amp;G2701&amp;D2701&lt;&gt;'Funnel setup'!$K$3&amp;'Funnel setup'!$K$4&amp;'Funnel setup'!$K$6,".",IF(A2700=".",1,A2700+1))</f>
        <v>.</v>
      </c>
      <c r="B2701" s="244" t="str">
        <f t="shared" si="42"/>
        <v/>
      </c>
    </row>
    <row r="2702" spans="1:2" x14ac:dyDescent="0.2">
      <c r="A2702" t="str">
        <f>IF(C2702&amp;G2702&amp;D2702&lt;&gt;'Funnel setup'!$K$3&amp;'Funnel setup'!$K$4&amp;'Funnel setup'!$K$6,".",IF(A2701=".",1,A2701+1))</f>
        <v>.</v>
      </c>
      <c r="B2702" s="244" t="str">
        <f t="shared" si="42"/>
        <v/>
      </c>
    </row>
    <row r="2703" spans="1:2" x14ac:dyDescent="0.2">
      <c r="A2703" t="str">
        <f>IF(C2703&amp;G2703&amp;D2703&lt;&gt;'Funnel setup'!$K$3&amp;'Funnel setup'!$K$4&amp;'Funnel setup'!$K$6,".",IF(A2702=".",1,A2702+1))</f>
        <v>.</v>
      </c>
      <c r="B2703" s="244" t="str">
        <f t="shared" si="42"/>
        <v/>
      </c>
    </row>
    <row r="2704" spans="1:2" x14ac:dyDescent="0.2">
      <c r="A2704" t="str">
        <f>IF(C2704&amp;G2704&amp;D2704&lt;&gt;'Funnel setup'!$K$3&amp;'Funnel setup'!$K$4&amp;'Funnel setup'!$K$6,".",IF(A2703=".",1,A2703+1))</f>
        <v>.</v>
      </c>
      <c r="B2704" s="244" t="str">
        <f t="shared" si="42"/>
        <v/>
      </c>
    </row>
    <row r="2705" spans="1:2" x14ac:dyDescent="0.2">
      <c r="A2705" t="str">
        <f>IF(C2705&amp;G2705&amp;D2705&lt;&gt;'Funnel setup'!$K$3&amp;'Funnel setup'!$K$4&amp;'Funnel setup'!$K$6,".",IF(A2704=".",1,A2704+1))</f>
        <v>.</v>
      </c>
      <c r="B2705" s="244" t="str">
        <f t="shared" si="42"/>
        <v/>
      </c>
    </row>
    <row r="2706" spans="1:2" x14ac:dyDescent="0.2">
      <c r="A2706" t="str">
        <f>IF(C2706&amp;G2706&amp;D2706&lt;&gt;'Funnel setup'!$K$3&amp;'Funnel setup'!$K$4&amp;'Funnel setup'!$K$6,".",IF(A2705=".",1,A2705+1))</f>
        <v>.</v>
      </c>
      <c r="B2706" s="244" t="str">
        <f t="shared" si="42"/>
        <v/>
      </c>
    </row>
    <row r="2707" spans="1:2" x14ac:dyDescent="0.2">
      <c r="A2707" t="str">
        <f>IF(C2707&amp;G2707&amp;D2707&lt;&gt;'Funnel setup'!$K$3&amp;'Funnel setup'!$K$4&amp;'Funnel setup'!$K$6,".",IF(A2706=".",1,A2706+1))</f>
        <v>.</v>
      </c>
      <c r="B2707" s="244" t="str">
        <f t="shared" si="42"/>
        <v/>
      </c>
    </row>
    <row r="2708" spans="1:2" x14ac:dyDescent="0.2">
      <c r="A2708" t="str">
        <f>IF(C2708&amp;G2708&amp;D2708&lt;&gt;'Funnel setup'!$K$3&amp;'Funnel setup'!$K$4&amp;'Funnel setup'!$K$6,".",IF(A2707=".",1,A2707+1))</f>
        <v>.</v>
      </c>
      <c r="B2708" s="244" t="str">
        <f t="shared" si="42"/>
        <v/>
      </c>
    </row>
    <row r="2709" spans="1:2" x14ac:dyDescent="0.2">
      <c r="A2709" t="str">
        <f>IF(C2709&amp;G2709&amp;D2709&lt;&gt;'Funnel setup'!$K$3&amp;'Funnel setup'!$K$4&amp;'Funnel setup'!$K$6,".",IF(A2708=".",1,A2708+1))</f>
        <v>.</v>
      </c>
      <c r="B2709" s="244" t="str">
        <f t="shared" si="42"/>
        <v/>
      </c>
    </row>
    <row r="2710" spans="1:2" x14ac:dyDescent="0.2">
      <c r="A2710" t="str">
        <f>IF(C2710&amp;G2710&amp;D2710&lt;&gt;'Funnel setup'!$K$3&amp;'Funnel setup'!$K$4&amp;'Funnel setup'!$K$6,".",IF(A2709=".",1,A2709+1))</f>
        <v>.</v>
      </c>
      <c r="B2710" s="244" t="str">
        <f t="shared" si="42"/>
        <v/>
      </c>
    </row>
    <row r="2711" spans="1:2" x14ac:dyDescent="0.2">
      <c r="A2711" t="str">
        <f>IF(C2711&amp;G2711&amp;D2711&lt;&gt;'Funnel setup'!$K$3&amp;'Funnel setup'!$K$4&amp;'Funnel setup'!$K$6,".",IF(A2710=".",1,A2710+1))</f>
        <v>.</v>
      </c>
      <c r="B2711" s="244" t="str">
        <f t="shared" si="42"/>
        <v/>
      </c>
    </row>
    <row r="2712" spans="1:2" x14ac:dyDescent="0.2">
      <c r="A2712" t="str">
        <f>IF(C2712&amp;G2712&amp;D2712&lt;&gt;'Funnel setup'!$K$3&amp;'Funnel setup'!$K$4&amp;'Funnel setup'!$K$6,".",IF(A2711=".",1,A2711+1))</f>
        <v>.</v>
      </c>
      <c r="B2712" s="244" t="str">
        <f t="shared" si="42"/>
        <v/>
      </c>
    </row>
    <row r="2713" spans="1:2" x14ac:dyDescent="0.2">
      <c r="A2713" t="str">
        <f>IF(C2713&amp;G2713&amp;D2713&lt;&gt;'Funnel setup'!$K$3&amp;'Funnel setup'!$K$4&amp;'Funnel setup'!$K$6,".",IF(A2712=".",1,A2712+1))</f>
        <v>.</v>
      </c>
      <c r="B2713" s="244" t="str">
        <f t="shared" si="42"/>
        <v/>
      </c>
    </row>
    <row r="2714" spans="1:2" x14ac:dyDescent="0.2">
      <c r="A2714" t="str">
        <f>IF(C2714&amp;G2714&amp;D2714&lt;&gt;'Funnel setup'!$K$3&amp;'Funnel setup'!$K$4&amp;'Funnel setup'!$K$6,".",IF(A2713=".",1,A2713+1))</f>
        <v>.</v>
      </c>
      <c r="B2714" s="244" t="str">
        <f t="shared" si="42"/>
        <v/>
      </c>
    </row>
    <row r="2715" spans="1:2" x14ac:dyDescent="0.2">
      <c r="A2715" t="str">
        <f>IF(C2715&amp;G2715&amp;D2715&lt;&gt;'Funnel setup'!$K$3&amp;'Funnel setup'!$K$4&amp;'Funnel setup'!$K$6,".",IF(A2714=".",1,A2714+1))</f>
        <v>.</v>
      </c>
      <c r="B2715" s="244" t="str">
        <f t="shared" si="42"/>
        <v/>
      </c>
    </row>
    <row r="2716" spans="1:2" x14ac:dyDescent="0.2">
      <c r="A2716" t="str">
        <f>IF(C2716&amp;G2716&amp;D2716&lt;&gt;'Funnel setup'!$K$3&amp;'Funnel setup'!$K$4&amp;'Funnel setup'!$K$6,".",IF(A2715=".",1,A2715+1))</f>
        <v>.</v>
      </c>
      <c r="B2716" s="244" t="str">
        <f t="shared" si="42"/>
        <v/>
      </c>
    </row>
    <row r="2717" spans="1:2" x14ac:dyDescent="0.2">
      <c r="A2717" t="str">
        <f>IF(C2717&amp;G2717&amp;D2717&lt;&gt;'Funnel setup'!$K$3&amp;'Funnel setup'!$K$4&amp;'Funnel setup'!$K$6,".",IF(A2716=".",1,A2716+1))</f>
        <v>.</v>
      </c>
      <c r="B2717" s="244" t="str">
        <f t="shared" si="42"/>
        <v/>
      </c>
    </row>
    <row r="2718" spans="1:2" x14ac:dyDescent="0.2">
      <c r="A2718" t="str">
        <f>IF(C2718&amp;G2718&amp;D2718&lt;&gt;'Funnel setup'!$K$3&amp;'Funnel setup'!$K$4&amp;'Funnel setup'!$K$6,".",IF(A2717=".",1,A2717+1))</f>
        <v>.</v>
      </c>
      <c r="B2718" s="244" t="str">
        <f t="shared" si="42"/>
        <v/>
      </c>
    </row>
    <row r="2719" spans="1:2" x14ac:dyDescent="0.2">
      <c r="A2719" t="str">
        <f>IF(C2719&amp;G2719&amp;D2719&lt;&gt;'Funnel setup'!$K$3&amp;'Funnel setup'!$K$4&amp;'Funnel setup'!$K$6,".",IF(A2718=".",1,A2718+1))</f>
        <v>.</v>
      </c>
      <c r="B2719" s="244" t="str">
        <f t="shared" si="42"/>
        <v/>
      </c>
    </row>
    <row r="2720" spans="1:2" x14ac:dyDescent="0.2">
      <c r="A2720" t="str">
        <f>IF(C2720&amp;G2720&amp;D2720&lt;&gt;'Funnel setup'!$K$3&amp;'Funnel setup'!$K$4&amp;'Funnel setup'!$K$6,".",IF(A2719=".",1,A2719+1))</f>
        <v>.</v>
      </c>
      <c r="B2720" s="244" t="str">
        <f t="shared" si="42"/>
        <v/>
      </c>
    </row>
    <row r="2721" spans="1:2" x14ac:dyDescent="0.2">
      <c r="A2721" t="str">
        <f>IF(C2721&amp;G2721&amp;D2721&lt;&gt;'Funnel setup'!$K$3&amp;'Funnel setup'!$K$4&amp;'Funnel setup'!$K$6,".",IF(A2720=".",1,A2720+1))</f>
        <v>.</v>
      </c>
      <c r="B2721" s="244" t="str">
        <f t="shared" si="42"/>
        <v/>
      </c>
    </row>
    <row r="2722" spans="1:2" x14ac:dyDescent="0.2">
      <c r="A2722" t="str">
        <f>IF(C2722&amp;G2722&amp;D2722&lt;&gt;'Funnel setup'!$K$3&amp;'Funnel setup'!$K$4&amp;'Funnel setup'!$K$6,".",IF(A2721=".",1,A2721+1))</f>
        <v>.</v>
      </c>
      <c r="B2722" s="244" t="str">
        <f t="shared" si="42"/>
        <v/>
      </c>
    </row>
    <row r="2723" spans="1:2" x14ac:dyDescent="0.2">
      <c r="A2723" t="str">
        <f>IF(C2723&amp;G2723&amp;D2723&lt;&gt;'Funnel setup'!$K$3&amp;'Funnel setup'!$K$4&amp;'Funnel setup'!$K$6,".",IF(A2722=".",1,A2722+1))</f>
        <v>.</v>
      </c>
      <c r="B2723" s="244" t="str">
        <f t="shared" si="42"/>
        <v/>
      </c>
    </row>
    <row r="2724" spans="1:2" x14ac:dyDescent="0.2">
      <c r="A2724" t="str">
        <f>IF(C2724&amp;G2724&amp;D2724&lt;&gt;'Funnel setup'!$K$3&amp;'Funnel setup'!$K$4&amp;'Funnel setup'!$K$6,".",IF(A2723=".",1,A2723+1))</f>
        <v>.</v>
      </c>
      <c r="B2724" s="244" t="str">
        <f t="shared" si="42"/>
        <v/>
      </c>
    </row>
    <row r="2725" spans="1:2" x14ac:dyDescent="0.2">
      <c r="A2725" t="str">
        <f>IF(C2725&amp;G2725&amp;D2725&lt;&gt;'Funnel setup'!$K$3&amp;'Funnel setup'!$K$4&amp;'Funnel setup'!$K$6,".",IF(A2724=".",1,A2724+1))</f>
        <v>.</v>
      </c>
      <c r="B2725" s="244" t="str">
        <f t="shared" si="42"/>
        <v/>
      </c>
    </row>
    <row r="2726" spans="1:2" x14ac:dyDescent="0.2">
      <c r="A2726" t="str">
        <f>IF(C2726&amp;G2726&amp;D2726&lt;&gt;'Funnel setup'!$K$3&amp;'Funnel setup'!$K$4&amp;'Funnel setup'!$K$6,".",IF(A2725=".",1,A2725+1))</f>
        <v>.</v>
      </c>
      <c r="B2726" s="244" t="str">
        <f t="shared" si="42"/>
        <v/>
      </c>
    </row>
    <row r="2727" spans="1:2" x14ac:dyDescent="0.2">
      <c r="A2727" t="str">
        <f>IF(C2727&amp;G2727&amp;D2727&lt;&gt;'Funnel setup'!$K$3&amp;'Funnel setup'!$K$4&amp;'Funnel setup'!$K$6,".",IF(A2726=".",1,A2726+1))</f>
        <v>.</v>
      </c>
      <c r="B2727" s="244" t="str">
        <f t="shared" si="42"/>
        <v/>
      </c>
    </row>
    <row r="2728" spans="1:2" x14ac:dyDescent="0.2">
      <c r="A2728" t="str">
        <f>IF(C2728&amp;G2728&amp;D2728&lt;&gt;'Funnel setup'!$K$3&amp;'Funnel setup'!$K$4&amp;'Funnel setup'!$K$6,".",IF(A2727=".",1,A2727+1))</f>
        <v>.</v>
      </c>
      <c r="B2728" s="244" t="str">
        <f t="shared" si="42"/>
        <v/>
      </c>
    </row>
    <row r="2729" spans="1:2" x14ac:dyDescent="0.2">
      <c r="A2729" t="str">
        <f>IF(C2729&amp;G2729&amp;D2729&lt;&gt;'Funnel setup'!$K$3&amp;'Funnel setup'!$K$4&amp;'Funnel setup'!$K$6,".",IF(A2728=".",1,A2728+1))</f>
        <v>.</v>
      </c>
      <c r="B2729" s="244" t="str">
        <f t="shared" si="42"/>
        <v/>
      </c>
    </row>
    <row r="2730" spans="1:2" x14ac:dyDescent="0.2">
      <c r="A2730" t="str">
        <f>IF(C2730&amp;G2730&amp;D2730&lt;&gt;'Funnel setup'!$K$3&amp;'Funnel setup'!$K$4&amp;'Funnel setup'!$K$6,".",IF(A2729=".",1,A2729+1))</f>
        <v>.</v>
      </c>
      <c r="B2730" s="244" t="str">
        <f t="shared" si="42"/>
        <v/>
      </c>
    </row>
    <row r="2731" spans="1:2" x14ac:dyDescent="0.2">
      <c r="A2731" t="str">
        <f>IF(C2731&amp;G2731&amp;D2731&lt;&gt;'Funnel setup'!$K$3&amp;'Funnel setup'!$K$4&amp;'Funnel setup'!$K$6,".",IF(A2730=".",1,A2730+1))</f>
        <v>.</v>
      </c>
      <c r="B2731" s="244" t="str">
        <f t="shared" si="42"/>
        <v/>
      </c>
    </row>
    <row r="2732" spans="1:2" x14ac:dyDescent="0.2">
      <c r="A2732" t="str">
        <f>IF(C2732&amp;G2732&amp;D2732&lt;&gt;'Funnel setup'!$K$3&amp;'Funnel setup'!$K$4&amp;'Funnel setup'!$K$6,".",IF(A2731=".",1,A2731+1))</f>
        <v>.</v>
      </c>
      <c r="B2732" s="244" t="str">
        <f t="shared" si="42"/>
        <v/>
      </c>
    </row>
    <row r="2733" spans="1:2" x14ac:dyDescent="0.2">
      <c r="A2733" t="str">
        <f>IF(C2733&amp;G2733&amp;D2733&lt;&gt;'Funnel setup'!$K$3&amp;'Funnel setup'!$K$4&amp;'Funnel setup'!$K$6,".",IF(A2732=".",1,A2732+1))</f>
        <v>.</v>
      </c>
      <c r="B2733" s="244" t="str">
        <f t="shared" si="42"/>
        <v/>
      </c>
    </row>
    <row r="2734" spans="1:2" x14ac:dyDescent="0.2">
      <c r="A2734" t="str">
        <f>IF(C2734&amp;G2734&amp;D2734&lt;&gt;'Funnel setup'!$K$3&amp;'Funnel setup'!$K$4&amp;'Funnel setup'!$K$6,".",IF(A2733=".",1,A2733+1))</f>
        <v>.</v>
      </c>
      <c r="B2734" s="244" t="str">
        <f t="shared" si="42"/>
        <v/>
      </c>
    </row>
    <row r="2735" spans="1:2" x14ac:dyDescent="0.2">
      <c r="A2735" t="str">
        <f>IF(C2735&amp;G2735&amp;D2735&lt;&gt;'Funnel setup'!$K$3&amp;'Funnel setup'!$K$4&amp;'Funnel setup'!$K$6,".",IF(A2734=".",1,A2734+1))</f>
        <v>.</v>
      </c>
      <c r="B2735" s="244" t="str">
        <f t="shared" si="42"/>
        <v/>
      </c>
    </row>
    <row r="2736" spans="1:2" x14ac:dyDescent="0.2">
      <c r="A2736" t="str">
        <f>IF(C2736&amp;G2736&amp;D2736&lt;&gt;'Funnel setup'!$K$3&amp;'Funnel setup'!$K$4&amp;'Funnel setup'!$K$6,".",IF(A2735=".",1,A2735+1))</f>
        <v>.</v>
      </c>
      <c r="B2736" s="244" t="str">
        <f t="shared" si="42"/>
        <v/>
      </c>
    </row>
    <row r="2737" spans="1:2" x14ac:dyDescent="0.2">
      <c r="A2737" t="str">
        <f>IF(C2737&amp;G2737&amp;D2737&lt;&gt;'Funnel setup'!$K$3&amp;'Funnel setup'!$K$4&amp;'Funnel setup'!$K$6,".",IF(A2736=".",1,A2736+1))</f>
        <v>.</v>
      </c>
      <c r="B2737" s="244" t="str">
        <f t="shared" si="42"/>
        <v/>
      </c>
    </row>
    <row r="2738" spans="1:2" x14ac:dyDescent="0.2">
      <c r="A2738" t="str">
        <f>IF(C2738&amp;G2738&amp;D2738&lt;&gt;'Funnel setup'!$K$3&amp;'Funnel setup'!$K$4&amp;'Funnel setup'!$K$6,".",IF(A2737=".",1,A2737+1))</f>
        <v>.</v>
      </c>
      <c r="B2738" s="244" t="str">
        <f t="shared" si="42"/>
        <v/>
      </c>
    </row>
    <row r="2739" spans="1:2" x14ac:dyDescent="0.2">
      <c r="A2739" t="str">
        <f>IF(C2739&amp;G2739&amp;D2739&lt;&gt;'Funnel setup'!$K$3&amp;'Funnel setup'!$K$4&amp;'Funnel setup'!$K$6,".",IF(A2738=".",1,A2738+1))</f>
        <v>.</v>
      </c>
      <c r="B2739" s="244" t="str">
        <f t="shared" si="42"/>
        <v/>
      </c>
    </row>
    <row r="2740" spans="1:2" x14ac:dyDescent="0.2">
      <c r="A2740" t="str">
        <f>IF(C2740&amp;G2740&amp;D2740&lt;&gt;'Funnel setup'!$K$3&amp;'Funnel setup'!$K$4&amp;'Funnel setup'!$K$6,".",IF(A2739=".",1,A2739+1))</f>
        <v>.</v>
      </c>
      <c r="B2740" s="244" t="str">
        <f t="shared" si="42"/>
        <v/>
      </c>
    </row>
    <row r="2741" spans="1:2" x14ac:dyDescent="0.2">
      <c r="A2741" t="str">
        <f>IF(C2741&amp;G2741&amp;D2741&lt;&gt;'Funnel setup'!$K$3&amp;'Funnel setup'!$K$4&amp;'Funnel setup'!$K$6,".",IF(A2740=".",1,A2740+1))</f>
        <v>.</v>
      </c>
      <c r="B2741" s="244" t="str">
        <f t="shared" si="42"/>
        <v/>
      </c>
    </row>
    <row r="2742" spans="1:2" x14ac:dyDescent="0.2">
      <c r="A2742" t="str">
        <f>IF(C2742&amp;G2742&amp;D2742&lt;&gt;'Funnel setup'!$K$3&amp;'Funnel setup'!$K$4&amp;'Funnel setup'!$K$6,".",IF(A2741=".",1,A2741+1))</f>
        <v>.</v>
      </c>
      <c r="B2742" s="244" t="str">
        <f t="shared" si="42"/>
        <v/>
      </c>
    </row>
    <row r="2743" spans="1:2" x14ac:dyDescent="0.2">
      <c r="A2743" t="str">
        <f>IF(C2743&amp;G2743&amp;D2743&lt;&gt;'Funnel setup'!$K$3&amp;'Funnel setup'!$K$4&amp;'Funnel setup'!$K$6,".",IF(A2742=".",1,A2742+1))</f>
        <v>.</v>
      </c>
      <c r="B2743" s="244" t="str">
        <f t="shared" si="42"/>
        <v/>
      </c>
    </row>
    <row r="2744" spans="1:2" x14ac:dyDescent="0.2">
      <c r="A2744" t="str">
        <f>IF(C2744&amp;G2744&amp;D2744&lt;&gt;'Funnel setup'!$K$3&amp;'Funnel setup'!$K$4&amp;'Funnel setup'!$K$6,".",IF(A2743=".",1,A2743+1))</f>
        <v>.</v>
      </c>
      <c r="B2744" s="244" t="str">
        <f t="shared" si="42"/>
        <v/>
      </c>
    </row>
    <row r="2745" spans="1:2" x14ac:dyDescent="0.2">
      <c r="A2745" t="str">
        <f>IF(C2745&amp;G2745&amp;D2745&lt;&gt;'Funnel setup'!$K$3&amp;'Funnel setup'!$K$4&amp;'Funnel setup'!$K$6,".",IF(A2744=".",1,A2744+1))</f>
        <v>.</v>
      </c>
      <c r="B2745" s="244" t="str">
        <f t="shared" si="42"/>
        <v/>
      </c>
    </row>
    <row r="2746" spans="1:2" x14ac:dyDescent="0.2">
      <c r="A2746" t="str">
        <f>IF(C2746&amp;G2746&amp;D2746&lt;&gt;'Funnel setup'!$K$3&amp;'Funnel setup'!$K$4&amp;'Funnel setup'!$K$6,".",IF(A2745=".",1,A2745+1))</f>
        <v>.</v>
      </c>
      <c r="B2746" s="244" t="str">
        <f t="shared" si="42"/>
        <v/>
      </c>
    </row>
    <row r="2747" spans="1:2" x14ac:dyDescent="0.2">
      <c r="A2747" t="str">
        <f>IF(C2747&amp;G2747&amp;D2747&lt;&gt;'Funnel setup'!$K$3&amp;'Funnel setup'!$K$4&amp;'Funnel setup'!$K$6,".",IF(A2746=".",1,A2746+1))</f>
        <v>.</v>
      </c>
      <c r="B2747" s="244" t="str">
        <f t="shared" si="42"/>
        <v/>
      </c>
    </row>
    <row r="2748" spans="1:2" x14ac:dyDescent="0.2">
      <c r="A2748" t="str">
        <f>IF(C2748&amp;G2748&amp;D2748&lt;&gt;'Funnel setup'!$K$3&amp;'Funnel setup'!$K$4&amp;'Funnel setup'!$K$6,".",IF(A2747=".",1,A2747+1))</f>
        <v>.</v>
      </c>
      <c r="B2748" s="244" t="str">
        <f t="shared" si="42"/>
        <v/>
      </c>
    </row>
    <row r="2749" spans="1:2" x14ac:dyDescent="0.2">
      <c r="A2749" t="str">
        <f>IF(C2749&amp;G2749&amp;D2749&lt;&gt;'Funnel setup'!$K$3&amp;'Funnel setup'!$K$4&amp;'Funnel setup'!$K$6,".",IF(A2748=".",1,A2748+1))</f>
        <v>.</v>
      </c>
      <c r="B2749" s="244" t="str">
        <f t="shared" si="42"/>
        <v/>
      </c>
    </row>
    <row r="2750" spans="1:2" x14ac:dyDescent="0.2">
      <c r="A2750" t="str">
        <f>IF(C2750&amp;G2750&amp;D2750&lt;&gt;'Funnel setup'!$K$3&amp;'Funnel setup'!$K$4&amp;'Funnel setup'!$K$6,".",IF(A2749=".",1,A2749+1))</f>
        <v>.</v>
      </c>
      <c r="B2750" s="244" t="str">
        <f t="shared" si="42"/>
        <v/>
      </c>
    </row>
    <row r="2751" spans="1:2" x14ac:dyDescent="0.2">
      <c r="A2751" t="str">
        <f>IF(C2751&amp;G2751&amp;D2751&lt;&gt;'Funnel setup'!$K$3&amp;'Funnel setup'!$K$4&amp;'Funnel setup'!$K$6,".",IF(A2750=".",1,A2750+1))</f>
        <v>.</v>
      </c>
      <c r="B2751" s="244" t="str">
        <f t="shared" si="42"/>
        <v/>
      </c>
    </row>
    <row r="2752" spans="1:2" x14ac:dyDescent="0.2">
      <c r="A2752" t="str">
        <f>IF(C2752&amp;G2752&amp;D2752&lt;&gt;'Funnel setup'!$K$3&amp;'Funnel setup'!$K$4&amp;'Funnel setup'!$K$6,".",IF(A2751=".",1,A2751+1))</f>
        <v>.</v>
      </c>
      <c r="B2752" s="244" t="str">
        <f t="shared" si="42"/>
        <v/>
      </c>
    </row>
    <row r="2753" spans="1:2" x14ac:dyDescent="0.2">
      <c r="A2753" t="str">
        <f>IF(C2753&amp;G2753&amp;D2753&lt;&gt;'Funnel setup'!$K$3&amp;'Funnel setup'!$K$4&amp;'Funnel setup'!$K$6,".",IF(A2752=".",1,A2752+1))</f>
        <v>.</v>
      </c>
      <c r="B2753" s="244" t="str">
        <f t="shared" si="42"/>
        <v/>
      </c>
    </row>
    <row r="2754" spans="1:2" x14ac:dyDescent="0.2">
      <c r="A2754" t="str">
        <f>IF(C2754&amp;G2754&amp;D2754&lt;&gt;'Funnel setup'!$K$3&amp;'Funnel setup'!$K$4&amp;'Funnel setup'!$K$6,".",IF(A2753=".",1,A2753+1))</f>
        <v>.</v>
      </c>
      <c r="B2754" s="244" t="str">
        <f t="shared" ref="B2754:B2817" si="43">C2754&amp;D2754&amp;F2754&amp;G2754</f>
        <v/>
      </c>
    </row>
    <row r="2755" spans="1:2" x14ac:dyDescent="0.2">
      <c r="A2755" t="str">
        <f>IF(C2755&amp;G2755&amp;D2755&lt;&gt;'Funnel setup'!$K$3&amp;'Funnel setup'!$K$4&amp;'Funnel setup'!$K$6,".",IF(A2754=".",1,A2754+1))</f>
        <v>.</v>
      </c>
      <c r="B2755" s="244" t="str">
        <f t="shared" si="43"/>
        <v/>
      </c>
    </row>
    <row r="2756" spans="1:2" x14ac:dyDescent="0.2">
      <c r="A2756" t="str">
        <f>IF(C2756&amp;G2756&amp;D2756&lt;&gt;'Funnel setup'!$K$3&amp;'Funnel setup'!$K$4&amp;'Funnel setup'!$K$6,".",IF(A2755=".",1,A2755+1))</f>
        <v>.</v>
      </c>
      <c r="B2756" s="244" t="str">
        <f t="shared" si="43"/>
        <v/>
      </c>
    </row>
    <row r="2757" spans="1:2" x14ac:dyDescent="0.2">
      <c r="A2757" t="str">
        <f>IF(C2757&amp;G2757&amp;D2757&lt;&gt;'Funnel setup'!$K$3&amp;'Funnel setup'!$K$4&amp;'Funnel setup'!$K$6,".",IF(A2756=".",1,A2756+1))</f>
        <v>.</v>
      </c>
      <c r="B2757" s="244" t="str">
        <f t="shared" si="43"/>
        <v/>
      </c>
    </row>
    <row r="2758" spans="1:2" x14ac:dyDescent="0.2">
      <c r="A2758" t="str">
        <f>IF(C2758&amp;G2758&amp;D2758&lt;&gt;'Funnel setup'!$K$3&amp;'Funnel setup'!$K$4&amp;'Funnel setup'!$K$6,".",IF(A2757=".",1,A2757+1))</f>
        <v>.</v>
      </c>
      <c r="B2758" s="244" t="str">
        <f t="shared" si="43"/>
        <v/>
      </c>
    </row>
    <row r="2759" spans="1:2" x14ac:dyDescent="0.2">
      <c r="A2759" t="str">
        <f>IF(C2759&amp;G2759&amp;D2759&lt;&gt;'Funnel setup'!$K$3&amp;'Funnel setup'!$K$4&amp;'Funnel setup'!$K$6,".",IF(A2758=".",1,A2758+1))</f>
        <v>.</v>
      </c>
      <c r="B2759" s="244" t="str">
        <f t="shared" si="43"/>
        <v/>
      </c>
    </row>
    <row r="2760" spans="1:2" x14ac:dyDescent="0.2">
      <c r="A2760" t="str">
        <f>IF(C2760&amp;G2760&amp;D2760&lt;&gt;'Funnel setup'!$K$3&amp;'Funnel setup'!$K$4&amp;'Funnel setup'!$K$6,".",IF(A2759=".",1,A2759+1))</f>
        <v>.</v>
      </c>
      <c r="B2760" s="244" t="str">
        <f t="shared" si="43"/>
        <v/>
      </c>
    </row>
    <row r="2761" spans="1:2" x14ac:dyDescent="0.2">
      <c r="A2761" t="str">
        <f>IF(C2761&amp;G2761&amp;D2761&lt;&gt;'Funnel setup'!$K$3&amp;'Funnel setup'!$K$4&amp;'Funnel setup'!$K$6,".",IF(A2760=".",1,A2760+1))</f>
        <v>.</v>
      </c>
      <c r="B2761" s="244" t="str">
        <f t="shared" si="43"/>
        <v/>
      </c>
    </row>
    <row r="2762" spans="1:2" x14ac:dyDescent="0.2">
      <c r="A2762" t="str">
        <f>IF(C2762&amp;G2762&amp;D2762&lt;&gt;'Funnel setup'!$K$3&amp;'Funnel setup'!$K$4&amp;'Funnel setup'!$K$6,".",IF(A2761=".",1,A2761+1))</f>
        <v>.</v>
      </c>
      <c r="B2762" s="244" t="str">
        <f t="shared" si="43"/>
        <v/>
      </c>
    </row>
    <row r="2763" spans="1:2" x14ac:dyDescent="0.2">
      <c r="A2763" t="str">
        <f>IF(C2763&amp;G2763&amp;D2763&lt;&gt;'Funnel setup'!$K$3&amp;'Funnel setup'!$K$4&amp;'Funnel setup'!$K$6,".",IF(A2762=".",1,A2762+1))</f>
        <v>.</v>
      </c>
      <c r="B2763" s="244" t="str">
        <f t="shared" si="43"/>
        <v/>
      </c>
    </row>
    <row r="2764" spans="1:2" x14ac:dyDescent="0.2">
      <c r="A2764" t="str">
        <f>IF(C2764&amp;G2764&amp;D2764&lt;&gt;'Funnel setup'!$K$3&amp;'Funnel setup'!$K$4&amp;'Funnel setup'!$K$6,".",IF(A2763=".",1,A2763+1))</f>
        <v>.</v>
      </c>
      <c r="B2764" s="244" t="str">
        <f t="shared" si="43"/>
        <v/>
      </c>
    </row>
    <row r="2765" spans="1:2" x14ac:dyDescent="0.2">
      <c r="A2765" t="str">
        <f>IF(C2765&amp;G2765&amp;D2765&lt;&gt;'Funnel setup'!$K$3&amp;'Funnel setup'!$K$4&amp;'Funnel setup'!$K$6,".",IF(A2764=".",1,A2764+1))</f>
        <v>.</v>
      </c>
      <c r="B2765" s="244" t="str">
        <f t="shared" si="43"/>
        <v/>
      </c>
    </row>
    <row r="2766" spans="1:2" x14ac:dyDescent="0.2">
      <c r="A2766" t="str">
        <f>IF(C2766&amp;G2766&amp;D2766&lt;&gt;'Funnel setup'!$K$3&amp;'Funnel setup'!$K$4&amp;'Funnel setup'!$K$6,".",IF(A2765=".",1,A2765+1))</f>
        <v>.</v>
      </c>
      <c r="B2766" s="244" t="str">
        <f t="shared" si="43"/>
        <v/>
      </c>
    </row>
    <row r="2767" spans="1:2" x14ac:dyDescent="0.2">
      <c r="A2767" t="str">
        <f>IF(C2767&amp;G2767&amp;D2767&lt;&gt;'Funnel setup'!$K$3&amp;'Funnel setup'!$K$4&amp;'Funnel setup'!$K$6,".",IF(A2766=".",1,A2766+1))</f>
        <v>.</v>
      </c>
      <c r="B2767" s="244" t="str">
        <f t="shared" si="43"/>
        <v/>
      </c>
    </row>
    <row r="2768" spans="1:2" x14ac:dyDescent="0.2">
      <c r="A2768" t="str">
        <f>IF(C2768&amp;G2768&amp;D2768&lt;&gt;'Funnel setup'!$K$3&amp;'Funnel setup'!$K$4&amp;'Funnel setup'!$K$6,".",IF(A2767=".",1,A2767+1))</f>
        <v>.</v>
      </c>
      <c r="B2768" s="244" t="str">
        <f t="shared" si="43"/>
        <v/>
      </c>
    </row>
    <row r="2769" spans="1:2" x14ac:dyDescent="0.2">
      <c r="A2769" t="str">
        <f>IF(C2769&amp;G2769&amp;D2769&lt;&gt;'Funnel setup'!$K$3&amp;'Funnel setup'!$K$4&amp;'Funnel setup'!$K$6,".",IF(A2768=".",1,A2768+1))</f>
        <v>.</v>
      </c>
      <c r="B2769" s="244" t="str">
        <f t="shared" si="43"/>
        <v/>
      </c>
    </row>
    <row r="2770" spans="1:2" x14ac:dyDescent="0.2">
      <c r="A2770" t="str">
        <f>IF(C2770&amp;G2770&amp;D2770&lt;&gt;'Funnel setup'!$K$3&amp;'Funnel setup'!$K$4&amp;'Funnel setup'!$K$6,".",IF(A2769=".",1,A2769+1))</f>
        <v>.</v>
      </c>
      <c r="B2770" s="244" t="str">
        <f t="shared" si="43"/>
        <v/>
      </c>
    </row>
    <row r="2771" spans="1:2" x14ac:dyDescent="0.2">
      <c r="A2771" t="str">
        <f>IF(C2771&amp;G2771&amp;D2771&lt;&gt;'Funnel setup'!$K$3&amp;'Funnel setup'!$K$4&amp;'Funnel setup'!$K$6,".",IF(A2770=".",1,A2770+1))</f>
        <v>.</v>
      </c>
      <c r="B2771" s="244" t="str">
        <f t="shared" si="43"/>
        <v/>
      </c>
    </row>
    <row r="2772" spans="1:2" x14ac:dyDescent="0.2">
      <c r="A2772" t="str">
        <f>IF(C2772&amp;G2772&amp;D2772&lt;&gt;'Funnel setup'!$K$3&amp;'Funnel setup'!$K$4&amp;'Funnel setup'!$K$6,".",IF(A2771=".",1,A2771+1))</f>
        <v>.</v>
      </c>
      <c r="B2772" s="244" t="str">
        <f t="shared" si="43"/>
        <v/>
      </c>
    </row>
    <row r="2773" spans="1:2" x14ac:dyDescent="0.2">
      <c r="A2773" t="str">
        <f>IF(C2773&amp;G2773&amp;D2773&lt;&gt;'Funnel setup'!$K$3&amp;'Funnel setup'!$K$4&amp;'Funnel setup'!$K$6,".",IF(A2772=".",1,A2772+1))</f>
        <v>.</v>
      </c>
      <c r="B2773" s="244" t="str">
        <f t="shared" si="43"/>
        <v/>
      </c>
    </row>
    <row r="2774" spans="1:2" x14ac:dyDescent="0.2">
      <c r="A2774" t="str">
        <f>IF(C2774&amp;G2774&amp;D2774&lt;&gt;'Funnel setup'!$K$3&amp;'Funnel setup'!$K$4&amp;'Funnel setup'!$K$6,".",IF(A2773=".",1,A2773+1))</f>
        <v>.</v>
      </c>
      <c r="B2774" s="244" t="str">
        <f t="shared" si="43"/>
        <v/>
      </c>
    </row>
    <row r="2775" spans="1:2" x14ac:dyDescent="0.2">
      <c r="A2775" t="str">
        <f>IF(C2775&amp;G2775&amp;D2775&lt;&gt;'Funnel setup'!$K$3&amp;'Funnel setup'!$K$4&amp;'Funnel setup'!$K$6,".",IF(A2774=".",1,A2774+1))</f>
        <v>.</v>
      </c>
      <c r="B2775" s="244" t="str">
        <f t="shared" si="43"/>
        <v/>
      </c>
    </row>
    <row r="2776" spans="1:2" x14ac:dyDescent="0.2">
      <c r="A2776" t="str">
        <f>IF(C2776&amp;G2776&amp;D2776&lt;&gt;'Funnel setup'!$K$3&amp;'Funnel setup'!$K$4&amp;'Funnel setup'!$K$6,".",IF(A2775=".",1,A2775+1))</f>
        <v>.</v>
      </c>
      <c r="B2776" s="244" t="str">
        <f t="shared" si="43"/>
        <v/>
      </c>
    </row>
    <row r="2777" spans="1:2" x14ac:dyDescent="0.2">
      <c r="A2777" t="str">
        <f>IF(C2777&amp;G2777&amp;D2777&lt;&gt;'Funnel setup'!$K$3&amp;'Funnel setup'!$K$4&amp;'Funnel setup'!$K$6,".",IF(A2776=".",1,A2776+1))</f>
        <v>.</v>
      </c>
      <c r="B2777" s="244" t="str">
        <f t="shared" si="43"/>
        <v/>
      </c>
    </row>
    <row r="2778" spans="1:2" x14ac:dyDescent="0.2">
      <c r="A2778" t="str">
        <f>IF(C2778&amp;G2778&amp;D2778&lt;&gt;'Funnel setup'!$K$3&amp;'Funnel setup'!$K$4&amp;'Funnel setup'!$K$6,".",IF(A2777=".",1,A2777+1))</f>
        <v>.</v>
      </c>
      <c r="B2778" s="244" t="str">
        <f t="shared" si="43"/>
        <v/>
      </c>
    </row>
    <row r="2779" spans="1:2" x14ac:dyDescent="0.2">
      <c r="A2779" t="str">
        <f>IF(C2779&amp;G2779&amp;D2779&lt;&gt;'Funnel setup'!$K$3&amp;'Funnel setup'!$K$4&amp;'Funnel setup'!$K$6,".",IF(A2778=".",1,A2778+1))</f>
        <v>.</v>
      </c>
      <c r="B2779" s="244" t="str">
        <f t="shared" si="43"/>
        <v/>
      </c>
    </row>
    <row r="2780" spans="1:2" x14ac:dyDescent="0.2">
      <c r="A2780" t="str">
        <f>IF(C2780&amp;G2780&amp;D2780&lt;&gt;'Funnel setup'!$K$3&amp;'Funnel setup'!$K$4&amp;'Funnel setup'!$K$6,".",IF(A2779=".",1,A2779+1))</f>
        <v>.</v>
      </c>
      <c r="B2780" s="244" t="str">
        <f t="shared" si="43"/>
        <v/>
      </c>
    </row>
    <row r="2781" spans="1:2" x14ac:dyDescent="0.2">
      <c r="A2781" t="str">
        <f>IF(C2781&amp;G2781&amp;D2781&lt;&gt;'Funnel setup'!$K$3&amp;'Funnel setup'!$K$4&amp;'Funnel setup'!$K$6,".",IF(A2780=".",1,A2780+1))</f>
        <v>.</v>
      </c>
      <c r="B2781" s="244" t="str">
        <f t="shared" si="43"/>
        <v/>
      </c>
    </row>
    <row r="2782" spans="1:2" x14ac:dyDescent="0.2">
      <c r="A2782" t="str">
        <f>IF(C2782&amp;G2782&amp;D2782&lt;&gt;'Funnel setup'!$K$3&amp;'Funnel setup'!$K$4&amp;'Funnel setup'!$K$6,".",IF(A2781=".",1,A2781+1))</f>
        <v>.</v>
      </c>
      <c r="B2782" s="244" t="str">
        <f t="shared" si="43"/>
        <v/>
      </c>
    </row>
    <row r="2783" spans="1:2" x14ac:dyDescent="0.2">
      <c r="A2783" t="str">
        <f>IF(C2783&amp;G2783&amp;D2783&lt;&gt;'Funnel setup'!$K$3&amp;'Funnel setup'!$K$4&amp;'Funnel setup'!$K$6,".",IF(A2782=".",1,A2782+1))</f>
        <v>.</v>
      </c>
      <c r="B2783" s="244" t="str">
        <f t="shared" si="43"/>
        <v/>
      </c>
    </row>
    <row r="2784" spans="1:2" x14ac:dyDescent="0.2">
      <c r="A2784" t="str">
        <f>IF(C2784&amp;G2784&amp;D2784&lt;&gt;'Funnel setup'!$K$3&amp;'Funnel setup'!$K$4&amp;'Funnel setup'!$K$6,".",IF(A2783=".",1,A2783+1))</f>
        <v>.</v>
      </c>
      <c r="B2784" s="244" t="str">
        <f t="shared" si="43"/>
        <v/>
      </c>
    </row>
    <row r="2785" spans="1:2" x14ac:dyDescent="0.2">
      <c r="A2785" t="str">
        <f>IF(C2785&amp;G2785&amp;D2785&lt;&gt;'Funnel setup'!$K$3&amp;'Funnel setup'!$K$4&amp;'Funnel setup'!$K$6,".",IF(A2784=".",1,A2784+1))</f>
        <v>.</v>
      </c>
      <c r="B2785" s="244" t="str">
        <f t="shared" si="43"/>
        <v/>
      </c>
    </row>
    <row r="2786" spans="1:2" x14ac:dyDescent="0.2">
      <c r="A2786" t="str">
        <f>IF(C2786&amp;G2786&amp;D2786&lt;&gt;'Funnel setup'!$K$3&amp;'Funnel setup'!$K$4&amp;'Funnel setup'!$K$6,".",IF(A2785=".",1,A2785+1))</f>
        <v>.</v>
      </c>
      <c r="B2786" s="244" t="str">
        <f t="shared" si="43"/>
        <v/>
      </c>
    </row>
    <row r="2787" spans="1:2" x14ac:dyDescent="0.2">
      <c r="A2787" t="str">
        <f>IF(C2787&amp;G2787&amp;D2787&lt;&gt;'Funnel setup'!$K$3&amp;'Funnel setup'!$K$4&amp;'Funnel setup'!$K$6,".",IF(A2786=".",1,A2786+1))</f>
        <v>.</v>
      </c>
      <c r="B2787" s="244" t="str">
        <f t="shared" si="43"/>
        <v/>
      </c>
    </row>
    <row r="2788" spans="1:2" x14ac:dyDescent="0.2">
      <c r="A2788" t="str">
        <f>IF(C2788&amp;G2788&amp;D2788&lt;&gt;'Funnel setup'!$K$3&amp;'Funnel setup'!$K$4&amp;'Funnel setup'!$K$6,".",IF(A2787=".",1,A2787+1))</f>
        <v>.</v>
      </c>
      <c r="B2788" s="244" t="str">
        <f t="shared" si="43"/>
        <v/>
      </c>
    </row>
    <row r="2789" spans="1:2" x14ac:dyDescent="0.2">
      <c r="A2789" t="str">
        <f>IF(C2789&amp;G2789&amp;D2789&lt;&gt;'Funnel setup'!$K$3&amp;'Funnel setup'!$K$4&amp;'Funnel setup'!$K$6,".",IF(A2788=".",1,A2788+1))</f>
        <v>.</v>
      </c>
      <c r="B2789" s="244" t="str">
        <f t="shared" si="43"/>
        <v/>
      </c>
    </row>
    <row r="2790" spans="1:2" x14ac:dyDescent="0.2">
      <c r="A2790" t="str">
        <f>IF(C2790&amp;G2790&amp;D2790&lt;&gt;'Funnel setup'!$K$3&amp;'Funnel setup'!$K$4&amp;'Funnel setup'!$K$6,".",IF(A2789=".",1,A2789+1))</f>
        <v>.</v>
      </c>
      <c r="B2790" s="244" t="str">
        <f t="shared" si="43"/>
        <v/>
      </c>
    </row>
    <row r="2791" spans="1:2" x14ac:dyDescent="0.2">
      <c r="A2791" t="str">
        <f>IF(C2791&amp;G2791&amp;D2791&lt;&gt;'Funnel setup'!$K$3&amp;'Funnel setup'!$K$4&amp;'Funnel setup'!$K$6,".",IF(A2790=".",1,A2790+1))</f>
        <v>.</v>
      </c>
      <c r="B2791" s="244" t="str">
        <f t="shared" si="43"/>
        <v/>
      </c>
    </row>
    <row r="2792" spans="1:2" x14ac:dyDescent="0.2">
      <c r="A2792" t="str">
        <f>IF(C2792&amp;G2792&amp;D2792&lt;&gt;'Funnel setup'!$K$3&amp;'Funnel setup'!$K$4&amp;'Funnel setup'!$K$6,".",IF(A2791=".",1,A2791+1))</f>
        <v>.</v>
      </c>
      <c r="B2792" s="244" t="str">
        <f t="shared" si="43"/>
        <v/>
      </c>
    </row>
    <row r="2793" spans="1:2" x14ac:dyDescent="0.2">
      <c r="A2793" t="str">
        <f>IF(C2793&amp;G2793&amp;D2793&lt;&gt;'Funnel setup'!$K$3&amp;'Funnel setup'!$K$4&amp;'Funnel setup'!$K$6,".",IF(A2792=".",1,A2792+1))</f>
        <v>.</v>
      </c>
      <c r="B2793" s="244" t="str">
        <f t="shared" si="43"/>
        <v/>
      </c>
    </row>
    <row r="2794" spans="1:2" x14ac:dyDescent="0.2">
      <c r="A2794" t="str">
        <f>IF(C2794&amp;G2794&amp;D2794&lt;&gt;'Funnel setup'!$K$3&amp;'Funnel setup'!$K$4&amp;'Funnel setup'!$K$6,".",IF(A2793=".",1,A2793+1))</f>
        <v>.</v>
      </c>
      <c r="B2794" s="244" t="str">
        <f t="shared" si="43"/>
        <v/>
      </c>
    </row>
    <row r="2795" spans="1:2" x14ac:dyDescent="0.2">
      <c r="A2795" t="str">
        <f>IF(C2795&amp;G2795&amp;D2795&lt;&gt;'Funnel setup'!$K$3&amp;'Funnel setup'!$K$4&amp;'Funnel setup'!$K$6,".",IF(A2794=".",1,A2794+1))</f>
        <v>.</v>
      </c>
      <c r="B2795" s="244" t="str">
        <f t="shared" si="43"/>
        <v/>
      </c>
    </row>
    <row r="2796" spans="1:2" x14ac:dyDescent="0.2">
      <c r="A2796" t="str">
        <f>IF(C2796&amp;G2796&amp;D2796&lt;&gt;'Funnel setup'!$K$3&amp;'Funnel setup'!$K$4&amp;'Funnel setup'!$K$6,".",IF(A2795=".",1,A2795+1))</f>
        <v>.</v>
      </c>
      <c r="B2796" s="244" t="str">
        <f t="shared" si="43"/>
        <v/>
      </c>
    </row>
    <row r="2797" spans="1:2" x14ac:dyDescent="0.2">
      <c r="A2797" t="str">
        <f>IF(C2797&amp;G2797&amp;D2797&lt;&gt;'Funnel setup'!$K$3&amp;'Funnel setup'!$K$4&amp;'Funnel setup'!$K$6,".",IF(A2796=".",1,A2796+1))</f>
        <v>.</v>
      </c>
      <c r="B2797" s="244" t="str">
        <f t="shared" si="43"/>
        <v/>
      </c>
    </row>
    <row r="2798" spans="1:2" x14ac:dyDescent="0.2">
      <c r="A2798" t="str">
        <f>IF(C2798&amp;G2798&amp;D2798&lt;&gt;'Funnel setup'!$K$3&amp;'Funnel setup'!$K$4&amp;'Funnel setup'!$K$6,".",IF(A2797=".",1,A2797+1))</f>
        <v>.</v>
      </c>
      <c r="B2798" s="244" t="str">
        <f t="shared" si="43"/>
        <v/>
      </c>
    </row>
    <row r="2799" spans="1:2" x14ac:dyDescent="0.2">
      <c r="A2799" t="str">
        <f>IF(C2799&amp;G2799&amp;D2799&lt;&gt;'Funnel setup'!$K$3&amp;'Funnel setup'!$K$4&amp;'Funnel setup'!$K$6,".",IF(A2798=".",1,A2798+1))</f>
        <v>.</v>
      </c>
      <c r="B2799" s="244" t="str">
        <f t="shared" si="43"/>
        <v/>
      </c>
    </row>
    <row r="2800" spans="1:2" x14ac:dyDescent="0.2">
      <c r="A2800" t="str">
        <f>IF(C2800&amp;G2800&amp;D2800&lt;&gt;'Funnel setup'!$K$3&amp;'Funnel setup'!$K$4&amp;'Funnel setup'!$K$6,".",IF(A2799=".",1,A2799+1))</f>
        <v>.</v>
      </c>
      <c r="B2800" s="244" t="str">
        <f t="shared" si="43"/>
        <v/>
      </c>
    </row>
    <row r="2801" spans="1:2" x14ac:dyDescent="0.2">
      <c r="A2801" t="str">
        <f>IF(C2801&amp;G2801&amp;D2801&lt;&gt;'Funnel setup'!$K$3&amp;'Funnel setup'!$K$4&amp;'Funnel setup'!$K$6,".",IF(A2800=".",1,A2800+1))</f>
        <v>.</v>
      </c>
      <c r="B2801" s="244" t="str">
        <f t="shared" si="43"/>
        <v/>
      </c>
    </row>
    <row r="2802" spans="1:2" x14ac:dyDescent="0.2">
      <c r="A2802" t="str">
        <f>IF(C2802&amp;G2802&amp;D2802&lt;&gt;'Funnel setup'!$K$3&amp;'Funnel setup'!$K$4&amp;'Funnel setup'!$K$6,".",IF(A2801=".",1,A2801+1))</f>
        <v>.</v>
      </c>
      <c r="B2802" s="244" t="str">
        <f t="shared" si="43"/>
        <v/>
      </c>
    </row>
    <row r="2803" spans="1:2" x14ac:dyDescent="0.2">
      <c r="A2803" t="str">
        <f>IF(C2803&amp;G2803&amp;D2803&lt;&gt;'Funnel setup'!$K$3&amp;'Funnel setup'!$K$4&amp;'Funnel setup'!$K$6,".",IF(A2802=".",1,A2802+1))</f>
        <v>.</v>
      </c>
      <c r="B2803" s="244" t="str">
        <f t="shared" si="43"/>
        <v/>
      </c>
    </row>
    <row r="2804" spans="1:2" x14ac:dyDescent="0.2">
      <c r="A2804" t="str">
        <f>IF(C2804&amp;G2804&amp;D2804&lt;&gt;'Funnel setup'!$K$3&amp;'Funnel setup'!$K$4&amp;'Funnel setup'!$K$6,".",IF(A2803=".",1,A2803+1))</f>
        <v>.</v>
      </c>
      <c r="B2804" s="244" t="str">
        <f t="shared" si="43"/>
        <v/>
      </c>
    </row>
    <row r="2805" spans="1:2" x14ac:dyDescent="0.2">
      <c r="A2805" t="str">
        <f>IF(C2805&amp;G2805&amp;D2805&lt;&gt;'Funnel setup'!$K$3&amp;'Funnel setup'!$K$4&amp;'Funnel setup'!$K$6,".",IF(A2804=".",1,A2804+1))</f>
        <v>.</v>
      </c>
      <c r="B2805" s="244" t="str">
        <f t="shared" si="43"/>
        <v/>
      </c>
    </row>
    <row r="2806" spans="1:2" x14ac:dyDescent="0.2">
      <c r="A2806" t="str">
        <f>IF(C2806&amp;G2806&amp;D2806&lt;&gt;'Funnel setup'!$K$3&amp;'Funnel setup'!$K$4&amp;'Funnel setup'!$K$6,".",IF(A2805=".",1,A2805+1))</f>
        <v>.</v>
      </c>
      <c r="B2806" s="244" t="str">
        <f t="shared" si="43"/>
        <v/>
      </c>
    </row>
    <row r="2807" spans="1:2" x14ac:dyDescent="0.2">
      <c r="A2807" t="str">
        <f>IF(C2807&amp;G2807&amp;D2807&lt;&gt;'Funnel setup'!$K$3&amp;'Funnel setup'!$K$4&amp;'Funnel setup'!$K$6,".",IF(A2806=".",1,A2806+1))</f>
        <v>.</v>
      </c>
      <c r="B2807" s="244" t="str">
        <f t="shared" si="43"/>
        <v/>
      </c>
    </row>
    <row r="2808" spans="1:2" x14ac:dyDescent="0.2">
      <c r="A2808" t="str">
        <f>IF(C2808&amp;G2808&amp;D2808&lt;&gt;'Funnel setup'!$K$3&amp;'Funnel setup'!$K$4&amp;'Funnel setup'!$K$6,".",IF(A2807=".",1,A2807+1))</f>
        <v>.</v>
      </c>
      <c r="B2808" s="244" t="str">
        <f t="shared" si="43"/>
        <v/>
      </c>
    </row>
    <row r="2809" spans="1:2" x14ac:dyDescent="0.2">
      <c r="A2809" t="str">
        <f>IF(C2809&amp;G2809&amp;D2809&lt;&gt;'Funnel setup'!$K$3&amp;'Funnel setup'!$K$4&amp;'Funnel setup'!$K$6,".",IF(A2808=".",1,A2808+1))</f>
        <v>.</v>
      </c>
      <c r="B2809" s="244" t="str">
        <f t="shared" si="43"/>
        <v/>
      </c>
    </row>
    <row r="2810" spans="1:2" x14ac:dyDescent="0.2">
      <c r="A2810" t="str">
        <f>IF(C2810&amp;G2810&amp;D2810&lt;&gt;'Funnel setup'!$K$3&amp;'Funnel setup'!$K$4&amp;'Funnel setup'!$K$6,".",IF(A2809=".",1,A2809+1))</f>
        <v>.</v>
      </c>
      <c r="B2810" s="244" t="str">
        <f t="shared" si="43"/>
        <v/>
      </c>
    </row>
    <row r="2811" spans="1:2" x14ac:dyDescent="0.2">
      <c r="A2811" t="str">
        <f>IF(C2811&amp;G2811&amp;D2811&lt;&gt;'Funnel setup'!$K$3&amp;'Funnel setup'!$K$4&amp;'Funnel setup'!$K$6,".",IF(A2810=".",1,A2810+1))</f>
        <v>.</v>
      </c>
      <c r="B2811" s="244" t="str">
        <f t="shared" si="43"/>
        <v/>
      </c>
    </row>
    <row r="2812" spans="1:2" x14ac:dyDescent="0.2">
      <c r="A2812" t="str">
        <f>IF(C2812&amp;G2812&amp;D2812&lt;&gt;'Funnel setup'!$K$3&amp;'Funnel setup'!$K$4&amp;'Funnel setup'!$K$6,".",IF(A2811=".",1,A2811+1))</f>
        <v>.</v>
      </c>
      <c r="B2812" s="244" t="str">
        <f t="shared" si="43"/>
        <v/>
      </c>
    </row>
    <row r="2813" spans="1:2" x14ac:dyDescent="0.2">
      <c r="A2813" t="str">
        <f>IF(C2813&amp;G2813&amp;D2813&lt;&gt;'Funnel setup'!$K$3&amp;'Funnel setup'!$K$4&amp;'Funnel setup'!$K$6,".",IF(A2812=".",1,A2812+1))</f>
        <v>.</v>
      </c>
      <c r="B2813" s="244" t="str">
        <f t="shared" si="43"/>
        <v/>
      </c>
    </row>
    <row r="2814" spans="1:2" x14ac:dyDescent="0.2">
      <c r="A2814" t="str">
        <f>IF(C2814&amp;G2814&amp;D2814&lt;&gt;'Funnel setup'!$K$3&amp;'Funnel setup'!$K$4&amp;'Funnel setup'!$K$6,".",IF(A2813=".",1,A2813+1))</f>
        <v>.</v>
      </c>
      <c r="B2814" s="244" t="str">
        <f t="shared" si="43"/>
        <v/>
      </c>
    </row>
    <row r="2815" spans="1:2" x14ac:dyDescent="0.2">
      <c r="A2815" t="str">
        <f>IF(C2815&amp;G2815&amp;D2815&lt;&gt;'Funnel setup'!$K$3&amp;'Funnel setup'!$K$4&amp;'Funnel setup'!$K$6,".",IF(A2814=".",1,A2814+1))</f>
        <v>.</v>
      </c>
      <c r="B2815" s="244" t="str">
        <f t="shared" si="43"/>
        <v/>
      </c>
    </row>
    <row r="2816" spans="1:2" x14ac:dyDescent="0.2">
      <c r="A2816" t="str">
        <f>IF(C2816&amp;G2816&amp;D2816&lt;&gt;'Funnel setup'!$K$3&amp;'Funnel setup'!$K$4&amp;'Funnel setup'!$K$6,".",IF(A2815=".",1,A2815+1))</f>
        <v>.</v>
      </c>
      <c r="B2816" s="244" t="str">
        <f t="shared" si="43"/>
        <v/>
      </c>
    </row>
    <row r="2817" spans="1:2" x14ac:dyDescent="0.2">
      <c r="A2817" t="str">
        <f>IF(C2817&amp;G2817&amp;D2817&lt;&gt;'Funnel setup'!$K$3&amp;'Funnel setup'!$K$4&amp;'Funnel setup'!$K$6,".",IF(A2816=".",1,A2816+1))</f>
        <v>.</v>
      </c>
      <c r="B2817" s="244" t="str">
        <f t="shared" si="43"/>
        <v/>
      </c>
    </row>
    <row r="2818" spans="1:2" x14ac:dyDescent="0.2">
      <c r="A2818" t="str">
        <f>IF(C2818&amp;G2818&amp;D2818&lt;&gt;'Funnel setup'!$K$3&amp;'Funnel setup'!$K$4&amp;'Funnel setup'!$K$6,".",IF(A2817=".",1,A2817+1))</f>
        <v>.</v>
      </c>
      <c r="B2818" s="244" t="str">
        <f t="shared" ref="B2818:B2881" si="44">C2818&amp;D2818&amp;F2818&amp;G2818</f>
        <v/>
      </c>
    </row>
    <row r="2819" spans="1:2" x14ac:dyDescent="0.2">
      <c r="A2819" t="str">
        <f>IF(C2819&amp;G2819&amp;D2819&lt;&gt;'Funnel setup'!$K$3&amp;'Funnel setup'!$K$4&amp;'Funnel setup'!$K$6,".",IF(A2818=".",1,A2818+1))</f>
        <v>.</v>
      </c>
      <c r="B2819" s="244" t="str">
        <f t="shared" si="44"/>
        <v/>
      </c>
    </row>
    <row r="2820" spans="1:2" x14ac:dyDescent="0.2">
      <c r="A2820" t="str">
        <f>IF(C2820&amp;G2820&amp;D2820&lt;&gt;'Funnel setup'!$K$3&amp;'Funnel setup'!$K$4&amp;'Funnel setup'!$K$6,".",IF(A2819=".",1,A2819+1))</f>
        <v>.</v>
      </c>
      <c r="B2820" s="244" t="str">
        <f t="shared" si="44"/>
        <v/>
      </c>
    </row>
    <row r="2821" spans="1:2" x14ac:dyDescent="0.2">
      <c r="A2821" t="str">
        <f>IF(C2821&amp;G2821&amp;D2821&lt;&gt;'Funnel setup'!$K$3&amp;'Funnel setup'!$K$4&amp;'Funnel setup'!$K$6,".",IF(A2820=".",1,A2820+1))</f>
        <v>.</v>
      </c>
      <c r="B2821" s="244" t="str">
        <f t="shared" si="44"/>
        <v/>
      </c>
    </row>
    <row r="2822" spans="1:2" x14ac:dyDescent="0.2">
      <c r="A2822" t="str">
        <f>IF(C2822&amp;G2822&amp;D2822&lt;&gt;'Funnel setup'!$K$3&amp;'Funnel setup'!$K$4&amp;'Funnel setup'!$K$6,".",IF(A2821=".",1,A2821+1))</f>
        <v>.</v>
      </c>
      <c r="B2822" s="244" t="str">
        <f t="shared" si="44"/>
        <v/>
      </c>
    </row>
    <row r="2823" spans="1:2" x14ac:dyDescent="0.2">
      <c r="A2823" t="str">
        <f>IF(C2823&amp;G2823&amp;D2823&lt;&gt;'Funnel setup'!$K$3&amp;'Funnel setup'!$K$4&amp;'Funnel setup'!$K$6,".",IF(A2822=".",1,A2822+1))</f>
        <v>.</v>
      </c>
      <c r="B2823" s="244" t="str">
        <f t="shared" si="44"/>
        <v/>
      </c>
    </row>
    <row r="2824" spans="1:2" x14ac:dyDescent="0.2">
      <c r="A2824" t="str">
        <f>IF(C2824&amp;G2824&amp;D2824&lt;&gt;'Funnel setup'!$K$3&amp;'Funnel setup'!$K$4&amp;'Funnel setup'!$K$6,".",IF(A2823=".",1,A2823+1))</f>
        <v>.</v>
      </c>
      <c r="B2824" s="244" t="str">
        <f t="shared" si="44"/>
        <v/>
      </c>
    </row>
    <row r="2825" spans="1:2" x14ac:dyDescent="0.2">
      <c r="A2825" t="str">
        <f>IF(C2825&amp;G2825&amp;D2825&lt;&gt;'Funnel setup'!$K$3&amp;'Funnel setup'!$K$4&amp;'Funnel setup'!$K$6,".",IF(A2824=".",1,A2824+1))</f>
        <v>.</v>
      </c>
      <c r="B2825" s="244" t="str">
        <f t="shared" si="44"/>
        <v/>
      </c>
    </row>
    <row r="2826" spans="1:2" x14ac:dyDescent="0.2">
      <c r="A2826" t="str">
        <f>IF(C2826&amp;G2826&amp;D2826&lt;&gt;'Funnel setup'!$K$3&amp;'Funnel setup'!$K$4&amp;'Funnel setup'!$K$6,".",IF(A2825=".",1,A2825+1))</f>
        <v>.</v>
      </c>
      <c r="B2826" s="244" t="str">
        <f t="shared" si="44"/>
        <v/>
      </c>
    </row>
    <row r="2827" spans="1:2" x14ac:dyDescent="0.2">
      <c r="A2827" t="str">
        <f>IF(C2827&amp;G2827&amp;D2827&lt;&gt;'Funnel setup'!$K$3&amp;'Funnel setup'!$K$4&amp;'Funnel setup'!$K$6,".",IF(A2826=".",1,A2826+1))</f>
        <v>.</v>
      </c>
      <c r="B2827" s="244" t="str">
        <f t="shared" si="44"/>
        <v/>
      </c>
    </row>
    <row r="2828" spans="1:2" x14ac:dyDescent="0.2">
      <c r="A2828" t="str">
        <f>IF(C2828&amp;G2828&amp;D2828&lt;&gt;'Funnel setup'!$K$3&amp;'Funnel setup'!$K$4&amp;'Funnel setup'!$K$6,".",IF(A2827=".",1,A2827+1))</f>
        <v>.</v>
      </c>
      <c r="B2828" s="244" t="str">
        <f t="shared" si="44"/>
        <v/>
      </c>
    </row>
    <row r="2829" spans="1:2" x14ac:dyDescent="0.2">
      <c r="A2829" t="str">
        <f>IF(C2829&amp;G2829&amp;D2829&lt;&gt;'Funnel setup'!$K$3&amp;'Funnel setup'!$K$4&amp;'Funnel setup'!$K$6,".",IF(A2828=".",1,A2828+1))</f>
        <v>.</v>
      </c>
      <c r="B2829" s="244" t="str">
        <f t="shared" si="44"/>
        <v/>
      </c>
    </row>
    <row r="2830" spans="1:2" x14ac:dyDescent="0.2">
      <c r="A2830" t="str">
        <f>IF(C2830&amp;G2830&amp;D2830&lt;&gt;'Funnel setup'!$K$3&amp;'Funnel setup'!$K$4&amp;'Funnel setup'!$K$6,".",IF(A2829=".",1,A2829+1))</f>
        <v>.</v>
      </c>
      <c r="B2830" s="244" t="str">
        <f t="shared" si="44"/>
        <v/>
      </c>
    </row>
    <row r="2831" spans="1:2" x14ac:dyDescent="0.2">
      <c r="A2831" t="str">
        <f>IF(C2831&amp;G2831&amp;D2831&lt;&gt;'Funnel setup'!$K$3&amp;'Funnel setup'!$K$4&amp;'Funnel setup'!$K$6,".",IF(A2830=".",1,A2830+1))</f>
        <v>.</v>
      </c>
      <c r="B2831" s="244" t="str">
        <f t="shared" si="44"/>
        <v/>
      </c>
    </row>
    <row r="2832" spans="1:2" x14ac:dyDescent="0.2">
      <c r="A2832" t="str">
        <f>IF(C2832&amp;G2832&amp;D2832&lt;&gt;'Funnel setup'!$K$3&amp;'Funnel setup'!$K$4&amp;'Funnel setup'!$K$6,".",IF(A2831=".",1,A2831+1))</f>
        <v>.</v>
      </c>
      <c r="B2832" s="244" t="str">
        <f t="shared" si="44"/>
        <v/>
      </c>
    </row>
    <row r="2833" spans="1:2" x14ac:dyDescent="0.2">
      <c r="A2833" t="str">
        <f>IF(C2833&amp;G2833&amp;D2833&lt;&gt;'Funnel setup'!$K$3&amp;'Funnel setup'!$K$4&amp;'Funnel setup'!$K$6,".",IF(A2832=".",1,A2832+1))</f>
        <v>.</v>
      </c>
      <c r="B2833" s="244" t="str">
        <f t="shared" si="44"/>
        <v/>
      </c>
    </row>
    <row r="2834" spans="1:2" x14ac:dyDescent="0.2">
      <c r="A2834" t="str">
        <f>IF(C2834&amp;G2834&amp;D2834&lt;&gt;'Funnel setup'!$K$3&amp;'Funnel setup'!$K$4&amp;'Funnel setup'!$K$6,".",IF(A2833=".",1,A2833+1))</f>
        <v>.</v>
      </c>
      <c r="B2834" s="244" t="str">
        <f t="shared" si="44"/>
        <v/>
      </c>
    </row>
    <row r="2835" spans="1:2" x14ac:dyDescent="0.2">
      <c r="A2835" t="str">
        <f>IF(C2835&amp;G2835&amp;D2835&lt;&gt;'Funnel setup'!$K$3&amp;'Funnel setup'!$K$4&amp;'Funnel setup'!$K$6,".",IF(A2834=".",1,A2834+1))</f>
        <v>.</v>
      </c>
      <c r="B2835" s="244" t="str">
        <f t="shared" si="44"/>
        <v/>
      </c>
    </row>
    <row r="2836" spans="1:2" x14ac:dyDescent="0.2">
      <c r="A2836" t="str">
        <f>IF(C2836&amp;G2836&amp;D2836&lt;&gt;'Funnel setup'!$K$3&amp;'Funnel setup'!$K$4&amp;'Funnel setup'!$K$6,".",IF(A2835=".",1,A2835+1))</f>
        <v>.</v>
      </c>
      <c r="B2836" s="244" t="str">
        <f t="shared" si="44"/>
        <v/>
      </c>
    </row>
    <row r="2837" spans="1:2" x14ac:dyDescent="0.2">
      <c r="A2837" t="str">
        <f>IF(C2837&amp;G2837&amp;D2837&lt;&gt;'Funnel setup'!$K$3&amp;'Funnel setup'!$K$4&amp;'Funnel setup'!$K$6,".",IF(A2836=".",1,A2836+1))</f>
        <v>.</v>
      </c>
      <c r="B2837" s="244" t="str">
        <f t="shared" si="44"/>
        <v/>
      </c>
    </row>
    <row r="2838" spans="1:2" x14ac:dyDescent="0.2">
      <c r="A2838" t="str">
        <f>IF(C2838&amp;G2838&amp;D2838&lt;&gt;'Funnel setup'!$K$3&amp;'Funnel setup'!$K$4&amp;'Funnel setup'!$K$6,".",IF(A2837=".",1,A2837+1))</f>
        <v>.</v>
      </c>
      <c r="B2838" s="244" t="str">
        <f t="shared" si="44"/>
        <v/>
      </c>
    </row>
    <row r="2839" spans="1:2" x14ac:dyDescent="0.2">
      <c r="A2839" t="str">
        <f>IF(C2839&amp;G2839&amp;D2839&lt;&gt;'Funnel setup'!$K$3&amp;'Funnel setup'!$K$4&amp;'Funnel setup'!$K$6,".",IF(A2838=".",1,A2838+1))</f>
        <v>.</v>
      </c>
      <c r="B2839" s="244" t="str">
        <f t="shared" si="44"/>
        <v/>
      </c>
    </row>
    <row r="2840" spans="1:2" x14ac:dyDescent="0.2">
      <c r="A2840" t="str">
        <f>IF(C2840&amp;G2840&amp;D2840&lt;&gt;'Funnel setup'!$K$3&amp;'Funnel setup'!$K$4&amp;'Funnel setup'!$K$6,".",IF(A2839=".",1,A2839+1))</f>
        <v>.</v>
      </c>
      <c r="B2840" s="244" t="str">
        <f t="shared" si="44"/>
        <v/>
      </c>
    </row>
    <row r="2841" spans="1:2" x14ac:dyDescent="0.2">
      <c r="A2841" t="str">
        <f>IF(C2841&amp;G2841&amp;D2841&lt;&gt;'Funnel setup'!$K$3&amp;'Funnel setup'!$K$4&amp;'Funnel setup'!$K$6,".",IF(A2840=".",1,A2840+1))</f>
        <v>.</v>
      </c>
      <c r="B2841" s="244" t="str">
        <f t="shared" si="44"/>
        <v/>
      </c>
    </row>
    <row r="2842" spans="1:2" x14ac:dyDescent="0.2">
      <c r="A2842" t="str">
        <f>IF(C2842&amp;G2842&amp;D2842&lt;&gt;'Funnel setup'!$K$3&amp;'Funnel setup'!$K$4&amp;'Funnel setup'!$K$6,".",IF(A2841=".",1,A2841+1))</f>
        <v>.</v>
      </c>
      <c r="B2842" s="244" t="str">
        <f t="shared" si="44"/>
        <v/>
      </c>
    </row>
    <row r="2843" spans="1:2" x14ac:dyDescent="0.2">
      <c r="A2843" t="str">
        <f>IF(C2843&amp;G2843&amp;D2843&lt;&gt;'Funnel setup'!$K$3&amp;'Funnel setup'!$K$4&amp;'Funnel setup'!$K$6,".",IF(A2842=".",1,A2842+1))</f>
        <v>.</v>
      </c>
      <c r="B2843" s="244" t="str">
        <f t="shared" si="44"/>
        <v/>
      </c>
    </row>
    <row r="2844" spans="1:2" x14ac:dyDescent="0.2">
      <c r="A2844" t="str">
        <f>IF(C2844&amp;G2844&amp;D2844&lt;&gt;'Funnel setup'!$K$3&amp;'Funnel setup'!$K$4&amp;'Funnel setup'!$K$6,".",IF(A2843=".",1,A2843+1))</f>
        <v>.</v>
      </c>
      <c r="B2844" s="244" t="str">
        <f t="shared" si="44"/>
        <v/>
      </c>
    </row>
    <row r="2845" spans="1:2" x14ac:dyDescent="0.2">
      <c r="A2845" t="str">
        <f>IF(C2845&amp;G2845&amp;D2845&lt;&gt;'Funnel setup'!$K$3&amp;'Funnel setup'!$K$4&amp;'Funnel setup'!$K$6,".",IF(A2844=".",1,A2844+1))</f>
        <v>.</v>
      </c>
      <c r="B2845" s="244" t="str">
        <f t="shared" si="44"/>
        <v/>
      </c>
    </row>
    <row r="2846" spans="1:2" x14ac:dyDescent="0.2">
      <c r="A2846" t="str">
        <f>IF(C2846&amp;G2846&amp;D2846&lt;&gt;'Funnel setup'!$K$3&amp;'Funnel setup'!$K$4&amp;'Funnel setup'!$K$6,".",IF(A2845=".",1,A2845+1))</f>
        <v>.</v>
      </c>
      <c r="B2846" s="244" t="str">
        <f t="shared" si="44"/>
        <v/>
      </c>
    </row>
    <row r="2847" spans="1:2" x14ac:dyDescent="0.2">
      <c r="A2847" t="str">
        <f>IF(C2847&amp;G2847&amp;D2847&lt;&gt;'Funnel setup'!$K$3&amp;'Funnel setup'!$K$4&amp;'Funnel setup'!$K$6,".",IF(A2846=".",1,A2846+1))</f>
        <v>.</v>
      </c>
      <c r="B2847" s="244" t="str">
        <f t="shared" si="44"/>
        <v/>
      </c>
    </row>
    <row r="2848" spans="1:2" x14ac:dyDescent="0.2">
      <c r="A2848" t="str">
        <f>IF(C2848&amp;G2848&amp;D2848&lt;&gt;'Funnel setup'!$K$3&amp;'Funnel setup'!$K$4&amp;'Funnel setup'!$K$6,".",IF(A2847=".",1,A2847+1))</f>
        <v>.</v>
      </c>
      <c r="B2848" s="244" t="str">
        <f t="shared" si="44"/>
        <v/>
      </c>
    </row>
    <row r="2849" spans="1:2" x14ac:dyDescent="0.2">
      <c r="A2849" t="str">
        <f>IF(C2849&amp;G2849&amp;D2849&lt;&gt;'Funnel setup'!$K$3&amp;'Funnel setup'!$K$4&amp;'Funnel setup'!$K$6,".",IF(A2848=".",1,A2848+1))</f>
        <v>.</v>
      </c>
      <c r="B2849" s="244" t="str">
        <f t="shared" si="44"/>
        <v/>
      </c>
    </row>
    <row r="2850" spans="1:2" x14ac:dyDescent="0.2">
      <c r="A2850" t="str">
        <f>IF(C2850&amp;G2850&amp;D2850&lt;&gt;'Funnel setup'!$K$3&amp;'Funnel setup'!$K$4&amp;'Funnel setup'!$K$6,".",IF(A2849=".",1,A2849+1))</f>
        <v>.</v>
      </c>
      <c r="B2850" s="244" t="str">
        <f t="shared" si="44"/>
        <v/>
      </c>
    </row>
    <row r="2851" spans="1:2" x14ac:dyDescent="0.2">
      <c r="A2851" t="str">
        <f>IF(C2851&amp;G2851&amp;D2851&lt;&gt;'Funnel setup'!$K$3&amp;'Funnel setup'!$K$4&amp;'Funnel setup'!$K$6,".",IF(A2850=".",1,A2850+1))</f>
        <v>.</v>
      </c>
      <c r="B2851" s="244" t="str">
        <f t="shared" si="44"/>
        <v/>
      </c>
    </row>
    <row r="2852" spans="1:2" x14ac:dyDescent="0.2">
      <c r="A2852" t="str">
        <f>IF(C2852&amp;G2852&amp;D2852&lt;&gt;'Funnel setup'!$K$3&amp;'Funnel setup'!$K$4&amp;'Funnel setup'!$K$6,".",IF(A2851=".",1,A2851+1))</f>
        <v>.</v>
      </c>
      <c r="B2852" s="244" t="str">
        <f t="shared" si="44"/>
        <v/>
      </c>
    </row>
    <row r="2853" spans="1:2" x14ac:dyDescent="0.2">
      <c r="A2853" t="str">
        <f>IF(C2853&amp;G2853&amp;D2853&lt;&gt;'Funnel setup'!$K$3&amp;'Funnel setup'!$K$4&amp;'Funnel setup'!$K$6,".",IF(A2852=".",1,A2852+1))</f>
        <v>.</v>
      </c>
      <c r="B2853" s="244" t="str">
        <f t="shared" si="44"/>
        <v/>
      </c>
    </row>
    <row r="2854" spans="1:2" x14ac:dyDescent="0.2">
      <c r="A2854" t="str">
        <f>IF(C2854&amp;G2854&amp;D2854&lt;&gt;'Funnel setup'!$K$3&amp;'Funnel setup'!$K$4&amp;'Funnel setup'!$K$6,".",IF(A2853=".",1,A2853+1))</f>
        <v>.</v>
      </c>
      <c r="B2854" s="244" t="str">
        <f t="shared" si="44"/>
        <v/>
      </c>
    </row>
    <row r="2855" spans="1:2" x14ac:dyDescent="0.2">
      <c r="A2855" t="str">
        <f>IF(C2855&amp;G2855&amp;D2855&lt;&gt;'Funnel setup'!$K$3&amp;'Funnel setup'!$K$4&amp;'Funnel setup'!$K$6,".",IF(A2854=".",1,A2854+1))</f>
        <v>.</v>
      </c>
      <c r="B2855" s="244" t="str">
        <f t="shared" si="44"/>
        <v/>
      </c>
    </row>
    <row r="2856" spans="1:2" x14ac:dyDescent="0.2">
      <c r="A2856" t="str">
        <f>IF(C2856&amp;G2856&amp;D2856&lt;&gt;'Funnel setup'!$K$3&amp;'Funnel setup'!$K$4&amp;'Funnel setup'!$K$6,".",IF(A2855=".",1,A2855+1))</f>
        <v>.</v>
      </c>
      <c r="B2856" s="244" t="str">
        <f t="shared" si="44"/>
        <v/>
      </c>
    </row>
    <row r="2857" spans="1:2" x14ac:dyDescent="0.2">
      <c r="A2857" t="str">
        <f>IF(C2857&amp;G2857&amp;D2857&lt;&gt;'Funnel setup'!$K$3&amp;'Funnel setup'!$K$4&amp;'Funnel setup'!$K$6,".",IF(A2856=".",1,A2856+1))</f>
        <v>.</v>
      </c>
      <c r="B2857" s="244" t="str">
        <f t="shared" si="44"/>
        <v/>
      </c>
    </row>
    <row r="2858" spans="1:2" x14ac:dyDescent="0.2">
      <c r="A2858" t="str">
        <f>IF(C2858&amp;G2858&amp;D2858&lt;&gt;'Funnel setup'!$K$3&amp;'Funnel setup'!$K$4&amp;'Funnel setup'!$K$6,".",IF(A2857=".",1,A2857+1))</f>
        <v>.</v>
      </c>
      <c r="B2858" s="244" t="str">
        <f t="shared" si="44"/>
        <v/>
      </c>
    </row>
    <row r="2859" spans="1:2" x14ac:dyDescent="0.2">
      <c r="A2859" t="str">
        <f>IF(C2859&amp;G2859&amp;D2859&lt;&gt;'Funnel setup'!$K$3&amp;'Funnel setup'!$K$4&amp;'Funnel setup'!$K$6,".",IF(A2858=".",1,A2858+1))</f>
        <v>.</v>
      </c>
      <c r="B2859" s="244" t="str">
        <f t="shared" si="44"/>
        <v/>
      </c>
    </row>
    <row r="2860" spans="1:2" x14ac:dyDescent="0.2">
      <c r="A2860" t="str">
        <f>IF(C2860&amp;G2860&amp;D2860&lt;&gt;'Funnel setup'!$K$3&amp;'Funnel setup'!$K$4&amp;'Funnel setup'!$K$6,".",IF(A2859=".",1,A2859+1))</f>
        <v>.</v>
      </c>
      <c r="B2860" s="244" t="str">
        <f t="shared" si="44"/>
        <v/>
      </c>
    </row>
    <row r="2861" spans="1:2" x14ac:dyDescent="0.2">
      <c r="A2861" t="str">
        <f>IF(C2861&amp;G2861&amp;D2861&lt;&gt;'Funnel setup'!$K$3&amp;'Funnel setup'!$K$4&amp;'Funnel setup'!$K$6,".",IF(A2860=".",1,A2860+1))</f>
        <v>.</v>
      </c>
      <c r="B2861" s="244" t="str">
        <f t="shared" si="44"/>
        <v/>
      </c>
    </row>
    <row r="2862" spans="1:2" x14ac:dyDescent="0.2">
      <c r="A2862" t="str">
        <f>IF(C2862&amp;G2862&amp;D2862&lt;&gt;'Funnel setup'!$K$3&amp;'Funnel setup'!$K$4&amp;'Funnel setup'!$K$6,".",IF(A2861=".",1,A2861+1))</f>
        <v>.</v>
      </c>
      <c r="B2862" s="244" t="str">
        <f t="shared" si="44"/>
        <v/>
      </c>
    </row>
    <row r="2863" spans="1:2" x14ac:dyDescent="0.2">
      <c r="A2863" t="str">
        <f>IF(C2863&amp;G2863&amp;D2863&lt;&gt;'Funnel setup'!$K$3&amp;'Funnel setup'!$K$4&amp;'Funnel setup'!$K$6,".",IF(A2862=".",1,A2862+1))</f>
        <v>.</v>
      </c>
      <c r="B2863" s="244" t="str">
        <f t="shared" si="44"/>
        <v/>
      </c>
    </row>
    <row r="2864" spans="1:2" x14ac:dyDescent="0.2">
      <c r="A2864" t="str">
        <f>IF(C2864&amp;G2864&amp;D2864&lt;&gt;'Funnel setup'!$K$3&amp;'Funnel setup'!$K$4&amp;'Funnel setup'!$K$6,".",IF(A2863=".",1,A2863+1))</f>
        <v>.</v>
      </c>
      <c r="B2864" s="244" t="str">
        <f t="shared" si="44"/>
        <v/>
      </c>
    </row>
    <row r="2865" spans="1:2" x14ac:dyDescent="0.2">
      <c r="A2865" t="str">
        <f>IF(C2865&amp;G2865&amp;D2865&lt;&gt;'Funnel setup'!$K$3&amp;'Funnel setup'!$K$4&amp;'Funnel setup'!$K$6,".",IF(A2864=".",1,A2864+1))</f>
        <v>.</v>
      </c>
      <c r="B2865" s="244" t="str">
        <f t="shared" si="44"/>
        <v/>
      </c>
    </row>
    <row r="2866" spans="1:2" x14ac:dyDescent="0.2">
      <c r="A2866" t="str">
        <f>IF(C2866&amp;G2866&amp;D2866&lt;&gt;'Funnel setup'!$K$3&amp;'Funnel setup'!$K$4&amp;'Funnel setup'!$K$6,".",IF(A2865=".",1,A2865+1))</f>
        <v>.</v>
      </c>
      <c r="B2866" s="244" t="str">
        <f t="shared" si="44"/>
        <v/>
      </c>
    </row>
    <row r="2867" spans="1:2" x14ac:dyDescent="0.2">
      <c r="A2867" t="str">
        <f>IF(C2867&amp;G2867&amp;D2867&lt;&gt;'Funnel setup'!$K$3&amp;'Funnel setup'!$K$4&amp;'Funnel setup'!$K$6,".",IF(A2866=".",1,A2866+1))</f>
        <v>.</v>
      </c>
      <c r="B2867" s="244" t="str">
        <f t="shared" si="44"/>
        <v/>
      </c>
    </row>
    <row r="2868" spans="1:2" x14ac:dyDescent="0.2">
      <c r="A2868" t="str">
        <f>IF(C2868&amp;G2868&amp;D2868&lt;&gt;'Funnel setup'!$K$3&amp;'Funnel setup'!$K$4&amp;'Funnel setup'!$K$6,".",IF(A2867=".",1,A2867+1))</f>
        <v>.</v>
      </c>
      <c r="B2868" s="244" t="str">
        <f t="shared" si="44"/>
        <v/>
      </c>
    </row>
    <row r="2869" spans="1:2" x14ac:dyDescent="0.2">
      <c r="A2869" t="str">
        <f>IF(C2869&amp;G2869&amp;D2869&lt;&gt;'Funnel setup'!$K$3&amp;'Funnel setup'!$K$4&amp;'Funnel setup'!$K$6,".",IF(A2868=".",1,A2868+1))</f>
        <v>.</v>
      </c>
      <c r="B2869" s="244" t="str">
        <f t="shared" si="44"/>
        <v/>
      </c>
    </row>
    <row r="2870" spans="1:2" x14ac:dyDescent="0.2">
      <c r="A2870" t="str">
        <f>IF(C2870&amp;G2870&amp;D2870&lt;&gt;'Funnel setup'!$K$3&amp;'Funnel setup'!$K$4&amp;'Funnel setup'!$K$6,".",IF(A2869=".",1,A2869+1))</f>
        <v>.</v>
      </c>
      <c r="B2870" s="244" t="str">
        <f t="shared" si="44"/>
        <v/>
      </c>
    </row>
    <row r="2871" spans="1:2" x14ac:dyDescent="0.2">
      <c r="A2871" t="str">
        <f>IF(C2871&amp;G2871&amp;D2871&lt;&gt;'Funnel setup'!$K$3&amp;'Funnel setup'!$K$4&amp;'Funnel setup'!$K$6,".",IF(A2870=".",1,A2870+1))</f>
        <v>.</v>
      </c>
      <c r="B2871" s="244" t="str">
        <f t="shared" si="44"/>
        <v/>
      </c>
    </row>
    <row r="2872" spans="1:2" x14ac:dyDescent="0.2">
      <c r="A2872" t="str">
        <f>IF(C2872&amp;G2872&amp;D2872&lt;&gt;'Funnel setup'!$K$3&amp;'Funnel setup'!$K$4&amp;'Funnel setup'!$K$6,".",IF(A2871=".",1,A2871+1))</f>
        <v>.</v>
      </c>
      <c r="B2872" s="244" t="str">
        <f t="shared" si="44"/>
        <v/>
      </c>
    </row>
    <row r="2873" spans="1:2" x14ac:dyDescent="0.2">
      <c r="A2873" t="str">
        <f>IF(C2873&amp;G2873&amp;D2873&lt;&gt;'Funnel setup'!$K$3&amp;'Funnel setup'!$K$4&amp;'Funnel setup'!$K$6,".",IF(A2872=".",1,A2872+1))</f>
        <v>.</v>
      </c>
      <c r="B2873" s="244" t="str">
        <f t="shared" si="44"/>
        <v/>
      </c>
    </row>
    <row r="2874" spans="1:2" x14ac:dyDescent="0.2">
      <c r="A2874" t="str">
        <f>IF(C2874&amp;G2874&amp;D2874&lt;&gt;'Funnel setup'!$K$3&amp;'Funnel setup'!$K$4&amp;'Funnel setup'!$K$6,".",IF(A2873=".",1,A2873+1))</f>
        <v>.</v>
      </c>
      <c r="B2874" s="244" t="str">
        <f t="shared" si="44"/>
        <v/>
      </c>
    </row>
    <row r="2875" spans="1:2" x14ac:dyDescent="0.2">
      <c r="A2875" t="str">
        <f>IF(C2875&amp;G2875&amp;D2875&lt;&gt;'Funnel setup'!$K$3&amp;'Funnel setup'!$K$4&amp;'Funnel setup'!$K$6,".",IF(A2874=".",1,A2874+1))</f>
        <v>.</v>
      </c>
      <c r="B2875" s="244" t="str">
        <f t="shared" si="44"/>
        <v/>
      </c>
    </row>
    <row r="2876" spans="1:2" x14ac:dyDescent="0.2">
      <c r="A2876" t="str">
        <f>IF(C2876&amp;G2876&amp;D2876&lt;&gt;'Funnel setup'!$K$3&amp;'Funnel setup'!$K$4&amp;'Funnel setup'!$K$6,".",IF(A2875=".",1,A2875+1))</f>
        <v>.</v>
      </c>
      <c r="B2876" s="244" t="str">
        <f t="shared" si="44"/>
        <v/>
      </c>
    </row>
    <row r="2877" spans="1:2" x14ac:dyDescent="0.2">
      <c r="A2877" t="str">
        <f>IF(C2877&amp;G2877&amp;D2877&lt;&gt;'Funnel setup'!$K$3&amp;'Funnel setup'!$K$4&amp;'Funnel setup'!$K$6,".",IF(A2876=".",1,A2876+1))</f>
        <v>.</v>
      </c>
      <c r="B2877" s="244" t="str">
        <f t="shared" si="44"/>
        <v/>
      </c>
    </row>
    <row r="2878" spans="1:2" x14ac:dyDescent="0.2">
      <c r="A2878" t="str">
        <f>IF(C2878&amp;G2878&amp;D2878&lt;&gt;'Funnel setup'!$K$3&amp;'Funnel setup'!$K$4&amp;'Funnel setup'!$K$6,".",IF(A2877=".",1,A2877+1))</f>
        <v>.</v>
      </c>
      <c r="B2878" s="244" t="str">
        <f t="shared" si="44"/>
        <v/>
      </c>
    </row>
    <row r="2879" spans="1:2" x14ac:dyDescent="0.2">
      <c r="A2879" t="str">
        <f>IF(C2879&amp;G2879&amp;D2879&lt;&gt;'Funnel setup'!$K$3&amp;'Funnel setup'!$K$4&amp;'Funnel setup'!$K$6,".",IF(A2878=".",1,A2878+1))</f>
        <v>.</v>
      </c>
      <c r="B2879" s="244" t="str">
        <f t="shared" si="44"/>
        <v/>
      </c>
    </row>
    <row r="2880" spans="1:2" x14ac:dyDescent="0.2">
      <c r="A2880" t="str">
        <f>IF(C2880&amp;G2880&amp;D2880&lt;&gt;'Funnel setup'!$K$3&amp;'Funnel setup'!$K$4&amp;'Funnel setup'!$K$6,".",IF(A2879=".",1,A2879+1))</f>
        <v>.</v>
      </c>
      <c r="B2880" s="244" t="str">
        <f t="shared" si="44"/>
        <v/>
      </c>
    </row>
    <row r="2881" spans="1:2" x14ac:dyDescent="0.2">
      <c r="A2881" t="str">
        <f>IF(C2881&amp;G2881&amp;D2881&lt;&gt;'Funnel setup'!$K$3&amp;'Funnel setup'!$K$4&amp;'Funnel setup'!$K$6,".",IF(A2880=".",1,A2880+1))</f>
        <v>.</v>
      </c>
      <c r="B2881" s="244" t="str">
        <f t="shared" si="44"/>
        <v/>
      </c>
    </row>
    <row r="2882" spans="1:2" x14ac:dyDescent="0.2">
      <c r="A2882" t="str">
        <f>IF(C2882&amp;G2882&amp;D2882&lt;&gt;'Funnel setup'!$K$3&amp;'Funnel setup'!$K$4&amp;'Funnel setup'!$K$6,".",IF(A2881=".",1,A2881+1))</f>
        <v>.</v>
      </c>
      <c r="B2882" s="244" t="str">
        <f t="shared" ref="B2882:B2945" si="45">C2882&amp;D2882&amp;F2882&amp;G2882</f>
        <v/>
      </c>
    </row>
    <row r="2883" spans="1:2" x14ac:dyDescent="0.2">
      <c r="A2883" t="str">
        <f>IF(C2883&amp;G2883&amp;D2883&lt;&gt;'Funnel setup'!$K$3&amp;'Funnel setup'!$K$4&amp;'Funnel setup'!$K$6,".",IF(A2882=".",1,A2882+1))</f>
        <v>.</v>
      </c>
      <c r="B2883" s="244" t="str">
        <f t="shared" si="45"/>
        <v/>
      </c>
    </row>
    <row r="2884" spans="1:2" x14ac:dyDescent="0.2">
      <c r="A2884" t="str">
        <f>IF(C2884&amp;G2884&amp;D2884&lt;&gt;'Funnel setup'!$K$3&amp;'Funnel setup'!$K$4&amp;'Funnel setup'!$K$6,".",IF(A2883=".",1,A2883+1))</f>
        <v>.</v>
      </c>
      <c r="B2884" s="244" t="str">
        <f t="shared" si="45"/>
        <v/>
      </c>
    </row>
    <row r="2885" spans="1:2" x14ac:dyDescent="0.2">
      <c r="A2885" t="str">
        <f>IF(C2885&amp;G2885&amp;D2885&lt;&gt;'Funnel setup'!$K$3&amp;'Funnel setup'!$K$4&amp;'Funnel setup'!$K$6,".",IF(A2884=".",1,A2884+1))</f>
        <v>.</v>
      </c>
      <c r="B2885" s="244" t="str">
        <f t="shared" si="45"/>
        <v/>
      </c>
    </row>
    <row r="2886" spans="1:2" x14ac:dyDescent="0.2">
      <c r="A2886" t="str">
        <f>IF(C2886&amp;G2886&amp;D2886&lt;&gt;'Funnel setup'!$K$3&amp;'Funnel setup'!$K$4&amp;'Funnel setup'!$K$6,".",IF(A2885=".",1,A2885+1))</f>
        <v>.</v>
      </c>
      <c r="B2886" s="244" t="str">
        <f t="shared" si="45"/>
        <v/>
      </c>
    </row>
    <row r="2887" spans="1:2" x14ac:dyDescent="0.2">
      <c r="A2887" t="str">
        <f>IF(C2887&amp;G2887&amp;D2887&lt;&gt;'Funnel setup'!$K$3&amp;'Funnel setup'!$K$4&amp;'Funnel setup'!$K$6,".",IF(A2886=".",1,A2886+1))</f>
        <v>.</v>
      </c>
      <c r="B2887" s="244" t="str">
        <f t="shared" si="45"/>
        <v/>
      </c>
    </row>
    <row r="2888" spans="1:2" x14ac:dyDescent="0.2">
      <c r="A2888" t="str">
        <f>IF(C2888&amp;G2888&amp;D2888&lt;&gt;'Funnel setup'!$K$3&amp;'Funnel setup'!$K$4&amp;'Funnel setup'!$K$6,".",IF(A2887=".",1,A2887+1))</f>
        <v>.</v>
      </c>
      <c r="B2888" s="244" t="str">
        <f t="shared" si="45"/>
        <v/>
      </c>
    </row>
    <row r="2889" spans="1:2" x14ac:dyDescent="0.2">
      <c r="A2889" t="str">
        <f>IF(C2889&amp;G2889&amp;D2889&lt;&gt;'Funnel setup'!$K$3&amp;'Funnel setup'!$K$4&amp;'Funnel setup'!$K$6,".",IF(A2888=".",1,A2888+1))</f>
        <v>.</v>
      </c>
      <c r="B2889" s="244" t="str">
        <f t="shared" si="45"/>
        <v/>
      </c>
    </row>
    <row r="2890" spans="1:2" x14ac:dyDescent="0.2">
      <c r="A2890" t="str">
        <f>IF(C2890&amp;G2890&amp;D2890&lt;&gt;'Funnel setup'!$K$3&amp;'Funnel setup'!$K$4&amp;'Funnel setup'!$K$6,".",IF(A2889=".",1,A2889+1))</f>
        <v>.</v>
      </c>
      <c r="B2890" s="244" t="str">
        <f t="shared" si="45"/>
        <v/>
      </c>
    </row>
    <row r="2891" spans="1:2" x14ac:dyDescent="0.2">
      <c r="A2891" t="str">
        <f>IF(C2891&amp;G2891&amp;D2891&lt;&gt;'Funnel setup'!$K$3&amp;'Funnel setup'!$K$4&amp;'Funnel setup'!$K$6,".",IF(A2890=".",1,A2890+1))</f>
        <v>.</v>
      </c>
      <c r="B2891" s="244" t="str">
        <f t="shared" si="45"/>
        <v/>
      </c>
    </row>
    <row r="2892" spans="1:2" x14ac:dyDescent="0.2">
      <c r="A2892" t="str">
        <f>IF(C2892&amp;G2892&amp;D2892&lt;&gt;'Funnel setup'!$K$3&amp;'Funnel setup'!$K$4&amp;'Funnel setup'!$K$6,".",IF(A2891=".",1,A2891+1))</f>
        <v>.</v>
      </c>
      <c r="B2892" s="244" t="str">
        <f t="shared" si="45"/>
        <v/>
      </c>
    </row>
    <row r="2893" spans="1:2" x14ac:dyDescent="0.2">
      <c r="A2893" t="str">
        <f>IF(C2893&amp;G2893&amp;D2893&lt;&gt;'Funnel setup'!$K$3&amp;'Funnel setup'!$K$4&amp;'Funnel setup'!$K$6,".",IF(A2892=".",1,A2892+1))</f>
        <v>.</v>
      </c>
      <c r="B2893" s="244" t="str">
        <f t="shared" si="45"/>
        <v/>
      </c>
    </row>
    <row r="2894" spans="1:2" x14ac:dyDescent="0.2">
      <c r="A2894" t="str">
        <f>IF(C2894&amp;G2894&amp;D2894&lt;&gt;'Funnel setup'!$K$3&amp;'Funnel setup'!$K$4&amp;'Funnel setup'!$K$6,".",IF(A2893=".",1,A2893+1))</f>
        <v>.</v>
      </c>
      <c r="B2894" s="244" t="str">
        <f t="shared" si="45"/>
        <v/>
      </c>
    </row>
    <row r="2895" spans="1:2" x14ac:dyDescent="0.2">
      <c r="A2895" t="str">
        <f>IF(C2895&amp;G2895&amp;D2895&lt;&gt;'Funnel setup'!$K$3&amp;'Funnel setup'!$K$4&amp;'Funnel setup'!$K$6,".",IF(A2894=".",1,A2894+1))</f>
        <v>.</v>
      </c>
      <c r="B2895" s="244" t="str">
        <f t="shared" si="45"/>
        <v/>
      </c>
    </row>
    <row r="2896" spans="1:2" x14ac:dyDescent="0.2">
      <c r="A2896" t="str">
        <f>IF(C2896&amp;G2896&amp;D2896&lt;&gt;'Funnel setup'!$K$3&amp;'Funnel setup'!$K$4&amp;'Funnel setup'!$K$6,".",IF(A2895=".",1,A2895+1))</f>
        <v>.</v>
      </c>
      <c r="B2896" s="244" t="str">
        <f t="shared" si="45"/>
        <v/>
      </c>
    </row>
    <row r="2897" spans="1:2" x14ac:dyDescent="0.2">
      <c r="A2897" t="str">
        <f>IF(C2897&amp;G2897&amp;D2897&lt;&gt;'Funnel setup'!$K$3&amp;'Funnel setup'!$K$4&amp;'Funnel setup'!$K$6,".",IF(A2896=".",1,A2896+1))</f>
        <v>.</v>
      </c>
      <c r="B2897" s="244" t="str">
        <f t="shared" si="45"/>
        <v/>
      </c>
    </row>
    <row r="2898" spans="1:2" x14ac:dyDescent="0.2">
      <c r="A2898" t="str">
        <f>IF(C2898&amp;G2898&amp;D2898&lt;&gt;'Funnel setup'!$K$3&amp;'Funnel setup'!$K$4&amp;'Funnel setup'!$K$6,".",IF(A2897=".",1,A2897+1))</f>
        <v>.</v>
      </c>
      <c r="B2898" s="244" t="str">
        <f t="shared" si="45"/>
        <v/>
      </c>
    </row>
    <row r="2899" spans="1:2" x14ac:dyDescent="0.2">
      <c r="A2899" t="str">
        <f>IF(C2899&amp;G2899&amp;D2899&lt;&gt;'Funnel setup'!$K$3&amp;'Funnel setup'!$K$4&amp;'Funnel setup'!$K$6,".",IF(A2898=".",1,A2898+1))</f>
        <v>.</v>
      </c>
      <c r="B2899" s="244" t="str">
        <f t="shared" si="45"/>
        <v/>
      </c>
    </row>
    <row r="2900" spans="1:2" x14ac:dyDescent="0.2">
      <c r="A2900" t="str">
        <f>IF(C2900&amp;G2900&amp;D2900&lt;&gt;'Funnel setup'!$K$3&amp;'Funnel setup'!$K$4&amp;'Funnel setup'!$K$6,".",IF(A2899=".",1,A2899+1))</f>
        <v>.</v>
      </c>
      <c r="B2900" s="244" t="str">
        <f t="shared" si="45"/>
        <v/>
      </c>
    </row>
    <row r="2901" spans="1:2" x14ac:dyDescent="0.2">
      <c r="A2901" t="str">
        <f>IF(C2901&amp;G2901&amp;D2901&lt;&gt;'Funnel setup'!$K$3&amp;'Funnel setup'!$K$4&amp;'Funnel setup'!$K$6,".",IF(A2900=".",1,A2900+1))</f>
        <v>.</v>
      </c>
      <c r="B2901" s="244" t="str">
        <f t="shared" si="45"/>
        <v/>
      </c>
    </row>
    <row r="2902" spans="1:2" x14ac:dyDescent="0.2">
      <c r="A2902" t="str">
        <f>IF(C2902&amp;G2902&amp;D2902&lt;&gt;'Funnel setup'!$K$3&amp;'Funnel setup'!$K$4&amp;'Funnel setup'!$K$6,".",IF(A2901=".",1,A2901+1))</f>
        <v>.</v>
      </c>
      <c r="B2902" s="244" t="str">
        <f t="shared" si="45"/>
        <v/>
      </c>
    </row>
    <row r="2903" spans="1:2" x14ac:dyDescent="0.2">
      <c r="A2903" t="str">
        <f>IF(C2903&amp;G2903&amp;D2903&lt;&gt;'Funnel setup'!$K$3&amp;'Funnel setup'!$K$4&amp;'Funnel setup'!$K$6,".",IF(A2902=".",1,A2902+1))</f>
        <v>.</v>
      </c>
      <c r="B2903" s="244" t="str">
        <f t="shared" si="45"/>
        <v/>
      </c>
    </row>
    <row r="2904" spans="1:2" x14ac:dyDescent="0.2">
      <c r="A2904" t="str">
        <f>IF(C2904&amp;G2904&amp;D2904&lt;&gt;'Funnel setup'!$K$3&amp;'Funnel setup'!$K$4&amp;'Funnel setup'!$K$6,".",IF(A2903=".",1,A2903+1))</f>
        <v>.</v>
      </c>
      <c r="B2904" s="244" t="str">
        <f t="shared" si="45"/>
        <v/>
      </c>
    </row>
    <row r="2905" spans="1:2" x14ac:dyDescent="0.2">
      <c r="A2905" t="str">
        <f>IF(C2905&amp;G2905&amp;D2905&lt;&gt;'Funnel setup'!$K$3&amp;'Funnel setup'!$K$4&amp;'Funnel setup'!$K$6,".",IF(A2904=".",1,A2904+1))</f>
        <v>.</v>
      </c>
      <c r="B2905" s="244" t="str">
        <f t="shared" si="45"/>
        <v/>
      </c>
    </row>
    <row r="2906" spans="1:2" x14ac:dyDescent="0.2">
      <c r="A2906" t="str">
        <f>IF(C2906&amp;G2906&amp;D2906&lt;&gt;'Funnel setup'!$K$3&amp;'Funnel setup'!$K$4&amp;'Funnel setup'!$K$6,".",IF(A2905=".",1,A2905+1))</f>
        <v>.</v>
      </c>
      <c r="B2906" s="244" t="str">
        <f t="shared" si="45"/>
        <v/>
      </c>
    </row>
    <row r="2907" spans="1:2" x14ac:dyDescent="0.2">
      <c r="A2907" t="str">
        <f>IF(C2907&amp;G2907&amp;D2907&lt;&gt;'Funnel setup'!$K$3&amp;'Funnel setup'!$K$4&amp;'Funnel setup'!$K$6,".",IF(A2906=".",1,A2906+1))</f>
        <v>.</v>
      </c>
      <c r="B2907" s="244" t="str">
        <f t="shared" si="45"/>
        <v/>
      </c>
    </row>
    <row r="2908" spans="1:2" x14ac:dyDescent="0.2">
      <c r="A2908" t="str">
        <f>IF(C2908&amp;G2908&amp;D2908&lt;&gt;'Funnel setup'!$K$3&amp;'Funnel setup'!$K$4&amp;'Funnel setup'!$K$6,".",IF(A2907=".",1,A2907+1))</f>
        <v>.</v>
      </c>
      <c r="B2908" s="244" t="str">
        <f t="shared" si="45"/>
        <v/>
      </c>
    </row>
    <row r="2909" spans="1:2" x14ac:dyDescent="0.2">
      <c r="A2909" t="str">
        <f>IF(C2909&amp;G2909&amp;D2909&lt;&gt;'Funnel setup'!$K$3&amp;'Funnel setup'!$K$4&amp;'Funnel setup'!$K$6,".",IF(A2908=".",1,A2908+1))</f>
        <v>.</v>
      </c>
      <c r="B2909" s="244" t="str">
        <f t="shared" si="45"/>
        <v/>
      </c>
    </row>
    <row r="2910" spans="1:2" x14ac:dyDescent="0.2">
      <c r="A2910" t="str">
        <f>IF(C2910&amp;G2910&amp;D2910&lt;&gt;'Funnel setup'!$K$3&amp;'Funnel setup'!$K$4&amp;'Funnel setup'!$K$6,".",IF(A2909=".",1,A2909+1))</f>
        <v>.</v>
      </c>
      <c r="B2910" s="244" t="str">
        <f t="shared" si="45"/>
        <v/>
      </c>
    </row>
    <row r="2911" spans="1:2" x14ac:dyDescent="0.2">
      <c r="A2911" t="str">
        <f>IF(C2911&amp;G2911&amp;D2911&lt;&gt;'Funnel setup'!$K$3&amp;'Funnel setup'!$K$4&amp;'Funnel setup'!$K$6,".",IF(A2910=".",1,A2910+1))</f>
        <v>.</v>
      </c>
      <c r="B2911" s="244" t="str">
        <f t="shared" si="45"/>
        <v/>
      </c>
    </row>
    <row r="2912" spans="1:2" x14ac:dyDescent="0.2">
      <c r="A2912" t="str">
        <f>IF(C2912&amp;G2912&amp;D2912&lt;&gt;'Funnel setup'!$K$3&amp;'Funnel setup'!$K$4&amp;'Funnel setup'!$K$6,".",IF(A2911=".",1,A2911+1))</f>
        <v>.</v>
      </c>
      <c r="B2912" s="244" t="str">
        <f t="shared" si="45"/>
        <v/>
      </c>
    </row>
    <row r="2913" spans="1:2" x14ac:dyDescent="0.2">
      <c r="A2913" t="str">
        <f>IF(C2913&amp;G2913&amp;D2913&lt;&gt;'Funnel setup'!$K$3&amp;'Funnel setup'!$K$4&amp;'Funnel setup'!$K$6,".",IF(A2912=".",1,A2912+1))</f>
        <v>.</v>
      </c>
      <c r="B2913" s="244" t="str">
        <f t="shared" si="45"/>
        <v/>
      </c>
    </row>
    <row r="2914" spans="1:2" x14ac:dyDescent="0.2">
      <c r="A2914" t="str">
        <f>IF(C2914&amp;G2914&amp;D2914&lt;&gt;'Funnel setup'!$K$3&amp;'Funnel setup'!$K$4&amp;'Funnel setup'!$K$6,".",IF(A2913=".",1,A2913+1))</f>
        <v>.</v>
      </c>
      <c r="B2914" s="244" t="str">
        <f t="shared" si="45"/>
        <v/>
      </c>
    </row>
    <row r="2915" spans="1:2" x14ac:dyDescent="0.2">
      <c r="A2915" t="str">
        <f>IF(C2915&amp;G2915&amp;D2915&lt;&gt;'Funnel setup'!$K$3&amp;'Funnel setup'!$K$4&amp;'Funnel setup'!$K$6,".",IF(A2914=".",1,A2914+1))</f>
        <v>.</v>
      </c>
      <c r="B2915" s="244" t="str">
        <f t="shared" si="45"/>
        <v/>
      </c>
    </row>
    <row r="2916" spans="1:2" x14ac:dyDescent="0.2">
      <c r="A2916" t="str">
        <f>IF(C2916&amp;G2916&amp;D2916&lt;&gt;'Funnel setup'!$K$3&amp;'Funnel setup'!$K$4&amp;'Funnel setup'!$K$6,".",IF(A2915=".",1,A2915+1))</f>
        <v>.</v>
      </c>
      <c r="B2916" s="244" t="str">
        <f t="shared" si="45"/>
        <v/>
      </c>
    </row>
    <row r="2917" spans="1:2" x14ac:dyDescent="0.2">
      <c r="A2917" t="str">
        <f>IF(C2917&amp;G2917&amp;D2917&lt;&gt;'Funnel setup'!$K$3&amp;'Funnel setup'!$K$4&amp;'Funnel setup'!$K$6,".",IF(A2916=".",1,A2916+1))</f>
        <v>.</v>
      </c>
      <c r="B2917" s="244" t="str">
        <f t="shared" si="45"/>
        <v/>
      </c>
    </row>
    <row r="2918" spans="1:2" x14ac:dyDescent="0.2">
      <c r="A2918" t="str">
        <f>IF(C2918&amp;G2918&amp;D2918&lt;&gt;'Funnel setup'!$K$3&amp;'Funnel setup'!$K$4&amp;'Funnel setup'!$K$6,".",IF(A2917=".",1,A2917+1))</f>
        <v>.</v>
      </c>
      <c r="B2918" s="244" t="str">
        <f t="shared" si="45"/>
        <v/>
      </c>
    </row>
    <row r="2919" spans="1:2" x14ac:dyDescent="0.2">
      <c r="A2919" t="str">
        <f>IF(C2919&amp;G2919&amp;D2919&lt;&gt;'Funnel setup'!$K$3&amp;'Funnel setup'!$K$4&amp;'Funnel setup'!$K$6,".",IF(A2918=".",1,A2918+1))</f>
        <v>.</v>
      </c>
      <c r="B2919" s="244" t="str">
        <f t="shared" si="45"/>
        <v/>
      </c>
    </row>
    <row r="2920" spans="1:2" x14ac:dyDescent="0.2">
      <c r="A2920" t="str">
        <f>IF(C2920&amp;G2920&amp;D2920&lt;&gt;'Funnel setup'!$K$3&amp;'Funnel setup'!$K$4&amp;'Funnel setup'!$K$6,".",IF(A2919=".",1,A2919+1))</f>
        <v>.</v>
      </c>
      <c r="B2920" s="244" t="str">
        <f t="shared" si="45"/>
        <v/>
      </c>
    </row>
    <row r="2921" spans="1:2" x14ac:dyDescent="0.2">
      <c r="A2921" t="str">
        <f>IF(C2921&amp;G2921&amp;D2921&lt;&gt;'Funnel setup'!$K$3&amp;'Funnel setup'!$K$4&amp;'Funnel setup'!$K$6,".",IF(A2920=".",1,A2920+1))</f>
        <v>.</v>
      </c>
      <c r="B2921" s="244" t="str">
        <f t="shared" si="45"/>
        <v/>
      </c>
    </row>
    <row r="2922" spans="1:2" x14ac:dyDescent="0.2">
      <c r="A2922" t="str">
        <f>IF(C2922&amp;G2922&amp;D2922&lt;&gt;'Funnel setup'!$K$3&amp;'Funnel setup'!$K$4&amp;'Funnel setup'!$K$6,".",IF(A2921=".",1,A2921+1))</f>
        <v>.</v>
      </c>
      <c r="B2922" s="244" t="str">
        <f t="shared" si="45"/>
        <v/>
      </c>
    </row>
    <row r="2923" spans="1:2" x14ac:dyDescent="0.2">
      <c r="A2923" t="str">
        <f>IF(C2923&amp;G2923&amp;D2923&lt;&gt;'Funnel setup'!$K$3&amp;'Funnel setup'!$K$4&amp;'Funnel setup'!$K$6,".",IF(A2922=".",1,A2922+1))</f>
        <v>.</v>
      </c>
      <c r="B2923" s="244" t="str">
        <f t="shared" si="45"/>
        <v/>
      </c>
    </row>
    <row r="2924" spans="1:2" x14ac:dyDescent="0.2">
      <c r="A2924" t="str">
        <f>IF(C2924&amp;G2924&amp;D2924&lt;&gt;'Funnel setup'!$K$3&amp;'Funnel setup'!$K$4&amp;'Funnel setup'!$K$6,".",IF(A2923=".",1,A2923+1))</f>
        <v>.</v>
      </c>
      <c r="B2924" s="244" t="str">
        <f t="shared" si="45"/>
        <v/>
      </c>
    </row>
    <row r="2925" spans="1:2" x14ac:dyDescent="0.2">
      <c r="A2925" t="str">
        <f>IF(C2925&amp;G2925&amp;D2925&lt;&gt;'Funnel setup'!$K$3&amp;'Funnel setup'!$K$4&amp;'Funnel setup'!$K$6,".",IF(A2924=".",1,A2924+1))</f>
        <v>.</v>
      </c>
      <c r="B2925" s="244" t="str">
        <f t="shared" si="45"/>
        <v/>
      </c>
    </row>
    <row r="2926" spans="1:2" x14ac:dyDescent="0.2">
      <c r="A2926" t="str">
        <f>IF(C2926&amp;G2926&amp;D2926&lt;&gt;'Funnel setup'!$K$3&amp;'Funnel setup'!$K$4&amp;'Funnel setup'!$K$6,".",IF(A2925=".",1,A2925+1))</f>
        <v>.</v>
      </c>
      <c r="B2926" s="244" t="str">
        <f t="shared" si="45"/>
        <v/>
      </c>
    </row>
    <row r="2927" spans="1:2" x14ac:dyDescent="0.2">
      <c r="A2927" t="str">
        <f>IF(C2927&amp;G2927&amp;D2927&lt;&gt;'Funnel setup'!$K$3&amp;'Funnel setup'!$K$4&amp;'Funnel setup'!$K$6,".",IF(A2926=".",1,A2926+1))</f>
        <v>.</v>
      </c>
      <c r="B2927" s="244" t="str">
        <f t="shared" si="45"/>
        <v/>
      </c>
    </row>
    <row r="2928" spans="1:2" x14ac:dyDescent="0.2">
      <c r="A2928" t="str">
        <f>IF(C2928&amp;G2928&amp;D2928&lt;&gt;'Funnel setup'!$K$3&amp;'Funnel setup'!$K$4&amp;'Funnel setup'!$K$6,".",IF(A2927=".",1,A2927+1))</f>
        <v>.</v>
      </c>
      <c r="B2928" s="244" t="str">
        <f t="shared" si="45"/>
        <v/>
      </c>
    </row>
    <row r="2929" spans="1:2" x14ac:dyDescent="0.2">
      <c r="A2929" t="str">
        <f>IF(C2929&amp;G2929&amp;D2929&lt;&gt;'Funnel setup'!$K$3&amp;'Funnel setup'!$K$4&amp;'Funnel setup'!$K$6,".",IF(A2928=".",1,A2928+1))</f>
        <v>.</v>
      </c>
      <c r="B2929" s="244" t="str">
        <f t="shared" si="45"/>
        <v/>
      </c>
    </row>
    <row r="2930" spans="1:2" x14ac:dyDescent="0.2">
      <c r="A2930" t="str">
        <f>IF(C2930&amp;G2930&amp;D2930&lt;&gt;'Funnel setup'!$K$3&amp;'Funnel setup'!$K$4&amp;'Funnel setup'!$K$6,".",IF(A2929=".",1,A2929+1))</f>
        <v>.</v>
      </c>
      <c r="B2930" s="244" t="str">
        <f t="shared" si="45"/>
        <v/>
      </c>
    </row>
    <row r="2931" spans="1:2" x14ac:dyDescent="0.2">
      <c r="A2931" t="str">
        <f>IF(C2931&amp;G2931&amp;D2931&lt;&gt;'Funnel setup'!$K$3&amp;'Funnel setup'!$K$4&amp;'Funnel setup'!$K$6,".",IF(A2930=".",1,A2930+1))</f>
        <v>.</v>
      </c>
      <c r="B2931" s="244" t="str">
        <f t="shared" si="45"/>
        <v/>
      </c>
    </row>
    <row r="2932" spans="1:2" x14ac:dyDescent="0.2">
      <c r="A2932" t="str">
        <f>IF(C2932&amp;G2932&amp;D2932&lt;&gt;'Funnel setup'!$K$3&amp;'Funnel setup'!$K$4&amp;'Funnel setup'!$K$6,".",IF(A2931=".",1,A2931+1))</f>
        <v>.</v>
      </c>
      <c r="B2932" s="244" t="str">
        <f t="shared" si="45"/>
        <v/>
      </c>
    </row>
    <row r="2933" spans="1:2" x14ac:dyDescent="0.2">
      <c r="A2933" t="str">
        <f>IF(C2933&amp;G2933&amp;D2933&lt;&gt;'Funnel setup'!$K$3&amp;'Funnel setup'!$K$4&amp;'Funnel setup'!$K$6,".",IF(A2932=".",1,A2932+1))</f>
        <v>.</v>
      </c>
      <c r="B2933" s="244" t="str">
        <f t="shared" si="45"/>
        <v/>
      </c>
    </row>
    <row r="2934" spans="1:2" x14ac:dyDescent="0.2">
      <c r="A2934" t="str">
        <f>IF(C2934&amp;G2934&amp;D2934&lt;&gt;'Funnel setup'!$K$3&amp;'Funnel setup'!$K$4&amp;'Funnel setup'!$K$6,".",IF(A2933=".",1,A2933+1))</f>
        <v>.</v>
      </c>
      <c r="B2934" s="244" t="str">
        <f t="shared" si="45"/>
        <v/>
      </c>
    </row>
    <row r="2935" spans="1:2" x14ac:dyDescent="0.2">
      <c r="A2935" t="str">
        <f>IF(C2935&amp;G2935&amp;D2935&lt;&gt;'Funnel setup'!$K$3&amp;'Funnel setup'!$K$4&amp;'Funnel setup'!$K$6,".",IF(A2934=".",1,A2934+1))</f>
        <v>.</v>
      </c>
      <c r="B2935" s="244" t="str">
        <f t="shared" si="45"/>
        <v/>
      </c>
    </row>
    <row r="2936" spans="1:2" x14ac:dyDescent="0.2">
      <c r="A2936" t="str">
        <f>IF(C2936&amp;G2936&amp;D2936&lt;&gt;'Funnel setup'!$K$3&amp;'Funnel setup'!$K$4&amp;'Funnel setup'!$K$6,".",IF(A2935=".",1,A2935+1))</f>
        <v>.</v>
      </c>
      <c r="B2936" s="244" t="str">
        <f t="shared" si="45"/>
        <v/>
      </c>
    </row>
    <row r="2937" spans="1:2" x14ac:dyDescent="0.2">
      <c r="A2937" t="str">
        <f>IF(C2937&amp;G2937&amp;D2937&lt;&gt;'Funnel setup'!$K$3&amp;'Funnel setup'!$K$4&amp;'Funnel setup'!$K$6,".",IF(A2936=".",1,A2936+1))</f>
        <v>.</v>
      </c>
      <c r="B2937" s="244" t="str">
        <f t="shared" si="45"/>
        <v/>
      </c>
    </row>
    <row r="2938" spans="1:2" x14ac:dyDescent="0.2">
      <c r="A2938" t="str">
        <f>IF(C2938&amp;G2938&amp;D2938&lt;&gt;'Funnel setup'!$K$3&amp;'Funnel setup'!$K$4&amp;'Funnel setup'!$K$6,".",IF(A2937=".",1,A2937+1))</f>
        <v>.</v>
      </c>
      <c r="B2938" s="244" t="str">
        <f t="shared" si="45"/>
        <v/>
      </c>
    </row>
    <row r="2939" spans="1:2" x14ac:dyDescent="0.2">
      <c r="A2939" t="str">
        <f>IF(C2939&amp;G2939&amp;D2939&lt;&gt;'Funnel setup'!$K$3&amp;'Funnel setup'!$K$4&amp;'Funnel setup'!$K$6,".",IF(A2938=".",1,A2938+1))</f>
        <v>.</v>
      </c>
      <c r="B2939" s="244" t="str">
        <f t="shared" si="45"/>
        <v/>
      </c>
    </row>
    <row r="2940" spans="1:2" x14ac:dyDescent="0.2">
      <c r="A2940" t="str">
        <f>IF(C2940&amp;G2940&amp;D2940&lt;&gt;'Funnel setup'!$K$3&amp;'Funnel setup'!$K$4&amp;'Funnel setup'!$K$6,".",IF(A2939=".",1,A2939+1))</f>
        <v>.</v>
      </c>
      <c r="B2940" s="244" t="str">
        <f t="shared" si="45"/>
        <v/>
      </c>
    </row>
    <row r="2941" spans="1:2" x14ac:dyDescent="0.2">
      <c r="A2941" t="str">
        <f>IF(C2941&amp;G2941&amp;D2941&lt;&gt;'Funnel setup'!$K$3&amp;'Funnel setup'!$K$4&amp;'Funnel setup'!$K$6,".",IF(A2940=".",1,A2940+1))</f>
        <v>.</v>
      </c>
      <c r="B2941" s="244" t="str">
        <f t="shared" si="45"/>
        <v/>
      </c>
    </row>
    <row r="2942" spans="1:2" x14ac:dyDescent="0.2">
      <c r="A2942" t="str">
        <f>IF(C2942&amp;G2942&amp;D2942&lt;&gt;'Funnel setup'!$K$3&amp;'Funnel setup'!$K$4&amp;'Funnel setup'!$K$6,".",IF(A2941=".",1,A2941+1))</f>
        <v>.</v>
      </c>
      <c r="B2942" s="244" t="str">
        <f t="shared" si="45"/>
        <v/>
      </c>
    </row>
    <row r="2943" spans="1:2" x14ac:dyDescent="0.2">
      <c r="A2943" t="str">
        <f>IF(C2943&amp;G2943&amp;D2943&lt;&gt;'Funnel setup'!$K$3&amp;'Funnel setup'!$K$4&amp;'Funnel setup'!$K$6,".",IF(A2942=".",1,A2942+1))</f>
        <v>.</v>
      </c>
      <c r="B2943" s="244" t="str">
        <f t="shared" si="45"/>
        <v/>
      </c>
    </row>
    <row r="2944" spans="1:2" x14ac:dyDescent="0.2">
      <c r="A2944" t="str">
        <f>IF(C2944&amp;G2944&amp;D2944&lt;&gt;'Funnel setup'!$K$3&amp;'Funnel setup'!$K$4&amp;'Funnel setup'!$K$6,".",IF(A2943=".",1,A2943+1))</f>
        <v>.</v>
      </c>
      <c r="B2944" s="244" t="str">
        <f t="shared" si="45"/>
        <v/>
      </c>
    </row>
    <row r="2945" spans="1:2" x14ac:dyDescent="0.2">
      <c r="A2945" t="str">
        <f>IF(C2945&amp;G2945&amp;D2945&lt;&gt;'Funnel setup'!$K$3&amp;'Funnel setup'!$K$4&amp;'Funnel setup'!$K$6,".",IF(A2944=".",1,A2944+1))</f>
        <v>.</v>
      </c>
      <c r="B2945" s="244" t="str">
        <f t="shared" si="45"/>
        <v/>
      </c>
    </row>
    <row r="2946" spans="1:2" x14ac:dyDescent="0.2">
      <c r="A2946" t="str">
        <f>IF(C2946&amp;G2946&amp;D2946&lt;&gt;'Funnel setup'!$K$3&amp;'Funnel setup'!$K$4&amp;'Funnel setup'!$K$6,".",IF(A2945=".",1,A2945+1))</f>
        <v>.</v>
      </c>
      <c r="B2946" s="244" t="str">
        <f t="shared" ref="B2946:B3009" si="46">C2946&amp;D2946&amp;F2946&amp;G2946</f>
        <v/>
      </c>
    </row>
    <row r="2947" spans="1:2" x14ac:dyDescent="0.2">
      <c r="A2947" t="str">
        <f>IF(C2947&amp;G2947&amp;D2947&lt;&gt;'Funnel setup'!$K$3&amp;'Funnel setup'!$K$4&amp;'Funnel setup'!$K$6,".",IF(A2946=".",1,A2946+1))</f>
        <v>.</v>
      </c>
      <c r="B2947" s="244" t="str">
        <f t="shared" si="46"/>
        <v/>
      </c>
    </row>
    <row r="2948" spans="1:2" x14ac:dyDescent="0.2">
      <c r="A2948" t="str">
        <f>IF(C2948&amp;G2948&amp;D2948&lt;&gt;'Funnel setup'!$K$3&amp;'Funnel setup'!$K$4&amp;'Funnel setup'!$K$6,".",IF(A2947=".",1,A2947+1))</f>
        <v>.</v>
      </c>
      <c r="B2948" s="244" t="str">
        <f t="shared" si="46"/>
        <v/>
      </c>
    </row>
    <row r="2949" spans="1:2" x14ac:dyDescent="0.2">
      <c r="A2949" t="str">
        <f>IF(C2949&amp;G2949&amp;D2949&lt;&gt;'Funnel setup'!$K$3&amp;'Funnel setup'!$K$4&amp;'Funnel setup'!$K$6,".",IF(A2948=".",1,A2948+1))</f>
        <v>.</v>
      </c>
      <c r="B2949" s="244" t="str">
        <f t="shared" si="46"/>
        <v/>
      </c>
    </row>
    <row r="2950" spans="1:2" x14ac:dyDescent="0.2">
      <c r="A2950" t="str">
        <f>IF(C2950&amp;G2950&amp;D2950&lt;&gt;'Funnel setup'!$K$3&amp;'Funnel setup'!$K$4&amp;'Funnel setup'!$K$6,".",IF(A2949=".",1,A2949+1))</f>
        <v>.</v>
      </c>
      <c r="B2950" s="244" t="str">
        <f t="shared" si="46"/>
        <v/>
      </c>
    </row>
    <row r="2951" spans="1:2" x14ac:dyDescent="0.2">
      <c r="A2951" t="str">
        <f>IF(C2951&amp;G2951&amp;D2951&lt;&gt;'Funnel setup'!$K$3&amp;'Funnel setup'!$K$4&amp;'Funnel setup'!$K$6,".",IF(A2950=".",1,A2950+1))</f>
        <v>.</v>
      </c>
      <c r="B2951" s="244" t="str">
        <f t="shared" si="46"/>
        <v/>
      </c>
    </row>
    <row r="2952" spans="1:2" x14ac:dyDescent="0.2">
      <c r="A2952" t="str">
        <f>IF(C2952&amp;G2952&amp;D2952&lt;&gt;'Funnel setup'!$K$3&amp;'Funnel setup'!$K$4&amp;'Funnel setup'!$K$6,".",IF(A2951=".",1,A2951+1))</f>
        <v>.</v>
      </c>
      <c r="B2952" s="244" t="str">
        <f t="shared" si="46"/>
        <v/>
      </c>
    </row>
    <row r="2953" spans="1:2" x14ac:dyDescent="0.2">
      <c r="A2953" t="str">
        <f>IF(C2953&amp;G2953&amp;D2953&lt;&gt;'Funnel setup'!$K$3&amp;'Funnel setup'!$K$4&amp;'Funnel setup'!$K$6,".",IF(A2952=".",1,A2952+1))</f>
        <v>.</v>
      </c>
      <c r="B2953" s="244" t="str">
        <f t="shared" si="46"/>
        <v/>
      </c>
    </row>
    <row r="2954" spans="1:2" x14ac:dyDescent="0.2">
      <c r="A2954" t="str">
        <f>IF(C2954&amp;G2954&amp;D2954&lt;&gt;'Funnel setup'!$K$3&amp;'Funnel setup'!$K$4&amp;'Funnel setup'!$K$6,".",IF(A2953=".",1,A2953+1))</f>
        <v>.</v>
      </c>
      <c r="B2954" s="244" t="str">
        <f t="shared" si="46"/>
        <v/>
      </c>
    </row>
    <row r="2955" spans="1:2" x14ac:dyDescent="0.2">
      <c r="A2955" t="str">
        <f>IF(C2955&amp;G2955&amp;D2955&lt;&gt;'Funnel setup'!$K$3&amp;'Funnel setup'!$K$4&amp;'Funnel setup'!$K$6,".",IF(A2954=".",1,A2954+1))</f>
        <v>.</v>
      </c>
      <c r="B2955" s="244" t="str">
        <f t="shared" si="46"/>
        <v/>
      </c>
    </row>
    <row r="2956" spans="1:2" x14ac:dyDescent="0.2">
      <c r="A2956" t="str">
        <f>IF(C2956&amp;G2956&amp;D2956&lt;&gt;'Funnel setup'!$K$3&amp;'Funnel setup'!$K$4&amp;'Funnel setup'!$K$6,".",IF(A2955=".",1,A2955+1))</f>
        <v>.</v>
      </c>
      <c r="B2956" s="244" t="str">
        <f t="shared" si="46"/>
        <v/>
      </c>
    </row>
    <row r="2957" spans="1:2" x14ac:dyDescent="0.2">
      <c r="A2957" t="str">
        <f>IF(C2957&amp;G2957&amp;D2957&lt;&gt;'Funnel setup'!$K$3&amp;'Funnel setup'!$K$4&amp;'Funnel setup'!$K$6,".",IF(A2956=".",1,A2956+1))</f>
        <v>.</v>
      </c>
      <c r="B2957" s="244" t="str">
        <f t="shared" si="46"/>
        <v/>
      </c>
    </row>
    <row r="2958" spans="1:2" x14ac:dyDescent="0.2">
      <c r="A2958" t="str">
        <f>IF(C2958&amp;G2958&amp;D2958&lt;&gt;'Funnel setup'!$K$3&amp;'Funnel setup'!$K$4&amp;'Funnel setup'!$K$6,".",IF(A2957=".",1,A2957+1))</f>
        <v>.</v>
      </c>
      <c r="B2958" s="244" t="str">
        <f t="shared" si="46"/>
        <v/>
      </c>
    </row>
    <row r="2959" spans="1:2" x14ac:dyDescent="0.2">
      <c r="A2959" t="str">
        <f>IF(C2959&amp;G2959&amp;D2959&lt;&gt;'Funnel setup'!$K$3&amp;'Funnel setup'!$K$4&amp;'Funnel setup'!$K$6,".",IF(A2958=".",1,A2958+1))</f>
        <v>.</v>
      </c>
      <c r="B2959" s="244" t="str">
        <f t="shared" si="46"/>
        <v/>
      </c>
    </row>
    <row r="2960" spans="1:2" x14ac:dyDescent="0.2">
      <c r="A2960" t="str">
        <f>IF(C2960&amp;G2960&amp;D2960&lt;&gt;'Funnel setup'!$K$3&amp;'Funnel setup'!$K$4&amp;'Funnel setup'!$K$6,".",IF(A2959=".",1,A2959+1))</f>
        <v>.</v>
      </c>
      <c r="B2960" s="244" t="str">
        <f t="shared" si="46"/>
        <v/>
      </c>
    </row>
    <row r="2961" spans="1:2" x14ac:dyDescent="0.2">
      <c r="A2961" t="str">
        <f>IF(C2961&amp;G2961&amp;D2961&lt;&gt;'Funnel setup'!$K$3&amp;'Funnel setup'!$K$4&amp;'Funnel setup'!$K$6,".",IF(A2960=".",1,A2960+1))</f>
        <v>.</v>
      </c>
      <c r="B2961" s="244" t="str">
        <f t="shared" si="46"/>
        <v/>
      </c>
    </row>
    <row r="2962" spans="1:2" x14ac:dyDescent="0.2">
      <c r="A2962" t="str">
        <f>IF(C2962&amp;G2962&amp;D2962&lt;&gt;'Funnel setup'!$K$3&amp;'Funnel setup'!$K$4&amp;'Funnel setup'!$K$6,".",IF(A2961=".",1,A2961+1))</f>
        <v>.</v>
      </c>
      <c r="B2962" s="244" t="str">
        <f t="shared" si="46"/>
        <v/>
      </c>
    </row>
    <row r="2963" spans="1:2" x14ac:dyDescent="0.2">
      <c r="A2963" t="str">
        <f>IF(C2963&amp;G2963&amp;D2963&lt;&gt;'Funnel setup'!$K$3&amp;'Funnel setup'!$K$4&amp;'Funnel setup'!$K$6,".",IF(A2962=".",1,A2962+1))</f>
        <v>.</v>
      </c>
      <c r="B2963" s="244" t="str">
        <f t="shared" si="46"/>
        <v/>
      </c>
    </row>
    <row r="2964" spans="1:2" x14ac:dyDescent="0.2">
      <c r="A2964" t="str">
        <f>IF(C2964&amp;G2964&amp;D2964&lt;&gt;'Funnel setup'!$K$3&amp;'Funnel setup'!$K$4&amp;'Funnel setup'!$K$6,".",IF(A2963=".",1,A2963+1))</f>
        <v>.</v>
      </c>
      <c r="B2964" s="244" t="str">
        <f t="shared" si="46"/>
        <v/>
      </c>
    </row>
    <row r="2965" spans="1:2" x14ac:dyDescent="0.2">
      <c r="A2965" t="str">
        <f>IF(C2965&amp;G2965&amp;D2965&lt;&gt;'Funnel setup'!$K$3&amp;'Funnel setup'!$K$4&amp;'Funnel setup'!$K$6,".",IF(A2964=".",1,A2964+1))</f>
        <v>.</v>
      </c>
      <c r="B2965" s="244" t="str">
        <f t="shared" si="46"/>
        <v/>
      </c>
    </row>
    <row r="2966" spans="1:2" x14ac:dyDescent="0.2">
      <c r="A2966" t="str">
        <f>IF(C2966&amp;G2966&amp;D2966&lt;&gt;'Funnel setup'!$K$3&amp;'Funnel setup'!$K$4&amp;'Funnel setup'!$K$6,".",IF(A2965=".",1,A2965+1))</f>
        <v>.</v>
      </c>
      <c r="B2966" s="244" t="str">
        <f t="shared" si="46"/>
        <v/>
      </c>
    </row>
    <row r="2967" spans="1:2" x14ac:dyDescent="0.2">
      <c r="A2967" t="str">
        <f>IF(C2967&amp;G2967&amp;D2967&lt;&gt;'Funnel setup'!$K$3&amp;'Funnel setup'!$K$4&amp;'Funnel setup'!$K$6,".",IF(A2966=".",1,A2966+1))</f>
        <v>.</v>
      </c>
      <c r="B2967" s="244" t="str">
        <f t="shared" si="46"/>
        <v/>
      </c>
    </row>
    <row r="2968" spans="1:2" x14ac:dyDescent="0.2">
      <c r="A2968" t="str">
        <f>IF(C2968&amp;G2968&amp;D2968&lt;&gt;'Funnel setup'!$K$3&amp;'Funnel setup'!$K$4&amp;'Funnel setup'!$K$6,".",IF(A2967=".",1,A2967+1))</f>
        <v>.</v>
      </c>
      <c r="B2968" s="244" t="str">
        <f t="shared" si="46"/>
        <v/>
      </c>
    </row>
    <row r="2969" spans="1:2" x14ac:dyDescent="0.2">
      <c r="A2969" t="str">
        <f>IF(C2969&amp;G2969&amp;D2969&lt;&gt;'Funnel setup'!$K$3&amp;'Funnel setup'!$K$4&amp;'Funnel setup'!$K$6,".",IF(A2968=".",1,A2968+1))</f>
        <v>.</v>
      </c>
      <c r="B2969" s="244" t="str">
        <f t="shared" si="46"/>
        <v/>
      </c>
    </row>
    <row r="2970" spans="1:2" x14ac:dyDescent="0.2">
      <c r="A2970" t="str">
        <f>IF(C2970&amp;G2970&amp;D2970&lt;&gt;'Funnel setup'!$K$3&amp;'Funnel setup'!$K$4&amp;'Funnel setup'!$K$6,".",IF(A2969=".",1,A2969+1))</f>
        <v>.</v>
      </c>
      <c r="B2970" s="244" t="str">
        <f t="shared" si="46"/>
        <v/>
      </c>
    </row>
    <row r="2971" spans="1:2" x14ac:dyDescent="0.2">
      <c r="A2971" t="str">
        <f>IF(C2971&amp;G2971&amp;D2971&lt;&gt;'Funnel setup'!$K$3&amp;'Funnel setup'!$K$4&amp;'Funnel setup'!$K$6,".",IF(A2970=".",1,A2970+1))</f>
        <v>.</v>
      </c>
      <c r="B2971" s="244" t="str">
        <f t="shared" si="46"/>
        <v/>
      </c>
    </row>
    <row r="2972" spans="1:2" x14ac:dyDescent="0.2">
      <c r="A2972" t="str">
        <f>IF(C2972&amp;G2972&amp;D2972&lt;&gt;'Funnel setup'!$K$3&amp;'Funnel setup'!$K$4&amp;'Funnel setup'!$K$6,".",IF(A2971=".",1,A2971+1))</f>
        <v>.</v>
      </c>
      <c r="B2972" s="244" t="str">
        <f t="shared" si="46"/>
        <v/>
      </c>
    </row>
    <row r="2973" spans="1:2" x14ac:dyDescent="0.2">
      <c r="A2973" t="str">
        <f>IF(C2973&amp;G2973&amp;D2973&lt;&gt;'Funnel setup'!$K$3&amp;'Funnel setup'!$K$4&amp;'Funnel setup'!$K$6,".",IF(A2972=".",1,A2972+1))</f>
        <v>.</v>
      </c>
      <c r="B2973" s="244" t="str">
        <f t="shared" si="46"/>
        <v/>
      </c>
    </row>
    <row r="2974" spans="1:2" x14ac:dyDescent="0.2">
      <c r="A2974" t="str">
        <f>IF(C2974&amp;G2974&amp;D2974&lt;&gt;'Funnel setup'!$K$3&amp;'Funnel setup'!$K$4&amp;'Funnel setup'!$K$6,".",IF(A2973=".",1,A2973+1))</f>
        <v>.</v>
      </c>
      <c r="B2974" s="244" t="str">
        <f t="shared" si="46"/>
        <v/>
      </c>
    </row>
    <row r="2975" spans="1:2" x14ac:dyDescent="0.2">
      <c r="A2975" t="str">
        <f>IF(C2975&amp;G2975&amp;D2975&lt;&gt;'Funnel setup'!$K$3&amp;'Funnel setup'!$K$4&amp;'Funnel setup'!$K$6,".",IF(A2974=".",1,A2974+1))</f>
        <v>.</v>
      </c>
      <c r="B2975" s="244" t="str">
        <f t="shared" si="46"/>
        <v/>
      </c>
    </row>
    <row r="2976" spans="1:2" x14ac:dyDescent="0.2">
      <c r="A2976" t="str">
        <f>IF(C2976&amp;G2976&amp;D2976&lt;&gt;'Funnel setup'!$K$3&amp;'Funnel setup'!$K$4&amp;'Funnel setup'!$K$6,".",IF(A2975=".",1,A2975+1))</f>
        <v>.</v>
      </c>
      <c r="B2976" s="244" t="str">
        <f t="shared" si="46"/>
        <v/>
      </c>
    </row>
    <row r="2977" spans="1:2" x14ac:dyDescent="0.2">
      <c r="A2977" t="str">
        <f>IF(C2977&amp;G2977&amp;D2977&lt;&gt;'Funnel setup'!$K$3&amp;'Funnel setup'!$K$4&amp;'Funnel setup'!$K$6,".",IF(A2976=".",1,A2976+1))</f>
        <v>.</v>
      </c>
      <c r="B2977" s="244" t="str">
        <f t="shared" si="46"/>
        <v/>
      </c>
    </row>
    <row r="2978" spans="1:2" x14ac:dyDescent="0.2">
      <c r="A2978" t="str">
        <f>IF(C2978&amp;G2978&amp;D2978&lt;&gt;'Funnel setup'!$K$3&amp;'Funnel setup'!$K$4&amp;'Funnel setup'!$K$6,".",IF(A2977=".",1,A2977+1))</f>
        <v>.</v>
      </c>
      <c r="B2978" s="244" t="str">
        <f t="shared" si="46"/>
        <v/>
      </c>
    </row>
    <row r="2979" spans="1:2" x14ac:dyDescent="0.2">
      <c r="A2979" t="str">
        <f>IF(C2979&amp;G2979&amp;D2979&lt;&gt;'Funnel setup'!$K$3&amp;'Funnel setup'!$K$4&amp;'Funnel setup'!$K$6,".",IF(A2978=".",1,A2978+1))</f>
        <v>.</v>
      </c>
      <c r="B2979" s="244" t="str">
        <f t="shared" si="46"/>
        <v/>
      </c>
    </row>
    <row r="2980" spans="1:2" x14ac:dyDescent="0.2">
      <c r="A2980" t="str">
        <f>IF(C2980&amp;G2980&amp;D2980&lt;&gt;'Funnel setup'!$K$3&amp;'Funnel setup'!$K$4&amp;'Funnel setup'!$K$6,".",IF(A2979=".",1,A2979+1))</f>
        <v>.</v>
      </c>
      <c r="B2980" s="244" t="str">
        <f t="shared" si="46"/>
        <v/>
      </c>
    </row>
    <row r="2981" spans="1:2" x14ac:dyDescent="0.2">
      <c r="A2981" t="str">
        <f>IF(C2981&amp;G2981&amp;D2981&lt;&gt;'Funnel setup'!$K$3&amp;'Funnel setup'!$K$4&amp;'Funnel setup'!$K$6,".",IF(A2980=".",1,A2980+1))</f>
        <v>.</v>
      </c>
      <c r="B2981" s="244" t="str">
        <f t="shared" si="46"/>
        <v/>
      </c>
    </row>
    <row r="2982" spans="1:2" x14ac:dyDescent="0.2">
      <c r="A2982" t="str">
        <f>IF(C2982&amp;G2982&amp;D2982&lt;&gt;'Funnel setup'!$K$3&amp;'Funnel setup'!$K$4&amp;'Funnel setup'!$K$6,".",IF(A2981=".",1,A2981+1))</f>
        <v>.</v>
      </c>
      <c r="B2982" s="244" t="str">
        <f t="shared" si="46"/>
        <v/>
      </c>
    </row>
    <row r="2983" spans="1:2" x14ac:dyDescent="0.2">
      <c r="A2983" t="str">
        <f>IF(C2983&amp;G2983&amp;D2983&lt;&gt;'Funnel setup'!$K$3&amp;'Funnel setup'!$K$4&amp;'Funnel setup'!$K$6,".",IF(A2982=".",1,A2982+1))</f>
        <v>.</v>
      </c>
      <c r="B2983" s="244" t="str">
        <f t="shared" si="46"/>
        <v/>
      </c>
    </row>
    <row r="2984" spans="1:2" x14ac:dyDescent="0.2">
      <c r="A2984" t="str">
        <f>IF(C2984&amp;G2984&amp;D2984&lt;&gt;'Funnel setup'!$K$3&amp;'Funnel setup'!$K$4&amp;'Funnel setup'!$K$6,".",IF(A2983=".",1,A2983+1))</f>
        <v>.</v>
      </c>
      <c r="B2984" s="244" t="str">
        <f t="shared" si="46"/>
        <v/>
      </c>
    </row>
    <row r="2985" spans="1:2" x14ac:dyDescent="0.2">
      <c r="A2985" t="str">
        <f>IF(C2985&amp;G2985&amp;D2985&lt;&gt;'Funnel setup'!$K$3&amp;'Funnel setup'!$K$4&amp;'Funnel setup'!$K$6,".",IF(A2984=".",1,A2984+1))</f>
        <v>.</v>
      </c>
      <c r="B2985" s="244" t="str">
        <f t="shared" si="46"/>
        <v/>
      </c>
    </row>
    <row r="2986" spans="1:2" x14ac:dyDescent="0.2">
      <c r="A2986" t="str">
        <f>IF(C2986&amp;G2986&amp;D2986&lt;&gt;'Funnel setup'!$K$3&amp;'Funnel setup'!$K$4&amp;'Funnel setup'!$K$6,".",IF(A2985=".",1,A2985+1))</f>
        <v>.</v>
      </c>
      <c r="B2986" s="244" t="str">
        <f t="shared" si="46"/>
        <v/>
      </c>
    </row>
    <row r="2987" spans="1:2" x14ac:dyDescent="0.2">
      <c r="A2987" t="str">
        <f>IF(C2987&amp;G2987&amp;D2987&lt;&gt;'Funnel setup'!$K$3&amp;'Funnel setup'!$K$4&amp;'Funnel setup'!$K$6,".",IF(A2986=".",1,A2986+1))</f>
        <v>.</v>
      </c>
      <c r="B2987" s="244" t="str">
        <f t="shared" si="46"/>
        <v/>
      </c>
    </row>
    <row r="2988" spans="1:2" x14ac:dyDescent="0.2">
      <c r="A2988" t="str">
        <f>IF(C2988&amp;G2988&amp;D2988&lt;&gt;'Funnel setup'!$K$3&amp;'Funnel setup'!$K$4&amp;'Funnel setup'!$K$6,".",IF(A2987=".",1,A2987+1))</f>
        <v>.</v>
      </c>
      <c r="B2988" s="244" t="str">
        <f t="shared" si="46"/>
        <v/>
      </c>
    </row>
    <row r="2989" spans="1:2" x14ac:dyDescent="0.2">
      <c r="A2989" t="str">
        <f>IF(C2989&amp;G2989&amp;D2989&lt;&gt;'Funnel setup'!$K$3&amp;'Funnel setup'!$K$4&amp;'Funnel setup'!$K$6,".",IF(A2988=".",1,A2988+1))</f>
        <v>.</v>
      </c>
      <c r="B2989" s="244" t="str">
        <f t="shared" si="46"/>
        <v/>
      </c>
    </row>
    <row r="2990" spans="1:2" x14ac:dyDescent="0.2">
      <c r="A2990" t="str">
        <f>IF(C2990&amp;G2990&amp;D2990&lt;&gt;'Funnel setup'!$K$3&amp;'Funnel setup'!$K$4&amp;'Funnel setup'!$K$6,".",IF(A2989=".",1,A2989+1))</f>
        <v>.</v>
      </c>
      <c r="B2990" s="244" t="str">
        <f t="shared" si="46"/>
        <v/>
      </c>
    </row>
    <row r="2991" spans="1:2" x14ac:dyDescent="0.2">
      <c r="A2991" t="str">
        <f>IF(C2991&amp;G2991&amp;D2991&lt;&gt;'Funnel setup'!$K$3&amp;'Funnel setup'!$K$4&amp;'Funnel setup'!$K$6,".",IF(A2990=".",1,A2990+1))</f>
        <v>.</v>
      </c>
      <c r="B2991" s="244" t="str">
        <f t="shared" si="46"/>
        <v/>
      </c>
    </row>
    <row r="2992" spans="1:2" x14ac:dyDescent="0.2">
      <c r="A2992" t="str">
        <f>IF(C2992&amp;G2992&amp;D2992&lt;&gt;'Funnel setup'!$K$3&amp;'Funnel setup'!$K$4&amp;'Funnel setup'!$K$6,".",IF(A2991=".",1,A2991+1))</f>
        <v>.</v>
      </c>
      <c r="B2992" s="244" t="str">
        <f t="shared" si="46"/>
        <v/>
      </c>
    </row>
    <row r="2993" spans="1:2" x14ac:dyDescent="0.2">
      <c r="A2993" t="str">
        <f>IF(C2993&amp;G2993&amp;D2993&lt;&gt;'Funnel setup'!$K$3&amp;'Funnel setup'!$K$4&amp;'Funnel setup'!$K$6,".",IF(A2992=".",1,A2992+1))</f>
        <v>.</v>
      </c>
      <c r="B2993" s="244" t="str">
        <f t="shared" si="46"/>
        <v/>
      </c>
    </row>
    <row r="2994" spans="1:2" x14ac:dyDescent="0.2">
      <c r="A2994" t="str">
        <f>IF(C2994&amp;G2994&amp;D2994&lt;&gt;'Funnel setup'!$K$3&amp;'Funnel setup'!$K$4&amp;'Funnel setup'!$K$6,".",IF(A2993=".",1,A2993+1))</f>
        <v>.</v>
      </c>
      <c r="B2994" s="244" t="str">
        <f t="shared" si="46"/>
        <v/>
      </c>
    </row>
    <row r="2995" spans="1:2" x14ac:dyDescent="0.2">
      <c r="A2995" t="str">
        <f>IF(C2995&amp;G2995&amp;D2995&lt;&gt;'Funnel setup'!$K$3&amp;'Funnel setup'!$K$4&amp;'Funnel setup'!$K$6,".",IF(A2994=".",1,A2994+1))</f>
        <v>.</v>
      </c>
      <c r="B2995" s="244" t="str">
        <f t="shared" si="46"/>
        <v/>
      </c>
    </row>
    <row r="2996" spans="1:2" x14ac:dyDescent="0.2">
      <c r="A2996" t="str">
        <f>IF(C2996&amp;G2996&amp;D2996&lt;&gt;'Funnel setup'!$K$3&amp;'Funnel setup'!$K$4&amp;'Funnel setup'!$K$6,".",IF(A2995=".",1,A2995+1))</f>
        <v>.</v>
      </c>
      <c r="B2996" s="244" t="str">
        <f t="shared" si="46"/>
        <v/>
      </c>
    </row>
    <row r="2997" spans="1:2" x14ac:dyDescent="0.2">
      <c r="A2997" t="str">
        <f>IF(C2997&amp;G2997&amp;D2997&lt;&gt;'Funnel setup'!$K$3&amp;'Funnel setup'!$K$4&amp;'Funnel setup'!$K$6,".",IF(A2996=".",1,A2996+1))</f>
        <v>.</v>
      </c>
      <c r="B2997" s="244" t="str">
        <f t="shared" si="46"/>
        <v/>
      </c>
    </row>
    <row r="2998" spans="1:2" x14ac:dyDescent="0.2">
      <c r="A2998" t="str">
        <f>IF(C2998&amp;G2998&amp;D2998&lt;&gt;'Funnel setup'!$K$3&amp;'Funnel setup'!$K$4&amp;'Funnel setup'!$K$6,".",IF(A2997=".",1,A2997+1))</f>
        <v>.</v>
      </c>
      <c r="B2998" s="244" t="str">
        <f t="shared" si="46"/>
        <v/>
      </c>
    </row>
    <row r="2999" spans="1:2" x14ac:dyDescent="0.2">
      <c r="A2999" t="str">
        <f>IF(C2999&amp;G2999&amp;D2999&lt;&gt;'Funnel setup'!$K$3&amp;'Funnel setup'!$K$4&amp;'Funnel setup'!$K$6,".",IF(A2998=".",1,A2998+1))</f>
        <v>.</v>
      </c>
      <c r="B2999" s="244" t="str">
        <f t="shared" si="46"/>
        <v/>
      </c>
    </row>
    <row r="3000" spans="1:2" x14ac:dyDescent="0.2">
      <c r="A3000" t="str">
        <f>IF(C3000&amp;G3000&amp;D3000&lt;&gt;'Funnel setup'!$K$3&amp;'Funnel setup'!$K$4&amp;'Funnel setup'!$K$6,".",IF(A2999=".",1,A2999+1))</f>
        <v>.</v>
      </c>
      <c r="B3000" s="244" t="str">
        <f t="shared" si="46"/>
        <v/>
      </c>
    </row>
    <row r="3001" spans="1:2" x14ac:dyDescent="0.2">
      <c r="A3001" t="str">
        <f>IF(C3001&amp;G3001&amp;D3001&lt;&gt;'Funnel setup'!$K$3&amp;'Funnel setup'!$K$4&amp;'Funnel setup'!$K$6,".",IF(A3000=".",1,A3000+1))</f>
        <v>.</v>
      </c>
      <c r="B3001" s="244" t="str">
        <f t="shared" si="46"/>
        <v/>
      </c>
    </row>
    <row r="3002" spans="1:2" x14ac:dyDescent="0.2">
      <c r="A3002" t="str">
        <f>IF(C3002&amp;G3002&amp;D3002&lt;&gt;'Funnel setup'!$K$3&amp;'Funnel setup'!$K$4&amp;'Funnel setup'!$K$6,".",IF(A3001=".",1,A3001+1))</f>
        <v>.</v>
      </c>
      <c r="B3002" s="244" t="str">
        <f t="shared" si="46"/>
        <v/>
      </c>
    </row>
    <row r="3003" spans="1:2" x14ac:dyDescent="0.2">
      <c r="A3003" t="str">
        <f>IF(C3003&amp;G3003&amp;D3003&lt;&gt;'Funnel setup'!$K$3&amp;'Funnel setup'!$K$4&amp;'Funnel setup'!$K$6,".",IF(A3002=".",1,A3002+1))</f>
        <v>.</v>
      </c>
      <c r="B3003" s="244" t="str">
        <f t="shared" si="46"/>
        <v/>
      </c>
    </row>
    <row r="3004" spans="1:2" x14ac:dyDescent="0.2">
      <c r="A3004" t="str">
        <f>IF(C3004&amp;G3004&amp;D3004&lt;&gt;'Funnel setup'!$K$3&amp;'Funnel setup'!$K$4&amp;'Funnel setup'!$K$6,".",IF(A3003=".",1,A3003+1))</f>
        <v>.</v>
      </c>
      <c r="B3004" s="244" t="str">
        <f t="shared" si="46"/>
        <v/>
      </c>
    </row>
    <row r="3005" spans="1:2" x14ac:dyDescent="0.2">
      <c r="A3005" t="str">
        <f>IF(C3005&amp;G3005&amp;D3005&lt;&gt;'Funnel setup'!$K$3&amp;'Funnel setup'!$K$4&amp;'Funnel setup'!$K$6,".",IF(A3004=".",1,A3004+1))</f>
        <v>.</v>
      </c>
      <c r="B3005" s="244" t="str">
        <f t="shared" si="46"/>
        <v/>
      </c>
    </row>
    <row r="3006" spans="1:2" x14ac:dyDescent="0.2">
      <c r="A3006" t="str">
        <f>IF(C3006&amp;G3006&amp;D3006&lt;&gt;'Funnel setup'!$K$3&amp;'Funnel setup'!$K$4&amp;'Funnel setup'!$K$6,".",IF(A3005=".",1,A3005+1))</f>
        <v>.</v>
      </c>
      <c r="B3006" s="244" t="str">
        <f t="shared" si="46"/>
        <v/>
      </c>
    </row>
    <row r="3007" spans="1:2" x14ac:dyDescent="0.2">
      <c r="A3007" t="str">
        <f>IF(C3007&amp;G3007&amp;D3007&lt;&gt;'Funnel setup'!$K$3&amp;'Funnel setup'!$K$4&amp;'Funnel setup'!$K$6,".",IF(A3006=".",1,A3006+1))</f>
        <v>.</v>
      </c>
      <c r="B3007" s="244" t="str">
        <f t="shared" si="46"/>
        <v/>
      </c>
    </row>
    <row r="3008" spans="1:2" x14ac:dyDescent="0.2">
      <c r="A3008" t="str">
        <f>IF(C3008&amp;G3008&amp;D3008&lt;&gt;'Funnel setup'!$K$3&amp;'Funnel setup'!$K$4&amp;'Funnel setup'!$K$6,".",IF(A3007=".",1,A3007+1))</f>
        <v>.</v>
      </c>
      <c r="B3008" s="244" t="str">
        <f t="shared" si="46"/>
        <v/>
      </c>
    </row>
    <row r="3009" spans="1:2" x14ac:dyDescent="0.2">
      <c r="A3009" t="str">
        <f>IF(C3009&amp;G3009&amp;D3009&lt;&gt;'Funnel setup'!$K$3&amp;'Funnel setup'!$K$4&amp;'Funnel setup'!$K$6,".",IF(A3008=".",1,A3008+1))</f>
        <v>.</v>
      </c>
      <c r="B3009" s="244" t="str">
        <f t="shared" si="46"/>
        <v/>
      </c>
    </row>
    <row r="3010" spans="1:2" x14ac:dyDescent="0.2">
      <c r="A3010" t="str">
        <f>IF(C3010&amp;G3010&amp;D3010&lt;&gt;'Funnel setup'!$K$3&amp;'Funnel setup'!$K$4&amp;'Funnel setup'!$K$6,".",IF(A3009=".",1,A3009+1))</f>
        <v>.</v>
      </c>
      <c r="B3010" s="244" t="str">
        <f t="shared" ref="B3010:B3073" si="47">C3010&amp;D3010&amp;F3010&amp;G3010</f>
        <v/>
      </c>
    </row>
    <row r="3011" spans="1:2" x14ac:dyDescent="0.2">
      <c r="A3011" t="str">
        <f>IF(C3011&amp;G3011&amp;D3011&lt;&gt;'Funnel setup'!$K$3&amp;'Funnel setup'!$K$4&amp;'Funnel setup'!$K$6,".",IF(A3010=".",1,A3010+1))</f>
        <v>.</v>
      </c>
      <c r="B3011" s="244" t="str">
        <f t="shared" si="47"/>
        <v/>
      </c>
    </row>
    <row r="3012" spans="1:2" x14ac:dyDescent="0.2">
      <c r="A3012" t="str">
        <f>IF(C3012&amp;G3012&amp;D3012&lt;&gt;'Funnel setup'!$K$3&amp;'Funnel setup'!$K$4&amp;'Funnel setup'!$K$6,".",IF(A3011=".",1,A3011+1))</f>
        <v>.</v>
      </c>
      <c r="B3012" s="244" t="str">
        <f t="shared" si="47"/>
        <v/>
      </c>
    </row>
    <row r="3013" spans="1:2" x14ac:dyDescent="0.2">
      <c r="A3013" t="str">
        <f>IF(C3013&amp;G3013&amp;D3013&lt;&gt;'Funnel setup'!$K$3&amp;'Funnel setup'!$K$4&amp;'Funnel setup'!$K$6,".",IF(A3012=".",1,A3012+1))</f>
        <v>.</v>
      </c>
      <c r="B3013" s="244" t="str">
        <f t="shared" si="47"/>
        <v/>
      </c>
    </row>
    <row r="3014" spans="1:2" x14ac:dyDescent="0.2">
      <c r="A3014" t="str">
        <f>IF(C3014&amp;G3014&amp;D3014&lt;&gt;'Funnel setup'!$K$3&amp;'Funnel setup'!$K$4&amp;'Funnel setup'!$K$6,".",IF(A3013=".",1,A3013+1))</f>
        <v>.</v>
      </c>
      <c r="B3014" s="244" t="str">
        <f t="shared" si="47"/>
        <v/>
      </c>
    </row>
    <row r="3015" spans="1:2" x14ac:dyDescent="0.2">
      <c r="A3015" t="str">
        <f>IF(C3015&amp;G3015&amp;D3015&lt;&gt;'Funnel setup'!$K$3&amp;'Funnel setup'!$K$4&amp;'Funnel setup'!$K$6,".",IF(A3014=".",1,A3014+1))</f>
        <v>.</v>
      </c>
      <c r="B3015" s="244" t="str">
        <f t="shared" si="47"/>
        <v/>
      </c>
    </row>
    <row r="3016" spans="1:2" x14ac:dyDescent="0.2">
      <c r="A3016" t="str">
        <f>IF(C3016&amp;G3016&amp;D3016&lt;&gt;'Funnel setup'!$K$3&amp;'Funnel setup'!$K$4&amp;'Funnel setup'!$K$6,".",IF(A3015=".",1,A3015+1))</f>
        <v>.</v>
      </c>
      <c r="B3016" s="244" t="str">
        <f t="shared" si="47"/>
        <v/>
      </c>
    </row>
    <row r="3017" spans="1:2" x14ac:dyDescent="0.2">
      <c r="A3017" t="str">
        <f>IF(C3017&amp;G3017&amp;D3017&lt;&gt;'Funnel setup'!$K$3&amp;'Funnel setup'!$K$4&amp;'Funnel setup'!$K$6,".",IF(A3016=".",1,A3016+1))</f>
        <v>.</v>
      </c>
      <c r="B3017" s="244" t="str">
        <f t="shared" si="47"/>
        <v/>
      </c>
    </row>
    <row r="3018" spans="1:2" x14ac:dyDescent="0.2">
      <c r="A3018" t="str">
        <f>IF(C3018&amp;G3018&amp;D3018&lt;&gt;'Funnel setup'!$K$3&amp;'Funnel setup'!$K$4&amp;'Funnel setup'!$K$6,".",IF(A3017=".",1,A3017+1))</f>
        <v>.</v>
      </c>
      <c r="B3018" s="244" t="str">
        <f t="shared" si="47"/>
        <v/>
      </c>
    </row>
    <row r="3019" spans="1:2" x14ac:dyDescent="0.2">
      <c r="A3019" t="str">
        <f>IF(C3019&amp;G3019&amp;D3019&lt;&gt;'Funnel setup'!$K$3&amp;'Funnel setup'!$K$4&amp;'Funnel setup'!$K$6,".",IF(A3018=".",1,A3018+1))</f>
        <v>.</v>
      </c>
      <c r="B3019" s="244" t="str">
        <f t="shared" si="47"/>
        <v/>
      </c>
    </row>
    <row r="3020" spans="1:2" x14ac:dyDescent="0.2">
      <c r="A3020" t="str">
        <f>IF(C3020&amp;G3020&amp;D3020&lt;&gt;'Funnel setup'!$K$3&amp;'Funnel setup'!$K$4&amp;'Funnel setup'!$K$6,".",IF(A3019=".",1,A3019+1))</f>
        <v>.</v>
      </c>
      <c r="B3020" s="244" t="str">
        <f t="shared" si="47"/>
        <v/>
      </c>
    </row>
    <row r="3021" spans="1:2" x14ac:dyDescent="0.2">
      <c r="A3021" t="str">
        <f>IF(C3021&amp;G3021&amp;D3021&lt;&gt;'Funnel setup'!$K$3&amp;'Funnel setup'!$K$4&amp;'Funnel setup'!$K$6,".",IF(A3020=".",1,A3020+1))</f>
        <v>.</v>
      </c>
      <c r="B3021" s="244" t="str">
        <f t="shared" si="47"/>
        <v/>
      </c>
    </row>
    <row r="3022" spans="1:2" x14ac:dyDescent="0.2">
      <c r="A3022" t="str">
        <f>IF(C3022&amp;G3022&amp;D3022&lt;&gt;'Funnel setup'!$K$3&amp;'Funnel setup'!$K$4&amp;'Funnel setup'!$K$6,".",IF(A3021=".",1,A3021+1))</f>
        <v>.</v>
      </c>
      <c r="B3022" s="244" t="str">
        <f t="shared" si="47"/>
        <v/>
      </c>
    </row>
    <row r="3023" spans="1:2" x14ac:dyDescent="0.2">
      <c r="A3023" t="str">
        <f>IF(C3023&amp;G3023&amp;D3023&lt;&gt;'Funnel setup'!$K$3&amp;'Funnel setup'!$K$4&amp;'Funnel setup'!$K$6,".",IF(A3022=".",1,A3022+1))</f>
        <v>.</v>
      </c>
      <c r="B3023" s="244" t="str">
        <f t="shared" si="47"/>
        <v/>
      </c>
    </row>
    <row r="3024" spans="1:2" x14ac:dyDescent="0.2">
      <c r="A3024" t="str">
        <f>IF(C3024&amp;G3024&amp;D3024&lt;&gt;'Funnel setup'!$K$3&amp;'Funnel setup'!$K$4&amp;'Funnel setup'!$K$6,".",IF(A3023=".",1,A3023+1))</f>
        <v>.</v>
      </c>
      <c r="B3024" s="244" t="str">
        <f t="shared" si="47"/>
        <v/>
      </c>
    </row>
    <row r="3025" spans="1:2" x14ac:dyDescent="0.2">
      <c r="A3025" t="str">
        <f>IF(C3025&amp;G3025&amp;D3025&lt;&gt;'Funnel setup'!$K$3&amp;'Funnel setup'!$K$4&amp;'Funnel setup'!$K$6,".",IF(A3024=".",1,A3024+1))</f>
        <v>.</v>
      </c>
      <c r="B3025" s="244" t="str">
        <f t="shared" si="47"/>
        <v/>
      </c>
    </row>
    <row r="3026" spans="1:2" x14ac:dyDescent="0.2">
      <c r="A3026" t="str">
        <f>IF(C3026&amp;G3026&amp;D3026&lt;&gt;'Funnel setup'!$K$3&amp;'Funnel setup'!$K$4&amp;'Funnel setup'!$K$6,".",IF(A3025=".",1,A3025+1))</f>
        <v>.</v>
      </c>
      <c r="B3026" s="244" t="str">
        <f t="shared" si="47"/>
        <v/>
      </c>
    </row>
    <row r="3027" spans="1:2" x14ac:dyDescent="0.2">
      <c r="A3027" t="str">
        <f>IF(C3027&amp;G3027&amp;D3027&lt;&gt;'Funnel setup'!$K$3&amp;'Funnel setup'!$K$4&amp;'Funnel setup'!$K$6,".",IF(A3026=".",1,A3026+1))</f>
        <v>.</v>
      </c>
      <c r="B3027" s="244" t="str">
        <f t="shared" si="47"/>
        <v/>
      </c>
    </row>
    <row r="3028" spans="1:2" x14ac:dyDescent="0.2">
      <c r="A3028" t="str">
        <f>IF(C3028&amp;G3028&amp;D3028&lt;&gt;'Funnel setup'!$K$3&amp;'Funnel setup'!$K$4&amp;'Funnel setup'!$K$6,".",IF(A3027=".",1,A3027+1))</f>
        <v>.</v>
      </c>
      <c r="B3028" s="244" t="str">
        <f t="shared" si="47"/>
        <v/>
      </c>
    </row>
    <row r="3029" spans="1:2" x14ac:dyDescent="0.2">
      <c r="A3029" t="str">
        <f>IF(C3029&amp;G3029&amp;D3029&lt;&gt;'Funnel setup'!$K$3&amp;'Funnel setup'!$K$4&amp;'Funnel setup'!$K$6,".",IF(A3028=".",1,A3028+1))</f>
        <v>.</v>
      </c>
      <c r="B3029" s="244" t="str">
        <f t="shared" si="47"/>
        <v/>
      </c>
    </row>
    <row r="3030" spans="1:2" x14ac:dyDescent="0.2">
      <c r="A3030" t="str">
        <f>IF(C3030&amp;G3030&amp;D3030&lt;&gt;'Funnel setup'!$K$3&amp;'Funnel setup'!$K$4&amp;'Funnel setup'!$K$6,".",IF(A3029=".",1,A3029+1))</f>
        <v>.</v>
      </c>
      <c r="B3030" s="244" t="str">
        <f t="shared" si="47"/>
        <v/>
      </c>
    </row>
    <row r="3031" spans="1:2" x14ac:dyDescent="0.2">
      <c r="A3031" t="str">
        <f>IF(C3031&amp;G3031&amp;D3031&lt;&gt;'Funnel setup'!$K$3&amp;'Funnel setup'!$K$4&amp;'Funnel setup'!$K$6,".",IF(A3030=".",1,A3030+1))</f>
        <v>.</v>
      </c>
      <c r="B3031" s="244" t="str">
        <f t="shared" si="47"/>
        <v/>
      </c>
    </row>
    <row r="3032" spans="1:2" x14ac:dyDescent="0.2">
      <c r="A3032" t="str">
        <f>IF(C3032&amp;G3032&amp;D3032&lt;&gt;'Funnel setup'!$K$3&amp;'Funnel setup'!$K$4&amp;'Funnel setup'!$K$6,".",IF(A3031=".",1,A3031+1))</f>
        <v>.</v>
      </c>
      <c r="B3032" s="244" t="str">
        <f t="shared" si="47"/>
        <v/>
      </c>
    </row>
    <row r="3033" spans="1:2" x14ac:dyDescent="0.2">
      <c r="A3033" t="str">
        <f>IF(C3033&amp;G3033&amp;D3033&lt;&gt;'Funnel setup'!$K$3&amp;'Funnel setup'!$K$4&amp;'Funnel setup'!$K$6,".",IF(A3032=".",1,A3032+1))</f>
        <v>.</v>
      </c>
      <c r="B3033" s="244" t="str">
        <f t="shared" si="47"/>
        <v/>
      </c>
    </row>
    <row r="3034" spans="1:2" x14ac:dyDescent="0.2">
      <c r="A3034" t="str">
        <f>IF(C3034&amp;G3034&amp;D3034&lt;&gt;'Funnel setup'!$K$3&amp;'Funnel setup'!$K$4&amp;'Funnel setup'!$K$6,".",IF(A3033=".",1,A3033+1))</f>
        <v>.</v>
      </c>
      <c r="B3034" s="244" t="str">
        <f t="shared" si="47"/>
        <v/>
      </c>
    </row>
    <row r="3035" spans="1:2" x14ac:dyDescent="0.2">
      <c r="A3035" t="str">
        <f>IF(C3035&amp;G3035&amp;D3035&lt;&gt;'Funnel setup'!$K$3&amp;'Funnel setup'!$K$4&amp;'Funnel setup'!$K$6,".",IF(A3034=".",1,A3034+1))</f>
        <v>.</v>
      </c>
      <c r="B3035" s="244" t="str">
        <f t="shared" si="47"/>
        <v/>
      </c>
    </row>
    <row r="3036" spans="1:2" x14ac:dyDescent="0.2">
      <c r="A3036" t="str">
        <f>IF(C3036&amp;G3036&amp;D3036&lt;&gt;'Funnel setup'!$K$3&amp;'Funnel setup'!$K$4&amp;'Funnel setup'!$K$6,".",IF(A3035=".",1,A3035+1))</f>
        <v>.</v>
      </c>
      <c r="B3036" s="244" t="str">
        <f t="shared" si="47"/>
        <v/>
      </c>
    </row>
    <row r="3037" spans="1:2" x14ac:dyDescent="0.2">
      <c r="A3037" t="str">
        <f>IF(C3037&amp;G3037&amp;D3037&lt;&gt;'Funnel setup'!$K$3&amp;'Funnel setup'!$K$4&amp;'Funnel setup'!$K$6,".",IF(A3036=".",1,A3036+1))</f>
        <v>.</v>
      </c>
      <c r="B3037" s="244" t="str">
        <f t="shared" si="47"/>
        <v/>
      </c>
    </row>
    <row r="3038" spans="1:2" x14ac:dyDescent="0.2">
      <c r="A3038" t="str">
        <f>IF(C3038&amp;G3038&amp;D3038&lt;&gt;'Funnel setup'!$K$3&amp;'Funnel setup'!$K$4&amp;'Funnel setup'!$K$6,".",IF(A3037=".",1,A3037+1))</f>
        <v>.</v>
      </c>
      <c r="B3038" s="244" t="str">
        <f t="shared" si="47"/>
        <v/>
      </c>
    </row>
    <row r="3039" spans="1:2" x14ac:dyDescent="0.2">
      <c r="A3039" t="str">
        <f>IF(C3039&amp;G3039&amp;D3039&lt;&gt;'Funnel setup'!$K$3&amp;'Funnel setup'!$K$4&amp;'Funnel setup'!$K$6,".",IF(A3038=".",1,A3038+1))</f>
        <v>.</v>
      </c>
      <c r="B3039" s="244" t="str">
        <f t="shared" si="47"/>
        <v/>
      </c>
    </row>
    <row r="3040" spans="1:2" x14ac:dyDescent="0.2">
      <c r="A3040" t="str">
        <f>IF(C3040&amp;G3040&amp;D3040&lt;&gt;'Funnel setup'!$K$3&amp;'Funnel setup'!$K$4&amp;'Funnel setup'!$K$6,".",IF(A3039=".",1,A3039+1))</f>
        <v>.</v>
      </c>
      <c r="B3040" s="244" t="str">
        <f t="shared" si="47"/>
        <v/>
      </c>
    </row>
    <row r="3041" spans="1:2" x14ac:dyDescent="0.2">
      <c r="A3041" t="str">
        <f>IF(C3041&amp;G3041&amp;D3041&lt;&gt;'Funnel setup'!$K$3&amp;'Funnel setup'!$K$4&amp;'Funnel setup'!$K$6,".",IF(A3040=".",1,A3040+1))</f>
        <v>.</v>
      </c>
      <c r="B3041" s="244" t="str">
        <f t="shared" si="47"/>
        <v/>
      </c>
    </row>
    <row r="3042" spans="1:2" x14ac:dyDescent="0.2">
      <c r="A3042" t="str">
        <f>IF(C3042&amp;G3042&amp;D3042&lt;&gt;'Funnel setup'!$K$3&amp;'Funnel setup'!$K$4&amp;'Funnel setup'!$K$6,".",IF(A3041=".",1,A3041+1))</f>
        <v>.</v>
      </c>
      <c r="B3042" s="244" t="str">
        <f t="shared" si="47"/>
        <v/>
      </c>
    </row>
    <row r="3043" spans="1:2" x14ac:dyDescent="0.2">
      <c r="A3043" t="str">
        <f>IF(C3043&amp;G3043&amp;D3043&lt;&gt;'Funnel setup'!$K$3&amp;'Funnel setup'!$K$4&amp;'Funnel setup'!$K$6,".",IF(A3042=".",1,A3042+1))</f>
        <v>.</v>
      </c>
      <c r="B3043" s="244" t="str">
        <f t="shared" si="47"/>
        <v/>
      </c>
    </row>
    <row r="3044" spans="1:2" x14ac:dyDescent="0.2">
      <c r="A3044" t="str">
        <f>IF(C3044&amp;G3044&amp;D3044&lt;&gt;'Funnel setup'!$K$3&amp;'Funnel setup'!$K$4&amp;'Funnel setup'!$K$6,".",IF(A3043=".",1,A3043+1))</f>
        <v>.</v>
      </c>
      <c r="B3044" s="244" t="str">
        <f t="shared" si="47"/>
        <v/>
      </c>
    </row>
    <row r="3045" spans="1:2" x14ac:dyDescent="0.2">
      <c r="A3045" t="str">
        <f>IF(C3045&amp;G3045&amp;D3045&lt;&gt;'Funnel setup'!$K$3&amp;'Funnel setup'!$K$4&amp;'Funnel setup'!$K$6,".",IF(A3044=".",1,A3044+1))</f>
        <v>.</v>
      </c>
      <c r="B3045" s="244" t="str">
        <f t="shared" si="47"/>
        <v/>
      </c>
    </row>
    <row r="3046" spans="1:2" x14ac:dyDescent="0.2">
      <c r="A3046" t="str">
        <f>IF(C3046&amp;G3046&amp;D3046&lt;&gt;'Funnel setup'!$K$3&amp;'Funnel setup'!$K$4&amp;'Funnel setup'!$K$6,".",IF(A3045=".",1,A3045+1))</f>
        <v>.</v>
      </c>
      <c r="B3046" s="244" t="str">
        <f t="shared" si="47"/>
        <v/>
      </c>
    </row>
    <row r="3047" spans="1:2" x14ac:dyDescent="0.2">
      <c r="A3047" t="str">
        <f>IF(C3047&amp;G3047&amp;D3047&lt;&gt;'Funnel setup'!$K$3&amp;'Funnel setup'!$K$4&amp;'Funnel setup'!$K$6,".",IF(A3046=".",1,A3046+1))</f>
        <v>.</v>
      </c>
      <c r="B3047" s="244" t="str">
        <f t="shared" si="47"/>
        <v/>
      </c>
    </row>
    <row r="3048" spans="1:2" x14ac:dyDescent="0.2">
      <c r="A3048" t="str">
        <f>IF(C3048&amp;G3048&amp;D3048&lt;&gt;'Funnel setup'!$K$3&amp;'Funnel setup'!$K$4&amp;'Funnel setup'!$K$6,".",IF(A3047=".",1,A3047+1))</f>
        <v>.</v>
      </c>
      <c r="B3048" s="244" t="str">
        <f t="shared" si="47"/>
        <v/>
      </c>
    </row>
    <row r="3049" spans="1:2" x14ac:dyDescent="0.2">
      <c r="A3049" t="str">
        <f>IF(C3049&amp;G3049&amp;D3049&lt;&gt;'Funnel setup'!$K$3&amp;'Funnel setup'!$K$4&amp;'Funnel setup'!$K$6,".",IF(A3048=".",1,A3048+1))</f>
        <v>.</v>
      </c>
      <c r="B3049" s="244" t="str">
        <f t="shared" si="47"/>
        <v/>
      </c>
    </row>
    <row r="3050" spans="1:2" x14ac:dyDescent="0.2">
      <c r="A3050" t="str">
        <f>IF(C3050&amp;G3050&amp;D3050&lt;&gt;'Funnel setup'!$K$3&amp;'Funnel setup'!$K$4&amp;'Funnel setup'!$K$6,".",IF(A3049=".",1,A3049+1))</f>
        <v>.</v>
      </c>
      <c r="B3050" s="244" t="str">
        <f t="shared" si="47"/>
        <v/>
      </c>
    </row>
    <row r="3051" spans="1:2" x14ac:dyDescent="0.2">
      <c r="A3051" t="str">
        <f>IF(C3051&amp;G3051&amp;D3051&lt;&gt;'Funnel setup'!$K$3&amp;'Funnel setup'!$K$4&amp;'Funnel setup'!$K$6,".",IF(A3050=".",1,A3050+1))</f>
        <v>.</v>
      </c>
      <c r="B3051" s="244" t="str">
        <f t="shared" si="47"/>
        <v/>
      </c>
    </row>
    <row r="3052" spans="1:2" x14ac:dyDescent="0.2">
      <c r="A3052" t="str">
        <f>IF(C3052&amp;G3052&amp;D3052&lt;&gt;'Funnel setup'!$K$3&amp;'Funnel setup'!$K$4&amp;'Funnel setup'!$K$6,".",IF(A3051=".",1,A3051+1))</f>
        <v>.</v>
      </c>
      <c r="B3052" s="244" t="str">
        <f t="shared" si="47"/>
        <v/>
      </c>
    </row>
    <row r="3053" spans="1:2" x14ac:dyDescent="0.2">
      <c r="A3053" t="str">
        <f>IF(C3053&amp;G3053&amp;D3053&lt;&gt;'Funnel setup'!$K$3&amp;'Funnel setup'!$K$4&amp;'Funnel setup'!$K$6,".",IF(A3052=".",1,A3052+1))</f>
        <v>.</v>
      </c>
      <c r="B3053" s="244" t="str">
        <f t="shared" si="47"/>
        <v/>
      </c>
    </row>
    <row r="3054" spans="1:2" x14ac:dyDescent="0.2">
      <c r="A3054" t="str">
        <f>IF(C3054&amp;G3054&amp;D3054&lt;&gt;'Funnel setup'!$K$3&amp;'Funnel setup'!$K$4&amp;'Funnel setup'!$K$6,".",IF(A3053=".",1,A3053+1))</f>
        <v>.</v>
      </c>
      <c r="B3054" s="244" t="str">
        <f t="shared" si="47"/>
        <v/>
      </c>
    </row>
    <row r="3055" spans="1:2" x14ac:dyDescent="0.2">
      <c r="A3055" t="str">
        <f>IF(C3055&amp;G3055&amp;D3055&lt;&gt;'Funnel setup'!$K$3&amp;'Funnel setup'!$K$4&amp;'Funnel setup'!$K$6,".",IF(A3054=".",1,A3054+1))</f>
        <v>.</v>
      </c>
      <c r="B3055" s="244" t="str">
        <f t="shared" si="47"/>
        <v/>
      </c>
    </row>
    <row r="3056" spans="1:2" x14ac:dyDescent="0.2">
      <c r="A3056" t="str">
        <f>IF(C3056&amp;G3056&amp;D3056&lt;&gt;'Funnel setup'!$K$3&amp;'Funnel setup'!$K$4&amp;'Funnel setup'!$K$6,".",IF(A3055=".",1,A3055+1))</f>
        <v>.</v>
      </c>
      <c r="B3056" s="244" t="str">
        <f t="shared" si="47"/>
        <v/>
      </c>
    </row>
    <row r="3057" spans="1:2" x14ac:dyDescent="0.2">
      <c r="A3057" t="str">
        <f>IF(C3057&amp;G3057&amp;D3057&lt;&gt;'Funnel setup'!$K$3&amp;'Funnel setup'!$K$4&amp;'Funnel setup'!$K$6,".",IF(A3056=".",1,A3056+1))</f>
        <v>.</v>
      </c>
      <c r="B3057" s="244" t="str">
        <f t="shared" si="47"/>
        <v/>
      </c>
    </row>
    <row r="3058" spans="1:2" x14ac:dyDescent="0.2">
      <c r="A3058" t="str">
        <f>IF(C3058&amp;G3058&amp;D3058&lt;&gt;'Funnel setup'!$K$3&amp;'Funnel setup'!$K$4&amp;'Funnel setup'!$K$6,".",IF(A3057=".",1,A3057+1))</f>
        <v>.</v>
      </c>
      <c r="B3058" s="244" t="str">
        <f t="shared" si="47"/>
        <v/>
      </c>
    </row>
    <row r="3059" spans="1:2" x14ac:dyDescent="0.2">
      <c r="A3059" t="str">
        <f>IF(C3059&amp;G3059&amp;D3059&lt;&gt;'Funnel setup'!$K$3&amp;'Funnel setup'!$K$4&amp;'Funnel setup'!$K$6,".",IF(A3058=".",1,A3058+1))</f>
        <v>.</v>
      </c>
      <c r="B3059" s="244" t="str">
        <f t="shared" si="47"/>
        <v/>
      </c>
    </row>
    <row r="3060" spans="1:2" x14ac:dyDescent="0.2">
      <c r="A3060" t="str">
        <f>IF(C3060&amp;G3060&amp;D3060&lt;&gt;'Funnel setup'!$K$3&amp;'Funnel setup'!$K$4&amp;'Funnel setup'!$K$6,".",IF(A3059=".",1,A3059+1))</f>
        <v>.</v>
      </c>
      <c r="B3060" s="244" t="str">
        <f t="shared" si="47"/>
        <v/>
      </c>
    </row>
    <row r="3061" spans="1:2" x14ac:dyDescent="0.2">
      <c r="A3061" t="str">
        <f>IF(C3061&amp;G3061&amp;D3061&lt;&gt;'Funnel setup'!$K$3&amp;'Funnel setup'!$K$4&amp;'Funnel setup'!$K$6,".",IF(A3060=".",1,A3060+1))</f>
        <v>.</v>
      </c>
      <c r="B3061" s="244" t="str">
        <f t="shared" si="47"/>
        <v/>
      </c>
    </row>
    <row r="3062" spans="1:2" x14ac:dyDescent="0.2">
      <c r="A3062" t="str">
        <f>IF(C3062&amp;G3062&amp;D3062&lt;&gt;'Funnel setup'!$K$3&amp;'Funnel setup'!$K$4&amp;'Funnel setup'!$K$6,".",IF(A3061=".",1,A3061+1))</f>
        <v>.</v>
      </c>
      <c r="B3062" s="244" t="str">
        <f t="shared" si="47"/>
        <v/>
      </c>
    </row>
    <row r="3063" spans="1:2" x14ac:dyDescent="0.2">
      <c r="A3063" t="str">
        <f>IF(C3063&amp;G3063&amp;D3063&lt;&gt;'Funnel setup'!$K$3&amp;'Funnel setup'!$K$4&amp;'Funnel setup'!$K$6,".",IF(A3062=".",1,A3062+1))</f>
        <v>.</v>
      </c>
      <c r="B3063" s="244" t="str">
        <f t="shared" si="47"/>
        <v/>
      </c>
    </row>
    <row r="3064" spans="1:2" x14ac:dyDescent="0.2">
      <c r="A3064" t="str">
        <f>IF(C3064&amp;G3064&amp;D3064&lt;&gt;'Funnel setup'!$K$3&amp;'Funnel setup'!$K$4&amp;'Funnel setup'!$K$6,".",IF(A3063=".",1,A3063+1))</f>
        <v>.</v>
      </c>
      <c r="B3064" s="244" t="str">
        <f t="shared" si="47"/>
        <v/>
      </c>
    </row>
    <row r="3065" spans="1:2" x14ac:dyDescent="0.2">
      <c r="A3065" t="str">
        <f>IF(C3065&amp;G3065&amp;D3065&lt;&gt;'Funnel setup'!$K$3&amp;'Funnel setup'!$K$4&amp;'Funnel setup'!$K$6,".",IF(A3064=".",1,A3064+1))</f>
        <v>.</v>
      </c>
      <c r="B3065" s="244" t="str">
        <f t="shared" si="47"/>
        <v/>
      </c>
    </row>
    <row r="3066" spans="1:2" x14ac:dyDescent="0.2">
      <c r="A3066" t="str">
        <f>IF(C3066&amp;G3066&amp;D3066&lt;&gt;'Funnel setup'!$K$3&amp;'Funnel setup'!$K$4&amp;'Funnel setup'!$K$6,".",IF(A3065=".",1,A3065+1))</f>
        <v>.</v>
      </c>
      <c r="B3066" s="244" t="str">
        <f t="shared" si="47"/>
        <v/>
      </c>
    </row>
    <row r="3067" spans="1:2" x14ac:dyDescent="0.2">
      <c r="A3067" t="str">
        <f>IF(C3067&amp;G3067&amp;D3067&lt;&gt;'Funnel setup'!$K$3&amp;'Funnel setup'!$K$4&amp;'Funnel setup'!$K$6,".",IF(A3066=".",1,A3066+1))</f>
        <v>.</v>
      </c>
      <c r="B3067" s="244" t="str">
        <f t="shared" si="47"/>
        <v/>
      </c>
    </row>
    <row r="3068" spans="1:2" x14ac:dyDescent="0.2">
      <c r="A3068" t="str">
        <f>IF(C3068&amp;G3068&amp;D3068&lt;&gt;'Funnel setup'!$K$3&amp;'Funnel setup'!$K$4&amp;'Funnel setup'!$K$6,".",IF(A3067=".",1,A3067+1))</f>
        <v>.</v>
      </c>
      <c r="B3068" s="244" t="str">
        <f t="shared" si="47"/>
        <v/>
      </c>
    </row>
    <row r="3069" spans="1:2" x14ac:dyDescent="0.2">
      <c r="A3069" t="str">
        <f>IF(C3069&amp;G3069&amp;D3069&lt;&gt;'Funnel setup'!$K$3&amp;'Funnel setup'!$K$4&amp;'Funnel setup'!$K$6,".",IF(A3068=".",1,A3068+1))</f>
        <v>.</v>
      </c>
      <c r="B3069" s="244" t="str">
        <f t="shared" si="47"/>
        <v/>
      </c>
    </row>
    <row r="3070" spans="1:2" x14ac:dyDescent="0.2">
      <c r="A3070" t="str">
        <f>IF(C3070&amp;G3070&amp;D3070&lt;&gt;'Funnel setup'!$K$3&amp;'Funnel setup'!$K$4&amp;'Funnel setup'!$K$6,".",IF(A3069=".",1,A3069+1))</f>
        <v>.</v>
      </c>
      <c r="B3070" s="244" t="str">
        <f t="shared" si="47"/>
        <v/>
      </c>
    </row>
    <row r="3071" spans="1:2" x14ac:dyDescent="0.2">
      <c r="A3071" t="str">
        <f>IF(C3071&amp;G3071&amp;D3071&lt;&gt;'Funnel setup'!$K$3&amp;'Funnel setup'!$K$4&amp;'Funnel setup'!$K$6,".",IF(A3070=".",1,A3070+1))</f>
        <v>.</v>
      </c>
      <c r="B3071" s="244" t="str">
        <f t="shared" si="47"/>
        <v/>
      </c>
    </row>
    <row r="3072" spans="1:2" x14ac:dyDescent="0.2">
      <c r="A3072" t="str">
        <f>IF(C3072&amp;G3072&amp;D3072&lt;&gt;'Funnel setup'!$K$3&amp;'Funnel setup'!$K$4&amp;'Funnel setup'!$K$6,".",IF(A3071=".",1,A3071+1))</f>
        <v>.</v>
      </c>
      <c r="B3072" s="244" t="str">
        <f t="shared" si="47"/>
        <v/>
      </c>
    </row>
    <row r="3073" spans="1:2" x14ac:dyDescent="0.2">
      <c r="A3073" t="str">
        <f>IF(C3073&amp;G3073&amp;D3073&lt;&gt;'Funnel setup'!$K$3&amp;'Funnel setup'!$K$4&amp;'Funnel setup'!$K$6,".",IF(A3072=".",1,A3072+1))</f>
        <v>.</v>
      </c>
      <c r="B3073" s="244" t="str">
        <f t="shared" si="47"/>
        <v/>
      </c>
    </row>
    <row r="3074" spans="1:2" x14ac:dyDescent="0.2">
      <c r="A3074" t="str">
        <f>IF(C3074&amp;G3074&amp;D3074&lt;&gt;'Funnel setup'!$K$3&amp;'Funnel setup'!$K$4&amp;'Funnel setup'!$K$6,".",IF(A3073=".",1,A3073+1))</f>
        <v>.</v>
      </c>
      <c r="B3074" s="244" t="str">
        <f t="shared" ref="B3074:B3137" si="48">C3074&amp;D3074&amp;F3074&amp;G3074</f>
        <v/>
      </c>
    </row>
    <row r="3075" spans="1:2" x14ac:dyDescent="0.2">
      <c r="A3075" t="str">
        <f>IF(C3075&amp;G3075&amp;D3075&lt;&gt;'Funnel setup'!$K$3&amp;'Funnel setup'!$K$4&amp;'Funnel setup'!$K$6,".",IF(A3074=".",1,A3074+1))</f>
        <v>.</v>
      </c>
      <c r="B3075" s="244" t="str">
        <f t="shared" si="48"/>
        <v/>
      </c>
    </row>
    <row r="3076" spans="1:2" x14ac:dyDescent="0.2">
      <c r="A3076" t="str">
        <f>IF(C3076&amp;G3076&amp;D3076&lt;&gt;'Funnel setup'!$K$3&amp;'Funnel setup'!$K$4&amp;'Funnel setup'!$K$6,".",IF(A3075=".",1,A3075+1))</f>
        <v>.</v>
      </c>
      <c r="B3076" s="244" t="str">
        <f t="shared" si="48"/>
        <v/>
      </c>
    </row>
    <row r="3077" spans="1:2" x14ac:dyDescent="0.2">
      <c r="A3077" t="str">
        <f>IF(C3077&amp;G3077&amp;D3077&lt;&gt;'Funnel setup'!$K$3&amp;'Funnel setup'!$K$4&amp;'Funnel setup'!$K$6,".",IF(A3076=".",1,A3076+1))</f>
        <v>.</v>
      </c>
      <c r="B3077" s="244" t="str">
        <f t="shared" si="48"/>
        <v/>
      </c>
    </row>
    <row r="3078" spans="1:2" x14ac:dyDescent="0.2">
      <c r="A3078" t="str">
        <f>IF(C3078&amp;G3078&amp;D3078&lt;&gt;'Funnel setup'!$K$3&amp;'Funnel setup'!$K$4&amp;'Funnel setup'!$K$6,".",IF(A3077=".",1,A3077+1))</f>
        <v>.</v>
      </c>
      <c r="B3078" s="244" t="str">
        <f t="shared" si="48"/>
        <v/>
      </c>
    </row>
    <row r="3079" spans="1:2" x14ac:dyDescent="0.2">
      <c r="A3079" t="str">
        <f>IF(C3079&amp;G3079&amp;D3079&lt;&gt;'Funnel setup'!$K$3&amp;'Funnel setup'!$K$4&amp;'Funnel setup'!$K$6,".",IF(A3078=".",1,A3078+1))</f>
        <v>.</v>
      </c>
      <c r="B3079" s="244" t="str">
        <f t="shared" si="48"/>
        <v/>
      </c>
    </row>
    <row r="3080" spans="1:2" x14ac:dyDescent="0.2">
      <c r="A3080" t="str">
        <f>IF(C3080&amp;G3080&amp;D3080&lt;&gt;'Funnel setup'!$K$3&amp;'Funnel setup'!$K$4&amp;'Funnel setup'!$K$6,".",IF(A3079=".",1,A3079+1))</f>
        <v>.</v>
      </c>
      <c r="B3080" s="244" t="str">
        <f t="shared" si="48"/>
        <v/>
      </c>
    </row>
    <row r="3081" spans="1:2" x14ac:dyDescent="0.2">
      <c r="A3081" t="str">
        <f>IF(C3081&amp;G3081&amp;D3081&lt;&gt;'Funnel setup'!$K$3&amp;'Funnel setup'!$K$4&amp;'Funnel setup'!$K$6,".",IF(A3080=".",1,A3080+1))</f>
        <v>.</v>
      </c>
      <c r="B3081" s="244" t="str">
        <f t="shared" si="48"/>
        <v/>
      </c>
    </row>
    <row r="3082" spans="1:2" x14ac:dyDescent="0.2">
      <c r="A3082" t="str">
        <f>IF(C3082&amp;G3082&amp;D3082&lt;&gt;'Funnel setup'!$K$3&amp;'Funnel setup'!$K$4&amp;'Funnel setup'!$K$6,".",IF(A3081=".",1,A3081+1))</f>
        <v>.</v>
      </c>
      <c r="B3082" s="244" t="str">
        <f t="shared" si="48"/>
        <v/>
      </c>
    </row>
    <row r="3083" spans="1:2" x14ac:dyDescent="0.2">
      <c r="A3083" t="str">
        <f>IF(C3083&amp;G3083&amp;D3083&lt;&gt;'Funnel setup'!$K$3&amp;'Funnel setup'!$K$4&amp;'Funnel setup'!$K$6,".",IF(A3082=".",1,A3082+1))</f>
        <v>.</v>
      </c>
      <c r="B3083" s="244" t="str">
        <f t="shared" si="48"/>
        <v/>
      </c>
    </row>
    <row r="3084" spans="1:2" x14ac:dyDescent="0.2">
      <c r="A3084" t="str">
        <f>IF(C3084&amp;G3084&amp;D3084&lt;&gt;'Funnel setup'!$K$3&amp;'Funnel setup'!$K$4&amp;'Funnel setup'!$K$6,".",IF(A3083=".",1,A3083+1))</f>
        <v>.</v>
      </c>
      <c r="B3084" s="244" t="str">
        <f t="shared" si="48"/>
        <v/>
      </c>
    </row>
    <row r="3085" spans="1:2" x14ac:dyDescent="0.2">
      <c r="A3085" t="str">
        <f>IF(C3085&amp;G3085&amp;D3085&lt;&gt;'Funnel setup'!$K$3&amp;'Funnel setup'!$K$4&amp;'Funnel setup'!$K$6,".",IF(A3084=".",1,A3084+1))</f>
        <v>.</v>
      </c>
      <c r="B3085" s="244" t="str">
        <f t="shared" si="48"/>
        <v/>
      </c>
    </row>
    <row r="3086" spans="1:2" x14ac:dyDescent="0.2">
      <c r="A3086" t="str">
        <f>IF(C3086&amp;G3086&amp;D3086&lt;&gt;'Funnel setup'!$K$3&amp;'Funnel setup'!$K$4&amp;'Funnel setup'!$K$6,".",IF(A3085=".",1,A3085+1))</f>
        <v>.</v>
      </c>
      <c r="B3086" s="244" t="str">
        <f t="shared" si="48"/>
        <v/>
      </c>
    </row>
    <row r="3087" spans="1:2" x14ac:dyDescent="0.2">
      <c r="A3087" t="str">
        <f>IF(C3087&amp;G3087&amp;D3087&lt;&gt;'Funnel setup'!$K$3&amp;'Funnel setup'!$K$4&amp;'Funnel setup'!$K$6,".",IF(A3086=".",1,A3086+1))</f>
        <v>.</v>
      </c>
      <c r="B3087" s="244" t="str">
        <f t="shared" si="48"/>
        <v/>
      </c>
    </row>
    <row r="3088" spans="1:2" x14ac:dyDescent="0.2">
      <c r="A3088" t="str">
        <f>IF(C3088&amp;G3088&amp;D3088&lt;&gt;'Funnel setup'!$K$3&amp;'Funnel setup'!$K$4&amp;'Funnel setup'!$K$6,".",IF(A3087=".",1,A3087+1))</f>
        <v>.</v>
      </c>
      <c r="B3088" s="244" t="str">
        <f t="shared" si="48"/>
        <v/>
      </c>
    </row>
    <row r="3089" spans="1:2" x14ac:dyDescent="0.2">
      <c r="A3089" t="str">
        <f>IF(C3089&amp;G3089&amp;D3089&lt;&gt;'Funnel setup'!$K$3&amp;'Funnel setup'!$K$4&amp;'Funnel setup'!$K$6,".",IF(A3088=".",1,A3088+1))</f>
        <v>.</v>
      </c>
      <c r="B3089" s="244" t="str">
        <f t="shared" si="48"/>
        <v/>
      </c>
    </row>
    <row r="3090" spans="1:2" x14ac:dyDescent="0.2">
      <c r="A3090" t="str">
        <f>IF(C3090&amp;G3090&amp;D3090&lt;&gt;'Funnel setup'!$K$3&amp;'Funnel setup'!$K$4&amp;'Funnel setup'!$K$6,".",IF(A3089=".",1,A3089+1))</f>
        <v>.</v>
      </c>
      <c r="B3090" s="244" t="str">
        <f t="shared" si="48"/>
        <v/>
      </c>
    </row>
    <row r="3091" spans="1:2" x14ac:dyDescent="0.2">
      <c r="A3091" t="str">
        <f>IF(C3091&amp;G3091&amp;D3091&lt;&gt;'Funnel setup'!$K$3&amp;'Funnel setup'!$K$4&amp;'Funnel setup'!$K$6,".",IF(A3090=".",1,A3090+1))</f>
        <v>.</v>
      </c>
      <c r="B3091" s="244" t="str">
        <f t="shared" si="48"/>
        <v/>
      </c>
    </row>
    <row r="3092" spans="1:2" x14ac:dyDescent="0.2">
      <c r="A3092" t="str">
        <f>IF(C3092&amp;G3092&amp;D3092&lt;&gt;'Funnel setup'!$K$3&amp;'Funnel setup'!$K$4&amp;'Funnel setup'!$K$6,".",IF(A3091=".",1,A3091+1))</f>
        <v>.</v>
      </c>
      <c r="B3092" s="244" t="str">
        <f t="shared" si="48"/>
        <v/>
      </c>
    </row>
    <row r="3093" spans="1:2" x14ac:dyDescent="0.2">
      <c r="A3093" t="str">
        <f>IF(C3093&amp;G3093&amp;D3093&lt;&gt;'Funnel setup'!$K$3&amp;'Funnel setup'!$K$4&amp;'Funnel setup'!$K$6,".",IF(A3092=".",1,A3092+1))</f>
        <v>.</v>
      </c>
      <c r="B3093" s="244" t="str">
        <f t="shared" si="48"/>
        <v/>
      </c>
    </row>
    <row r="3094" spans="1:2" x14ac:dyDescent="0.2">
      <c r="A3094" t="str">
        <f>IF(C3094&amp;G3094&amp;D3094&lt;&gt;'Funnel setup'!$K$3&amp;'Funnel setup'!$K$4&amp;'Funnel setup'!$K$6,".",IF(A3093=".",1,A3093+1))</f>
        <v>.</v>
      </c>
      <c r="B3094" s="244" t="str">
        <f t="shared" si="48"/>
        <v/>
      </c>
    </row>
    <row r="3095" spans="1:2" x14ac:dyDescent="0.2">
      <c r="A3095" t="str">
        <f>IF(C3095&amp;G3095&amp;D3095&lt;&gt;'Funnel setup'!$K$3&amp;'Funnel setup'!$K$4&amp;'Funnel setup'!$K$6,".",IF(A3094=".",1,A3094+1))</f>
        <v>.</v>
      </c>
      <c r="B3095" s="244" t="str">
        <f t="shared" si="48"/>
        <v/>
      </c>
    </row>
    <row r="3096" spans="1:2" x14ac:dyDescent="0.2">
      <c r="A3096" t="str">
        <f>IF(C3096&amp;G3096&amp;D3096&lt;&gt;'Funnel setup'!$K$3&amp;'Funnel setup'!$K$4&amp;'Funnel setup'!$K$6,".",IF(A3095=".",1,A3095+1))</f>
        <v>.</v>
      </c>
      <c r="B3096" s="244" t="str">
        <f t="shared" si="48"/>
        <v/>
      </c>
    </row>
    <row r="3097" spans="1:2" x14ac:dyDescent="0.2">
      <c r="A3097" t="str">
        <f>IF(C3097&amp;G3097&amp;D3097&lt;&gt;'Funnel setup'!$K$3&amp;'Funnel setup'!$K$4&amp;'Funnel setup'!$K$6,".",IF(A3096=".",1,A3096+1))</f>
        <v>.</v>
      </c>
      <c r="B3097" s="244" t="str">
        <f t="shared" si="48"/>
        <v/>
      </c>
    </row>
    <row r="3098" spans="1:2" x14ac:dyDescent="0.2">
      <c r="A3098" t="str">
        <f>IF(C3098&amp;G3098&amp;D3098&lt;&gt;'Funnel setup'!$K$3&amp;'Funnel setup'!$K$4&amp;'Funnel setup'!$K$6,".",IF(A3097=".",1,A3097+1))</f>
        <v>.</v>
      </c>
      <c r="B3098" s="244" t="str">
        <f t="shared" si="48"/>
        <v/>
      </c>
    </row>
    <row r="3099" spans="1:2" x14ac:dyDescent="0.2">
      <c r="A3099" t="str">
        <f>IF(C3099&amp;G3099&amp;D3099&lt;&gt;'Funnel setup'!$K$3&amp;'Funnel setup'!$K$4&amp;'Funnel setup'!$K$6,".",IF(A3098=".",1,A3098+1))</f>
        <v>.</v>
      </c>
      <c r="B3099" s="244" t="str">
        <f t="shared" si="48"/>
        <v/>
      </c>
    </row>
    <row r="3100" spans="1:2" x14ac:dyDescent="0.2">
      <c r="A3100" t="str">
        <f>IF(C3100&amp;G3100&amp;D3100&lt;&gt;'Funnel setup'!$K$3&amp;'Funnel setup'!$K$4&amp;'Funnel setup'!$K$6,".",IF(A3099=".",1,A3099+1))</f>
        <v>.</v>
      </c>
      <c r="B3100" s="244" t="str">
        <f t="shared" si="48"/>
        <v/>
      </c>
    </row>
    <row r="3101" spans="1:2" x14ac:dyDescent="0.2">
      <c r="A3101" t="str">
        <f>IF(C3101&amp;G3101&amp;D3101&lt;&gt;'Funnel setup'!$K$3&amp;'Funnel setup'!$K$4&amp;'Funnel setup'!$K$6,".",IF(A3100=".",1,A3100+1))</f>
        <v>.</v>
      </c>
      <c r="B3101" s="244" t="str">
        <f t="shared" si="48"/>
        <v/>
      </c>
    </row>
    <row r="3102" spans="1:2" x14ac:dyDescent="0.2">
      <c r="A3102" t="str">
        <f>IF(C3102&amp;G3102&amp;D3102&lt;&gt;'Funnel setup'!$K$3&amp;'Funnel setup'!$K$4&amp;'Funnel setup'!$K$6,".",IF(A3101=".",1,A3101+1))</f>
        <v>.</v>
      </c>
      <c r="B3102" s="244" t="str">
        <f t="shared" si="48"/>
        <v/>
      </c>
    </row>
    <row r="3103" spans="1:2" x14ac:dyDescent="0.2">
      <c r="A3103" t="str">
        <f>IF(C3103&amp;G3103&amp;D3103&lt;&gt;'Funnel setup'!$K$3&amp;'Funnel setup'!$K$4&amp;'Funnel setup'!$K$6,".",IF(A3102=".",1,A3102+1))</f>
        <v>.</v>
      </c>
      <c r="B3103" s="244" t="str">
        <f t="shared" si="48"/>
        <v/>
      </c>
    </row>
    <row r="3104" spans="1:2" x14ac:dyDescent="0.2">
      <c r="A3104" t="str">
        <f>IF(C3104&amp;G3104&amp;D3104&lt;&gt;'Funnel setup'!$K$3&amp;'Funnel setup'!$K$4&amp;'Funnel setup'!$K$6,".",IF(A3103=".",1,A3103+1))</f>
        <v>.</v>
      </c>
      <c r="B3104" s="244" t="str">
        <f t="shared" si="48"/>
        <v/>
      </c>
    </row>
    <row r="3105" spans="1:2" x14ac:dyDescent="0.2">
      <c r="A3105" t="str">
        <f>IF(C3105&amp;G3105&amp;D3105&lt;&gt;'Funnel setup'!$K$3&amp;'Funnel setup'!$K$4&amp;'Funnel setup'!$K$6,".",IF(A3104=".",1,A3104+1))</f>
        <v>.</v>
      </c>
      <c r="B3105" s="244" t="str">
        <f t="shared" si="48"/>
        <v/>
      </c>
    </row>
    <row r="3106" spans="1:2" x14ac:dyDescent="0.2">
      <c r="A3106" t="str">
        <f>IF(C3106&amp;G3106&amp;D3106&lt;&gt;'Funnel setup'!$K$3&amp;'Funnel setup'!$K$4&amp;'Funnel setup'!$K$6,".",IF(A3105=".",1,A3105+1))</f>
        <v>.</v>
      </c>
      <c r="B3106" s="244" t="str">
        <f t="shared" si="48"/>
        <v/>
      </c>
    </row>
    <row r="3107" spans="1:2" x14ac:dyDescent="0.2">
      <c r="A3107" t="str">
        <f>IF(C3107&amp;G3107&amp;D3107&lt;&gt;'Funnel setup'!$K$3&amp;'Funnel setup'!$K$4&amp;'Funnel setup'!$K$6,".",IF(A3106=".",1,A3106+1))</f>
        <v>.</v>
      </c>
      <c r="B3107" s="244" t="str">
        <f t="shared" si="48"/>
        <v/>
      </c>
    </row>
    <row r="3108" spans="1:2" x14ac:dyDescent="0.2">
      <c r="A3108" t="str">
        <f>IF(C3108&amp;G3108&amp;D3108&lt;&gt;'Funnel setup'!$K$3&amp;'Funnel setup'!$K$4&amp;'Funnel setup'!$K$6,".",IF(A3107=".",1,A3107+1))</f>
        <v>.</v>
      </c>
      <c r="B3108" s="244" t="str">
        <f t="shared" si="48"/>
        <v/>
      </c>
    </row>
    <row r="3109" spans="1:2" x14ac:dyDescent="0.2">
      <c r="A3109" t="str">
        <f>IF(C3109&amp;G3109&amp;D3109&lt;&gt;'Funnel setup'!$K$3&amp;'Funnel setup'!$K$4&amp;'Funnel setup'!$K$6,".",IF(A3108=".",1,A3108+1))</f>
        <v>.</v>
      </c>
      <c r="B3109" s="244" t="str">
        <f t="shared" si="48"/>
        <v/>
      </c>
    </row>
    <row r="3110" spans="1:2" x14ac:dyDescent="0.2">
      <c r="A3110" t="str">
        <f>IF(C3110&amp;G3110&amp;D3110&lt;&gt;'Funnel setup'!$K$3&amp;'Funnel setup'!$K$4&amp;'Funnel setup'!$K$6,".",IF(A3109=".",1,A3109+1))</f>
        <v>.</v>
      </c>
      <c r="B3110" s="244" t="str">
        <f t="shared" si="48"/>
        <v/>
      </c>
    </row>
    <row r="3111" spans="1:2" x14ac:dyDescent="0.2">
      <c r="A3111" t="str">
        <f>IF(C3111&amp;G3111&amp;D3111&lt;&gt;'Funnel setup'!$K$3&amp;'Funnel setup'!$K$4&amp;'Funnel setup'!$K$6,".",IF(A3110=".",1,A3110+1))</f>
        <v>.</v>
      </c>
      <c r="B3111" s="244" t="str">
        <f t="shared" si="48"/>
        <v/>
      </c>
    </row>
    <row r="3112" spans="1:2" x14ac:dyDescent="0.2">
      <c r="A3112" t="str">
        <f>IF(C3112&amp;G3112&amp;D3112&lt;&gt;'Funnel setup'!$K$3&amp;'Funnel setup'!$K$4&amp;'Funnel setup'!$K$6,".",IF(A3111=".",1,A3111+1))</f>
        <v>.</v>
      </c>
      <c r="B3112" s="244" t="str">
        <f t="shared" si="48"/>
        <v/>
      </c>
    </row>
    <row r="3113" spans="1:2" x14ac:dyDescent="0.2">
      <c r="A3113" t="str">
        <f>IF(C3113&amp;G3113&amp;D3113&lt;&gt;'Funnel setup'!$K$3&amp;'Funnel setup'!$K$4&amp;'Funnel setup'!$K$6,".",IF(A3112=".",1,A3112+1))</f>
        <v>.</v>
      </c>
      <c r="B3113" s="244" t="str">
        <f t="shared" si="48"/>
        <v/>
      </c>
    </row>
    <row r="3114" spans="1:2" x14ac:dyDescent="0.2">
      <c r="A3114" t="str">
        <f>IF(C3114&amp;G3114&amp;D3114&lt;&gt;'Funnel setup'!$K$3&amp;'Funnel setup'!$K$4&amp;'Funnel setup'!$K$6,".",IF(A3113=".",1,A3113+1))</f>
        <v>.</v>
      </c>
      <c r="B3114" s="244" t="str">
        <f t="shared" si="48"/>
        <v/>
      </c>
    </row>
    <row r="3115" spans="1:2" x14ac:dyDescent="0.2">
      <c r="A3115" t="str">
        <f>IF(C3115&amp;G3115&amp;D3115&lt;&gt;'Funnel setup'!$K$3&amp;'Funnel setup'!$K$4&amp;'Funnel setup'!$K$6,".",IF(A3114=".",1,A3114+1))</f>
        <v>.</v>
      </c>
      <c r="B3115" s="244" t="str">
        <f t="shared" si="48"/>
        <v/>
      </c>
    </row>
    <row r="3116" spans="1:2" x14ac:dyDescent="0.2">
      <c r="A3116" t="str">
        <f>IF(C3116&amp;G3116&amp;D3116&lt;&gt;'Funnel setup'!$K$3&amp;'Funnel setup'!$K$4&amp;'Funnel setup'!$K$6,".",IF(A3115=".",1,A3115+1))</f>
        <v>.</v>
      </c>
      <c r="B3116" s="244" t="str">
        <f t="shared" si="48"/>
        <v/>
      </c>
    </row>
    <row r="3117" spans="1:2" x14ac:dyDescent="0.2">
      <c r="A3117" t="str">
        <f>IF(C3117&amp;G3117&amp;D3117&lt;&gt;'Funnel setup'!$K$3&amp;'Funnel setup'!$K$4&amp;'Funnel setup'!$K$6,".",IF(A3116=".",1,A3116+1))</f>
        <v>.</v>
      </c>
      <c r="B3117" s="244" t="str">
        <f t="shared" si="48"/>
        <v/>
      </c>
    </row>
    <row r="3118" spans="1:2" x14ac:dyDescent="0.2">
      <c r="A3118" t="str">
        <f>IF(C3118&amp;G3118&amp;D3118&lt;&gt;'Funnel setup'!$K$3&amp;'Funnel setup'!$K$4&amp;'Funnel setup'!$K$6,".",IF(A3117=".",1,A3117+1))</f>
        <v>.</v>
      </c>
      <c r="B3118" s="244" t="str">
        <f t="shared" si="48"/>
        <v/>
      </c>
    </row>
    <row r="3119" spans="1:2" x14ac:dyDescent="0.2">
      <c r="A3119" t="str">
        <f>IF(C3119&amp;G3119&amp;D3119&lt;&gt;'Funnel setup'!$K$3&amp;'Funnel setup'!$K$4&amp;'Funnel setup'!$K$6,".",IF(A3118=".",1,A3118+1))</f>
        <v>.</v>
      </c>
      <c r="B3119" s="244" t="str">
        <f t="shared" si="48"/>
        <v/>
      </c>
    </row>
    <row r="3120" spans="1:2" x14ac:dyDescent="0.2">
      <c r="A3120" t="str">
        <f>IF(C3120&amp;G3120&amp;D3120&lt;&gt;'Funnel setup'!$K$3&amp;'Funnel setup'!$K$4&amp;'Funnel setup'!$K$6,".",IF(A3119=".",1,A3119+1))</f>
        <v>.</v>
      </c>
      <c r="B3120" s="244" t="str">
        <f t="shared" si="48"/>
        <v/>
      </c>
    </row>
    <row r="3121" spans="1:2" x14ac:dyDescent="0.2">
      <c r="A3121" t="str">
        <f>IF(C3121&amp;G3121&amp;D3121&lt;&gt;'Funnel setup'!$K$3&amp;'Funnel setup'!$K$4&amp;'Funnel setup'!$K$6,".",IF(A3120=".",1,A3120+1))</f>
        <v>.</v>
      </c>
      <c r="B3121" s="244" t="str">
        <f t="shared" si="48"/>
        <v/>
      </c>
    </row>
    <row r="3122" spans="1:2" x14ac:dyDescent="0.2">
      <c r="A3122" t="str">
        <f>IF(C3122&amp;G3122&amp;D3122&lt;&gt;'Funnel setup'!$K$3&amp;'Funnel setup'!$K$4&amp;'Funnel setup'!$K$6,".",IF(A3121=".",1,A3121+1))</f>
        <v>.</v>
      </c>
      <c r="B3122" s="244" t="str">
        <f t="shared" si="48"/>
        <v/>
      </c>
    </row>
    <row r="3123" spans="1:2" x14ac:dyDescent="0.2">
      <c r="A3123" t="str">
        <f>IF(C3123&amp;G3123&amp;D3123&lt;&gt;'Funnel setup'!$K$3&amp;'Funnel setup'!$K$4&amp;'Funnel setup'!$K$6,".",IF(A3122=".",1,A3122+1))</f>
        <v>.</v>
      </c>
      <c r="B3123" s="244" t="str">
        <f t="shared" si="48"/>
        <v/>
      </c>
    </row>
    <row r="3124" spans="1:2" x14ac:dyDescent="0.2">
      <c r="A3124" t="str">
        <f>IF(C3124&amp;G3124&amp;D3124&lt;&gt;'Funnel setup'!$K$3&amp;'Funnel setup'!$K$4&amp;'Funnel setup'!$K$6,".",IF(A3123=".",1,A3123+1))</f>
        <v>.</v>
      </c>
      <c r="B3124" s="244" t="str">
        <f t="shared" si="48"/>
        <v/>
      </c>
    </row>
    <row r="3125" spans="1:2" x14ac:dyDescent="0.2">
      <c r="A3125" t="str">
        <f>IF(C3125&amp;G3125&amp;D3125&lt;&gt;'Funnel setup'!$K$3&amp;'Funnel setup'!$K$4&amp;'Funnel setup'!$K$6,".",IF(A3124=".",1,A3124+1))</f>
        <v>.</v>
      </c>
      <c r="B3125" s="244" t="str">
        <f t="shared" si="48"/>
        <v/>
      </c>
    </row>
    <row r="3126" spans="1:2" x14ac:dyDescent="0.2">
      <c r="A3126" t="str">
        <f>IF(C3126&amp;G3126&amp;D3126&lt;&gt;'Funnel setup'!$K$3&amp;'Funnel setup'!$K$4&amp;'Funnel setup'!$K$6,".",IF(A3125=".",1,A3125+1))</f>
        <v>.</v>
      </c>
      <c r="B3126" s="244" t="str">
        <f t="shared" si="48"/>
        <v/>
      </c>
    </row>
    <row r="3127" spans="1:2" x14ac:dyDescent="0.2">
      <c r="A3127" t="str">
        <f>IF(C3127&amp;G3127&amp;D3127&lt;&gt;'Funnel setup'!$K$3&amp;'Funnel setup'!$K$4&amp;'Funnel setup'!$K$6,".",IF(A3126=".",1,A3126+1))</f>
        <v>.</v>
      </c>
      <c r="B3127" s="244" t="str">
        <f t="shared" si="48"/>
        <v/>
      </c>
    </row>
    <row r="3128" spans="1:2" x14ac:dyDescent="0.2">
      <c r="A3128" t="str">
        <f>IF(C3128&amp;G3128&amp;D3128&lt;&gt;'Funnel setup'!$K$3&amp;'Funnel setup'!$K$4&amp;'Funnel setup'!$K$6,".",IF(A3127=".",1,A3127+1))</f>
        <v>.</v>
      </c>
      <c r="B3128" s="244" t="str">
        <f t="shared" si="48"/>
        <v/>
      </c>
    </row>
    <row r="3129" spans="1:2" x14ac:dyDescent="0.2">
      <c r="A3129" t="str">
        <f>IF(C3129&amp;G3129&amp;D3129&lt;&gt;'Funnel setup'!$K$3&amp;'Funnel setup'!$K$4&amp;'Funnel setup'!$K$6,".",IF(A3128=".",1,A3128+1))</f>
        <v>.</v>
      </c>
      <c r="B3129" s="244" t="str">
        <f t="shared" si="48"/>
        <v/>
      </c>
    </row>
    <row r="3130" spans="1:2" x14ac:dyDescent="0.2">
      <c r="A3130" t="str">
        <f>IF(C3130&amp;G3130&amp;D3130&lt;&gt;'Funnel setup'!$K$3&amp;'Funnel setup'!$K$4&amp;'Funnel setup'!$K$6,".",IF(A3129=".",1,A3129+1))</f>
        <v>.</v>
      </c>
      <c r="B3130" s="244" t="str">
        <f t="shared" si="48"/>
        <v/>
      </c>
    </row>
    <row r="3131" spans="1:2" x14ac:dyDescent="0.2">
      <c r="A3131" t="str">
        <f>IF(C3131&amp;G3131&amp;D3131&lt;&gt;'Funnel setup'!$K$3&amp;'Funnel setup'!$K$4&amp;'Funnel setup'!$K$6,".",IF(A3130=".",1,A3130+1))</f>
        <v>.</v>
      </c>
      <c r="B3131" s="244" t="str">
        <f t="shared" si="48"/>
        <v/>
      </c>
    </row>
    <row r="3132" spans="1:2" x14ac:dyDescent="0.2">
      <c r="A3132" t="str">
        <f>IF(C3132&amp;G3132&amp;D3132&lt;&gt;'Funnel setup'!$K$3&amp;'Funnel setup'!$K$4&amp;'Funnel setup'!$K$6,".",IF(A3131=".",1,A3131+1))</f>
        <v>.</v>
      </c>
      <c r="B3132" s="244" t="str">
        <f t="shared" si="48"/>
        <v/>
      </c>
    </row>
    <row r="3133" spans="1:2" x14ac:dyDescent="0.2">
      <c r="A3133" t="str">
        <f>IF(C3133&amp;G3133&amp;D3133&lt;&gt;'Funnel setup'!$K$3&amp;'Funnel setup'!$K$4&amp;'Funnel setup'!$K$6,".",IF(A3132=".",1,A3132+1))</f>
        <v>.</v>
      </c>
      <c r="B3133" s="244" t="str">
        <f t="shared" si="48"/>
        <v/>
      </c>
    </row>
    <row r="3134" spans="1:2" x14ac:dyDescent="0.2">
      <c r="A3134" t="str">
        <f>IF(C3134&amp;G3134&amp;D3134&lt;&gt;'Funnel setup'!$K$3&amp;'Funnel setup'!$K$4&amp;'Funnel setup'!$K$6,".",IF(A3133=".",1,A3133+1))</f>
        <v>.</v>
      </c>
      <c r="B3134" s="244" t="str">
        <f t="shared" si="48"/>
        <v/>
      </c>
    </row>
    <row r="3135" spans="1:2" x14ac:dyDescent="0.2">
      <c r="A3135" t="str">
        <f>IF(C3135&amp;G3135&amp;D3135&lt;&gt;'Funnel setup'!$K$3&amp;'Funnel setup'!$K$4&amp;'Funnel setup'!$K$6,".",IF(A3134=".",1,A3134+1))</f>
        <v>.</v>
      </c>
      <c r="B3135" s="244" t="str">
        <f t="shared" si="48"/>
        <v/>
      </c>
    </row>
    <row r="3136" spans="1:2" x14ac:dyDescent="0.2">
      <c r="A3136" t="str">
        <f>IF(C3136&amp;G3136&amp;D3136&lt;&gt;'Funnel setup'!$K$3&amp;'Funnel setup'!$K$4&amp;'Funnel setup'!$K$6,".",IF(A3135=".",1,A3135+1))</f>
        <v>.</v>
      </c>
      <c r="B3136" s="244" t="str">
        <f t="shared" si="48"/>
        <v/>
      </c>
    </row>
    <row r="3137" spans="1:2" x14ac:dyDescent="0.2">
      <c r="A3137" t="str">
        <f>IF(C3137&amp;G3137&amp;D3137&lt;&gt;'Funnel setup'!$K$3&amp;'Funnel setup'!$K$4&amp;'Funnel setup'!$K$6,".",IF(A3136=".",1,A3136+1))</f>
        <v>.</v>
      </c>
      <c r="B3137" s="244" t="str">
        <f t="shared" si="48"/>
        <v/>
      </c>
    </row>
    <row r="3138" spans="1:2" x14ac:dyDescent="0.2">
      <c r="A3138" t="str">
        <f>IF(C3138&amp;G3138&amp;D3138&lt;&gt;'Funnel setup'!$K$3&amp;'Funnel setup'!$K$4&amp;'Funnel setup'!$K$6,".",IF(A3137=".",1,A3137+1))</f>
        <v>.</v>
      </c>
      <c r="B3138" s="244" t="str">
        <f t="shared" ref="B3138:B3201" si="49">C3138&amp;D3138&amp;F3138&amp;G3138</f>
        <v/>
      </c>
    </row>
    <row r="3139" spans="1:2" x14ac:dyDescent="0.2">
      <c r="A3139" t="str">
        <f>IF(C3139&amp;G3139&amp;D3139&lt;&gt;'Funnel setup'!$K$3&amp;'Funnel setup'!$K$4&amp;'Funnel setup'!$K$6,".",IF(A3138=".",1,A3138+1))</f>
        <v>.</v>
      </c>
      <c r="B3139" s="244" t="str">
        <f t="shared" si="49"/>
        <v/>
      </c>
    </row>
    <row r="3140" spans="1:2" x14ac:dyDescent="0.2">
      <c r="A3140" t="str">
        <f>IF(C3140&amp;G3140&amp;D3140&lt;&gt;'Funnel setup'!$K$3&amp;'Funnel setup'!$K$4&amp;'Funnel setup'!$K$6,".",IF(A3139=".",1,A3139+1))</f>
        <v>.</v>
      </c>
      <c r="B3140" s="244" t="str">
        <f t="shared" si="49"/>
        <v/>
      </c>
    </row>
    <row r="3141" spans="1:2" x14ac:dyDescent="0.2">
      <c r="A3141" t="str">
        <f>IF(C3141&amp;G3141&amp;D3141&lt;&gt;'Funnel setup'!$K$3&amp;'Funnel setup'!$K$4&amp;'Funnel setup'!$K$6,".",IF(A3140=".",1,A3140+1))</f>
        <v>.</v>
      </c>
      <c r="B3141" s="244" t="str">
        <f t="shared" si="49"/>
        <v/>
      </c>
    </row>
    <row r="3142" spans="1:2" x14ac:dyDescent="0.2">
      <c r="A3142" t="str">
        <f>IF(C3142&amp;G3142&amp;D3142&lt;&gt;'Funnel setup'!$K$3&amp;'Funnel setup'!$K$4&amp;'Funnel setup'!$K$6,".",IF(A3141=".",1,A3141+1))</f>
        <v>.</v>
      </c>
      <c r="B3142" s="244" t="str">
        <f t="shared" si="49"/>
        <v/>
      </c>
    </row>
    <row r="3143" spans="1:2" x14ac:dyDescent="0.2">
      <c r="A3143" t="str">
        <f>IF(C3143&amp;G3143&amp;D3143&lt;&gt;'Funnel setup'!$K$3&amp;'Funnel setup'!$K$4&amp;'Funnel setup'!$K$6,".",IF(A3142=".",1,A3142+1))</f>
        <v>.</v>
      </c>
      <c r="B3143" s="244" t="str">
        <f t="shared" si="49"/>
        <v/>
      </c>
    </row>
    <row r="3144" spans="1:2" x14ac:dyDescent="0.2">
      <c r="A3144" t="str">
        <f>IF(C3144&amp;G3144&amp;D3144&lt;&gt;'Funnel setup'!$K$3&amp;'Funnel setup'!$K$4&amp;'Funnel setup'!$K$6,".",IF(A3143=".",1,A3143+1))</f>
        <v>.</v>
      </c>
      <c r="B3144" s="244" t="str">
        <f t="shared" si="49"/>
        <v/>
      </c>
    </row>
    <row r="3145" spans="1:2" x14ac:dyDescent="0.2">
      <c r="A3145" t="str">
        <f>IF(C3145&amp;G3145&amp;D3145&lt;&gt;'Funnel setup'!$K$3&amp;'Funnel setup'!$K$4&amp;'Funnel setup'!$K$6,".",IF(A3144=".",1,A3144+1))</f>
        <v>.</v>
      </c>
      <c r="B3145" s="244" t="str">
        <f t="shared" si="49"/>
        <v/>
      </c>
    </row>
    <row r="3146" spans="1:2" x14ac:dyDescent="0.2">
      <c r="A3146" t="str">
        <f>IF(C3146&amp;G3146&amp;D3146&lt;&gt;'Funnel setup'!$K$3&amp;'Funnel setup'!$K$4&amp;'Funnel setup'!$K$6,".",IF(A3145=".",1,A3145+1))</f>
        <v>.</v>
      </c>
      <c r="B3146" s="244" t="str">
        <f t="shared" si="49"/>
        <v/>
      </c>
    </row>
    <row r="3147" spans="1:2" x14ac:dyDescent="0.2">
      <c r="A3147" t="str">
        <f>IF(C3147&amp;G3147&amp;D3147&lt;&gt;'Funnel setup'!$K$3&amp;'Funnel setup'!$K$4&amp;'Funnel setup'!$K$6,".",IF(A3146=".",1,A3146+1))</f>
        <v>.</v>
      </c>
      <c r="B3147" s="244" t="str">
        <f t="shared" si="49"/>
        <v/>
      </c>
    </row>
    <row r="3148" spans="1:2" x14ac:dyDescent="0.2">
      <c r="A3148" t="str">
        <f>IF(C3148&amp;G3148&amp;D3148&lt;&gt;'Funnel setup'!$K$3&amp;'Funnel setup'!$K$4&amp;'Funnel setup'!$K$6,".",IF(A3147=".",1,A3147+1))</f>
        <v>.</v>
      </c>
      <c r="B3148" s="244" t="str">
        <f t="shared" si="49"/>
        <v/>
      </c>
    </row>
    <row r="3149" spans="1:2" x14ac:dyDescent="0.2">
      <c r="A3149" t="str">
        <f>IF(C3149&amp;G3149&amp;D3149&lt;&gt;'Funnel setup'!$K$3&amp;'Funnel setup'!$K$4&amp;'Funnel setup'!$K$6,".",IF(A3148=".",1,A3148+1))</f>
        <v>.</v>
      </c>
      <c r="B3149" s="244" t="str">
        <f t="shared" si="49"/>
        <v/>
      </c>
    </row>
    <row r="3150" spans="1:2" x14ac:dyDescent="0.2">
      <c r="A3150" t="str">
        <f>IF(C3150&amp;G3150&amp;D3150&lt;&gt;'Funnel setup'!$K$3&amp;'Funnel setup'!$K$4&amp;'Funnel setup'!$K$6,".",IF(A3149=".",1,A3149+1))</f>
        <v>.</v>
      </c>
      <c r="B3150" s="244" t="str">
        <f t="shared" si="49"/>
        <v/>
      </c>
    </row>
    <row r="3151" spans="1:2" x14ac:dyDescent="0.2">
      <c r="A3151" t="str">
        <f>IF(C3151&amp;G3151&amp;D3151&lt;&gt;'Funnel setup'!$K$3&amp;'Funnel setup'!$K$4&amp;'Funnel setup'!$K$6,".",IF(A3150=".",1,A3150+1))</f>
        <v>.</v>
      </c>
      <c r="B3151" s="244" t="str">
        <f t="shared" si="49"/>
        <v/>
      </c>
    </row>
    <row r="3152" spans="1:2" x14ac:dyDescent="0.2">
      <c r="A3152" t="str">
        <f>IF(C3152&amp;G3152&amp;D3152&lt;&gt;'Funnel setup'!$K$3&amp;'Funnel setup'!$K$4&amp;'Funnel setup'!$K$6,".",IF(A3151=".",1,A3151+1))</f>
        <v>.</v>
      </c>
      <c r="B3152" s="244" t="str">
        <f t="shared" si="49"/>
        <v/>
      </c>
    </row>
    <row r="3153" spans="1:2" x14ac:dyDescent="0.2">
      <c r="A3153" t="str">
        <f>IF(C3153&amp;G3153&amp;D3153&lt;&gt;'Funnel setup'!$K$3&amp;'Funnel setup'!$K$4&amp;'Funnel setup'!$K$6,".",IF(A3152=".",1,A3152+1))</f>
        <v>.</v>
      </c>
      <c r="B3153" s="244" t="str">
        <f t="shared" si="49"/>
        <v/>
      </c>
    </row>
    <row r="3154" spans="1:2" x14ac:dyDescent="0.2">
      <c r="A3154" t="str">
        <f>IF(C3154&amp;G3154&amp;D3154&lt;&gt;'Funnel setup'!$K$3&amp;'Funnel setup'!$K$4&amp;'Funnel setup'!$K$6,".",IF(A3153=".",1,A3153+1))</f>
        <v>.</v>
      </c>
      <c r="B3154" s="244" t="str">
        <f t="shared" si="49"/>
        <v/>
      </c>
    </row>
    <row r="3155" spans="1:2" x14ac:dyDescent="0.2">
      <c r="A3155" t="str">
        <f>IF(C3155&amp;G3155&amp;D3155&lt;&gt;'Funnel setup'!$K$3&amp;'Funnel setup'!$K$4&amp;'Funnel setup'!$K$6,".",IF(A3154=".",1,A3154+1))</f>
        <v>.</v>
      </c>
      <c r="B3155" s="244" t="str">
        <f t="shared" si="49"/>
        <v/>
      </c>
    </row>
    <row r="3156" spans="1:2" x14ac:dyDescent="0.2">
      <c r="A3156" t="str">
        <f>IF(C3156&amp;G3156&amp;D3156&lt;&gt;'Funnel setup'!$K$3&amp;'Funnel setup'!$K$4&amp;'Funnel setup'!$K$6,".",IF(A3155=".",1,A3155+1))</f>
        <v>.</v>
      </c>
      <c r="B3156" s="244" t="str">
        <f t="shared" si="49"/>
        <v/>
      </c>
    </row>
    <row r="3157" spans="1:2" x14ac:dyDescent="0.2">
      <c r="A3157" t="str">
        <f>IF(C3157&amp;G3157&amp;D3157&lt;&gt;'Funnel setup'!$K$3&amp;'Funnel setup'!$K$4&amp;'Funnel setup'!$K$6,".",IF(A3156=".",1,A3156+1))</f>
        <v>.</v>
      </c>
      <c r="B3157" s="244" t="str">
        <f t="shared" si="49"/>
        <v/>
      </c>
    </row>
    <row r="3158" spans="1:2" x14ac:dyDescent="0.2">
      <c r="A3158" t="str">
        <f>IF(C3158&amp;G3158&amp;D3158&lt;&gt;'Funnel setup'!$K$3&amp;'Funnel setup'!$K$4&amp;'Funnel setup'!$K$6,".",IF(A3157=".",1,A3157+1))</f>
        <v>.</v>
      </c>
      <c r="B3158" s="244" t="str">
        <f t="shared" si="49"/>
        <v/>
      </c>
    </row>
    <row r="3159" spans="1:2" x14ac:dyDescent="0.2">
      <c r="A3159" t="str">
        <f>IF(C3159&amp;G3159&amp;D3159&lt;&gt;'Funnel setup'!$K$3&amp;'Funnel setup'!$K$4&amp;'Funnel setup'!$K$6,".",IF(A3158=".",1,A3158+1))</f>
        <v>.</v>
      </c>
      <c r="B3159" s="244" t="str">
        <f t="shared" si="49"/>
        <v/>
      </c>
    </row>
    <row r="3160" spans="1:2" x14ac:dyDescent="0.2">
      <c r="A3160" t="str">
        <f>IF(C3160&amp;G3160&amp;D3160&lt;&gt;'Funnel setup'!$K$3&amp;'Funnel setup'!$K$4&amp;'Funnel setup'!$K$6,".",IF(A3159=".",1,A3159+1))</f>
        <v>.</v>
      </c>
      <c r="B3160" s="244" t="str">
        <f t="shared" si="49"/>
        <v/>
      </c>
    </row>
    <row r="3161" spans="1:2" x14ac:dyDescent="0.2">
      <c r="A3161" t="str">
        <f>IF(C3161&amp;G3161&amp;D3161&lt;&gt;'Funnel setup'!$K$3&amp;'Funnel setup'!$K$4&amp;'Funnel setup'!$K$6,".",IF(A3160=".",1,A3160+1))</f>
        <v>.</v>
      </c>
      <c r="B3161" s="244" t="str">
        <f t="shared" si="49"/>
        <v/>
      </c>
    </row>
    <row r="3162" spans="1:2" x14ac:dyDescent="0.2">
      <c r="A3162" t="str">
        <f>IF(C3162&amp;G3162&amp;D3162&lt;&gt;'Funnel setup'!$K$3&amp;'Funnel setup'!$K$4&amp;'Funnel setup'!$K$6,".",IF(A3161=".",1,A3161+1))</f>
        <v>.</v>
      </c>
      <c r="B3162" s="244" t="str">
        <f t="shared" si="49"/>
        <v/>
      </c>
    </row>
    <row r="3163" spans="1:2" x14ac:dyDescent="0.2">
      <c r="A3163" t="str">
        <f>IF(C3163&amp;G3163&amp;D3163&lt;&gt;'Funnel setup'!$K$3&amp;'Funnel setup'!$K$4&amp;'Funnel setup'!$K$6,".",IF(A3162=".",1,A3162+1))</f>
        <v>.</v>
      </c>
      <c r="B3163" s="244" t="str">
        <f t="shared" si="49"/>
        <v/>
      </c>
    </row>
    <row r="3164" spans="1:2" x14ac:dyDescent="0.2">
      <c r="A3164" t="str">
        <f>IF(C3164&amp;G3164&amp;D3164&lt;&gt;'Funnel setup'!$K$3&amp;'Funnel setup'!$K$4&amp;'Funnel setup'!$K$6,".",IF(A3163=".",1,A3163+1))</f>
        <v>.</v>
      </c>
      <c r="B3164" s="244" t="str">
        <f t="shared" si="49"/>
        <v/>
      </c>
    </row>
    <row r="3165" spans="1:2" x14ac:dyDescent="0.2">
      <c r="A3165" t="str">
        <f>IF(C3165&amp;G3165&amp;D3165&lt;&gt;'Funnel setup'!$K$3&amp;'Funnel setup'!$K$4&amp;'Funnel setup'!$K$6,".",IF(A3164=".",1,A3164+1))</f>
        <v>.</v>
      </c>
      <c r="B3165" s="244" t="str">
        <f t="shared" si="49"/>
        <v/>
      </c>
    </row>
    <row r="3166" spans="1:2" x14ac:dyDescent="0.2">
      <c r="A3166" t="str">
        <f>IF(C3166&amp;G3166&amp;D3166&lt;&gt;'Funnel setup'!$K$3&amp;'Funnel setup'!$K$4&amp;'Funnel setup'!$K$6,".",IF(A3165=".",1,A3165+1))</f>
        <v>.</v>
      </c>
      <c r="B3166" s="244" t="str">
        <f t="shared" si="49"/>
        <v/>
      </c>
    </row>
    <row r="3167" spans="1:2" x14ac:dyDescent="0.2">
      <c r="A3167" t="str">
        <f>IF(C3167&amp;G3167&amp;D3167&lt;&gt;'Funnel setup'!$K$3&amp;'Funnel setup'!$K$4&amp;'Funnel setup'!$K$6,".",IF(A3166=".",1,A3166+1))</f>
        <v>.</v>
      </c>
      <c r="B3167" s="244" t="str">
        <f t="shared" si="49"/>
        <v/>
      </c>
    </row>
    <row r="3168" spans="1:2" x14ac:dyDescent="0.2">
      <c r="A3168" t="str">
        <f>IF(C3168&amp;G3168&amp;D3168&lt;&gt;'Funnel setup'!$K$3&amp;'Funnel setup'!$K$4&amp;'Funnel setup'!$K$6,".",IF(A3167=".",1,A3167+1))</f>
        <v>.</v>
      </c>
      <c r="B3168" s="244" t="str">
        <f t="shared" si="49"/>
        <v/>
      </c>
    </row>
    <row r="3169" spans="1:2" x14ac:dyDescent="0.2">
      <c r="A3169" t="str">
        <f>IF(C3169&amp;G3169&amp;D3169&lt;&gt;'Funnel setup'!$K$3&amp;'Funnel setup'!$K$4&amp;'Funnel setup'!$K$6,".",IF(A3168=".",1,A3168+1))</f>
        <v>.</v>
      </c>
      <c r="B3169" s="244" t="str">
        <f t="shared" si="49"/>
        <v/>
      </c>
    </row>
    <row r="3170" spans="1:2" x14ac:dyDescent="0.2">
      <c r="A3170" t="str">
        <f>IF(C3170&amp;G3170&amp;D3170&lt;&gt;'Funnel setup'!$K$3&amp;'Funnel setup'!$K$4&amp;'Funnel setup'!$K$6,".",IF(A3169=".",1,A3169+1))</f>
        <v>.</v>
      </c>
      <c r="B3170" s="244" t="str">
        <f t="shared" si="49"/>
        <v/>
      </c>
    </row>
    <row r="3171" spans="1:2" x14ac:dyDescent="0.2">
      <c r="A3171" t="str">
        <f>IF(C3171&amp;G3171&amp;D3171&lt;&gt;'Funnel setup'!$K$3&amp;'Funnel setup'!$K$4&amp;'Funnel setup'!$K$6,".",IF(A3170=".",1,A3170+1))</f>
        <v>.</v>
      </c>
      <c r="B3171" s="244" t="str">
        <f t="shared" si="49"/>
        <v/>
      </c>
    </row>
    <row r="3172" spans="1:2" x14ac:dyDescent="0.2">
      <c r="A3172" t="str">
        <f>IF(C3172&amp;G3172&amp;D3172&lt;&gt;'Funnel setup'!$K$3&amp;'Funnel setup'!$K$4&amp;'Funnel setup'!$K$6,".",IF(A3171=".",1,A3171+1))</f>
        <v>.</v>
      </c>
      <c r="B3172" s="244" t="str">
        <f t="shared" si="49"/>
        <v/>
      </c>
    </row>
    <row r="3173" spans="1:2" x14ac:dyDescent="0.2">
      <c r="A3173" t="str">
        <f>IF(C3173&amp;G3173&amp;D3173&lt;&gt;'Funnel setup'!$K$3&amp;'Funnel setup'!$K$4&amp;'Funnel setup'!$K$6,".",IF(A3172=".",1,A3172+1))</f>
        <v>.</v>
      </c>
      <c r="B3173" s="244" t="str">
        <f t="shared" si="49"/>
        <v/>
      </c>
    </row>
    <row r="3174" spans="1:2" x14ac:dyDescent="0.2">
      <c r="A3174" t="str">
        <f>IF(C3174&amp;G3174&amp;D3174&lt;&gt;'Funnel setup'!$K$3&amp;'Funnel setup'!$K$4&amp;'Funnel setup'!$K$6,".",IF(A3173=".",1,A3173+1))</f>
        <v>.</v>
      </c>
      <c r="B3174" s="244" t="str">
        <f t="shared" si="49"/>
        <v/>
      </c>
    </row>
    <row r="3175" spans="1:2" x14ac:dyDescent="0.2">
      <c r="A3175" t="str">
        <f>IF(C3175&amp;G3175&amp;D3175&lt;&gt;'Funnel setup'!$K$3&amp;'Funnel setup'!$K$4&amp;'Funnel setup'!$K$6,".",IF(A3174=".",1,A3174+1))</f>
        <v>.</v>
      </c>
      <c r="B3175" s="244" t="str">
        <f t="shared" si="49"/>
        <v/>
      </c>
    </row>
    <row r="3176" spans="1:2" x14ac:dyDescent="0.2">
      <c r="A3176" t="str">
        <f>IF(C3176&amp;G3176&amp;D3176&lt;&gt;'Funnel setup'!$K$3&amp;'Funnel setup'!$K$4&amp;'Funnel setup'!$K$6,".",IF(A3175=".",1,A3175+1))</f>
        <v>.</v>
      </c>
      <c r="B3176" s="244" t="str">
        <f t="shared" si="49"/>
        <v/>
      </c>
    </row>
    <row r="3177" spans="1:2" x14ac:dyDescent="0.2">
      <c r="A3177" t="str">
        <f>IF(C3177&amp;G3177&amp;D3177&lt;&gt;'Funnel setup'!$K$3&amp;'Funnel setup'!$K$4&amp;'Funnel setup'!$K$6,".",IF(A3176=".",1,A3176+1))</f>
        <v>.</v>
      </c>
      <c r="B3177" s="244" t="str">
        <f t="shared" si="49"/>
        <v/>
      </c>
    </row>
    <row r="3178" spans="1:2" x14ac:dyDescent="0.2">
      <c r="A3178" t="str">
        <f>IF(C3178&amp;G3178&amp;D3178&lt;&gt;'Funnel setup'!$K$3&amp;'Funnel setup'!$K$4&amp;'Funnel setup'!$K$6,".",IF(A3177=".",1,A3177+1))</f>
        <v>.</v>
      </c>
      <c r="B3178" s="244" t="str">
        <f t="shared" si="49"/>
        <v/>
      </c>
    </row>
    <row r="3179" spans="1:2" x14ac:dyDescent="0.2">
      <c r="A3179" t="str">
        <f>IF(C3179&amp;G3179&amp;D3179&lt;&gt;'Funnel setup'!$K$3&amp;'Funnel setup'!$K$4&amp;'Funnel setup'!$K$6,".",IF(A3178=".",1,A3178+1))</f>
        <v>.</v>
      </c>
      <c r="B3179" s="244" t="str">
        <f t="shared" si="49"/>
        <v/>
      </c>
    </row>
    <row r="3180" spans="1:2" x14ac:dyDescent="0.2">
      <c r="A3180" t="str">
        <f>IF(C3180&amp;G3180&amp;D3180&lt;&gt;'Funnel setup'!$K$3&amp;'Funnel setup'!$K$4&amp;'Funnel setup'!$K$6,".",IF(A3179=".",1,A3179+1))</f>
        <v>.</v>
      </c>
      <c r="B3180" s="244" t="str">
        <f t="shared" si="49"/>
        <v/>
      </c>
    </row>
    <row r="3181" spans="1:2" x14ac:dyDescent="0.2">
      <c r="A3181" t="str">
        <f>IF(C3181&amp;G3181&amp;D3181&lt;&gt;'Funnel setup'!$K$3&amp;'Funnel setup'!$K$4&amp;'Funnel setup'!$K$6,".",IF(A3180=".",1,A3180+1))</f>
        <v>.</v>
      </c>
      <c r="B3181" s="244" t="str">
        <f t="shared" si="49"/>
        <v/>
      </c>
    </row>
    <row r="3182" spans="1:2" x14ac:dyDescent="0.2">
      <c r="A3182" t="str">
        <f>IF(C3182&amp;G3182&amp;D3182&lt;&gt;'Funnel setup'!$K$3&amp;'Funnel setup'!$K$4&amp;'Funnel setup'!$K$6,".",IF(A3181=".",1,A3181+1))</f>
        <v>.</v>
      </c>
      <c r="B3182" s="244" t="str">
        <f t="shared" si="49"/>
        <v/>
      </c>
    </row>
    <row r="3183" spans="1:2" x14ac:dyDescent="0.2">
      <c r="A3183" t="str">
        <f>IF(C3183&amp;G3183&amp;D3183&lt;&gt;'Funnel setup'!$K$3&amp;'Funnel setup'!$K$4&amp;'Funnel setup'!$K$6,".",IF(A3182=".",1,A3182+1))</f>
        <v>.</v>
      </c>
      <c r="B3183" s="244" t="str">
        <f t="shared" si="49"/>
        <v/>
      </c>
    </row>
    <row r="3184" spans="1:2" x14ac:dyDescent="0.2">
      <c r="A3184" t="str">
        <f>IF(C3184&amp;G3184&amp;D3184&lt;&gt;'Funnel setup'!$K$3&amp;'Funnel setup'!$K$4&amp;'Funnel setup'!$K$6,".",IF(A3183=".",1,A3183+1))</f>
        <v>.</v>
      </c>
      <c r="B3184" s="244" t="str">
        <f t="shared" si="49"/>
        <v/>
      </c>
    </row>
    <row r="3185" spans="1:2" x14ac:dyDescent="0.2">
      <c r="A3185" t="str">
        <f>IF(C3185&amp;G3185&amp;D3185&lt;&gt;'Funnel setup'!$K$3&amp;'Funnel setup'!$K$4&amp;'Funnel setup'!$K$6,".",IF(A3184=".",1,A3184+1))</f>
        <v>.</v>
      </c>
      <c r="B3185" s="244" t="str">
        <f t="shared" si="49"/>
        <v/>
      </c>
    </row>
    <row r="3186" spans="1:2" x14ac:dyDescent="0.2">
      <c r="A3186" t="str">
        <f>IF(C3186&amp;G3186&amp;D3186&lt;&gt;'Funnel setup'!$K$3&amp;'Funnel setup'!$K$4&amp;'Funnel setup'!$K$6,".",IF(A3185=".",1,A3185+1))</f>
        <v>.</v>
      </c>
      <c r="B3186" s="244" t="str">
        <f t="shared" si="49"/>
        <v/>
      </c>
    </row>
    <row r="3187" spans="1:2" x14ac:dyDescent="0.2">
      <c r="A3187" t="str">
        <f>IF(C3187&amp;G3187&amp;D3187&lt;&gt;'Funnel setup'!$K$3&amp;'Funnel setup'!$K$4&amp;'Funnel setup'!$K$6,".",IF(A3186=".",1,A3186+1))</f>
        <v>.</v>
      </c>
      <c r="B3187" s="244" t="str">
        <f t="shared" si="49"/>
        <v/>
      </c>
    </row>
    <row r="3188" spans="1:2" x14ac:dyDescent="0.2">
      <c r="A3188" t="str">
        <f>IF(C3188&amp;G3188&amp;D3188&lt;&gt;'Funnel setup'!$K$3&amp;'Funnel setup'!$K$4&amp;'Funnel setup'!$K$6,".",IF(A3187=".",1,A3187+1))</f>
        <v>.</v>
      </c>
      <c r="B3188" s="244" t="str">
        <f t="shared" si="49"/>
        <v/>
      </c>
    </row>
    <row r="3189" spans="1:2" x14ac:dyDescent="0.2">
      <c r="A3189" t="str">
        <f>IF(C3189&amp;G3189&amp;D3189&lt;&gt;'Funnel setup'!$K$3&amp;'Funnel setup'!$K$4&amp;'Funnel setup'!$K$6,".",IF(A3188=".",1,A3188+1))</f>
        <v>.</v>
      </c>
      <c r="B3189" s="244" t="str">
        <f t="shared" si="49"/>
        <v/>
      </c>
    </row>
    <row r="3190" spans="1:2" x14ac:dyDescent="0.2">
      <c r="A3190" t="str">
        <f>IF(C3190&amp;G3190&amp;D3190&lt;&gt;'Funnel setup'!$K$3&amp;'Funnel setup'!$K$4&amp;'Funnel setup'!$K$6,".",IF(A3189=".",1,A3189+1))</f>
        <v>.</v>
      </c>
      <c r="B3190" s="244" t="str">
        <f t="shared" si="49"/>
        <v/>
      </c>
    </row>
    <row r="3191" spans="1:2" x14ac:dyDescent="0.2">
      <c r="A3191" t="str">
        <f>IF(C3191&amp;G3191&amp;D3191&lt;&gt;'Funnel setup'!$K$3&amp;'Funnel setup'!$K$4&amp;'Funnel setup'!$K$6,".",IF(A3190=".",1,A3190+1))</f>
        <v>.</v>
      </c>
      <c r="B3191" s="244" t="str">
        <f t="shared" si="49"/>
        <v/>
      </c>
    </row>
    <row r="3192" spans="1:2" x14ac:dyDescent="0.2">
      <c r="A3192" t="str">
        <f>IF(C3192&amp;G3192&amp;D3192&lt;&gt;'Funnel setup'!$K$3&amp;'Funnel setup'!$K$4&amp;'Funnel setup'!$K$6,".",IF(A3191=".",1,A3191+1))</f>
        <v>.</v>
      </c>
      <c r="B3192" s="244" t="str">
        <f t="shared" si="49"/>
        <v/>
      </c>
    </row>
    <row r="3193" spans="1:2" x14ac:dyDescent="0.2">
      <c r="A3193" t="str">
        <f>IF(C3193&amp;G3193&amp;D3193&lt;&gt;'Funnel setup'!$K$3&amp;'Funnel setup'!$K$4&amp;'Funnel setup'!$K$6,".",IF(A3192=".",1,A3192+1))</f>
        <v>.</v>
      </c>
      <c r="B3193" s="244" t="str">
        <f t="shared" si="49"/>
        <v/>
      </c>
    </row>
    <row r="3194" spans="1:2" x14ac:dyDescent="0.2">
      <c r="A3194" t="str">
        <f>IF(C3194&amp;G3194&amp;D3194&lt;&gt;'Funnel setup'!$K$3&amp;'Funnel setup'!$K$4&amp;'Funnel setup'!$K$6,".",IF(A3193=".",1,A3193+1))</f>
        <v>.</v>
      </c>
      <c r="B3194" s="244" t="str">
        <f t="shared" si="49"/>
        <v/>
      </c>
    </row>
    <row r="3195" spans="1:2" x14ac:dyDescent="0.2">
      <c r="A3195" t="str">
        <f>IF(C3195&amp;G3195&amp;D3195&lt;&gt;'Funnel setup'!$K$3&amp;'Funnel setup'!$K$4&amp;'Funnel setup'!$K$6,".",IF(A3194=".",1,A3194+1))</f>
        <v>.</v>
      </c>
      <c r="B3195" s="244" t="str">
        <f t="shared" si="49"/>
        <v/>
      </c>
    </row>
    <row r="3196" spans="1:2" x14ac:dyDescent="0.2">
      <c r="A3196" t="str">
        <f>IF(C3196&amp;G3196&amp;D3196&lt;&gt;'Funnel setup'!$K$3&amp;'Funnel setup'!$K$4&amp;'Funnel setup'!$K$6,".",IF(A3195=".",1,A3195+1))</f>
        <v>.</v>
      </c>
      <c r="B3196" s="244" t="str">
        <f t="shared" si="49"/>
        <v/>
      </c>
    </row>
    <row r="3197" spans="1:2" x14ac:dyDescent="0.2">
      <c r="A3197" t="str">
        <f>IF(C3197&amp;G3197&amp;D3197&lt;&gt;'Funnel setup'!$K$3&amp;'Funnel setup'!$K$4&amp;'Funnel setup'!$K$6,".",IF(A3196=".",1,A3196+1))</f>
        <v>.</v>
      </c>
      <c r="B3197" s="244" t="str">
        <f t="shared" si="49"/>
        <v/>
      </c>
    </row>
    <row r="3198" spans="1:2" x14ac:dyDescent="0.2">
      <c r="A3198" t="str">
        <f>IF(C3198&amp;G3198&amp;D3198&lt;&gt;'Funnel setup'!$K$3&amp;'Funnel setup'!$K$4&amp;'Funnel setup'!$K$6,".",IF(A3197=".",1,A3197+1))</f>
        <v>.</v>
      </c>
      <c r="B3198" s="244" t="str">
        <f t="shared" si="49"/>
        <v/>
      </c>
    </row>
    <row r="3199" spans="1:2" x14ac:dyDescent="0.2">
      <c r="A3199" t="str">
        <f>IF(C3199&amp;G3199&amp;D3199&lt;&gt;'Funnel setup'!$K$3&amp;'Funnel setup'!$K$4&amp;'Funnel setup'!$K$6,".",IF(A3198=".",1,A3198+1))</f>
        <v>.</v>
      </c>
      <c r="B3199" s="244" t="str">
        <f t="shared" si="49"/>
        <v/>
      </c>
    </row>
    <row r="3200" spans="1:2" x14ac:dyDescent="0.2">
      <c r="A3200" t="str">
        <f>IF(C3200&amp;G3200&amp;D3200&lt;&gt;'Funnel setup'!$K$3&amp;'Funnel setup'!$K$4&amp;'Funnel setup'!$K$6,".",IF(A3199=".",1,A3199+1))</f>
        <v>.</v>
      </c>
      <c r="B3200" s="244" t="str">
        <f t="shared" si="49"/>
        <v/>
      </c>
    </row>
    <row r="3201" spans="1:2" x14ac:dyDescent="0.2">
      <c r="A3201" t="str">
        <f>IF(C3201&amp;G3201&amp;D3201&lt;&gt;'Funnel setup'!$K$3&amp;'Funnel setup'!$K$4&amp;'Funnel setup'!$K$6,".",IF(A3200=".",1,A3200+1))</f>
        <v>.</v>
      </c>
      <c r="B3201" s="244" t="str">
        <f t="shared" si="49"/>
        <v/>
      </c>
    </row>
    <row r="3202" spans="1:2" x14ac:dyDescent="0.2">
      <c r="A3202" t="str">
        <f>IF(C3202&amp;G3202&amp;D3202&lt;&gt;'Funnel setup'!$K$3&amp;'Funnel setup'!$K$4&amp;'Funnel setup'!$K$6,".",IF(A3201=".",1,A3201+1))</f>
        <v>.</v>
      </c>
      <c r="B3202" s="244" t="str">
        <f t="shared" ref="B3202:B3265" si="50">C3202&amp;D3202&amp;F3202&amp;G3202</f>
        <v/>
      </c>
    </row>
    <row r="3203" spans="1:2" x14ac:dyDescent="0.2">
      <c r="A3203" t="str">
        <f>IF(C3203&amp;G3203&amp;D3203&lt;&gt;'Funnel setup'!$K$3&amp;'Funnel setup'!$K$4&amp;'Funnel setup'!$K$6,".",IF(A3202=".",1,A3202+1))</f>
        <v>.</v>
      </c>
      <c r="B3203" s="244" t="str">
        <f t="shared" si="50"/>
        <v/>
      </c>
    </row>
    <row r="3204" spans="1:2" x14ac:dyDescent="0.2">
      <c r="A3204" t="str">
        <f>IF(C3204&amp;G3204&amp;D3204&lt;&gt;'Funnel setup'!$K$3&amp;'Funnel setup'!$K$4&amp;'Funnel setup'!$K$6,".",IF(A3203=".",1,A3203+1))</f>
        <v>.</v>
      </c>
      <c r="B3204" s="244" t="str">
        <f t="shared" si="50"/>
        <v/>
      </c>
    </row>
    <row r="3205" spans="1:2" x14ac:dyDescent="0.2">
      <c r="A3205" t="str">
        <f>IF(C3205&amp;G3205&amp;D3205&lt;&gt;'Funnel setup'!$K$3&amp;'Funnel setup'!$K$4&amp;'Funnel setup'!$K$6,".",IF(A3204=".",1,A3204+1))</f>
        <v>.</v>
      </c>
      <c r="B3205" s="244" t="str">
        <f t="shared" si="50"/>
        <v/>
      </c>
    </row>
    <row r="3206" spans="1:2" x14ac:dyDescent="0.2">
      <c r="A3206" t="str">
        <f>IF(C3206&amp;G3206&amp;D3206&lt;&gt;'Funnel setup'!$K$3&amp;'Funnel setup'!$K$4&amp;'Funnel setup'!$K$6,".",IF(A3205=".",1,A3205+1))</f>
        <v>.</v>
      </c>
      <c r="B3206" s="244" t="str">
        <f t="shared" si="50"/>
        <v/>
      </c>
    </row>
    <row r="3207" spans="1:2" x14ac:dyDescent="0.2">
      <c r="A3207" t="str">
        <f>IF(C3207&amp;G3207&amp;D3207&lt;&gt;'Funnel setup'!$K$3&amp;'Funnel setup'!$K$4&amp;'Funnel setup'!$K$6,".",IF(A3206=".",1,A3206+1))</f>
        <v>.</v>
      </c>
      <c r="B3207" s="244" t="str">
        <f t="shared" si="50"/>
        <v/>
      </c>
    </row>
    <row r="3208" spans="1:2" x14ac:dyDescent="0.2">
      <c r="A3208" t="str">
        <f>IF(C3208&amp;G3208&amp;D3208&lt;&gt;'Funnel setup'!$K$3&amp;'Funnel setup'!$K$4&amp;'Funnel setup'!$K$6,".",IF(A3207=".",1,A3207+1))</f>
        <v>.</v>
      </c>
      <c r="B3208" s="244" t="str">
        <f t="shared" si="50"/>
        <v/>
      </c>
    </row>
    <row r="3209" spans="1:2" x14ac:dyDescent="0.2">
      <c r="A3209" t="str">
        <f>IF(C3209&amp;G3209&amp;D3209&lt;&gt;'Funnel setup'!$K$3&amp;'Funnel setup'!$K$4&amp;'Funnel setup'!$K$6,".",IF(A3208=".",1,A3208+1))</f>
        <v>.</v>
      </c>
      <c r="B3209" s="244" t="str">
        <f t="shared" si="50"/>
        <v/>
      </c>
    </row>
    <row r="3210" spans="1:2" x14ac:dyDescent="0.2">
      <c r="A3210" t="str">
        <f>IF(C3210&amp;G3210&amp;D3210&lt;&gt;'Funnel setup'!$K$3&amp;'Funnel setup'!$K$4&amp;'Funnel setup'!$K$6,".",IF(A3209=".",1,A3209+1))</f>
        <v>.</v>
      </c>
      <c r="B3210" s="244" t="str">
        <f t="shared" si="50"/>
        <v/>
      </c>
    </row>
    <row r="3211" spans="1:2" x14ac:dyDescent="0.2">
      <c r="A3211" t="str">
        <f>IF(C3211&amp;G3211&amp;D3211&lt;&gt;'Funnel setup'!$K$3&amp;'Funnel setup'!$K$4&amp;'Funnel setup'!$K$6,".",IF(A3210=".",1,A3210+1))</f>
        <v>.</v>
      </c>
      <c r="B3211" s="244" t="str">
        <f t="shared" si="50"/>
        <v/>
      </c>
    </row>
    <row r="3212" spans="1:2" x14ac:dyDescent="0.2">
      <c r="A3212" t="str">
        <f>IF(C3212&amp;G3212&amp;D3212&lt;&gt;'Funnel setup'!$K$3&amp;'Funnel setup'!$K$4&amp;'Funnel setup'!$K$6,".",IF(A3211=".",1,A3211+1))</f>
        <v>.</v>
      </c>
      <c r="B3212" s="244" t="str">
        <f t="shared" si="50"/>
        <v/>
      </c>
    </row>
    <row r="3213" spans="1:2" x14ac:dyDescent="0.2">
      <c r="A3213" t="str">
        <f>IF(C3213&amp;G3213&amp;D3213&lt;&gt;'Funnel setup'!$K$3&amp;'Funnel setup'!$K$4&amp;'Funnel setup'!$K$6,".",IF(A3212=".",1,A3212+1))</f>
        <v>.</v>
      </c>
      <c r="B3213" s="244" t="str">
        <f t="shared" si="50"/>
        <v/>
      </c>
    </row>
    <row r="3214" spans="1:2" x14ac:dyDescent="0.2">
      <c r="A3214" t="str">
        <f>IF(C3214&amp;G3214&amp;D3214&lt;&gt;'Funnel setup'!$K$3&amp;'Funnel setup'!$K$4&amp;'Funnel setup'!$K$6,".",IF(A3213=".",1,A3213+1))</f>
        <v>.</v>
      </c>
      <c r="B3214" s="244" t="str">
        <f t="shared" si="50"/>
        <v/>
      </c>
    </row>
    <row r="3215" spans="1:2" x14ac:dyDescent="0.2">
      <c r="A3215" t="str">
        <f>IF(C3215&amp;G3215&amp;D3215&lt;&gt;'Funnel setup'!$K$3&amp;'Funnel setup'!$K$4&amp;'Funnel setup'!$K$6,".",IF(A3214=".",1,A3214+1))</f>
        <v>.</v>
      </c>
      <c r="B3215" s="244" t="str">
        <f t="shared" si="50"/>
        <v/>
      </c>
    </row>
    <row r="3216" spans="1:2" x14ac:dyDescent="0.2">
      <c r="A3216" t="str">
        <f>IF(C3216&amp;G3216&amp;D3216&lt;&gt;'Funnel setup'!$K$3&amp;'Funnel setup'!$K$4&amp;'Funnel setup'!$K$6,".",IF(A3215=".",1,A3215+1))</f>
        <v>.</v>
      </c>
      <c r="B3216" s="244" t="str">
        <f t="shared" si="50"/>
        <v/>
      </c>
    </row>
    <row r="3217" spans="1:2" x14ac:dyDescent="0.2">
      <c r="A3217" t="str">
        <f>IF(C3217&amp;G3217&amp;D3217&lt;&gt;'Funnel setup'!$K$3&amp;'Funnel setup'!$K$4&amp;'Funnel setup'!$K$6,".",IF(A3216=".",1,A3216+1))</f>
        <v>.</v>
      </c>
      <c r="B3217" s="244" t="str">
        <f t="shared" si="50"/>
        <v/>
      </c>
    </row>
    <row r="3218" spans="1:2" x14ac:dyDescent="0.2">
      <c r="A3218" t="str">
        <f>IF(C3218&amp;G3218&amp;D3218&lt;&gt;'Funnel setup'!$K$3&amp;'Funnel setup'!$K$4&amp;'Funnel setup'!$K$6,".",IF(A3217=".",1,A3217+1))</f>
        <v>.</v>
      </c>
      <c r="B3218" s="244" t="str">
        <f t="shared" si="50"/>
        <v/>
      </c>
    </row>
    <row r="3219" spans="1:2" x14ac:dyDescent="0.2">
      <c r="A3219" t="str">
        <f>IF(C3219&amp;G3219&amp;D3219&lt;&gt;'Funnel setup'!$K$3&amp;'Funnel setup'!$K$4&amp;'Funnel setup'!$K$6,".",IF(A3218=".",1,A3218+1))</f>
        <v>.</v>
      </c>
      <c r="B3219" s="244" t="str">
        <f t="shared" si="50"/>
        <v/>
      </c>
    </row>
    <row r="3220" spans="1:2" x14ac:dyDescent="0.2">
      <c r="A3220" t="str">
        <f>IF(C3220&amp;G3220&amp;D3220&lt;&gt;'Funnel setup'!$K$3&amp;'Funnel setup'!$K$4&amp;'Funnel setup'!$K$6,".",IF(A3219=".",1,A3219+1))</f>
        <v>.</v>
      </c>
      <c r="B3220" s="244" t="str">
        <f t="shared" si="50"/>
        <v/>
      </c>
    </row>
    <row r="3221" spans="1:2" x14ac:dyDescent="0.2">
      <c r="A3221" t="str">
        <f>IF(C3221&amp;G3221&amp;D3221&lt;&gt;'Funnel setup'!$K$3&amp;'Funnel setup'!$K$4&amp;'Funnel setup'!$K$6,".",IF(A3220=".",1,A3220+1))</f>
        <v>.</v>
      </c>
      <c r="B3221" s="244" t="str">
        <f t="shared" si="50"/>
        <v/>
      </c>
    </row>
    <row r="3222" spans="1:2" x14ac:dyDescent="0.2">
      <c r="A3222" t="str">
        <f>IF(C3222&amp;G3222&amp;D3222&lt;&gt;'Funnel setup'!$K$3&amp;'Funnel setup'!$K$4&amp;'Funnel setup'!$K$6,".",IF(A3221=".",1,A3221+1))</f>
        <v>.</v>
      </c>
      <c r="B3222" s="244" t="str">
        <f t="shared" si="50"/>
        <v/>
      </c>
    </row>
    <row r="3223" spans="1:2" x14ac:dyDescent="0.2">
      <c r="A3223" t="str">
        <f>IF(C3223&amp;G3223&amp;D3223&lt;&gt;'Funnel setup'!$K$3&amp;'Funnel setup'!$K$4&amp;'Funnel setup'!$K$6,".",IF(A3222=".",1,A3222+1))</f>
        <v>.</v>
      </c>
      <c r="B3223" s="244" t="str">
        <f t="shared" si="50"/>
        <v/>
      </c>
    </row>
    <row r="3224" spans="1:2" x14ac:dyDescent="0.2">
      <c r="A3224" t="str">
        <f>IF(C3224&amp;G3224&amp;D3224&lt;&gt;'Funnel setup'!$K$3&amp;'Funnel setup'!$K$4&amp;'Funnel setup'!$K$6,".",IF(A3223=".",1,A3223+1))</f>
        <v>.</v>
      </c>
      <c r="B3224" s="244" t="str">
        <f t="shared" si="50"/>
        <v/>
      </c>
    </row>
    <row r="3225" spans="1:2" x14ac:dyDescent="0.2">
      <c r="A3225" t="str">
        <f>IF(C3225&amp;G3225&amp;D3225&lt;&gt;'Funnel setup'!$K$3&amp;'Funnel setup'!$K$4&amp;'Funnel setup'!$K$6,".",IF(A3224=".",1,A3224+1))</f>
        <v>.</v>
      </c>
      <c r="B3225" s="244" t="str">
        <f t="shared" si="50"/>
        <v/>
      </c>
    </row>
    <row r="3226" spans="1:2" x14ac:dyDescent="0.2">
      <c r="A3226" t="str">
        <f>IF(C3226&amp;G3226&amp;D3226&lt;&gt;'Funnel setup'!$K$3&amp;'Funnel setup'!$K$4&amp;'Funnel setup'!$K$6,".",IF(A3225=".",1,A3225+1))</f>
        <v>.</v>
      </c>
      <c r="B3226" s="244" t="str">
        <f t="shared" si="50"/>
        <v/>
      </c>
    </row>
    <row r="3227" spans="1:2" x14ac:dyDescent="0.2">
      <c r="A3227" t="str">
        <f>IF(C3227&amp;G3227&amp;D3227&lt;&gt;'Funnel setup'!$K$3&amp;'Funnel setup'!$K$4&amp;'Funnel setup'!$K$6,".",IF(A3226=".",1,A3226+1))</f>
        <v>.</v>
      </c>
      <c r="B3227" s="244" t="str">
        <f t="shared" si="50"/>
        <v/>
      </c>
    </row>
    <row r="3228" spans="1:2" x14ac:dyDescent="0.2">
      <c r="A3228" t="str">
        <f>IF(C3228&amp;G3228&amp;D3228&lt;&gt;'Funnel setup'!$K$3&amp;'Funnel setup'!$K$4&amp;'Funnel setup'!$K$6,".",IF(A3227=".",1,A3227+1))</f>
        <v>.</v>
      </c>
      <c r="B3228" s="244" t="str">
        <f t="shared" si="50"/>
        <v/>
      </c>
    </row>
    <row r="3229" spans="1:2" x14ac:dyDescent="0.2">
      <c r="A3229" t="str">
        <f>IF(C3229&amp;G3229&amp;D3229&lt;&gt;'Funnel setup'!$K$3&amp;'Funnel setup'!$K$4&amp;'Funnel setup'!$K$6,".",IF(A3228=".",1,A3228+1))</f>
        <v>.</v>
      </c>
      <c r="B3229" s="244" t="str">
        <f t="shared" si="50"/>
        <v/>
      </c>
    </row>
    <row r="3230" spans="1:2" x14ac:dyDescent="0.2">
      <c r="A3230" t="str">
        <f>IF(C3230&amp;G3230&amp;D3230&lt;&gt;'Funnel setup'!$K$3&amp;'Funnel setup'!$K$4&amp;'Funnel setup'!$K$6,".",IF(A3229=".",1,A3229+1))</f>
        <v>.</v>
      </c>
      <c r="B3230" s="244" t="str">
        <f t="shared" si="50"/>
        <v/>
      </c>
    </row>
    <row r="3231" spans="1:2" x14ac:dyDescent="0.2">
      <c r="A3231" t="str">
        <f>IF(C3231&amp;G3231&amp;D3231&lt;&gt;'Funnel setup'!$K$3&amp;'Funnel setup'!$K$4&amp;'Funnel setup'!$K$6,".",IF(A3230=".",1,A3230+1))</f>
        <v>.</v>
      </c>
      <c r="B3231" s="244" t="str">
        <f t="shared" si="50"/>
        <v/>
      </c>
    </row>
    <row r="3232" spans="1:2" x14ac:dyDescent="0.2">
      <c r="A3232" t="str">
        <f>IF(C3232&amp;G3232&amp;D3232&lt;&gt;'Funnel setup'!$K$3&amp;'Funnel setup'!$K$4&amp;'Funnel setup'!$K$6,".",IF(A3231=".",1,A3231+1))</f>
        <v>.</v>
      </c>
      <c r="B3232" s="244" t="str">
        <f t="shared" si="50"/>
        <v/>
      </c>
    </row>
    <row r="3233" spans="1:2" x14ac:dyDescent="0.2">
      <c r="A3233" t="str">
        <f>IF(C3233&amp;G3233&amp;D3233&lt;&gt;'Funnel setup'!$K$3&amp;'Funnel setup'!$K$4&amp;'Funnel setup'!$K$6,".",IF(A3232=".",1,A3232+1))</f>
        <v>.</v>
      </c>
      <c r="B3233" s="244" t="str">
        <f t="shared" si="50"/>
        <v/>
      </c>
    </row>
    <row r="3234" spans="1:2" x14ac:dyDescent="0.2">
      <c r="A3234" t="str">
        <f>IF(C3234&amp;G3234&amp;D3234&lt;&gt;'Funnel setup'!$K$3&amp;'Funnel setup'!$K$4&amp;'Funnel setup'!$K$6,".",IF(A3233=".",1,A3233+1))</f>
        <v>.</v>
      </c>
      <c r="B3234" s="244" t="str">
        <f t="shared" si="50"/>
        <v/>
      </c>
    </row>
    <row r="3235" spans="1:2" x14ac:dyDescent="0.2">
      <c r="A3235" t="str">
        <f>IF(C3235&amp;G3235&amp;D3235&lt;&gt;'Funnel setup'!$K$3&amp;'Funnel setup'!$K$4&amp;'Funnel setup'!$K$6,".",IF(A3234=".",1,A3234+1))</f>
        <v>.</v>
      </c>
      <c r="B3235" s="244" t="str">
        <f t="shared" si="50"/>
        <v/>
      </c>
    </row>
    <row r="3236" spans="1:2" x14ac:dyDescent="0.2">
      <c r="A3236" t="str">
        <f>IF(C3236&amp;G3236&amp;D3236&lt;&gt;'Funnel setup'!$K$3&amp;'Funnel setup'!$K$4&amp;'Funnel setup'!$K$6,".",IF(A3235=".",1,A3235+1))</f>
        <v>.</v>
      </c>
      <c r="B3236" s="244" t="str">
        <f t="shared" si="50"/>
        <v/>
      </c>
    </row>
    <row r="3237" spans="1:2" x14ac:dyDescent="0.2">
      <c r="A3237" t="str">
        <f>IF(C3237&amp;G3237&amp;D3237&lt;&gt;'Funnel setup'!$K$3&amp;'Funnel setup'!$K$4&amp;'Funnel setup'!$K$6,".",IF(A3236=".",1,A3236+1))</f>
        <v>.</v>
      </c>
      <c r="B3237" s="244" t="str">
        <f t="shared" si="50"/>
        <v/>
      </c>
    </row>
    <row r="3238" spans="1:2" x14ac:dyDescent="0.2">
      <c r="A3238" t="str">
        <f>IF(C3238&amp;G3238&amp;D3238&lt;&gt;'Funnel setup'!$K$3&amp;'Funnel setup'!$K$4&amp;'Funnel setup'!$K$6,".",IF(A3237=".",1,A3237+1))</f>
        <v>.</v>
      </c>
      <c r="B3238" s="244" t="str">
        <f t="shared" si="50"/>
        <v/>
      </c>
    </row>
    <row r="3239" spans="1:2" x14ac:dyDescent="0.2">
      <c r="A3239" t="str">
        <f>IF(C3239&amp;G3239&amp;D3239&lt;&gt;'Funnel setup'!$K$3&amp;'Funnel setup'!$K$4&amp;'Funnel setup'!$K$6,".",IF(A3238=".",1,A3238+1))</f>
        <v>.</v>
      </c>
      <c r="B3239" s="244" t="str">
        <f t="shared" si="50"/>
        <v/>
      </c>
    </row>
    <row r="3240" spans="1:2" x14ac:dyDescent="0.2">
      <c r="A3240" t="str">
        <f>IF(C3240&amp;G3240&amp;D3240&lt;&gt;'Funnel setup'!$K$3&amp;'Funnel setup'!$K$4&amp;'Funnel setup'!$K$6,".",IF(A3239=".",1,A3239+1))</f>
        <v>.</v>
      </c>
      <c r="B3240" s="244" t="str">
        <f t="shared" si="50"/>
        <v/>
      </c>
    </row>
    <row r="3241" spans="1:2" x14ac:dyDescent="0.2">
      <c r="A3241" t="str">
        <f>IF(C3241&amp;G3241&amp;D3241&lt;&gt;'Funnel setup'!$K$3&amp;'Funnel setup'!$K$4&amp;'Funnel setup'!$K$6,".",IF(A3240=".",1,A3240+1))</f>
        <v>.</v>
      </c>
      <c r="B3241" s="244" t="str">
        <f t="shared" si="50"/>
        <v/>
      </c>
    </row>
    <row r="3242" spans="1:2" x14ac:dyDescent="0.2">
      <c r="A3242" t="str">
        <f>IF(C3242&amp;G3242&amp;D3242&lt;&gt;'Funnel setup'!$K$3&amp;'Funnel setup'!$K$4&amp;'Funnel setup'!$K$6,".",IF(A3241=".",1,A3241+1))</f>
        <v>.</v>
      </c>
      <c r="B3242" s="244" t="str">
        <f t="shared" si="50"/>
        <v/>
      </c>
    </row>
    <row r="3243" spans="1:2" x14ac:dyDescent="0.2">
      <c r="A3243" t="str">
        <f>IF(C3243&amp;G3243&amp;D3243&lt;&gt;'Funnel setup'!$K$3&amp;'Funnel setup'!$K$4&amp;'Funnel setup'!$K$6,".",IF(A3242=".",1,A3242+1))</f>
        <v>.</v>
      </c>
      <c r="B3243" s="244" t="str">
        <f t="shared" si="50"/>
        <v/>
      </c>
    </row>
    <row r="3244" spans="1:2" x14ac:dyDescent="0.2">
      <c r="A3244" t="str">
        <f>IF(C3244&amp;G3244&amp;D3244&lt;&gt;'Funnel setup'!$K$3&amp;'Funnel setup'!$K$4&amp;'Funnel setup'!$K$6,".",IF(A3243=".",1,A3243+1))</f>
        <v>.</v>
      </c>
      <c r="B3244" s="244" t="str">
        <f t="shared" si="50"/>
        <v/>
      </c>
    </row>
    <row r="3245" spans="1:2" x14ac:dyDescent="0.2">
      <c r="A3245" t="str">
        <f>IF(C3245&amp;G3245&amp;D3245&lt;&gt;'Funnel setup'!$K$3&amp;'Funnel setup'!$K$4&amp;'Funnel setup'!$K$6,".",IF(A3244=".",1,A3244+1))</f>
        <v>.</v>
      </c>
      <c r="B3245" s="244" t="str">
        <f t="shared" si="50"/>
        <v/>
      </c>
    </row>
    <row r="3246" spans="1:2" x14ac:dyDescent="0.2">
      <c r="A3246" t="str">
        <f>IF(C3246&amp;G3246&amp;D3246&lt;&gt;'Funnel setup'!$K$3&amp;'Funnel setup'!$K$4&amp;'Funnel setup'!$K$6,".",IF(A3245=".",1,A3245+1))</f>
        <v>.</v>
      </c>
      <c r="B3246" s="244" t="str">
        <f t="shared" si="50"/>
        <v/>
      </c>
    </row>
    <row r="3247" spans="1:2" x14ac:dyDescent="0.2">
      <c r="A3247" t="str">
        <f>IF(C3247&amp;G3247&amp;D3247&lt;&gt;'Funnel setup'!$K$3&amp;'Funnel setup'!$K$4&amp;'Funnel setup'!$K$6,".",IF(A3246=".",1,A3246+1))</f>
        <v>.</v>
      </c>
      <c r="B3247" s="244" t="str">
        <f t="shared" si="50"/>
        <v/>
      </c>
    </row>
    <row r="3248" spans="1:2" x14ac:dyDescent="0.2">
      <c r="A3248" t="str">
        <f>IF(C3248&amp;G3248&amp;D3248&lt;&gt;'Funnel setup'!$K$3&amp;'Funnel setup'!$K$4&amp;'Funnel setup'!$K$6,".",IF(A3247=".",1,A3247+1))</f>
        <v>.</v>
      </c>
      <c r="B3248" s="244" t="str">
        <f t="shared" si="50"/>
        <v/>
      </c>
    </row>
    <row r="3249" spans="1:2" x14ac:dyDescent="0.2">
      <c r="A3249" t="str">
        <f>IF(C3249&amp;G3249&amp;D3249&lt;&gt;'Funnel setup'!$K$3&amp;'Funnel setup'!$K$4&amp;'Funnel setup'!$K$6,".",IF(A3248=".",1,A3248+1))</f>
        <v>.</v>
      </c>
      <c r="B3249" s="244" t="str">
        <f t="shared" si="50"/>
        <v/>
      </c>
    </row>
    <row r="3250" spans="1:2" x14ac:dyDescent="0.2">
      <c r="A3250" t="str">
        <f>IF(C3250&amp;G3250&amp;D3250&lt;&gt;'Funnel setup'!$K$3&amp;'Funnel setup'!$K$4&amp;'Funnel setup'!$K$6,".",IF(A3249=".",1,A3249+1))</f>
        <v>.</v>
      </c>
      <c r="B3250" s="244" t="str">
        <f t="shared" si="50"/>
        <v/>
      </c>
    </row>
    <row r="3251" spans="1:2" x14ac:dyDescent="0.2">
      <c r="A3251" t="str">
        <f>IF(C3251&amp;G3251&amp;D3251&lt;&gt;'Funnel setup'!$K$3&amp;'Funnel setup'!$K$4&amp;'Funnel setup'!$K$6,".",IF(A3250=".",1,A3250+1))</f>
        <v>.</v>
      </c>
      <c r="B3251" s="244" t="str">
        <f t="shared" si="50"/>
        <v/>
      </c>
    </row>
    <row r="3252" spans="1:2" x14ac:dyDescent="0.2">
      <c r="A3252" t="str">
        <f>IF(C3252&amp;G3252&amp;D3252&lt;&gt;'Funnel setup'!$K$3&amp;'Funnel setup'!$K$4&amp;'Funnel setup'!$K$6,".",IF(A3251=".",1,A3251+1))</f>
        <v>.</v>
      </c>
      <c r="B3252" s="244" t="str">
        <f t="shared" si="50"/>
        <v/>
      </c>
    </row>
    <row r="3253" spans="1:2" x14ac:dyDescent="0.2">
      <c r="A3253" t="str">
        <f>IF(C3253&amp;G3253&amp;D3253&lt;&gt;'Funnel setup'!$K$3&amp;'Funnel setup'!$K$4&amp;'Funnel setup'!$K$6,".",IF(A3252=".",1,A3252+1))</f>
        <v>.</v>
      </c>
      <c r="B3253" s="244" t="str">
        <f t="shared" si="50"/>
        <v/>
      </c>
    </row>
    <row r="3254" spans="1:2" x14ac:dyDescent="0.2">
      <c r="A3254" t="str">
        <f>IF(C3254&amp;G3254&amp;D3254&lt;&gt;'Funnel setup'!$K$3&amp;'Funnel setup'!$K$4&amp;'Funnel setup'!$K$6,".",IF(A3253=".",1,A3253+1))</f>
        <v>.</v>
      </c>
      <c r="B3254" s="244" t="str">
        <f t="shared" si="50"/>
        <v/>
      </c>
    </row>
    <row r="3255" spans="1:2" x14ac:dyDescent="0.2">
      <c r="A3255" t="str">
        <f>IF(C3255&amp;G3255&amp;D3255&lt;&gt;'Funnel setup'!$K$3&amp;'Funnel setup'!$K$4&amp;'Funnel setup'!$K$6,".",IF(A3254=".",1,A3254+1))</f>
        <v>.</v>
      </c>
      <c r="B3255" s="244" t="str">
        <f t="shared" si="50"/>
        <v/>
      </c>
    </row>
    <row r="3256" spans="1:2" x14ac:dyDescent="0.2">
      <c r="A3256" t="str">
        <f>IF(C3256&amp;G3256&amp;D3256&lt;&gt;'Funnel setup'!$K$3&amp;'Funnel setup'!$K$4&amp;'Funnel setup'!$K$6,".",IF(A3255=".",1,A3255+1))</f>
        <v>.</v>
      </c>
      <c r="B3256" s="244" t="str">
        <f t="shared" si="50"/>
        <v/>
      </c>
    </row>
    <row r="3257" spans="1:2" x14ac:dyDescent="0.2">
      <c r="A3257" t="str">
        <f>IF(C3257&amp;G3257&amp;D3257&lt;&gt;'Funnel setup'!$K$3&amp;'Funnel setup'!$K$4&amp;'Funnel setup'!$K$6,".",IF(A3256=".",1,A3256+1))</f>
        <v>.</v>
      </c>
      <c r="B3257" s="244" t="str">
        <f t="shared" si="50"/>
        <v/>
      </c>
    </row>
    <row r="3258" spans="1:2" x14ac:dyDescent="0.2">
      <c r="A3258" t="str">
        <f>IF(C3258&amp;G3258&amp;D3258&lt;&gt;'Funnel setup'!$K$3&amp;'Funnel setup'!$K$4&amp;'Funnel setup'!$K$6,".",IF(A3257=".",1,A3257+1))</f>
        <v>.</v>
      </c>
      <c r="B3258" s="244" t="str">
        <f t="shared" si="50"/>
        <v/>
      </c>
    </row>
    <row r="3259" spans="1:2" x14ac:dyDescent="0.2">
      <c r="A3259" t="str">
        <f>IF(C3259&amp;G3259&amp;D3259&lt;&gt;'Funnel setup'!$K$3&amp;'Funnel setup'!$K$4&amp;'Funnel setup'!$K$6,".",IF(A3258=".",1,A3258+1))</f>
        <v>.</v>
      </c>
      <c r="B3259" s="244" t="str">
        <f t="shared" si="50"/>
        <v/>
      </c>
    </row>
    <row r="3260" spans="1:2" x14ac:dyDescent="0.2">
      <c r="A3260" t="str">
        <f>IF(C3260&amp;G3260&amp;D3260&lt;&gt;'Funnel setup'!$K$3&amp;'Funnel setup'!$K$4&amp;'Funnel setup'!$K$6,".",IF(A3259=".",1,A3259+1))</f>
        <v>.</v>
      </c>
      <c r="B3260" s="244" t="str">
        <f t="shared" si="50"/>
        <v/>
      </c>
    </row>
    <row r="3261" spans="1:2" x14ac:dyDescent="0.2">
      <c r="A3261" t="str">
        <f>IF(C3261&amp;G3261&amp;D3261&lt;&gt;'Funnel setup'!$K$3&amp;'Funnel setup'!$K$4&amp;'Funnel setup'!$K$6,".",IF(A3260=".",1,A3260+1))</f>
        <v>.</v>
      </c>
      <c r="B3261" s="244" t="str">
        <f t="shared" si="50"/>
        <v/>
      </c>
    </row>
    <row r="3262" spans="1:2" x14ac:dyDescent="0.2">
      <c r="A3262" t="str">
        <f>IF(C3262&amp;G3262&amp;D3262&lt;&gt;'Funnel setup'!$K$3&amp;'Funnel setup'!$K$4&amp;'Funnel setup'!$K$6,".",IF(A3261=".",1,A3261+1))</f>
        <v>.</v>
      </c>
      <c r="B3262" s="244" t="str">
        <f t="shared" si="50"/>
        <v/>
      </c>
    </row>
    <row r="3263" spans="1:2" x14ac:dyDescent="0.2">
      <c r="A3263" t="str">
        <f>IF(C3263&amp;G3263&amp;D3263&lt;&gt;'Funnel setup'!$K$3&amp;'Funnel setup'!$K$4&amp;'Funnel setup'!$K$6,".",IF(A3262=".",1,A3262+1))</f>
        <v>.</v>
      </c>
      <c r="B3263" s="244" t="str">
        <f t="shared" si="50"/>
        <v/>
      </c>
    </row>
    <row r="3264" spans="1:2" x14ac:dyDescent="0.2">
      <c r="A3264" t="str">
        <f>IF(C3264&amp;G3264&amp;D3264&lt;&gt;'Funnel setup'!$K$3&amp;'Funnel setup'!$K$4&amp;'Funnel setup'!$K$6,".",IF(A3263=".",1,A3263+1))</f>
        <v>.</v>
      </c>
      <c r="B3264" s="244" t="str">
        <f t="shared" si="50"/>
        <v/>
      </c>
    </row>
    <row r="3265" spans="1:2" x14ac:dyDescent="0.2">
      <c r="A3265" t="str">
        <f>IF(C3265&amp;G3265&amp;D3265&lt;&gt;'Funnel setup'!$K$3&amp;'Funnel setup'!$K$4&amp;'Funnel setup'!$K$6,".",IF(A3264=".",1,A3264+1))</f>
        <v>.</v>
      </c>
      <c r="B3265" s="244" t="str">
        <f t="shared" si="50"/>
        <v/>
      </c>
    </row>
    <row r="3266" spans="1:2" x14ac:dyDescent="0.2">
      <c r="A3266" t="str">
        <f>IF(C3266&amp;G3266&amp;D3266&lt;&gt;'Funnel setup'!$K$3&amp;'Funnel setup'!$K$4&amp;'Funnel setup'!$K$6,".",IF(A3265=".",1,A3265+1))</f>
        <v>.</v>
      </c>
      <c r="B3266" s="244" t="str">
        <f t="shared" ref="B3266:B3329" si="51">C3266&amp;D3266&amp;F3266&amp;G3266</f>
        <v/>
      </c>
    </row>
    <row r="3267" spans="1:2" x14ac:dyDescent="0.2">
      <c r="A3267" t="str">
        <f>IF(C3267&amp;G3267&amp;D3267&lt;&gt;'Funnel setup'!$K$3&amp;'Funnel setup'!$K$4&amp;'Funnel setup'!$K$6,".",IF(A3266=".",1,A3266+1))</f>
        <v>.</v>
      </c>
      <c r="B3267" s="244" t="str">
        <f t="shared" si="51"/>
        <v/>
      </c>
    </row>
    <row r="3268" spans="1:2" x14ac:dyDescent="0.2">
      <c r="A3268" t="str">
        <f>IF(C3268&amp;G3268&amp;D3268&lt;&gt;'Funnel setup'!$K$3&amp;'Funnel setup'!$K$4&amp;'Funnel setup'!$K$6,".",IF(A3267=".",1,A3267+1))</f>
        <v>.</v>
      </c>
      <c r="B3268" s="244" t="str">
        <f t="shared" si="51"/>
        <v/>
      </c>
    </row>
    <row r="3269" spans="1:2" x14ac:dyDescent="0.2">
      <c r="A3269" t="str">
        <f>IF(C3269&amp;G3269&amp;D3269&lt;&gt;'Funnel setup'!$K$3&amp;'Funnel setup'!$K$4&amp;'Funnel setup'!$K$6,".",IF(A3268=".",1,A3268+1))</f>
        <v>.</v>
      </c>
      <c r="B3269" s="244" t="str">
        <f t="shared" si="51"/>
        <v/>
      </c>
    </row>
    <row r="3270" spans="1:2" x14ac:dyDescent="0.2">
      <c r="A3270" t="str">
        <f>IF(C3270&amp;G3270&amp;D3270&lt;&gt;'Funnel setup'!$K$3&amp;'Funnel setup'!$K$4&amp;'Funnel setup'!$K$6,".",IF(A3269=".",1,A3269+1))</f>
        <v>.</v>
      </c>
      <c r="B3270" s="244" t="str">
        <f t="shared" si="51"/>
        <v/>
      </c>
    </row>
    <row r="3271" spans="1:2" x14ac:dyDescent="0.2">
      <c r="A3271" t="str">
        <f>IF(C3271&amp;G3271&amp;D3271&lt;&gt;'Funnel setup'!$K$3&amp;'Funnel setup'!$K$4&amp;'Funnel setup'!$K$6,".",IF(A3270=".",1,A3270+1))</f>
        <v>.</v>
      </c>
      <c r="B3271" s="244" t="str">
        <f t="shared" si="51"/>
        <v/>
      </c>
    </row>
    <row r="3272" spans="1:2" x14ac:dyDescent="0.2">
      <c r="A3272" t="str">
        <f>IF(C3272&amp;G3272&amp;D3272&lt;&gt;'Funnel setup'!$K$3&amp;'Funnel setup'!$K$4&amp;'Funnel setup'!$K$6,".",IF(A3271=".",1,A3271+1))</f>
        <v>.</v>
      </c>
      <c r="B3272" s="244" t="str">
        <f t="shared" si="51"/>
        <v/>
      </c>
    </row>
    <row r="3273" spans="1:2" x14ac:dyDescent="0.2">
      <c r="A3273" t="str">
        <f>IF(C3273&amp;G3273&amp;D3273&lt;&gt;'Funnel setup'!$K$3&amp;'Funnel setup'!$K$4&amp;'Funnel setup'!$K$6,".",IF(A3272=".",1,A3272+1))</f>
        <v>.</v>
      </c>
      <c r="B3273" s="244" t="str">
        <f t="shared" si="51"/>
        <v/>
      </c>
    </row>
    <row r="3274" spans="1:2" x14ac:dyDescent="0.2">
      <c r="A3274" t="str">
        <f>IF(C3274&amp;G3274&amp;D3274&lt;&gt;'Funnel setup'!$K$3&amp;'Funnel setup'!$K$4&amp;'Funnel setup'!$K$6,".",IF(A3273=".",1,A3273+1))</f>
        <v>.</v>
      </c>
      <c r="B3274" s="244" t="str">
        <f t="shared" si="51"/>
        <v/>
      </c>
    </row>
    <row r="3275" spans="1:2" x14ac:dyDescent="0.2">
      <c r="A3275" t="str">
        <f>IF(C3275&amp;G3275&amp;D3275&lt;&gt;'Funnel setup'!$K$3&amp;'Funnel setup'!$K$4&amp;'Funnel setup'!$K$6,".",IF(A3274=".",1,A3274+1))</f>
        <v>.</v>
      </c>
      <c r="B3275" s="244" t="str">
        <f t="shared" si="51"/>
        <v/>
      </c>
    </row>
    <row r="3276" spans="1:2" x14ac:dyDescent="0.2">
      <c r="A3276" t="str">
        <f>IF(C3276&amp;G3276&amp;D3276&lt;&gt;'Funnel setup'!$K$3&amp;'Funnel setup'!$K$4&amp;'Funnel setup'!$K$6,".",IF(A3275=".",1,A3275+1))</f>
        <v>.</v>
      </c>
      <c r="B3276" s="244" t="str">
        <f t="shared" si="51"/>
        <v/>
      </c>
    </row>
    <row r="3277" spans="1:2" x14ac:dyDescent="0.2">
      <c r="A3277" t="str">
        <f>IF(C3277&amp;G3277&amp;D3277&lt;&gt;'Funnel setup'!$K$3&amp;'Funnel setup'!$K$4&amp;'Funnel setup'!$K$6,".",IF(A3276=".",1,A3276+1))</f>
        <v>.</v>
      </c>
      <c r="B3277" s="244" t="str">
        <f t="shared" si="51"/>
        <v/>
      </c>
    </row>
    <row r="3278" spans="1:2" x14ac:dyDescent="0.2">
      <c r="A3278" t="str">
        <f>IF(C3278&amp;G3278&amp;D3278&lt;&gt;'Funnel setup'!$K$3&amp;'Funnel setup'!$K$4&amp;'Funnel setup'!$K$6,".",IF(A3277=".",1,A3277+1))</f>
        <v>.</v>
      </c>
      <c r="B3278" s="244" t="str">
        <f t="shared" si="51"/>
        <v/>
      </c>
    </row>
    <row r="3279" spans="1:2" x14ac:dyDescent="0.2">
      <c r="A3279" t="str">
        <f>IF(C3279&amp;G3279&amp;D3279&lt;&gt;'Funnel setup'!$K$3&amp;'Funnel setup'!$K$4&amp;'Funnel setup'!$K$6,".",IF(A3278=".",1,A3278+1))</f>
        <v>.</v>
      </c>
      <c r="B3279" s="244" t="str">
        <f t="shared" si="51"/>
        <v/>
      </c>
    </row>
    <row r="3280" spans="1:2" x14ac:dyDescent="0.2">
      <c r="A3280" t="str">
        <f>IF(C3280&amp;G3280&amp;D3280&lt;&gt;'Funnel setup'!$K$3&amp;'Funnel setup'!$K$4&amp;'Funnel setup'!$K$6,".",IF(A3279=".",1,A3279+1))</f>
        <v>.</v>
      </c>
      <c r="B3280" s="244" t="str">
        <f t="shared" si="51"/>
        <v/>
      </c>
    </row>
    <row r="3281" spans="1:2" x14ac:dyDescent="0.2">
      <c r="A3281" t="str">
        <f>IF(C3281&amp;G3281&amp;D3281&lt;&gt;'Funnel setup'!$K$3&amp;'Funnel setup'!$K$4&amp;'Funnel setup'!$K$6,".",IF(A3280=".",1,A3280+1))</f>
        <v>.</v>
      </c>
      <c r="B3281" s="244" t="str">
        <f t="shared" si="51"/>
        <v/>
      </c>
    </row>
    <row r="3282" spans="1:2" x14ac:dyDescent="0.2">
      <c r="A3282" t="str">
        <f>IF(C3282&amp;G3282&amp;D3282&lt;&gt;'Funnel setup'!$K$3&amp;'Funnel setup'!$K$4&amp;'Funnel setup'!$K$6,".",IF(A3281=".",1,A3281+1))</f>
        <v>.</v>
      </c>
      <c r="B3282" s="244" t="str">
        <f t="shared" si="51"/>
        <v/>
      </c>
    </row>
    <row r="3283" spans="1:2" x14ac:dyDescent="0.2">
      <c r="A3283" t="str">
        <f>IF(C3283&amp;G3283&amp;D3283&lt;&gt;'Funnel setup'!$K$3&amp;'Funnel setup'!$K$4&amp;'Funnel setup'!$K$6,".",IF(A3282=".",1,A3282+1))</f>
        <v>.</v>
      </c>
      <c r="B3283" s="244" t="str">
        <f t="shared" si="51"/>
        <v/>
      </c>
    </row>
    <row r="3284" spans="1:2" x14ac:dyDescent="0.2">
      <c r="A3284" t="str">
        <f>IF(C3284&amp;G3284&amp;D3284&lt;&gt;'Funnel setup'!$K$3&amp;'Funnel setup'!$K$4&amp;'Funnel setup'!$K$6,".",IF(A3283=".",1,A3283+1))</f>
        <v>.</v>
      </c>
      <c r="B3284" s="244" t="str">
        <f t="shared" si="51"/>
        <v/>
      </c>
    </row>
    <row r="3285" spans="1:2" x14ac:dyDescent="0.2">
      <c r="A3285" t="str">
        <f>IF(C3285&amp;G3285&amp;D3285&lt;&gt;'Funnel setup'!$K$3&amp;'Funnel setup'!$K$4&amp;'Funnel setup'!$K$6,".",IF(A3284=".",1,A3284+1))</f>
        <v>.</v>
      </c>
      <c r="B3285" s="244" t="str">
        <f t="shared" si="51"/>
        <v/>
      </c>
    </row>
    <row r="3286" spans="1:2" x14ac:dyDescent="0.2">
      <c r="A3286" t="str">
        <f>IF(C3286&amp;G3286&amp;D3286&lt;&gt;'Funnel setup'!$K$3&amp;'Funnel setup'!$K$4&amp;'Funnel setup'!$K$6,".",IF(A3285=".",1,A3285+1))</f>
        <v>.</v>
      </c>
      <c r="B3286" s="244" t="str">
        <f t="shared" si="51"/>
        <v/>
      </c>
    </row>
    <row r="3287" spans="1:2" x14ac:dyDescent="0.2">
      <c r="A3287" t="str">
        <f>IF(C3287&amp;G3287&amp;D3287&lt;&gt;'Funnel setup'!$K$3&amp;'Funnel setup'!$K$4&amp;'Funnel setup'!$K$6,".",IF(A3286=".",1,A3286+1))</f>
        <v>.</v>
      </c>
      <c r="B3287" s="244" t="str">
        <f t="shared" si="51"/>
        <v/>
      </c>
    </row>
    <row r="3288" spans="1:2" x14ac:dyDescent="0.2">
      <c r="A3288" t="str">
        <f>IF(C3288&amp;G3288&amp;D3288&lt;&gt;'Funnel setup'!$K$3&amp;'Funnel setup'!$K$4&amp;'Funnel setup'!$K$6,".",IF(A3287=".",1,A3287+1))</f>
        <v>.</v>
      </c>
      <c r="B3288" s="244" t="str">
        <f t="shared" si="51"/>
        <v/>
      </c>
    </row>
    <row r="3289" spans="1:2" x14ac:dyDescent="0.2">
      <c r="A3289" t="str">
        <f>IF(C3289&amp;G3289&amp;D3289&lt;&gt;'Funnel setup'!$K$3&amp;'Funnel setup'!$K$4&amp;'Funnel setup'!$K$6,".",IF(A3288=".",1,A3288+1))</f>
        <v>.</v>
      </c>
      <c r="B3289" s="244" t="str">
        <f t="shared" si="51"/>
        <v/>
      </c>
    </row>
    <row r="3290" spans="1:2" x14ac:dyDescent="0.2">
      <c r="A3290" t="str">
        <f>IF(C3290&amp;G3290&amp;D3290&lt;&gt;'Funnel setup'!$K$3&amp;'Funnel setup'!$K$4&amp;'Funnel setup'!$K$6,".",IF(A3289=".",1,A3289+1))</f>
        <v>.</v>
      </c>
      <c r="B3290" s="244" t="str">
        <f t="shared" si="51"/>
        <v/>
      </c>
    </row>
    <row r="3291" spans="1:2" x14ac:dyDescent="0.2">
      <c r="A3291" t="str">
        <f>IF(C3291&amp;G3291&amp;D3291&lt;&gt;'Funnel setup'!$K$3&amp;'Funnel setup'!$K$4&amp;'Funnel setup'!$K$6,".",IF(A3290=".",1,A3290+1))</f>
        <v>.</v>
      </c>
      <c r="B3291" s="244" t="str">
        <f t="shared" si="51"/>
        <v/>
      </c>
    </row>
    <row r="3292" spans="1:2" x14ac:dyDescent="0.2">
      <c r="A3292" t="str">
        <f>IF(C3292&amp;G3292&amp;D3292&lt;&gt;'Funnel setup'!$K$3&amp;'Funnel setup'!$K$4&amp;'Funnel setup'!$K$6,".",IF(A3291=".",1,A3291+1))</f>
        <v>.</v>
      </c>
      <c r="B3292" s="244" t="str">
        <f t="shared" si="51"/>
        <v/>
      </c>
    </row>
    <row r="3293" spans="1:2" x14ac:dyDescent="0.2">
      <c r="A3293" t="str">
        <f>IF(C3293&amp;G3293&amp;D3293&lt;&gt;'Funnel setup'!$K$3&amp;'Funnel setup'!$K$4&amp;'Funnel setup'!$K$6,".",IF(A3292=".",1,A3292+1))</f>
        <v>.</v>
      </c>
      <c r="B3293" s="244" t="str">
        <f t="shared" si="51"/>
        <v/>
      </c>
    </row>
    <row r="3294" spans="1:2" x14ac:dyDescent="0.2">
      <c r="A3294" t="str">
        <f>IF(C3294&amp;G3294&amp;D3294&lt;&gt;'Funnel setup'!$K$3&amp;'Funnel setup'!$K$4&amp;'Funnel setup'!$K$6,".",IF(A3293=".",1,A3293+1))</f>
        <v>.</v>
      </c>
      <c r="B3294" s="244" t="str">
        <f t="shared" si="51"/>
        <v/>
      </c>
    </row>
    <row r="3295" spans="1:2" x14ac:dyDescent="0.2">
      <c r="A3295" t="str">
        <f>IF(C3295&amp;G3295&amp;D3295&lt;&gt;'Funnel setup'!$K$3&amp;'Funnel setup'!$K$4&amp;'Funnel setup'!$K$6,".",IF(A3294=".",1,A3294+1))</f>
        <v>.</v>
      </c>
      <c r="B3295" s="244" t="str">
        <f t="shared" si="51"/>
        <v/>
      </c>
    </row>
    <row r="3296" spans="1:2" x14ac:dyDescent="0.2">
      <c r="A3296" t="str">
        <f>IF(C3296&amp;G3296&amp;D3296&lt;&gt;'Funnel setup'!$K$3&amp;'Funnel setup'!$K$4&amp;'Funnel setup'!$K$6,".",IF(A3295=".",1,A3295+1))</f>
        <v>.</v>
      </c>
      <c r="B3296" s="244" t="str">
        <f t="shared" si="51"/>
        <v/>
      </c>
    </row>
    <row r="3297" spans="1:2" x14ac:dyDescent="0.2">
      <c r="A3297" t="str">
        <f>IF(C3297&amp;G3297&amp;D3297&lt;&gt;'Funnel setup'!$K$3&amp;'Funnel setup'!$K$4&amp;'Funnel setup'!$K$6,".",IF(A3296=".",1,A3296+1))</f>
        <v>.</v>
      </c>
      <c r="B3297" s="244" t="str">
        <f t="shared" si="51"/>
        <v/>
      </c>
    </row>
    <row r="3298" spans="1:2" x14ac:dyDescent="0.2">
      <c r="A3298" t="str">
        <f>IF(C3298&amp;G3298&amp;D3298&lt;&gt;'Funnel setup'!$K$3&amp;'Funnel setup'!$K$4&amp;'Funnel setup'!$K$6,".",IF(A3297=".",1,A3297+1))</f>
        <v>.</v>
      </c>
      <c r="B3298" s="244" t="str">
        <f t="shared" si="51"/>
        <v/>
      </c>
    </row>
    <row r="3299" spans="1:2" x14ac:dyDescent="0.2">
      <c r="A3299" t="str">
        <f>IF(C3299&amp;G3299&amp;D3299&lt;&gt;'Funnel setup'!$K$3&amp;'Funnel setup'!$K$4&amp;'Funnel setup'!$K$6,".",IF(A3298=".",1,A3298+1))</f>
        <v>.</v>
      </c>
      <c r="B3299" s="244" t="str">
        <f t="shared" si="51"/>
        <v/>
      </c>
    </row>
    <row r="3300" spans="1:2" x14ac:dyDescent="0.2">
      <c r="A3300" t="str">
        <f>IF(C3300&amp;G3300&amp;D3300&lt;&gt;'Funnel setup'!$K$3&amp;'Funnel setup'!$K$4&amp;'Funnel setup'!$K$6,".",IF(A3299=".",1,A3299+1))</f>
        <v>.</v>
      </c>
      <c r="B3300" s="244" t="str">
        <f t="shared" si="51"/>
        <v/>
      </c>
    </row>
    <row r="3301" spans="1:2" x14ac:dyDescent="0.2">
      <c r="A3301" t="str">
        <f>IF(C3301&amp;G3301&amp;D3301&lt;&gt;'Funnel setup'!$K$3&amp;'Funnel setup'!$K$4&amp;'Funnel setup'!$K$6,".",IF(A3300=".",1,A3300+1))</f>
        <v>.</v>
      </c>
      <c r="B3301" s="244" t="str">
        <f t="shared" si="51"/>
        <v/>
      </c>
    </row>
    <row r="3302" spans="1:2" x14ac:dyDescent="0.2">
      <c r="A3302" t="str">
        <f>IF(C3302&amp;G3302&amp;D3302&lt;&gt;'Funnel setup'!$K$3&amp;'Funnel setup'!$K$4&amp;'Funnel setup'!$K$6,".",IF(A3301=".",1,A3301+1))</f>
        <v>.</v>
      </c>
      <c r="B3302" s="244" t="str">
        <f t="shared" si="51"/>
        <v/>
      </c>
    </row>
    <row r="3303" spans="1:2" x14ac:dyDescent="0.2">
      <c r="A3303" t="str">
        <f>IF(C3303&amp;G3303&amp;D3303&lt;&gt;'Funnel setup'!$K$3&amp;'Funnel setup'!$K$4&amp;'Funnel setup'!$K$6,".",IF(A3302=".",1,A3302+1))</f>
        <v>.</v>
      </c>
      <c r="B3303" s="244" t="str">
        <f t="shared" si="51"/>
        <v/>
      </c>
    </row>
    <row r="3304" spans="1:2" x14ac:dyDescent="0.2">
      <c r="A3304" t="str">
        <f>IF(C3304&amp;G3304&amp;D3304&lt;&gt;'Funnel setup'!$K$3&amp;'Funnel setup'!$K$4&amp;'Funnel setup'!$K$6,".",IF(A3303=".",1,A3303+1))</f>
        <v>.</v>
      </c>
      <c r="B3304" s="244" t="str">
        <f t="shared" si="51"/>
        <v/>
      </c>
    </row>
    <row r="3305" spans="1:2" x14ac:dyDescent="0.2">
      <c r="A3305" t="str">
        <f>IF(C3305&amp;G3305&amp;D3305&lt;&gt;'Funnel setup'!$K$3&amp;'Funnel setup'!$K$4&amp;'Funnel setup'!$K$6,".",IF(A3304=".",1,A3304+1))</f>
        <v>.</v>
      </c>
      <c r="B3305" s="244" t="str">
        <f t="shared" si="51"/>
        <v/>
      </c>
    </row>
    <row r="3306" spans="1:2" x14ac:dyDescent="0.2">
      <c r="A3306" t="str">
        <f>IF(C3306&amp;G3306&amp;D3306&lt;&gt;'Funnel setup'!$K$3&amp;'Funnel setup'!$K$4&amp;'Funnel setup'!$K$6,".",IF(A3305=".",1,A3305+1))</f>
        <v>.</v>
      </c>
      <c r="B3306" s="244" t="str">
        <f t="shared" si="51"/>
        <v/>
      </c>
    </row>
    <row r="3307" spans="1:2" x14ac:dyDescent="0.2">
      <c r="A3307" t="str">
        <f>IF(C3307&amp;G3307&amp;D3307&lt;&gt;'Funnel setup'!$K$3&amp;'Funnel setup'!$K$4&amp;'Funnel setup'!$K$6,".",IF(A3306=".",1,A3306+1))</f>
        <v>.</v>
      </c>
      <c r="B3307" s="244" t="str">
        <f t="shared" si="51"/>
        <v/>
      </c>
    </row>
    <row r="3308" spans="1:2" x14ac:dyDescent="0.2">
      <c r="A3308" t="str">
        <f>IF(C3308&amp;G3308&amp;D3308&lt;&gt;'Funnel setup'!$K$3&amp;'Funnel setup'!$K$4&amp;'Funnel setup'!$K$6,".",IF(A3307=".",1,A3307+1))</f>
        <v>.</v>
      </c>
      <c r="B3308" s="244" t="str">
        <f t="shared" si="51"/>
        <v/>
      </c>
    </row>
    <row r="3309" spans="1:2" x14ac:dyDescent="0.2">
      <c r="A3309" t="str">
        <f>IF(C3309&amp;G3309&amp;D3309&lt;&gt;'Funnel setup'!$K$3&amp;'Funnel setup'!$K$4&amp;'Funnel setup'!$K$6,".",IF(A3308=".",1,A3308+1))</f>
        <v>.</v>
      </c>
      <c r="B3309" s="244" t="str">
        <f t="shared" si="51"/>
        <v/>
      </c>
    </row>
    <row r="3310" spans="1:2" x14ac:dyDescent="0.2">
      <c r="A3310" t="str">
        <f>IF(C3310&amp;G3310&amp;D3310&lt;&gt;'Funnel setup'!$K$3&amp;'Funnel setup'!$K$4&amp;'Funnel setup'!$K$6,".",IF(A3309=".",1,A3309+1))</f>
        <v>.</v>
      </c>
      <c r="B3310" s="244" t="str">
        <f t="shared" si="51"/>
        <v/>
      </c>
    </row>
    <row r="3311" spans="1:2" x14ac:dyDescent="0.2">
      <c r="A3311" t="str">
        <f>IF(C3311&amp;G3311&amp;D3311&lt;&gt;'Funnel setup'!$K$3&amp;'Funnel setup'!$K$4&amp;'Funnel setup'!$K$6,".",IF(A3310=".",1,A3310+1))</f>
        <v>.</v>
      </c>
      <c r="B3311" s="244" t="str">
        <f t="shared" si="51"/>
        <v/>
      </c>
    </row>
    <row r="3312" spans="1:2" x14ac:dyDescent="0.2">
      <c r="A3312" t="str">
        <f>IF(C3312&amp;G3312&amp;D3312&lt;&gt;'Funnel setup'!$K$3&amp;'Funnel setup'!$K$4&amp;'Funnel setup'!$K$6,".",IF(A3311=".",1,A3311+1))</f>
        <v>.</v>
      </c>
      <c r="B3312" s="244" t="str">
        <f t="shared" si="51"/>
        <v/>
      </c>
    </row>
    <row r="3313" spans="1:2" x14ac:dyDescent="0.2">
      <c r="A3313" t="str">
        <f>IF(C3313&amp;G3313&amp;D3313&lt;&gt;'Funnel setup'!$K$3&amp;'Funnel setup'!$K$4&amp;'Funnel setup'!$K$6,".",IF(A3312=".",1,A3312+1))</f>
        <v>.</v>
      </c>
      <c r="B3313" s="244" t="str">
        <f t="shared" si="51"/>
        <v/>
      </c>
    </row>
    <row r="3314" spans="1:2" x14ac:dyDescent="0.2">
      <c r="A3314" t="str">
        <f>IF(C3314&amp;G3314&amp;D3314&lt;&gt;'Funnel setup'!$K$3&amp;'Funnel setup'!$K$4&amp;'Funnel setup'!$K$6,".",IF(A3313=".",1,A3313+1))</f>
        <v>.</v>
      </c>
      <c r="B3314" s="244" t="str">
        <f t="shared" si="51"/>
        <v/>
      </c>
    </row>
    <row r="3315" spans="1:2" x14ac:dyDescent="0.2">
      <c r="A3315" t="str">
        <f>IF(C3315&amp;G3315&amp;D3315&lt;&gt;'Funnel setup'!$K$3&amp;'Funnel setup'!$K$4&amp;'Funnel setup'!$K$6,".",IF(A3314=".",1,A3314+1))</f>
        <v>.</v>
      </c>
      <c r="B3315" s="244" t="str">
        <f t="shared" si="51"/>
        <v/>
      </c>
    </row>
    <row r="3316" spans="1:2" x14ac:dyDescent="0.2">
      <c r="A3316" t="str">
        <f>IF(C3316&amp;G3316&amp;D3316&lt;&gt;'Funnel setup'!$K$3&amp;'Funnel setup'!$K$4&amp;'Funnel setup'!$K$6,".",IF(A3315=".",1,A3315+1))</f>
        <v>.</v>
      </c>
      <c r="B3316" s="244" t="str">
        <f t="shared" si="51"/>
        <v/>
      </c>
    </row>
    <row r="3317" spans="1:2" x14ac:dyDescent="0.2">
      <c r="A3317" t="str">
        <f>IF(C3317&amp;G3317&amp;D3317&lt;&gt;'Funnel setup'!$K$3&amp;'Funnel setup'!$K$4&amp;'Funnel setup'!$K$6,".",IF(A3316=".",1,A3316+1))</f>
        <v>.</v>
      </c>
      <c r="B3317" s="244" t="str">
        <f t="shared" si="51"/>
        <v/>
      </c>
    </row>
    <row r="3318" spans="1:2" x14ac:dyDescent="0.2">
      <c r="A3318" t="str">
        <f>IF(C3318&amp;G3318&amp;D3318&lt;&gt;'Funnel setup'!$K$3&amp;'Funnel setup'!$K$4&amp;'Funnel setup'!$K$6,".",IF(A3317=".",1,A3317+1))</f>
        <v>.</v>
      </c>
      <c r="B3318" s="244" t="str">
        <f t="shared" si="51"/>
        <v/>
      </c>
    </row>
    <row r="3319" spans="1:2" x14ac:dyDescent="0.2">
      <c r="A3319" t="str">
        <f>IF(C3319&amp;G3319&amp;D3319&lt;&gt;'Funnel setup'!$K$3&amp;'Funnel setup'!$K$4&amp;'Funnel setup'!$K$6,".",IF(A3318=".",1,A3318+1))</f>
        <v>.</v>
      </c>
      <c r="B3319" s="244" t="str">
        <f t="shared" si="51"/>
        <v/>
      </c>
    </row>
    <row r="3320" spans="1:2" x14ac:dyDescent="0.2">
      <c r="A3320" t="str">
        <f>IF(C3320&amp;G3320&amp;D3320&lt;&gt;'Funnel setup'!$K$3&amp;'Funnel setup'!$K$4&amp;'Funnel setup'!$K$6,".",IF(A3319=".",1,A3319+1))</f>
        <v>.</v>
      </c>
      <c r="B3320" s="244" t="str">
        <f t="shared" si="51"/>
        <v/>
      </c>
    </row>
    <row r="3321" spans="1:2" x14ac:dyDescent="0.2">
      <c r="A3321" t="str">
        <f>IF(C3321&amp;G3321&amp;D3321&lt;&gt;'Funnel setup'!$K$3&amp;'Funnel setup'!$K$4&amp;'Funnel setup'!$K$6,".",IF(A3320=".",1,A3320+1))</f>
        <v>.</v>
      </c>
      <c r="B3321" s="244" t="str">
        <f t="shared" si="51"/>
        <v/>
      </c>
    </row>
    <row r="3322" spans="1:2" x14ac:dyDescent="0.2">
      <c r="A3322" t="str">
        <f>IF(C3322&amp;G3322&amp;D3322&lt;&gt;'Funnel setup'!$K$3&amp;'Funnel setup'!$K$4&amp;'Funnel setup'!$K$6,".",IF(A3321=".",1,A3321+1))</f>
        <v>.</v>
      </c>
      <c r="B3322" s="244" t="str">
        <f t="shared" si="51"/>
        <v/>
      </c>
    </row>
    <row r="3323" spans="1:2" x14ac:dyDescent="0.2">
      <c r="A3323" t="str">
        <f>IF(C3323&amp;G3323&amp;D3323&lt;&gt;'Funnel setup'!$K$3&amp;'Funnel setup'!$K$4&amp;'Funnel setup'!$K$6,".",IF(A3322=".",1,A3322+1))</f>
        <v>.</v>
      </c>
      <c r="B3323" s="244" t="str">
        <f t="shared" si="51"/>
        <v/>
      </c>
    </row>
    <row r="3324" spans="1:2" x14ac:dyDescent="0.2">
      <c r="A3324" t="str">
        <f>IF(C3324&amp;G3324&amp;D3324&lt;&gt;'Funnel setup'!$K$3&amp;'Funnel setup'!$K$4&amp;'Funnel setup'!$K$6,".",IF(A3323=".",1,A3323+1))</f>
        <v>.</v>
      </c>
      <c r="B3324" s="244" t="str">
        <f t="shared" si="51"/>
        <v/>
      </c>
    </row>
    <row r="3325" spans="1:2" x14ac:dyDescent="0.2">
      <c r="A3325" t="str">
        <f>IF(C3325&amp;G3325&amp;D3325&lt;&gt;'Funnel setup'!$K$3&amp;'Funnel setup'!$K$4&amp;'Funnel setup'!$K$6,".",IF(A3324=".",1,A3324+1))</f>
        <v>.</v>
      </c>
      <c r="B3325" s="244" t="str">
        <f t="shared" si="51"/>
        <v/>
      </c>
    </row>
    <row r="3326" spans="1:2" x14ac:dyDescent="0.2">
      <c r="A3326" t="str">
        <f>IF(C3326&amp;G3326&amp;D3326&lt;&gt;'Funnel setup'!$K$3&amp;'Funnel setup'!$K$4&amp;'Funnel setup'!$K$6,".",IF(A3325=".",1,A3325+1))</f>
        <v>.</v>
      </c>
      <c r="B3326" s="244" t="str">
        <f t="shared" si="51"/>
        <v/>
      </c>
    </row>
    <row r="3327" spans="1:2" x14ac:dyDescent="0.2">
      <c r="A3327" t="str">
        <f>IF(C3327&amp;G3327&amp;D3327&lt;&gt;'Funnel setup'!$K$3&amp;'Funnel setup'!$K$4&amp;'Funnel setup'!$K$6,".",IF(A3326=".",1,A3326+1))</f>
        <v>.</v>
      </c>
      <c r="B3327" s="244" t="str">
        <f t="shared" si="51"/>
        <v/>
      </c>
    </row>
    <row r="3328" spans="1:2" x14ac:dyDescent="0.2">
      <c r="A3328" t="str">
        <f>IF(C3328&amp;G3328&amp;D3328&lt;&gt;'Funnel setup'!$K$3&amp;'Funnel setup'!$K$4&amp;'Funnel setup'!$K$6,".",IF(A3327=".",1,A3327+1))</f>
        <v>.</v>
      </c>
      <c r="B3328" s="244" t="str">
        <f t="shared" si="51"/>
        <v/>
      </c>
    </row>
    <row r="3329" spans="1:2" x14ac:dyDescent="0.2">
      <c r="A3329" t="str">
        <f>IF(C3329&amp;G3329&amp;D3329&lt;&gt;'Funnel setup'!$K$3&amp;'Funnel setup'!$K$4&amp;'Funnel setup'!$K$6,".",IF(A3328=".",1,A3328+1))</f>
        <v>.</v>
      </c>
      <c r="B3329" s="244" t="str">
        <f t="shared" si="51"/>
        <v/>
      </c>
    </row>
    <row r="3330" spans="1:2" x14ac:dyDescent="0.2">
      <c r="A3330" t="str">
        <f>IF(C3330&amp;G3330&amp;D3330&lt;&gt;'Funnel setup'!$K$3&amp;'Funnel setup'!$K$4&amp;'Funnel setup'!$K$6,".",IF(A3329=".",1,A3329+1))</f>
        <v>.</v>
      </c>
      <c r="B3330" s="244" t="str">
        <f t="shared" ref="B3330:B3393" si="52">C3330&amp;D3330&amp;F3330&amp;G3330</f>
        <v/>
      </c>
    </row>
    <row r="3331" spans="1:2" x14ac:dyDescent="0.2">
      <c r="A3331" t="str">
        <f>IF(C3331&amp;G3331&amp;D3331&lt;&gt;'Funnel setup'!$K$3&amp;'Funnel setup'!$K$4&amp;'Funnel setup'!$K$6,".",IF(A3330=".",1,A3330+1))</f>
        <v>.</v>
      </c>
      <c r="B3331" s="244" t="str">
        <f t="shared" si="52"/>
        <v/>
      </c>
    </row>
    <row r="3332" spans="1:2" x14ac:dyDescent="0.2">
      <c r="A3332" t="str">
        <f>IF(C3332&amp;G3332&amp;D3332&lt;&gt;'Funnel setup'!$K$3&amp;'Funnel setup'!$K$4&amp;'Funnel setup'!$K$6,".",IF(A3331=".",1,A3331+1))</f>
        <v>.</v>
      </c>
      <c r="B3332" s="244" t="str">
        <f t="shared" si="52"/>
        <v/>
      </c>
    </row>
    <row r="3333" spans="1:2" x14ac:dyDescent="0.2">
      <c r="A3333" t="str">
        <f>IF(C3333&amp;G3333&amp;D3333&lt;&gt;'Funnel setup'!$K$3&amp;'Funnel setup'!$K$4&amp;'Funnel setup'!$K$6,".",IF(A3332=".",1,A3332+1))</f>
        <v>.</v>
      </c>
      <c r="B3333" s="244" t="str">
        <f t="shared" si="52"/>
        <v/>
      </c>
    </row>
    <row r="3334" spans="1:2" x14ac:dyDescent="0.2">
      <c r="A3334" t="str">
        <f>IF(C3334&amp;G3334&amp;D3334&lt;&gt;'Funnel setup'!$K$3&amp;'Funnel setup'!$K$4&amp;'Funnel setup'!$K$6,".",IF(A3333=".",1,A3333+1))</f>
        <v>.</v>
      </c>
      <c r="B3334" s="244" t="str">
        <f t="shared" si="52"/>
        <v/>
      </c>
    </row>
    <row r="3335" spans="1:2" x14ac:dyDescent="0.2">
      <c r="A3335" t="str">
        <f>IF(C3335&amp;G3335&amp;D3335&lt;&gt;'Funnel setup'!$K$3&amp;'Funnel setup'!$K$4&amp;'Funnel setup'!$K$6,".",IF(A3334=".",1,A3334+1))</f>
        <v>.</v>
      </c>
      <c r="B3335" s="244" t="str">
        <f t="shared" si="52"/>
        <v/>
      </c>
    </row>
    <row r="3336" spans="1:2" x14ac:dyDescent="0.2">
      <c r="A3336" t="str">
        <f>IF(C3336&amp;G3336&amp;D3336&lt;&gt;'Funnel setup'!$K$3&amp;'Funnel setup'!$K$4&amp;'Funnel setup'!$K$6,".",IF(A3335=".",1,A3335+1))</f>
        <v>.</v>
      </c>
      <c r="B3336" s="244" t="str">
        <f t="shared" si="52"/>
        <v/>
      </c>
    </row>
    <row r="3337" spans="1:2" x14ac:dyDescent="0.2">
      <c r="A3337" t="str">
        <f>IF(C3337&amp;G3337&amp;D3337&lt;&gt;'Funnel setup'!$K$3&amp;'Funnel setup'!$K$4&amp;'Funnel setup'!$K$6,".",IF(A3336=".",1,A3336+1))</f>
        <v>.</v>
      </c>
      <c r="B3337" s="244" t="str">
        <f t="shared" si="52"/>
        <v/>
      </c>
    </row>
    <row r="3338" spans="1:2" x14ac:dyDescent="0.2">
      <c r="A3338" t="str">
        <f>IF(C3338&amp;G3338&amp;D3338&lt;&gt;'Funnel setup'!$K$3&amp;'Funnel setup'!$K$4&amp;'Funnel setup'!$K$6,".",IF(A3337=".",1,A3337+1))</f>
        <v>.</v>
      </c>
      <c r="B3338" s="244" t="str">
        <f t="shared" si="52"/>
        <v/>
      </c>
    </row>
    <row r="3339" spans="1:2" x14ac:dyDescent="0.2">
      <c r="A3339" t="str">
        <f>IF(C3339&amp;G3339&amp;D3339&lt;&gt;'Funnel setup'!$K$3&amp;'Funnel setup'!$K$4&amp;'Funnel setup'!$K$6,".",IF(A3338=".",1,A3338+1))</f>
        <v>.</v>
      </c>
      <c r="B3339" s="244" t="str">
        <f t="shared" si="52"/>
        <v/>
      </c>
    </row>
    <row r="3340" spans="1:2" x14ac:dyDescent="0.2">
      <c r="A3340" t="str">
        <f>IF(C3340&amp;G3340&amp;D3340&lt;&gt;'Funnel setup'!$K$3&amp;'Funnel setup'!$K$4&amp;'Funnel setup'!$K$6,".",IF(A3339=".",1,A3339+1))</f>
        <v>.</v>
      </c>
      <c r="B3340" s="244" t="str">
        <f t="shared" si="52"/>
        <v/>
      </c>
    </row>
    <row r="3341" spans="1:2" x14ac:dyDescent="0.2">
      <c r="A3341" t="str">
        <f>IF(C3341&amp;G3341&amp;D3341&lt;&gt;'Funnel setup'!$K$3&amp;'Funnel setup'!$K$4&amp;'Funnel setup'!$K$6,".",IF(A3340=".",1,A3340+1))</f>
        <v>.</v>
      </c>
      <c r="B3341" s="244" t="str">
        <f t="shared" si="52"/>
        <v/>
      </c>
    </row>
    <row r="3342" spans="1:2" x14ac:dyDescent="0.2">
      <c r="A3342" t="str">
        <f>IF(C3342&amp;G3342&amp;D3342&lt;&gt;'Funnel setup'!$K$3&amp;'Funnel setup'!$K$4&amp;'Funnel setup'!$K$6,".",IF(A3341=".",1,A3341+1))</f>
        <v>.</v>
      </c>
      <c r="B3342" s="244" t="str">
        <f t="shared" si="52"/>
        <v/>
      </c>
    </row>
    <row r="3343" spans="1:2" x14ac:dyDescent="0.2">
      <c r="A3343" t="str">
        <f>IF(C3343&amp;G3343&amp;D3343&lt;&gt;'Funnel setup'!$K$3&amp;'Funnel setup'!$K$4&amp;'Funnel setup'!$K$6,".",IF(A3342=".",1,A3342+1))</f>
        <v>.</v>
      </c>
      <c r="B3343" s="244" t="str">
        <f t="shared" si="52"/>
        <v/>
      </c>
    </row>
    <row r="3344" spans="1:2" x14ac:dyDescent="0.2">
      <c r="A3344" t="str">
        <f>IF(C3344&amp;G3344&amp;D3344&lt;&gt;'Funnel setup'!$K$3&amp;'Funnel setup'!$K$4&amp;'Funnel setup'!$K$6,".",IF(A3343=".",1,A3343+1))</f>
        <v>.</v>
      </c>
      <c r="B3344" s="244" t="str">
        <f t="shared" si="52"/>
        <v/>
      </c>
    </row>
    <row r="3345" spans="1:2" x14ac:dyDescent="0.2">
      <c r="A3345" t="str">
        <f>IF(C3345&amp;G3345&amp;D3345&lt;&gt;'Funnel setup'!$K$3&amp;'Funnel setup'!$K$4&amp;'Funnel setup'!$K$6,".",IF(A3344=".",1,A3344+1))</f>
        <v>.</v>
      </c>
      <c r="B3345" s="244" t="str">
        <f t="shared" si="52"/>
        <v/>
      </c>
    </row>
    <row r="3346" spans="1:2" x14ac:dyDescent="0.2">
      <c r="A3346" t="str">
        <f>IF(C3346&amp;G3346&amp;D3346&lt;&gt;'Funnel setup'!$K$3&amp;'Funnel setup'!$K$4&amp;'Funnel setup'!$K$6,".",IF(A3345=".",1,A3345+1))</f>
        <v>.</v>
      </c>
      <c r="B3346" s="244" t="str">
        <f t="shared" si="52"/>
        <v/>
      </c>
    </row>
    <row r="3347" spans="1:2" x14ac:dyDescent="0.2">
      <c r="A3347" t="str">
        <f>IF(C3347&amp;G3347&amp;D3347&lt;&gt;'Funnel setup'!$K$3&amp;'Funnel setup'!$K$4&amp;'Funnel setup'!$K$6,".",IF(A3346=".",1,A3346+1))</f>
        <v>.</v>
      </c>
      <c r="B3347" s="244" t="str">
        <f t="shared" si="52"/>
        <v/>
      </c>
    </row>
    <row r="3348" spans="1:2" x14ac:dyDescent="0.2">
      <c r="A3348" t="str">
        <f>IF(C3348&amp;G3348&amp;D3348&lt;&gt;'Funnel setup'!$K$3&amp;'Funnel setup'!$K$4&amp;'Funnel setup'!$K$6,".",IF(A3347=".",1,A3347+1))</f>
        <v>.</v>
      </c>
      <c r="B3348" s="244" t="str">
        <f t="shared" si="52"/>
        <v/>
      </c>
    </row>
    <row r="3349" spans="1:2" x14ac:dyDescent="0.2">
      <c r="A3349" t="str">
        <f>IF(C3349&amp;G3349&amp;D3349&lt;&gt;'Funnel setup'!$K$3&amp;'Funnel setup'!$K$4&amp;'Funnel setup'!$K$6,".",IF(A3348=".",1,A3348+1))</f>
        <v>.</v>
      </c>
      <c r="B3349" s="244" t="str">
        <f t="shared" si="52"/>
        <v/>
      </c>
    </row>
    <row r="3350" spans="1:2" x14ac:dyDescent="0.2">
      <c r="A3350" t="str">
        <f>IF(C3350&amp;G3350&amp;D3350&lt;&gt;'Funnel setup'!$K$3&amp;'Funnel setup'!$K$4&amp;'Funnel setup'!$K$6,".",IF(A3349=".",1,A3349+1))</f>
        <v>.</v>
      </c>
      <c r="B3350" s="244" t="str">
        <f t="shared" si="52"/>
        <v/>
      </c>
    </row>
    <row r="3351" spans="1:2" x14ac:dyDescent="0.2">
      <c r="A3351" t="str">
        <f>IF(C3351&amp;G3351&amp;D3351&lt;&gt;'Funnel setup'!$K$3&amp;'Funnel setup'!$K$4&amp;'Funnel setup'!$K$6,".",IF(A3350=".",1,A3350+1))</f>
        <v>.</v>
      </c>
      <c r="B3351" s="244" t="str">
        <f t="shared" si="52"/>
        <v/>
      </c>
    </row>
    <row r="3352" spans="1:2" x14ac:dyDescent="0.2">
      <c r="A3352" t="str">
        <f>IF(C3352&amp;G3352&amp;D3352&lt;&gt;'Funnel setup'!$K$3&amp;'Funnel setup'!$K$4&amp;'Funnel setup'!$K$6,".",IF(A3351=".",1,A3351+1))</f>
        <v>.</v>
      </c>
      <c r="B3352" s="244" t="str">
        <f t="shared" si="52"/>
        <v/>
      </c>
    </row>
    <row r="3353" spans="1:2" x14ac:dyDescent="0.2">
      <c r="A3353" t="str">
        <f>IF(C3353&amp;G3353&amp;D3353&lt;&gt;'Funnel setup'!$K$3&amp;'Funnel setup'!$K$4&amp;'Funnel setup'!$K$6,".",IF(A3352=".",1,A3352+1))</f>
        <v>.</v>
      </c>
      <c r="B3353" s="244" t="str">
        <f t="shared" si="52"/>
        <v/>
      </c>
    </row>
    <row r="3354" spans="1:2" x14ac:dyDescent="0.2">
      <c r="A3354" t="str">
        <f>IF(C3354&amp;G3354&amp;D3354&lt;&gt;'Funnel setup'!$K$3&amp;'Funnel setup'!$K$4&amp;'Funnel setup'!$K$6,".",IF(A3353=".",1,A3353+1))</f>
        <v>.</v>
      </c>
      <c r="B3354" s="244" t="str">
        <f t="shared" si="52"/>
        <v/>
      </c>
    </row>
    <row r="3355" spans="1:2" x14ac:dyDescent="0.2">
      <c r="A3355" t="str">
        <f>IF(C3355&amp;G3355&amp;D3355&lt;&gt;'Funnel setup'!$K$3&amp;'Funnel setup'!$K$4&amp;'Funnel setup'!$K$6,".",IF(A3354=".",1,A3354+1))</f>
        <v>.</v>
      </c>
      <c r="B3355" s="244" t="str">
        <f t="shared" si="52"/>
        <v/>
      </c>
    </row>
    <row r="3356" spans="1:2" x14ac:dyDescent="0.2">
      <c r="A3356" t="str">
        <f>IF(C3356&amp;G3356&amp;D3356&lt;&gt;'Funnel setup'!$K$3&amp;'Funnel setup'!$K$4&amp;'Funnel setup'!$K$6,".",IF(A3355=".",1,A3355+1))</f>
        <v>.</v>
      </c>
      <c r="B3356" s="244" t="str">
        <f t="shared" si="52"/>
        <v/>
      </c>
    </row>
    <row r="3357" spans="1:2" x14ac:dyDescent="0.2">
      <c r="A3357" t="str">
        <f>IF(C3357&amp;G3357&amp;D3357&lt;&gt;'Funnel setup'!$K$3&amp;'Funnel setup'!$K$4&amp;'Funnel setup'!$K$6,".",IF(A3356=".",1,A3356+1))</f>
        <v>.</v>
      </c>
      <c r="B3357" s="244" t="str">
        <f t="shared" si="52"/>
        <v/>
      </c>
    </row>
    <row r="3358" spans="1:2" x14ac:dyDescent="0.2">
      <c r="A3358" t="str">
        <f>IF(C3358&amp;G3358&amp;D3358&lt;&gt;'Funnel setup'!$K$3&amp;'Funnel setup'!$K$4&amp;'Funnel setup'!$K$6,".",IF(A3357=".",1,A3357+1))</f>
        <v>.</v>
      </c>
      <c r="B3358" s="244" t="str">
        <f t="shared" si="52"/>
        <v/>
      </c>
    </row>
    <row r="3359" spans="1:2" x14ac:dyDescent="0.2">
      <c r="A3359" t="str">
        <f>IF(C3359&amp;G3359&amp;D3359&lt;&gt;'Funnel setup'!$K$3&amp;'Funnel setup'!$K$4&amp;'Funnel setup'!$K$6,".",IF(A3358=".",1,A3358+1))</f>
        <v>.</v>
      </c>
      <c r="B3359" s="244" t="str">
        <f t="shared" si="52"/>
        <v/>
      </c>
    </row>
    <row r="3360" spans="1:2" x14ac:dyDescent="0.2">
      <c r="A3360" t="str">
        <f>IF(C3360&amp;G3360&amp;D3360&lt;&gt;'Funnel setup'!$K$3&amp;'Funnel setup'!$K$4&amp;'Funnel setup'!$K$6,".",IF(A3359=".",1,A3359+1))</f>
        <v>.</v>
      </c>
      <c r="B3360" s="244" t="str">
        <f t="shared" si="52"/>
        <v/>
      </c>
    </row>
    <row r="3361" spans="1:2" x14ac:dyDescent="0.2">
      <c r="A3361" t="str">
        <f>IF(C3361&amp;G3361&amp;D3361&lt;&gt;'Funnel setup'!$K$3&amp;'Funnel setup'!$K$4&amp;'Funnel setup'!$K$6,".",IF(A3360=".",1,A3360+1))</f>
        <v>.</v>
      </c>
      <c r="B3361" s="244" t="str">
        <f t="shared" si="52"/>
        <v/>
      </c>
    </row>
    <row r="3362" spans="1:2" x14ac:dyDescent="0.2">
      <c r="A3362" t="str">
        <f>IF(C3362&amp;G3362&amp;D3362&lt;&gt;'Funnel setup'!$K$3&amp;'Funnel setup'!$K$4&amp;'Funnel setup'!$K$6,".",IF(A3361=".",1,A3361+1))</f>
        <v>.</v>
      </c>
      <c r="B3362" s="244" t="str">
        <f t="shared" si="52"/>
        <v/>
      </c>
    </row>
    <row r="3363" spans="1:2" x14ac:dyDescent="0.2">
      <c r="A3363" t="str">
        <f>IF(C3363&amp;G3363&amp;D3363&lt;&gt;'Funnel setup'!$K$3&amp;'Funnel setup'!$K$4&amp;'Funnel setup'!$K$6,".",IF(A3362=".",1,A3362+1))</f>
        <v>.</v>
      </c>
      <c r="B3363" s="244" t="str">
        <f t="shared" si="52"/>
        <v/>
      </c>
    </row>
    <row r="3364" spans="1:2" x14ac:dyDescent="0.2">
      <c r="A3364" t="str">
        <f>IF(C3364&amp;G3364&amp;D3364&lt;&gt;'Funnel setup'!$K$3&amp;'Funnel setup'!$K$4&amp;'Funnel setup'!$K$6,".",IF(A3363=".",1,A3363+1))</f>
        <v>.</v>
      </c>
      <c r="B3364" s="244" t="str">
        <f t="shared" si="52"/>
        <v/>
      </c>
    </row>
    <row r="3365" spans="1:2" x14ac:dyDescent="0.2">
      <c r="A3365" t="str">
        <f>IF(C3365&amp;G3365&amp;D3365&lt;&gt;'Funnel setup'!$K$3&amp;'Funnel setup'!$K$4&amp;'Funnel setup'!$K$6,".",IF(A3364=".",1,A3364+1))</f>
        <v>.</v>
      </c>
      <c r="B3365" s="244" t="str">
        <f t="shared" si="52"/>
        <v/>
      </c>
    </row>
    <row r="3366" spans="1:2" x14ac:dyDescent="0.2">
      <c r="A3366" t="str">
        <f>IF(C3366&amp;G3366&amp;D3366&lt;&gt;'Funnel setup'!$K$3&amp;'Funnel setup'!$K$4&amp;'Funnel setup'!$K$6,".",IF(A3365=".",1,A3365+1))</f>
        <v>.</v>
      </c>
      <c r="B3366" s="244" t="str">
        <f t="shared" si="52"/>
        <v/>
      </c>
    </row>
    <row r="3367" spans="1:2" x14ac:dyDescent="0.2">
      <c r="A3367" t="str">
        <f>IF(C3367&amp;G3367&amp;D3367&lt;&gt;'Funnel setup'!$K$3&amp;'Funnel setup'!$K$4&amp;'Funnel setup'!$K$6,".",IF(A3366=".",1,A3366+1))</f>
        <v>.</v>
      </c>
      <c r="B3367" s="244" t="str">
        <f t="shared" si="52"/>
        <v/>
      </c>
    </row>
    <row r="3368" spans="1:2" x14ac:dyDescent="0.2">
      <c r="A3368" t="str">
        <f>IF(C3368&amp;G3368&amp;D3368&lt;&gt;'Funnel setup'!$K$3&amp;'Funnel setup'!$K$4&amp;'Funnel setup'!$K$6,".",IF(A3367=".",1,A3367+1))</f>
        <v>.</v>
      </c>
      <c r="B3368" s="244" t="str">
        <f t="shared" si="52"/>
        <v/>
      </c>
    </row>
    <row r="3369" spans="1:2" x14ac:dyDescent="0.2">
      <c r="A3369" t="str">
        <f>IF(C3369&amp;G3369&amp;D3369&lt;&gt;'Funnel setup'!$K$3&amp;'Funnel setup'!$K$4&amp;'Funnel setup'!$K$6,".",IF(A3368=".",1,A3368+1))</f>
        <v>.</v>
      </c>
      <c r="B3369" s="244" t="str">
        <f t="shared" si="52"/>
        <v/>
      </c>
    </row>
    <row r="3370" spans="1:2" x14ac:dyDescent="0.2">
      <c r="A3370" t="str">
        <f>IF(C3370&amp;G3370&amp;D3370&lt;&gt;'Funnel setup'!$K$3&amp;'Funnel setup'!$K$4&amp;'Funnel setup'!$K$6,".",IF(A3369=".",1,A3369+1))</f>
        <v>.</v>
      </c>
      <c r="B3370" s="244" t="str">
        <f t="shared" si="52"/>
        <v/>
      </c>
    </row>
    <row r="3371" spans="1:2" x14ac:dyDescent="0.2">
      <c r="A3371" t="str">
        <f>IF(C3371&amp;G3371&amp;D3371&lt;&gt;'Funnel setup'!$K$3&amp;'Funnel setup'!$K$4&amp;'Funnel setup'!$K$6,".",IF(A3370=".",1,A3370+1))</f>
        <v>.</v>
      </c>
      <c r="B3371" s="244" t="str">
        <f t="shared" si="52"/>
        <v/>
      </c>
    </row>
    <row r="3372" spans="1:2" x14ac:dyDescent="0.2">
      <c r="A3372" t="str">
        <f>IF(C3372&amp;G3372&amp;D3372&lt;&gt;'Funnel setup'!$K$3&amp;'Funnel setup'!$K$4&amp;'Funnel setup'!$K$6,".",IF(A3371=".",1,A3371+1))</f>
        <v>.</v>
      </c>
      <c r="B3372" s="244" t="str">
        <f t="shared" si="52"/>
        <v/>
      </c>
    </row>
    <row r="3373" spans="1:2" x14ac:dyDescent="0.2">
      <c r="A3373" t="str">
        <f>IF(C3373&amp;G3373&amp;D3373&lt;&gt;'Funnel setup'!$K$3&amp;'Funnel setup'!$K$4&amp;'Funnel setup'!$K$6,".",IF(A3372=".",1,A3372+1))</f>
        <v>.</v>
      </c>
      <c r="B3373" s="244" t="str">
        <f t="shared" si="52"/>
        <v/>
      </c>
    </row>
    <row r="3374" spans="1:2" x14ac:dyDescent="0.2">
      <c r="A3374" t="str">
        <f>IF(C3374&amp;G3374&amp;D3374&lt;&gt;'Funnel setup'!$K$3&amp;'Funnel setup'!$K$4&amp;'Funnel setup'!$K$6,".",IF(A3373=".",1,A3373+1))</f>
        <v>.</v>
      </c>
      <c r="B3374" s="244" t="str">
        <f t="shared" si="52"/>
        <v/>
      </c>
    </row>
    <row r="3375" spans="1:2" x14ac:dyDescent="0.2">
      <c r="A3375" t="str">
        <f>IF(C3375&amp;G3375&amp;D3375&lt;&gt;'Funnel setup'!$K$3&amp;'Funnel setup'!$K$4&amp;'Funnel setup'!$K$6,".",IF(A3374=".",1,A3374+1))</f>
        <v>.</v>
      </c>
      <c r="B3375" s="244" t="str">
        <f t="shared" si="52"/>
        <v/>
      </c>
    </row>
    <row r="3376" spans="1:2" x14ac:dyDescent="0.2">
      <c r="A3376" t="str">
        <f>IF(C3376&amp;G3376&amp;D3376&lt;&gt;'Funnel setup'!$K$3&amp;'Funnel setup'!$K$4&amp;'Funnel setup'!$K$6,".",IF(A3375=".",1,A3375+1))</f>
        <v>.</v>
      </c>
      <c r="B3376" s="244" t="str">
        <f t="shared" si="52"/>
        <v/>
      </c>
    </row>
    <row r="3377" spans="1:2" x14ac:dyDescent="0.2">
      <c r="A3377" t="str">
        <f>IF(C3377&amp;G3377&amp;D3377&lt;&gt;'Funnel setup'!$K$3&amp;'Funnel setup'!$K$4&amp;'Funnel setup'!$K$6,".",IF(A3376=".",1,A3376+1))</f>
        <v>.</v>
      </c>
      <c r="B3377" s="244" t="str">
        <f t="shared" si="52"/>
        <v/>
      </c>
    </row>
    <row r="3378" spans="1:2" x14ac:dyDescent="0.2">
      <c r="A3378" t="str">
        <f>IF(C3378&amp;G3378&amp;D3378&lt;&gt;'Funnel setup'!$K$3&amp;'Funnel setup'!$K$4&amp;'Funnel setup'!$K$6,".",IF(A3377=".",1,A3377+1))</f>
        <v>.</v>
      </c>
      <c r="B3378" s="244" t="str">
        <f t="shared" si="52"/>
        <v/>
      </c>
    </row>
    <row r="3379" spans="1:2" x14ac:dyDescent="0.2">
      <c r="A3379" t="str">
        <f>IF(C3379&amp;G3379&amp;D3379&lt;&gt;'Funnel setup'!$K$3&amp;'Funnel setup'!$K$4&amp;'Funnel setup'!$K$6,".",IF(A3378=".",1,A3378+1))</f>
        <v>.</v>
      </c>
      <c r="B3379" s="244" t="str">
        <f t="shared" si="52"/>
        <v/>
      </c>
    </row>
    <row r="3380" spans="1:2" x14ac:dyDescent="0.2">
      <c r="A3380" t="str">
        <f>IF(C3380&amp;G3380&amp;D3380&lt;&gt;'Funnel setup'!$K$3&amp;'Funnel setup'!$K$4&amp;'Funnel setup'!$K$6,".",IF(A3379=".",1,A3379+1))</f>
        <v>.</v>
      </c>
      <c r="B3380" s="244" t="str">
        <f t="shared" si="52"/>
        <v/>
      </c>
    </row>
    <row r="3381" spans="1:2" x14ac:dyDescent="0.2">
      <c r="A3381" t="str">
        <f>IF(C3381&amp;G3381&amp;D3381&lt;&gt;'Funnel setup'!$K$3&amp;'Funnel setup'!$K$4&amp;'Funnel setup'!$K$6,".",IF(A3380=".",1,A3380+1))</f>
        <v>.</v>
      </c>
      <c r="B3381" s="244" t="str">
        <f t="shared" si="52"/>
        <v/>
      </c>
    </row>
    <row r="3382" spans="1:2" x14ac:dyDescent="0.2">
      <c r="A3382" t="str">
        <f>IF(C3382&amp;G3382&amp;D3382&lt;&gt;'Funnel setup'!$K$3&amp;'Funnel setup'!$K$4&amp;'Funnel setup'!$K$6,".",IF(A3381=".",1,A3381+1))</f>
        <v>.</v>
      </c>
      <c r="B3382" s="244" t="str">
        <f t="shared" si="52"/>
        <v/>
      </c>
    </row>
    <row r="3383" spans="1:2" x14ac:dyDescent="0.2">
      <c r="A3383" t="str">
        <f>IF(C3383&amp;G3383&amp;D3383&lt;&gt;'Funnel setup'!$K$3&amp;'Funnel setup'!$K$4&amp;'Funnel setup'!$K$6,".",IF(A3382=".",1,A3382+1))</f>
        <v>.</v>
      </c>
      <c r="B3383" s="244" t="str">
        <f t="shared" si="52"/>
        <v/>
      </c>
    </row>
    <row r="3384" spans="1:2" x14ac:dyDescent="0.2">
      <c r="A3384" t="str">
        <f>IF(C3384&amp;G3384&amp;D3384&lt;&gt;'Funnel setup'!$K$3&amp;'Funnel setup'!$K$4&amp;'Funnel setup'!$K$6,".",IF(A3383=".",1,A3383+1))</f>
        <v>.</v>
      </c>
      <c r="B3384" s="244" t="str">
        <f t="shared" si="52"/>
        <v/>
      </c>
    </row>
    <row r="3385" spans="1:2" x14ac:dyDescent="0.2">
      <c r="A3385" t="str">
        <f>IF(C3385&amp;G3385&amp;D3385&lt;&gt;'Funnel setup'!$K$3&amp;'Funnel setup'!$K$4&amp;'Funnel setup'!$K$6,".",IF(A3384=".",1,A3384+1))</f>
        <v>.</v>
      </c>
      <c r="B3385" s="244" t="str">
        <f t="shared" si="52"/>
        <v/>
      </c>
    </row>
    <row r="3386" spans="1:2" x14ac:dyDescent="0.2">
      <c r="A3386" t="str">
        <f>IF(C3386&amp;G3386&amp;D3386&lt;&gt;'Funnel setup'!$K$3&amp;'Funnel setup'!$K$4&amp;'Funnel setup'!$K$6,".",IF(A3385=".",1,A3385+1))</f>
        <v>.</v>
      </c>
      <c r="B3386" s="244" t="str">
        <f t="shared" si="52"/>
        <v/>
      </c>
    </row>
    <row r="3387" spans="1:2" x14ac:dyDescent="0.2">
      <c r="A3387" t="str">
        <f>IF(C3387&amp;G3387&amp;D3387&lt;&gt;'Funnel setup'!$K$3&amp;'Funnel setup'!$K$4&amp;'Funnel setup'!$K$6,".",IF(A3386=".",1,A3386+1))</f>
        <v>.</v>
      </c>
      <c r="B3387" s="244" t="str">
        <f t="shared" si="52"/>
        <v/>
      </c>
    </row>
    <row r="3388" spans="1:2" x14ac:dyDescent="0.2">
      <c r="A3388" t="str">
        <f>IF(C3388&amp;G3388&amp;D3388&lt;&gt;'Funnel setup'!$K$3&amp;'Funnel setup'!$K$4&amp;'Funnel setup'!$K$6,".",IF(A3387=".",1,A3387+1))</f>
        <v>.</v>
      </c>
      <c r="B3388" s="244" t="str">
        <f t="shared" si="52"/>
        <v/>
      </c>
    </row>
    <row r="3389" spans="1:2" x14ac:dyDescent="0.2">
      <c r="A3389" t="str">
        <f>IF(C3389&amp;G3389&amp;D3389&lt;&gt;'Funnel setup'!$K$3&amp;'Funnel setup'!$K$4&amp;'Funnel setup'!$K$6,".",IF(A3388=".",1,A3388+1))</f>
        <v>.</v>
      </c>
      <c r="B3389" s="244" t="str">
        <f t="shared" si="52"/>
        <v/>
      </c>
    </row>
    <row r="3390" spans="1:2" x14ac:dyDescent="0.2">
      <c r="A3390" t="str">
        <f>IF(C3390&amp;G3390&amp;D3390&lt;&gt;'Funnel setup'!$K$3&amp;'Funnel setup'!$K$4&amp;'Funnel setup'!$K$6,".",IF(A3389=".",1,A3389+1))</f>
        <v>.</v>
      </c>
      <c r="B3390" s="244" t="str">
        <f t="shared" si="52"/>
        <v/>
      </c>
    </row>
    <row r="3391" spans="1:2" x14ac:dyDescent="0.2">
      <c r="A3391" t="str">
        <f>IF(C3391&amp;G3391&amp;D3391&lt;&gt;'Funnel setup'!$K$3&amp;'Funnel setup'!$K$4&amp;'Funnel setup'!$K$6,".",IF(A3390=".",1,A3390+1))</f>
        <v>.</v>
      </c>
      <c r="B3391" s="244" t="str">
        <f t="shared" si="52"/>
        <v/>
      </c>
    </row>
    <row r="3392" spans="1:2" x14ac:dyDescent="0.2">
      <c r="A3392" t="str">
        <f>IF(C3392&amp;G3392&amp;D3392&lt;&gt;'Funnel setup'!$K$3&amp;'Funnel setup'!$K$4&amp;'Funnel setup'!$K$6,".",IF(A3391=".",1,A3391+1))</f>
        <v>.</v>
      </c>
      <c r="B3392" s="244" t="str">
        <f t="shared" si="52"/>
        <v/>
      </c>
    </row>
    <row r="3393" spans="1:2" x14ac:dyDescent="0.2">
      <c r="A3393" t="str">
        <f>IF(C3393&amp;G3393&amp;D3393&lt;&gt;'Funnel setup'!$K$3&amp;'Funnel setup'!$K$4&amp;'Funnel setup'!$K$6,".",IF(A3392=".",1,A3392+1))</f>
        <v>.</v>
      </c>
      <c r="B3393" s="244" t="str">
        <f t="shared" si="52"/>
        <v/>
      </c>
    </row>
    <row r="3394" spans="1:2" x14ac:dyDescent="0.2">
      <c r="A3394" t="str">
        <f>IF(C3394&amp;G3394&amp;D3394&lt;&gt;'Funnel setup'!$K$3&amp;'Funnel setup'!$K$4&amp;'Funnel setup'!$K$6,".",IF(A3393=".",1,A3393+1))</f>
        <v>.</v>
      </c>
      <c r="B3394" s="244" t="str">
        <f t="shared" ref="B3394:B3457" si="53">C3394&amp;D3394&amp;F3394&amp;G3394</f>
        <v/>
      </c>
    </row>
    <row r="3395" spans="1:2" x14ac:dyDescent="0.2">
      <c r="A3395" t="str">
        <f>IF(C3395&amp;G3395&amp;D3395&lt;&gt;'Funnel setup'!$K$3&amp;'Funnel setup'!$K$4&amp;'Funnel setup'!$K$6,".",IF(A3394=".",1,A3394+1))</f>
        <v>.</v>
      </c>
      <c r="B3395" s="244" t="str">
        <f t="shared" si="53"/>
        <v/>
      </c>
    </row>
    <row r="3396" spans="1:2" x14ac:dyDescent="0.2">
      <c r="A3396" t="str">
        <f>IF(C3396&amp;G3396&amp;D3396&lt;&gt;'Funnel setup'!$K$3&amp;'Funnel setup'!$K$4&amp;'Funnel setup'!$K$6,".",IF(A3395=".",1,A3395+1))</f>
        <v>.</v>
      </c>
      <c r="B3396" s="244" t="str">
        <f t="shared" si="53"/>
        <v/>
      </c>
    </row>
    <row r="3397" spans="1:2" x14ac:dyDescent="0.2">
      <c r="A3397" t="str">
        <f>IF(C3397&amp;G3397&amp;D3397&lt;&gt;'Funnel setup'!$K$3&amp;'Funnel setup'!$K$4&amp;'Funnel setup'!$K$6,".",IF(A3396=".",1,A3396+1))</f>
        <v>.</v>
      </c>
      <c r="B3397" s="244" t="str">
        <f t="shared" si="53"/>
        <v/>
      </c>
    </row>
    <row r="3398" spans="1:2" x14ac:dyDescent="0.2">
      <c r="A3398" t="str">
        <f>IF(C3398&amp;G3398&amp;D3398&lt;&gt;'Funnel setup'!$K$3&amp;'Funnel setup'!$K$4&amp;'Funnel setup'!$K$6,".",IF(A3397=".",1,A3397+1))</f>
        <v>.</v>
      </c>
      <c r="B3398" s="244" t="str">
        <f t="shared" si="53"/>
        <v/>
      </c>
    </row>
    <row r="3399" spans="1:2" x14ac:dyDescent="0.2">
      <c r="A3399" t="str">
        <f>IF(C3399&amp;G3399&amp;D3399&lt;&gt;'Funnel setup'!$K$3&amp;'Funnel setup'!$K$4&amp;'Funnel setup'!$K$6,".",IF(A3398=".",1,A3398+1))</f>
        <v>.</v>
      </c>
      <c r="B3399" s="244" t="str">
        <f t="shared" si="53"/>
        <v/>
      </c>
    </row>
    <row r="3400" spans="1:2" x14ac:dyDescent="0.2">
      <c r="A3400" t="str">
        <f>IF(C3400&amp;G3400&amp;D3400&lt;&gt;'Funnel setup'!$K$3&amp;'Funnel setup'!$K$4&amp;'Funnel setup'!$K$6,".",IF(A3399=".",1,A3399+1))</f>
        <v>.</v>
      </c>
      <c r="B3400" s="244" t="str">
        <f t="shared" si="53"/>
        <v/>
      </c>
    </row>
    <row r="3401" spans="1:2" x14ac:dyDescent="0.2">
      <c r="A3401" t="str">
        <f>IF(C3401&amp;G3401&amp;D3401&lt;&gt;'Funnel setup'!$K$3&amp;'Funnel setup'!$K$4&amp;'Funnel setup'!$K$6,".",IF(A3400=".",1,A3400+1))</f>
        <v>.</v>
      </c>
      <c r="B3401" s="244" t="str">
        <f t="shared" si="53"/>
        <v/>
      </c>
    </row>
    <row r="3402" spans="1:2" x14ac:dyDescent="0.2">
      <c r="A3402" t="str">
        <f>IF(C3402&amp;G3402&amp;D3402&lt;&gt;'Funnel setup'!$K$3&amp;'Funnel setup'!$K$4&amp;'Funnel setup'!$K$6,".",IF(A3401=".",1,A3401+1))</f>
        <v>.</v>
      </c>
      <c r="B3402" s="244" t="str">
        <f t="shared" si="53"/>
        <v/>
      </c>
    </row>
    <row r="3403" spans="1:2" x14ac:dyDescent="0.2">
      <c r="A3403" t="str">
        <f>IF(C3403&amp;G3403&amp;D3403&lt;&gt;'Funnel setup'!$K$3&amp;'Funnel setup'!$K$4&amp;'Funnel setup'!$K$6,".",IF(A3402=".",1,A3402+1))</f>
        <v>.</v>
      </c>
      <c r="B3403" s="244" t="str">
        <f t="shared" si="53"/>
        <v/>
      </c>
    </row>
    <row r="3404" spans="1:2" x14ac:dyDescent="0.2">
      <c r="A3404" t="str">
        <f>IF(C3404&amp;G3404&amp;D3404&lt;&gt;'Funnel setup'!$K$3&amp;'Funnel setup'!$K$4&amp;'Funnel setup'!$K$6,".",IF(A3403=".",1,A3403+1))</f>
        <v>.</v>
      </c>
      <c r="B3404" s="244" t="str">
        <f t="shared" si="53"/>
        <v/>
      </c>
    </row>
    <row r="3405" spans="1:2" x14ac:dyDescent="0.2">
      <c r="A3405" t="str">
        <f>IF(C3405&amp;G3405&amp;D3405&lt;&gt;'Funnel setup'!$K$3&amp;'Funnel setup'!$K$4&amp;'Funnel setup'!$K$6,".",IF(A3404=".",1,A3404+1))</f>
        <v>.</v>
      </c>
      <c r="B3405" s="244" t="str">
        <f t="shared" si="53"/>
        <v/>
      </c>
    </row>
    <row r="3406" spans="1:2" x14ac:dyDescent="0.2">
      <c r="A3406" t="str">
        <f>IF(C3406&amp;G3406&amp;D3406&lt;&gt;'Funnel setup'!$K$3&amp;'Funnel setup'!$K$4&amp;'Funnel setup'!$K$6,".",IF(A3405=".",1,A3405+1))</f>
        <v>.</v>
      </c>
      <c r="B3406" s="244" t="str">
        <f t="shared" si="53"/>
        <v/>
      </c>
    </row>
    <row r="3407" spans="1:2" x14ac:dyDescent="0.2">
      <c r="A3407" t="str">
        <f>IF(C3407&amp;G3407&amp;D3407&lt;&gt;'Funnel setup'!$K$3&amp;'Funnel setup'!$K$4&amp;'Funnel setup'!$K$6,".",IF(A3406=".",1,A3406+1))</f>
        <v>.</v>
      </c>
      <c r="B3407" s="244" t="str">
        <f t="shared" si="53"/>
        <v/>
      </c>
    </row>
    <row r="3408" spans="1:2" x14ac:dyDescent="0.2">
      <c r="A3408" t="str">
        <f>IF(C3408&amp;G3408&amp;D3408&lt;&gt;'Funnel setup'!$K$3&amp;'Funnel setup'!$K$4&amp;'Funnel setup'!$K$6,".",IF(A3407=".",1,A3407+1))</f>
        <v>.</v>
      </c>
      <c r="B3408" s="244" t="str">
        <f t="shared" si="53"/>
        <v/>
      </c>
    </row>
    <row r="3409" spans="1:2" x14ac:dyDescent="0.2">
      <c r="A3409" t="str">
        <f>IF(C3409&amp;G3409&amp;D3409&lt;&gt;'Funnel setup'!$K$3&amp;'Funnel setup'!$K$4&amp;'Funnel setup'!$K$6,".",IF(A3408=".",1,A3408+1))</f>
        <v>.</v>
      </c>
      <c r="B3409" s="244" t="str">
        <f t="shared" si="53"/>
        <v/>
      </c>
    </row>
    <row r="3410" spans="1:2" x14ac:dyDescent="0.2">
      <c r="A3410" t="str">
        <f>IF(C3410&amp;G3410&amp;D3410&lt;&gt;'Funnel setup'!$K$3&amp;'Funnel setup'!$K$4&amp;'Funnel setup'!$K$6,".",IF(A3409=".",1,A3409+1))</f>
        <v>.</v>
      </c>
      <c r="B3410" s="244" t="str">
        <f t="shared" si="53"/>
        <v/>
      </c>
    </row>
    <row r="3411" spans="1:2" x14ac:dyDescent="0.2">
      <c r="A3411" t="str">
        <f>IF(C3411&amp;G3411&amp;D3411&lt;&gt;'Funnel setup'!$K$3&amp;'Funnel setup'!$K$4&amp;'Funnel setup'!$K$6,".",IF(A3410=".",1,A3410+1))</f>
        <v>.</v>
      </c>
      <c r="B3411" s="244" t="str">
        <f t="shared" si="53"/>
        <v/>
      </c>
    </row>
    <row r="3412" spans="1:2" x14ac:dyDescent="0.2">
      <c r="A3412" t="str">
        <f>IF(C3412&amp;G3412&amp;D3412&lt;&gt;'Funnel setup'!$K$3&amp;'Funnel setup'!$K$4&amp;'Funnel setup'!$K$6,".",IF(A3411=".",1,A3411+1))</f>
        <v>.</v>
      </c>
      <c r="B3412" s="244" t="str">
        <f t="shared" si="53"/>
        <v/>
      </c>
    </row>
    <row r="3413" spans="1:2" x14ac:dyDescent="0.2">
      <c r="A3413" t="str">
        <f>IF(C3413&amp;G3413&amp;D3413&lt;&gt;'Funnel setup'!$K$3&amp;'Funnel setup'!$K$4&amp;'Funnel setup'!$K$6,".",IF(A3412=".",1,A3412+1))</f>
        <v>.</v>
      </c>
      <c r="B3413" s="244" t="str">
        <f t="shared" si="53"/>
        <v/>
      </c>
    </row>
    <row r="3414" spans="1:2" x14ac:dyDescent="0.2">
      <c r="A3414" t="str">
        <f>IF(C3414&amp;G3414&amp;D3414&lt;&gt;'Funnel setup'!$K$3&amp;'Funnel setup'!$K$4&amp;'Funnel setup'!$K$6,".",IF(A3413=".",1,A3413+1))</f>
        <v>.</v>
      </c>
      <c r="B3414" s="244" t="str">
        <f t="shared" si="53"/>
        <v/>
      </c>
    </row>
    <row r="3415" spans="1:2" x14ac:dyDescent="0.2">
      <c r="A3415" t="str">
        <f>IF(C3415&amp;G3415&amp;D3415&lt;&gt;'Funnel setup'!$K$3&amp;'Funnel setup'!$K$4&amp;'Funnel setup'!$K$6,".",IF(A3414=".",1,A3414+1))</f>
        <v>.</v>
      </c>
      <c r="B3415" s="244" t="str">
        <f t="shared" si="53"/>
        <v/>
      </c>
    </row>
    <row r="3416" spans="1:2" x14ac:dyDescent="0.2">
      <c r="A3416" t="str">
        <f>IF(C3416&amp;G3416&amp;D3416&lt;&gt;'Funnel setup'!$K$3&amp;'Funnel setup'!$K$4&amp;'Funnel setup'!$K$6,".",IF(A3415=".",1,A3415+1))</f>
        <v>.</v>
      </c>
      <c r="B3416" s="244" t="str">
        <f t="shared" si="53"/>
        <v/>
      </c>
    </row>
    <row r="3417" spans="1:2" x14ac:dyDescent="0.2">
      <c r="A3417" t="str">
        <f>IF(C3417&amp;G3417&amp;D3417&lt;&gt;'Funnel setup'!$K$3&amp;'Funnel setup'!$K$4&amp;'Funnel setup'!$K$6,".",IF(A3416=".",1,A3416+1))</f>
        <v>.</v>
      </c>
      <c r="B3417" s="244" t="str">
        <f t="shared" si="53"/>
        <v/>
      </c>
    </row>
    <row r="3418" spans="1:2" x14ac:dyDescent="0.2">
      <c r="A3418" t="str">
        <f>IF(C3418&amp;G3418&amp;D3418&lt;&gt;'Funnel setup'!$K$3&amp;'Funnel setup'!$K$4&amp;'Funnel setup'!$K$6,".",IF(A3417=".",1,A3417+1))</f>
        <v>.</v>
      </c>
      <c r="B3418" s="244" t="str">
        <f t="shared" si="53"/>
        <v/>
      </c>
    </row>
    <row r="3419" spans="1:2" x14ac:dyDescent="0.2">
      <c r="A3419" t="str">
        <f>IF(C3419&amp;G3419&amp;D3419&lt;&gt;'Funnel setup'!$K$3&amp;'Funnel setup'!$K$4&amp;'Funnel setup'!$K$6,".",IF(A3418=".",1,A3418+1))</f>
        <v>.</v>
      </c>
      <c r="B3419" s="244" t="str">
        <f t="shared" si="53"/>
        <v/>
      </c>
    </row>
    <row r="3420" spans="1:2" x14ac:dyDescent="0.2">
      <c r="A3420" t="str">
        <f>IF(C3420&amp;G3420&amp;D3420&lt;&gt;'Funnel setup'!$K$3&amp;'Funnel setup'!$K$4&amp;'Funnel setup'!$K$6,".",IF(A3419=".",1,A3419+1))</f>
        <v>.</v>
      </c>
      <c r="B3420" s="244" t="str">
        <f t="shared" si="53"/>
        <v/>
      </c>
    </row>
    <row r="3421" spans="1:2" x14ac:dyDescent="0.2">
      <c r="A3421" t="str">
        <f>IF(C3421&amp;G3421&amp;D3421&lt;&gt;'Funnel setup'!$K$3&amp;'Funnel setup'!$K$4&amp;'Funnel setup'!$K$6,".",IF(A3420=".",1,A3420+1))</f>
        <v>.</v>
      </c>
      <c r="B3421" s="244" t="str">
        <f t="shared" si="53"/>
        <v/>
      </c>
    </row>
    <row r="3422" spans="1:2" x14ac:dyDescent="0.2">
      <c r="A3422" t="str">
        <f>IF(C3422&amp;G3422&amp;D3422&lt;&gt;'Funnel setup'!$K$3&amp;'Funnel setup'!$K$4&amp;'Funnel setup'!$K$6,".",IF(A3421=".",1,A3421+1))</f>
        <v>.</v>
      </c>
      <c r="B3422" s="244" t="str">
        <f t="shared" si="53"/>
        <v/>
      </c>
    </row>
    <row r="3423" spans="1:2" x14ac:dyDescent="0.2">
      <c r="A3423" t="str">
        <f>IF(C3423&amp;G3423&amp;D3423&lt;&gt;'Funnel setup'!$K$3&amp;'Funnel setup'!$K$4&amp;'Funnel setup'!$K$6,".",IF(A3422=".",1,A3422+1))</f>
        <v>.</v>
      </c>
      <c r="B3423" s="244" t="str">
        <f t="shared" si="53"/>
        <v/>
      </c>
    </row>
    <row r="3424" spans="1:2" x14ac:dyDescent="0.2">
      <c r="A3424" t="str">
        <f>IF(C3424&amp;G3424&amp;D3424&lt;&gt;'Funnel setup'!$K$3&amp;'Funnel setup'!$K$4&amp;'Funnel setup'!$K$6,".",IF(A3423=".",1,A3423+1))</f>
        <v>.</v>
      </c>
      <c r="B3424" s="244" t="str">
        <f t="shared" si="53"/>
        <v/>
      </c>
    </row>
    <row r="3425" spans="1:2" x14ac:dyDescent="0.2">
      <c r="A3425" t="str">
        <f>IF(C3425&amp;G3425&amp;D3425&lt;&gt;'Funnel setup'!$K$3&amp;'Funnel setup'!$K$4&amp;'Funnel setup'!$K$6,".",IF(A3424=".",1,A3424+1))</f>
        <v>.</v>
      </c>
      <c r="B3425" s="244" t="str">
        <f t="shared" si="53"/>
        <v/>
      </c>
    </row>
    <row r="3426" spans="1:2" x14ac:dyDescent="0.2">
      <c r="A3426" t="str">
        <f>IF(C3426&amp;G3426&amp;D3426&lt;&gt;'Funnel setup'!$K$3&amp;'Funnel setup'!$K$4&amp;'Funnel setup'!$K$6,".",IF(A3425=".",1,A3425+1))</f>
        <v>.</v>
      </c>
      <c r="B3426" s="244" t="str">
        <f t="shared" si="53"/>
        <v/>
      </c>
    </row>
    <row r="3427" spans="1:2" x14ac:dyDescent="0.2">
      <c r="A3427" t="str">
        <f>IF(C3427&amp;G3427&amp;D3427&lt;&gt;'Funnel setup'!$K$3&amp;'Funnel setup'!$K$4&amp;'Funnel setup'!$K$6,".",IF(A3426=".",1,A3426+1))</f>
        <v>.</v>
      </c>
      <c r="B3427" s="244" t="str">
        <f t="shared" si="53"/>
        <v/>
      </c>
    </row>
    <row r="3428" spans="1:2" x14ac:dyDescent="0.2">
      <c r="A3428" t="str">
        <f>IF(C3428&amp;G3428&amp;D3428&lt;&gt;'Funnel setup'!$K$3&amp;'Funnel setup'!$K$4&amp;'Funnel setup'!$K$6,".",IF(A3427=".",1,A3427+1))</f>
        <v>.</v>
      </c>
      <c r="B3428" s="244" t="str">
        <f t="shared" si="53"/>
        <v/>
      </c>
    </row>
    <row r="3429" spans="1:2" x14ac:dyDescent="0.2">
      <c r="A3429" t="str">
        <f>IF(C3429&amp;G3429&amp;D3429&lt;&gt;'Funnel setup'!$K$3&amp;'Funnel setup'!$K$4&amp;'Funnel setup'!$K$6,".",IF(A3428=".",1,A3428+1))</f>
        <v>.</v>
      </c>
      <c r="B3429" s="244" t="str">
        <f t="shared" si="53"/>
        <v/>
      </c>
    </row>
    <row r="3430" spans="1:2" x14ac:dyDescent="0.2">
      <c r="A3430" t="str">
        <f>IF(C3430&amp;G3430&amp;D3430&lt;&gt;'Funnel setup'!$K$3&amp;'Funnel setup'!$K$4&amp;'Funnel setup'!$K$6,".",IF(A3429=".",1,A3429+1))</f>
        <v>.</v>
      </c>
      <c r="B3430" s="244" t="str">
        <f t="shared" si="53"/>
        <v/>
      </c>
    </row>
    <row r="3431" spans="1:2" x14ac:dyDescent="0.2">
      <c r="A3431" t="str">
        <f>IF(C3431&amp;G3431&amp;D3431&lt;&gt;'Funnel setup'!$K$3&amp;'Funnel setup'!$K$4&amp;'Funnel setup'!$K$6,".",IF(A3430=".",1,A3430+1))</f>
        <v>.</v>
      </c>
      <c r="B3431" s="244" t="str">
        <f t="shared" si="53"/>
        <v/>
      </c>
    </row>
    <row r="3432" spans="1:2" x14ac:dyDescent="0.2">
      <c r="A3432" t="str">
        <f>IF(C3432&amp;G3432&amp;D3432&lt;&gt;'Funnel setup'!$K$3&amp;'Funnel setup'!$K$4&amp;'Funnel setup'!$K$6,".",IF(A3431=".",1,A3431+1))</f>
        <v>.</v>
      </c>
      <c r="B3432" s="244" t="str">
        <f t="shared" si="53"/>
        <v/>
      </c>
    </row>
    <row r="3433" spans="1:2" x14ac:dyDescent="0.2">
      <c r="A3433" t="str">
        <f>IF(C3433&amp;G3433&amp;D3433&lt;&gt;'Funnel setup'!$K$3&amp;'Funnel setup'!$K$4&amp;'Funnel setup'!$K$6,".",IF(A3432=".",1,A3432+1))</f>
        <v>.</v>
      </c>
      <c r="B3433" s="244" t="str">
        <f t="shared" si="53"/>
        <v/>
      </c>
    </row>
    <row r="3434" spans="1:2" x14ac:dyDescent="0.2">
      <c r="A3434" t="str">
        <f>IF(C3434&amp;G3434&amp;D3434&lt;&gt;'Funnel setup'!$K$3&amp;'Funnel setup'!$K$4&amp;'Funnel setup'!$K$6,".",IF(A3433=".",1,A3433+1))</f>
        <v>.</v>
      </c>
      <c r="B3434" s="244" t="str">
        <f t="shared" si="53"/>
        <v/>
      </c>
    </row>
    <row r="3435" spans="1:2" x14ac:dyDescent="0.2">
      <c r="A3435" t="str">
        <f>IF(C3435&amp;G3435&amp;D3435&lt;&gt;'Funnel setup'!$K$3&amp;'Funnel setup'!$K$4&amp;'Funnel setup'!$K$6,".",IF(A3434=".",1,A3434+1))</f>
        <v>.</v>
      </c>
      <c r="B3435" s="244" t="str">
        <f t="shared" si="53"/>
        <v/>
      </c>
    </row>
    <row r="3436" spans="1:2" x14ac:dyDescent="0.2">
      <c r="A3436" t="str">
        <f>IF(C3436&amp;G3436&amp;D3436&lt;&gt;'Funnel setup'!$K$3&amp;'Funnel setup'!$K$4&amp;'Funnel setup'!$K$6,".",IF(A3435=".",1,A3435+1))</f>
        <v>.</v>
      </c>
      <c r="B3436" s="244" t="str">
        <f t="shared" si="53"/>
        <v/>
      </c>
    </row>
    <row r="3437" spans="1:2" x14ac:dyDescent="0.2">
      <c r="A3437" t="str">
        <f>IF(C3437&amp;G3437&amp;D3437&lt;&gt;'Funnel setup'!$K$3&amp;'Funnel setup'!$K$4&amp;'Funnel setup'!$K$6,".",IF(A3436=".",1,A3436+1))</f>
        <v>.</v>
      </c>
      <c r="B3437" s="244" t="str">
        <f t="shared" si="53"/>
        <v/>
      </c>
    </row>
    <row r="3438" spans="1:2" x14ac:dyDescent="0.2">
      <c r="A3438" t="str">
        <f>IF(C3438&amp;G3438&amp;D3438&lt;&gt;'Funnel setup'!$K$3&amp;'Funnel setup'!$K$4&amp;'Funnel setup'!$K$6,".",IF(A3437=".",1,A3437+1))</f>
        <v>.</v>
      </c>
      <c r="B3438" s="244" t="str">
        <f t="shared" si="53"/>
        <v/>
      </c>
    </row>
    <row r="3439" spans="1:2" x14ac:dyDescent="0.2">
      <c r="A3439" t="str">
        <f>IF(C3439&amp;G3439&amp;D3439&lt;&gt;'Funnel setup'!$K$3&amp;'Funnel setup'!$K$4&amp;'Funnel setup'!$K$6,".",IF(A3438=".",1,A3438+1))</f>
        <v>.</v>
      </c>
      <c r="B3439" s="244" t="str">
        <f t="shared" si="53"/>
        <v/>
      </c>
    </row>
    <row r="3440" spans="1:2" x14ac:dyDescent="0.2">
      <c r="A3440" t="str">
        <f>IF(C3440&amp;G3440&amp;D3440&lt;&gt;'Funnel setup'!$K$3&amp;'Funnel setup'!$K$4&amp;'Funnel setup'!$K$6,".",IF(A3439=".",1,A3439+1))</f>
        <v>.</v>
      </c>
      <c r="B3440" s="244" t="str">
        <f t="shared" si="53"/>
        <v/>
      </c>
    </row>
    <row r="3441" spans="1:2" x14ac:dyDescent="0.2">
      <c r="A3441" t="str">
        <f>IF(C3441&amp;G3441&amp;D3441&lt;&gt;'Funnel setup'!$K$3&amp;'Funnel setup'!$K$4&amp;'Funnel setup'!$K$6,".",IF(A3440=".",1,A3440+1))</f>
        <v>.</v>
      </c>
      <c r="B3441" s="244" t="str">
        <f t="shared" si="53"/>
        <v/>
      </c>
    </row>
    <row r="3442" spans="1:2" x14ac:dyDescent="0.2">
      <c r="A3442" t="str">
        <f>IF(C3442&amp;G3442&amp;D3442&lt;&gt;'Funnel setup'!$K$3&amp;'Funnel setup'!$K$4&amp;'Funnel setup'!$K$6,".",IF(A3441=".",1,A3441+1))</f>
        <v>.</v>
      </c>
      <c r="B3442" s="244" t="str">
        <f t="shared" si="53"/>
        <v/>
      </c>
    </row>
    <row r="3443" spans="1:2" x14ac:dyDescent="0.2">
      <c r="A3443" t="str">
        <f>IF(C3443&amp;G3443&amp;D3443&lt;&gt;'Funnel setup'!$K$3&amp;'Funnel setup'!$K$4&amp;'Funnel setup'!$K$6,".",IF(A3442=".",1,A3442+1))</f>
        <v>.</v>
      </c>
      <c r="B3443" s="244" t="str">
        <f t="shared" si="53"/>
        <v/>
      </c>
    </row>
    <row r="3444" spans="1:2" x14ac:dyDescent="0.2">
      <c r="A3444" t="str">
        <f>IF(C3444&amp;G3444&amp;D3444&lt;&gt;'Funnel setup'!$K$3&amp;'Funnel setup'!$K$4&amp;'Funnel setup'!$K$6,".",IF(A3443=".",1,A3443+1))</f>
        <v>.</v>
      </c>
      <c r="B3444" s="244" t="str">
        <f t="shared" si="53"/>
        <v/>
      </c>
    </row>
    <row r="3445" spans="1:2" x14ac:dyDescent="0.2">
      <c r="A3445" t="str">
        <f>IF(C3445&amp;G3445&amp;D3445&lt;&gt;'Funnel setup'!$K$3&amp;'Funnel setup'!$K$4&amp;'Funnel setup'!$K$6,".",IF(A3444=".",1,A3444+1))</f>
        <v>.</v>
      </c>
      <c r="B3445" s="244" t="str">
        <f t="shared" si="53"/>
        <v/>
      </c>
    </row>
    <row r="3446" spans="1:2" x14ac:dyDescent="0.2">
      <c r="A3446" t="str">
        <f>IF(C3446&amp;G3446&amp;D3446&lt;&gt;'Funnel setup'!$K$3&amp;'Funnel setup'!$K$4&amp;'Funnel setup'!$K$6,".",IF(A3445=".",1,A3445+1))</f>
        <v>.</v>
      </c>
      <c r="B3446" s="244" t="str">
        <f t="shared" si="53"/>
        <v/>
      </c>
    </row>
    <row r="3447" spans="1:2" x14ac:dyDescent="0.2">
      <c r="A3447" t="str">
        <f>IF(C3447&amp;G3447&amp;D3447&lt;&gt;'Funnel setup'!$K$3&amp;'Funnel setup'!$K$4&amp;'Funnel setup'!$K$6,".",IF(A3446=".",1,A3446+1))</f>
        <v>.</v>
      </c>
      <c r="B3447" s="244" t="str">
        <f t="shared" si="53"/>
        <v/>
      </c>
    </row>
    <row r="3448" spans="1:2" x14ac:dyDescent="0.2">
      <c r="A3448" t="str">
        <f>IF(C3448&amp;G3448&amp;D3448&lt;&gt;'Funnel setup'!$K$3&amp;'Funnel setup'!$K$4&amp;'Funnel setup'!$K$6,".",IF(A3447=".",1,A3447+1))</f>
        <v>.</v>
      </c>
      <c r="B3448" s="244" t="str">
        <f t="shared" si="53"/>
        <v/>
      </c>
    </row>
    <row r="3449" spans="1:2" x14ac:dyDescent="0.2">
      <c r="A3449" t="str">
        <f>IF(C3449&amp;G3449&amp;D3449&lt;&gt;'Funnel setup'!$K$3&amp;'Funnel setup'!$K$4&amp;'Funnel setup'!$K$6,".",IF(A3448=".",1,A3448+1))</f>
        <v>.</v>
      </c>
      <c r="B3449" s="244" t="str">
        <f t="shared" si="53"/>
        <v/>
      </c>
    </row>
    <row r="3450" spans="1:2" x14ac:dyDescent="0.2">
      <c r="A3450" t="str">
        <f>IF(C3450&amp;G3450&amp;D3450&lt;&gt;'Funnel setup'!$K$3&amp;'Funnel setup'!$K$4&amp;'Funnel setup'!$K$6,".",IF(A3449=".",1,A3449+1))</f>
        <v>.</v>
      </c>
      <c r="B3450" s="244" t="str">
        <f t="shared" si="53"/>
        <v/>
      </c>
    </row>
    <row r="3451" spans="1:2" x14ac:dyDescent="0.2">
      <c r="A3451" t="str">
        <f>IF(C3451&amp;G3451&amp;D3451&lt;&gt;'Funnel setup'!$K$3&amp;'Funnel setup'!$K$4&amp;'Funnel setup'!$K$6,".",IF(A3450=".",1,A3450+1))</f>
        <v>.</v>
      </c>
      <c r="B3451" s="244" t="str">
        <f t="shared" si="53"/>
        <v/>
      </c>
    </row>
    <row r="3452" spans="1:2" x14ac:dyDescent="0.2">
      <c r="A3452" t="str">
        <f>IF(C3452&amp;G3452&amp;D3452&lt;&gt;'Funnel setup'!$K$3&amp;'Funnel setup'!$K$4&amp;'Funnel setup'!$K$6,".",IF(A3451=".",1,A3451+1))</f>
        <v>.</v>
      </c>
      <c r="B3452" s="244" t="str">
        <f t="shared" si="53"/>
        <v/>
      </c>
    </row>
    <row r="3453" spans="1:2" x14ac:dyDescent="0.2">
      <c r="A3453" t="str">
        <f>IF(C3453&amp;G3453&amp;D3453&lt;&gt;'Funnel setup'!$K$3&amp;'Funnel setup'!$K$4&amp;'Funnel setup'!$K$6,".",IF(A3452=".",1,A3452+1))</f>
        <v>.</v>
      </c>
      <c r="B3453" s="244" t="str">
        <f t="shared" si="53"/>
        <v/>
      </c>
    </row>
    <row r="3454" spans="1:2" x14ac:dyDescent="0.2">
      <c r="A3454" t="str">
        <f>IF(C3454&amp;G3454&amp;D3454&lt;&gt;'Funnel setup'!$K$3&amp;'Funnel setup'!$K$4&amp;'Funnel setup'!$K$6,".",IF(A3453=".",1,A3453+1))</f>
        <v>.</v>
      </c>
      <c r="B3454" s="244" t="str">
        <f t="shared" si="53"/>
        <v/>
      </c>
    </row>
    <row r="3455" spans="1:2" x14ac:dyDescent="0.2">
      <c r="A3455" t="str">
        <f>IF(C3455&amp;G3455&amp;D3455&lt;&gt;'Funnel setup'!$K$3&amp;'Funnel setup'!$K$4&amp;'Funnel setup'!$K$6,".",IF(A3454=".",1,A3454+1))</f>
        <v>.</v>
      </c>
      <c r="B3455" s="244" t="str">
        <f t="shared" si="53"/>
        <v/>
      </c>
    </row>
    <row r="3456" spans="1:2" x14ac:dyDescent="0.2">
      <c r="A3456" t="str">
        <f>IF(C3456&amp;G3456&amp;D3456&lt;&gt;'Funnel setup'!$K$3&amp;'Funnel setup'!$K$4&amp;'Funnel setup'!$K$6,".",IF(A3455=".",1,A3455+1))</f>
        <v>.</v>
      </c>
      <c r="B3456" s="244" t="str">
        <f t="shared" si="53"/>
        <v/>
      </c>
    </row>
    <row r="3457" spans="1:2" x14ac:dyDescent="0.2">
      <c r="A3457" t="str">
        <f>IF(C3457&amp;G3457&amp;D3457&lt;&gt;'Funnel setup'!$K$3&amp;'Funnel setup'!$K$4&amp;'Funnel setup'!$K$6,".",IF(A3456=".",1,A3456+1))</f>
        <v>.</v>
      </c>
      <c r="B3457" s="244" t="str">
        <f t="shared" si="53"/>
        <v/>
      </c>
    </row>
    <row r="3458" spans="1:2" x14ac:dyDescent="0.2">
      <c r="A3458" t="str">
        <f>IF(C3458&amp;G3458&amp;D3458&lt;&gt;'Funnel setup'!$K$3&amp;'Funnel setup'!$K$4&amp;'Funnel setup'!$K$6,".",IF(A3457=".",1,A3457+1))</f>
        <v>.</v>
      </c>
      <c r="B3458" s="244" t="str">
        <f t="shared" ref="B3458:B3521" si="54">C3458&amp;D3458&amp;F3458&amp;G3458</f>
        <v/>
      </c>
    </row>
    <row r="3459" spans="1:2" x14ac:dyDescent="0.2">
      <c r="A3459" t="str">
        <f>IF(C3459&amp;G3459&amp;D3459&lt;&gt;'Funnel setup'!$K$3&amp;'Funnel setup'!$K$4&amp;'Funnel setup'!$K$6,".",IF(A3458=".",1,A3458+1))</f>
        <v>.</v>
      </c>
      <c r="B3459" s="244" t="str">
        <f t="shared" si="54"/>
        <v/>
      </c>
    </row>
    <row r="3460" spans="1:2" x14ac:dyDescent="0.2">
      <c r="A3460" t="str">
        <f>IF(C3460&amp;G3460&amp;D3460&lt;&gt;'Funnel setup'!$K$3&amp;'Funnel setup'!$K$4&amp;'Funnel setup'!$K$6,".",IF(A3459=".",1,A3459+1))</f>
        <v>.</v>
      </c>
      <c r="B3460" s="244" t="str">
        <f t="shared" si="54"/>
        <v/>
      </c>
    </row>
    <row r="3461" spans="1:2" x14ac:dyDescent="0.2">
      <c r="A3461" t="str">
        <f>IF(C3461&amp;G3461&amp;D3461&lt;&gt;'Funnel setup'!$K$3&amp;'Funnel setup'!$K$4&amp;'Funnel setup'!$K$6,".",IF(A3460=".",1,A3460+1))</f>
        <v>.</v>
      </c>
      <c r="B3461" s="244" t="str">
        <f t="shared" si="54"/>
        <v/>
      </c>
    </row>
    <row r="3462" spans="1:2" x14ac:dyDescent="0.2">
      <c r="A3462" t="str">
        <f>IF(C3462&amp;G3462&amp;D3462&lt;&gt;'Funnel setup'!$K$3&amp;'Funnel setup'!$K$4&amp;'Funnel setup'!$K$6,".",IF(A3461=".",1,A3461+1))</f>
        <v>.</v>
      </c>
      <c r="B3462" s="244" t="str">
        <f t="shared" si="54"/>
        <v/>
      </c>
    </row>
    <row r="3463" spans="1:2" x14ac:dyDescent="0.2">
      <c r="A3463" t="str">
        <f>IF(C3463&amp;G3463&amp;D3463&lt;&gt;'Funnel setup'!$K$3&amp;'Funnel setup'!$K$4&amp;'Funnel setup'!$K$6,".",IF(A3462=".",1,A3462+1))</f>
        <v>.</v>
      </c>
      <c r="B3463" s="244" t="str">
        <f t="shared" si="54"/>
        <v/>
      </c>
    </row>
    <row r="3464" spans="1:2" x14ac:dyDescent="0.2">
      <c r="A3464" t="str">
        <f>IF(C3464&amp;G3464&amp;D3464&lt;&gt;'Funnel setup'!$K$3&amp;'Funnel setup'!$K$4&amp;'Funnel setup'!$K$6,".",IF(A3463=".",1,A3463+1))</f>
        <v>.</v>
      </c>
      <c r="B3464" s="244" t="str">
        <f t="shared" si="54"/>
        <v/>
      </c>
    </row>
    <row r="3465" spans="1:2" x14ac:dyDescent="0.2">
      <c r="A3465" t="str">
        <f>IF(C3465&amp;G3465&amp;D3465&lt;&gt;'Funnel setup'!$K$3&amp;'Funnel setup'!$K$4&amp;'Funnel setup'!$K$6,".",IF(A3464=".",1,A3464+1))</f>
        <v>.</v>
      </c>
      <c r="B3465" s="244" t="str">
        <f t="shared" si="54"/>
        <v/>
      </c>
    </row>
    <row r="3466" spans="1:2" x14ac:dyDescent="0.2">
      <c r="A3466" t="str">
        <f>IF(C3466&amp;G3466&amp;D3466&lt;&gt;'Funnel setup'!$K$3&amp;'Funnel setup'!$K$4&amp;'Funnel setup'!$K$6,".",IF(A3465=".",1,A3465+1))</f>
        <v>.</v>
      </c>
      <c r="B3466" s="244" t="str">
        <f t="shared" si="54"/>
        <v/>
      </c>
    </row>
    <row r="3467" spans="1:2" x14ac:dyDescent="0.2">
      <c r="A3467" t="str">
        <f>IF(C3467&amp;G3467&amp;D3467&lt;&gt;'Funnel setup'!$K$3&amp;'Funnel setup'!$K$4&amp;'Funnel setup'!$K$6,".",IF(A3466=".",1,A3466+1))</f>
        <v>.</v>
      </c>
      <c r="B3467" s="244" t="str">
        <f t="shared" si="54"/>
        <v/>
      </c>
    </row>
    <row r="3468" spans="1:2" x14ac:dyDescent="0.2">
      <c r="A3468" t="str">
        <f>IF(C3468&amp;G3468&amp;D3468&lt;&gt;'Funnel setup'!$K$3&amp;'Funnel setup'!$K$4&amp;'Funnel setup'!$K$6,".",IF(A3467=".",1,A3467+1))</f>
        <v>.</v>
      </c>
      <c r="B3468" s="244" t="str">
        <f t="shared" si="54"/>
        <v/>
      </c>
    </row>
    <row r="3469" spans="1:2" x14ac:dyDescent="0.2">
      <c r="A3469" t="str">
        <f>IF(C3469&amp;G3469&amp;D3469&lt;&gt;'Funnel setup'!$K$3&amp;'Funnel setup'!$K$4&amp;'Funnel setup'!$K$6,".",IF(A3468=".",1,A3468+1))</f>
        <v>.</v>
      </c>
      <c r="B3469" s="244" t="str">
        <f t="shared" si="54"/>
        <v/>
      </c>
    </row>
    <row r="3470" spans="1:2" x14ac:dyDescent="0.2">
      <c r="A3470" t="str">
        <f>IF(C3470&amp;G3470&amp;D3470&lt;&gt;'Funnel setup'!$K$3&amp;'Funnel setup'!$K$4&amp;'Funnel setup'!$K$6,".",IF(A3469=".",1,A3469+1))</f>
        <v>.</v>
      </c>
      <c r="B3470" s="244" t="str">
        <f t="shared" si="54"/>
        <v/>
      </c>
    </row>
    <row r="3471" spans="1:2" x14ac:dyDescent="0.2">
      <c r="A3471" t="str">
        <f>IF(C3471&amp;G3471&amp;D3471&lt;&gt;'Funnel setup'!$K$3&amp;'Funnel setup'!$K$4&amp;'Funnel setup'!$K$6,".",IF(A3470=".",1,A3470+1))</f>
        <v>.</v>
      </c>
      <c r="B3471" s="244" t="str">
        <f t="shared" si="54"/>
        <v/>
      </c>
    </row>
    <row r="3472" spans="1:2" x14ac:dyDescent="0.2">
      <c r="A3472" t="str">
        <f>IF(C3472&amp;G3472&amp;D3472&lt;&gt;'Funnel setup'!$K$3&amp;'Funnel setup'!$K$4&amp;'Funnel setup'!$K$6,".",IF(A3471=".",1,A3471+1))</f>
        <v>.</v>
      </c>
      <c r="B3472" s="244" t="str">
        <f t="shared" si="54"/>
        <v/>
      </c>
    </row>
    <row r="3473" spans="1:2" x14ac:dyDescent="0.2">
      <c r="A3473" t="str">
        <f>IF(C3473&amp;G3473&amp;D3473&lt;&gt;'Funnel setup'!$K$3&amp;'Funnel setup'!$K$4&amp;'Funnel setup'!$K$6,".",IF(A3472=".",1,A3472+1))</f>
        <v>.</v>
      </c>
      <c r="B3473" s="244" t="str">
        <f t="shared" si="54"/>
        <v/>
      </c>
    </row>
    <row r="3474" spans="1:2" x14ac:dyDescent="0.2">
      <c r="A3474" t="str">
        <f>IF(C3474&amp;G3474&amp;D3474&lt;&gt;'Funnel setup'!$K$3&amp;'Funnel setup'!$K$4&amp;'Funnel setup'!$K$6,".",IF(A3473=".",1,A3473+1))</f>
        <v>.</v>
      </c>
      <c r="B3474" s="244" t="str">
        <f t="shared" si="54"/>
        <v/>
      </c>
    </row>
    <row r="3475" spans="1:2" x14ac:dyDescent="0.2">
      <c r="A3475" t="str">
        <f>IF(C3475&amp;G3475&amp;D3475&lt;&gt;'Funnel setup'!$K$3&amp;'Funnel setup'!$K$4&amp;'Funnel setup'!$K$6,".",IF(A3474=".",1,A3474+1))</f>
        <v>.</v>
      </c>
      <c r="B3475" s="244" t="str">
        <f t="shared" si="54"/>
        <v/>
      </c>
    </row>
    <row r="3476" spans="1:2" x14ac:dyDescent="0.2">
      <c r="A3476" t="str">
        <f>IF(C3476&amp;G3476&amp;D3476&lt;&gt;'Funnel setup'!$K$3&amp;'Funnel setup'!$K$4&amp;'Funnel setup'!$K$6,".",IF(A3475=".",1,A3475+1))</f>
        <v>.</v>
      </c>
      <c r="B3476" s="244" t="str">
        <f t="shared" si="54"/>
        <v/>
      </c>
    </row>
    <row r="3477" spans="1:2" x14ac:dyDescent="0.2">
      <c r="A3477" t="str">
        <f>IF(C3477&amp;G3477&amp;D3477&lt;&gt;'Funnel setup'!$K$3&amp;'Funnel setup'!$K$4&amp;'Funnel setup'!$K$6,".",IF(A3476=".",1,A3476+1))</f>
        <v>.</v>
      </c>
      <c r="B3477" s="244" t="str">
        <f t="shared" si="54"/>
        <v/>
      </c>
    </row>
    <row r="3478" spans="1:2" x14ac:dyDescent="0.2">
      <c r="A3478" t="str">
        <f>IF(C3478&amp;G3478&amp;D3478&lt;&gt;'Funnel setup'!$K$3&amp;'Funnel setup'!$K$4&amp;'Funnel setup'!$K$6,".",IF(A3477=".",1,A3477+1))</f>
        <v>.</v>
      </c>
      <c r="B3478" s="244" t="str">
        <f t="shared" si="54"/>
        <v/>
      </c>
    </row>
    <row r="3479" spans="1:2" x14ac:dyDescent="0.2">
      <c r="A3479" t="str">
        <f>IF(C3479&amp;G3479&amp;D3479&lt;&gt;'Funnel setup'!$K$3&amp;'Funnel setup'!$K$4&amp;'Funnel setup'!$K$6,".",IF(A3478=".",1,A3478+1))</f>
        <v>.</v>
      </c>
      <c r="B3479" s="244" t="str">
        <f t="shared" si="54"/>
        <v/>
      </c>
    </row>
    <row r="3480" spans="1:2" x14ac:dyDescent="0.2">
      <c r="A3480" t="str">
        <f>IF(C3480&amp;G3480&amp;D3480&lt;&gt;'Funnel setup'!$K$3&amp;'Funnel setup'!$K$4&amp;'Funnel setup'!$K$6,".",IF(A3479=".",1,A3479+1))</f>
        <v>.</v>
      </c>
      <c r="B3480" s="244" t="str">
        <f t="shared" si="54"/>
        <v/>
      </c>
    </row>
    <row r="3481" spans="1:2" x14ac:dyDescent="0.2">
      <c r="A3481" t="str">
        <f>IF(C3481&amp;G3481&amp;D3481&lt;&gt;'Funnel setup'!$K$3&amp;'Funnel setup'!$K$4&amp;'Funnel setup'!$K$6,".",IF(A3480=".",1,A3480+1))</f>
        <v>.</v>
      </c>
      <c r="B3481" s="244" t="str">
        <f t="shared" si="54"/>
        <v/>
      </c>
    </row>
    <row r="3482" spans="1:2" x14ac:dyDescent="0.2">
      <c r="A3482" t="str">
        <f>IF(C3482&amp;G3482&amp;D3482&lt;&gt;'Funnel setup'!$K$3&amp;'Funnel setup'!$K$4&amp;'Funnel setup'!$K$6,".",IF(A3481=".",1,A3481+1))</f>
        <v>.</v>
      </c>
      <c r="B3482" s="244" t="str">
        <f t="shared" si="54"/>
        <v/>
      </c>
    </row>
    <row r="3483" spans="1:2" x14ac:dyDescent="0.2">
      <c r="A3483" t="str">
        <f>IF(C3483&amp;G3483&amp;D3483&lt;&gt;'Funnel setup'!$K$3&amp;'Funnel setup'!$K$4&amp;'Funnel setup'!$K$6,".",IF(A3482=".",1,A3482+1))</f>
        <v>.</v>
      </c>
      <c r="B3483" s="244" t="str">
        <f t="shared" si="54"/>
        <v/>
      </c>
    </row>
    <row r="3484" spans="1:2" x14ac:dyDescent="0.2">
      <c r="A3484" t="str">
        <f>IF(C3484&amp;G3484&amp;D3484&lt;&gt;'Funnel setup'!$K$3&amp;'Funnel setup'!$K$4&amp;'Funnel setup'!$K$6,".",IF(A3483=".",1,A3483+1))</f>
        <v>.</v>
      </c>
      <c r="B3484" s="244" t="str">
        <f t="shared" si="54"/>
        <v/>
      </c>
    </row>
    <row r="3485" spans="1:2" x14ac:dyDescent="0.2">
      <c r="A3485" t="str">
        <f>IF(C3485&amp;G3485&amp;D3485&lt;&gt;'Funnel setup'!$K$3&amp;'Funnel setup'!$K$4&amp;'Funnel setup'!$K$6,".",IF(A3484=".",1,A3484+1))</f>
        <v>.</v>
      </c>
      <c r="B3485" s="244" t="str">
        <f t="shared" si="54"/>
        <v/>
      </c>
    </row>
    <row r="3486" spans="1:2" x14ac:dyDescent="0.2">
      <c r="A3486" t="str">
        <f>IF(C3486&amp;G3486&amp;D3486&lt;&gt;'Funnel setup'!$K$3&amp;'Funnel setup'!$K$4&amp;'Funnel setup'!$K$6,".",IF(A3485=".",1,A3485+1))</f>
        <v>.</v>
      </c>
      <c r="B3486" s="244" t="str">
        <f t="shared" si="54"/>
        <v/>
      </c>
    </row>
    <row r="3487" spans="1:2" x14ac:dyDescent="0.2">
      <c r="A3487" t="str">
        <f>IF(C3487&amp;G3487&amp;D3487&lt;&gt;'Funnel setup'!$K$3&amp;'Funnel setup'!$K$4&amp;'Funnel setup'!$K$6,".",IF(A3486=".",1,A3486+1))</f>
        <v>.</v>
      </c>
      <c r="B3487" s="244" t="str">
        <f t="shared" si="54"/>
        <v/>
      </c>
    </row>
    <row r="3488" spans="1:2" x14ac:dyDescent="0.2">
      <c r="A3488" t="str">
        <f>IF(C3488&amp;G3488&amp;D3488&lt;&gt;'Funnel setup'!$K$3&amp;'Funnel setup'!$K$4&amp;'Funnel setup'!$K$6,".",IF(A3487=".",1,A3487+1))</f>
        <v>.</v>
      </c>
      <c r="B3488" s="244" t="str">
        <f t="shared" si="54"/>
        <v/>
      </c>
    </row>
    <row r="3489" spans="1:2" x14ac:dyDescent="0.2">
      <c r="A3489" t="str">
        <f>IF(C3489&amp;G3489&amp;D3489&lt;&gt;'Funnel setup'!$K$3&amp;'Funnel setup'!$K$4&amp;'Funnel setup'!$K$6,".",IF(A3488=".",1,A3488+1))</f>
        <v>.</v>
      </c>
      <c r="B3489" s="244" t="str">
        <f t="shared" si="54"/>
        <v/>
      </c>
    </row>
    <row r="3490" spans="1:2" x14ac:dyDescent="0.2">
      <c r="A3490" t="str">
        <f>IF(C3490&amp;G3490&amp;D3490&lt;&gt;'Funnel setup'!$K$3&amp;'Funnel setup'!$K$4&amp;'Funnel setup'!$K$6,".",IF(A3489=".",1,A3489+1))</f>
        <v>.</v>
      </c>
      <c r="B3490" s="244" t="str">
        <f t="shared" si="54"/>
        <v/>
      </c>
    </row>
    <row r="3491" spans="1:2" x14ac:dyDescent="0.2">
      <c r="A3491" t="str">
        <f>IF(C3491&amp;G3491&amp;D3491&lt;&gt;'Funnel setup'!$K$3&amp;'Funnel setup'!$K$4&amp;'Funnel setup'!$K$6,".",IF(A3490=".",1,A3490+1))</f>
        <v>.</v>
      </c>
      <c r="B3491" s="244" t="str">
        <f t="shared" si="54"/>
        <v/>
      </c>
    </row>
    <row r="3492" spans="1:2" x14ac:dyDescent="0.2">
      <c r="A3492" t="str">
        <f>IF(C3492&amp;G3492&amp;D3492&lt;&gt;'Funnel setup'!$K$3&amp;'Funnel setup'!$K$4&amp;'Funnel setup'!$K$6,".",IF(A3491=".",1,A3491+1))</f>
        <v>.</v>
      </c>
      <c r="B3492" s="244" t="str">
        <f t="shared" si="54"/>
        <v/>
      </c>
    </row>
    <row r="3493" spans="1:2" x14ac:dyDescent="0.2">
      <c r="A3493" t="str">
        <f>IF(C3493&amp;G3493&amp;D3493&lt;&gt;'Funnel setup'!$K$3&amp;'Funnel setup'!$K$4&amp;'Funnel setup'!$K$6,".",IF(A3492=".",1,A3492+1))</f>
        <v>.</v>
      </c>
      <c r="B3493" s="244" t="str">
        <f t="shared" si="54"/>
        <v/>
      </c>
    </row>
    <row r="3494" spans="1:2" x14ac:dyDescent="0.2">
      <c r="A3494" t="str">
        <f>IF(C3494&amp;G3494&amp;D3494&lt;&gt;'Funnel setup'!$K$3&amp;'Funnel setup'!$K$4&amp;'Funnel setup'!$K$6,".",IF(A3493=".",1,A3493+1))</f>
        <v>.</v>
      </c>
      <c r="B3494" s="244" t="str">
        <f t="shared" si="54"/>
        <v/>
      </c>
    </row>
    <row r="3495" spans="1:2" x14ac:dyDescent="0.2">
      <c r="A3495" t="str">
        <f>IF(C3495&amp;G3495&amp;D3495&lt;&gt;'Funnel setup'!$K$3&amp;'Funnel setup'!$K$4&amp;'Funnel setup'!$K$6,".",IF(A3494=".",1,A3494+1))</f>
        <v>.</v>
      </c>
      <c r="B3495" s="244" t="str">
        <f t="shared" si="54"/>
        <v/>
      </c>
    </row>
    <row r="3496" spans="1:2" x14ac:dyDescent="0.2">
      <c r="A3496" t="str">
        <f>IF(C3496&amp;G3496&amp;D3496&lt;&gt;'Funnel setup'!$K$3&amp;'Funnel setup'!$K$4&amp;'Funnel setup'!$K$6,".",IF(A3495=".",1,A3495+1))</f>
        <v>.</v>
      </c>
      <c r="B3496" s="244" t="str">
        <f t="shared" si="54"/>
        <v/>
      </c>
    </row>
    <row r="3497" spans="1:2" x14ac:dyDescent="0.2">
      <c r="A3497" t="str">
        <f>IF(C3497&amp;G3497&amp;D3497&lt;&gt;'Funnel setup'!$K$3&amp;'Funnel setup'!$K$4&amp;'Funnel setup'!$K$6,".",IF(A3496=".",1,A3496+1))</f>
        <v>.</v>
      </c>
      <c r="B3497" s="244" t="str">
        <f t="shared" si="54"/>
        <v/>
      </c>
    </row>
    <row r="3498" spans="1:2" x14ac:dyDescent="0.2">
      <c r="A3498" t="str">
        <f>IF(C3498&amp;G3498&amp;D3498&lt;&gt;'Funnel setup'!$K$3&amp;'Funnel setup'!$K$4&amp;'Funnel setup'!$K$6,".",IF(A3497=".",1,A3497+1))</f>
        <v>.</v>
      </c>
      <c r="B3498" s="244" t="str">
        <f t="shared" si="54"/>
        <v/>
      </c>
    </row>
    <row r="3499" spans="1:2" x14ac:dyDescent="0.2">
      <c r="A3499" t="str">
        <f>IF(C3499&amp;G3499&amp;D3499&lt;&gt;'Funnel setup'!$K$3&amp;'Funnel setup'!$K$4&amp;'Funnel setup'!$K$6,".",IF(A3498=".",1,A3498+1))</f>
        <v>.</v>
      </c>
      <c r="B3499" s="244" t="str">
        <f t="shared" si="54"/>
        <v/>
      </c>
    </row>
    <row r="3500" spans="1:2" x14ac:dyDescent="0.2">
      <c r="A3500" t="str">
        <f>IF(C3500&amp;G3500&amp;D3500&lt;&gt;'Funnel setup'!$K$3&amp;'Funnel setup'!$K$4&amp;'Funnel setup'!$K$6,".",IF(A3499=".",1,A3499+1))</f>
        <v>.</v>
      </c>
      <c r="B3500" s="244" t="str">
        <f t="shared" si="54"/>
        <v/>
      </c>
    </row>
    <row r="3501" spans="1:2" x14ac:dyDescent="0.2">
      <c r="A3501" t="str">
        <f>IF(C3501&amp;G3501&amp;D3501&lt;&gt;'Funnel setup'!$K$3&amp;'Funnel setup'!$K$4&amp;'Funnel setup'!$K$6,".",IF(A3500=".",1,A3500+1))</f>
        <v>.</v>
      </c>
      <c r="B3501" s="244" t="str">
        <f t="shared" si="54"/>
        <v/>
      </c>
    </row>
    <row r="3502" spans="1:2" x14ac:dyDescent="0.2">
      <c r="A3502" t="str">
        <f>IF(C3502&amp;G3502&amp;D3502&lt;&gt;'Funnel setup'!$K$3&amp;'Funnel setup'!$K$4&amp;'Funnel setup'!$K$6,".",IF(A3501=".",1,A3501+1))</f>
        <v>.</v>
      </c>
      <c r="B3502" s="244" t="str">
        <f t="shared" si="54"/>
        <v/>
      </c>
    </row>
    <row r="3503" spans="1:2" x14ac:dyDescent="0.2">
      <c r="A3503" t="str">
        <f>IF(C3503&amp;G3503&amp;D3503&lt;&gt;'Funnel setup'!$K$3&amp;'Funnel setup'!$K$4&amp;'Funnel setup'!$K$6,".",IF(A3502=".",1,A3502+1))</f>
        <v>.</v>
      </c>
      <c r="B3503" s="244" t="str">
        <f t="shared" si="54"/>
        <v/>
      </c>
    </row>
    <row r="3504" spans="1:2" x14ac:dyDescent="0.2">
      <c r="A3504" t="str">
        <f>IF(C3504&amp;G3504&amp;D3504&lt;&gt;'Funnel setup'!$K$3&amp;'Funnel setup'!$K$4&amp;'Funnel setup'!$K$6,".",IF(A3503=".",1,A3503+1))</f>
        <v>.</v>
      </c>
      <c r="B3504" s="244" t="str">
        <f t="shared" si="54"/>
        <v/>
      </c>
    </row>
    <row r="3505" spans="1:2" x14ac:dyDescent="0.2">
      <c r="A3505" t="str">
        <f>IF(C3505&amp;G3505&amp;D3505&lt;&gt;'Funnel setup'!$K$3&amp;'Funnel setup'!$K$4&amp;'Funnel setup'!$K$6,".",IF(A3504=".",1,A3504+1))</f>
        <v>.</v>
      </c>
      <c r="B3505" s="244" t="str">
        <f t="shared" si="54"/>
        <v/>
      </c>
    </row>
    <row r="3506" spans="1:2" x14ac:dyDescent="0.2">
      <c r="A3506" t="str">
        <f>IF(C3506&amp;G3506&amp;D3506&lt;&gt;'Funnel setup'!$K$3&amp;'Funnel setup'!$K$4&amp;'Funnel setup'!$K$6,".",IF(A3505=".",1,A3505+1))</f>
        <v>.</v>
      </c>
      <c r="B3506" s="244" t="str">
        <f t="shared" si="54"/>
        <v/>
      </c>
    </row>
    <row r="3507" spans="1:2" x14ac:dyDescent="0.2">
      <c r="A3507" t="str">
        <f>IF(C3507&amp;G3507&amp;D3507&lt;&gt;'Funnel setup'!$K$3&amp;'Funnel setup'!$K$4&amp;'Funnel setup'!$K$6,".",IF(A3506=".",1,A3506+1))</f>
        <v>.</v>
      </c>
      <c r="B3507" s="244" t="str">
        <f t="shared" si="54"/>
        <v/>
      </c>
    </row>
    <row r="3508" spans="1:2" x14ac:dyDescent="0.2">
      <c r="A3508" t="str">
        <f>IF(C3508&amp;G3508&amp;D3508&lt;&gt;'Funnel setup'!$K$3&amp;'Funnel setup'!$K$4&amp;'Funnel setup'!$K$6,".",IF(A3507=".",1,A3507+1))</f>
        <v>.</v>
      </c>
      <c r="B3508" s="244" t="str">
        <f t="shared" si="54"/>
        <v/>
      </c>
    </row>
    <row r="3509" spans="1:2" x14ac:dyDescent="0.2">
      <c r="A3509" t="str">
        <f>IF(C3509&amp;G3509&amp;D3509&lt;&gt;'Funnel setup'!$K$3&amp;'Funnel setup'!$K$4&amp;'Funnel setup'!$K$6,".",IF(A3508=".",1,A3508+1))</f>
        <v>.</v>
      </c>
      <c r="B3509" s="244" t="str">
        <f t="shared" si="54"/>
        <v/>
      </c>
    </row>
    <row r="3510" spans="1:2" x14ac:dyDescent="0.2">
      <c r="A3510" t="str">
        <f>IF(C3510&amp;G3510&amp;D3510&lt;&gt;'Funnel setup'!$K$3&amp;'Funnel setup'!$K$4&amp;'Funnel setup'!$K$6,".",IF(A3509=".",1,A3509+1))</f>
        <v>.</v>
      </c>
      <c r="B3510" s="244" t="str">
        <f t="shared" si="54"/>
        <v/>
      </c>
    </row>
    <row r="3511" spans="1:2" x14ac:dyDescent="0.2">
      <c r="A3511" t="str">
        <f>IF(C3511&amp;G3511&amp;D3511&lt;&gt;'Funnel setup'!$K$3&amp;'Funnel setup'!$K$4&amp;'Funnel setup'!$K$6,".",IF(A3510=".",1,A3510+1))</f>
        <v>.</v>
      </c>
      <c r="B3511" s="244" t="str">
        <f t="shared" si="54"/>
        <v/>
      </c>
    </row>
    <row r="3512" spans="1:2" x14ac:dyDescent="0.2">
      <c r="A3512" t="str">
        <f>IF(C3512&amp;G3512&amp;D3512&lt;&gt;'Funnel setup'!$K$3&amp;'Funnel setup'!$K$4&amp;'Funnel setup'!$K$6,".",IF(A3511=".",1,A3511+1))</f>
        <v>.</v>
      </c>
      <c r="B3512" s="244" t="str">
        <f t="shared" si="54"/>
        <v/>
      </c>
    </row>
    <row r="3513" spans="1:2" x14ac:dyDescent="0.2">
      <c r="A3513" t="str">
        <f>IF(C3513&amp;G3513&amp;D3513&lt;&gt;'Funnel setup'!$K$3&amp;'Funnel setup'!$K$4&amp;'Funnel setup'!$K$6,".",IF(A3512=".",1,A3512+1))</f>
        <v>.</v>
      </c>
      <c r="B3513" s="244" t="str">
        <f t="shared" si="54"/>
        <v/>
      </c>
    </row>
    <row r="3514" spans="1:2" x14ac:dyDescent="0.2">
      <c r="A3514" t="str">
        <f>IF(C3514&amp;G3514&amp;D3514&lt;&gt;'Funnel setup'!$K$3&amp;'Funnel setup'!$K$4&amp;'Funnel setup'!$K$6,".",IF(A3513=".",1,A3513+1))</f>
        <v>.</v>
      </c>
      <c r="B3514" s="244" t="str">
        <f t="shared" si="54"/>
        <v/>
      </c>
    </row>
    <row r="3515" spans="1:2" x14ac:dyDescent="0.2">
      <c r="A3515" t="str">
        <f>IF(C3515&amp;G3515&amp;D3515&lt;&gt;'Funnel setup'!$K$3&amp;'Funnel setup'!$K$4&amp;'Funnel setup'!$K$6,".",IF(A3514=".",1,A3514+1))</f>
        <v>.</v>
      </c>
      <c r="B3515" s="244" t="str">
        <f t="shared" si="54"/>
        <v/>
      </c>
    </row>
    <row r="3516" spans="1:2" x14ac:dyDescent="0.2">
      <c r="A3516" t="str">
        <f>IF(C3516&amp;G3516&amp;D3516&lt;&gt;'Funnel setup'!$K$3&amp;'Funnel setup'!$K$4&amp;'Funnel setup'!$K$6,".",IF(A3515=".",1,A3515+1))</f>
        <v>.</v>
      </c>
      <c r="B3516" s="244" t="str">
        <f t="shared" si="54"/>
        <v/>
      </c>
    </row>
    <row r="3517" spans="1:2" x14ac:dyDescent="0.2">
      <c r="A3517" t="str">
        <f>IF(C3517&amp;G3517&amp;D3517&lt;&gt;'Funnel setup'!$K$3&amp;'Funnel setup'!$K$4&amp;'Funnel setup'!$K$6,".",IF(A3516=".",1,A3516+1))</f>
        <v>.</v>
      </c>
      <c r="B3517" s="244" t="str">
        <f t="shared" si="54"/>
        <v/>
      </c>
    </row>
    <row r="3518" spans="1:2" x14ac:dyDescent="0.2">
      <c r="A3518" t="str">
        <f>IF(C3518&amp;G3518&amp;D3518&lt;&gt;'Funnel setup'!$K$3&amp;'Funnel setup'!$K$4&amp;'Funnel setup'!$K$6,".",IF(A3517=".",1,A3517+1))</f>
        <v>.</v>
      </c>
      <c r="B3518" s="244" t="str">
        <f t="shared" si="54"/>
        <v/>
      </c>
    </row>
    <row r="3519" spans="1:2" x14ac:dyDescent="0.2">
      <c r="A3519" t="str">
        <f>IF(C3519&amp;G3519&amp;D3519&lt;&gt;'Funnel setup'!$K$3&amp;'Funnel setup'!$K$4&amp;'Funnel setup'!$K$6,".",IF(A3518=".",1,A3518+1))</f>
        <v>.</v>
      </c>
      <c r="B3519" s="244" t="str">
        <f t="shared" si="54"/>
        <v/>
      </c>
    </row>
    <row r="3520" spans="1:2" x14ac:dyDescent="0.2">
      <c r="A3520" t="str">
        <f>IF(C3520&amp;G3520&amp;D3520&lt;&gt;'Funnel setup'!$K$3&amp;'Funnel setup'!$K$4&amp;'Funnel setup'!$K$6,".",IF(A3519=".",1,A3519+1))</f>
        <v>.</v>
      </c>
      <c r="B3520" s="244" t="str">
        <f t="shared" si="54"/>
        <v/>
      </c>
    </row>
    <row r="3521" spans="1:2" x14ac:dyDescent="0.2">
      <c r="A3521" t="str">
        <f>IF(C3521&amp;G3521&amp;D3521&lt;&gt;'Funnel setup'!$K$3&amp;'Funnel setup'!$K$4&amp;'Funnel setup'!$K$6,".",IF(A3520=".",1,A3520+1))</f>
        <v>.</v>
      </c>
      <c r="B3521" s="244" t="str">
        <f t="shared" si="54"/>
        <v/>
      </c>
    </row>
    <row r="3522" spans="1:2" x14ac:dyDescent="0.2">
      <c r="A3522" t="str">
        <f>IF(C3522&amp;G3522&amp;D3522&lt;&gt;'Funnel setup'!$K$3&amp;'Funnel setup'!$K$4&amp;'Funnel setup'!$K$6,".",IF(A3521=".",1,A3521+1))</f>
        <v>.</v>
      </c>
      <c r="B3522" s="244" t="str">
        <f t="shared" ref="B3522:B3585" si="55">C3522&amp;D3522&amp;F3522&amp;G3522</f>
        <v/>
      </c>
    </row>
    <row r="3523" spans="1:2" x14ac:dyDescent="0.2">
      <c r="A3523" t="str">
        <f>IF(C3523&amp;G3523&amp;D3523&lt;&gt;'Funnel setup'!$K$3&amp;'Funnel setup'!$K$4&amp;'Funnel setup'!$K$6,".",IF(A3522=".",1,A3522+1))</f>
        <v>.</v>
      </c>
      <c r="B3523" s="244" t="str">
        <f t="shared" si="55"/>
        <v/>
      </c>
    </row>
    <row r="3524" spans="1:2" x14ac:dyDescent="0.2">
      <c r="A3524" t="str">
        <f>IF(C3524&amp;G3524&amp;D3524&lt;&gt;'Funnel setup'!$K$3&amp;'Funnel setup'!$K$4&amp;'Funnel setup'!$K$6,".",IF(A3523=".",1,A3523+1))</f>
        <v>.</v>
      </c>
      <c r="B3524" s="244" t="str">
        <f t="shared" si="55"/>
        <v/>
      </c>
    </row>
    <row r="3525" spans="1:2" x14ac:dyDescent="0.2">
      <c r="A3525" t="str">
        <f>IF(C3525&amp;G3525&amp;D3525&lt;&gt;'Funnel setup'!$K$3&amp;'Funnel setup'!$K$4&amp;'Funnel setup'!$K$6,".",IF(A3524=".",1,A3524+1))</f>
        <v>.</v>
      </c>
      <c r="B3525" s="244" t="str">
        <f t="shared" si="55"/>
        <v/>
      </c>
    </row>
    <row r="3526" spans="1:2" x14ac:dyDescent="0.2">
      <c r="A3526" t="str">
        <f>IF(C3526&amp;G3526&amp;D3526&lt;&gt;'Funnel setup'!$K$3&amp;'Funnel setup'!$K$4&amp;'Funnel setup'!$K$6,".",IF(A3525=".",1,A3525+1))</f>
        <v>.</v>
      </c>
      <c r="B3526" s="244" t="str">
        <f t="shared" si="55"/>
        <v/>
      </c>
    </row>
    <row r="3527" spans="1:2" x14ac:dyDescent="0.2">
      <c r="A3527" t="str">
        <f>IF(C3527&amp;G3527&amp;D3527&lt;&gt;'Funnel setup'!$K$3&amp;'Funnel setup'!$K$4&amp;'Funnel setup'!$K$6,".",IF(A3526=".",1,A3526+1))</f>
        <v>.</v>
      </c>
      <c r="B3527" s="244" t="str">
        <f t="shared" si="55"/>
        <v/>
      </c>
    </row>
    <row r="3528" spans="1:2" x14ac:dyDescent="0.2">
      <c r="A3528" t="str">
        <f>IF(C3528&amp;G3528&amp;D3528&lt;&gt;'Funnel setup'!$K$3&amp;'Funnel setup'!$K$4&amp;'Funnel setup'!$K$6,".",IF(A3527=".",1,A3527+1))</f>
        <v>.</v>
      </c>
      <c r="B3528" s="244" t="str">
        <f t="shared" si="55"/>
        <v/>
      </c>
    </row>
    <row r="3529" spans="1:2" x14ac:dyDescent="0.2">
      <c r="A3529" t="str">
        <f>IF(C3529&amp;G3529&amp;D3529&lt;&gt;'Funnel setup'!$K$3&amp;'Funnel setup'!$K$4&amp;'Funnel setup'!$K$6,".",IF(A3528=".",1,A3528+1))</f>
        <v>.</v>
      </c>
      <c r="B3529" s="244" t="str">
        <f t="shared" si="55"/>
        <v/>
      </c>
    </row>
    <row r="3530" spans="1:2" x14ac:dyDescent="0.2">
      <c r="A3530" t="str">
        <f>IF(C3530&amp;G3530&amp;D3530&lt;&gt;'Funnel setup'!$K$3&amp;'Funnel setup'!$K$4&amp;'Funnel setup'!$K$6,".",IF(A3529=".",1,A3529+1))</f>
        <v>.</v>
      </c>
      <c r="B3530" s="244" t="str">
        <f t="shared" si="55"/>
        <v/>
      </c>
    </row>
    <row r="3531" spans="1:2" x14ac:dyDescent="0.2">
      <c r="A3531" t="str">
        <f>IF(C3531&amp;G3531&amp;D3531&lt;&gt;'Funnel setup'!$K$3&amp;'Funnel setup'!$K$4&amp;'Funnel setup'!$K$6,".",IF(A3530=".",1,A3530+1))</f>
        <v>.</v>
      </c>
      <c r="B3531" s="244" t="str">
        <f t="shared" si="55"/>
        <v/>
      </c>
    </row>
    <row r="3532" spans="1:2" x14ac:dyDescent="0.2">
      <c r="A3532" t="str">
        <f>IF(C3532&amp;G3532&amp;D3532&lt;&gt;'Funnel setup'!$K$3&amp;'Funnel setup'!$K$4&amp;'Funnel setup'!$K$6,".",IF(A3531=".",1,A3531+1))</f>
        <v>.</v>
      </c>
      <c r="B3532" s="244" t="str">
        <f t="shared" si="55"/>
        <v/>
      </c>
    </row>
    <row r="3533" spans="1:2" x14ac:dyDescent="0.2">
      <c r="A3533" t="str">
        <f>IF(C3533&amp;G3533&amp;D3533&lt;&gt;'Funnel setup'!$K$3&amp;'Funnel setup'!$K$4&amp;'Funnel setup'!$K$6,".",IF(A3532=".",1,A3532+1))</f>
        <v>.</v>
      </c>
      <c r="B3533" s="244" t="str">
        <f t="shared" si="55"/>
        <v/>
      </c>
    </row>
    <row r="3534" spans="1:2" x14ac:dyDescent="0.2">
      <c r="A3534" t="str">
        <f>IF(C3534&amp;G3534&amp;D3534&lt;&gt;'Funnel setup'!$K$3&amp;'Funnel setup'!$K$4&amp;'Funnel setup'!$K$6,".",IF(A3533=".",1,A3533+1))</f>
        <v>.</v>
      </c>
      <c r="B3534" s="244" t="str">
        <f t="shared" si="55"/>
        <v/>
      </c>
    </row>
    <row r="3535" spans="1:2" x14ac:dyDescent="0.2">
      <c r="A3535" t="str">
        <f>IF(C3535&amp;G3535&amp;D3535&lt;&gt;'Funnel setup'!$K$3&amp;'Funnel setup'!$K$4&amp;'Funnel setup'!$K$6,".",IF(A3534=".",1,A3534+1))</f>
        <v>.</v>
      </c>
      <c r="B3535" s="244" t="str">
        <f t="shared" si="55"/>
        <v/>
      </c>
    </row>
    <row r="3536" spans="1:2" x14ac:dyDescent="0.2">
      <c r="A3536" t="str">
        <f>IF(C3536&amp;G3536&amp;D3536&lt;&gt;'Funnel setup'!$K$3&amp;'Funnel setup'!$K$4&amp;'Funnel setup'!$K$6,".",IF(A3535=".",1,A3535+1))</f>
        <v>.</v>
      </c>
      <c r="B3536" s="244" t="str">
        <f t="shared" si="55"/>
        <v/>
      </c>
    </row>
    <row r="3537" spans="1:2" x14ac:dyDescent="0.2">
      <c r="A3537" t="str">
        <f>IF(C3537&amp;G3537&amp;D3537&lt;&gt;'Funnel setup'!$K$3&amp;'Funnel setup'!$K$4&amp;'Funnel setup'!$K$6,".",IF(A3536=".",1,A3536+1))</f>
        <v>.</v>
      </c>
      <c r="B3537" s="244" t="str">
        <f t="shared" si="55"/>
        <v/>
      </c>
    </row>
    <row r="3538" spans="1:2" x14ac:dyDescent="0.2">
      <c r="A3538" t="str">
        <f>IF(C3538&amp;G3538&amp;D3538&lt;&gt;'Funnel setup'!$K$3&amp;'Funnel setup'!$K$4&amp;'Funnel setup'!$K$6,".",IF(A3537=".",1,A3537+1))</f>
        <v>.</v>
      </c>
      <c r="B3538" s="244" t="str">
        <f t="shared" si="55"/>
        <v/>
      </c>
    </row>
    <row r="3539" spans="1:2" x14ac:dyDescent="0.2">
      <c r="A3539" t="str">
        <f>IF(C3539&amp;G3539&amp;D3539&lt;&gt;'Funnel setup'!$K$3&amp;'Funnel setup'!$K$4&amp;'Funnel setup'!$K$6,".",IF(A3538=".",1,A3538+1))</f>
        <v>.</v>
      </c>
      <c r="B3539" s="244" t="str">
        <f t="shared" si="55"/>
        <v/>
      </c>
    </row>
    <row r="3540" spans="1:2" x14ac:dyDescent="0.2">
      <c r="A3540" t="str">
        <f>IF(C3540&amp;G3540&amp;D3540&lt;&gt;'Funnel setup'!$K$3&amp;'Funnel setup'!$K$4&amp;'Funnel setup'!$K$6,".",IF(A3539=".",1,A3539+1))</f>
        <v>.</v>
      </c>
      <c r="B3540" s="244" t="str">
        <f t="shared" si="55"/>
        <v/>
      </c>
    </row>
    <row r="3541" spans="1:2" x14ac:dyDescent="0.2">
      <c r="A3541" t="str">
        <f>IF(C3541&amp;G3541&amp;D3541&lt;&gt;'Funnel setup'!$K$3&amp;'Funnel setup'!$K$4&amp;'Funnel setup'!$K$6,".",IF(A3540=".",1,A3540+1))</f>
        <v>.</v>
      </c>
      <c r="B3541" s="244" t="str">
        <f t="shared" si="55"/>
        <v/>
      </c>
    </row>
    <row r="3542" spans="1:2" x14ac:dyDescent="0.2">
      <c r="A3542" t="str">
        <f>IF(C3542&amp;G3542&amp;D3542&lt;&gt;'Funnel setup'!$K$3&amp;'Funnel setup'!$K$4&amp;'Funnel setup'!$K$6,".",IF(A3541=".",1,A3541+1))</f>
        <v>.</v>
      </c>
      <c r="B3542" s="244" t="str">
        <f t="shared" si="55"/>
        <v/>
      </c>
    </row>
    <row r="3543" spans="1:2" x14ac:dyDescent="0.2">
      <c r="A3543" t="str">
        <f>IF(C3543&amp;G3543&amp;D3543&lt;&gt;'Funnel setup'!$K$3&amp;'Funnel setup'!$K$4&amp;'Funnel setup'!$K$6,".",IF(A3542=".",1,A3542+1))</f>
        <v>.</v>
      </c>
      <c r="B3543" s="244" t="str">
        <f t="shared" si="55"/>
        <v/>
      </c>
    </row>
    <row r="3544" spans="1:2" x14ac:dyDescent="0.2">
      <c r="A3544" t="str">
        <f>IF(C3544&amp;G3544&amp;D3544&lt;&gt;'Funnel setup'!$K$3&amp;'Funnel setup'!$K$4&amp;'Funnel setup'!$K$6,".",IF(A3543=".",1,A3543+1))</f>
        <v>.</v>
      </c>
      <c r="B3544" s="244" t="str">
        <f t="shared" si="55"/>
        <v/>
      </c>
    </row>
    <row r="3545" spans="1:2" x14ac:dyDescent="0.2">
      <c r="A3545" t="str">
        <f>IF(C3545&amp;G3545&amp;D3545&lt;&gt;'Funnel setup'!$K$3&amp;'Funnel setup'!$K$4&amp;'Funnel setup'!$K$6,".",IF(A3544=".",1,A3544+1))</f>
        <v>.</v>
      </c>
      <c r="B3545" s="244" t="str">
        <f t="shared" si="55"/>
        <v/>
      </c>
    </row>
    <row r="3546" spans="1:2" x14ac:dyDescent="0.2">
      <c r="A3546" t="str">
        <f>IF(C3546&amp;G3546&amp;D3546&lt;&gt;'Funnel setup'!$K$3&amp;'Funnel setup'!$K$4&amp;'Funnel setup'!$K$6,".",IF(A3545=".",1,A3545+1))</f>
        <v>.</v>
      </c>
      <c r="B3546" s="244" t="str">
        <f t="shared" si="55"/>
        <v/>
      </c>
    </row>
    <row r="3547" spans="1:2" x14ac:dyDescent="0.2">
      <c r="A3547" t="str">
        <f>IF(C3547&amp;G3547&amp;D3547&lt;&gt;'Funnel setup'!$K$3&amp;'Funnel setup'!$K$4&amp;'Funnel setup'!$K$6,".",IF(A3546=".",1,A3546+1))</f>
        <v>.</v>
      </c>
      <c r="B3547" s="244" t="str">
        <f t="shared" si="55"/>
        <v/>
      </c>
    </row>
    <row r="3548" spans="1:2" x14ac:dyDescent="0.2">
      <c r="A3548" t="str">
        <f>IF(C3548&amp;G3548&amp;D3548&lt;&gt;'Funnel setup'!$K$3&amp;'Funnel setup'!$K$4&amp;'Funnel setup'!$K$6,".",IF(A3547=".",1,A3547+1))</f>
        <v>.</v>
      </c>
      <c r="B3548" s="244" t="str">
        <f t="shared" si="55"/>
        <v/>
      </c>
    </row>
    <row r="3549" spans="1:2" x14ac:dyDescent="0.2">
      <c r="A3549" t="str">
        <f>IF(C3549&amp;G3549&amp;D3549&lt;&gt;'Funnel setup'!$K$3&amp;'Funnel setup'!$K$4&amp;'Funnel setup'!$K$6,".",IF(A3548=".",1,A3548+1))</f>
        <v>.</v>
      </c>
      <c r="B3549" s="244" t="str">
        <f t="shared" si="55"/>
        <v/>
      </c>
    </row>
    <row r="3550" spans="1:2" x14ac:dyDescent="0.2">
      <c r="A3550" t="str">
        <f>IF(C3550&amp;G3550&amp;D3550&lt;&gt;'Funnel setup'!$K$3&amp;'Funnel setup'!$K$4&amp;'Funnel setup'!$K$6,".",IF(A3549=".",1,A3549+1))</f>
        <v>.</v>
      </c>
      <c r="B3550" s="244" t="str">
        <f t="shared" si="55"/>
        <v/>
      </c>
    </row>
    <row r="3551" spans="1:2" x14ac:dyDescent="0.2">
      <c r="A3551" t="str">
        <f>IF(C3551&amp;G3551&amp;D3551&lt;&gt;'Funnel setup'!$K$3&amp;'Funnel setup'!$K$4&amp;'Funnel setup'!$K$6,".",IF(A3550=".",1,A3550+1))</f>
        <v>.</v>
      </c>
      <c r="B3551" s="244" t="str">
        <f t="shared" si="55"/>
        <v/>
      </c>
    </row>
    <row r="3552" spans="1:2" x14ac:dyDescent="0.2">
      <c r="A3552" t="str">
        <f>IF(C3552&amp;G3552&amp;D3552&lt;&gt;'Funnel setup'!$K$3&amp;'Funnel setup'!$K$4&amp;'Funnel setup'!$K$6,".",IF(A3551=".",1,A3551+1))</f>
        <v>.</v>
      </c>
      <c r="B3552" s="244" t="str">
        <f t="shared" si="55"/>
        <v/>
      </c>
    </row>
    <row r="3553" spans="1:2" x14ac:dyDescent="0.2">
      <c r="A3553" t="str">
        <f>IF(C3553&amp;G3553&amp;D3553&lt;&gt;'Funnel setup'!$K$3&amp;'Funnel setup'!$K$4&amp;'Funnel setup'!$K$6,".",IF(A3552=".",1,A3552+1))</f>
        <v>.</v>
      </c>
      <c r="B3553" s="244" t="str">
        <f t="shared" si="55"/>
        <v/>
      </c>
    </row>
    <row r="3554" spans="1:2" x14ac:dyDescent="0.2">
      <c r="A3554" t="str">
        <f>IF(C3554&amp;G3554&amp;D3554&lt;&gt;'Funnel setup'!$K$3&amp;'Funnel setup'!$K$4&amp;'Funnel setup'!$K$6,".",IF(A3553=".",1,A3553+1))</f>
        <v>.</v>
      </c>
      <c r="B3554" s="244" t="str">
        <f t="shared" si="55"/>
        <v/>
      </c>
    </row>
    <row r="3555" spans="1:2" x14ac:dyDescent="0.2">
      <c r="A3555" t="str">
        <f>IF(C3555&amp;G3555&amp;D3555&lt;&gt;'Funnel setup'!$K$3&amp;'Funnel setup'!$K$4&amp;'Funnel setup'!$K$6,".",IF(A3554=".",1,A3554+1))</f>
        <v>.</v>
      </c>
      <c r="B3555" s="244" t="str">
        <f t="shared" si="55"/>
        <v/>
      </c>
    </row>
    <row r="3556" spans="1:2" x14ac:dyDescent="0.2">
      <c r="A3556" t="str">
        <f>IF(C3556&amp;G3556&amp;D3556&lt;&gt;'Funnel setup'!$K$3&amp;'Funnel setup'!$K$4&amp;'Funnel setup'!$K$6,".",IF(A3555=".",1,A3555+1))</f>
        <v>.</v>
      </c>
      <c r="B3556" s="244" t="str">
        <f t="shared" si="55"/>
        <v/>
      </c>
    </row>
    <row r="3557" spans="1:2" x14ac:dyDescent="0.2">
      <c r="A3557" t="str">
        <f>IF(C3557&amp;G3557&amp;D3557&lt;&gt;'Funnel setup'!$K$3&amp;'Funnel setup'!$K$4&amp;'Funnel setup'!$K$6,".",IF(A3556=".",1,A3556+1))</f>
        <v>.</v>
      </c>
      <c r="B3557" s="244" t="str">
        <f t="shared" si="55"/>
        <v/>
      </c>
    </row>
    <row r="3558" spans="1:2" x14ac:dyDescent="0.2">
      <c r="A3558" t="str">
        <f>IF(C3558&amp;G3558&amp;D3558&lt;&gt;'Funnel setup'!$K$3&amp;'Funnel setup'!$K$4&amp;'Funnel setup'!$K$6,".",IF(A3557=".",1,A3557+1))</f>
        <v>.</v>
      </c>
      <c r="B3558" s="244" t="str">
        <f t="shared" si="55"/>
        <v/>
      </c>
    </row>
    <row r="3559" spans="1:2" x14ac:dyDescent="0.2">
      <c r="A3559" t="str">
        <f>IF(C3559&amp;G3559&amp;D3559&lt;&gt;'Funnel setup'!$K$3&amp;'Funnel setup'!$K$4&amp;'Funnel setup'!$K$6,".",IF(A3558=".",1,A3558+1))</f>
        <v>.</v>
      </c>
      <c r="B3559" s="244" t="str">
        <f t="shared" si="55"/>
        <v/>
      </c>
    </row>
    <row r="3560" spans="1:2" x14ac:dyDescent="0.2">
      <c r="A3560" t="str">
        <f>IF(C3560&amp;G3560&amp;D3560&lt;&gt;'Funnel setup'!$K$3&amp;'Funnel setup'!$K$4&amp;'Funnel setup'!$K$6,".",IF(A3559=".",1,A3559+1))</f>
        <v>.</v>
      </c>
      <c r="B3560" s="244" t="str">
        <f t="shared" si="55"/>
        <v/>
      </c>
    </row>
    <row r="3561" spans="1:2" x14ac:dyDescent="0.2">
      <c r="A3561" t="str">
        <f>IF(C3561&amp;G3561&amp;D3561&lt;&gt;'Funnel setup'!$K$3&amp;'Funnel setup'!$K$4&amp;'Funnel setup'!$K$6,".",IF(A3560=".",1,A3560+1))</f>
        <v>.</v>
      </c>
      <c r="B3561" s="244" t="str">
        <f t="shared" si="55"/>
        <v/>
      </c>
    </row>
    <row r="3562" spans="1:2" x14ac:dyDescent="0.2">
      <c r="A3562" t="str">
        <f>IF(C3562&amp;G3562&amp;D3562&lt;&gt;'Funnel setup'!$K$3&amp;'Funnel setup'!$K$4&amp;'Funnel setup'!$K$6,".",IF(A3561=".",1,A3561+1))</f>
        <v>.</v>
      </c>
      <c r="B3562" s="244" t="str">
        <f t="shared" si="55"/>
        <v/>
      </c>
    </row>
    <row r="3563" spans="1:2" x14ac:dyDescent="0.2">
      <c r="A3563" t="str">
        <f>IF(C3563&amp;G3563&amp;D3563&lt;&gt;'Funnel setup'!$K$3&amp;'Funnel setup'!$K$4&amp;'Funnel setup'!$K$6,".",IF(A3562=".",1,A3562+1))</f>
        <v>.</v>
      </c>
      <c r="B3563" s="244" t="str">
        <f t="shared" si="55"/>
        <v/>
      </c>
    </row>
    <row r="3564" spans="1:2" x14ac:dyDescent="0.2">
      <c r="A3564" t="str">
        <f>IF(C3564&amp;G3564&amp;D3564&lt;&gt;'Funnel setup'!$K$3&amp;'Funnel setup'!$K$4&amp;'Funnel setup'!$K$6,".",IF(A3563=".",1,A3563+1))</f>
        <v>.</v>
      </c>
      <c r="B3564" s="244" t="str">
        <f t="shared" si="55"/>
        <v/>
      </c>
    </row>
    <row r="3565" spans="1:2" x14ac:dyDescent="0.2">
      <c r="A3565" t="str">
        <f>IF(C3565&amp;G3565&amp;D3565&lt;&gt;'Funnel setup'!$K$3&amp;'Funnel setup'!$K$4&amp;'Funnel setup'!$K$6,".",IF(A3564=".",1,A3564+1))</f>
        <v>.</v>
      </c>
      <c r="B3565" s="244" t="str">
        <f t="shared" si="55"/>
        <v/>
      </c>
    </row>
    <row r="3566" spans="1:2" x14ac:dyDescent="0.2">
      <c r="A3566" t="str">
        <f>IF(C3566&amp;G3566&amp;D3566&lt;&gt;'Funnel setup'!$K$3&amp;'Funnel setup'!$K$4&amp;'Funnel setup'!$K$6,".",IF(A3565=".",1,A3565+1))</f>
        <v>.</v>
      </c>
      <c r="B3566" s="244" t="str">
        <f t="shared" si="55"/>
        <v/>
      </c>
    </row>
    <row r="3567" spans="1:2" x14ac:dyDescent="0.2">
      <c r="A3567" t="str">
        <f>IF(C3567&amp;G3567&amp;D3567&lt;&gt;'Funnel setup'!$K$3&amp;'Funnel setup'!$K$4&amp;'Funnel setup'!$K$6,".",IF(A3566=".",1,A3566+1))</f>
        <v>.</v>
      </c>
      <c r="B3567" s="244" t="str">
        <f t="shared" si="55"/>
        <v/>
      </c>
    </row>
    <row r="3568" spans="1:2" x14ac:dyDescent="0.2">
      <c r="A3568" t="str">
        <f>IF(C3568&amp;G3568&amp;D3568&lt;&gt;'Funnel setup'!$K$3&amp;'Funnel setup'!$K$4&amp;'Funnel setup'!$K$6,".",IF(A3567=".",1,A3567+1))</f>
        <v>.</v>
      </c>
      <c r="B3568" s="244" t="str">
        <f t="shared" si="55"/>
        <v/>
      </c>
    </row>
    <row r="3569" spans="1:2" x14ac:dyDescent="0.2">
      <c r="A3569" t="str">
        <f>IF(C3569&amp;G3569&amp;D3569&lt;&gt;'Funnel setup'!$K$3&amp;'Funnel setup'!$K$4&amp;'Funnel setup'!$K$6,".",IF(A3568=".",1,A3568+1))</f>
        <v>.</v>
      </c>
      <c r="B3569" s="244" t="str">
        <f t="shared" si="55"/>
        <v/>
      </c>
    </row>
    <row r="3570" spans="1:2" x14ac:dyDescent="0.2">
      <c r="A3570" t="str">
        <f>IF(C3570&amp;G3570&amp;D3570&lt;&gt;'Funnel setup'!$K$3&amp;'Funnel setup'!$K$4&amp;'Funnel setup'!$K$6,".",IF(A3569=".",1,A3569+1))</f>
        <v>.</v>
      </c>
      <c r="B3570" s="244" t="str">
        <f t="shared" si="55"/>
        <v/>
      </c>
    </row>
    <row r="3571" spans="1:2" x14ac:dyDescent="0.2">
      <c r="A3571" t="str">
        <f>IF(C3571&amp;G3571&amp;D3571&lt;&gt;'Funnel setup'!$K$3&amp;'Funnel setup'!$K$4&amp;'Funnel setup'!$K$6,".",IF(A3570=".",1,A3570+1))</f>
        <v>.</v>
      </c>
      <c r="B3571" s="244" t="str">
        <f t="shared" si="55"/>
        <v/>
      </c>
    </row>
    <row r="3572" spans="1:2" x14ac:dyDescent="0.2">
      <c r="A3572" t="str">
        <f>IF(C3572&amp;G3572&amp;D3572&lt;&gt;'Funnel setup'!$K$3&amp;'Funnel setup'!$K$4&amp;'Funnel setup'!$K$6,".",IF(A3571=".",1,A3571+1))</f>
        <v>.</v>
      </c>
      <c r="B3572" s="244" t="str">
        <f t="shared" si="55"/>
        <v/>
      </c>
    </row>
    <row r="3573" spans="1:2" x14ac:dyDescent="0.2">
      <c r="A3573" t="str">
        <f>IF(C3573&amp;G3573&amp;D3573&lt;&gt;'Funnel setup'!$K$3&amp;'Funnel setup'!$K$4&amp;'Funnel setup'!$K$6,".",IF(A3572=".",1,A3572+1))</f>
        <v>.</v>
      </c>
      <c r="B3573" s="244" t="str">
        <f t="shared" si="55"/>
        <v/>
      </c>
    </row>
    <row r="3574" spans="1:2" x14ac:dyDescent="0.2">
      <c r="A3574" t="str">
        <f>IF(C3574&amp;G3574&amp;D3574&lt;&gt;'Funnel setup'!$K$3&amp;'Funnel setup'!$K$4&amp;'Funnel setup'!$K$6,".",IF(A3573=".",1,A3573+1))</f>
        <v>.</v>
      </c>
      <c r="B3574" s="244" t="str">
        <f t="shared" si="55"/>
        <v/>
      </c>
    </row>
    <row r="3575" spans="1:2" x14ac:dyDescent="0.2">
      <c r="A3575" t="str">
        <f>IF(C3575&amp;G3575&amp;D3575&lt;&gt;'Funnel setup'!$K$3&amp;'Funnel setup'!$K$4&amp;'Funnel setup'!$K$6,".",IF(A3574=".",1,A3574+1))</f>
        <v>.</v>
      </c>
      <c r="B3575" s="244" t="str">
        <f t="shared" si="55"/>
        <v/>
      </c>
    </row>
    <row r="3576" spans="1:2" x14ac:dyDescent="0.2">
      <c r="A3576" t="str">
        <f>IF(C3576&amp;G3576&amp;D3576&lt;&gt;'Funnel setup'!$K$3&amp;'Funnel setup'!$K$4&amp;'Funnel setup'!$K$6,".",IF(A3575=".",1,A3575+1))</f>
        <v>.</v>
      </c>
      <c r="B3576" s="244" t="str">
        <f t="shared" si="55"/>
        <v/>
      </c>
    </row>
    <row r="3577" spans="1:2" x14ac:dyDescent="0.2">
      <c r="A3577" t="str">
        <f>IF(C3577&amp;G3577&amp;D3577&lt;&gt;'Funnel setup'!$K$3&amp;'Funnel setup'!$K$4&amp;'Funnel setup'!$K$6,".",IF(A3576=".",1,A3576+1))</f>
        <v>.</v>
      </c>
      <c r="B3577" s="244" t="str">
        <f t="shared" si="55"/>
        <v/>
      </c>
    </row>
    <row r="3578" spans="1:2" x14ac:dyDescent="0.2">
      <c r="A3578" t="str">
        <f>IF(C3578&amp;G3578&amp;D3578&lt;&gt;'Funnel setup'!$K$3&amp;'Funnel setup'!$K$4&amp;'Funnel setup'!$K$6,".",IF(A3577=".",1,A3577+1))</f>
        <v>.</v>
      </c>
      <c r="B3578" s="244" t="str">
        <f t="shared" si="55"/>
        <v/>
      </c>
    </row>
    <row r="3579" spans="1:2" x14ac:dyDescent="0.2">
      <c r="A3579" t="str">
        <f>IF(C3579&amp;G3579&amp;D3579&lt;&gt;'Funnel setup'!$K$3&amp;'Funnel setup'!$K$4&amp;'Funnel setup'!$K$6,".",IF(A3578=".",1,A3578+1))</f>
        <v>.</v>
      </c>
      <c r="B3579" s="244" t="str">
        <f t="shared" si="55"/>
        <v/>
      </c>
    </row>
    <row r="3580" spans="1:2" x14ac:dyDescent="0.2">
      <c r="A3580" t="str">
        <f>IF(C3580&amp;G3580&amp;D3580&lt;&gt;'Funnel setup'!$K$3&amp;'Funnel setup'!$K$4&amp;'Funnel setup'!$K$6,".",IF(A3579=".",1,A3579+1))</f>
        <v>.</v>
      </c>
      <c r="B3580" s="244" t="str">
        <f t="shared" si="55"/>
        <v/>
      </c>
    </row>
    <row r="3581" spans="1:2" x14ac:dyDescent="0.2">
      <c r="A3581" t="str">
        <f>IF(C3581&amp;G3581&amp;D3581&lt;&gt;'Funnel setup'!$K$3&amp;'Funnel setup'!$K$4&amp;'Funnel setup'!$K$6,".",IF(A3580=".",1,A3580+1))</f>
        <v>.</v>
      </c>
      <c r="B3581" s="244" t="str">
        <f t="shared" si="55"/>
        <v/>
      </c>
    </row>
    <row r="3582" spans="1:2" x14ac:dyDescent="0.2">
      <c r="A3582" t="str">
        <f>IF(C3582&amp;G3582&amp;D3582&lt;&gt;'Funnel setup'!$K$3&amp;'Funnel setup'!$K$4&amp;'Funnel setup'!$K$6,".",IF(A3581=".",1,A3581+1))</f>
        <v>.</v>
      </c>
      <c r="B3582" s="244" t="str">
        <f t="shared" si="55"/>
        <v/>
      </c>
    </row>
    <row r="3583" spans="1:2" x14ac:dyDescent="0.2">
      <c r="A3583" t="str">
        <f>IF(C3583&amp;G3583&amp;D3583&lt;&gt;'Funnel setup'!$K$3&amp;'Funnel setup'!$K$4&amp;'Funnel setup'!$K$6,".",IF(A3582=".",1,A3582+1))</f>
        <v>.</v>
      </c>
      <c r="B3583" s="244" t="str">
        <f t="shared" si="55"/>
        <v/>
      </c>
    </row>
    <row r="3584" spans="1:2" x14ac:dyDescent="0.2">
      <c r="A3584" t="str">
        <f>IF(C3584&amp;G3584&amp;D3584&lt;&gt;'Funnel setup'!$K$3&amp;'Funnel setup'!$K$4&amp;'Funnel setup'!$K$6,".",IF(A3583=".",1,A3583+1))</f>
        <v>.</v>
      </c>
      <c r="B3584" s="244" t="str">
        <f t="shared" si="55"/>
        <v/>
      </c>
    </row>
    <row r="3585" spans="1:2" x14ac:dyDescent="0.2">
      <c r="A3585" t="str">
        <f>IF(C3585&amp;G3585&amp;D3585&lt;&gt;'Funnel setup'!$K$3&amp;'Funnel setup'!$K$4&amp;'Funnel setup'!$K$6,".",IF(A3584=".",1,A3584+1))</f>
        <v>.</v>
      </c>
      <c r="B3585" s="244" t="str">
        <f t="shared" si="55"/>
        <v/>
      </c>
    </row>
    <row r="3586" spans="1:2" x14ac:dyDescent="0.2">
      <c r="A3586" t="str">
        <f>IF(C3586&amp;G3586&amp;D3586&lt;&gt;'Funnel setup'!$K$3&amp;'Funnel setup'!$K$4&amp;'Funnel setup'!$K$6,".",IF(A3585=".",1,A3585+1))</f>
        <v>.</v>
      </c>
      <c r="B3586" s="244" t="str">
        <f t="shared" ref="B3586:B3649" si="56">C3586&amp;D3586&amp;F3586&amp;G3586</f>
        <v/>
      </c>
    </row>
    <row r="3587" spans="1:2" x14ac:dyDescent="0.2">
      <c r="A3587" t="str">
        <f>IF(C3587&amp;G3587&amp;D3587&lt;&gt;'Funnel setup'!$K$3&amp;'Funnel setup'!$K$4&amp;'Funnel setup'!$K$6,".",IF(A3586=".",1,A3586+1))</f>
        <v>.</v>
      </c>
      <c r="B3587" s="244" t="str">
        <f t="shared" si="56"/>
        <v/>
      </c>
    </row>
    <row r="3588" spans="1:2" x14ac:dyDescent="0.2">
      <c r="A3588" t="str">
        <f>IF(C3588&amp;G3588&amp;D3588&lt;&gt;'Funnel setup'!$K$3&amp;'Funnel setup'!$K$4&amp;'Funnel setup'!$K$6,".",IF(A3587=".",1,A3587+1))</f>
        <v>.</v>
      </c>
      <c r="B3588" s="244" t="str">
        <f t="shared" si="56"/>
        <v/>
      </c>
    </row>
    <row r="3589" spans="1:2" x14ac:dyDescent="0.2">
      <c r="A3589" t="str">
        <f>IF(C3589&amp;G3589&amp;D3589&lt;&gt;'Funnel setup'!$K$3&amp;'Funnel setup'!$K$4&amp;'Funnel setup'!$K$6,".",IF(A3588=".",1,A3588+1))</f>
        <v>.</v>
      </c>
      <c r="B3589" s="244" t="str">
        <f t="shared" si="56"/>
        <v/>
      </c>
    </row>
    <row r="3590" spans="1:2" x14ac:dyDescent="0.2">
      <c r="A3590" t="str">
        <f>IF(C3590&amp;G3590&amp;D3590&lt;&gt;'Funnel setup'!$K$3&amp;'Funnel setup'!$K$4&amp;'Funnel setup'!$K$6,".",IF(A3589=".",1,A3589+1))</f>
        <v>.</v>
      </c>
      <c r="B3590" s="244" t="str">
        <f t="shared" si="56"/>
        <v/>
      </c>
    </row>
    <row r="3591" spans="1:2" x14ac:dyDescent="0.2">
      <c r="A3591" t="str">
        <f>IF(C3591&amp;G3591&amp;D3591&lt;&gt;'Funnel setup'!$K$3&amp;'Funnel setup'!$K$4&amp;'Funnel setup'!$K$6,".",IF(A3590=".",1,A3590+1))</f>
        <v>.</v>
      </c>
      <c r="B3591" s="244" t="str">
        <f t="shared" si="56"/>
        <v/>
      </c>
    </row>
    <row r="3592" spans="1:2" x14ac:dyDescent="0.2">
      <c r="A3592" t="str">
        <f>IF(C3592&amp;G3592&amp;D3592&lt;&gt;'Funnel setup'!$K$3&amp;'Funnel setup'!$K$4&amp;'Funnel setup'!$K$6,".",IF(A3591=".",1,A3591+1))</f>
        <v>.</v>
      </c>
      <c r="B3592" s="244" t="str">
        <f t="shared" si="56"/>
        <v/>
      </c>
    </row>
    <row r="3593" spans="1:2" x14ac:dyDescent="0.2">
      <c r="A3593" t="str">
        <f>IF(C3593&amp;G3593&amp;D3593&lt;&gt;'Funnel setup'!$K$3&amp;'Funnel setup'!$K$4&amp;'Funnel setup'!$K$6,".",IF(A3592=".",1,A3592+1))</f>
        <v>.</v>
      </c>
      <c r="B3593" s="244" t="str">
        <f t="shared" si="56"/>
        <v/>
      </c>
    </row>
    <row r="3594" spans="1:2" x14ac:dyDescent="0.2">
      <c r="A3594" t="str">
        <f>IF(C3594&amp;G3594&amp;D3594&lt;&gt;'Funnel setup'!$K$3&amp;'Funnel setup'!$K$4&amp;'Funnel setup'!$K$6,".",IF(A3593=".",1,A3593+1))</f>
        <v>.</v>
      </c>
      <c r="B3594" s="244" t="str">
        <f t="shared" si="56"/>
        <v/>
      </c>
    </row>
    <row r="3595" spans="1:2" x14ac:dyDescent="0.2">
      <c r="A3595" t="str">
        <f>IF(C3595&amp;G3595&amp;D3595&lt;&gt;'Funnel setup'!$K$3&amp;'Funnel setup'!$K$4&amp;'Funnel setup'!$K$6,".",IF(A3594=".",1,A3594+1))</f>
        <v>.</v>
      </c>
      <c r="B3595" s="244" t="str">
        <f t="shared" si="56"/>
        <v/>
      </c>
    </row>
    <row r="3596" spans="1:2" x14ac:dyDescent="0.2">
      <c r="A3596" t="str">
        <f>IF(C3596&amp;G3596&amp;D3596&lt;&gt;'Funnel setup'!$K$3&amp;'Funnel setup'!$K$4&amp;'Funnel setup'!$K$6,".",IF(A3595=".",1,A3595+1))</f>
        <v>.</v>
      </c>
      <c r="B3596" s="244" t="str">
        <f t="shared" si="56"/>
        <v/>
      </c>
    </row>
    <row r="3597" spans="1:2" x14ac:dyDescent="0.2">
      <c r="A3597" t="str">
        <f>IF(C3597&amp;G3597&amp;D3597&lt;&gt;'Funnel setup'!$K$3&amp;'Funnel setup'!$K$4&amp;'Funnel setup'!$K$6,".",IF(A3596=".",1,A3596+1))</f>
        <v>.</v>
      </c>
      <c r="B3597" s="244" t="str">
        <f t="shared" si="56"/>
        <v/>
      </c>
    </row>
    <row r="3598" spans="1:2" x14ac:dyDescent="0.2">
      <c r="A3598" t="str">
        <f>IF(C3598&amp;G3598&amp;D3598&lt;&gt;'Funnel setup'!$K$3&amp;'Funnel setup'!$K$4&amp;'Funnel setup'!$K$6,".",IF(A3597=".",1,A3597+1))</f>
        <v>.</v>
      </c>
      <c r="B3598" s="244" t="str">
        <f t="shared" si="56"/>
        <v/>
      </c>
    </row>
    <row r="3599" spans="1:2" x14ac:dyDescent="0.2">
      <c r="A3599" t="str">
        <f>IF(C3599&amp;G3599&amp;D3599&lt;&gt;'Funnel setup'!$K$3&amp;'Funnel setup'!$K$4&amp;'Funnel setup'!$K$6,".",IF(A3598=".",1,A3598+1))</f>
        <v>.</v>
      </c>
      <c r="B3599" s="244" t="str">
        <f t="shared" si="56"/>
        <v/>
      </c>
    </row>
    <row r="3600" spans="1:2" x14ac:dyDescent="0.2">
      <c r="A3600" t="str">
        <f>IF(C3600&amp;G3600&amp;D3600&lt;&gt;'Funnel setup'!$K$3&amp;'Funnel setup'!$K$4&amp;'Funnel setup'!$K$6,".",IF(A3599=".",1,A3599+1))</f>
        <v>.</v>
      </c>
      <c r="B3600" s="244" t="str">
        <f t="shared" si="56"/>
        <v/>
      </c>
    </row>
    <row r="3601" spans="1:2" x14ac:dyDescent="0.2">
      <c r="A3601" t="str">
        <f>IF(C3601&amp;G3601&amp;D3601&lt;&gt;'Funnel setup'!$K$3&amp;'Funnel setup'!$K$4&amp;'Funnel setup'!$K$6,".",IF(A3600=".",1,A3600+1))</f>
        <v>.</v>
      </c>
      <c r="B3601" s="244" t="str">
        <f t="shared" si="56"/>
        <v/>
      </c>
    </row>
    <row r="3602" spans="1:2" x14ac:dyDescent="0.2">
      <c r="A3602" t="str">
        <f>IF(C3602&amp;G3602&amp;D3602&lt;&gt;'Funnel setup'!$K$3&amp;'Funnel setup'!$K$4&amp;'Funnel setup'!$K$6,".",IF(A3601=".",1,A3601+1))</f>
        <v>.</v>
      </c>
      <c r="B3602" s="244" t="str">
        <f t="shared" si="56"/>
        <v/>
      </c>
    </row>
    <row r="3603" spans="1:2" x14ac:dyDescent="0.2">
      <c r="A3603" t="str">
        <f>IF(C3603&amp;G3603&amp;D3603&lt;&gt;'Funnel setup'!$K$3&amp;'Funnel setup'!$K$4&amp;'Funnel setup'!$K$6,".",IF(A3602=".",1,A3602+1))</f>
        <v>.</v>
      </c>
      <c r="B3603" s="244" t="str">
        <f t="shared" si="56"/>
        <v/>
      </c>
    </row>
    <row r="3604" spans="1:2" x14ac:dyDescent="0.2">
      <c r="A3604" t="str">
        <f>IF(C3604&amp;G3604&amp;D3604&lt;&gt;'Funnel setup'!$K$3&amp;'Funnel setup'!$K$4&amp;'Funnel setup'!$K$6,".",IF(A3603=".",1,A3603+1))</f>
        <v>.</v>
      </c>
      <c r="B3604" s="244" t="str">
        <f t="shared" si="56"/>
        <v/>
      </c>
    </row>
    <row r="3605" spans="1:2" x14ac:dyDescent="0.2">
      <c r="A3605" t="str">
        <f>IF(C3605&amp;G3605&amp;D3605&lt;&gt;'Funnel setup'!$K$3&amp;'Funnel setup'!$K$4&amp;'Funnel setup'!$K$6,".",IF(A3604=".",1,A3604+1))</f>
        <v>.</v>
      </c>
      <c r="B3605" s="244" t="str">
        <f t="shared" si="56"/>
        <v/>
      </c>
    </row>
    <row r="3606" spans="1:2" x14ac:dyDescent="0.2">
      <c r="A3606" t="str">
        <f>IF(C3606&amp;G3606&amp;D3606&lt;&gt;'Funnel setup'!$K$3&amp;'Funnel setup'!$K$4&amp;'Funnel setup'!$K$6,".",IF(A3605=".",1,A3605+1))</f>
        <v>.</v>
      </c>
      <c r="B3606" s="244" t="str">
        <f t="shared" si="56"/>
        <v/>
      </c>
    </row>
    <row r="3607" spans="1:2" x14ac:dyDescent="0.2">
      <c r="A3607" t="str">
        <f>IF(C3607&amp;G3607&amp;D3607&lt;&gt;'Funnel setup'!$K$3&amp;'Funnel setup'!$K$4&amp;'Funnel setup'!$K$6,".",IF(A3606=".",1,A3606+1))</f>
        <v>.</v>
      </c>
      <c r="B3607" s="244" t="str">
        <f t="shared" si="56"/>
        <v/>
      </c>
    </row>
    <row r="3608" spans="1:2" x14ac:dyDescent="0.2">
      <c r="A3608" t="str">
        <f>IF(C3608&amp;G3608&amp;D3608&lt;&gt;'Funnel setup'!$K$3&amp;'Funnel setup'!$K$4&amp;'Funnel setup'!$K$6,".",IF(A3607=".",1,A3607+1))</f>
        <v>.</v>
      </c>
      <c r="B3608" s="244" t="str">
        <f t="shared" si="56"/>
        <v/>
      </c>
    </row>
    <row r="3609" spans="1:2" x14ac:dyDescent="0.2">
      <c r="A3609" t="str">
        <f>IF(C3609&amp;G3609&amp;D3609&lt;&gt;'Funnel setup'!$K$3&amp;'Funnel setup'!$K$4&amp;'Funnel setup'!$K$6,".",IF(A3608=".",1,A3608+1))</f>
        <v>.</v>
      </c>
      <c r="B3609" s="244" t="str">
        <f t="shared" si="56"/>
        <v/>
      </c>
    </row>
    <row r="3610" spans="1:2" x14ac:dyDescent="0.2">
      <c r="A3610" t="str">
        <f>IF(C3610&amp;G3610&amp;D3610&lt;&gt;'Funnel setup'!$K$3&amp;'Funnel setup'!$K$4&amp;'Funnel setup'!$K$6,".",IF(A3609=".",1,A3609+1))</f>
        <v>.</v>
      </c>
      <c r="B3610" s="244" t="str">
        <f t="shared" si="56"/>
        <v/>
      </c>
    </row>
    <row r="3611" spans="1:2" x14ac:dyDescent="0.2">
      <c r="A3611" t="str">
        <f>IF(C3611&amp;G3611&amp;D3611&lt;&gt;'Funnel setup'!$K$3&amp;'Funnel setup'!$K$4&amp;'Funnel setup'!$K$6,".",IF(A3610=".",1,A3610+1))</f>
        <v>.</v>
      </c>
      <c r="B3611" s="244" t="str">
        <f t="shared" si="56"/>
        <v/>
      </c>
    </row>
    <row r="3612" spans="1:2" x14ac:dyDescent="0.2">
      <c r="A3612" t="str">
        <f>IF(C3612&amp;G3612&amp;D3612&lt;&gt;'Funnel setup'!$K$3&amp;'Funnel setup'!$K$4&amp;'Funnel setup'!$K$6,".",IF(A3611=".",1,A3611+1))</f>
        <v>.</v>
      </c>
      <c r="B3612" s="244" t="str">
        <f t="shared" si="56"/>
        <v/>
      </c>
    </row>
    <row r="3613" spans="1:2" x14ac:dyDescent="0.2">
      <c r="A3613" t="str">
        <f>IF(C3613&amp;G3613&amp;D3613&lt;&gt;'Funnel setup'!$K$3&amp;'Funnel setup'!$K$4&amp;'Funnel setup'!$K$6,".",IF(A3612=".",1,A3612+1))</f>
        <v>.</v>
      </c>
      <c r="B3613" s="244" t="str">
        <f t="shared" si="56"/>
        <v/>
      </c>
    </row>
    <row r="3614" spans="1:2" x14ac:dyDescent="0.2">
      <c r="A3614" t="str">
        <f>IF(C3614&amp;G3614&amp;D3614&lt;&gt;'Funnel setup'!$K$3&amp;'Funnel setup'!$K$4&amp;'Funnel setup'!$K$6,".",IF(A3613=".",1,A3613+1))</f>
        <v>.</v>
      </c>
      <c r="B3614" s="244" t="str">
        <f t="shared" si="56"/>
        <v/>
      </c>
    </row>
    <row r="3615" spans="1:2" x14ac:dyDescent="0.2">
      <c r="A3615" t="str">
        <f>IF(C3615&amp;G3615&amp;D3615&lt;&gt;'Funnel setup'!$K$3&amp;'Funnel setup'!$K$4&amp;'Funnel setup'!$K$6,".",IF(A3614=".",1,A3614+1))</f>
        <v>.</v>
      </c>
      <c r="B3615" s="244" t="str">
        <f t="shared" si="56"/>
        <v/>
      </c>
    </row>
    <row r="3616" spans="1:2" x14ac:dyDescent="0.2">
      <c r="A3616" t="str">
        <f>IF(C3616&amp;G3616&amp;D3616&lt;&gt;'Funnel setup'!$K$3&amp;'Funnel setup'!$K$4&amp;'Funnel setup'!$K$6,".",IF(A3615=".",1,A3615+1))</f>
        <v>.</v>
      </c>
      <c r="B3616" s="244" t="str">
        <f t="shared" si="56"/>
        <v/>
      </c>
    </row>
    <row r="3617" spans="1:2" x14ac:dyDescent="0.2">
      <c r="A3617" t="str">
        <f>IF(C3617&amp;G3617&amp;D3617&lt;&gt;'Funnel setup'!$K$3&amp;'Funnel setup'!$K$4&amp;'Funnel setup'!$K$6,".",IF(A3616=".",1,A3616+1))</f>
        <v>.</v>
      </c>
      <c r="B3617" s="244" t="str">
        <f t="shared" si="56"/>
        <v/>
      </c>
    </row>
    <row r="3618" spans="1:2" x14ac:dyDescent="0.2">
      <c r="A3618" t="str">
        <f>IF(C3618&amp;G3618&amp;D3618&lt;&gt;'Funnel setup'!$K$3&amp;'Funnel setup'!$K$4&amp;'Funnel setup'!$K$6,".",IF(A3617=".",1,A3617+1))</f>
        <v>.</v>
      </c>
      <c r="B3618" s="244" t="str">
        <f t="shared" si="56"/>
        <v/>
      </c>
    </row>
    <row r="3619" spans="1:2" x14ac:dyDescent="0.2">
      <c r="A3619" t="str">
        <f>IF(C3619&amp;G3619&amp;D3619&lt;&gt;'Funnel setup'!$K$3&amp;'Funnel setup'!$K$4&amp;'Funnel setup'!$K$6,".",IF(A3618=".",1,A3618+1))</f>
        <v>.</v>
      </c>
      <c r="B3619" s="244" t="str">
        <f t="shared" si="56"/>
        <v/>
      </c>
    </row>
    <row r="3620" spans="1:2" x14ac:dyDescent="0.2">
      <c r="A3620" t="str">
        <f>IF(C3620&amp;G3620&amp;D3620&lt;&gt;'Funnel setup'!$K$3&amp;'Funnel setup'!$K$4&amp;'Funnel setup'!$K$6,".",IF(A3619=".",1,A3619+1))</f>
        <v>.</v>
      </c>
      <c r="B3620" s="244" t="str">
        <f t="shared" si="56"/>
        <v/>
      </c>
    </row>
    <row r="3621" spans="1:2" x14ac:dyDescent="0.2">
      <c r="A3621" t="str">
        <f>IF(C3621&amp;G3621&amp;D3621&lt;&gt;'Funnel setup'!$K$3&amp;'Funnel setup'!$K$4&amp;'Funnel setup'!$K$6,".",IF(A3620=".",1,A3620+1))</f>
        <v>.</v>
      </c>
      <c r="B3621" s="244" t="str">
        <f t="shared" si="56"/>
        <v/>
      </c>
    </row>
    <row r="3622" spans="1:2" x14ac:dyDescent="0.2">
      <c r="A3622" t="str">
        <f>IF(C3622&amp;G3622&amp;D3622&lt;&gt;'Funnel setup'!$K$3&amp;'Funnel setup'!$K$4&amp;'Funnel setup'!$K$6,".",IF(A3621=".",1,A3621+1))</f>
        <v>.</v>
      </c>
      <c r="B3622" s="244" t="str">
        <f t="shared" si="56"/>
        <v/>
      </c>
    </row>
    <row r="3623" spans="1:2" x14ac:dyDescent="0.2">
      <c r="A3623" t="str">
        <f>IF(C3623&amp;G3623&amp;D3623&lt;&gt;'Funnel setup'!$K$3&amp;'Funnel setup'!$K$4&amp;'Funnel setup'!$K$6,".",IF(A3622=".",1,A3622+1))</f>
        <v>.</v>
      </c>
      <c r="B3623" s="244" t="str">
        <f t="shared" si="56"/>
        <v/>
      </c>
    </row>
    <row r="3624" spans="1:2" x14ac:dyDescent="0.2">
      <c r="A3624" t="str">
        <f>IF(C3624&amp;G3624&amp;D3624&lt;&gt;'Funnel setup'!$K$3&amp;'Funnel setup'!$K$4&amp;'Funnel setup'!$K$6,".",IF(A3623=".",1,A3623+1))</f>
        <v>.</v>
      </c>
      <c r="B3624" s="244" t="str">
        <f t="shared" si="56"/>
        <v/>
      </c>
    </row>
    <row r="3625" spans="1:2" x14ac:dyDescent="0.2">
      <c r="A3625" t="str">
        <f>IF(C3625&amp;G3625&amp;D3625&lt;&gt;'Funnel setup'!$K$3&amp;'Funnel setup'!$K$4&amp;'Funnel setup'!$K$6,".",IF(A3624=".",1,A3624+1))</f>
        <v>.</v>
      </c>
      <c r="B3625" s="244" t="str">
        <f t="shared" si="56"/>
        <v/>
      </c>
    </row>
    <row r="3626" spans="1:2" x14ac:dyDescent="0.2">
      <c r="A3626" t="str">
        <f>IF(C3626&amp;G3626&amp;D3626&lt;&gt;'Funnel setup'!$K$3&amp;'Funnel setup'!$K$4&amp;'Funnel setup'!$K$6,".",IF(A3625=".",1,A3625+1))</f>
        <v>.</v>
      </c>
      <c r="B3626" s="244" t="str">
        <f t="shared" si="56"/>
        <v/>
      </c>
    </row>
    <row r="3627" spans="1:2" x14ac:dyDescent="0.2">
      <c r="A3627" t="str">
        <f>IF(C3627&amp;G3627&amp;D3627&lt;&gt;'Funnel setup'!$K$3&amp;'Funnel setup'!$K$4&amp;'Funnel setup'!$K$6,".",IF(A3626=".",1,A3626+1))</f>
        <v>.</v>
      </c>
      <c r="B3627" s="244" t="str">
        <f t="shared" si="56"/>
        <v/>
      </c>
    </row>
    <row r="3628" spans="1:2" x14ac:dyDescent="0.2">
      <c r="A3628" t="str">
        <f>IF(C3628&amp;G3628&amp;D3628&lt;&gt;'Funnel setup'!$K$3&amp;'Funnel setup'!$K$4&amp;'Funnel setup'!$K$6,".",IF(A3627=".",1,A3627+1))</f>
        <v>.</v>
      </c>
      <c r="B3628" s="244" t="str">
        <f t="shared" si="56"/>
        <v/>
      </c>
    </row>
    <row r="3629" spans="1:2" x14ac:dyDescent="0.2">
      <c r="A3629" t="str">
        <f>IF(C3629&amp;G3629&amp;D3629&lt;&gt;'Funnel setup'!$K$3&amp;'Funnel setup'!$K$4&amp;'Funnel setup'!$K$6,".",IF(A3628=".",1,A3628+1))</f>
        <v>.</v>
      </c>
      <c r="B3629" s="244" t="str">
        <f t="shared" si="56"/>
        <v/>
      </c>
    </row>
    <row r="3630" spans="1:2" x14ac:dyDescent="0.2">
      <c r="A3630" t="str">
        <f>IF(C3630&amp;G3630&amp;D3630&lt;&gt;'Funnel setup'!$K$3&amp;'Funnel setup'!$K$4&amp;'Funnel setup'!$K$6,".",IF(A3629=".",1,A3629+1))</f>
        <v>.</v>
      </c>
      <c r="B3630" s="244" t="str">
        <f t="shared" si="56"/>
        <v/>
      </c>
    </row>
    <row r="3631" spans="1:2" x14ac:dyDescent="0.2">
      <c r="A3631" t="str">
        <f>IF(C3631&amp;G3631&amp;D3631&lt;&gt;'Funnel setup'!$K$3&amp;'Funnel setup'!$K$4&amp;'Funnel setup'!$K$6,".",IF(A3630=".",1,A3630+1))</f>
        <v>.</v>
      </c>
      <c r="B3631" s="244" t="str">
        <f t="shared" si="56"/>
        <v/>
      </c>
    </row>
    <row r="3632" spans="1:2" x14ac:dyDescent="0.2">
      <c r="A3632" t="str">
        <f>IF(C3632&amp;G3632&amp;D3632&lt;&gt;'Funnel setup'!$K$3&amp;'Funnel setup'!$K$4&amp;'Funnel setup'!$K$6,".",IF(A3631=".",1,A3631+1))</f>
        <v>.</v>
      </c>
      <c r="B3632" s="244" t="str">
        <f t="shared" si="56"/>
        <v/>
      </c>
    </row>
    <row r="3633" spans="1:2" x14ac:dyDescent="0.2">
      <c r="A3633" t="str">
        <f>IF(C3633&amp;G3633&amp;D3633&lt;&gt;'Funnel setup'!$K$3&amp;'Funnel setup'!$K$4&amp;'Funnel setup'!$K$6,".",IF(A3632=".",1,A3632+1))</f>
        <v>.</v>
      </c>
      <c r="B3633" s="244" t="str">
        <f t="shared" si="56"/>
        <v/>
      </c>
    </row>
    <row r="3634" spans="1:2" x14ac:dyDescent="0.2">
      <c r="A3634" t="str">
        <f>IF(C3634&amp;G3634&amp;D3634&lt;&gt;'Funnel setup'!$K$3&amp;'Funnel setup'!$K$4&amp;'Funnel setup'!$K$6,".",IF(A3633=".",1,A3633+1))</f>
        <v>.</v>
      </c>
      <c r="B3634" s="244" t="str">
        <f t="shared" si="56"/>
        <v/>
      </c>
    </row>
    <row r="3635" spans="1:2" x14ac:dyDescent="0.2">
      <c r="A3635" t="str">
        <f>IF(C3635&amp;G3635&amp;D3635&lt;&gt;'Funnel setup'!$K$3&amp;'Funnel setup'!$K$4&amp;'Funnel setup'!$K$6,".",IF(A3634=".",1,A3634+1))</f>
        <v>.</v>
      </c>
      <c r="B3635" s="244" t="str">
        <f t="shared" si="56"/>
        <v/>
      </c>
    </row>
    <row r="3636" spans="1:2" x14ac:dyDescent="0.2">
      <c r="A3636" t="str">
        <f>IF(C3636&amp;G3636&amp;D3636&lt;&gt;'Funnel setup'!$K$3&amp;'Funnel setup'!$K$4&amp;'Funnel setup'!$K$6,".",IF(A3635=".",1,A3635+1))</f>
        <v>.</v>
      </c>
      <c r="B3636" s="244" t="str">
        <f t="shared" si="56"/>
        <v/>
      </c>
    </row>
    <row r="3637" spans="1:2" x14ac:dyDescent="0.2">
      <c r="A3637" t="str">
        <f>IF(C3637&amp;G3637&amp;D3637&lt;&gt;'Funnel setup'!$K$3&amp;'Funnel setup'!$K$4&amp;'Funnel setup'!$K$6,".",IF(A3636=".",1,A3636+1))</f>
        <v>.</v>
      </c>
      <c r="B3637" s="244" t="str">
        <f t="shared" si="56"/>
        <v/>
      </c>
    </row>
    <row r="3638" spans="1:2" x14ac:dyDescent="0.2">
      <c r="A3638" t="str">
        <f>IF(C3638&amp;G3638&amp;D3638&lt;&gt;'Funnel setup'!$K$3&amp;'Funnel setup'!$K$4&amp;'Funnel setup'!$K$6,".",IF(A3637=".",1,A3637+1))</f>
        <v>.</v>
      </c>
      <c r="B3638" s="244" t="str">
        <f t="shared" si="56"/>
        <v/>
      </c>
    </row>
    <row r="3639" spans="1:2" x14ac:dyDescent="0.2">
      <c r="A3639" t="str">
        <f>IF(C3639&amp;G3639&amp;D3639&lt;&gt;'Funnel setup'!$K$3&amp;'Funnel setup'!$K$4&amp;'Funnel setup'!$K$6,".",IF(A3638=".",1,A3638+1))</f>
        <v>.</v>
      </c>
      <c r="B3639" s="244" t="str">
        <f t="shared" si="56"/>
        <v/>
      </c>
    </row>
    <row r="3640" spans="1:2" x14ac:dyDescent="0.2">
      <c r="A3640" t="str">
        <f>IF(C3640&amp;G3640&amp;D3640&lt;&gt;'Funnel setup'!$K$3&amp;'Funnel setup'!$K$4&amp;'Funnel setup'!$K$6,".",IF(A3639=".",1,A3639+1))</f>
        <v>.</v>
      </c>
      <c r="B3640" s="244" t="str">
        <f t="shared" si="56"/>
        <v/>
      </c>
    </row>
    <row r="3641" spans="1:2" x14ac:dyDescent="0.2">
      <c r="A3641" t="str">
        <f>IF(C3641&amp;G3641&amp;D3641&lt;&gt;'Funnel setup'!$K$3&amp;'Funnel setup'!$K$4&amp;'Funnel setup'!$K$6,".",IF(A3640=".",1,A3640+1))</f>
        <v>.</v>
      </c>
      <c r="B3641" s="244" t="str">
        <f t="shared" si="56"/>
        <v/>
      </c>
    </row>
    <row r="3642" spans="1:2" x14ac:dyDescent="0.2">
      <c r="A3642" t="str">
        <f>IF(C3642&amp;G3642&amp;D3642&lt;&gt;'Funnel setup'!$K$3&amp;'Funnel setup'!$K$4&amp;'Funnel setup'!$K$6,".",IF(A3641=".",1,A3641+1))</f>
        <v>.</v>
      </c>
      <c r="B3642" s="244" t="str">
        <f t="shared" si="56"/>
        <v/>
      </c>
    </row>
    <row r="3643" spans="1:2" x14ac:dyDescent="0.2">
      <c r="A3643" t="str">
        <f>IF(C3643&amp;G3643&amp;D3643&lt;&gt;'Funnel setup'!$K$3&amp;'Funnel setup'!$K$4&amp;'Funnel setup'!$K$6,".",IF(A3642=".",1,A3642+1))</f>
        <v>.</v>
      </c>
      <c r="B3643" s="244" t="str">
        <f t="shared" si="56"/>
        <v/>
      </c>
    </row>
    <row r="3644" spans="1:2" x14ac:dyDescent="0.2">
      <c r="A3644" t="str">
        <f>IF(C3644&amp;G3644&amp;D3644&lt;&gt;'Funnel setup'!$K$3&amp;'Funnel setup'!$K$4&amp;'Funnel setup'!$K$6,".",IF(A3643=".",1,A3643+1))</f>
        <v>.</v>
      </c>
      <c r="B3644" s="244" t="str">
        <f t="shared" si="56"/>
        <v/>
      </c>
    </row>
    <row r="3645" spans="1:2" x14ac:dyDescent="0.2">
      <c r="A3645" t="str">
        <f>IF(C3645&amp;G3645&amp;D3645&lt;&gt;'Funnel setup'!$K$3&amp;'Funnel setup'!$K$4&amp;'Funnel setup'!$K$6,".",IF(A3644=".",1,A3644+1))</f>
        <v>.</v>
      </c>
      <c r="B3645" s="244" t="str">
        <f t="shared" si="56"/>
        <v/>
      </c>
    </row>
    <row r="3646" spans="1:2" x14ac:dyDescent="0.2">
      <c r="A3646" t="str">
        <f>IF(C3646&amp;G3646&amp;D3646&lt;&gt;'Funnel setup'!$K$3&amp;'Funnel setup'!$K$4&amp;'Funnel setup'!$K$6,".",IF(A3645=".",1,A3645+1))</f>
        <v>.</v>
      </c>
      <c r="B3646" s="244" t="str">
        <f t="shared" si="56"/>
        <v/>
      </c>
    </row>
    <row r="3647" spans="1:2" x14ac:dyDescent="0.2">
      <c r="A3647" t="str">
        <f>IF(C3647&amp;G3647&amp;D3647&lt;&gt;'Funnel setup'!$K$3&amp;'Funnel setup'!$K$4&amp;'Funnel setup'!$K$6,".",IF(A3646=".",1,A3646+1))</f>
        <v>.</v>
      </c>
      <c r="B3647" s="244" t="str">
        <f t="shared" si="56"/>
        <v/>
      </c>
    </row>
    <row r="3648" spans="1:2" x14ac:dyDescent="0.2">
      <c r="A3648" t="str">
        <f>IF(C3648&amp;G3648&amp;D3648&lt;&gt;'Funnel setup'!$K$3&amp;'Funnel setup'!$K$4&amp;'Funnel setup'!$K$6,".",IF(A3647=".",1,A3647+1))</f>
        <v>.</v>
      </c>
      <c r="B3648" s="244" t="str">
        <f t="shared" si="56"/>
        <v/>
      </c>
    </row>
    <row r="3649" spans="1:2" x14ac:dyDescent="0.2">
      <c r="A3649" t="str">
        <f>IF(C3649&amp;G3649&amp;D3649&lt;&gt;'Funnel setup'!$K$3&amp;'Funnel setup'!$K$4&amp;'Funnel setup'!$K$6,".",IF(A3648=".",1,A3648+1))</f>
        <v>.</v>
      </c>
      <c r="B3649" s="244" t="str">
        <f t="shared" si="56"/>
        <v/>
      </c>
    </row>
    <row r="3650" spans="1:2" x14ac:dyDescent="0.2">
      <c r="A3650" t="str">
        <f>IF(C3650&amp;G3650&amp;D3650&lt;&gt;'Funnel setup'!$K$3&amp;'Funnel setup'!$K$4&amp;'Funnel setup'!$K$6,".",IF(A3649=".",1,A3649+1))</f>
        <v>.</v>
      </c>
      <c r="B3650" s="244" t="str">
        <f t="shared" ref="B3650:B3713" si="57">C3650&amp;D3650&amp;F3650&amp;G3650</f>
        <v/>
      </c>
    </row>
    <row r="3651" spans="1:2" x14ac:dyDescent="0.2">
      <c r="A3651" t="str">
        <f>IF(C3651&amp;G3651&amp;D3651&lt;&gt;'Funnel setup'!$K$3&amp;'Funnel setup'!$K$4&amp;'Funnel setup'!$K$6,".",IF(A3650=".",1,A3650+1))</f>
        <v>.</v>
      </c>
      <c r="B3651" s="244" t="str">
        <f t="shared" si="57"/>
        <v/>
      </c>
    </row>
    <row r="3652" spans="1:2" x14ac:dyDescent="0.2">
      <c r="A3652" t="str">
        <f>IF(C3652&amp;G3652&amp;D3652&lt;&gt;'Funnel setup'!$K$3&amp;'Funnel setup'!$K$4&amp;'Funnel setup'!$K$6,".",IF(A3651=".",1,A3651+1))</f>
        <v>.</v>
      </c>
      <c r="B3652" s="244" t="str">
        <f t="shared" si="57"/>
        <v/>
      </c>
    </row>
    <row r="3653" spans="1:2" x14ac:dyDescent="0.2">
      <c r="A3653" t="str">
        <f>IF(C3653&amp;G3653&amp;D3653&lt;&gt;'Funnel setup'!$K$3&amp;'Funnel setup'!$K$4&amp;'Funnel setup'!$K$6,".",IF(A3652=".",1,A3652+1))</f>
        <v>.</v>
      </c>
      <c r="B3653" s="244" t="str">
        <f t="shared" si="57"/>
        <v/>
      </c>
    </row>
    <row r="3654" spans="1:2" x14ac:dyDescent="0.2">
      <c r="A3654" t="str">
        <f>IF(C3654&amp;G3654&amp;D3654&lt;&gt;'Funnel setup'!$K$3&amp;'Funnel setup'!$K$4&amp;'Funnel setup'!$K$6,".",IF(A3653=".",1,A3653+1))</f>
        <v>.</v>
      </c>
      <c r="B3654" s="244" t="str">
        <f t="shared" si="57"/>
        <v/>
      </c>
    </row>
    <row r="3655" spans="1:2" x14ac:dyDescent="0.2">
      <c r="A3655" t="str">
        <f>IF(C3655&amp;G3655&amp;D3655&lt;&gt;'Funnel setup'!$K$3&amp;'Funnel setup'!$K$4&amp;'Funnel setup'!$K$6,".",IF(A3654=".",1,A3654+1))</f>
        <v>.</v>
      </c>
      <c r="B3655" s="244" t="str">
        <f t="shared" si="57"/>
        <v/>
      </c>
    </row>
    <row r="3656" spans="1:2" x14ac:dyDescent="0.2">
      <c r="A3656" t="str">
        <f>IF(C3656&amp;G3656&amp;D3656&lt;&gt;'Funnel setup'!$K$3&amp;'Funnel setup'!$K$4&amp;'Funnel setup'!$K$6,".",IF(A3655=".",1,A3655+1))</f>
        <v>.</v>
      </c>
      <c r="B3656" s="244" t="str">
        <f t="shared" si="57"/>
        <v/>
      </c>
    </row>
    <row r="3657" spans="1:2" x14ac:dyDescent="0.2">
      <c r="A3657" t="str">
        <f>IF(C3657&amp;G3657&amp;D3657&lt;&gt;'Funnel setup'!$K$3&amp;'Funnel setup'!$K$4&amp;'Funnel setup'!$K$6,".",IF(A3656=".",1,A3656+1))</f>
        <v>.</v>
      </c>
      <c r="B3657" s="244" t="str">
        <f t="shared" si="57"/>
        <v/>
      </c>
    </row>
    <row r="3658" spans="1:2" x14ac:dyDescent="0.2">
      <c r="A3658" t="str">
        <f>IF(C3658&amp;G3658&amp;D3658&lt;&gt;'Funnel setup'!$K$3&amp;'Funnel setup'!$K$4&amp;'Funnel setup'!$K$6,".",IF(A3657=".",1,A3657+1))</f>
        <v>.</v>
      </c>
      <c r="B3658" s="244" t="str">
        <f t="shared" si="57"/>
        <v/>
      </c>
    </row>
    <row r="3659" spans="1:2" x14ac:dyDescent="0.2">
      <c r="A3659" t="str">
        <f>IF(C3659&amp;G3659&amp;D3659&lt;&gt;'Funnel setup'!$K$3&amp;'Funnel setup'!$K$4&amp;'Funnel setup'!$K$6,".",IF(A3658=".",1,A3658+1))</f>
        <v>.</v>
      </c>
      <c r="B3659" s="244" t="str">
        <f t="shared" si="57"/>
        <v/>
      </c>
    </row>
    <row r="3660" spans="1:2" x14ac:dyDescent="0.2">
      <c r="A3660" t="str">
        <f>IF(C3660&amp;G3660&amp;D3660&lt;&gt;'Funnel setup'!$K$3&amp;'Funnel setup'!$K$4&amp;'Funnel setup'!$K$6,".",IF(A3659=".",1,A3659+1))</f>
        <v>.</v>
      </c>
      <c r="B3660" s="244" t="str">
        <f t="shared" si="57"/>
        <v/>
      </c>
    </row>
    <row r="3661" spans="1:2" x14ac:dyDescent="0.2">
      <c r="A3661" t="str">
        <f>IF(C3661&amp;G3661&amp;D3661&lt;&gt;'Funnel setup'!$K$3&amp;'Funnel setup'!$K$4&amp;'Funnel setup'!$K$6,".",IF(A3660=".",1,A3660+1))</f>
        <v>.</v>
      </c>
      <c r="B3661" s="244" t="str">
        <f t="shared" si="57"/>
        <v/>
      </c>
    </row>
    <row r="3662" spans="1:2" x14ac:dyDescent="0.2">
      <c r="A3662" t="str">
        <f>IF(C3662&amp;G3662&amp;D3662&lt;&gt;'Funnel setup'!$K$3&amp;'Funnel setup'!$K$4&amp;'Funnel setup'!$K$6,".",IF(A3661=".",1,A3661+1))</f>
        <v>.</v>
      </c>
      <c r="B3662" s="244" t="str">
        <f t="shared" si="57"/>
        <v/>
      </c>
    </row>
    <row r="3663" spans="1:2" x14ac:dyDescent="0.2">
      <c r="A3663" t="str">
        <f>IF(C3663&amp;G3663&amp;D3663&lt;&gt;'Funnel setup'!$K$3&amp;'Funnel setup'!$K$4&amp;'Funnel setup'!$K$6,".",IF(A3662=".",1,A3662+1))</f>
        <v>.</v>
      </c>
      <c r="B3663" s="244" t="str">
        <f t="shared" si="57"/>
        <v/>
      </c>
    </row>
    <row r="3664" spans="1:2" x14ac:dyDescent="0.2">
      <c r="A3664" t="str">
        <f>IF(C3664&amp;G3664&amp;D3664&lt;&gt;'Funnel setup'!$K$3&amp;'Funnel setup'!$K$4&amp;'Funnel setup'!$K$6,".",IF(A3663=".",1,A3663+1))</f>
        <v>.</v>
      </c>
      <c r="B3664" s="244" t="str">
        <f t="shared" si="57"/>
        <v/>
      </c>
    </row>
    <row r="3665" spans="1:2" x14ac:dyDescent="0.2">
      <c r="A3665" t="str">
        <f>IF(C3665&amp;G3665&amp;D3665&lt;&gt;'Funnel setup'!$K$3&amp;'Funnel setup'!$K$4&amp;'Funnel setup'!$K$6,".",IF(A3664=".",1,A3664+1))</f>
        <v>.</v>
      </c>
      <c r="B3665" s="244" t="str">
        <f t="shared" si="57"/>
        <v/>
      </c>
    </row>
    <row r="3666" spans="1:2" x14ac:dyDescent="0.2">
      <c r="A3666" t="str">
        <f>IF(C3666&amp;G3666&amp;D3666&lt;&gt;'Funnel setup'!$K$3&amp;'Funnel setup'!$K$4&amp;'Funnel setup'!$K$6,".",IF(A3665=".",1,A3665+1))</f>
        <v>.</v>
      </c>
      <c r="B3666" s="244" t="str">
        <f t="shared" si="57"/>
        <v/>
      </c>
    </row>
    <row r="3667" spans="1:2" x14ac:dyDescent="0.2">
      <c r="A3667" t="str">
        <f>IF(C3667&amp;G3667&amp;D3667&lt;&gt;'Funnel setup'!$K$3&amp;'Funnel setup'!$K$4&amp;'Funnel setup'!$K$6,".",IF(A3666=".",1,A3666+1))</f>
        <v>.</v>
      </c>
      <c r="B3667" s="244" t="str">
        <f t="shared" si="57"/>
        <v/>
      </c>
    </row>
    <row r="3668" spans="1:2" x14ac:dyDescent="0.2">
      <c r="A3668" t="str">
        <f>IF(C3668&amp;G3668&amp;D3668&lt;&gt;'Funnel setup'!$K$3&amp;'Funnel setup'!$K$4&amp;'Funnel setup'!$K$6,".",IF(A3667=".",1,A3667+1))</f>
        <v>.</v>
      </c>
      <c r="B3668" s="244" t="str">
        <f t="shared" si="57"/>
        <v/>
      </c>
    </row>
    <row r="3669" spans="1:2" x14ac:dyDescent="0.2">
      <c r="A3669" t="str">
        <f>IF(C3669&amp;G3669&amp;D3669&lt;&gt;'Funnel setup'!$K$3&amp;'Funnel setup'!$K$4&amp;'Funnel setup'!$K$6,".",IF(A3668=".",1,A3668+1))</f>
        <v>.</v>
      </c>
      <c r="B3669" s="244" t="str">
        <f t="shared" si="57"/>
        <v/>
      </c>
    </row>
    <row r="3670" spans="1:2" x14ac:dyDescent="0.2">
      <c r="A3670" t="str">
        <f>IF(C3670&amp;G3670&amp;D3670&lt;&gt;'Funnel setup'!$K$3&amp;'Funnel setup'!$K$4&amp;'Funnel setup'!$K$6,".",IF(A3669=".",1,A3669+1))</f>
        <v>.</v>
      </c>
      <c r="B3670" s="244" t="str">
        <f t="shared" si="57"/>
        <v/>
      </c>
    </row>
    <row r="3671" spans="1:2" x14ac:dyDescent="0.2">
      <c r="A3671" t="str">
        <f>IF(C3671&amp;G3671&amp;D3671&lt;&gt;'Funnel setup'!$K$3&amp;'Funnel setup'!$K$4&amp;'Funnel setup'!$K$6,".",IF(A3670=".",1,A3670+1))</f>
        <v>.</v>
      </c>
      <c r="B3671" s="244" t="str">
        <f t="shared" si="57"/>
        <v/>
      </c>
    </row>
    <row r="3672" spans="1:2" x14ac:dyDescent="0.2">
      <c r="A3672" t="str">
        <f>IF(C3672&amp;G3672&amp;D3672&lt;&gt;'Funnel setup'!$K$3&amp;'Funnel setup'!$K$4&amp;'Funnel setup'!$K$6,".",IF(A3671=".",1,A3671+1))</f>
        <v>.</v>
      </c>
      <c r="B3672" s="244" t="str">
        <f t="shared" si="57"/>
        <v/>
      </c>
    </row>
    <row r="3673" spans="1:2" x14ac:dyDescent="0.2">
      <c r="A3673" t="str">
        <f>IF(C3673&amp;G3673&amp;D3673&lt;&gt;'Funnel setup'!$K$3&amp;'Funnel setup'!$K$4&amp;'Funnel setup'!$K$6,".",IF(A3672=".",1,A3672+1))</f>
        <v>.</v>
      </c>
      <c r="B3673" s="244" t="str">
        <f t="shared" si="57"/>
        <v/>
      </c>
    </row>
    <row r="3674" spans="1:2" x14ac:dyDescent="0.2">
      <c r="A3674" t="str">
        <f>IF(C3674&amp;G3674&amp;D3674&lt;&gt;'Funnel setup'!$K$3&amp;'Funnel setup'!$K$4&amp;'Funnel setup'!$K$6,".",IF(A3673=".",1,A3673+1))</f>
        <v>.</v>
      </c>
      <c r="B3674" s="244" t="str">
        <f t="shared" si="57"/>
        <v/>
      </c>
    </row>
    <row r="3675" spans="1:2" x14ac:dyDescent="0.2">
      <c r="A3675" t="str">
        <f>IF(C3675&amp;G3675&amp;D3675&lt;&gt;'Funnel setup'!$K$3&amp;'Funnel setup'!$K$4&amp;'Funnel setup'!$K$6,".",IF(A3674=".",1,A3674+1))</f>
        <v>.</v>
      </c>
      <c r="B3675" s="244" t="str">
        <f t="shared" si="57"/>
        <v/>
      </c>
    </row>
    <row r="3676" spans="1:2" x14ac:dyDescent="0.2">
      <c r="A3676" t="str">
        <f>IF(C3676&amp;G3676&amp;D3676&lt;&gt;'Funnel setup'!$K$3&amp;'Funnel setup'!$K$4&amp;'Funnel setup'!$K$6,".",IF(A3675=".",1,A3675+1))</f>
        <v>.</v>
      </c>
      <c r="B3676" s="244" t="str">
        <f t="shared" si="57"/>
        <v/>
      </c>
    </row>
    <row r="3677" spans="1:2" x14ac:dyDescent="0.2">
      <c r="A3677" t="str">
        <f>IF(C3677&amp;G3677&amp;D3677&lt;&gt;'Funnel setup'!$K$3&amp;'Funnel setup'!$K$4&amp;'Funnel setup'!$K$6,".",IF(A3676=".",1,A3676+1))</f>
        <v>.</v>
      </c>
      <c r="B3677" s="244" t="str">
        <f t="shared" si="57"/>
        <v/>
      </c>
    </row>
    <row r="3678" spans="1:2" x14ac:dyDescent="0.2">
      <c r="A3678" t="str">
        <f>IF(C3678&amp;G3678&amp;D3678&lt;&gt;'Funnel setup'!$K$3&amp;'Funnel setup'!$K$4&amp;'Funnel setup'!$K$6,".",IF(A3677=".",1,A3677+1))</f>
        <v>.</v>
      </c>
      <c r="B3678" s="244" t="str">
        <f t="shared" si="57"/>
        <v/>
      </c>
    </row>
    <row r="3679" spans="1:2" x14ac:dyDescent="0.2">
      <c r="A3679" t="str">
        <f>IF(C3679&amp;G3679&amp;D3679&lt;&gt;'Funnel setup'!$K$3&amp;'Funnel setup'!$K$4&amp;'Funnel setup'!$K$6,".",IF(A3678=".",1,A3678+1))</f>
        <v>.</v>
      </c>
      <c r="B3679" s="244" t="str">
        <f t="shared" si="57"/>
        <v/>
      </c>
    </row>
    <row r="3680" spans="1:2" x14ac:dyDescent="0.2">
      <c r="A3680" t="str">
        <f>IF(C3680&amp;G3680&amp;D3680&lt;&gt;'Funnel setup'!$K$3&amp;'Funnel setup'!$K$4&amp;'Funnel setup'!$K$6,".",IF(A3679=".",1,A3679+1))</f>
        <v>.</v>
      </c>
      <c r="B3680" s="244" t="str">
        <f t="shared" si="57"/>
        <v/>
      </c>
    </row>
    <row r="3681" spans="1:2" x14ac:dyDescent="0.2">
      <c r="A3681" t="str">
        <f>IF(C3681&amp;G3681&amp;D3681&lt;&gt;'Funnel setup'!$K$3&amp;'Funnel setup'!$K$4&amp;'Funnel setup'!$K$6,".",IF(A3680=".",1,A3680+1))</f>
        <v>.</v>
      </c>
      <c r="B3681" s="244" t="str">
        <f t="shared" si="57"/>
        <v/>
      </c>
    </row>
    <row r="3682" spans="1:2" x14ac:dyDescent="0.2">
      <c r="A3682" t="str">
        <f>IF(C3682&amp;G3682&amp;D3682&lt;&gt;'Funnel setup'!$K$3&amp;'Funnel setup'!$K$4&amp;'Funnel setup'!$K$6,".",IF(A3681=".",1,A3681+1))</f>
        <v>.</v>
      </c>
      <c r="B3682" s="244" t="str">
        <f t="shared" si="57"/>
        <v/>
      </c>
    </row>
    <row r="3683" spans="1:2" x14ac:dyDescent="0.2">
      <c r="A3683" t="str">
        <f>IF(C3683&amp;G3683&amp;D3683&lt;&gt;'Funnel setup'!$K$3&amp;'Funnel setup'!$K$4&amp;'Funnel setup'!$K$6,".",IF(A3682=".",1,A3682+1))</f>
        <v>.</v>
      </c>
      <c r="B3683" s="244" t="str">
        <f t="shared" si="57"/>
        <v/>
      </c>
    </row>
    <row r="3684" spans="1:2" x14ac:dyDescent="0.2">
      <c r="A3684" t="str">
        <f>IF(C3684&amp;G3684&amp;D3684&lt;&gt;'Funnel setup'!$K$3&amp;'Funnel setup'!$K$4&amp;'Funnel setup'!$K$6,".",IF(A3683=".",1,A3683+1))</f>
        <v>.</v>
      </c>
      <c r="B3684" s="244" t="str">
        <f t="shared" si="57"/>
        <v/>
      </c>
    </row>
    <row r="3685" spans="1:2" x14ac:dyDescent="0.2">
      <c r="A3685" t="str">
        <f>IF(C3685&amp;G3685&amp;D3685&lt;&gt;'Funnel setup'!$K$3&amp;'Funnel setup'!$K$4&amp;'Funnel setup'!$K$6,".",IF(A3684=".",1,A3684+1))</f>
        <v>.</v>
      </c>
      <c r="B3685" s="244" t="str">
        <f t="shared" si="57"/>
        <v/>
      </c>
    </row>
    <row r="3686" spans="1:2" x14ac:dyDescent="0.2">
      <c r="A3686" t="str">
        <f>IF(C3686&amp;G3686&amp;D3686&lt;&gt;'Funnel setup'!$K$3&amp;'Funnel setup'!$K$4&amp;'Funnel setup'!$K$6,".",IF(A3685=".",1,A3685+1))</f>
        <v>.</v>
      </c>
      <c r="B3686" s="244" t="str">
        <f t="shared" si="57"/>
        <v/>
      </c>
    </row>
    <row r="3687" spans="1:2" x14ac:dyDescent="0.2">
      <c r="A3687" t="str">
        <f>IF(C3687&amp;G3687&amp;D3687&lt;&gt;'Funnel setup'!$K$3&amp;'Funnel setup'!$K$4&amp;'Funnel setup'!$K$6,".",IF(A3686=".",1,A3686+1))</f>
        <v>.</v>
      </c>
      <c r="B3687" s="244" t="str">
        <f t="shared" si="57"/>
        <v/>
      </c>
    </row>
    <row r="3688" spans="1:2" x14ac:dyDescent="0.2">
      <c r="A3688" t="str">
        <f>IF(C3688&amp;G3688&amp;D3688&lt;&gt;'Funnel setup'!$K$3&amp;'Funnel setup'!$K$4&amp;'Funnel setup'!$K$6,".",IF(A3687=".",1,A3687+1))</f>
        <v>.</v>
      </c>
      <c r="B3688" s="244" t="str">
        <f t="shared" si="57"/>
        <v/>
      </c>
    </row>
    <row r="3689" spans="1:2" x14ac:dyDescent="0.2">
      <c r="A3689" t="str">
        <f>IF(C3689&amp;G3689&amp;D3689&lt;&gt;'Funnel setup'!$K$3&amp;'Funnel setup'!$K$4&amp;'Funnel setup'!$K$6,".",IF(A3688=".",1,A3688+1))</f>
        <v>.</v>
      </c>
      <c r="B3689" s="244" t="str">
        <f t="shared" si="57"/>
        <v/>
      </c>
    </row>
    <row r="3690" spans="1:2" x14ac:dyDescent="0.2">
      <c r="A3690" t="str">
        <f>IF(C3690&amp;G3690&amp;D3690&lt;&gt;'Funnel setup'!$K$3&amp;'Funnel setup'!$K$4&amp;'Funnel setup'!$K$6,".",IF(A3689=".",1,A3689+1))</f>
        <v>.</v>
      </c>
      <c r="B3690" s="244" t="str">
        <f t="shared" si="57"/>
        <v/>
      </c>
    </row>
    <row r="3691" spans="1:2" x14ac:dyDescent="0.2">
      <c r="A3691" t="str">
        <f>IF(C3691&amp;G3691&amp;D3691&lt;&gt;'Funnel setup'!$K$3&amp;'Funnel setup'!$K$4&amp;'Funnel setup'!$K$6,".",IF(A3690=".",1,A3690+1))</f>
        <v>.</v>
      </c>
      <c r="B3691" s="244" t="str">
        <f t="shared" si="57"/>
        <v/>
      </c>
    </row>
    <row r="3692" spans="1:2" x14ac:dyDescent="0.2">
      <c r="A3692" t="str">
        <f>IF(C3692&amp;G3692&amp;D3692&lt;&gt;'Funnel setup'!$K$3&amp;'Funnel setup'!$K$4&amp;'Funnel setup'!$K$6,".",IF(A3691=".",1,A3691+1))</f>
        <v>.</v>
      </c>
      <c r="B3692" s="244" t="str">
        <f t="shared" si="57"/>
        <v/>
      </c>
    </row>
    <row r="3693" spans="1:2" x14ac:dyDescent="0.2">
      <c r="A3693" t="str">
        <f>IF(C3693&amp;G3693&amp;D3693&lt;&gt;'Funnel setup'!$K$3&amp;'Funnel setup'!$K$4&amp;'Funnel setup'!$K$6,".",IF(A3692=".",1,A3692+1))</f>
        <v>.</v>
      </c>
      <c r="B3693" s="244" t="str">
        <f t="shared" si="57"/>
        <v/>
      </c>
    </row>
    <row r="3694" spans="1:2" x14ac:dyDescent="0.2">
      <c r="A3694" t="str">
        <f>IF(C3694&amp;G3694&amp;D3694&lt;&gt;'Funnel setup'!$K$3&amp;'Funnel setup'!$K$4&amp;'Funnel setup'!$K$6,".",IF(A3693=".",1,A3693+1))</f>
        <v>.</v>
      </c>
      <c r="B3694" s="244" t="str">
        <f t="shared" si="57"/>
        <v/>
      </c>
    </row>
    <row r="3695" spans="1:2" x14ac:dyDescent="0.2">
      <c r="A3695" t="str">
        <f>IF(C3695&amp;G3695&amp;D3695&lt;&gt;'Funnel setup'!$K$3&amp;'Funnel setup'!$K$4&amp;'Funnel setup'!$K$6,".",IF(A3694=".",1,A3694+1))</f>
        <v>.</v>
      </c>
      <c r="B3695" s="244" t="str">
        <f t="shared" si="57"/>
        <v/>
      </c>
    </row>
    <row r="3696" spans="1:2" x14ac:dyDescent="0.2">
      <c r="A3696" t="str">
        <f>IF(C3696&amp;G3696&amp;D3696&lt;&gt;'Funnel setup'!$K$3&amp;'Funnel setup'!$K$4&amp;'Funnel setup'!$K$6,".",IF(A3695=".",1,A3695+1))</f>
        <v>.</v>
      </c>
      <c r="B3696" s="244" t="str">
        <f t="shared" si="57"/>
        <v/>
      </c>
    </row>
    <row r="3697" spans="1:2" x14ac:dyDescent="0.2">
      <c r="A3697" t="str">
        <f>IF(C3697&amp;G3697&amp;D3697&lt;&gt;'Funnel setup'!$K$3&amp;'Funnel setup'!$K$4&amp;'Funnel setup'!$K$6,".",IF(A3696=".",1,A3696+1))</f>
        <v>.</v>
      </c>
      <c r="B3697" s="244" t="str">
        <f t="shared" si="57"/>
        <v/>
      </c>
    </row>
    <row r="3698" spans="1:2" x14ac:dyDescent="0.2">
      <c r="A3698" t="str">
        <f>IF(C3698&amp;G3698&amp;D3698&lt;&gt;'Funnel setup'!$K$3&amp;'Funnel setup'!$K$4&amp;'Funnel setup'!$K$6,".",IF(A3697=".",1,A3697+1))</f>
        <v>.</v>
      </c>
      <c r="B3698" s="244" t="str">
        <f t="shared" si="57"/>
        <v/>
      </c>
    </row>
    <row r="3699" spans="1:2" x14ac:dyDescent="0.2">
      <c r="A3699" t="str">
        <f>IF(C3699&amp;G3699&amp;D3699&lt;&gt;'Funnel setup'!$K$3&amp;'Funnel setup'!$K$4&amp;'Funnel setup'!$K$6,".",IF(A3698=".",1,A3698+1))</f>
        <v>.</v>
      </c>
      <c r="B3699" s="244" t="str">
        <f t="shared" si="57"/>
        <v/>
      </c>
    </row>
    <row r="3700" spans="1:2" x14ac:dyDescent="0.2">
      <c r="A3700" t="str">
        <f>IF(C3700&amp;G3700&amp;D3700&lt;&gt;'Funnel setup'!$K$3&amp;'Funnel setup'!$K$4&amp;'Funnel setup'!$K$6,".",IF(A3699=".",1,A3699+1))</f>
        <v>.</v>
      </c>
      <c r="B3700" s="244" t="str">
        <f t="shared" si="57"/>
        <v/>
      </c>
    </row>
    <row r="3701" spans="1:2" x14ac:dyDescent="0.2">
      <c r="A3701" t="str">
        <f>IF(C3701&amp;G3701&amp;D3701&lt;&gt;'Funnel setup'!$K$3&amp;'Funnel setup'!$K$4&amp;'Funnel setup'!$K$6,".",IF(A3700=".",1,A3700+1))</f>
        <v>.</v>
      </c>
      <c r="B3701" s="244" t="str">
        <f t="shared" si="57"/>
        <v/>
      </c>
    </row>
    <row r="3702" spans="1:2" x14ac:dyDescent="0.2">
      <c r="A3702" t="str">
        <f>IF(C3702&amp;G3702&amp;D3702&lt;&gt;'Funnel setup'!$K$3&amp;'Funnel setup'!$K$4&amp;'Funnel setup'!$K$6,".",IF(A3701=".",1,A3701+1))</f>
        <v>.</v>
      </c>
      <c r="B3702" s="244" t="str">
        <f t="shared" si="57"/>
        <v/>
      </c>
    </row>
    <row r="3703" spans="1:2" x14ac:dyDescent="0.2">
      <c r="A3703" t="str">
        <f>IF(C3703&amp;G3703&amp;D3703&lt;&gt;'Funnel setup'!$K$3&amp;'Funnel setup'!$K$4&amp;'Funnel setup'!$K$6,".",IF(A3702=".",1,A3702+1))</f>
        <v>.</v>
      </c>
      <c r="B3703" s="244" t="str">
        <f t="shared" si="57"/>
        <v/>
      </c>
    </row>
    <row r="3704" spans="1:2" x14ac:dyDescent="0.2">
      <c r="A3704" t="str">
        <f>IF(C3704&amp;G3704&amp;D3704&lt;&gt;'Funnel setup'!$K$3&amp;'Funnel setup'!$K$4&amp;'Funnel setup'!$K$6,".",IF(A3703=".",1,A3703+1))</f>
        <v>.</v>
      </c>
      <c r="B3704" s="244" t="str">
        <f t="shared" si="57"/>
        <v/>
      </c>
    </row>
    <row r="3705" spans="1:2" x14ac:dyDescent="0.2">
      <c r="A3705" t="str">
        <f>IF(C3705&amp;G3705&amp;D3705&lt;&gt;'Funnel setup'!$K$3&amp;'Funnel setup'!$K$4&amp;'Funnel setup'!$K$6,".",IF(A3704=".",1,A3704+1))</f>
        <v>.</v>
      </c>
      <c r="B3705" s="244" t="str">
        <f t="shared" si="57"/>
        <v/>
      </c>
    </row>
    <row r="3706" spans="1:2" x14ac:dyDescent="0.2">
      <c r="A3706" t="str">
        <f>IF(C3706&amp;G3706&amp;D3706&lt;&gt;'Funnel setup'!$K$3&amp;'Funnel setup'!$K$4&amp;'Funnel setup'!$K$6,".",IF(A3705=".",1,A3705+1))</f>
        <v>.</v>
      </c>
      <c r="B3706" s="244" t="str">
        <f t="shared" si="57"/>
        <v/>
      </c>
    </row>
    <row r="3707" spans="1:2" x14ac:dyDescent="0.2">
      <c r="A3707" t="str">
        <f>IF(C3707&amp;G3707&amp;D3707&lt;&gt;'Funnel setup'!$K$3&amp;'Funnel setup'!$K$4&amp;'Funnel setup'!$K$6,".",IF(A3706=".",1,A3706+1))</f>
        <v>.</v>
      </c>
      <c r="B3707" s="244" t="str">
        <f t="shared" si="57"/>
        <v/>
      </c>
    </row>
    <row r="3708" spans="1:2" x14ac:dyDescent="0.2">
      <c r="A3708" t="str">
        <f>IF(C3708&amp;G3708&amp;D3708&lt;&gt;'Funnel setup'!$K$3&amp;'Funnel setup'!$K$4&amp;'Funnel setup'!$K$6,".",IF(A3707=".",1,A3707+1))</f>
        <v>.</v>
      </c>
      <c r="B3708" s="244" t="str">
        <f t="shared" si="57"/>
        <v/>
      </c>
    </row>
    <row r="3709" spans="1:2" x14ac:dyDescent="0.2">
      <c r="A3709" t="str">
        <f>IF(C3709&amp;G3709&amp;D3709&lt;&gt;'Funnel setup'!$K$3&amp;'Funnel setup'!$K$4&amp;'Funnel setup'!$K$6,".",IF(A3708=".",1,A3708+1))</f>
        <v>.</v>
      </c>
      <c r="B3709" s="244" t="str">
        <f t="shared" si="57"/>
        <v/>
      </c>
    </row>
    <row r="3710" spans="1:2" x14ac:dyDescent="0.2">
      <c r="A3710" t="str">
        <f>IF(C3710&amp;G3710&amp;D3710&lt;&gt;'Funnel setup'!$K$3&amp;'Funnel setup'!$K$4&amp;'Funnel setup'!$K$6,".",IF(A3709=".",1,A3709+1))</f>
        <v>.</v>
      </c>
      <c r="B3710" s="244" t="str">
        <f t="shared" si="57"/>
        <v/>
      </c>
    </row>
    <row r="3711" spans="1:2" x14ac:dyDescent="0.2">
      <c r="A3711" t="str">
        <f>IF(C3711&amp;G3711&amp;D3711&lt;&gt;'Funnel setup'!$K$3&amp;'Funnel setup'!$K$4&amp;'Funnel setup'!$K$6,".",IF(A3710=".",1,A3710+1))</f>
        <v>.</v>
      </c>
      <c r="B3711" s="244" t="str">
        <f t="shared" si="57"/>
        <v/>
      </c>
    </row>
    <row r="3712" spans="1:2" x14ac:dyDescent="0.2">
      <c r="A3712" t="str">
        <f>IF(C3712&amp;G3712&amp;D3712&lt;&gt;'Funnel setup'!$K$3&amp;'Funnel setup'!$K$4&amp;'Funnel setup'!$K$6,".",IF(A3711=".",1,A3711+1))</f>
        <v>.</v>
      </c>
      <c r="B3712" s="244" t="str">
        <f t="shared" si="57"/>
        <v/>
      </c>
    </row>
    <row r="3713" spans="1:2" x14ac:dyDescent="0.2">
      <c r="A3713" t="str">
        <f>IF(C3713&amp;G3713&amp;D3713&lt;&gt;'Funnel setup'!$K$3&amp;'Funnel setup'!$K$4&amp;'Funnel setup'!$K$6,".",IF(A3712=".",1,A3712+1))</f>
        <v>.</v>
      </c>
      <c r="B3713" s="244" t="str">
        <f t="shared" si="57"/>
        <v/>
      </c>
    </row>
    <row r="3714" spans="1:2" x14ac:dyDescent="0.2">
      <c r="A3714" t="str">
        <f>IF(C3714&amp;G3714&amp;D3714&lt;&gt;'Funnel setup'!$K$3&amp;'Funnel setup'!$K$4&amp;'Funnel setup'!$K$6,".",IF(A3713=".",1,A3713+1))</f>
        <v>.</v>
      </c>
      <c r="B3714" s="244" t="str">
        <f t="shared" ref="B3714:B3777" si="58">C3714&amp;D3714&amp;F3714&amp;G3714</f>
        <v/>
      </c>
    </row>
    <row r="3715" spans="1:2" x14ac:dyDescent="0.2">
      <c r="A3715" t="str">
        <f>IF(C3715&amp;G3715&amp;D3715&lt;&gt;'Funnel setup'!$K$3&amp;'Funnel setup'!$K$4&amp;'Funnel setup'!$K$6,".",IF(A3714=".",1,A3714+1))</f>
        <v>.</v>
      </c>
      <c r="B3715" s="244" t="str">
        <f t="shared" si="58"/>
        <v/>
      </c>
    </row>
    <row r="3716" spans="1:2" x14ac:dyDescent="0.2">
      <c r="A3716" t="str">
        <f>IF(C3716&amp;G3716&amp;D3716&lt;&gt;'Funnel setup'!$K$3&amp;'Funnel setup'!$K$4&amp;'Funnel setup'!$K$6,".",IF(A3715=".",1,A3715+1))</f>
        <v>.</v>
      </c>
      <c r="B3716" s="244" t="str">
        <f t="shared" si="58"/>
        <v/>
      </c>
    </row>
    <row r="3717" spans="1:2" x14ac:dyDescent="0.2">
      <c r="A3717" t="str">
        <f>IF(C3717&amp;G3717&amp;D3717&lt;&gt;'Funnel setup'!$K$3&amp;'Funnel setup'!$K$4&amp;'Funnel setup'!$K$6,".",IF(A3716=".",1,A3716+1))</f>
        <v>.</v>
      </c>
      <c r="B3717" s="244" t="str">
        <f t="shared" si="58"/>
        <v/>
      </c>
    </row>
    <row r="3718" spans="1:2" x14ac:dyDescent="0.2">
      <c r="A3718" t="str">
        <f>IF(C3718&amp;G3718&amp;D3718&lt;&gt;'Funnel setup'!$K$3&amp;'Funnel setup'!$K$4&amp;'Funnel setup'!$K$6,".",IF(A3717=".",1,A3717+1))</f>
        <v>.</v>
      </c>
      <c r="B3718" s="244" t="str">
        <f t="shared" si="58"/>
        <v/>
      </c>
    </row>
    <row r="3719" spans="1:2" x14ac:dyDescent="0.2">
      <c r="A3719" t="str">
        <f>IF(C3719&amp;G3719&amp;D3719&lt;&gt;'Funnel setup'!$K$3&amp;'Funnel setup'!$K$4&amp;'Funnel setup'!$K$6,".",IF(A3718=".",1,A3718+1))</f>
        <v>.</v>
      </c>
      <c r="B3719" s="244" t="str">
        <f t="shared" si="58"/>
        <v/>
      </c>
    </row>
    <row r="3720" spans="1:2" x14ac:dyDescent="0.2">
      <c r="A3720" t="str">
        <f>IF(C3720&amp;G3720&amp;D3720&lt;&gt;'Funnel setup'!$K$3&amp;'Funnel setup'!$K$4&amp;'Funnel setup'!$K$6,".",IF(A3719=".",1,A3719+1))</f>
        <v>.</v>
      </c>
      <c r="B3720" s="244" t="str">
        <f t="shared" si="58"/>
        <v/>
      </c>
    </row>
    <row r="3721" spans="1:2" x14ac:dyDescent="0.2">
      <c r="A3721" t="str">
        <f>IF(C3721&amp;G3721&amp;D3721&lt;&gt;'Funnel setup'!$K$3&amp;'Funnel setup'!$K$4&amp;'Funnel setup'!$K$6,".",IF(A3720=".",1,A3720+1))</f>
        <v>.</v>
      </c>
      <c r="B3721" s="244" t="str">
        <f t="shared" si="58"/>
        <v/>
      </c>
    </row>
    <row r="3722" spans="1:2" x14ac:dyDescent="0.2">
      <c r="A3722" t="str">
        <f>IF(C3722&amp;G3722&amp;D3722&lt;&gt;'Funnel setup'!$K$3&amp;'Funnel setup'!$K$4&amp;'Funnel setup'!$K$6,".",IF(A3721=".",1,A3721+1))</f>
        <v>.</v>
      </c>
      <c r="B3722" s="244" t="str">
        <f t="shared" si="58"/>
        <v/>
      </c>
    </row>
    <row r="3723" spans="1:2" x14ac:dyDescent="0.2">
      <c r="A3723" t="str">
        <f>IF(C3723&amp;G3723&amp;D3723&lt;&gt;'Funnel setup'!$K$3&amp;'Funnel setup'!$K$4&amp;'Funnel setup'!$K$6,".",IF(A3722=".",1,A3722+1))</f>
        <v>.</v>
      </c>
      <c r="B3723" s="244" t="str">
        <f t="shared" si="58"/>
        <v/>
      </c>
    </row>
    <row r="3724" spans="1:2" x14ac:dyDescent="0.2">
      <c r="A3724" t="str">
        <f>IF(C3724&amp;G3724&amp;D3724&lt;&gt;'Funnel setup'!$K$3&amp;'Funnel setup'!$K$4&amp;'Funnel setup'!$K$6,".",IF(A3723=".",1,A3723+1))</f>
        <v>.</v>
      </c>
      <c r="B3724" s="244" t="str">
        <f t="shared" si="58"/>
        <v/>
      </c>
    </row>
    <row r="3725" spans="1:2" x14ac:dyDescent="0.2">
      <c r="A3725" t="str">
        <f>IF(C3725&amp;G3725&amp;D3725&lt;&gt;'Funnel setup'!$K$3&amp;'Funnel setup'!$K$4&amp;'Funnel setup'!$K$6,".",IF(A3724=".",1,A3724+1))</f>
        <v>.</v>
      </c>
      <c r="B3725" s="244" t="str">
        <f t="shared" si="58"/>
        <v/>
      </c>
    </row>
    <row r="3726" spans="1:2" x14ac:dyDescent="0.2">
      <c r="A3726" t="str">
        <f>IF(C3726&amp;G3726&amp;D3726&lt;&gt;'Funnel setup'!$K$3&amp;'Funnel setup'!$K$4&amp;'Funnel setup'!$K$6,".",IF(A3725=".",1,A3725+1))</f>
        <v>.</v>
      </c>
      <c r="B3726" s="244" t="str">
        <f t="shared" si="58"/>
        <v/>
      </c>
    </row>
    <row r="3727" spans="1:2" x14ac:dyDescent="0.2">
      <c r="A3727" t="str">
        <f>IF(C3727&amp;G3727&amp;D3727&lt;&gt;'Funnel setup'!$K$3&amp;'Funnel setup'!$K$4&amp;'Funnel setup'!$K$6,".",IF(A3726=".",1,A3726+1))</f>
        <v>.</v>
      </c>
      <c r="B3727" s="244" t="str">
        <f t="shared" si="58"/>
        <v/>
      </c>
    </row>
    <row r="3728" spans="1:2" x14ac:dyDescent="0.2">
      <c r="A3728" t="str">
        <f>IF(C3728&amp;G3728&amp;D3728&lt;&gt;'Funnel setup'!$K$3&amp;'Funnel setup'!$K$4&amp;'Funnel setup'!$K$6,".",IF(A3727=".",1,A3727+1))</f>
        <v>.</v>
      </c>
      <c r="B3728" s="244" t="str">
        <f t="shared" si="58"/>
        <v/>
      </c>
    </row>
    <row r="3729" spans="1:2" x14ac:dyDescent="0.2">
      <c r="A3729" t="str">
        <f>IF(C3729&amp;G3729&amp;D3729&lt;&gt;'Funnel setup'!$K$3&amp;'Funnel setup'!$K$4&amp;'Funnel setup'!$K$6,".",IF(A3728=".",1,A3728+1))</f>
        <v>.</v>
      </c>
      <c r="B3729" s="244" t="str">
        <f t="shared" si="58"/>
        <v/>
      </c>
    </row>
    <row r="3730" spans="1:2" x14ac:dyDescent="0.2">
      <c r="A3730" t="str">
        <f>IF(C3730&amp;G3730&amp;D3730&lt;&gt;'Funnel setup'!$K$3&amp;'Funnel setup'!$K$4&amp;'Funnel setup'!$K$6,".",IF(A3729=".",1,A3729+1))</f>
        <v>.</v>
      </c>
      <c r="B3730" s="244" t="str">
        <f t="shared" si="58"/>
        <v/>
      </c>
    </row>
    <row r="3731" spans="1:2" x14ac:dyDescent="0.2">
      <c r="A3731" t="str">
        <f>IF(C3731&amp;G3731&amp;D3731&lt;&gt;'Funnel setup'!$K$3&amp;'Funnel setup'!$K$4&amp;'Funnel setup'!$K$6,".",IF(A3730=".",1,A3730+1))</f>
        <v>.</v>
      </c>
      <c r="B3731" s="244" t="str">
        <f t="shared" si="58"/>
        <v/>
      </c>
    </row>
    <row r="3732" spans="1:2" x14ac:dyDescent="0.2">
      <c r="A3732" t="str">
        <f>IF(C3732&amp;G3732&amp;D3732&lt;&gt;'Funnel setup'!$K$3&amp;'Funnel setup'!$K$4&amp;'Funnel setup'!$K$6,".",IF(A3731=".",1,A3731+1))</f>
        <v>.</v>
      </c>
      <c r="B3732" s="244" t="str">
        <f t="shared" si="58"/>
        <v/>
      </c>
    </row>
    <row r="3733" spans="1:2" x14ac:dyDescent="0.2">
      <c r="A3733" t="str">
        <f>IF(C3733&amp;G3733&amp;D3733&lt;&gt;'Funnel setup'!$K$3&amp;'Funnel setup'!$K$4&amp;'Funnel setup'!$K$6,".",IF(A3732=".",1,A3732+1))</f>
        <v>.</v>
      </c>
      <c r="B3733" s="244" t="str">
        <f t="shared" si="58"/>
        <v/>
      </c>
    </row>
    <row r="3734" spans="1:2" x14ac:dyDescent="0.2">
      <c r="A3734" t="str">
        <f>IF(C3734&amp;G3734&amp;D3734&lt;&gt;'Funnel setup'!$K$3&amp;'Funnel setup'!$K$4&amp;'Funnel setup'!$K$6,".",IF(A3733=".",1,A3733+1))</f>
        <v>.</v>
      </c>
      <c r="B3734" s="244" t="str">
        <f t="shared" si="58"/>
        <v/>
      </c>
    </row>
    <row r="3735" spans="1:2" x14ac:dyDescent="0.2">
      <c r="A3735" t="str">
        <f>IF(C3735&amp;G3735&amp;D3735&lt;&gt;'Funnel setup'!$K$3&amp;'Funnel setup'!$K$4&amp;'Funnel setup'!$K$6,".",IF(A3734=".",1,A3734+1))</f>
        <v>.</v>
      </c>
      <c r="B3735" s="244" t="str">
        <f t="shared" si="58"/>
        <v/>
      </c>
    </row>
    <row r="3736" spans="1:2" x14ac:dyDescent="0.2">
      <c r="A3736" t="str">
        <f>IF(C3736&amp;G3736&amp;D3736&lt;&gt;'Funnel setup'!$K$3&amp;'Funnel setup'!$K$4&amp;'Funnel setup'!$K$6,".",IF(A3735=".",1,A3735+1))</f>
        <v>.</v>
      </c>
      <c r="B3736" s="244" t="str">
        <f t="shared" si="58"/>
        <v/>
      </c>
    </row>
    <row r="3737" spans="1:2" x14ac:dyDescent="0.2">
      <c r="A3737" t="str">
        <f>IF(C3737&amp;G3737&amp;D3737&lt;&gt;'Funnel setup'!$K$3&amp;'Funnel setup'!$K$4&amp;'Funnel setup'!$K$6,".",IF(A3736=".",1,A3736+1))</f>
        <v>.</v>
      </c>
      <c r="B3737" s="244" t="str">
        <f t="shared" si="58"/>
        <v/>
      </c>
    </row>
    <row r="3738" spans="1:2" x14ac:dyDescent="0.2">
      <c r="A3738" t="str">
        <f>IF(C3738&amp;G3738&amp;D3738&lt;&gt;'Funnel setup'!$K$3&amp;'Funnel setup'!$K$4&amp;'Funnel setup'!$K$6,".",IF(A3737=".",1,A3737+1))</f>
        <v>.</v>
      </c>
      <c r="B3738" s="244" t="str">
        <f t="shared" si="58"/>
        <v/>
      </c>
    </row>
    <row r="3739" spans="1:2" x14ac:dyDescent="0.2">
      <c r="A3739" t="str">
        <f>IF(C3739&amp;G3739&amp;D3739&lt;&gt;'Funnel setup'!$K$3&amp;'Funnel setup'!$K$4&amp;'Funnel setup'!$K$6,".",IF(A3738=".",1,A3738+1))</f>
        <v>.</v>
      </c>
      <c r="B3739" s="244" t="str">
        <f t="shared" si="58"/>
        <v/>
      </c>
    </row>
    <row r="3740" spans="1:2" x14ac:dyDescent="0.2">
      <c r="A3740" t="str">
        <f>IF(C3740&amp;G3740&amp;D3740&lt;&gt;'Funnel setup'!$K$3&amp;'Funnel setup'!$K$4&amp;'Funnel setup'!$K$6,".",IF(A3739=".",1,A3739+1))</f>
        <v>.</v>
      </c>
      <c r="B3740" s="244" t="str">
        <f t="shared" si="58"/>
        <v/>
      </c>
    </row>
    <row r="3741" spans="1:2" x14ac:dyDescent="0.2">
      <c r="A3741" t="str">
        <f>IF(C3741&amp;G3741&amp;D3741&lt;&gt;'Funnel setup'!$K$3&amp;'Funnel setup'!$K$4&amp;'Funnel setup'!$K$6,".",IF(A3740=".",1,A3740+1))</f>
        <v>.</v>
      </c>
      <c r="B3741" s="244" t="str">
        <f t="shared" si="58"/>
        <v/>
      </c>
    </row>
    <row r="3742" spans="1:2" x14ac:dyDescent="0.2">
      <c r="A3742" t="str">
        <f>IF(C3742&amp;G3742&amp;D3742&lt;&gt;'Funnel setup'!$K$3&amp;'Funnel setup'!$K$4&amp;'Funnel setup'!$K$6,".",IF(A3741=".",1,A3741+1))</f>
        <v>.</v>
      </c>
      <c r="B3742" s="244" t="str">
        <f t="shared" si="58"/>
        <v/>
      </c>
    </row>
    <row r="3743" spans="1:2" x14ac:dyDescent="0.2">
      <c r="A3743" t="str">
        <f>IF(C3743&amp;G3743&amp;D3743&lt;&gt;'Funnel setup'!$K$3&amp;'Funnel setup'!$K$4&amp;'Funnel setup'!$K$6,".",IF(A3742=".",1,A3742+1))</f>
        <v>.</v>
      </c>
      <c r="B3743" s="244" t="str">
        <f t="shared" si="58"/>
        <v/>
      </c>
    </row>
    <row r="3744" spans="1:2" x14ac:dyDescent="0.2">
      <c r="A3744" t="str">
        <f>IF(C3744&amp;G3744&amp;D3744&lt;&gt;'Funnel setup'!$K$3&amp;'Funnel setup'!$K$4&amp;'Funnel setup'!$K$6,".",IF(A3743=".",1,A3743+1))</f>
        <v>.</v>
      </c>
      <c r="B3744" s="244" t="str">
        <f t="shared" si="58"/>
        <v/>
      </c>
    </row>
    <row r="3745" spans="1:2" x14ac:dyDescent="0.2">
      <c r="A3745" t="str">
        <f>IF(C3745&amp;G3745&amp;D3745&lt;&gt;'Funnel setup'!$K$3&amp;'Funnel setup'!$K$4&amp;'Funnel setup'!$K$6,".",IF(A3744=".",1,A3744+1))</f>
        <v>.</v>
      </c>
      <c r="B3745" s="244" t="str">
        <f t="shared" si="58"/>
        <v/>
      </c>
    </row>
    <row r="3746" spans="1:2" x14ac:dyDescent="0.2">
      <c r="A3746" t="str">
        <f>IF(C3746&amp;G3746&amp;D3746&lt;&gt;'Funnel setup'!$K$3&amp;'Funnel setup'!$K$4&amp;'Funnel setup'!$K$6,".",IF(A3745=".",1,A3745+1))</f>
        <v>.</v>
      </c>
      <c r="B3746" s="244" t="str">
        <f t="shared" si="58"/>
        <v/>
      </c>
    </row>
    <row r="3747" spans="1:2" x14ac:dyDescent="0.2">
      <c r="A3747" t="str">
        <f>IF(C3747&amp;G3747&amp;D3747&lt;&gt;'Funnel setup'!$K$3&amp;'Funnel setup'!$K$4&amp;'Funnel setup'!$K$6,".",IF(A3746=".",1,A3746+1))</f>
        <v>.</v>
      </c>
      <c r="B3747" s="244" t="str">
        <f t="shared" si="58"/>
        <v/>
      </c>
    </row>
    <row r="3748" spans="1:2" x14ac:dyDescent="0.2">
      <c r="A3748" t="str">
        <f>IF(C3748&amp;G3748&amp;D3748&lt;&gt;'Funnel setup'!$K$3&amp;'Funnel setup'!$K$4&amp;'Funnel setup'!$K$6,".",IF(A3747=".",1,A3747+1))</f>
        <v>.</v>
      </c>
      <c r="B3748" s="244" t="str">
        <f t="shared" si="58"/>
        <v/>
      </c>
    </row>
    <row r="3749" spans="1:2" x14ac:dyDescent="0.2">
      <c r="A3749" t="str">
        <f>IF(C3749&amp;G3749&amp;D3749&lt;&gt;'Funnel setup'!$K$3&amp;'Funnel setup'!$K$4&amp;'Funnel setup'!$K$6,".",IF(A3748=".",1,A3748+1))</f>
        <v>.</v>
      </c>
      <c r="B3749" s="244" t="str">
        <f t="shared" si="58"/>
        <v/>
      </c>
    </row>
    <row r="3750" spans="1:2" x14ac:dyDescent="0.2">
      <c r="A3750" t="str">
        <f>IF(C3750&amp;G3750&amp;D3750&lt;&gt;'Funnel setup'!$K$3&amp;'Funnel setup'!$K$4&amp;'Funnel setup'!$K$6,".",IF(A3749=".",1,A3749+1))</f>
        <v>.</v>
      </c>
      <c r="B3750" s="244" t="str">
        <f t="shared" si="58"/>
        <v/>
      </c>
    </row>
    <row r="3751" spans="1:2" x14ac:dyDescent="0.2">
      <c r="A3751" t="str">
        <f>IF(C3751&amp;G3751&amp;D3751&lt;&gt;'Funnel setup'!$K$3&amp;'Funnel setup'!$K$4&amp;'Funnel setup'!$K$6,".",IF(A3750=".",1,A3750+1))</f>
        <v>.</v>
      </c>
      <c r="B3751" s="244" t="str">
        <f t="shared" si="58"/>
        <v/>
      </c>
    </row>
    <row r="3752" spans="1:2" x14ac:dyDescent="0.2">
      <c r="A3752" t="str">
        <f>IF(C3752&amp;G3752&amp;D3752&lt;&gt;'Funnel setup'!$K$3&amp;'Funnel setup'!$K$4&amp;'Funnel setup'!$K$6,".",IF(A3751=".",1,A3751+1))</f>
        <v>.</v>
      </c>
      <c r="B3752" s="244" t="str">
        <f t="shared" si="58"/>
        <v/>
      </c>
    </row>
    <row r="3753" spans="1:2" x14ac:dyDescent="0.2">
      <c r="A3753" t="str">
        <f>IF(C3753&amp;G3753&amp;D3753&lt;&gt;'Funnel setup'!$K$3&amp;'Funnel setup'!$K$4&amp;'Funnel setup'!$K$6,".",IF(A3752=".",1,A3752+1))</f>
        <v>.</v>
      </c>
      <c r="B3753" s="244" t="str">
        <f t="shared" si="58"/>
        <v/>
      </c>
    </row>
    <row r="3754" spans="1:2" x14ac:dyDescent="0.2">
      <c r="A3754" t="str">
        <f>IF(C3754&amp;G3754&amp;D3754&lt;&gt;'Funnel setup'!$K$3&amp;'Funnel setup'!$K$4&amp;'Funnel setup'!$K$6,".",IF(A3753=".",1,A3753+1))</f>
        <v>.</v>
      </c>
      <c r="B3754" s="244" t="str">
        <f t="shared" si="58"/>
        <v/>
      </c>
    </row>
    <row r="3755" spans="1:2" x14ac:dyDescent="0.2">
      <c r="A3755" t="str">
        <f>IF(C3755&amp;G3755&amp;D3755&lt;&gt;'Funnel setup'!$K$3&amp;'Funnel setup'!$K$4&amp;'Funnel setup'!$K$6,".",IF(A3754=".",1,A3754+1))</f>
        <v>.</v>
      </c>
      <c r="B3755" s="244" t="str">
        <f t="shared" si="58"/>
        <v/>
      </c>
    </row>
    <row r="3756" spans="1:2" x14ac:dyDescent="0.2">
      <c r="A3756" t="str">
        <f>IF(C3756&amp;G3756&amp;D3756&lt;&gt;'Funnel setup'!$K$3&amp;'Funnel setup'!$K$4&amp;'Funnel setup'!$K$6,".",IF(A3755=".",1,A3755+1))</f>
        <v>.</v>
      </c>
      <c r="B3756" s="244" t="str">
        <f t="shared" si="58"/>
        <v/>
      </c>
    </row>
    <row r="3757" spans="1:2" x14ac:dyDescent="0.2">
      <c r="A3757" t="str">
        <f>IF(C3757&amp;G3757&amp;D3757&lt;&gt;'Funnel setup'!$K$3&amp;'Funnel setup'!$K$4&amp;'Funnel setup'!$K$6,".",IF(A3756=".",1,A3756+1))</f>
        <v>.</v>
      </c>
      <c r="B3757" s="244" t="str">
        <f t="shared" si="58"/>
        <v/>
      </c>
    </row>
    <row r="3758" spans="1:2" x14ac:dyDescent="0.2">
      <c r="A3758" t="str">
        <f>IF(C3758&amp;G3758&amp;D3758&lt;&gt;'Funnel setup'!$K$3&amp;'Funnel setup'!$K$4&amp;'Funnel setup'!$K$6,".",IF(A3757=".",1,A3757+1))</f>
        <v>.</v>
      </c>
      <c r="B3758" s="244" t="str">
        <f t="shared" si="58"/>
        <v/>
      </c>
    </row>
    <row r="3759" spans="1:2" x14ac:dyDescent="0.2">
      <c r="A3759" t="str">
        <f>IF(C3759&amp;G3759&amp;D3759&lt;&gt;'Funnel setup'!$K$3&amp;'Funnel setup'!$K$4&amp;'Funnel setup'!$K$6,".",IF(A3758=".",1,A3758+1))</f>
        <v>.</v>
      </c>
      <c r="B3759" s="244" t="str">
        <f t="shared" si="58"/>
        <v/>
      </c>
    </row>
    <row r="3760" spans="1:2" x14ac:dyDescent="0.2">
      <c r="A3760" t="str">
        <f>IF(C3760&amp;G3760&amp;D3760&lt;&gt;'Funnel setup'!$K$3&amp;'Funnel setup'!$K$4&amp;'Funnel setup'!$K$6,".",IF(A3759=".",1,A3759+1))</f>
        <v>.</v>
      </c>
      <c r="B3760" s="244" t="str">
        <f t="shared" si="58"/>
        <v/>
      </c>
    </row>
    <row r="3761" spans="1:2" x14ac:dyDescent="0.2">
      <c r="A3761" t="str">
        <f>IF(C3761&amp;G3761&amp;D3761&lt;&gt;'Funnel setup'!$K$3&amp;'Funnel setup'!$K$4&amp;'Funnel setup'!$K$6,".",IF(A3760=".",1,A3760+1))</f>
        <v>.</v>
      </c>
      <c r="B3761" s="244" t="str">
        <f t="shared" si="58"/>
        <v/>
      </c>
    </row>
    <row r="3762" spans="1:2" x14ac:dyDescent="0.2">
      <c r="A3762" t="str">
        <f>IF(C3762&amp;G3762&amp;D3762&lt;&gt;'Funnel setup'!$K$3&amp;'Funnel setup'!$K$4&amp;'Funnel setup'!$K$6,".",IF(A3761=".",1,A3761+1))</f>
        <v>.</v>
      </c>
      <c r="B3762" s="244" t="str">
        <f t="shared" si="58"/>
        <v/>
      </c>
    </row>
    <row r="3763" spans="1:2" x14ac:dyDescent="0.2">
      <c r="A3763" t="str">
        <f>IF(C3763&amp;G3763&amp;D3763&lt;&gt;'Funnel setup'!$K$3&amp;'Funnel setup'!$K$4&amp;'Funnel setup'!$K$6,".",IF(A3762=".",1,A3762+1))</f>
        <v>.</v>
      </c>
      <c r="B3763" s="244" t="str">
        <f t="shared" si="58"/>
        <v/>
      </c>
    </row>
    <row r="3764" spans="1:2" x14ac:dyDescent="0.2">
      <c r="A3764" t="str">
        <f>IF(C3764&amp;G3764&amp;D3764&lt;&gt;'Funnel setup'!$K$3&amp;'Funnel setup'!$K$4&amp;'Funnel setup'!$K$6,".",IF(A3763=".",1,A3763+1))</f>
        <v>.</v>
      </c>
      <c r="B3764" s="244" t="str">
        <f t="shared" si="58"/>
        <v/>
      </c>
    </row>
    <row r="3765" spans="1:2" x14ac:dyDescent="0.2">
      <c r="A3765" t="str">
        <f>IF(C3765&amp;G3765&amp;D3765&lt;&gt;'Funnel setup'!$K$3&amp;'Funnel setup'!$K$4&amp;'Funnel setup'!$K$6,".",IF(A3764=".",1,A3764+1))</f>
        <v>.</v>
      </c>
      <c r="B3765" s="244" t="str">
        <f t="shared" si="58"/>
        <v/>
      </c>
    </row>
    <row r="3766" spans="1:2" x14ac:dyDescent="0.2">
      <c r="A3766" t="str">
        <f>IF(C3766&amp;G3766&amp;D3766&lt;&gt;'Funnel setup'!$K$3&amp;'Funnel setup'!$K$4&amp;'Funnel setup'!$K$6,".",IF(A3765=".",1,A3765+1))</f>
        <v>.</v>
      </c>
      <c r="B3766" s="244" t="str">
        <f t="shared" si="58"/>
        <v/>
      </c>
    </row>
    <row r="3767" spans="1:2" x14ac:dyDescent="0.2">
      <c r="A3767" t="str">
        <f>IF(C3767&amp;G3767&amp;D3767&lt;&gt;'Funnel setup'!$K$3&amp;'Funnel setup'!$K$4&amp;'Funnel setup'!$K$6,".",IF(A3766=".",1,A3766+1))</f>
        <v>.</v>
      </c>
      <c r="B3767" s="244" t="str">
        <f t="shared" si="58"/>
        <v/>
      </c>
    </row>
    <row r="3768" spans="1:2" x14ac:dyDescent="0.2">
      <c r="A3768" t="str">
        <f>IF(C3768&amp;G3768&amp;D3768&lt;&gt;'Funnel setup'!$K$3&amp;'Funnel setup'!$K$4&amp;'Funnel setup'!$K$6,".",IF(A3767=".",1,A3767+1))</f>
        <v>.</v>
      </c>
      <c r="B3768" s="244" t="str">
        <f t="shared" si="58"/>
        <v/>
      </c>
    </row>
    <row r="3769" spans="1:2" x14ac:dyDescent="0.2">
      <c r="A3769" t="str">
        <f>IF(C3769&amp;G3769&amp;D3769&lt;&gt;'Funnel setup'!$K$3&amp;'Funnel setup'!$K$4&amp;'Funnel setup'!$K$6,".",IF(A3768=".",1,A3768+1))</f>
        <v>.</v>
      </c>
      <c r="B3769" s="244" t="str">
        <f t="shared" si="58"/>
        <v/>
      </c>
    </row>
    <row r="3770" spans="1:2" x14ac:dyDescent="0.2">
      <c r="A3770" t="str">
        <f>IF(C3770&amp;G3770&amp;D3770&lt;&gt;'Funnel setup'!$K$3&amp;'Funnel setup'!$K$4&amp;'Funnel setup'!$K$6,".",IF(A3769=".",1,A3769+1))</f>
        <v>.</v>
      </c>
      <c r="B3770" s="244" t="str">
        <f t="shared" si="58"/>
        <v/>
      </c>
    </row>
    <row r="3771" spans="1:2" x14ac:dyDescent="0.2">
      <c r="A3771" t="str">
        <f>IF(C3771&amp;G3771&amp;D3771&lt;&gt;'Funnel setup'!$K$3&amp;'Funnel setup'!$K$4&amp;'Funnel setup'!$K$6,".",IF(A3770=".",1,A3770+1))</f>
        <v>.</v>
      </c>
      <c r="B3771" s="244" t="str">
        <f t="shared" si="58"/>
        <v/>
      </c>
    </row>
    <row r="3772" spans="1:2" x14ac:dyDescent="0.2">
      <c r="A3772" t="str">
        <f>IF(C3772&amp;G3772&amp;D3772&lt;&gt;'Funnel setup'!$K$3&amp;'Funnel setup'!$K$4&amp;'Funnel setup'!$K$6,".",IF(A3771=".",1,A3771+1))</f>
        <v>.</v>
      </c>
      <c r="B3772" s="244" t="str">
        <f t="shared" si="58"/>
        <v/>
      </c>
    </row>
    <row r="3773" spans="1:2" x14ac:dyDescent="0.2">
      <c r="A3773" t="str">
        <f>IF(C3773&amp;G3773&amp;D3773&lt;&gt;'Funnel setup'!$K$3&amp;'Funnel setup'!$K$4&amp;'Funnel setup'!$K$6,".",IF(A3772=".",1,A3772+1))</f>
        <v>.</v>
      </c>
      <c r="B3773" s="244" t="str">
        <f t="shared" si="58"/>
        <v/>
      </c>
    </row>
    <row r="3774" spans="1:2" x14ac:dyDescent="0.2">
      <c r="A3774" t="str">
        <f>IF(C3774&amp;G3774&amp;D3774&lt;&gt;'Funnel setup'!$K$3&amp;'Funnel setup'!$K$4&amp;'Funnel setup'!$K$6,".",IF(A3773=".",1,A3773+1))</f>
        <v>.</v>
      </c>
      <c r="B3774" s="244" t="str">
        <f t="shared" si="58"/>
        <v/>
      </c>
    </row>
    <row r="3775" spans="1:2" x14ac:dyDescent="0.2">
      <c r="A3775" t="str">
        <f>IF(C3775&amp;G3775&amp;D3775&lt;&gt;'Funnel setup'!$K$3&amp;'Funnel setup'!$K$4&amp;'Funnel setup'!$K$6,".",IF(A3774=".",1,A3774+1))</f>
        <v>.</v>
      </c>
      <c r="B3775" s="244" t="str">
        <f t="shared" si="58"/>
        <v/>
      </c>
    </row>
    <row r="3776" spans="1:2" x14ac:dyDescent="0.2">
      <c r="A3776" t="str">
        <f>IF(C3776&amp;G3776&amp;D3776&lt;&gt;'Funnel setup'!$K$3&amp;'Funnel setup'!$K$4&amp;'Funnel setup'!$K$6,".",IF(A3775=".",1,A3775+1))</f>
        <v>.</v>
      </c>
      <c r="B3776" s="244" t="str">
        <f t="shared" si="58"/>
        <v/>
      </c>
    </row>
    <row r="3777" spans="1:2" x14ac:dyDescent="0.2">
      <c r="A3777" t="str">
        <f>IF(C3777&amp;G3777&amp;D3777&lt;&gt;'Funnel setup'!$K$3&amp;'Funnel setup'!$K$4&amp;'Funnel setup'!$K$6,".",IF(A3776=".",1,A3776+1))</f>
        <v>.</v>
      </c>
      <c r="B3777" s="244" t="str">
        <f t="shared" si="58"/>
        <v/>
      </c>
    </row>
    <row r="3778" spans="1:2" x14ac:dyDescent="0.2">
      <c r="A3778" t="str">
        <f>IF(C3778&amp;G3778&amp;D3778&lt;&gt;'Funnel setup'!$K$3&amp;'Funnel setup'!$K$4&amp;'Funnel setup'!$K$6,".",IF(A3777=".",1,A3777+1))</f>
        <v>.</v>
      </c>
      <c r="B3778" s="244" t="str">
        <f t="shared" ref="B3778:B3841" si="59">C3778&amp;D3778&amp;F3778&amp;G3778</f>
        <v/>
      </c>
    </row>
    <row r="3779" spans="1:2" x14ac:dyDescent="0.2">
      <c r="A3779" t="str">
        <f>IF(C3779&amp;G3779&amp;D3779&lt;&gt;'Funnel setup'!$K$3&amp;'Funnel setup'!$K$4&amp;'Funnel setup'!$K$6,".",IF(A3778=".",1,A3778+1))</f>
        <v>.</v>
      </c>
      <c r="B3779" s="244" t="str">
        <f t="shared" si="59"/>
        <v/>
      </c>
    </row>
    <row r="3780" spans="1:2" x14ac:dyDescent="0.2">
      <c r="A3780" t="str">
        <f>IF(C3780&amp;G3780&amp;D3780&lt;&gt;'Funnel setup'!$K$3&amp;'Funnel setup'!$K$4&amp;'Funnel setup'!$K$6,".",IF(A3779=".",1,A3779+1))</f>
        <v>.</v>
      </c>
      <c r="B3780" s="244" t="str">
        <f t="shared" si="59"/>
        <v/>
      </c>
    </row>
    <row r="3781" spans="1:2" x14ac:dyDescent="0.2">
      <c r="A3781" t="str">
        <f>IF(C3781&amp;G3781&amp;D3781&lt;&gt;'Funnel setup'!$K$3&amp;'Funnel setup'!$K$4&amp;'Funnel setup'!$K$6,".",IF(A3780=".",1,A3780+1))</f>
        <v>.</v>
      </c>
      <c r="B3781" s="244" t="str">
        <f t="shared" si="59"/>
        <v/>
      </c>
    </row>
    <row r="3782" spans="1:2" x14ac:dyDescent="0.2">
      <c r="A3782" t="str">
        <f>IF(C3782&amp;G3782&amp;D3782&lt;&gt;'Funnel setup'!$K$3&amp;'Funnel setup'!$K$4&amp;'Funnel setup'!$K$6,".",IF(A3781=".",1,A3781+1))</f>
        <v>.</v>
      </c>
      <c r="B3782" s="244" t="str">
        <f t="shared" si="59"/>
        <v/>
      </c>
    </row>
    <row r="3783" spans="1:2" x14ac:dyDescent="0.2">
      <c r="A3783" t="str">
        <f>IF(C3783&amp;G3783&amp;D3783&lt;&gt;'Funnel setup'!$K$3&amp;'Funnel setup'!$K$4&amp;'Funnel setup'!$K$6,".",IF(A3782=".",1,A3782+1))</f>
        <v>.</v>
      </c>
      <c r="B3783" s="244" t="str">
        <f t="shared" si="59"/>
        <v/>
      </c>
    </row>
    <row r="3784" spans="1:2" x14ac:dyDescent="0.2">
      <c r="A3784" t="str">
        <f>IF(C3784&amp;G3784&amp;D3784&lt;&gt;'Funnel setup'!$K$3&amp;'Funnel setup'!$K$4&amp;'Funnel setup'!$K$6,".",IF(A3783=".",1,A3783+1))</f>
        <v>.</v>
      </c>
      <c r="B3784" s="244" t="str">
        <f t="shared" si="59"/>
        <v/>
      </c>
    </row>
    <row r="3785" spans="1:2" x14ac:dyDescent="0.2">
      <c r="A3785" t="str">
        <f>IF(C3785&amp;G3785&amp;D3785&lt;&gt;'Funnel setup'!$K$3&amp;'Funnel setup'!$K$4&amp;'Funnel setup'!$K$6,".",IF(A3784=".",1,A3784+1))</f>
        <v>.</v>
      </c>
      <c r="B3785" s="244" t="str">
        <f t="shared" si="59"/>
        <v/>
      </c>
    </row>
    <row r="3786" spans="1:2" x14ac:dyDescent="0.2">
      <c r="A3786" t="str">
        <f>IF(C3786&amp;G3786&amp;D3786&lt;&gt;'Funnel setup'!$K$3&amp;'Funnel setup'!$K$4&amp;'Funnel setup'!$K$6,".",IF(A3785=".",1,A3785+1))</f>
        <v>.</v>
      </c>
      <c r="B3786" s="244" t="str">
        <f t="shared" si="59"/>
        <v/>
      </c>
    </row>
    <row r="3787" spans="1:2" x14ac:dyDescent="0.2">
      <c r="A3787" t="str">
        <f>IF(C3787&amp;G3787&amp;D3787&lt;&gt;'Funnel setup'!$K$3&amp;'Funnel setup'!$K$4&amp;'Funnel setup'!$K$6,".",IF(A3786=".",1,A3786+1))</f>
        <v>.</v>
      </c>
      <c r="B3787" s="244" t="str">
        <f t="shared" si="59"/>
        <v/>
      </c>
    </row>
    <row r="3788" spans="1:2" x14ac:dyDescent="0.2">
      <c r="A3788" t="str">
        <f>IF(C3788&amp;G3788&amp;D3788&lt;&gt;'Funnel setup'!$K$3&amp;'Funnel setup'!$K$4&amp;'Funnel setup'!$K$6,".",IF(A3787=".",1,A3787+1))</f>
        <v>.</v>
      </c>
      <c r="B3788" s="244" t="str">
        <f t="shared" si="59"/>
        <v/>
      </c>
    </row>
    <row r="3789" spans="1:2" x14ac:dyDescent="0.2">
      <c r="A3789" t="str">
        <f>IF(C3789&amp;G3789&amp;D3789&lt;&gt;'Funnel setup'!$K$3&amp;'Funnel setup'!$K$4&amp;'Funnel setup'!$K$6,".",IF(A3788=".",1,A3788+1))</f>
        <v>.</v>
      </c>
      <c r="B3789" s="244" t="str">
        <f t="shared" si="59"/>
        <v/>
      </c>
    </row>
    <row r="3790" spans="1:2" x14ac:dyDescent="0.2">
      <c r="A3790" t="str">
        <f>IF(C3790&amp;G3790&amp;D3790&lt;&gt;'Funnel setup'!$K$3&amp;'Funnel setup'!$K$4&amp;'Funnel setup'!$K$6,".",IF(A3789=".",1,A3789+1))</f>
        <v>.</v>
      </c>
      <c r="B3790" s="244" t="str">
        <f t="shared" si="59"/>
        <v/>
      </c>
    </row>
    <row r="3791" spans="1:2" x14ac:dyDescent="0.2">
      <c r="A3791" t="str">
        <f>IF(C3791&amp;G3791&amp;D3791&lt;&gt;'Funnel setup'!$K$3&amp;'Funnel setup'!$K$4&amp;'Funnel setup'!$K$6,".",IF(A3790=".",1,A3790+1))</f>
        <v>.</v>
      </c>
      <c r="B3791" s="244" t="str">
        <f t="shared" si="59"/>
        <v/>
      </c>
    </row>
    <row r="3792" spans="1:2" x14ac:dyDescent="0.2">
      <c r="A3792" t="str">
        <f>IF(C3792&amp;G3792&amp;D3792&lt;&gt;'Funnel setup'!$K$3&amp;'Funnel setup'!$K$4&amp;'Funnel setup'!$K$6,".",IF(A3791=".",1,A3791+1))</f>
        <v>.</v>
      </c>
      <c r="B3792" s="244" t="str">
        <f t="shared" si="59"/>
        <v/>
      </c>
    </row>
    <row r="3793" spans="1:2" x14ac:dyDescent="0.2">
      <c r="A3793" t="str">
        <f>IF(C3793&amp;G3793&amp;D3793&lt;&gt;'Funnel setup'!$K$3&amp;'Funnel setup'!$K$4&amp;'Funnel setup'!$K$6,".",IF(A3792=".",1,A3792+1))</f>
        <v>.</v>
      </c>
      <c r="B3793" s="244" t="str">
        <f t="shared" si="59"/>
        <v/>
      </c>
    </row>
    <row r="3794" spans="1:2" x14ac:dyDescent="0.2">
      <c r="A3794" t="str">
        <f>IF(C3794&amp;G3794&amp;D3794&lt;&gt;'Funnel setup'!$K$3&amp;'Funnel setup'!$K$4&amp;'Funnel setup'!$K$6,".",IF(A3793=".",1,A3793+1))</f>
        <v>.</v>
      </c>
      <c r="B3794" s="244" t="str">
        <f t="shared" si="59"/>
        <v/>
      </c>
    </row>
    <row r="3795" spans="1:2" x14ac:dyDescent="0.2">
      <c r="A3795" t="str">
        <f>IF(C3795&amp;G3795&amp;D3795&lt;&gt;'Funnel setup'!$K$3&amp;'Funnel setup'!$K$4&amp;'Funnel setup'!$K$6,".",IF(A3794=".",1,A3794+1))</f>
        <v>.</v>
      </c>
      <c r="B3795" s="244" t="str">
        <f t="shared" si="59"/>
        <v/>
      </c>
    </row>
    <row r="3796" spans="1:2" x14ac:dyDescent="0.2">
      <c r="A3796" t="str">
        <f>IF(C3796&amp;G3796&amp;D3796&lt;&gt;'Funnel setup'!$K$3&amp;'Funnel setup'!$K$4&amp;'Funnel setup'!$K$6,".",IF(A3795=".",1,A3795+1))</f>
        <v>.</v>
      </c>
      <c r="B3796" s="244" t="str">
        <f t="shared" si="59"/>
        <v/>
      </c>
    </row>
    <row r="3797" spans="1:2" x14ac:dyDescent="0.2">
      <c r="A3797" t="str">
        <f>IF(C3797&amp;G3797&amp;D3797&lt;&gt;'Funnel setup'!$K$3&amp;'Funnel setup'!$K$4&amp;'Funnel setup'!$K$6,".",IF(A3796=".",1,A3796+1))</f>
        <v>.</v>
      </c>
      <c r="B3797" s="244" t="str">
        <f t="shared" si="59"/>
        <v/>
      </c>
    </row>
    <row r="3798" spans="1:2" x14ac:dyDescent="0.2">
      <c r="A3798" t="str">
        <f>IF(C3798&amp;G3798&amp;D3798&lt;&gt;'Funnel setup'!$K$3&amp;'Funnel setup'!$K$4&amp;'Funnel setup'!$K$6,".",IF(A3797=".",1,A3797+1))</f>
        <v>.</v>
      </c>
      <c r="B3798" s="244" t="str">
        <f t="shared" si="59"/>
        <v/>
      </c>
    </row>
    <row r="3799" spans="1:2" x14ac:dyDescent="0.2">
      <c r="A3799" t="str">
        <f>IF(C3799&amp;G3799&amp;D3799&lt;&gt;'Funnel setup'!$K$3&amp;'Funnel setup'!$K$4&amp;'Funnel setup'!$K$6,".",IF(A3798=".",1,A3798+1))</f>
        <v>.</v>
      </c>
      <c r="B3799" s="244" t="str">
        <f t="shared" si="59"/>
        <v/>
      </c>
    </row>
    <row r="3800" spans="1:2" x14ac:dyDescent="0.2">
      <c r="A3800" t="str">
        <f>IF(C3800&amp;G3800&amp;D3800&lt;&gt;'Funnel setup'!$K$3&amp;'Funnel setup'!$K$4&amp;'Funnel setup'!$K$6,".",IF(A3799=".",1,A3799+1))</f>
        <v>.</v>
      </c>
      <c r="B3800" s="244" t="str">
        <f t="shared" si="59"/>
        <v/>
      </c>
    </row>
    <row r="3801" spans="1:2" x14ac:dyDescent="0.2">
      <c r="A3801" t="str">
        <f>IF(C3801&amp;G3801&amp;D3801&lt;&gt;'Funnel setup'!$K$3&amp;'Funnel setup'!$K$4&amp;'Funnel setup'!$K$6,".",IF(A3800=".",1,A3800+1))</f>
        <v>.</v>
      </c>
      <c r="B3801" s="244" t="str">
        <f t="shared" si="59"/>
        <v/>
      </c>
    </row>
    <row r="3802" spans="1:2" x14ac:dyDescent="0.2">
      <c r="A3802" t="str">
        <f>IF(C3802&amp;G3802&amp;D3802&lt;&gt;'Funnel setup'!$K$3&amp;'Funnel setup'!$K$4&amp;'Funnel setup'!$K$6,".",IF(A3801=".",1,A3801+1))</f>
        <v>.</v>
      </c>
      <c r="B3802" s="244" t="str">
        <f t="shared" si="59"/>
        <v/>
      </c>
    </row>
    <row r="3803" spans="1:2" x14ac:dyDescent="0.2">
      <c r="A3803" t="str">
        <f>IF(C3803&amp;G3803&amp;D3803&lt;&gt;'Funnel setup'!$K$3&amp;'Funnel setup'!$K$4&amp;'Funnel setup'!$K$6,".",IF(A3802=".",1,A3802+1))</f>
        <v>.</v>
      </c>
      <c r="B3803" s="244" t="str">
        <f t="shared" si="59"/>
        <v/>
      </c>
    </row>
    <row r="3804" spans="1:2" x14ac:dyDescent="0.2">
      <c r="A3804" t="str">
        <f>IF(C3804&amp;G3804&amp;D3804&lt;&gt;'Funnel setup'!$K$3&amp;'Funnel setup'!$K$4&amp;'Funnel setup'!$K$6,".",IF(A3803=".",1,A3803+1))</f>
        <v>.</v>
      </c>
      <c r="B3804" s="244" t="str">
        <f t="shared" si="59"/>
        <v/>
      </c>
    </row>
    <row r="3805" spans="1:2" x14ac:dyDescent="0.2">
      <c r="A3805" t="str">
        <f>IF(C3805&amp;G3805&amp;D3805&lt;&gt;'Funnel setup'!$K$3&amp;'Funnel setup'!$K$4&amp;'Funnel setup'!$K$6,".",IF(A3804=".",1,A3804+1))</f>
        <v>.</v>
      </c>
      <c r="B3805" s="244" t="str">
        <f t="shared" si="59"/>
        <v/>
      </c>
    </row>
    <row r="3806" spans="1:2" x14ac:dyDescent="0.2">
      <c r="A3806" t="str">
        <f>IF(C3806&amp;G3806&amp;D3806&lt;&gt;'Funnel setup'!$K$3&amp;'Funnel setup'!$K$4&amp;'Funnel setup'!$K$6,".",IF(A3805=".",1,A3805+1))</f>
        <v>.</v>
      </c>
      <c r="B3806" s="244" t="str">
        <f t="shared" si="59"/>
        <v/>
      </c>
    </row>
    <row r="3807" spans="1:2" x14ac:dyDescent="0.2">
      <c r="A3807" t="str">
        <f>IF(C3807&amp;G3807&amp;D3807&lt;&gt;'Funnel setup'!$K$3&amp;'Funnel setup'!$K$4&amp;'Funnel setup'!$K$6,".",IF(A3806=".",1,A3806+1))</f>
        <v>.</v>
      </c>
      <c r="B3807" s="244" t="str">
        <f t="shared" si="59"/>
        <v/>
      </c>
    </row>
    <row r="3808" spans="1:2" x14ac:dyDescent="0.2">
      <c r="A3808" t="str">
        <f>IF(C3808&amp;G3808&amp;D3808&lt;&gt;'Funnel setup'!$K$3&amp;'Funnel setup'!$K$4&amp;'Funnel setup'!$K$6,".",IF(A3807=".",1,A3807+1))</f>
        <v>.</v>
      </c>
      <c r="B3808" s="244" t="str">
        <f t="shared" si="59"/>
        <v/>
      </c>
    </row>
    <row r="3809" spans="1:2" x14ac:dyDescent="0.2">
      <c r="A3809" t="str">
        <f>IF(C3809&amp;G3809&amp;D3809&lt;&gt;'Funnel setup'!$K$3&amp;'Funnel setup'!$K$4&amp;'Funnel setup'!$K$6,".",IF(A3808=".",1,A3808+1))</f>
        <v>.</v>
      </c>
      <c r="B3809" s="244" t="str">
        <f t="shared" si="59"/>
        <v/>
      </c>
    </row>
    <row r="3810" spans="1:2" x14ac:dyDescent="0.2">
      <c r="A3810" t="str">
        <f>IF(C3810&amp;G3810&amp;D3810&lt;&gt;'Funnel setup'!$K$3&amp;'Funnel setup'!$K$4&amp;'Funnel setup'!$K$6,".",IF(A3809=".",1,A3809+1))</f>
        <v>.</v>
      </c>
      <c r="B3810" s="244" t="str">
        <f t="shared" si="59"/>
        <v/>
      </c>
    </row>
    <row r="3811" spans="1:2" x14ac:dyDescent="0.2">
      <c r="A3811" t="str">
        <f>IF(C3811&amp;G3811&amp;D3811&lt;&gt;'Funnel setup'!$K$3&amp;'Funnel setup'!$K$4&amp;'Funnel setup'!$K$6,".",IF(A3810=".",1,A3810+1))</f>
        <v>.</v>
      </c>
      <c r="B3811" s="244" t="str">
        <f t="shared" si="59"/>
        <v/>
      </c>
    </row>
    <row r="3812" spans="1:2" x14ac:dyDescent="0.2">
      <c r="A3812" t="str">
        <f>IF(C3812&amp;G3812&amp;D3812&lt;&gt;'Funnel setup'!$K$3&amp;'Funnel setup'!$K$4&amp;'Funnel setup'!$K$6,".",IF(A3811=".",1,A3811+1))</f>
        <v>.</v>
      </c>
      <c r="B3812" s="244" t="str">
        <f t="shared" si="59"/>
        <v/>
      </c>
    </row>
    <row r="3813" spans="1:2" x14ac:dyDescent="0.2">
      <c r="A3813" t="str">
        <f>IF(C3813&amp;G3813&amp;D3813&lt;&gt;'Funnel setup'!$K$3&amp;'Funnel setup'!$K$4&amp;'Funnel setup'!$K$6,".",IF(A3812=".",1,A3812+1))</f>
        <v>.</v>
      </c>
      <c r="B3813" s="244" t="str">
        <f t="shared" si="59"/>
        <v/>
      </c>
    </row>
    <row r="3814" spans="1:2" x14ac:dyDescent="0.2">
      <c r="A3814" t="str">
        <f>IF(C3814&amp;G3814&amp;D3814&lt;&gt;'Funnel setup'!$K$3&amp;'Funnel setup'!$K$4&amp;'Funnel setup'!$K$6,".",IF(A3813=".",1,A3813+1))</f>
        <v>.</v>
      </c>
      <c r="B3814" s="244" t="str">
        <f t="shared" si="59"/>
        <v/>
      </c>
    </row>
    <row r="3815" spans="1:2" x14ac:dyDescent="0.2">
      <c r="A3815" t="str">
        <f>IF(C3815&amp;G3815&amp;D3815&lt;&gt;'Funnel setup'!$K$3&amp;'Funnel setup'!$K$4&amp;'Funnel setup'!$K$6,".",IF(A3814=".",1,A3814+1))</f>
        <v>.</v>
      </c>
      <c r="B3815" s="244" t="str">
        <f t="shared" si="59"/>
        <v/>
      </c>
    </row>
    <row r="3816" spans="1:2" x14ac:dyDescent="0.2">
      <c r="A3816" t="str">
        <f>IF(C3816&amp;G3816&amp;D3816&lt;&gt;'Funnel setup'!$K$3&amp;'Funnel setup'!$K$4&amp;'Funnel setup'!$K$6,".",IF(A3815=".",1,A3815+1))</f>
        <v>.</v>
      </c>
      <c r="B3816" s="244" t="str">
        <f t="shared" si="59"/>
        <v/>
      </c>
    </row>
    <row r="3817" spans="1:2" x14ac:dyDescent="0.2">
      <c r="A3817" t="str">
        <f>IF(C3817&amp;G3817&amp;D3817&lt;&gt;'Funnel setup'!$K$3&amp;'Funnel setup'!$K$4&amp;'Funnel setup'!$K$6,".",IF(A3816=".",1,A3816+1))</f>
        <v>.</v>
      </c>
      <c r="B3817" s="244" t="str">
        <f t="shared" si="59"/>
        <v/>
      </c>
    </row>
    <row r="3818" spans="1:2" x14ac:dyDescent="0.2">
      <c r="A3818" t="str">
        <f>IF(C3818&amp;G3818&amp;D3818&lt;&gt;'Funnel setup'!$K$3&amp;'Funnel setup'!$K$4&amp;'Funnel setup'!$K$6,".",IF(A3817=".",1,A3817+1))</f>
        <v>.</v>
      </c>
      <c r="B3818" s="244" t="str">
        <f t="shared" si="59"/>
        <v/>
      </c>
    </row>
    <row r="3819" spans="1:2" x14ac:dyDescent="0.2">
      <c r="A3819" t="str">
        <f>IF(C3819&amp;G3819&amp;D3819&lt;&gt;'Funnel setup'!$K$3&amp;'Funnel setup'!$K$4&amp;'Funnel setup'!$K$6,".",IF(A3818=".",1,A3818+1))</f>
        <v>.</v>
      </c>
      <c r="B3819" s="244" t="str">
        <f t="shared" si="59"/>
        <v/>
      </c>
    </row>
    <row r="3820" spans="1:2" x14ac:dyDescent="0.2">
      <c r="A3820" t="str">
        <f>IF(C3820&amp;G3820&amp;D3820&lt;&gt;'Funnel setup'!$K$3&amp;'Funnel setup'!$K$4&amp;'Funnel setup'!$K$6,".",IF(A3819=".",1,A3819+1))</f>
        <v>.</v>
      </c>
      <c r="B3820" s="244" t="str">
        <f t="shared" si="59"/>
        <v/>
      </c>
    </row>
    <row r="3821" spans="1:2" x14ac:dyDescent="0.2">
      <c r="A3821" t="str">
        <f>IF(C3821&amp;G3821&amp;D3821&lt;&gt;'Funnel setup'!$K$3&amp;'Funnel setup'!$K$4&amp;'Funnel setup'!$K$6,".",IF(A3820=".",1,A3820+1))</f>
        <v>.</v>
      </c>
      <c r="B3821" s="244" t="str">
        <f t="shared" si="59"/>
        <v/>
      </c>
    </row>
    <row r="3822" spans="1:2" x14ac:dyDescent="0.2">
      <c r="A3822" t="str">
        <f>IF(C3822&amp;G3822&amp;D3822&lt;&gt;'Funnel setup'!$K$3&amp;'Funnel setup'!$K$4&amp;'Funnel setup'!$K$6,".",IF(A3821=".",1,A3821+1))</f>
        <v>.</v>
      </c>
      <c r="B3822" s="244" t="str">
        <f t="shared" si="59"/>
        <v/>
      </c>
    </row>
    <row r="3823" spans="1:2" x14ac:dyDescent="0.2">
      <c r="A3823" t="str">
        <f>IF(C3823&amp;G3823&amp;D3823&lt;&gt;'Funnel setup'!$K$3&amp;'Funnel setup'!$K$4&amp;'Funnel setup'!$K$6,".",IF(A3822=".",1,A3822+1))</f>
        <v>.</v>
      </c>
      <c r="B3823" s="244" t="str">
        <f t="shared" si="59"/>
        <v/>
      </c>
    </row>
    <row r="3824" spans="1:2" x14ac:dyDescent="0.2">
      <c r="A3824" t="str">
        <f>IF(C3824&amp;G3824&amp;D3824&lt;&gt;'Funnel setup'!$K$3&amp;'Funnel setup'!$K$4&amp;'Funnel setup'!$K$6,".",IF(A3823=".",1,A3823+1))</f>
        <v>.</v>
      </c>
      <c r="B3824" s="244" t="str">
        <f t="shared" si="59"/>
        <v/>
      </c>
    </row>
    <row r="3825" spans="1:2" x14ac:dyDescent="0.2">
      <c r="A3825" t="str">
        <f>IF(C3825&amp;G3825&amp;D3825&lt;&gt;'Funnel setup'!$K$3&amp;'Funnel setup'!$K$4&amp;'Funnel setup'!$K$6,".",IF(A3824=".",1,A3824+1))</f>
        <v>.</v>
      </c>
      <c r="B3825" s="244" t="str">
        <f t="shared" si="59"/>
        <v/>
      </c>
    </row>
    <row r="3826" spans="1:2" x14ac:dyDescent="0.2">
      <c r="A3826" t="str">
        <f>IF(C3826&amp;G3826&amp;D3826&lt;&gt;'Funnel setup'!$K$3&amp;'Funnel setup'!$K$4&amp;'Funnel setup'!$K$6,".",IF(A3825=".",1,A3825+1))</f>
        <v>.</v>
      </c>
      <c r="B3826" s="244" t="str">
        <f t="shared" si="59"/>
        <v/>
      </c>
    </row>
    <row r="3827" spans="1:2" x14ac:dyDescent="0.2">
      <c r="A3827" t="str">
        <f>IF(C3827&amp;G3827&amp;D3827&lt;&gt;'Funnel setup'!$K$3&amp;'Funnel setup'!$K$4&amp;'Funnel setup'!$K$6,".",IF(A3826=".",1,A3826+1))</f>
        <v>.</v>
      </c>
      <c r="B3827" s="244" t="str">
        <f t="shared" si="59"/>
        <v/>
      </c>
    </row>
    <row r="3828" spans="1:2" x14ac:dyDescent="0.2">
      <c r="A3828" t="str">
        <f>IF(C3828&amp;G3828&amp;D3828&lt;&gt;'Funnel setup'!$K$3&amp;'Funnel setup'!$K$4&amp;'Funnel setup'!$K$6,".",IF(A3827=".",1,A3827+1))</f>
        <v>.</v>
      </c>
      <c r="B3828" s="244" t="str">
        <f t="shared" si="59"/>
        <v/>
      </c>
    </row>
    <row r="3829" spans="1:2" x14ac:dyDescent="0.2">
      <c r="A3829" t="str">
        <f>IF(C3829&amp;G3829&amp;D3829&lt;&gt;'Funnel setup'!$K$3&amp;'Funnel setup'!$K$4&amp;'Funnel setup'!$K$6,".",IF(A3828=".",1,A3828+1))</f>
        <v>.</v>
      </c>
      <c r="B3829" s="244" t="str">
        <f t="shared" si="59"/>
        <v/>
      </c>
    </row>
    <row r="3830" spans="1:2" x14ac:dyDescent="0.2">
      <c r="A3830" t="str">
        <f>IF(C3830&amp;G3830&amp;D3830&lt;&gt;'Funnel setup'!$K$3&amp;'Funnel setup'!$K$4&amp;'Funnel setup'!$K$6,".",IF(A3829=".",1,A3829+1))</f>
        <v>.</v>
      </c>
      <c r="B3830" s="244" t="str">
        <f t="shared" si="59"/>
        <v/>
      </c>
    </row>
    <row r="3831" spans="1:2" x14ac:dyDescent="0.2">
      <c r="A3831" t="str">
        <f>IF(C3831&amp;G3831&amp;D3831&lt;&gt;'Funnel setup'!$K$3&amp;'Funnel setup'!$K$4&amp;'Funnel setup'!$K$6,".",IF(A3830=".",1,A3830+1))</f>
        <v>.</v>
      </c>
      <c r="B3831" s="244" t="str">
        <f t="shared" si="59"/>
        <v/>
      </c>
    </row>
    <row r="3832" spans="1:2" x14ac:dyDescent="0.2">
      <c r="A3832" t="str">
        <f>IF(C3832&amp;G3832&amp;D3832&lt;&gt;'Funnel setup'!$K$3&amp;'Funnel setup'!$K$4&amp;'Funnel setup'!$K$6,".",IF(A3831=".",1,A3831+1))</f>
        <v>.</v>
      </c>
      <c r="B3832" s="244" t="str">
        <f t="shared" si="59"/>
        <v/>
      </c>
    </row>
    <row r="3833" spans="1:2" x14ac:dyDescent="0.2">
      <c r="A3833" t="str">
        <f>IF(C3833&amp;G3833&amp;D3833&lt;&gt;'Funnel setup'!$K$3&amp;'Funnel setup'!$K$4&amp;'Funnel setup'!$K$6,".",IF(A3832=".",1,A3832+1))</f>
        <v>.</v>
      </c>
      <c r="B3833" s="244" t="str">
        <f t="shared" si="59"/>
        <v/>
      </c>
    </row>
    <row r="3834" spans="1:2" x14ac:dyDescent="0.2">
      <c r="A3834" t="str">
        <f>IF(C3834&amp;G3834&amp;D3834&lt;&gt;'Funnel setup'!$K$3&amp;'Funnel setup'!$K$4&amp;'Funnel setup'!$K$6,".",IF(A3833=".",1,A3833+1))</f>
        <v>.</v>
      </c>
      <c r="B3834" s="244" t="str">
        <f t="shared" si="59"/>
        <v/>
      </c>
    </row>
    <row r="3835" spans="1:2" x14ac:dyDescent="0.2">
      <c r="A3835" t="str">
        <f>IF(C3835&amp;G3835&amp;D3835&lt;&gt;'Funnel setup'!$K$3&amp;'Funnel setup'!$K$4&amp;'Funnel setup'!$K$6,".",IF(A3834=".",1,A3834+1))</f>
        <v>.</v>
      </c>
      <c r="B3835" s="244" t="str">
        <f t="shared" si="59"/>
        <v/>
      </c>
    </row>
    <row r="3836" spans="1:2" x14ac:dyDescent="0.2">
      <c r="A3836" t="str">
        <f>IF(C3836&amp;G3836&amp;D3836&lt;&gt;'Funnel setup'!$K$3&amp;'Funnel setup'!$K$4&amp;'Funnel setup'!$K$6,".",IF(A3835=".",1,A3835+1))</f>
        <v>.</v>
      </c>
      <c r="B3836" s="244" t="str">
        <f t="shared" si="59"/>
        <v/>
      </c>
    </row>
    <row r="3837" spans="1:2" x14ac:dyDescent="0.2">
      <c r="A3837" t="str">
        <f>IF(C3837&amp;G3837&amp;D3837&lt;&gt;'Funnel setup'!$K$3&amp;'Funnel setup'!$K$4&amp;'Funnel setup'!$K$6,".",IF(A3836=".",1,A3836+1))</f>
        <v>.</v>
      </c>
      <c r="B3837" s="244" t="str">
        <f t="shared" si="59"/>
        <v/>
      </c>
    </row>
    <row r="3838" spans="1:2" x14ac:dyDescent="0.2">
      <c r="A3838" t="str">
        <f>IF(C3838&amp;G3838&amp;D3838&lt;&gt;'Funnel setup'!$K$3&amp;'Funnel setup'!$K$4&amp;'Funnel setup'!$K$6,".",IF(A3837=".",1,A3837+1))</f>
        <v>.</v>
      </c>
      <c r="B3838" s="244" t="str">
        <f t="shared" si="59"/>
        <v/>
      </c>
    </row>
    <row r="3839" spans="1:2" x14ac:dyDescent="0.2">
      <c r="A3839" t="str">
        <f>IF(C3839&amp;G3839&amp;D3839&lt;&gt;'Funnel setup'!$K$3&amp;'Funnel setup'!$K$4&amp;'Funnel setup'!$K$6,".",IF(A3838=".",1,A3838+1))</f>
        <v>.</v>
      </c>
      <c r="B3839" s="244" t="str">
        <f t="shared" si="59"/>
        <v/>
      </c>
    </row>
    <row r="3840" spans="1:2" x14ac:dyDescent="0.2">
      <c r="A3840" t="str">
        <f>IF(C3840&amp;G3840&amp;D3840&lt;&gt;'Funnel setup'!$K$3&amp;'Funnel setup'!$K$4&amp;'Funnel setup'!$K$6,".",IF(A3839=".",1,A3839+1))</f>
        <v>.</v>
      </c>
      <c r="B3840" s="244" t="str">
        <f t="shared" si="59"/>
        <v/>
      </c>
    </row>
    <row r="3841" spans="1:2" x14ac:dyDescent="0.2">
      <c r="A3841" t="str">
        <f>IF(C3841&amp;G3841&amp;D3841&lt;&gt;'Funnel setup'!$K$3&amp;'Funnel setup'!$K$4&amp;'Funnel setup'!$K$6,".",IF(A3840=".",1,A3840+1))</f>
        <v>.</v>
      </c>
      <c r="B3841" s="244" t="str">
        <f t="shared" si="59"/>
        <v/>
      </c>
    </row>
    <row r="3842" spans="1:2" x14ac:dyDescent="0.2">
      <c r="A3842" t="str">
        <f>IF(C3842&amp;G3842&amp;D3842&lt;&gt;'Funnel setup'!$K$3&amp;'Funnel setup'!$K$4&amp;'Funnel setup'!$K$6,".",IF(A3841=".",1,A3841+1))</f>
        <v>.</v>
      </c>
      <c r="B3842" s="244" t="str">
        <f t="shared" ref="B3842:B3905" si="60">C3842&amp;D3842&amp;F3842&amp;G3842</f>
        <v/>
      </c>
    </row>
    <row r="3843" spans="1:2" x14ac:dyDescent="0.2">
      <c r="A3843" t="str">
        <f>IF(C3843&amp;G3843&amp;D3843&lt;&gt;'Funnel setup'!$K$3&amp;'Funnel setup'!$K$4&amp;'Funnel setup'!$K$6,".",IF(A3842=".",1,A3842+1))</f>
        <v>.</v>
      </c>
      <c r="B3843" s="244" t="str">
        <f t="shared" si="60"/>
        <v/>
      </c>
    </row>
    <row r="3844" spans="1:2" x14ac:dyDescent="0.2">
      <c r="A3844" t="str">
        <f>IF(C3844&amp;G3844&amp;D3844&lt;&gt;'Funnel setup'!$K$3&amp;'Funnel setup'!$K$4&amp;'Funnel setup'!$K$6,".",IF(A3843=".",1,A3843+1))</f>
        <v>.</v>
      </c>
      <c r="B3844" s="244" t="str">
        <f t="shared" si="60"/>
        <v/>
      </c>
    </row>
    <row r="3845" spans="1:2" x14ac:dyDescent="0.2">
      <c r="A3845" t="str">
        <f>IF(C3845&amp;G3845&amp;D3845&lt;&gt;'Funnel setup'!$K$3&amp;'Funnel setup'!$K$4&amp;'Funnel setup'!$K$6,".",IF(A3844=".",1,A3844+1))</f>
        <v>.</v>
      </c>
      <c r="B3845" s="244" t="str">
        <f t="shared" si="60"/>
        <v/>
      </c>
    </row>
    <row r="3846" spans="1:2" x14ac:dyDescent="0.2">
      <c r="A3846" t="str">
        <f>IF(C3846&amp;G3846&amp;D3846&lt;&gt;'Funnel setup'!$K$3&amp;'Funnel setup'!$K$4&amp;'Funnel setup'!$K$6,".",IF(A3845=".",1,A3845+1))</f>
        <v>.</v>
      </c>
      <c r="B3846" s="244" t="str">
        <f t="shared" si="60"/>
        <v/>
      </c>
    </row>
    <row r="3847" spans="1:2" x14ac:dyDescent="0.2">
      <c r="A3847" t="str">
        <f>IF(C3847&amp;G3847&amp;D3847&lt;&gt;'Funnel setup'!$K$3&amp;'Funnel setup'!$K$4&amp;'Funnel setup'!$K$6,".",IF(A3846=".",1,A3846+1))</f>
        <v>.</v>
      </c>
      <c r="B3847" s="244" t="str">
        <f t="shared" si="60"/>
        <v/>
      </c>
    </row>
    <row r="3848" spans="1:2" x14ac:dyDescent="0.2">
      <c r="A3848" t="str">
        <f>IF(C3848&amp;G3848&amp;D3848&lt;&gt;'Funnel setup'!$K$3&amp;'Funnel setup'!$K$4&amp;'Funnel setup'!$K$6,".",IF(A3847=".",1,A3847+1))</f>
        <v>.</v>
      </c>
      <c r="B3848" s="244" t="str">
        <f t="shared" si="60"/>
        <v/>
      </c>
    </row>
    <row r="3849" spans="1:2" x14ac:dyDescent="0.2">
      <c r="A3849" t="str">
        <f>IF(C3849&amp;G3849&amp;D3849&lt;&gt;'Funnel setup'!$K$3&amp;'Funnel setup'!$K$4&amp;'Funnel setup'!$K$6,".",IF(A3848=".",1,A3848+1))</f>
        <v>.</v>
      </c>
      <c r="B3849" s="244" t="str">
        <f t="shared" si="60"/>
        <v/>
      </c>
    </row>
    <row r="3850" spans="1:2" x14ac:dyDescent="0.2">
      <c r="A3850" t="str">
        <f>IF(C3850&amp;G3850&amp;D3850&lt;&gt;'Funnel setup'!$K$3&amp;'Funnel setup'!$K$4&amp;'Funnel setup'!$K$6,".",IF(A3849=".",1,A3849+1))</f>
        <v>.</v>
      </c>
      <c r="B3850" s="244" t="str">
        <f t="shared" si="60"/>
        <v/>
      </c>
    </row>
    <row r="3851" spans="1:2" x14ac:dyDescent="0.2">
      <c r="A3851" t="str">
        <f>IF(C3851&amp;G3851&amp;D3851&lt;&gt;'Funnel setup'!$K$3&amp;'Funnel setup'!$K$4&amp;'Funnel setup'!$K$6,".",IF(A3850=".",1,A3850+1))</f>
        <v>.</v>
      </c>
      <c r="B3851" s="244" t="str">
        <f t="shared" si="60"/>
        <v/>
      </c>
    </row>
    <row r="3852" spans="1:2" x14ac:dyDescent="0.2">
      <c r="A3852" t="str">
        <f>IF(C3852&amp;G3852&amp;D3852&lt;&gt;'Funnel setup'!$K$3&amp;'Funnel setup'!$K$4&amp;'Funnel setup'!$K$6,".",IF(A3851=".",1,A3851+1))</f>
        <v>.</v>
      </c>
      <c r="B3852" s="244" t="str">
        <f t="shared" si="60"/>
        <v/>
      </c>
    </row>
    <row r="3853" spans="1:2" x14ac:dyDescent="0.2">
      <c r="A3853" t="str">
        <f>IF(C3853&amp;G3853&amp;D3853&lt;&gt;'Funnel setup'!$K$3&amp;'Funnel setup'!$K$4&amp;'Funnel setup'!$K$6,".",IF(A3852=".",1,A3852+1))</f>
        <v>.</v>
      </c>
      <c r="B3853" s="244" t="str">
        <f t="shared" si="60"/>
        <v/>
      </c>
    </row>
    <row r="3854" spans="1:2" x14ac:dyDescent="0.2">
      <c r="A3854" t="str">
        <f>IF(C3854&amp;G3854&amp;D3854&lt;&gt;'Funnel setup'!$K$3&amp;'Funnel setup'!$K$4&amp;'Funnel setup'!$K$6,".",IF(A3853=".",1,A3853+1))</f>
        <v>.</v>
      </c>
      <c r="B3854" s="244" t="str">
        <f t="shared" si="60"/>
        <v/>
      </c>
    </row>
    <row r="3855" spans="1:2" x14ac:dyDescent="0.2">
      <c r="A3855" t="str">
        <f>IF(C3855&amp;G3855&amp;D3855&lt;&gt;'Funnel setup'!$K$3&amp;'Funnel setup'!$K$4&amp;'Funnel setup'!$K$6,".",IF(A3854=".",1,A3854+1))</f>
        <v>.</v>
      </c>
      <c r="B3855" s="244" t="str">
        <f t="shared" si="60"/>
        <v/>
      </c>
    </row>
    <row r="3856" spans="1:2" x14ac:dyDescent="0.2">
      <c r="A3856" t="str">
        <f>IF(C3856&amp;G3856&amp;D3856&lt;&gt;'Funnel setup'!$K$3&amp;'Funnel setup'!$K$4&amp;'Funnel setup'!$K$6,".",IF(A3855=".",1,A3855+1))</f>
        <v>.</v>
      </c>
      <c r="B3856" s="244" t="str">
        <f t="shared" si="60"/>
        <v/>
      </c>
    </row>
    <row r="3857" spans="1:2" x14ac:dyDescent="0.2">
      <c r="A3857" t="str">
        <f>IF(C3857&amp;G3857&amp;D3857&lt;&gt;'Funnel setup'!$K$3&amp;'Funnel setup'!$K$4&amp;'Funnel setup'!$K$6,".",IF(A3856=".",1,A3856+1))</f>
        <v>.</v>
      </c>
      <c r="B3857" s="244" t="str">
        <f t="shared" si="60"/>
        <v/>
      </c>
    </row>
    <row r="3858" spans="1:2" x14ac:dyDescent="0.2">
      <c r="A3858" t="str">
        <f>IF(C3858&amp;G3858&amp;D3858&lt;&gt;'Funnel setup'!$K$3&amp;'Funnel setup'!$K$4&amp;'Funnel setup'!$K$6,".",IF(A3857=".",1,A3857+1))</f>
        <v>.</v>
      </c>
      <c r="B3858" s="244" t="str">
        <f t="shared" si="60"/>
        <v/>
      </c>
    </row>
    <row r="3859" spans="1:2" x14ac:dyDescent="0.2">
      <c r="A3859" t="str">
        <f>IF(C3859&amp;G3859&amp;D3859&lt;&gt;'Funnel setup'!$K$3&amp;'Funnel setup'!$K$4&amp;'Funnel setup'!$K$6,".",IF(A3858=".",1,A3858+1))</f>
        <v>.</v>
      </c>
      <c r="B3859" s="244" t="str">
        <f t="shared" si="60"/>
        <v/>
      </c>
    </row>
    <row r="3860" spans="1:2" x14ac:dyDescent="0.2">
      <c r="A3860" t="str">
        <f>IF(C3860&amp;G3860&amp;D3860&lt;&gt;'Funnel setup'!$K$3&amp;'Funnel setup'!$K$4&amp;'Funnel setup'!$K$6,".",IF(A3859=".",1,A3859+1))</f>
        <v>.</v>
      </c>
      <c r="B3860" s="244" t="str">
        <f t="shared" si="60"/>
        <v/>
      </c>
    </row>
    <row r="3861" spans="1:2" x14ac:dyDescent="0.2">
      <c r="A3861" t="str">
        <f>IF(C3861&amp;G3861&amp;D3861&lt;&gt;'Funnel setup'!$K$3&amp;'Funnel setup'!$K$4&amp;'Funnel setup'!$K$6,".",IF(A3860=".",1,A3860+1))</f>
        <v>.</v>
      </c>
      <c r="B3861" s="244" t="str">
        <f t="shared" si="60"/>
        <v/>
      </c>
    </row>
    <row r="3862" spans="1:2" x14ac:dyDescent="0.2">
      <c r="A3862" t="str">
        <f>IF(C3862&amp;G3862&amp;D3862&lt;&gt;'Funnel setup'!$K$3&amp;'Funnel setup'!$K$4&amp;'Funnel setup'!$K$6,".",IF(A3861=".",1,A3861+1))</f>
        <v>.</v>
      </c>
      <c r="B3862" s="244" t="str">
        <f t="shared" si="60"/>
        <v/>
      </c>
    </row>
    <row r="3863" spans="1:2" x14ac:dyDescent="0.2">
      <c r="A3863" t="str">
        <f>IF(C3863&amp;G3863&amp;D3863&lt;&gt;'Funnel setup'!$K$3&amp;'Funnel setup'!$K$4&amp;'Funnel setup'!$K$6,".",IF(A3862=".",1,A3862+1))</f>
        <v>.</v>
      </c>
      <c r="B3863" s="244" t="str">
        <f t="shared" si="60"/>
        <v/>
      </c>
    </row>
    <row r="3864" spans="1:2" x14ac:dyDescent="0.2">
      <c r="A3864" t="str">
        <f>IF(C3864&amp;G3864&amp;D3864&lt;&gt;'Funnel setup'!$K$3&amp;'Funnel setup'!$K$4&amp;'Funnel setup'!$K$6,".",IF(A3863=".",1,A3863+1))</f>
        <v>.</v>
      </c>
      <c r="B3864" s="244" t="str">
        <f t="shared" si="60"/>
        <v/>
      </c>
    </row>
    <row r="3865" spans="1:2" x14ac:dyDescent="0.2">
      <c r="A3865" t="str">
        <f>IF(C3865&amp;G3865&amp;D3865&lt;&gt;'Funnel setup'!$K$3&amp;'Funnel setup'!$K$4&amp;'Funnel setup'!$K$6,".",IF(A3864=".",1,A3864+1))</f>
        <v>.</v>
      </c>
      <c r="B3865" s="244" t="str">
        <f t="shared" si="60"/>
        <v/>
      </c>
    </row>
    <row r="3866" spans="1:2" x14ac:dyDescent="0.2">
      <c r="A3866" t="str">
        <f>IF(C3866&amp;G3866&amp;D3866&lt;&gt;'Funnel setup'!$K$3&amp;'Funnel setup'!$K$4&amp;'Funnel setup'!$K$6,".",IF(A3865=".",1,A3865+1))</f>
        <v>.</v>
      </c>
      <c r="B3866" s="244" t="str">
        <f t="shared" si="60"/>
        <v/>
      </c>
    </row>
    <row r="3867" spans="1:2" x14ac:dyDescent="0.2">
      <c r="A3867" t="str">
        <f>IF(C3867&amp;G3867&amp;D3867&lt;&gt;'Funnel setup'!$K$3&amp;'Funnel setup'!$K$4&amp;'Funnel setup'!$K$6,".",IF(A3866=".",1,A3866+1))</f>
        <v>.</v>
      </c>
      <c r="B3867" s="244" t="str">
        <f t="shared" si="60"/>
        <v/>
      </c>
    </row>
    <row r="3868" spans="1:2" x14ac:dyDescent="0.2">
      <c r="A3868" t="str">
        <f>IF(C3868&amp;G3868&amp;D3868&lt;&gt;'Funnel setup'!$K$3&amp;'Funnel setup'!$K$4&amp;'Funnel setup'!$K$6,".",IF(A3867=".",1,A3867+1))</f>
        <v>.</v>
      </c>
      <c r="B3868" s="244" t="str">
        <f t="shared" si="60"/>
        <v/>
      </c>
    </row>
    <row r="3869" spans="1:2" x14ac:dyDescent="0.2">
      <c r="A3869" t="str">
        <f>IF(C3869&amp;G3869&amp;D3869&lt;&gt;'Funnel setup'!$K$3&amp;'Funnel setup'!$K$4&amp;'Funnel setup'!$K$6,".",IF(A3868=".",1,A3868+1))</f>
        <v>.</v>
      </c>
      <c r="B3869" s="244" t="str">
        <f t="shared" si="60"/>
        <v/>
      </c>
    </row>
    <row r="3870" spans="1:2" x14ac:dyDescent="0.2">
      <c r="A3870" t="str">
        <f>IF(C3870&amp;G3870&amp;D3870&lt;&gt;'Funnel setup'!$K$3&amp;'Funnel setup'!$K$4&amp;'Funnel setup'!$K$6,".",IF(A3869=".",1,A3869+1))</f>
        <v>.</v>
      </c>
      <c r="B3870" s="244" t="str">
        <f t="shared" si="60"/>
        <v/>
      </c>
    </row>
    <row r="3871" spans="1:2" x14ac:dyDescent="0.2">
      <c r="A3871" t="str">
        <f>IF(C3871&amp;G3871&amp;D3871&lt;&gt;'Funnel setup'!$K$3&amp;'Funnel setup'!$K$4&amp;'Funnel setup'!$K$6,".",IF(A3870=".",1,A3870+1))</f>
        <v>.</v>
      </c>
      <c r="B3871" s="244" t="str">
        <f t="shared" si="60"/>
        <v/>
      </c>
    </row>
    <row r="3872" spans="1:2" x14ac:dyDescent="0.2">
      <c r="A3872" t="str">
        <f>IF(C3872&amp;G3872&amp;D3872&lt;&gt;'Funnel setup'!$K$3&amp;'Funnel setup'!$K$4&amp;'Funnel setup'!$K$6,".",IF(A3871=".",1,A3871+1))</f>
        <v>.</v>
      </c>
      <c r="B3872" s="244" t="str">
        <f t="shared" si="60"/>
        <v/>
      </c>
    </row>
    <row r="3873" spans="1:2" x14ac:dyDescent="0.2">
      <c r="A3873" t="str">
        <f>IF(C3873&amp;G3873&amp;D3873&lt;&gt;'Funnel setup'!$K$3&amp;'Funnel setup'!$K$4&amp;'Funnel setup'!$K$6,".",IF(A3872=".",1,A3872+1))</f>
        <v>.</v>
      </c>
      <c r="B3873" s="244" t="str">
        <f t="shared" si="60"/>
        <v/>
      </c>
    </row>
    <row r="3874" spans="1:2" x14ac:dyDescent="0.2">
      <c r="A3874" t="str">
        <f>IF(C3874&amp;G3874&amp;D3874&lt;&gt;'Funnel setup'!$K$3&amp;'Funnel setup'!$K$4&amp;'Funnel setup'!$K$6,".",IF(A3873=".",1,A3873+1))</f>
        <v>.</v>
      </c>
      <c r="B3874" s="244" t="str">
        <f t="shared" si="60"/>
        <v/>
      </c>
    </row>
    <row r="3875" spans="1:2" x14ac:dyDescent="0.2">
      <c r="A3875" t="str">
        <f>IF(C3875&amp;G3875&amp;D3875&lt;&gt;'Funnel setup'!$K$3&amp;'Funnel setup'!$K$4&amp;'Funnel setup'!$K$6,".",IF(A3874=".",1,A3874+1))</f>
        <v>.</v>
      </c>
      <c r="B3875" s="244" t="str">
        <f t="shared" si="60"/>
        <v/>
      </c>
    </row>
    <row r="3876" spans="1:2" x14ac:dyDescent="0.2">
      <c r="A3876" t="str">
        <f>IF(C3876&amp;G3876&amp;D3876&lt;&gt;'Funnel setup'!$K$3&amp;'Funnel setup'!$K$4&amp;'Funnel setup'!$K$6,".",IF(A3875=".",1,A3875+1))</f>
        <v>.</v>
      </c>
      <c r="B3876" s="244" t="str">
        <f t="shared" si="60"/>
        <v/>
      </c>
    </row>
    <row r="3877" spans="1:2" x14ac:dyDescent="0.2">
      <c r="A3877" t="str">
        <f>IF(C3877&amp;G3877&amp;D3877&lt;&gt;'Funnel setup'!$K$3&amp;'Funnel setup'!$K$4&amp;'Funnel setup'!$K$6,".",IF(A3876=".",1,A3876+1))</f>
        <v>.</v>
      </c>
      <c r="B3877" s="244" t="str">
        <f t="shared" si="60"/>
        <v/>
      </c>
    </row>
    <row r="3878" spans="1:2" x14ac:dyDescent="0.2">
      <c r="A3878" t="str">
        <f>IF(C3878&amp;G3878&amp;D3878&lt;&gt;'Funnel setup'!$K$3&amp;'Funnel setup'!$K$4&amp;'Funnel setup'!$K$6,".",IF(A3877=".",1,A3877+1))</f>
        <v>.</v>
      </c>
      <c r="B3878" s="244" t="str">
        <f t="shared" si="60"/>
        <v/>
      </c>
    </row>
    <row r="3879" spans="1:2" x14ac:dyDescent="0.2">
      <c r="A3879" t="str">
        <f>IF(C3879&amp;G3879&amp;D3879&lt;&gt;'Funnel setup'!$K$3&amp;'Funnel setup'!$K$4&amp;'Funnel setup'!$K$6,".",IF(A3878=".",1,A3878+1))</f>
        <v>.</v>
      </c>
      <c r="B3879" s="244" t="str">
        <f t="shared" si="60"/>
        <v/>
      </c>
    </row>
    <row r="3880" spans="1:2" x14ac:dyDescent="0.2">
      <c r="A3880" t="str">
        <f>IF(C3880&amp;G3880&amp;D3880&lt;&gt;'Funnel setup'!$K$3&amp;'Funnel setup'!$K$4&amp;'Funnel setup'!$K$6,".",IF(A3879=".",1,A3879+1))</f>
        <v>.</v>
      </c>
      <c r="B3880" s="244" t="str">
        <f t="shared" si="60"/>
        <v/>
      </c>
    </row>
    <row r="3881" spans="1:2" x14ac:dyDescent="0.2">
      <c r="A3881" t="str">
        <f>IF(C3881&amp;G3881&amp;D3881&lt;&gt;'Funnel setup'!$K$3&amp;'Funnel setup'!$K$4&amp;'Funnel setup'!$K$6,".",IF(A3880=".",1,A3880+1))</f>
        <v>.</v>
      </c>
      <c r="B3881" s="244" t="str">
        <f t="shared" si="60"/>
        <v/>
      </c>
    </row>
    <row r="3882" spans="1:2" x14ac:dyDescent="0.2">
      <c r="A3882" t="str">
        <f>IF(C3882&amp;G3882&amp;D3882&lt;&gt;'Funnel setup'!$K$3&amp;'Funnel setup'!$K$4&amp;'Funnel setup'!$K$6,".",IF(A3881=".",1,A3881+1))</f>
        <v>.</v>
      </c>
      <c r="B3882" s="244" t="str">
        <f t="shared" si="60"/>
        <v/>
      </c>
    </row>
    <row r="3883" spans="1:2" x14ac:dyDescent="0.2">
      <c r="A3883" t="str">
        <f>IF(C3883&amp;G3883&amp;D3883&lt;&gt;'Funnel setup'!$K$3&amp;'Funnel setup'!$K$4&amp;'Funnel setup'!$K$6,".",IF(A3882=".",1,A3882+1))</f>
        <v>.</v>
      </c>
      <c r="B3883" s="244" t="str">
        <f t="shared" si="60"/>
        <v/>
      </c>
    </row>
    <row r="3884" spans="1:2" x14ac:dyDescent="0.2">
      <c r="A3884" t="str">
        <f>IF(C3884&amp;G3884&amp;D3884&lt;&gt;'Funnel setup'!$K$3&amp;'Funnel setup'!$K$4&amp;'Funnel setup'!$K$6,".",IF(A3883=".",1,A3883+1))</f>
        <v>.</v>
      </c>
      <c r="B3884" s="244" t="str">
        <f t="shared" si="60"/>
        <v/>
      </c>
    </row>
    <row r="3885" spans="1:2" x14ac:dyDescent="0.2">
      <c r="A3885" t="str">
        <f>IF(C3885&amp;G3885&amp;D3885&lt;&gt;'Funnel setup'!$K$3&amp;'Funnel setup'!$K$4&amp;'Funnel setup'!$K$6,".",IF(A3884=".",1,A3884+1))</f>
        <v>.</v>
      </c>
      <c r="B3885" s="244" t="str">
        <f t="shared" si="60"/>
        <v/>
      </c>
    </row>
    <row r="3886" spans="1:2" x14ac:dyDescent="0.2">
      <c r="A3886" t="str">
        <f>IF(C3886&amp;G3886&amp;D3886&lt;&gt;'Funnel setup'!$K$3&amp;'Funnel setup'!$K$4&amp;'Funnel setup'!$K$6,".",IF(A3885=".",1,A3885+1))</f>
        <v>.</v>
      </c>
      <c r="B3886" s="244" t="str">
        <f t="shared" si="60"/>
        <v/>
      </c>
    </row>
    <row r="3887" spans="1:2" x14ac:dyDescent="0.2">
      <c r="A3887" t="str">
        <f>IF(C3887&amp;G3887&amp;D3887&lt;&gt;'Funnel setup'!$K$3&amp;'Funnel setup'!$K$4&amp;'Funnel setup'!$K$6,".",IF(A3886=".",1,A3886+1))</f>
        <v>.</v>
      </c>
      <c r="B3887" s="244" t="str">
        <f t="shared" si="60"/>
        <v/>
      </c>
    </row>
    <row r="3888" spans="1:2" x14ac:dyDescent="0.2">
      <c r="A3888" t="str">
        <f>IF(C3888&amp;G3888&amp;D3888&lt;&gt;'Funnel setup'!$K$3&amp;'Funnel setup'!$K$4&amp;'Funnel setup'!$K$6,".",IF(A3887=".",1,A3887+1))</f>
        <v>.</v>
      </c>
      <c r="B3888" s="244" t="str">
        <f t="shared" si="60"/>
        <v/>
      </c>
    </row>
    <row r="3889" spans="1:2" x14ac:dyDescent="0.2">
      <c r="A3889" t="str">
        <f>IF(C3889&amp;G3889&amp;D3889&lt;&gt;'Funnel setup'!$K$3&amp;'Funnel setup'!$K$4&amp;'Funnel setup'!$K$6,".",IF(A3888=".",1,A3888+1))</f>
        <v>.</v>
      </c>
      <c r="B3889" s="244" t="str">
        <f t="shared" si="60"/>
        <v/>
      </c>
    </row>
    <row r="3890" spans="1:2" x14ac:dyDescent="0.2">
      <c r="A3890" t="str">
        <f>IF(C3890&amp;G3890&amp;D3890&lt;&gt;'Funnel setup'!$K$3&amp;'Funnel setup'!$K$4&amp;'Funnel setup'!$K$6,".",IF(A3889=".",1,A3889+1))</f>
        <v>.</v>
      </c>
      <c r="B3890" s="244" t="str">
        <f t="shared" si="60"/>
        <v/>
      </c>
    </row>
    <row r="3891" spans="1:2" x14ac:dyDescent="0.2">
      <c r="A3891" t="str">
        <f>IF(C3891&amp;G3891&amp;D3891&lt;&gt;'Funnel setup'!$K$3&amp;'Funnel setup'!$K$4&amp;'Funnel setup'!$K$6,".",IF(A3890=".",1,A3890+1))</f>
        <v>.</v>
      </c>
      <c r="B3891" s="244" t="str">
        <f t="shared" si="60"/>
        <v/>
      </c>
    </row>
    <row r="3892" spans="1:2" x14ac:dyDescent="0.2">
      <c r="A3892" t="str">
        <f>IF(C3892&amp;G3892&amp;D3892&lt;&gt;'Funnel setup'!$K$3&amp;'Funnel setup'!$K$4&amp;'Funnel setup'!$K$6,".",IF(A3891=".",1,A3891+1))</f>
        <v>.</v>
      </c>
      <c r="B3892" s="244" t="str">
        <f t="shared" si="60"/>
        <v/>
      </c>
    </row>
    <row r="3893" spans="1:2" x14ac:dyDescent="0.2">
      <c r="A3893" t="str">
        <f>IF(C3893&amp;G3893&amp;D3893&lt;&gt;'Funnel setup'!$K$3&amp;'Funnel setup'!$K$4&amp;'Funnel setup'!$K$6,".",IF(A3892=".",1,A3892+1))</f>
        <v>.</v>
      </c>
      <c r="B3893" s="244" t="str">
        <f t="shared" si="60"/>
        <v/>
      </c>
    </row>
    <row r="3894" spans="1:2" x14ac:dyDescent="0.2">
      <c r="A3894" t="str">
        <f>IF(C3894&amp;G3894&amp;D3894&lt;&gt;'Funnel setup'!$K$3&amp;'Funnel setup'!$K$4&amp;'Funnel setup'!$K$6,".",IF(A3893=".",1,A3893+1))</f>
        <v>.</v>
      </c>
      <c r="B3894" s="244" t="str">
        <f t="shared" si="60"/>
        <v/>
      </c>
    </row>
    <row r="3895" spans="1:2" x14ac:dyDescent="0.2">
      <c r="A3895" t="str">
        <f>IF(C3895&amp;G3895&amp;D3895&lt;&gt;'Funnel setup'!$K$3&amp;'Funnel setup'!$K$4&amp;'Funnel setup'!$K$6,".",IF(A3894=".",1,A3894+1))</f>
        <v>.</v>
      </c>
      <c r="B3895" s="244" t="str">
        <f t="shared" si="60"/>
        <v/>
      </c>
    </row>
    <row r="3896" spans="1:2" x14ac:dyDescent="0.2">
      <c r="A3896" t="str">
        <f>IF(C3896&amp;G3896&amp;D3896&lt;&gt;'Funnel setup'!$K$3&amp;'Funnel setup'!$K$4&amp;'Funnel setup'!$K$6,".",IF(A3895=".",1,A3895+1))</f>
        <v>.</v>
      </c>
      <c r="B3896" s="244" t="str">
        <f t="shared" si="60"/>
        <v/>
      </c>
    </row>
    <row r="3897" spans="1:2" x14ac:dyDescent="0.2">
      <c r="A3897" t="str">
        <f>IF(C3897&amp;G3897&amp;D3897&lt;&gt;'Funnel setup'!$K$3&amp;'Funnel setup'!$K$4&amp;'Funnel setup'!$K$6,".",IF(A3896=".",1,A3896+1))</f>
        <v>.</v>
      </c>
      <c r="B3897" s="244" t="str">
        <f t="shared" si="60"/>
        <v/>
      </c>
    </row>
    <row r="3898" spans="1:2" x14ac:dyDescent="0.2">
      <c r="A3898" t="str">
        <f>IF(C3898&amp;G3898&amp;D3898&lt;&gt;'Funnel setup'!$K$3&amp;'Funnel setup'!$K$4&amp;'Funnel setup'!$K$6,".",IF(A3897=".",1,A3897+1))</f>
        <v>.</v>
      </c>
      <c r="B3898" s="244" t="str">
        <f t="shared" si="60"/>
        <v/>
      </c>
    </row>
    <row r="3899" spans="1:2" x14ac:dyDescent="0.2">
      <c r="A3899" t="str">
        <f>IF(C3899&amp;G3899&amp;D3899&lt;&gt;'Funnel setup'!$K$3&amp;'Funnel setup'!$K$4&amp;'Funnel setup'!$K$6,".",IF(A3898=".",1,A3898+1))</f>
        <v>.</v>
      </c>
      <c r="B3899" s="244" t="str">
        <f t="shared" si="60"/>
        <v/>
      </c>
    </row>
    <row r="3900" spans="1:2" x14ac:dyDescent="0.2">
      <c r="A3900" t="str">
        <f>IF(C3900&amp;G3900&amp;D3900&lt;&gt;'Funnel setup'!$K$3&amp;'Funnel setup'!$K$4&amp;'Funnel setup'!$K$6,".",IF(A3899=".",1,A3899+1))</f>
        <v>.</v>
      </c>
      <c r="B3900" s="244" t="str">
        <f t="shared" si="60"/>
        <v/>
      </c>
    </row>
    <row r="3901" spans="1:2" x14ac:dyDescent="0.2">
      <c r="A3901" t="str">
        <f>IF(C3901&amp;G3901&amp;D3901&lt;&gt;'Funnel setup'!$K$3&amp;'Funnel setup'!$K$4&amp;'Funnel setup'!$K$6,".",IF(A3900=".",1,A3900+1))</f>
        <v>.</v>
      </c>
      <c r="B3901" s="244" t="str">
        <f t="shared" si="60"/>
        <v/>
      </c>
    </row>
    <row r="3902" spans="1:2" x14ac:dyDescent="0.2">
      <c r="A3902" t="str">
        <f>IF(C3902&amp;G3902&amp;D3902&lt;&gt;'Funnel setup'!$K$3&amp;'Funnel setup'!$K$4&amp;'Funnel setup'!$K$6,".",IF(A3901=".",1,A3901+1))</f>
        <v>.</v>
      </c>
      <c r="B3902" s="244" t="str">
        <f t="shared" si="60"/>
        <v/>
      </c>
    </row>
    <row r="3903" spans="1:2" x14ac:dyDescent="0.2">
      <c r="A3903" t="str">
        <f>IF(C3903&amp;G3903&amp;D3903&lt;&gt;'Funnel setup'!$K$3&amp;'Funnel setup'!$K$4&amp;'Funnel setup'!$K$6,".",IF(A3902=".",1,A3902+1))</f>
        <v>.</v>
      </c>
      <c r="B3903" s="244" t="str">
        <f t="shared" si="60"/>
        <v/>
      </c>
    </row>
    <row r="3904" spans="1:2" x14ac:dyDescent="0.2">
      <c r="A3904" t="str">
        <f>IF(C3904&amp;G3904&amp;D3904&lt;&gt;'Funnel setup'!$K$3&amp;'Funnel setup'!$K$4&amp;'Funnel setup'!$K$6,".",IF(A3903=".",1,A3903+1))</f>
        <v>.</v>
      </c>
      <c r="B3904" s="244" t="str">
        <f t="shared" si="60"/>
        <v/>
      </c>
    </row>
    <row r="3905" spans="1:2" x14ac:dyDescent="0.2">
      <c r="A3905" t="str">
        <f>IF(C3905&amp;G3905&amp;D3905&lt;&gt;'Funnel setup'!$K$3&amp;'Funnel setup'!$K$4&amp;'Funnel setup'!$K$6,".",IF(A3904=".",1,A3904+1))</f>
        <v>.</v>
      </c>
      <c r="B3905" s="244" t="str">
        <f t="shared" si="60"/>
        <v/>
      </c>
    </row>
    <row r="3906" spans="1:2" x14ac:dyDescent="0.2">
      <c r="A3906" t="str">
        <f>IF(C3906&amp;G3906&amp;D3906&lt;&gt;'Funnel setup'!$K$3&amp;'Funnel setup'!$K$4&amp;'Funnel setup'!$K$6,".",IF(A3905=".",1,A3905+1))</f>
        <v>.</v>
      </c>
      <c r="B3906" s="244" t="str">
        <f t="shared" ref="B3906:B3969" si="61">C3906&amp;D3906&amp;F3906&amp;G3906</f>
        <v/>
      </c>
    </row>
    <row r="3907" spans="1:2" x14ac:dyDescent="0.2">
      <c r="A3907" t="str">
        <f>IF(C3907&amp;G3907&amp;D3907&lt;&gt;'Funnel setup'!$K$3&amp;'Funnel setup'!$K$4&amp;'Funnel setup'!$K$6,".",IF(A3906=".",1,A3906+1))</f>
        <v>.</v>
      </c>
      <c r="B3907" s="244" t="str">
        <f t="shared" si="61"/>
        <v/>
      </c>
    </row>
    <row r="3908" spans="1:2" x14ac:dyDescent="0.2">
      <c r="A3908" t="str">
        <f>IF(C3908&amp;G3908&amp;D3908&lt;&gt;'Funnel setup'!$K$3&amp;'Funnel setup'!$K$4&amp;'Funnel setup'!$K$6,".",IF(A3907=".",1,A3907+1))</f>
        <v>.</v>
      </c>
      <c r="B3908" s="244" t="str">
        <f t="shared" si="61"/>
        <v/>
      </c>
    </row>
    <row r="3909" spans="1:2" x14ac:dyDescent="0.2">
      <c r="A3909" t="str">
        <f>IF(C3909&amp;G3909&amp;D3909&lt;&gt;'Funnel setup'!$K$3&amp;'Funnel setup'!$K$4&amp;'Funnel setup'!$K$6,".",IF(A3908=".",1,A3908+1))</f>
        <v>.</v>
      </c>
      <c r="B3909" s="244" t="str">
        <f t="shared" si="61"/>
        <v/>
      </c>
    </row>
    <row r="3910" spans="1:2" x14ac:dyDescent="0.2">
      <c r="A3910" t="str">
        <f>IF(C3910&amp;G3910&amp;D3910&lt;&gt;'Funnel setup'!$K$3&amp;'Funnel setup'!$K$4&amp;'Funnel setup'!$K$6,".",IF(A3909=".",1,A3909+1))</f>
        <v>.</v>
      </c>
      <c r="B3910" s="244" t="str">
        <f t="shared" si="61"/>
        <v/>
      </c>
    </row>
    <row r="3911" spans="1:2" x14ac:dyDescent="0.2">
      <c r="A3911" t="str">
        <f>IF(C3911&amp;G3911&amp;D3911&lt;&gt;'Funnel setup'!$K$3&amp;'Funnel setup'!$K$4&amp;'Funnel setup'!$K$6,".",IF(A3910=".",1,A3910+1))</f>
        <v>.</v>
      </c>
      <c r="B3911" s="244" t="str">
        <f t="shared" si="61"/>
        <v/>
      </c>
    </row>
    <row r="3912" spans="1:2" x14ac:dyDescent="0.2">
      <c r="A3912" t="str">
        <f>IF(C3912&amp;G3912&amp;D3912&lt;&gt;'Funnel setup'!$K$3&amp;'Funnel setup'!$K$4&amp;'Funnel setup'!$K$6,".",IF(A3911=".",1,A3911+1))</f>
        <v>.</v>
      </c>
      <c r="B3912" s="244" t="str">
        <f t="shared" si="61"/>
        <v/>
      </c>
    </row>
    <row r="3913" spans="1:2" x14ac:dyDescent="0.2">
      <c r="A3913" t="str">
        <f>IF(C3913&amp;G3913&amp;D3913&lt;&gt;'Funnel setup'!$K$3&amp;'Funnel setup'!$K$4&amp;'Funnel setup'!$K$6,".",IF(A3912=".",1,A3912+1))</f>
        <v>.</v>
      </c>
      <c r="B3913" s="244" t="str">
        <f t="shared" si="61"/>
        <v/>
      </c>
    </row>
    <row r="3914" spans="1:2" x14ac:dyDescent="0.2">
      <c r="A3914" t="str">
        <f>IF(C3914&amp;G3914&amp;D3914&lt;&gt;'Funnel setup'!$K$3&amp;'Funnel setup'!$K$4&amp;'Funnel setup'!$K$6,".",IF(A3913=".",1,A3913+1))</f>
        <v>.</v>
      </c>
      <c r="B3914" s="244" t="str">
        <f t="shared" si="61"/>
        <v/>
      </c>
    </row>
    <row r="3915" spans="1:2" x14ac:dyDescent="0.2">
      <c r="A3915" t="str">
        <f>IF(C3915&amp;G3915&amp;D3915&lt;&gt;'Funnel setup'!$K$3&amp;'Funnel setup'!$K$4&amp;'Funnel setup'!$K$6,".",IF(A3914=".",1,A3914+1))</f>
        <v>.</v>
      </c>
      <c r="B3915" s="244" t="str">
        <f t="shared" si="61"/>
        <v/>
      </c>
    </row>
    <row r="3916" spans="1:2" x14ac:dyDescent="0.2">
      <c r="A3916" t="str">
        <f>IF(C3916&amp;G3916&amp;D3916&lt;&gt;'Funnel setup'!$K$3&amp;'Funnel setup'!$K$4&amp;'Funnel setup'!$K$6,".",IF(A3915=".",1,A3915+1))</f>
        <v>.</v>
      </c>
      <c r="B3916" s="244" t="str">
        <f t="shared" si="61"/>
        <v/>
      </c>
    </row>
    <row r="3917" spans="1:2" x14ac:dyDescent="0.2">
      <c r="A3917" t="str">
        <f>IF(C3917&amp;G3917&amp;D3917&lt;&gt;'Funnel setup'!$K$3&amp;'Funnel setup'!$K$4&amp;'Funnel setup'!$K$6,".",IF(A3916=".",1,A3916+1))</f>
        <v>.</v>
      </c>
      <c r="B3917" s="244" t="str">
        <f t="shared" si="61"/>
        <v/>
      </c>
    </row>
    <row r="3918" spans="1:2" x14ac:dyDescent="0.2">
      <c r="A3918" t="str">
        <f>IF(C3918&amp;G3918&amp;D3918&lt;&gt;'Funnel setup'!$K$3&amp;'Funnel setup'!$K$4&amp;'Funnel setup'!$K$6,".",IF(A3917=".",1,A3917+1))</f>
        <v>.</v>
      </c>
      <c r="B3918" s="244" t="str">
        <f t="shared" si="61"/>
        <v/>
      </c>
    </row>
    <row r="3919" spans="1:2" x14ac:dyDescent="0.2">
      <c r="A3919" t="str">
        <f>IF(C3919&amp;G3919&amp;D3919&lt;&gt;'Funnel setup'!$K$3&amp;'Funnel setup'!$K$4&amp;'Funnel setup'!$K$6,".",IF(A3918=".",1,A3918+1))</f>
        <v>.</v>
      </c>
      <c r="B3919" s="244" t="str">
        <f t="shared" si="61"/>
        <v/>
      </c>
    </row>
    <row r="3920" spans="1:2" x14ac:dyDescent="0.2">
      <c r="A3920" t="str">
        <f>IF(C3920&amp;G3920&amp;D3920&lt;&gt;'Funnel setup'!$K$3&amp;'Funnel setup'!$K$4&amp;'Funnel setup'!$K$6,".",IF(A3919=".",1,A3919+1))</f>
        <v>.</v>
      </c>
      <c r="B3920" s="244" t="str">
        <f t="shared" si="61"/>
        <v/>
      </c>
    </row>
    <row r="3921" spans="1:2" x14ac:dyDescent="0.2">
      <c r="A3921" t="str">
        <f>IF(C3921&amp;G3921&amp;D3921&lt;&gt;'Funnel setup'!$K$3&amp;'Funnel setup'!$K$4&amp;'Funnel setup'!$K$6,".",IF(A3920=".",1,A3920+1))</f>
        <v>.</v>
      </c>
      <c r="B3921" s="244" t="str">
        <f t="shared" si="61"/>
        <v/>
      </c>
    </row>
    <row r="3922" spans="1:2" x14ac:dyDescent="0.2">
      <c r="A3922" t="str">
        <f>IF(C3922&amp;G3922&amp;D3922&lt;&gt;'Funnel setup'!$K$3&amp;'Funnel setup'!$K$4&amp;'Funnel setup'!$K$6,".",IF(A3921=".",1,A3921+1))</f>
        <v>.</v>
      </c>
      <c r="B3922" s="244" t="str">
        <f t="shared" si="61"/>
        <v/>
      </c>
    </row>
    <row r="3923" spans="1:2" x14ac:dyDescent="0.2">
      <c r="A3923" t="str">
        <f>IF(C3923&amp;G3923&amp;D3923&lt;&gt;'Funnel setup'!$K$3&amp;'Funnel setup'!$K$4&amp;'Funnel setup'!$K$6,".",IF(A3922=".",1,A3922+1))</f>
        <v>.</v>
      </c>
      <c r="B3923" s="244" t="str">
        <f t="shared" si="61"/>
        <v/>
      </c>
    </row>
    <row r="3924" spans="1:2" x14ac:dyDescent="0.2">
      <c r="A3924" t="str">
        <f>IF(C3924&amp;G3924&amp;D3924&lt;&gt;'Funnel setup'!$K$3&amp;'Funnel setup'!$K$4&amp;'Funnel setup'!$K$6,".",IF(A3923=".",1,A3923+1))</f>
        <v>.</v>
      </c>
      <c r="B3924" s="244" t="str">
        <f t="shared" si="61"/>
        <v/>
      </c>
    </row>
    <row r="3925" spans="1:2" x14ac:dyDescent="0.2">
      <c r="A3925" t="str">
        <f>IF(C3925&amp;G3925&amp;D3925&lt;&gt;'Funnel setup'!$K$3&amp;'Funnel setup'!$K$4&amp;'Funnel setup'!$K$6,".",IF(A3924=".",1,A3924+1))</f>
        <v>.</v>
      </c>
      <c r="B3925" s="244" t="str">
        <f t="shared" si="61"/>
        <v/>
      </c>
    </row>
    <row r="3926" spans="1:2" x14ac:dyDescent="0.2">
      <c r="A3926" t="str">
        <f>IF(C3926&amp;G3926&amp;D3926&lt;&gt;'Funnel setup'!$K$3&amp;'Funnel setup'!$K$4&amp;'Funnel setup'!$K$6,".",IF(A3925=".",1,A3925+1))</f>
        <v>.</v>
      </c>
      <c r="B3926" s="244" t="str">
        <f t="shared" si="61"/>
        <v/>
      </c>
    </row>
    <row r="3927" spans="1:2" x14ac:dyDescent="0.2">
      <c r="A3927" t="str">
        <f>IF(C3927&amp;G3927&amp;D3927&lt;&gt;'Funnel setup'!$K$3&amp;'Funnel setup'!$K$4&amp;'Funnel setup'!$K$6,".",IF(A3926=".",1,A3926+1))</f>
        <v>.</v>
      </c>
      <c r="B3927" s="244" t="str">
        <f t="shared" si="61"/>
        <v/>
      </c>
    </row>
    <row r="3928" spans="1:2" x14ac:dyDescent="0.2">
      <c r="A3928" t="str">
        <f>IF(C3928&amp;G3928&amp;D3928&lt;&gt;'Funnel setup'!$K$3&amp;'Funnel setup'!$K$4&amp;'Funnel setup'!$K$6,".",IF(A3927=".",1,A3927+1))</f>
        <v>.</v>
      </c>
      <c r="B3928" s="244" t="str">
        <f t="shared" si="61"/>
        <v/>
      </c>
    </row>
    <row r="3929" spans="1:2" x14ac:dyDescent="0.2">
      <c r="A3929" t="str">
        <f>IF(C3929&amp;G3929&amp;D3929&lt;&gt;'Funnel setup'!$K$3&amp;'Funnel setup'!$K$4&amp;'Funnel setup'!$K$6,".",IF(A3928=".",1,A3928+1))</f>
        <v>.</v>
      </c>
      <c r="B3929" s="244" t="str">
        <f t="shared" si="61"/>
        <v/>
      </c>
    </row>
    <row r="3930" spans="1:2" x14ac:dyDescent="0.2">
      <c r="A3930" t="str">
        <f>IF(C3930&amp;G3930&amp;D3930&lt;&gt;'Funnel setup'!$K$3&amp;'Funnel setup'!$K$4&amp;'Funnel setup'!$K$6,".",IF(A3929=".",1,A3929+1))</f>
        <v>.</v>
      </c>
      <c r="B3930" s="244" t="str">
        <f t="shared" si="61"/>
        <v/>
      </c>
    </row>
    <row r="3931" spans="1:2" x14ac:dyDescent="0.2">
      <c r="A3931" t="str">
        <f>IF(C3931&amp;G3931&amp;D3931&lt;&gt;'Funnel setup'!$K$3&amp;'Funnel setup'!$K$4&amp;'Funnel setup'!$K$6,".",IF(A3930=".",1,A3930+1))</f>
        <v>.</v>
      </c>
      <c r="B3931" s="244" t="str">
        <f t="shared" si="61"/>
        <v/>
      </c>
    </row>
    <row r="3932" spans="1:2" x14ac:dyDescent="0.2">
      <c r="A3932" t="str">
        <f>IF(C3932&amp;G3932&amp;D3932&lt;&gt;'Funnel setup'!$K$3&amp;'Funnel setup'!$K$4&amp;'Funnel setup'!$K$6,".",IF(A3931=".",1,A3931+1))</f>
        <v>.</v>
      </c>
      <c r="B3932" s="244" t="str">
        <f t="shared" si="61"/>
        <v/>
      </c>
    </row>
    <row r="3933" spans="1:2" x14ac:dyDescent="0.2">
      <c r="A3933" t="str">
        <f>IF(C3933&amp;G3933&amp;D3933&lt;&gt;'Funnel setup'!$K$3&amp;'Funnel setup'!$K$4&amp;'Funnel setup'!$K$6,".",IF(A3932=".",1,A3932+1))</f>
        <v>.</v>
      </c>
      <c r="B3933" s="244" t="str">
        <f t="shared" si="61"/>
        <v/>
      </c>
    </row>
    <row r="3934" spans="1:2" x14ac:dyDescent="0.2">
      <c r="A3934" t="str">
        <f>IF(C3934&amp;G3934&amp;D3934&lt;&gt;'Funnel setup'!$K$3&amp;'Funnel setup'!$K$4&amp;'Funnel setup'!$K$6,".",IF(A3933=".",1,A3933+1))</f>
        <v>.</v>
      </c>
      <c r="B3934" s="244" t="str">
        <f t="shared" si="61"/>
        <v/>
      </c>
    </row>
    <row r="3935" spans="1:2" x14ac:dyDescent="0.2">
      <c r="A3935" t="str">
        <f>IF(C3935&amp;G3935&amp;D3935&lt;&gt;'Funnel setup'!$K$3&amp;'Funnel setup'!$K$4&amp;'Funnel setup'!$K$6,".",IF(A3934=".",1,A3934+1))</f>
        <v>.</v>
      </c>
      <c r="B3935" s="244" t="str">
        <f t="shared" si="61"/>
        <v/>
      </c>
    </row>
    <row r="3936" spans="1:2" x14ac:dyDescent="0.2">
      <c r="A3936" t="str">
        <f>IF(C3936&amp;G3936&amp;D3936&lt;&gt;'Funnel setup'!$K$3&amp;'Funnel setup'!$K$4&amp;'Funnel setup'!$K$6,".",IF(A3935=".",1,A3935+1))</f>
        <v>.</v>
      </c>
      <c r="B3936" s="244" t="str">
        <f t="shared" si="61"/>
        <v/>
      </c>
    </row>
    <row r="3937" spans="1:2" x14ac:dyDescent="0.2">
      <c r="A3937" t="str">
        <f>IF(C3937&amp;G3937&amp;D3937&lt;&gt;'Funnel setup'!$K$3&amp;'Funnel setup'!$K$4&amp;'Funnel setup'!$K$6,".",IF(A3936=".",1,A3936+1))</f>
        <v>.</v>
      </c>
      <c r="B3937" s="244" t="str">
        <f t="shared" si="61"/>
        <v/>
      </c>
    </row>
    <row r="3938" spans="1:2" x14ac:dyDescent="0.2">
      <c r="A3938" t="str">
        <f>IF(C3938&amp;G3938&amp;D3938&lt;&gt;'Funnel setup'!$K$3&amp;'Funnel setup'!$K$4&amp;'Funnel setup'!$K$6,".",IF(A3937=".",1,A3937+1))</f>
        <v>.</v>
      </c>
      <c r="B3938" s="244" t="str">
        <f t="shared" si="61"/>
        <v/>
      </c>
    </row>
    <row r="3939" spans="1:2" x14ac:dyDescent="0.2">
      <c r="A3939" t="str">
        <f>IF(C3939&amp;G3939&amp;D3939&lt;&gt;'Funnel setup'!$K$3&amp;'Funnel setup'!$K$4&amp;'Funnel setup'!$K$6,".",IF(A3938=".",1,A3938+1))</f>
        <v>.</v>
      </c>
      <c r="B3939" s="244" t="str">
        <f t="shared" si="61"/>
        <v/>
      </c>
    </row>
    <row r="3940" spans="1:2" x14ac:dyDescent="0.2">
      <c r="A3940" t="str">
        <f>IF(C3940&amp;G3940&amp;D3940&lt;&gt;'Funnel setup'!$K$3&amp;'Funnel setup'!$K$4&amp;'Funnel setup'!$K$6,".",IF(A3939=".",1,A3939+1))</f>
        <v>.</v>
      </c>
      <c r="B3940" s="244" t="str">
        <f t="shared" si="61"/>
        <v/>
      </c>
    </row>
    <row r="3941" spans="1:2" x14ac:dyDescent="0.2">
      <c r="A3941" t="str">
        <f>IF(C3941&amp;G3941&amp;D3941&lt;&gt;'Funnel setup'!$K$3&amp;'Funnel setup'!$K$4&amp;'Funnel setup'!$K$6,".",IF(A3940=".",1,A3940+1))</f>
        <v>.</v>
      </c>
      <c r="B3941" s="244" t="str">
        <f t="shared" si="61"/>
        <v/>
      </c>
    </row>
    <row r="3942" spans="1:2" x14ac:dyDescent="0.2">
      <c r="A3942" t="str">
        <f>IF(C3942&amp;G3942&amp;D3942&lt;&gt;'Funnel setup'!$K$3&amp;'Funnel setup'!$K$4&amp;'Funnel setup'!$K$6,".",IF(A3941=".",1,A3941+1))</f>
        <v>.</v>
      </c>
      <c r="B3942" s="244" t="str">
        <f t="shared" si="61"/>
        <v/>
      </c>
    </row>
    <row r="3943" spans="1:2" x14ac:dyDescent="0.2">
      <c r="A3943" t="str">
        <f>IF(C3943&amp;G3943&amp;D3943&lt;&gt;'Funnel setup'!$K$3&amp;'Funnel setup'!$K$4&amp;'Funnel setup'!$K$6,".",IF(A3942=".",1,A3942+1))</f>
        <v>.</v>
      </c>
      <c r="B3943" s="244" t="str">
        <f t="shared" si="61"/>
        <v/>
      </c>
    </row>
    <row r="3944" spans="1:2" x14ac:dyDescent="0.2">
      <c r="A3944" t="str">
        <f>IF(C3944&amp;G3944&amp;D3944&lt;&gt;'Funnel setup'!$K$3&amp;'Funnel setup'!$K$4&amp;'Funnel setup'!$K$6,".",IF(A3943=".",1,A3943+1))</f>
        <v>.</v>
      </c>
      <c r="B3944" s="244" t="str">
        <f t="shared" si="61"/>
        <v/>
      </c>
    </row>
    <row r="3945" spans="1:2" x14ac:dyDescent="0.2">
      <c r="A3945" t="str">
        <f>IF(C3945&amp;G3945&amp;D3945&lt;&gt;'Funnel setup'!$K$3&amp;'Funnel setup'!$K$4&amp;'Funnel setup'!$K$6,".",IF(A3944=".",1,A3944+1))</f>
        <v>.</v>
      </c>
      <c r="B3945" s="244" t="str">
        <f t="shared" si="61"/>
        <v/>
      </c>
    </row>
    <row r="3946" spans="1:2" x14ac:dyDescent="0.2">
      <c r="A3946" t="str">
        <f>IF(C3946&amp;G3946&amp;D3946&lt;&gt;'Funnel setup'!$K$3&amp;'Funnel setup'!$K$4&amp;'Funnel setup'!$K$6,".",IF(A3945=".",1,A3945+1))</f>
        <v>.</v>
      </c>
      <c r="B3946" s="244" t="str">
        <f t="shared" si="61"/>
        <v/>
      </c>
    </row>
    <row r="3947" spans="1:2" x14ac:dyDescent="0.2">
      <c r="A3947" t="str">
        <f>IF(C3947&amp;G3947&amp;D3947&lt;&gt;'Funnel setup'!$K$3&amp;'Funnel setup'!$K$4&amp;'Funnel setup'!$K$6,".",IF(A3946=".",1,A3946+1))</f>
        <v>.</v>
      </c>
      <c r="B3947" s="244" t="str">
        <f t="shared" si="61"/>
        <v/>
      </c>
    </row>
    <row r="3948" spans="1:2" x14ac:dyDescent="0.2">
      <c r="A3948" t="str">
        <f>IF(C3948&amp;G3948&amp;D3948&lt;&gt;'Funnel setup'!$K$3&amp;'Funnel setup'!$K$4&amp;'Funnel setup'!$K$6,".",IF(A3947=".",1,A3947+1))</f>
        <v>.</v>
      </c>
      <c r="B3948" s="244" t="str">
        <f t="shared" si="61"/>
        <v/>
      </c>
    </row>
    <row r="3949" spans="1:2" x14ac:dyDescent="0.2">
      <c r="A3949" t="str">
        <f>IF(C3949&amp;G3949&amp;D3949&lt;&gt;'Funnel setup'!$K$3&amp;'Funnel setup'!$K$4&amp;'Funnel setup'!$K$6,".",IF(A3948=".",1,A3948+1))</f>
        <v>.</v>
      </c>
      <c r="B3949" s="244" t="str">
        <f t="shared" si="61"/>
        <v/>
      </c>
    </row>
    <row r="3950" spans="1:2" x14ac:dyDescent="0.2">
      <c r="A3950" t="str">
        <f>IF(C3950&amp;G3950&amp;D3950&lt;&gt;'Funnel setup'!$K$3&amp;'Funnel setup'!$K$4&amp;'Funnel setup'!$K$6,".",IF(A3949=".",1,A3949+1))</f>
        <v>.</v>
      </c>
      <c r="B3950" s="244" t="str">
        <f t="shared" si="61"/>
        <v/>
      </c>
    </row>
    <row r="3951" spans="1:2" x14ac:dyDescent="0.2">
      <c r="A3951" t="str">
        <f>IF(C3951&amp;G3951&amp;D3951&lt;&gt;'Funnel setup'!$K$3&amp;'Funnel setup'!$K$4&amp;'Funnel setup'!$K$6,".",IF(A3950=".",1,A3950+1))</f>
        <v>.</v>
      </c>
      <c r="B3951" s="244" t="str">
        <f t="shared" si="61"/>
        <v/>
      </c>
    </row>
    <row r="3952" spans="1:2" x14ac:dyDescent="0.2">
      <c r="A3952" t="str">
        <f>IF(C3952&amp;G3952&amp;D3952&lt;&gt;'Funnel setup'!$K$3&amp;'Funnel setup'!$K$4&amp;'Funnel setup'!$K$6,".",IF(A3951=".",1,A3951+1))</f>
        <v>.</v>
      </c>
      <c r="B3952" s="244" t="str">
        <f t="shared" si="61"/>
        <v/>
      </c>
    </row>
    <row r="3953" spans="1:2" x14ac:dyDescent="0.2">
      <c r="A3953" t="str">
        <f>IF(C3953&amp;G3953&amp;D3953&lt;&gt;'Funnel setup'!$K$3&amp;'Funnel setup'!$K$4&amp;'Funnel setup'!$K$6,".",IF(A3952=".",1,A3952+1))</f>
        <v>.</v>
      </c>
      <c r="B3953" s="244" t="str">
        <f t="shared" si="61"/>
        <v/>
      </c>
    </row>
    <row r="3954" spans="1:2" x14ac:dyDescent="0.2">
      <c r="A3954" t="str">
        <f>IF(C3954&amp;G3954&amp;D3954&lt;&gt;'Funnel setup'!$K$3&amp;'Funnel setup'!$K$4&amp;'Funnel setup'!$K$6,".",IF(A3953=".",1,A3953+1))</f>
        <v>.</v>
      </c>
      <c r="B3954" s="244" t="str">
        <f t="shared" si="61"/>
        <v/>
      </c>
    </row>
    <row r="3955" spans="1:2" x14ac:dyDescent="0.2">
      <c r="A3955" t="str">
        <f>IF(C3955&amp;G3955&amp;D3955&lt;&gt;'Funnel setup'!$K$3&amp;'Funnel setup'!$K$4&amp;'Funnel setup'!$K$6,".",IF(A3954=".",1,A3954+1))</f>
        <v>.</v>
      </c>
      <c r="B3955" s="244" t="str">
        <f t="shared" si="61"/>
        <v/>
      </c>
    </row>
    <row r="3956" spans="1:2" x14ac:dyDescent="0.2">
      <c r="A3956" t="str">
        <f>IF(C3956&amp;G3956&amp;D3956&lt;&gt;'Funnel setup'!$K$3&amp;'Funnel setup'!$K$4&amp;'Funnel setup'!$K$6,".",IF(A3955=".",1,A3955+1))</f>
        <v>.</v>
      </c>
      <c r="B3956" s="244" t="str">
        <f t="shared" si="61"/>
        <v/>
      </c>
    </row>
    <row r="3957" spans="1:2" x14ac:dyDescent="0.2">
      <c r="A3957" t="str">
        <f>IF(C3957&amp;G3957&amp;D3957&lt;&gt;'Funnel setup'!$K$3&amp;'Funnel setup'!$K$4&amp;'Funnel setup'!$K$6,".",IF(A3956=".",1,A3956+1))</f>
        <v>.</v>
      </c>
      <c r="B3957" s="244" t="str">
        <f t="shared" si="61"/>
        <v/>
      </c>
    </row>
    <row r="3958" spans="1:2" x14ac:dyDescent="0.2">
      <c r="A3958" t="str">
        <f>IF(C3958&amp;G3958&amp;D3958&lt;&gt;'Funnel setup'!$K$3&amp;'Funnel setup'!$K$4&amp;'Funnel setup'!$K$6,".",IF(A3957=".",1,A3957+1))</f>
        <v>.</v>
      </c>
      <c r="B3958" s="244" t="str">
        <f t="shared" si="61"/>
        <v/>
      </c>
    </row>
    <row r="3959" spans="1:2" x14ac:dyDescent="0.2">
      <c r="A3959" t="str">
        <f>IF(C3959&amp;G3959&amp;D3959&lt;&gt;'Funnel setup'!$K$3&amp;'Funnel setup'!$K$4&amp;'Funnel setup'!$K$6,".",IF(A3958=".",1,A3958+1))</f>
        <v>.</v>
      </c>
      <c r="B3959" s="244" t="str">
        <f t="shared" si="61"/>
        <v/>
      </c>
    </row>
    <row r="3960" spans="1:2" x14ac:dyDescent="0.2">
      <c r="A3960" t="str">
        <f>IF(C3960&amp;G3960&amp;D3960&lt;&gt;'Funnel setup'!$K$3&amp;'Funnel setup'!$K$4&amp;'Funnel setup'!$K$6,".",IF(A3959=".",1,A3959+1))</f>
        <v>.</v>
      </c>
      <c r="B3960" s="244" t="str">
        <f t="shared" si="61"/>
        <v/>
      </c>
    </row>
    <row r="3961" spans="1:2" x14ac:dyDescent="0.2">
      <c r="A3961" t="str">
        <f>IF(C3961&amp;G3961&amp;D3961&lt;&gt;'Funnel setup'!$K$3&amp;'Funnel setup'!$K$4&amp;'Funnel setup'!$K$6,".",IF(A3960=".",1,A3960+1))</f>
        <v>.</v>
      </c>
      <c r="B3961" s="244" t="str">
        <f t="shared" si="61"/>
        <v/>
      </c>
    </row>
    <row r="3962" spans="1:2" x14ac:dyDescent="0.2">
      <c r="A3962" t="str">
        <f>IF(C3962&amp;G3962&amp;D3962&lt;&gt;'Funnel setup'!$K$3&amp;'Funnel setup'!$K$4&amp;'Funnel setup'!$K$6,".",IF(A3961=".",1,A3961+1))</f>
        <v>.</v>
      </c>
      <c r="B3962" s="244" t="str">
        <f t="shared" si="61"/>
        <v/>
      </c>
    </row>
    <row r="3963" spans="1:2" x14ac:dyDescent="0.2">
      <c r="A3963" t="str">
        <f>IF(C3963&amp;G3963&amp;D3963&lt;&gt;'Funnel setup'!$K$3&amp;'Funnel setup'!$K$4&amp;'Funnel setup'!$K$6,".",IF(A3962=".",1,A3962+1))</f>
        <v>.</v>
      </c>
      <c r="B3963" s="244" t="str">
        <f t="shared" si="61"/>
        <v/>
      </c>
    </row>
    <row r="3964" spans="1:2" x14ac:dyDescent="0.2">
      <c r="A3964" t="str">
        <f>IF(C3964&amp;G3964&amp;D3964&lt;&gt;'Funnel setup'!$K$3&amp;'Funnel setup'!$K$4&amp;'Funnel setup'!$K$6,".",IF(A3963=".",1,A3963+1))</f>
        <v>.</v>
      </c>
      <c r="B3964" s="244" t="str">
        <f t="shared" si="61"/>
        <v/>
      </c>
    </row>
    <row r="3965" spans="1:2" x14ac:dyDescent="0.2">
      <c r="A3965" t="str">
        <f>IF(C3965&amp;G3965&amp;D3965&lt;&gt;'Funnel setup'!$K$3&amp;'Funnel setup'!$K$4&amp;'Funnel setup'!$K$6,".",IF(A3964=".",1,A3964+1))</f>
        <v>.</v>
      </c>
      <c r="B3965" s="244" t="str">
        <f t="shared" si="61"/>
        <v/>
      </c>
    </row>
    <row r="3966" spans="1:2" x14ac:dyDescent="0.2">
      <c r="A3966" t="str">
        <f>IF(C3966&amp;G3966&amp;D3966&lt;&gt;'Funnel setup'!$K$3&amp;'Funnel setup'!$K$4&amp;'Funnel setup'!$K$6,".",IF(A3965=".",1,A3965+1))</f>
        <v>.</v>
      </c>
      <c r="B3966" s="244" t="str">
        <f t="shared" si="61"/>
        <v/>
      </c>
    </row>
    <row r="3967" spans="1:2" x14ac:dyDescent="0.2">
      <c r="A3967" t="str">
        <f>IF(C3967&amp;G3967&amp;D3967&lt;&gt;'Funnel setup'!$K$3&amp;'Funnel setup'!$K$4&amp;'Funnel setup'!$K$6,".",IF(A3966=".",1,A3966+1))</f>
        <v>.</v>
      </c>
      <c r="B3967" s="244" t="str">
        <f t="shared" si="61"/>
        <v/>
      </c>
    </row>
    <row r="3968" spans="1:2" x14ac:dyDescent="0.2">
      <c r="A3968" t="str">
        <f>IF(C3968&amp;G3968&amp;D3968&lt;&gt;'Funnel setup'!$K$3&amp;'Funnel setup'!$K$4&amp;'Funnel setup'!$K$6,".",IF(A3967=".",1,A3967+1))</f>
        <v>.</v>
      </c>
      <c r="B3968" s="244" t="str">
        <f t="shared" si="61"/>
        <v/>
      </c>
    </row>
    <row r="3969" spans="1:2" x14ac:dyDescent="0.2">
      <c r="A3969" t="str">
        <f>IF(C3969&amp;G3969&amp;D3969&lt;&gt;'Funnel setup'!$K$3&amp;'Funnel setup'!$K$4&amp;'Funnel setup'!$K$6,".",IF(A3968=".",1,A3968+1))</f>
        <v>.</v>
      </c>
      <c r="B3969" s="244" t="str">
        <f t="shared" si="61"/>
        <v/>
      </c>
    </row>
    <row r="3970" spans="1:2" x14ac:dyDescent="0.2">
      <c r="A3970" t="str">
        <f>IF(C3970&amp;G3970&amp;D3970&lt;&gt;'Funnel setup'!$K$3&amp;'Funnel setup'!$K$4&amp;'Funnel setup'!$K$6,".",IF(A3969=".",1,A3969+1))</f>
        <v>.</v>
      </c>
      <c r="B3970" s="244" t="str">
        <f t="shared" ref="B3970:B4033" si="62">C3970&amp;D3970&amp;F3970&amp;G3970</f>
        <v/>
      </c>
    </row>
    <row r="3971" spans="1:2" x14ac:dyDescent="0.2">
      <c r="A3971" t="str">
        <f>IF(C3971&amp;G3971&amp;D3971&lt;&gt;'Funnel setup'!$K$3&amp;'Funnel setup'!$K$4&amp;'Funnel setup'!$K$6,".",IF(A3970=".",1,A3970+1))</f>
        <v>.</v>
      </c>
      <c r="B3971" s="244" t="str">
        <f t="shared" si="62"/>
        <v/>
      </c>
    </row>
    <row r="3972" spans="1:2" x14ac:dyDescent="0.2">
      <c r="A3972" t="str">
        <f>IF(C3972&amp;G3972&amp;D3972&lt;&gt;'Funnel setup'!$K$3&amp;'Funnel setup'!$K$4&amp;'Funnel setup'!$K$6,".",IF(A3971=".",1,A3971+1))</f>
        <v>.</v>
      </c>
      <c r="B3972" s="244" t="str">
        <f t="shared" si="62"/>
        <v/>
      </c>
    </row>
    <row r="3973" spans="1:2" x14ac:dyDescent="0.2">
      <c r="A3973" t="str">
        <f>IF(C3973&amp;G3973&amp;D3973&lt;&gt;'Funnel setup'!$K$3&amp;'Funnel setup'!$K$4&amp;'Funnel setup'!$K$6,".",IF(A3972=".",1,A3972+1))</f>
        <v>.</v>
      </c>
      <c r="B3973" s="244" t="str">
        <f t="shared" si="62"/>
        <v/>
      </c>
    </row>
    <row r="3974" spans="1:2" x14ac:dyDescent="0.2">
      <c r="A3974" t="str">
        <f>IF(C3974&amp;G3974&amp;D3974&lt;&gt;'Funnel setup'!$K$3&amp;'Funnel setup'!$K$4&amp;'Funnel setup'!$K$6,".",IF(A3973=".",1,A3973+1))</f>
        <v>.</v>
      </c>
      <c r="B3974" s="244" t="str">
        <f t="shared" si="62"/>
        <v/>
      </c>
    </row>
    <row r="3975" spans="1:2" x14ac:dyDescent="0.2">
      <c r="A3975" t="str">
        <f>IF(C3975&amp;G3975&amp;D3975&lt;&gt;'Funnel setup'!$K$3&amp;'Funnel setup'!$K$4&amp;'Funnel setup'!$K$6,".",IF(A3974=".",1,A3974+1))</f>
        <v>.</v>
      </c>
      <c r="B3975" s="244" t="str">
        <f t="shared" si="62"/>
        <v/>
      </c>
    </row>
    <row r="3976" spans="1:2" x14ac:dyDescent="0.2">
      <c r="A3976" t="str">
        <f>IF(C3976&amp;G3976&amp;D3976&lt;&gt;'Funnel setup'!$K$3&amp;'Funnel setup'!$K$4&amp;'Funnel setup'!$K$6,".",IF(A3975=".",1,A3975+1))</f>
        <v>.</v>
      </c>
      <c r="B3976" s="244" t="str">
        <f t="shared" si="62"/>
        <v/>
      </c>
    </row>
    <row r="3977" spans="1:2" x14ac:dyDescent="0.2">
      <c r="A3977" t="str">
        <f>IF(C3977&amp;G3977&amp;D3977&lt;&gt;'Funnel setup'!$K$3&amp;'Funnel setup'!$K$4&amp;'Funnel setup'!$K$6,".",IF(A3976=".",1,A3976+1))</f>
        <v>.</v>
      </c>
      <c r="B3977" s="244" t="str">
        <f t="shared" si="62"/>
        <v/>
      </c>
    </row>
    <row r="3978" spans="1:2" x14ac:dyDescent="0.2">
      <c r="A3978" t="str">
        <f>IF(C3978&amp;G3978&amp;D3978&lt;&gt;'Funnel setup'!$K$3&amp;'Funnel setup'!$K$4&amp;'Funnel setup'!$K$6,".",IF(A3977=".",1,A3977+1))</f>
        <v>.</v>
      </c>
      <c r="B3978" s="244" t="str">
        <f t="shared" si="62"/>
        <v/>
      </c>
    </row>
    <row r="3979" spans="1:2" x14ac:dyDescent="0.2">
      <c r="A3979" t="str">
        <f>IF(C3979&amp;G3979&amp;D3979&lt;&gt;'Funnel setup'!$K$3&amp;'Funnel setup'!$K$4&amp;'Funnel setup'!$K$6,".",IF(A3978=".",1,A3978+1))</f>
        <v>.</v>
      </c>
      <c r="B3979" s="244" t="str">
        <f t="shared" si="62"/>
        <v/>
      </c>
    </row>
    <row r="3980" spans="1:2" x14ac:dyDescent="0.2">
      <c r="A3980" t="str">
        <f>IF(C3980&amp;G3980&amp;D3980&lt;&gt;'Funnel setup'!$K$3&amp;'Funnel setup'!$K$4&amp;'Funnel setup'!$K$6,".",IF(A3979=".",1,A3979+1))</f>
        <v>.</v>
      </c>
      <c r="B3980" s="244" t="str">
        <f t="shared" si="62"/>
        <v/>
      </c>
    </row>
    <row r="3981" spans="1:2" x14ac:dyDescent="0.2">
      <c r="A3981" t="str">
        <f>IF(C3981&amp;G3981&amp;D3981&lt;&gt;'Funnel setup'!$K$3&amp;'Funnel setup'!$K$4&amp;'Funnel setup'!$K$6,".",IF(A3980=".",1,A3980+1))</f>
        <v>.</v>
      </c>
      <c r="B3981" s="244" t="str">
        <f t="shared" si="62"/>
        <v/>
      </c>
    </row>
    <row r="3982" spans="1:2" x14ac:dyDescent="0.2">
      <c r="A3982" t="str">
        <f>IF(C3982&amp;G3982&amp;D3982&lt;&gt;'Funnel setup'!$K$3&amp;'Funnel setup'!$K$4&amp;'Funnel setup'!$K$6,".",IF(A3981=".",1,A3981+1))</f>
        <v>.</v>
      </c>
      <c r="B3982" s="244" t="str">
        <f t="shared" si="62"/>
        <v/>
      </c>
    </row>
    <row r="3983" spans="1:2" x14ac:dyDescent="0.2">
      <c r="A3983" t="str">
        <f>IF(C3983&amp;G3983&amp;D3983&lt;&gt;'Funnel setup'!$K$3&amp;'Funnel setup'!$K$4&amp;'Funnel setup'!$K$6,".",IF(A3982=".",1,A3982+1))</f>
        <v>.</v>
      </c>
      <c r="B3983" s="244" t="str">
        <f t="shared" si="62"/>
        <v/>
      </c>
    </row>
    <row r="3984" spans="1:2" x14ac:dyDescent="0.2">
      <c r="A3984" t="str">
        <f>IF(C3984&amp;G3984&amp;D3984&lt;&gt;'Funnel setup'!$K$3&amp;'Funnel setup'!$K$4&amp;'Funnel setup'!$K$6,".",IF(A3983=".",1,A3983+1))</f>
        <v>.</v>
      </c>
      <c r="B3984" s="244" t="str">
        <f t="shared" si="62"/>
        <v/>
      </c>
    </row>
    <row r="3985" spans="1:2" x14ac:dyDescent="0.2">
      <c r="A3985" t="str">
        <f>IF(C3985&amp;G3985&amp;D3985&lt;&gt;'Funnel setup'!$K$3&amp;'Funnel setup'!$K$4&amp;'Funnel setup'!$K$6,".",IF(A3984=".",1,A3984+1))</f>
        <v>.</v>
      </c>
      <c r="B3985" s="244" t="str">
        <f t="shared" si="62"/>
        <v/>
      </c>
    </row>
    <row r="3986" spans="1:2" x14ac:dyDescent="0.2">
      <c r="A3986" t="str">
        <f>IF(C3986&amp;G3986&amp;D3986&lt;&gt;'Funnel setup'!$K$3&amp;'Funnel setup'!$K$4&amp;'Funnel setup'!$K$6,".",IF(A3985=".",1,A3985+1))</f>
        <v>.</v>
      </c>
      <c r="B3986" s="244" t="str">
        <f t="shared" si="62"/>
        <v/>
      </c>
    </row>
    <row r="3987" spans="1:2" x14ac:dyDescent="0.2">
      <c r="A3987" t="str">
        <f>IF(C3987&amp;G3987&amp;D3987&lt;&gt;'Funnel setup'!$K$3&amp;'Funnel setup'!$K$4&amp;'Funnel setup'!$K$6,".",IF(A3986=".",1,A3986+1))</f>
        <v>.</v>
      </c>
      <c r="B3987" s="244" t="str">
        <f t="shared" si="62"/>
        <v/>
      </c>
    </row>
    <row r="3988" spans="1:2" x14ac:dyDescent="0.2">
      <c r="A3988" t="str">
        <f>IF(C3988&amp;G3988&amp;D3988&lt;&gt;'Funnel setup'!$K$3&amp;'Funnel setup'!$K$4&amp;'Funnel setup'!$K$6,".",IF(A3987=".",1,A3987+1))</f>
        <v>.</v>
      </c>
      <c r="B3988" s="244" t="str">
        <f t="shared" si="62"/>
        <v/>
      </c>
    </row>
    <row r="3989" spans="1:2" x14ac:dyDescent="0.2">
      <c r="A3989" t="str">
        <f>IF(C3989&amp;G3989&amp;D3989&lt;&gt;'Funnel setup'!$K$3&amp;'Funnel setup'!$K$4&amp;'Funnel setup'!$K$6,".",IF(A3988=".",1,A3988+1))</f>
        <v>.</v>
      </c>
      <c r="B3989" s="244" t="str">
        <f t="shared" si="62"/>
        <v/>
      </c>
    </row>
    <row r="3990" spans="1:2" x14ac:dyDescent="0.2">
      <c r="A3990" t="str">
        <f>IF(C3990&amp;G3990&amp;D3990&lt;&gt;'Funnel setup'!$K$3&amp;'Funnel setup'!$K$4&amp;'Funnel setup'!$K$6,".",IF(A3989=".",1,A3989+1))</f>
        <v>.</v>
      </c>
      <c r="B3990" s="244" t="str">
        <f t="shared" si="62"/>
        <v/>
      </c>
    </row>
    <row r="3991" spans="1:2" x14ac:dyDescent="0.2">
      <c r="A3991" t="str">
        <f>IF(C3991&amp;G3991&amp;D3991&lt;&gt;'Funnel setup'!$K$3&amp;'Funnel setup'!$K$4&amp;'Funnel setup'!$K$6,".",IF(A3990=".",1,A3990+1))</f>
        <v>.</v>
      </c>
      <c r="B3991" s="244" t="str">
        <f t="shared" si="62"/>
        <v/>
      </c>
    </row>
    <row r="3992" spans="1:2" x14ac:dyDescent="0.2">
      <c r="A3992" t="str">
        <f>IF(C3992&amp;G3992&amp;D3992&lt;&gt;'Funnel setup'!$K$3&amp;'Funnel setup'!$K$4&amp;'Funnel setup'!$K$6,".",IF(A3991=".",1,A3991+1))</f>
        <v>.</v>
      </c>
      <c r="B3992" s="244" t="str">
        <f t="shared" si="62"/>
        <v/>
      </c>
    </row>
    <row r="3993" spans="1:2" x14ac:dyDescent="0.2">
      <c r="A3993" t="str">
        <f>IF(C3993&amp;G3993&amp;D3993&lt;&gt;'Funnel setup'!$K$3&amp;'Funnel setup'!$K$4&amp;'Funnel setup'!$K$6,".",IF(A3992=".",1,A3992+1))</f>
        <v>.</v>
      </c>
      <c r="B3993" s="244" t="str">
        <f t="shared" si="62"/>
        <v/>
      </c>
    </row>
    <row r="3994" spans="1:2" x14ac:dyDescent="0.2">
      <c r="A3994" t="str">
        <f>IF(C3994&amp;G3994&amp;D3994&lt;&gt;'Funnel setup'!$K$3&amp;'Funnel setup'!$K$4&amp;'Funnel setup'!$K$6,".",IF(A3993=".",1,A3993+1))</f>
        <v>.</v>
      </c>
      <c r="B3994" s="244" t="str">
        <f t="shared" si="62"/>
        <v/>
      </c>
    </row>
    <row r="3995" spans="1:2" x14ac:dyDescent="0.2">
      <c r="A3995" t="str">
        <f>IF(C3995&amp;G3995&amp;D3995&lt;&gt;'Funnel setup'!$K$3&amp;'Funnel setup'!$K$4&amp;'Funnel setup'!$K$6,".",IF(A3994=".",1,A3994+1))</f>
        <v>.</v>
      </c>
      <c r="B3995" s="244" t="str">
        <f t="shared" si="62"/>
        <v/>
      </c>
    </row>
    <row r="3996" spans="1:2" x14ac:dyDescent="0.2">
      <c r="A3996" t="str">
        <f>IF(C3996&amp;G3996&amp;D3996&lt;&gt;'Funnel setup'!$K$3&amp;'Funnel setup'!$K$4&amp;'Funnel setup'!$K$6,".",IF(A3995=".",1,A3995+1))</f>
        <v>.</v>
      </c>
      <c r="B3996" s="244" t="str">
        <f t="shared" si="62"/>
        <v/>
      </c>
    </row>
    <row r="3997" spans="1:2" x14ac:dyDescent="0.2">
      <c r="A3997" t="str">
        <f>IF(C3997&amp;G3997&amp;D3997&lt;&gt;'Funnel setup'!$K$3&amp;'Funnel setup'!$K$4&amp;'Funnel setup'!$K$6,".",IF(A3996=".",1,A3996+1))</f>
        <v>.</v>
      </c>
      <c r="B3997" s="244" t="str">
        <f t="shared" si="62"/>
        <v/>
      </c>
    </row>
    <row r="3998" spans="1:2" x14ac:dyDescent="0.2">
      <c r="A3998" t="str">
        <f>IF(C3998&amp;G3998&amp;D3998&lt;&gt;'Funnel setup'!$K$3&amp;'Funnel setup'!$K$4&amp;'Funnel setup'!$K$6,".",IF(A3997=".",1,A3997+1))</f>
        <v>.</v>
      </c>
      <c r="B3998" s="244" t="str">
        <f t="shared" si="62"/>
        <v/>
      </c>
    </row>
    <row r="3999" spans="1:2" x14ac:dyDescent="0.2">
      <c r="A3999" t="str">
        <f>IF(C3999&amp;G3999&amp;D3999&lt;&gt;'Funnel setup'!$K$3&amp;'Funnel setup'!$K$4&amp;'Funnel setup'!$K$6,".",IF(A3998=".",1,A3998+1))</f>
        <v>.</v>
      </c>
      <c r="B3999" s="244" t="str">
        <f t="shared" si="62"/>
        <v/>
      </c>
    </row>
    <row r="4000" spans="1:2" x14ac:dyDescent="0.2">
      <c r="A4000" t="str">
        <f>IF(C4000&amp;G4000&amp;D4000&lt;&gt;'Funnel setup'!$K$3&amp;'Funnel setup'!$K$4&amp;'Funnel setup'!$K$6,".",IF(A3999=".",1,A3999+1))</f>
        <v>.</v>
      </c>
      <c r="B4000" s="244" t="str">
        <f t="shared" si="62"/>
        <v/>
      </c>
    </row>
    <row r="4001" spans="1:2" x14ac:dyDescent="0.2">
      <c r="A4001" t="str">
        <f>IF(C4001&amp;G4001&amp;D4001&lt;&gt;'Funnel setup'!$K$3&amp;'Funnel setup'!$K$4&amp;'Funnel setup'!$K$6,".",IF(A4000=".",1,A4000+1))</f>
        <v>.</v>
      </c>
      <c r="B4001" s="244" t="str">
        <f t="shared" si="62"/>
        <v/>
      </c>
    </row>
    <row r="4002" spans="1:2" x14ac:dyDescent="0.2">
      <c r="A4002" t="str">
        <f>IF(C4002&amp;G4002&amp;D4002&lt;&gt;'Funnel setup'!$K$3&amp;'Funnel setup'!$K$4&amp;'Funnel setup'!$K$6,".",IF(A4001=".",1,A4001+1))</f>
        <v>.</v>
      </c>
      <c r="B4002" s="244" t="str">
        <f t="shared" si="62"/>
        <v/>
      </c>
    </row>
    <row r="4003" spans="1:2" x14ac:dyDescent="0.2">
      <c r="A4003" t="str">
        <f>IF(C4003&amp;G4003&amp;D4003&lt;&gt;'Funnel setup'!$K$3&amp;'Funnel setup'!$K$4&amp;'Funnel setup'!$K$6,".",IF(A4002=".",1,A4002+1))</f>
        <v>.</v>
      </c>
      <c r="B4003" s="244" t="str">
        <f t="shared" si="62"/>
        <v/>
      </c>
    </row>
    <row r="4004" spans="1:2" x14ac:dyDescent="0.2">
      <c r="A4004" t="str">
        <f>IF(C4004&amp;G4004&amp;D4004&lt;&gt;'Funnel setup'!$K$3&amp;'Funnel setup'!$K$4&amp;'Funnel setup'!$K$6,".",IF(A4003=".",1,A4003+1))</f>
        <v>.</v>
      </c>
      <c r="B4004" s="244" t="str">
        <f t="shared" si="62"/>
        <v/>
      </c>
    </row>
    <row r="4005" spans="1:2" x14ac:dyDescent="0.2">
      <c r="A4005" t="str">
        <f>IF(C4005&amp;G4005&amp;D4005&lt;&gt;'Funnel setup'!$K$3&amp;'Funnel setup'!$K$4&amp;'Funnel setup'!$K$6,".",IF(A4004=".",1,A4004+1))</f>
        <v>.</v>
      </c>
      <c r="B4005" s="244" t="str">
        <f t="shared" si="62"/>
        <v/>
      </c>
    </row>
    <row r="4006" spans="1:2" x14ac:dyDescent="0.2">
      <c r="A4006" t="str">
        <f>IF(C4006&amp;G4006&amp;D4006&lt;&gt;'Funnel setup'!$K$3&amp;'Funnel setup'!$K$4&amp;'Funnel setup'!$K$6,".",IF(A4005=".",1,A4005+1))</f>
        <v>.</v>
      </c>
      <c r="B4006" s="244" t="str">
        <f t="shared" si="62"/>
        <v/>
      </c>
    </row>
    <row r="4007" spans="1:2" x14ac:dyDescent="0.2">
      <c r="A4007" t="str">
        <f>IF(C4007&amp;G4007&amp;D4007&lt;&gt;'Funnel setup'!$K$3&amp;'Funnel setup'!$K$4&amp;'Funnel setup'!$K$6,".",IF(A4006=".",1,A4006+1))</f>
        <v>.</v>
      </c>
      <c r="B4007" s="244" t="str">
        <f t="shared" si="62"/>
        <v/>
      </c>
    </row>
    <row r="4008" spans="1:2" x14ac:dyDescent="0.2">
      <c r="A4008" t="str">
        <f>IF(C4008&amp;G4008&amp;D4008&lt;&gt;'Funnel setup'!$K$3&amp;'Funnel setup'!$K$4&amp;'Funnel setup'!$K$6,".",IF(A4007=".",1,A4007+1))</f>
        <v>.</v>
      </c>
      <c r="B4008" s="244" t="str">
        <f t="shared" si="62"/>
        <v/>
      </c>
    </row>
    <row r="4009" spans="1:2" x14ac:dyDescent="0.2">
      <c r="A4009" t="str">
        <f>IF(C4009&amp;G4009&amp;D4009&lt;&gt;'Funnel setup'!$K$3&amp;'Funnel setup'!$K$4&amp;'Funnel setup'!$K$6,".",IF(A4008=".",1,A4008+1))</f>
        <v>.</v>
      </c>
      <c r="B4009" s="244" t="str">
        <f t="shared" si="62"/>
        <v/>
      </c>
    </row>
    <row r="4010" spans="1:2" x14ac:dyDescent="0.2">
      <c r="A4010" t="str">
        <f>IF(C4010&amp;G4010&amp;D4010&lt;&gt;'Funnel setup'!$K$3&amp;'Funnel setup'!$K$4&amp;'Funnel setup'!$K$6,".",IF(A4009=".",1,A4009+1))</f>
        <v>.</v>
      </c>
      <c r="B4010" s="244" t="str">
        <f t="shared" si="62"/>
        <v/>
      </c>
    </row>
    <row r="4011" spans="1:2" x14ac:dyDescent="0.2">
      <c r="A4011" t="str">
        <f>IF(C4011&amp;G4011&amp;D4011&lt;&gt;'Funnel setup'!$K$3&amp;'Funnel setup'!$K$4&amp;'Funnel setup'!$K$6,".",IF(A4010=".",1,A4010+1))</f>
        <v>.</v>
      </c>
      <c r="B4011" s="244" t="str">
        <f t="shared" si="62"/>
        <v/>
      </c>
    </row>
    <row r="4012" spans="1:2" x14ac:dyDescent="0.2">
      <c r="A4012" t="str">
        <f>IF(C4012&amp;G4012&amp;D4012&lt;&gt;'Funnel setup'!$K$3&amp;'Funnel setup'!$K$4&amp;'Funnel setup'!$K$6,".",IF(A4011=".",1,A4011+1))</f>
        <v>.</v>
      </c>
      <c r="B4012" s="244" t="str">
        <f t="shared" si="62"/>
        <v/>
      </c>
    </row>
    <row r="4013" spans="1:2" x14ac:dyDescent="0.2">
      <c r="A4013" t="str">
        <f>IF(C4013&amp;G4013&amp;D4013&lt;&gt;'Funnel setup'!$K$3&amp;'Funnel setup'!$K$4&amp;'Funnel setup'!$K$6,".",IF(A4012=".",1,A4012+1))</f>
        <v>.</v>
      </c>
      <c r="B4013" s="244" t="str">
        <f t="shared" si="62"/>
        <v/>
      </c>
    </row>
    <row r="4014" spans="1:2" x14ac:dyDescent="0.2">
      <c r="A4014" t="str">
        <f>IF(C4014&amp;G4014&amp;D4014&lt;&gt;'Funnel setup'!$K$3&amp;'Funnel setup'!$K$4&amp;'Funnel setup'!$K$6,".",IF(A4013=".",1,A4013+1))</f>
        <v>.</v>
      </c>
      <c r="B4014" s="244" t="str">
        <f t="shared" si="62"/>
        <v/>
      </c>
    </row>
    <row r="4015" spans="1:2" x14ac:dyDescent="0.2">
      <c r="A4015" t="str">
        <f>IF(C4015&amp;G4015&amp;D4015&lt;&gt;'Funnel setup'!$K$3&amp;'Funnel setup'!$K$4&amp;'Funnel setup'!$K$6,".",IF(A4014=".",1,A4014+1))</f>
        <v>.</v>
      </c>
      <c r="B4015" s="244" t="str">
        <f t="shared" si="62"/>
        <v/>
      </c>
    </row>
    <row r="4016" spans="1:2" x14ac:dyDescent="0.2">
      <c r="A4016" t="str">
        <f>IF(C4016&amp;G4016&amp;D4016&lt;&gt;'Funnel setup'!$K$3&amp;'Funnel setup'!$K$4&amp;'Funnel setup'!$K$6,".",IF(A4015=".",1,A4015+1))</f>
        <v>.</v>
      </c>
      <c r="B4016" s="244" t="str">
        <f t="shared" si="62"/>
        <v/>
      </c>
    </row>
    <row r="4017" spans="1:2" x14ac:dyDescent="0.2">
      <c r="A4017" t="str">
        <f>IF(C4017&amp;G4017&amp;D4017&lt;&gt;'Funnel setup'!$K$3&amp;'Funnel setup'!$K$4&amp;'Funnel setup'!$K$6,".",IF(A4016=".",1,A4016+1))</f>
        <v>.</v>
      </c>
      <c r="B4017" s="244" t="str">
        <f t="shared" si="62"/>
        <v/>
      </c>
    </row>
    <row r="4018" spans="1:2" x14ac:dyDescent="0.2">
      <c r="A4018" t="str">
        <f>IF(C4018&amp;G4018&amp;D4018&lt;&gt;'Funnel setup'!$K$3&amp;'Funnel setup'!$K$4&amp;'Funnel setup'!$K$6,".",IF(A4017=".",1,A4017+1))</f>
        <v>.</v>
      </c>
      <c r="B4018" s="244" t="str">
        <f t="shared" si="62"/>
        <v/>
      </c>
    </row>
    <row r="4019" spans="1:2" x14ac:dyDescent="0.2">
      <c r="A4019" t="str">
        <f>IF(C4019&amp;G4019&amp;D4019&lt;&gt;'Funnel setup'!$K$3&amp;'Funnel setup'!$K$4&amp;'Funnel setup'!$K$6,".",IF(A4018=".",1,A4018+1))</f>
        <v>.</v>
      </c>
      <c r="B4019" s="244" t="str">
        <f t="shared" si="62"/>
        <v/>
      </c>
    </row>
    <row r="4020" spans="1:2" x14ac:dyDescent="0.2">
      <c r="A4020" t="str">
        <f>IF(C4020&amp;G4020&amp;D4020&lt;&gt;'Funnel setup'!$K$3&amp;'Funnel setup'!$K$4&amp;'Funnel setup'!$K$6,".",IF(A4019=".",1,A4019+1))</f>
        <v>.</v>
      </c>
      <c r="B4020" s="244" t="str">
        <f t="shared" si="62"/>
        <v/>
      </c>
    </row>
    <row r="4021" spans="1:2" x14ac:dyDescent="0.2">
      <c r="A4021" t="str">
        <f>IF(C4021&amp;G4021&amp;D4021&lt;&gt;'Funnel setup'!$K$3&amp;'Funnel setup'!$K$4&amp;'Funnel setup'!$K$6,".",IF(A4020=".",1,A4020+1))</f>
        <v>.</v>
      </c>
      <c r="B4021" s="244" t="str">
        <f t="shared" si="62"/>
        <v/>
      </c>
    </row>
    <row r="4022" spans="1:2" x14ac:dyDescent="0.2">
      <c r="A4022" t="str">
        <f>IF(C4022&amp;G4022&amp;D4022&lt;&gt;'Funnel setup'!$K$3&amp;'Funnel setup'!$K$4&amp;'Funnel setup'!$K$6,".",IF(A4021=".",1,A4021+1))</f>
        <v>.</v>
      </c>
      <c r="B4022" s="244" t="str">
        <f t="shared" si="62"/>
        <v/>
      </c>
    </row>
    <row r="4023" spans="1:2" x14ac:dyDescent="0.2">
      <c r="A4023" t="str">
        <f>IF(C4023&amp;G4023&amp;D4023&lt;&gt;'Funnel setup'!$K$3&amp;'Funnel setup'!$K$4&amp;'Funnel setup'!$K$6,".",IF(A4022=".",1,A4022+1))</f>
        <v>.</v>
      </c>
      <c r="B4023" s="244" t="str">
        <f t="shared" si="62"/>
        <v/>
      </c>
    </row>
    <row r="4024" spans="1:2" x14ac:dyDescent="0.2">
      <c r="A4024" t="str">
        <f>IF(C4024&amp;G4024&amp;D4024&lt;&gt;'Funnel setup'!$K$3&amp;'Funnel setup'!$K$4&amp;'Funnel setup'!$K$6,".",IF(A4023=".",1,A4023+1))</f>
        <v>.</v>
      </c>
      <c r="B4024" s="244" t="str">
        <f t="shared" si="62"/>
        <v/>
      </c>
    </row>
    <row r="4025" spans="1:2" x14ac:dyDescent="0.2">
      <c r="A4025" t="str">
        <f>IF(C4025&amp;G4025&amp;D4025&lt;&gt;'Funnel setup'!$K$3&amp;'Funnel setup'!$K$4&amp;'Funnel setup'!$K$6,".",IF(A4024=".",1,A4024+1))</f>
        <v>.</v>
      </c>
      <c r="B4025" s="244" t="str">
        <f t="shared" si="62"/>
        <v/>
      </c>
    </row>
    <row r="4026" spans="1:2" x14ac:dyDescent="0.2">
      <c r="A4026" t="str">
        <f>IF(C4026&amp;G4026&amp;D4026&lt;&gt;'Funnel setup'!$K$3&amp;'Funnel setup'!$K$4&amp;'Funnel setup'!$K$6,".",IF(A4025=".",1,A4025+1))</f>
        <v>.</v>
      </c>
      <c r="B4026" s="244" t="str">
        <f t="shared" si="62"/>
        <v/>
      </c>
    </row>
    <row r="4027" spans="1:2" x14ac:dyDescent="0.2">
      <c r="A4027" t="str">
        <f>IF(C4027&amp;G4027&amp;D4027&lt;&gt;'Funnel setup'!$K$3&amp;'Funnel setup'!$K$4&amp;'Funnel setup'!$K$6,".",IF(A4026=".",1,A4026+1))</f>
        <v>.</v>
      </c>
      <c r="B4027" s="244" t="str">
        <f t="shared" si="62"/>
        <v/>
      </c>
    </row>
    <row r="4028" spans="1:2" x14ac:dyDescent="0.2">
      <c r="A4028" t="str">
        <f>IF(C4028&amp;G4028&amp;D4028&lt;&gt;'Funnel setup'!$K$3&amp;'Funnel setup'!$K$4&amp;'Funnel setup'!$K$6,".",IF(A4027=".",1,A4027+1))</f>
        <v>.</v>
      </c>
      <c r="B4028" s="244" t="str">
        <f t="shared" si="62"/>
        <v/>
      </c>
    </row>
    <row r="4029" spans="1:2" x14ac:dyDescent="0.2">
      <c r="A4029" t="str">
        <f>IF(C4029&amp;G4029&amp;D4029&lt;&gt;'Funnel setup'!$K$3&amp;'Funnel setup'!$K$4&amp;'Funnel setup'!$K$6,".",IF(A4028=".",1,A4028+1))</f>
        <v>.</v>
      </c>
      <c r="B4029" s="244" t="str">
        <f t="shared" si="62"/>
        <v/>
      </c>
    </row>
    <row r="4030" spans="1:2" x14ac:dyDescent="0.2">
      <c r="A4030" t="str">
        <f>IF(C4030&amp;G4030&amp;D4030&lt;&gt;'Funnel setup'!$K$3&amp;'Funnel setup'!$K$4&amp;'Funnel setup'!$K$6,".",IF(A4029=".",1,A4029+1))</f>
        <v>.</v>
      </c>
      <c r="B4030" s="244" t="str">
        <f t="shared" si="62"/>
        <v/>
      </c>
    </row>
    <row r="4031" spans="1:2" x14ac:dyDescent="0.2">
      <c r="A4031" t="str">
        <f>IF(C4031&amp;G4031&amp;D4031&lt;&gt;'Funnel setup'!$K$3&amp;'Funnel setup'!$K$4&amp;'Funnel setup'!$K$6,".",IF(A4030=".",1,A4030+1))</f>
        <v>.</v>
      </c>
      <c r="B4031" s="244" t="str">
        <f t="shared" si="62"/>
        <v/>
      </c>
    </row>
    <row r="4032" spans="1:2" x14ac:dyDescent="0.2">
      <c r="A4032" t="str">
        <f>IF(C4032&amp;G4032&amp;D4032&lt;&gt;'Funnel setup'!$K$3&amp;'Funnel setup'!$K$4&amp;'Funnel setup'!$K$6,".",IF(A4031=".",1,A4031+1))</f>
        <v>.</v>
      </c>
      <c r="B4032" s="244" t="str">
        <f t="shared" si="62"/>
        <v/>
      </c>
    </row>
    <row r="4033" spans="1:2" x14ac:dyDescent="0.2">
      <c r="A4033" t="str">
        <f>IF(C4033&amp;G4033&amp;D4033&lt;&gt;'Funnel setup'!$K$3&amp;'Funnel setup'!$K$4&amp;'Funnel setup'!$K$6,".",IF(A4032=".",1,A4032+1))</f>
        <v>.</v>
      </c>
      <c r="B4033" s="244" t="str">
        <f t="shared" si="62"/>
        <v/>
      </c>
    </row>
    <row r="4034" spans="1:2" x14ac:dyDescent="0.2">
      <c r="A4034" t="str">
        <f>IF(C4034&amp;G4034&amp;D4034&lt;&gt;'Funnel setup'!$K$3&amp;'Funnel setup'!$K$4&amp;'Funnel setup'!$K$6,".",IF(A4033=".",1,A4033+1))</f>
        <v>.</v>
      </c>
      <c r="B4034" s="244" t="str">
        <f t="shared" ref="B4034:B4097" si="63">C4034&amp;D4034&amp;F4034&amp;G4034</f>
        <v/>
      </c>
    </row>
    <row r="4035" spans="1:2" x14ac:dyDescent="0.2">
      <c r="A4035" t="str">
        <f>IF(C4035&amp;G4035&amp;D4035&lt;&gt;'Funnel setup'!$K$3&amp;'Funnel setup'!$K$4&amp;'Funnel setup'!$K$6,".",IF(A4034=".",1,A4034+1))</f>
        <v>.</v>
      </c>
      <c r="B4035" s="244" t="str">
        <f t="shared" si="63"/>
        <v/>
      </c>
    </row>
    <row r="4036" spans="1:2" x14ac:dyDescent="0.2">
      <c r="A4036" t="str">
        <f>IF(C4036&amp;G4036&amp;D4036&lt;&gt;'Funnel setup'!$K$3&amp;'Funnel setup'!$K$4&amp;'Funnel setup'!$K$6,".",IF(A4035=".",1,A4035+1))</f>
        <v>.</v>
      </c>
      <c r="B4036" s="244" t="str">
        <f t="shared" si="63"/>
        <v/>
      </c>
    </row>
    <row r="4037" spans="1:2" x14ac:dyDescent="0.2">
      <c r="A4037" t="str">
        <f>IF(C4037&amp;G4037&amp;D4037&lt;&gt;'Funnel setup'!$K$3&amp;'Funnel setup'!$K$4&amp;'Funnel setup'!$K$6,".",IF(A4036=".",1,A4036+1))</f>
        <v>.</v>
      </c>
      <c r="B4037" s="244" t="str">
        <f t="shared" si="63"/>
        <v/>
      </c>
    </row>
    <row r="4038" spans="1:2" x14ac:dyDescent="0.2">
      <c r="A4038" t="str">
        <f>IF(C4038&amp;G4038&amp;D4038&lt;&gt;'Funnel setup'!$K$3&amp;'Funnel setup'!$K$4&amp;'Funnel setup'!$K$6,".",IF(A4037=".",1,A4037+1))</f>
        <v>.</v>
      </c>
      <c r="B4038" s="244" t="str">
        <f t="shared" si="63"/>
        <v/>
      </c>
    </row>
    <row r="4039" spans="1:2" x14ac:dyDescent="0.2">
      <c r="A4039" t="str">
        <f>IF(C4039&amp;G4039&amp;D4039&lt;&gt;'Funnel setup'!$K$3&amp;'Funnel setup'!$K$4&amp;'Funnel setup'!$K$6,".",IF(A4038=".",1,A4038+1))</f>
        <v>.</v>
      </c>
      <c r="B4039" s="244" t="str">
        <f t="shared" si="63"/>
        <v/>
      </c>
    </row>
    <row r="4040" spans="1:2" x14ac:dyDescent="0.2">
      <c r="A4040" t="str">
        <f>IF(C4040&amp;G4040&amp;D4040&lt;&gt;'Funnel setup'!$K$3&amp;'Funnel setup'!$K$4&amp;'Funnel setup'!$K$6,".",IF(A4039=".",1,A4039+1))</f>
        <v>.</v>
      </c>
      <c r="B4040" s="244" t="str">
        <f t="shared" si="63"/>
        <v/>
      </c>
    </row>
    <row r="4041" spans="1:2" x14ac:dyDescent="0.2">
      <c r="A4041" t="str">
        <f>IF(C4041&amp;G4041&amp;D4041&lt;&gt;'Funnel setup'!$K$3&amp;'Funnel setup'!$K$4&amp;'Funnel setup'!$K$6,".",IF(A4040=".",1,A4040+1))</f>
        <v>.</v>
      </c>
      <c r="B4041" s="244" t="str">
        <f t="shared" si="63"/>
        <v/>
      </c>
    </row>
    <row r="4042" spans="1:2" x14ac:dyDescent="0.2">
      <c r="A4042" t="str">
        <f>IF(C4042&amp;G4042&amp;D4042&lt;&gt;'Funnel setup'!$K$3&amp;'Funnel setup'!$K$4&amp;'Funnel setup'!$K$6,".",IF(A4041=".",1,A4041+1))</f>
        <v>.</v>
      </c>
      <c r="B4042" s="244" t="str">
        <f t="shared" si="63"/>
        <v/>
      </c>
    </row>
    <row r="4043" spans="1:2" x14ac:dyDescent="0.2">
      <c r="A4043" t="str">
        <f>IF(C4043&amp;G4043&amp;D4043&lt;&gt;'Funnel setup'!$K$3&amp;'Funnel setup'!$K$4&amp;'Funnel setup'!$K$6,".",IF(A4042=".",1,A4042+1))</f>
        <v>.</v>
      </c>
      <c r="B4043" s="244" t="str">
        <f t="shared" si="63"/>
        <v/>
      </c>
    </row>
    <row r="4044" spans="1:2" x14ac:dyDescent="0.2">
      <c r="A4044" t="str">
        <f>IF(C4044&amp;G4044&amp;D4044&lt;&gt;'Funnel setup'!$K$3&amp;'Funnel setup'!$K$4&amp;'Funnel setup'!$K$6,".",IF(A4043=".",1,A4043+1))</f>
        <v>.</v>
      </c>
      <c r="B4044" s="244" t="str">
        <f t="shared" si="63"/>
        <v/>
      </c>
    </row>
    <row r="4045" spans="1:2" x14ac:dyDescent="0.2">
      <c r="A4045" t="str">
        <f>IF(C4045&amp;G4045&amp;D4045&lt;&gt;'Funnel setup'!$K$3&amp;'Funnel setup'!$K$4&amp;'Funnel setup'!$K$6,".",IF(A4044=".",1,A4044+1))</f>
        <v>.</v>
      </c>
      <c r="B4045" s="244" t="str">
        <f t="shared" si="63"/>
        <v/>
      </c>
    </row>
    <row r="4046" spans="1:2" x14ac:dyDescent="0.2">
      <c r="A4046" t="str">
        <f>IF(C4046&amp;G4046&amp;D4046&lt;&gt;'Funnel setup'!$K$3&amp;'Funnel setup'!$K$4&amp;'Funnel setup'!$K$6,".",IF(A4045=".",1,A4045+1))</f>
        <v>.</v>
      </c>
      <c r="B4046" s="244" t="str">
        <f t="shared" si="63"/>
        <v/>
      </c>
    </row>
    <row r="4047" spans="1:2" x14ac:dyDescent="0.2">
      <c r="A4047" t="str">
        <f>IF(C4047&amp;G4047&amp;D4047&lt;&gt;'Funnel setup'!$K$3&amp;'Funnel setup'!$K$4&amp;'Funnel setup'!$K$6,".",IF(A4046=".",1,A4046+1))</f>
        <v>.</v>
      </c>
      <c r="B4047" s="244" t="str">
        <f t="shared" si="63"/>
        <v/>
      </c>
    </row>
    <row r="4048" spans="1:2" x14ac:dyDescent="0.2">
      <c r="A4048" t="str">
        <f>IF(C4048&amp;G4048&amp;D4048&lt;&gt;'Funnel setup'!$K$3&amp;'Funnel setup'!$K$4&amp;'Funnel setup'!$K$6,".",IF(A4047=".",1,A4047+1))</f>
        <v>.</v>
      </c>
      <c r="B4048" s="244" t="str">
        <f t="shared" si="63"/>
        <v/>
      </c>
    </row>
    <row r="4049" spans="1:2" x14ac:dyDescent="0.2">
      <c r="A4049" t="str">
        <f>IF(C4049&amp;G4049&amp;D4049&lt;&gt;'Funnel setup'!$K$3&amp;'Funnel setup'!$K$4&amp;'Funnel setup'!$K$6,".",IF(A4048=".",1,A4048+1))</f>
        <v>.</v>
      </c>
      <c r="B4049" s="244" t="str">
        <f t="shared" si="63"/>
        <v/>
      </c>
    </row>
    <row r="4050" spans="1:2" x14ac:dyDescent="0.2">
      <c r="A4050" t="str">
        <f>IF(C4050&amp;G4050&amp;D4050&lt;&gt;'Funnel setup'!$K$3&amp;'Funnel setup'!$K$4&amp;'Funnel setup'!$K$6,".",IF(A4049=".",1,A4049+1))</f>
        <v>.</v>
      </c>
      <c r="B4050" s="244" t="str">
        <f t="shared" si="63"/>
        <v/>
      </c>
    </row>
    <row r="4051" spans="1:2" x14ac:dyDescent="0.2">
      <c r="A4051" t="str">
        <f>IF(C4051&amp;G4051&amp;D4051&lt;&gt;'Funnel setup'!$K$3&amp;'Funnel setup'!$K$4&amp;'Funnel setup'!$K$6,".",IF(A4050=".",1,A4050+1))</f>
        <v>.</v>
      </c>
      <c r="B4051" s="244" t="str">
        <f t="shared" si="63"/>
        <v/>
      </c>
    </row>
    <row r="4052" spans="1:2" x14ac:dyDescent="0.2">
      <c r="A4052" t="str">
        <f>IF(C4052&amp;G4052&amp;D4052&lt;&gt;'Funnel setup'!$K$3&amp;'Funnel setup'!$K$4&amp;'Funnel setup'!$K$6,".",IF(A4051=".",1,A4051+1))</f>
        <v>.</v>
      </c>
      <c r="B4052" s="244" t="str">
        <f t="shared" si="63"/>
        <v/>
      </c>
    </row>
    <row r="4053" spans="1:2" x14ac:dyDescent="0.2">
      <c r="A4053" t="str">
        <f>IF(C4053&amp;G4053&amp;D4053&lt;&gt;'Funnel setup'!$K$3&amp;'Funnel setup'!$K$4&amp;'Funnel setup'!$K$6,".",IF(A4052=".",1,A4052+1))</f>
        <v>.</v>
      </c>
      <c r="B4053" s="244" t="str">
        <f t="shared" si="63"/>
        <v/>
      </c>
    </row>
    <row r="4054" spans="1:2" x14ac:dyDescent="0.2">
      <c r="A4054" t="str">
        <f>IF(C4054&amp;G4054&amp;D4054&lt;&gt;'Funnel setup'!$K$3&amp;'Funnel setup'!$K$4&amp;'Funnel setup'!$K$6,".",IF(A4053=".",1,A4053+1))</f>
        <v>.</v>
      </c>
      <c r="B4054" s="244" t="str">
        <f t="shared" si="63"/>
        <v/>
      </c>
    </row>
    <row r="4055" spans="1:2" x14ac:dyDescent="0.2">
      <c r="A4055" t="str">
        <f>IF(C4055&amp;G4055&amp;D4055&lt;&gt;'Funnel setup'!$K$3&amp;'Funnel setup'!$K$4&amp;'Funnel setup'!$K$6,".",IF(A4054=".",1,A4054+1))</f>
        <v>.</v>
      </c>
      <c r="B4055" s="244" t="str">
        <f t="shared" si="63"/>
        <v/>
      </c>
    </row>
    <row r="4056" spans="1:2" x14ac:dyDescent="0.2">
      <c r="A4056" t="str">
        <f>IF(C4056&amp;G4056&amp;D4056&lt;&gt;'Funnel setup'!$K$3&amp;'Funnel setup'!$K$4&amp;'Funnel setup'!$K$6,".",IF(A4055=".",1,A4055+1))</f>
        <v>.</v>
      </c>
      <c r="B4056" s="244" t="str">
        <f t="shared" si="63"/>
        <v/>
      </c>
    </row>
    <row r="4057" spans="1:2" x14ac:dyDescent="0.2">
      <c r="A4057" t="str">
        <f>IF(C4057&amp;G4057&amp;D4057&lt;&gt;'Funnel setup'!$K$3&amp;'Funnel setup'!$K$4&amp;'Funnel setup'!$K$6,".",IF(A4056=".",1,A4056+1))</f>
        <v>.</v>
      </c>
      <c r="B4057" s="244" t="str">
        <f t="shared" si="63"/>
        <v/>
      </c>
    </row>
    <row r="4058" spans="1:2" x14ac:dyDescent="0.2">
      <c r="A4058" t="str">
        <f>IF(C4058&amp;G4058&amp;D4058&lt;&gt;'Funnel setup'!$K$3&amp;'Funnel setup'!$K$4&amp;'Funnel setup'!$K$6,".",IF(A4057=".",1,A4057+1))</f>
        <v>.</v>
      </c>
      <c r="B4058" s="244" t="str">
        <f t="shared" si="63"/>
        <v/>
      </c>
    </row>
    <row r="4059" spans="1:2" x14ac:dyDescent="0.2">
      <c r="A4059" t="str">
        <f>IF(C4059&amp;G4059&amp;D4059&lt;&gt;'Funnel setup'!$K$3&amp;'Funnel setup'!$K$4&amp;'Funnel setup'!$K$6,".",IF(A4058=".",1,A4058+1))</f>
        <v>.</v>
      </c>
      <c r="B4059" s="244" t="str">
        <f t="shared" si="63"/>
        <v/>
      </c>
    </row>
    <row r="4060" spans="1:2" x14ac:dyDescent="0.2">
      <c r="A4060" t="str">
        <f>IF(C4060&amp;G4060&amp;D4060&lt;&gt;'Funnel setup'!$K$3&amp;'Funnel setup'!$K$4&amp;'Funnel setup'!$K$6,".",IF(A4059=".",1,A4059+1))</f>
        <v>.</v>
      </c>
      <c r="B4060" s="244" t="str">
        <f t="shared" si="63"/>
        <v/>
      </c>
    </row>
    <row r="4061" spans="1:2" x14ac:dyDescent="0.2">
      <c r="A4061" t="str">
        <f>IF(C4061&amp;G4061&amp;D4061&lt;&gt;'Funnel setup'!$K$3&amp;'Funnel setup'!$K$4&amp;'Funnel setup'!$K$6,".",IF(A4060=".",1,A4060+1))</f>
        <v>.</v>
      </c>
      <c r="B4061" s="244" t="str">
        <f t="shared" si="63"/>
        <v/>
      </c>
    </row>
    <row r="4062" spans="1:2" x14ac:dyDescent="0.2">
      <c r="A4062" t="str">
        <f>IF(C4062&amp;G4062&amp;D4062&lt;&gt;'Funnel setup'!$K$3&amp;'Funnel setup'!$K$4&amp;'Funnel setup'!$K$6,".",IF(A4061=".",1,A4061+1))</f>
        <v>.</v>
      </c>
      <c r="B4062" s="244" t="str">
        <f t="shared" si="63"/>
        <v/>
      </c>
    </row>
    <row r="4063" spans="1:2" x14ac:dyDescent="0.2">
      <c r="A4063" t="str">
        <f>IF(C4063&amp;G4063&amp;D4063&lt;&gt;'Funnel setup'!$K$3&amp;'Funnel setup'!$K$4&amp;'Funnel setup'!$K$6,".",IF(A4062=".",1,A4062+1))</f>
        <v>.</v>
      </c>
      <c r="B4063" s="244" t="str">
        <f t="shared" si="63"/>
        <v/>
      </c>
    </row>
    <row r="4064" spans="1:2" x14ac:dyDescent="0.2">
      <c r="A4064" t="str">
        <f>IF(C4064&amp;G4064&amp;D4064&lt;&gt;'Funnel setup'!$K$3&amp;'Funnel setup'!$K$4&amp;'Funnel setup'!$K$6,".",IF(A4063=".",1,A4063+1))</f>
        <v>.</v>
      </c>
      <c r="B4064" s="244" t="str">
        <f t="shared" si="63"/>
        <v/>
      </c>
    </row>
    <row r="4065" spans="1:2" x14ac:dyDescent="0.2">
      <c r="A4065" t="str">
        <f>IF(C4065&amp;G4065&amp;D4065&lt;&gt;'Funnel setup'!$K$3&amp;'Funnel setup'!$K$4&amp;'Funnel setup'!$K$6,".",IF(A4064=".",1,A4064+1))</f>
        <v>.</v>
      </c>
      <c r="B4065" s="244" t="str">
        <f t="shared" si="63"/>
        <v/>
      </c>
    </row>
    <row r="4066" spans="1:2" x14ac:dyDescent="0.2">
      <c r="A4066" t="str">
        <f>IF(C4066&amp;G4066&amp;D4066&lt;&gt;'Funnel setup'!$K$3&amp;'Funnel setup'!$K$4&amp;'Funnel setup'!$K$6,".",IF(A4065=".",1,A4065+1))</f>
        <v>.</v>
      </c>
      <c r="B4066" s="244" t="str">
        <f t="shared" si="63"/>
        <v/>
      </c>
    </row>
    <row r="4067" spans="1:2" x14ac:dyDescent="0.2">
      <c r="A4067" t="str">
        <f>IF(C4067&amp;G4067&amp;D4067&lt;&gt;'Funnel setup'!$K$3&amp;'Funnel setup'!$K$4&amp;'Funnel setup'!$K$6,".",IF(A4066=".",1,A4066+1))</f>
        <v>.</v>
      </c>
      <c r="B4067" s="244" t="str">
        <f t="shared" si="63"/>
        <v/>
      </c>
    </row>
    <row r="4068" spans="1:2" x14ac:dyDescent="0.2">
      <c r="A4068" t="str">
        <f>IF(C4068&amp;G4068&amp;D4068&lt;&gt;'Funnel setup'!$K$3&amp;'Funnel setup'!$K$4&amp;'Funnel setup'!$K$6,".",IF(A4067=".",1,A4067+1))</f>
        <v>.</v>
      </c>
      <c r="B4068" s="244" t="str">
        <f t="shared" si="63"/>
        <v/>
      </c>
    </row>
    <row r="4069" spans="1:2" x14ac:dyDescent="0.2">
      <c r="A4069" t="str">
        <f>IF(C4069&amp;G4069&amp;D4069&lt;&gt;'Funnel setup'!$K$3&amp;'Funnel setup'!$K$4&amp;'Funnel setup'!$K$6,".",IF(A4068=".",1,A4068+1))</f>
        <v>.</v>
      </c>
      <c r="B4069" s="244" t="str">
        <f t="shared" si="63"/>
        <v/>
      </c>
    </row>
    <row r="4070" spans="1:2" x14ac:dyDescent="0.2">
      <c r="A4070" t="str">
        <f>IF(C4070&amp;G4070&amp;D4070&lt;&gt;'Funnel setup'!$K$3&amp;'Funnel setup'!$K$4&amp;'Funnel setup'!$K$6,".",IF(A4069=".",1,A4069+1))</f>
        <v>.</v>
      </c>
      <c r="B4070" s="244" t="str">
        <f t="shared" si="63"/>
        <v/>
      </c>
    </row>
    <row r="4071" spans="1:2" x14ac:dyDescent="0.2">
      <c r="A4071" t="str">
        <f>IF(C4071&amp;G4071&amp;D4071&lt;&gt;'Funnel setup'!$K$3&amp;'Funnel setup'!$K$4&amp;'Funnel setup'!$K$6,".",IF(A4070=".",1,A4070+1))</f>
        <v>.</v>
      </c>
      <c r="B4071" s="244" t="str">
        <f t="shared" si="63"/>
        <v/>
      </c>
    </row>
    <row r="4072" spans="1:2" x14ac:dyDescent="0.2">
      <c r="A4072" t="str">
        <f>IF(C4072&amp;G4072&amp;D4072&lt;&gt;'Funnel setup'!$K$3&amp;'Funnel setup'!$K$4&amp;'Funnel setup'!$K$6,".",IF(A4071=".",1,A4071+1))</f>
        <v>.</v>
      </c>
      <c r="B4072" s="244" t="str">
        <f t="shared" si="63"/>
        <v/>
      </c>
    </row>
    <row r="4073" spans="1:2" x14ac:dyDescent="0.2">
      <c r="A4073" t="str">
        <f>IF(C4073&amp;G4073&amp;D4073&lt;&gt;'Funnel setup'!$K$3&amp;'Funnel setup'!$K$4&amp;'Funnel setup'!$K$6,".",IF(A4072=".",1,A4072+1))</f>
        <v>.</v>
      </c>
      <c r="B4073" s="244" t="str">
        <f t="shared" si="63"/>
        <v/>
      </c>
    </row>
    <row r="4074" spans="1:2" x14ac:dyDescent="0.2">
      <c r="A4074" t="str">
        <f>IF(C4074&amp;G4074&amp;D4074&lt;&gt;'Funnel setup'!$K$3&amp;'Funnel setup'!$K$4&amp;'Funnel setup'!$K$6,".",IF(A4073=".",1,A4073+1))</f>
        <v>.</v>
      </c>
      <c r="B4074" s="244" t="str">
        <f t="shared" si="63"/>
        <v/>
      </c>
    </row>
    <row r="4075" spans="1:2" x14ac:dyDescent="0.2">
      <c r="A4075" t="str">
        <f>IF(C4075&amp;G4075&amp;D4075&lt;&gt;'Funnel setup'!$K$3&amp;'Funnel setup'!$K$4&amp;'Funnel setup'!$K$6,".",IF(A4074=".",1,A4074+1))</f>
        <v>.</v>
      </c>
      <c r="B4075" s="244" t="str">
        <f t="shared" si="63"/>
        <v/>
      </c>
    </row>
    <row r="4076" spans="1:2" x14ac:dyDescent="0.2">
      <c r="A4076" t="str">
        <f>IF(C4076&amp;G4076&amp;D4076&lt;&gt;'Funnel setup'!$K$3&amp;'Funnel setup'!$K$4&amp;'Funnel setup'!$K$6,".",IF(A4075=".",1,A4075+1))</f>
        <v>.</v>
      </c>
      <c r="B4076" s="244" t="str">
        <f t="shared" si="63"/>
        <v/>
      </c>
    </row>
    <row r="4077" spans="1:2" x14ac:dyDescent="0.2">
      <c r="A4077" t="str">
        <f>IF(C4077&amp;G4077&amp;D4077&lt;&gt;'Funnel setup'!$K$3&amp;'Funnel setup'!$K$4&amp;'Funnel setup'!$K$6,".",IF(A4076=".",1,A4076+1))</f>
        <v>.</v>
      </c>
      <c r="B4077" s="244" t="str">
        <f t="shared" si="63"/>
        <v/>
      </c>
    </row>
    <row r="4078" spans="1:2" x14ac:dyDescent="0.2">
      <c r="A4078" t="str">
        <f>IF(C4078&amp;G4078&amp;D4078&lt;&gt;'Funnel setup'!$K$3&amp;'Funnel setup'!$K$4&amp;'Funnel setup'!$K$6,".",IF(A4077=".",1,A4077+1))</f>
        <v>.</v>
      </c>
      <c r="B4078" s="244" t="str">
        <f t="shared" si="63"/>
        <v/>
      </c>
    </row>
    <row r="4079" spans="1:2" x14ac:dyDescent="0.2">
      <c r="A4079" t="str">
        <f>IF(C4079&amp;G4079&amp;D4079&lt;&gt;'Funnel setup'!$K$3&amp;'Funnel setup'!$K$4&amp;'Funnel setup'!$K$6,".",IF(A4078=".",1,A4078+1))</f>
        <v>.</v>
      </c>
      <c r="B4079" s="244" t="str">
        <f t="shared" si="63"/>
        <v/>
      </c>
    </row>
    <row r="4080" spans="1:2" x14ac:dyDescent="0.2">
      <c r="A4080" t="str">
        <f>IF(C4080&amp;G4080&amp;D4080&lt;&gt;'Funnel setup'!$K$3&amp;'Funnel setup'!$K$4&amp;'Funnel setup'!$K$6,".",IF(A4079=".",1,A4079+1))</f>
        <v>.</v>
      </c>
      <c r="B4080" s="244" t="str">
        <f t="shared" si="63"/>
        <v/>
      </c>
    </row>
    <row r="4081" spans="1:2" x14ac:dyDescent="0.2">
      <c r="A4081" t="str">
        <f>IF(C4081&amp;G4081&amp;D4081&lt;&gt;'Funnel setup'!$K$3&amp;'Funnel setup'!$K$4&amp;'Funnel setup'!$K$6,".",IF(A4080=".",1,A4080+1))</f>
        <v>.</v>
      </c>
      <c r="B4081" s="244" t="str">
        <f t="shared" si="63"/>
        <v/>
      </c>
    </row>
    <row r="4082" spans="1:2" x14ac:dyDescent="0.2">
      <c r="A4082" t="str">
        <f>IF(C4082&amp;G4082&amp;D4082&lt;&gt;'Funnel setup'!$K$3&amp;'Funnel setup'!$K$4&amp;'Funnel setup'!$K$6,".",IF(A4081=".",1,A4081+1))</f>
        <v>.</v>
      </c>
      <c r="B4082" s="244" t="str">
        <f t="shared" si="63"/>
        <v/>
      </c>
    </row>
    <row r="4083" spans="1:2" x14ac:dyDescent="0.2">
      <c r="A4083" t="str">
        <f>IF(C4083&amp;G4083&amp;D4083&lt;&gt;'Funnel setup'!$K$3&amp;'Funnel setup'!$K$4&amp;'Funnel setup'!$K$6,".",IF(A4082=".",1,A4082+1))</f>
        <v>.</v>
      </c>
      <c r="B4083" s="244" t="str">
        <f t="shared" si="63"/>
        <v/>
      </c>
    </row>
    <row r="4084" spans="1:2" x14ac:dyDescent="0.2">
      <c r="A4084" t="str">
        <f>IF(C4084&amp;G4084&amp;D4084&lt;&gt;'Funnel setup'!$K$3&amp;'Funnel setup'!$K$4&amp;'Funnel setup'!$K$6,".",IF(A4083=".",1,A4083+1))</f>
        <v>.</v>
      </c>
      <c r="B4084" s="244" t="str">
        <f t="shared" si="63"/>
        <v/>
      </c>
    </row>
    <row r="4085" spans="1:2" x14ac:dyDescent="0.2">
      <c r="A4085" t="str">
        <f>IF(C4085&amp;G4085&amp;D4085&lt;&gt;'Funnel setup'!$K$3&amp;'Funnel setup'!$K$4&amp;'Funnel setup'!$K$6,".",IF(A4084=".",1,A4084+1))</f>
        <v>.</v>
      </c>
      <c r="B4085" s="244" t="str">
        <f t="shared" si="63"/>
        <v/>
      </c>
    </row>
    <row r="4086" spans="1:2" x14ac:dyDescent="0.2">
      <c r="A4086" t="str">
        <f>IF(C4086&amp;G4086&amp;D4086&lt;&gt;'Funnel setup'!$K$3&amp;'Funnel setup'!$K$4&amp;'Funnel setup'!$K$6,".",IF(A4085=".",1,A4085+1))</f>
        <v>.</v>
      </c>
      <c r="B4086" s="244" t="str">
        <f t="shared" si="63"/>
        <v/>
      </c>
    </row>
    <row r="4087" spans="1:2" x14ac:dyDescent="0.2">
      <c r="A4087" t="str">
        <f>IF(C4087&amp;G4087&amp;D4087&lt;&gt;'Funnel setup'!$K$3&amp;'Funnel setup'!$K$4&amp;'Funnel setup'!$K$6,".",IF(A4086=".",1,A4086+1))</f>
        <v>.</v>
      </c>
      <c r="B4087" s="244" t="str">
        <f t="shared" si="63"/>
        <v/>
      </c>
    </row>
    <row r="4088" spans="1:2" x14ac:dyDescent="0.2">
      <c r="A4088" t="str">
        <f>IF(C4088&amp;G4088&amp;D4088&lt;&gt;'Funnel setup'!$K$3&amp;'Funnel setup'!$K$4&amp;'Funnel setup'!$K$6,".",IF(A4087=".",1,A4087+1))</f>
        <v>.</v>
      </c>
      <c r="B4088" s="244" t="str">
        <f t="shared" si="63"/>
        <v/>
      </c>
    </row>
    <row r="4089" spans="1:2" x14ac:dyDescent="0.2">
      <c r="A4089" t="str">
        <f>IF(C4089&amp;G4089&amp;D4089&lt;&gt;'Funnel setup'!$K$3&amp;'Funnel setup'!$K$4&amp;'Funnel setup'!$K$6,".",IF(A4088=".",1,A4088+1))</f>
        <v>.</v>
      </c>
      <c r="B4089" s="244" t="str">
        <f t="shared" si="63"/>
        <v/>
      </c>
    </row>
    <row r="4090" spans="1:2" x14ac:dyDescent="0.2">
      <c r="A4090" t="str">
        <f>IF(C4090&amp;G4090&amp;D4090&lt;&gt;'Funnel setup'!$K$3&amp;'Funnel setup'!$K$4&amp;'Funnel setup'!$K$6,".",IF(A4089=".",1,A4089+1))</f>
        <v>.</v>
      </c>
      <c r="B4090" s="244" t="str">
        <f t="shared" si="63"/>
        <v/>
      </c>
    </row>
    <row r="4091" spans="1:2" x14ac:dyDescent="0.2">
      <c r="A4091" t="str">
        <f>IF(C4091&amp;G4091&amp;D4091&lt;&gt;'Funnel setup'!$K$3&amp;'Funnel setup'!$K$4&amp;'Funnel setup'!$K$6,".",IF(A4090=".",1,A4090+1))</f>
        <v>.</v>
      </c>
      <c r="B4091" s="244" t="str">
        <f t="shared" si="63"/>
        <v/>
      </c>
    </row>
    <row r="4092" spans="1:2" x14ac:dyDescent="0.2">
      <c r="A4092" t="str">
        <f>IF(C4092&amp;G4092&amp;D4092&lt;&gt;'Funnel setup'!$K$3&amp;'Funnel setup'!$K$4&amp;'Funnel setup'!$K$6,".",IF(A4091=".",1,A4091+1))</f>
        <v>.</v>
      </c>
      <c r="B4092" s="244" t="str">
        <f t="shared" si="63"/>
        <v/>
      </c>
    </row>
    <row r="4093" spans="1:2" x14ac:dyDescent="0.2">
      <c r="A4093" t="str">
        <f>IF(C4093&amp;G4093&amp;D4093&lt;&gt;'Funnel setup'!$K$3&amp;'Funnel setup'!$K$4&amp;'Funnel setup'!$K$6,".",IF(A4092=".",1,A4092+1))</f>
        <v>.</v>
      </c>
      <c r="B4093" s="244" t="str">
        <f t="shared" si="63"/>
        <v/>
      </c>
    </row>
    <row r="4094" spans="1:2" x14ac:dyDescent="0.2">
      <c r="A4094" t="str">
        <f>IF(C4094&amp;G4094&amp;D4094&lt;&gt;'Funnel setup'!$K$3&amp;'Funnel setup'!$K$4&amp;'Funnel setup'!$K$6,".",IF(A4093=".",1,A4093+1))</f>
        <v>.</v>
      </c>
      <c r="B4094" s="244" t="str">
        <f t="shared" si="63"/>
        <v/>
      </c>
    </row>
    <row r="4095" spans="1:2" x14ac:dyDescent="0.2">
      <c r="A4095" t="str">
        <f>IF(C4095&amp;G4095&amp;D4095&lt;&gt;'Funnel setup'!$K$3&amp;'Funnel setup'!$K$4&amp;'Funnel setup'!$K$6,".",IF(A4094=".",1,A4094+1))</f>
        <v>.</v>
      </c>
      <c r="B4095" s="244" t="str">
        <f t="shared" si="63"/>
        <v/>
      </c>
    </row>
    <row r="4096" spans="1:2" x14ac:dyDescent="0.2">
      <c r="A4096" t="str">
        <f>IF(C4096&amp;G4096&amp;D4096&lt;&gt;'Funnel setup'!$K$3&amp;'Funnel setup'!$K$4&amp;'Funnel setup'!$K$6,".",IF(A4095=".",1,A4095+1))</f>
        <v>.</v>
      </c>
      <c r="B4096" s="244" t="str">
        <f t="shared" si="63"/>
        <v/>
      </c>
    </row>
    <row r="4097" spans="1:2" x14ac:dyDescent="0.2">
      <c r="A4097" t="str">
        <f>IF(C4097&amp;G4097&amp;D4097&lt;&gt;'Funnel setup'!$K$3&amp;'Funnel setup'!$K$4&amp;'Funnel setup'!$K$6,".",IF(A4096=".",1,A4096+1))</f>
        <v>.</v>
      </c>
      <c r="B4097" s="244" t="str">
        <f t="shared" si="63"/>
        <v/>
      </c>
    </row>
    <row r="4098" spans="1:2" x14ac:dyDescent="0.2">
      <c r="A4098" t="str">
        <f>IF(C4098&amp;G4098&amp;D4098&lt;&gt;'Funnel setup'!$K$3&amp;'Funnel setup'!$K$4&amp;'Funnel setup'!$K$6,".",IF(A4097=".",1,A4097+1))</f>
        <v>.</v>
      </c>
      <c r="B4098" s="244" t="str">
        <f t="shared" ref="B4098:B4161" si="64">C4098&amp;D4098&amp;F4098&amp;G4098</f>
        <v/>
      </c>
    </row>
    <row r="4099" spans="1:2" x14ac:dyDescent="0.2">
      <c r="A4099" t="str">
        <f>IF(C4099&amp;G4099&amp;D4099&lt;&gt;'Funnel setup'!$K$3&amp;'Funnel setup'!$K$4&amp;'Funnel setup'!$K$6,".",IF(A4098=".",1,A4098+1))</f>
        <v>.</v>
      </c>
      <c r="B4099" s="244" t="str">
        <f t="shared" si="64"/>
        <v/>
      </c>
    </row>
    <row r="4100" spans="1:2" x14ac:dyDescent="0.2">
      <c r="A4100" t="str">
        <f>IF(C4100&amp;G4100&amp;D4100&lt;&gt;'Funnel setup'!$K$3&amp;'Funnel setup'!$K$4&amp;'Funnel setup'!$K$6,".",IF(A4099=".",1,A4099+1))</f>
        <v>.</v>
      </c>
      <c r="B4100" s="244" t="str">
        <f t="shared" si="64"/>
        <v/>
      </c>
    </row>
    <row r="4101" spans="1:2" x14ac:dyDescent="0.2">
      <c r="A4101" t="str">
        <f>IF(C4101&amp;G4101&amp;D4101&lt;&gt;'Funnel setup'!$K$3&amp;'Funnel setup'!$K$4&amp;'Funnel setup'!$K$6,".",IF(A4100=".",1,A4100+1))</f>
        <v>.</v>
      </c>
      <c r="B4101" s="244" t="str">
        <f t="shared" si="64"/>
        <v/>
      </c>
    </row>
    <row r="4102" spans="1:2" x14ac:dyDescent="0.2">
      <c r="A4102" t="str">
        <f>IF(C4102&amp;G4102&amp;D4102&lt;&gt;'Funnel setup'!$K$3&amp;'Funnel setup'!$K$4&amp;'Funnel setup'!$K$6,".",IF(A4101=".",1,A4101+1))</f>
        <v>.</v>
      </c>
      <c r="B4102" s="244" t="str">
        <f t="shared" si="64"/>
        <v/>
      </c>
    </row>
    <row r="4103" spans="1:2" x14ac:dyDescent="0.2">
      <c r="A4103" t="str">
        <f>IF(C4103&amp;G4103&amp;D4103&lt;&gt;'Funnel setup'!$K$3&amp;'Funnel setup'!$K$4&amp;'Funnel setup'!$K$6,".",IF(A4102=".",1,A4102+1))</f>
        <v>.</v>
      </c>
      <c r="B4103" s="244" t="str">
        <f t="shared" si="64"/>
        <v/>
      </c>
    </row>
    <row r="4104" spans="1:2" x14ac:dyDescent="0.2">
      <c r="A4104" t="str">
        <f>IF(C4104&amp;G4104&amp;D4104&lt;&gt;'Funnel setup'!$K$3&amp;'Funnel setup'!$K$4&amp;'Funnel setup'!$K$6,".",IF(A4103=".",1,A4103+1))</f>
        <v>.</v>
      </c>
      <c r="B4104" s="244" t="str">
        <f t="shared" si="64"/>
        <v/>
      </c>
    </row>
    <row r="4105" spans="1:2" x14ac:dyDescent="0.2">
      <c r="A4105" t="str">
        <f>IF(C4105&amp;G4105&amp;D4105&lt;&gt;'Funnel setup'!$K$3&amp;'Funnel setup'!$K$4&amp;'Funnel setup'!$K$6,".",IF(A4104=".",1,A4104+1))</f>
        <v>.</v>
      </c>
      <c r="B4105" s="244" t="str">
        <f t="shared" si="64"/>
        <v/>
      </c>
    </row>
    <row r="4106" spans="1:2" x14ac:dyDescent="0.2">
      <c r="A4106" t="str">
        <f>IF(C4106&amp;G4106&amp;D4106&lt;&gt;'Funnel setup'!$K$3&amp;'Funnel setup'!$K$4&amp;'Funnel setup'!$K$6,".",IF(A4105=".",1,A4105+1))</f>
        <v>.</v>
      </c>
      <c r="B4106" s="244" t="str">
        <f t="shared" si="64"/>
        <v/>
      </c>
    </row>
    <row r="4107" spans="1:2" x14ac:dyDescent="0.2">
      <c r="A4107" t="str">
        <f>IF(C4107&amp;G4107&amp;D4107&lt;&gt;'Funnel setup'!$K$3&amp;'Funnel setup'!$K$4&amp;'Funnel setup'!$K$6,".",IF(A4106=".",1,A4106+1))</f>
        <v>.</v>
      </c>
      <c r="B4107" s="244" t="str">
        <f t="shared" si="64"/>
        <v/>
      </c>
    </row>
    <row r="4108" spans="1:2" x14ac:dyDescent="0.2">
      <c r="A4108" t="str">
        <f>IF(C4108&amp;G4108&amp;D4108&lt;&gt;'Funnel setup'!$K$3&amp;'Funnel setup'!$K$4&amp;'Funnel setup'!$K$6,".",IF(A4107=".",1,A4107+1))</f>
        <v>.</v>
      </c>
      <c r="B4108" s="244" t="str">
        <f t="shared" si="64"/>
        <v/>
      </c>
    </row>
    <row r="4109" spans="1:2" x14ac:dyDescent="0.2">
      <c r="A4109" t="str">
        <f>IF(C4109&amp;G4109&amp;D4109&lt;&gt;'Funnel setup'!$K$3&amp;'Funnel setup'!$K$4&amp;'Funnel setup'!$K$6,".",IF(A4108=".",1,A4108+1))</f>
        <v>.</v>
      </c>
      <c r="B4109" s="244" t="str">
        <f t="shared" si="64"/>
        <v/>
      </c>
    </row>
    <row r="4110" spans="1:2" x14ac:dyDescent="0.2">
      <c r="A4110" t="str">
        <f>IF(C4110&amp;G4110&amp;D4110&lt;&gt;'Funnel setup'!$K$3&amp;'Funnel setup'!$K$4&amp;'Funnel setup'!$K$6,".",IF(A4109=".",1,A4109+1))</f>
        <v>.</v>
      </c>
      <c r="B4110" s="244" t="str">
        <f t="shared" si="64"/>
        <v/>
      </c>
    </row>
    <row r="4111" spans="1:2" x14ac:dyDescent="0.2">
      <c r="A4111" t="str">
        <f>IF(C4111&amp;G4111&amp;D4111&lt;&gt;'Funnel setup'!$K$3&amp;'Funnel setup'!$K$4&amp;'Funnel setup'!$K$6,".",IF(A4110=".",1,A4110+1))</f>
        <v>.</v>
      </c>
      <c r="B4111" s="244" t="str">
        <f t="shared" si="64"/>
        <v/>
      </c>
    </row>
    <row r="4112" spans="1:2" x14ac:dyDescent="0.2">
      <c r="A4112" t="str">
        <f>IF(C4112&amp;G4112&amp;D4112&lt;&gt;'Funnel setup'!$K$3&amp;'Funnel setup'!$K$4&amp;'Funnel setup'!$K$6,".",IF(A4111=".",1,A4111+1))</f>
        <v>.</v>
      </c>
      <c r="B4112" s="244" t="str">
        <f t="shared" si="64"/>
        <v/>
      </c>
    </row>
    <row r="4113" spans="1:2" x14ac:dyDescent="0.2">
      <c r="A4113" t="str">
        <f>IF(C4113&amp;G4113&amp;D4113&lt;&gt;'Funnel setup'!$K$3&amp;'Funnel setup'!$K$4&amp;'Funnel setup'!$K$6,".",IF(A4112=".",1,A4112+1))</f>
        <v>.</v>
      </c>
      <c r="B4113" s="244" t="str">
        <f t="shared" si="64"/>
        <v/>
      </c>
    </row>
    <row r="4114" spans="1:2" x14ac:dyDescent="0.2">
      <c r="A4114" t="str">
        <f>IF(C4114&amp;G4114&amp;D4114&lt;&gt;'Funnel setup'!$K$3&amp;'Funnel setup'!$K$4&amp;'Funnel setup'!$K$6,".",IF(A4113=".",1,A4113+1))</f>
        <v>.</v>
      </c>
      <c r="B4114" s="244" t="str">
        <f t="shared" si="64"/>
        <v/>
      </c>
    </row>
    <row r="4115" spans="1:2" x14ac:dyDescent="0.2">
      <c r="A4115" t="str">
        <f>IF(C4115&amp;G4115&amp;D4115&lt;&gt;'Funnel setup'!$K$3&amp;'Funnel setup'!$K$4&amp;'Funnel setup'!$K$6,".",IF(A4114=".",1,A4114+1))</f>
        <v>.</v>
      </c>
      <c r="B4115" s="244" t="str">
        <f t="shared" si="64"/>
        <v/>
      </c>
    </row>
    <row r="4116" spans="1:2" x14ac:dyDescent="0.2">
      <c r="A4116" t="str">
        <f>IF(C4116&amp;G4116&amp;D4116&lt;&gt;'Funnel setup'!$K$3&amp;'Funnel setup'!$K$4&amp;'Funnel setup'!$K$6,".",IF(A4115=".",1,A4115+1))</f>
        <v>.</v>
      </c>
      <c r="B4116" s="244" t="str">
        <f t="shared" si="64"/>
        <v/>
      </c>
    </row>
    <row r="4117" spans="1:2" x14ac:dyDescent="0.2">
      <c r="A4117" t="str">
        <f>IF(C4117&amp;G4117&amp;D4117&lt;&gt;'Funnel setup'!$K$3&amp;'Funnel setup'!$K$4&amp;'Funnel setup'!$K$6,".",IF(A4116=".",1,A4116+1))</f>
        <v>.</v>
      </c>
      <c r="B4117" s="244" t="str">
        <f t="shared" si="64"/>
        <v/>
      </c>
    </row>
    <row r="4118" spans="1:2" x14ac:dyDescent="0.2">
      <c r="A4118" t="str">
        <f>IF(C4118&amp;G4118&amp;D4118&lt;&gt;'Funnel setup'!$K$3&amp;'Funnel setup'!$K$4&amp;'Funnel setup'!$K$6,".",IF(A4117=".",1,A4117+1))</f>
        <v>.</v>
      </c>
      <c r="B4118" s="244" t="str">
        <f t="shared" si="64"/>
        <v/>
      </c>
    </row>
    <row r="4119" spans="1:2" x14ac:dyDescent="0.2">
      <c r="A4119" t="str">
        <f>IF(C4119&amp;G4119&amp;D4119&lt;&gt;'Funnel setup'!$K$3&amp;'Funnel setup'!$K$4&amp;'Funnel setup'!$K$6,".",IF(A4118=".",1,A4118+1))</f>
        <v>.</v>
      </c>
      <c r="B4119" s="244" t="str">
        <f t="shared" si="64"/>
        <v/>
      </c>
    </row>
    <row r="4120" spans="1:2" x14ac:dyDescent="0.2">
      <c r="A4120" t="str">
        <f>IF(C4120&amp;G4120&amp;D4120&lt;&gt;'Funnel setup'!$K$3&amp;'Funnel setup'!$K$4&amp;'Funnel setup'!$K$6,".",IF(A4119=".",1,A4119+1))</f>
        <v>.</v>
      </c>
      <c r="B4120" s="244" t="str">
        <f t="shared" si="64"/>
        <v/>
      </c>
    </row>
    <row r="4121" spans="1:2" x14ac:dyDescent="0.2">
      <c r="A4121" t="str">
        <f>IF(C4121&amp;G4121&amp;D4121&lt;&gt;'Funnel setup'!$K$3&amp;'Funnel setup'!$K$4&amp;'Funnel setup'!$K$6,".",IF(A4120=".",1,A4120+1))</f>
        <v>.</v>
      </c>
      <c r="B4121" s="244" t="str">
        <f t="shared" si="64"/>
        <v/>
      </c>
    </row>
    <row r="4122" spans="1:2" x14ac:dyDescent="0.2">
      <c r="A4122" t="str">
        <f>IF(C4122&amp;G4122&amp;D4122&lt;&gt;'Funnel setup'!$K$3&amp;'Funnel setup'!$K$4&amp;'Funnel setup'!$K$6,".",IF(A4121=".",1,A4121+1))</f>
        <v>.</v>
      </c>
      <c r="B4122" s="244" t="str">
        <f t="shared" si="64"/>
        <v/>
      </c>
    </row>
    <row r="4123" spans="1:2" x14ac:dyDescent="0.2">
      <c r="A4123" t="str">
        <f>IF(C4123&amp;G4123&amp;D4123&lt;&gt;'Funnel setup'!$K$3&amp;'Funnel setup'!$K$4&amp;'Funnel setup'!$K$6,".",IF(A4122=".",1,A4122+1))</f>
        <v>.</v>
      </c>
      <c r="B4123" s="244" t="str">
        <f t="shared" si="64"/>
        <v/>
      </c>
    </row>
    <row r="4124" spans="1:2" x14ac:dyDescent="0.2">
      <c r="A4124" t="str">
        <f>IF(C4124&amp;G4124&amp;D4124&lt;&gt;'Funnel setup'!$K$3&amp;'Funnel setup'!$K$4&amp;'Funnel setup'!$K$6,".",IF(A4123=".",1,A4123+1))</f>
        <v>.</v>
      </c>
      <c r="B4124" s="244" t="str">
        <f t="shared" si="64"/>
        <v/>
      </c>
    </row>
    <row r="4125" spans="1:2" x14ac:dyDescent="0.2">
      <c r="A4125" t="str">
        <f>IF(C4125&amp;G4125&amp;D4125&lt;&gt;'Funnel setup'!$K$3&amp;'Funnel setup'!$K$4&amp;'Funnel setup'!$K$6,".",IF(A4124=".",1,A4124+1))</f>
        <v>.</v>
      </c>
      <c r="B4125" s="244" t="str">
        <f t="shared" si="64"/>
        <v/>
      </c>
    </row>
    <row r="4126" spans="1:2" x14ac:dyDescent="0.2">
      <c r="A4126" t="str">
        <f>IF(C4126&amp;G4126&amp;D4126&lt;&gt;'Funnel setup'!$K$3&amp;'Funnel setup'!$K$4&amp;'Funnel setup'!$K$6,".",IF(A4125=".",1,A4125+1))</f>
        <v>.</v>
      </c>
      <c r="B4126" s="244" t="str">
        <f t="shared" si="64"/>
        <v/>
      </c>
    </row>
    <row r="4127" spans="1:2" x14ac:dyDescent="0.2">
      <c r="A4127" t="str">
        <f>IF(C4127&amp;G4127&amp;D4127&lt;&gt;'Funnel setup'!$K$3&amp;'Funnel setup'!$K$4&amp;'Funnel setup'!$K$6,".",IF(A4126=".",1,A4126+1))</f>
        <v>.</v>
      </c>
      <c r="B4127" s="244" t="str">
        <f t="shared" si="64"/>
        <v/>
      </c>
    </row>
    <row r="4128" spans="1:2" x14ac:dyDescent="0.2">
      <c r="A4128" t="str">
        <f>IF(C4128&amp;G4128&amp;D4128&lt;&gt;'Funnel setup'!$K$3&amp;'Funnel setup'!$K$4&amp;'Funnel setup'!$K$6,".",IF(A4127=".",1,A4127+1))</f>
        <v>.</v>
      </c>
      <c r="B4128" s="244" t="str">
        <f t="shared" si="64"/>
        <v/>
      </c>
    </row>
    <row r="4129" spans="1:2" x14ac:dyDescent="0.2">
      <c r="A4129" t="str">
        <f>IF(C4129&amp;G4129&amp;D4129&lt;&gt;'Funnel setup'!$K$3&amp;'Funnel setup'!$K$4&amp;'Funnel setup'!$K$6,".",IF(A4128=".",1,A4128+1))</f>
        <v>.</v>
      </c>
      <c r="B4129" s="244" t="str">
        <f t="shared" si="64"/>
        <v/>
      </c>
    </row>
    <row r="4130" spans="1:2" x14ac:dyDescent="0.2">
      <c r="A4130" t="str">
        <f>IF(C4130&amp;G4130&amp;D4130&lt;&gt;'Funnel setup'!$K$3&amp;'Funnel setup'!$K$4&amp;'Funnel setup'!$K$6,".",IF(A4129=".",1,A4129+1))</f>
        <v>.</v>
      </c>
      <c r="B4130" s="244" t="str">
        <f t="shared" si="64"/>
        <v/>
      </c>
    </row>
    <row r="4131" spans="1:2" x14ac:dyDescent="0.2">
      <c r="A4131" t="str">
        <f>IF(C4131&amp;G4131&amp;D4131&lt;&gt;'Funnel setup'!$K$3&amp;'Funnel setup'!$K$4&amp;'Funnel setup'!$K$6,".",IF(A4130=".",1,A4130+1))</f>
        <v>.</v>
      </c>
      <c r="B4131" s="244" t="str">
        <f t="shared" si="64"/>
        <v/>
      </c>
    </row>
    <row r="4132" spans="1:2" x14ac:dyDescent="0.2">
      <c r="A4132" t="str">
        <f>IF(C4132&amp;G4132&amp;D4132&lt;&gt;'Funnel setup'!$K$3&amp;'Funnel setup'!$K$4&amp;'Funnel setup'!$K$6,".",IF(A4131=".",1,A4131+1))</f>
        <v>.</v>
      </c>
      <c r="B4132" s="244" t="str">
        <f t="shared" si="64"/>
        <v/>
      </c>
    </row>
    <row r="4133" spans="1:2" x14ac:dyDescent="0.2">
      <c r="A4133" t="str">
        <f>IF(C4133&amp;G4133&amp;D4133&lt;&gt;'Funnel setup'!$K$3&amp;'Funnel setup'!$K$4&amp;'Funnel setup'!$K$6,".",IF(A4132=".",1,A4132+1))</f>
        <v>.</v>
      </c>
      <c r="B4133" s="244" t="str">
        <f t="shared" si="64"/>
        <v/>
      </c>
    </row>
    <row r="4134" spans="1:2" x14ac:dyDescent="0.2">
      <c r="A4134" t="str">
        <f>IF(C4134&amp;G4134&amp;D4134&lt;&gt;'Funnel setup'!$K$3&amp;'Funnel setup'!$K$4&amp;'Funnel setup'!$K$6,".",IF(A4133=".",1,A4133+1))</f>
        <v>.</v>
      </c>
      <c r="B4134" s="244" t="str">
        <f t="shared" si="64"/>
        <v/>
      </c>
    </row>
    <row r="4135" spans="1:2" x14ac:dyDescent="0.2">
      <c r="A4135" t="str">
        <f>IF(C4135&amp;G4135&amp;D4135&lt;&gt;'Funnel setup'!$K$3&amp;'Funnel setup'!$K$4&amp;'Funnel setup'!$K$6,".",IF(A4134=".",1,A4134+1))</f>
        <v>.</v>
      </c>
      <c r="B4135" s="244" t="str">
        <f t="shared" si="64"/>
        <v/>
      </c>
    </row>
    <row r="4136" spans="1:2" x14ac:dyDescent="0.2">
      <c r="A4136" t="str">
        <f>IF(C4136&amp;G4136&amp;D4136&lt;&gt;'Funnel setup'!$K$3&amp;'Funnel setup'!$K$4&amp;'Funnel setup'!$K$6,".",IF(A4135=".",1,A4135+1))</f>
        <v>.</v>
      </c>
      <c r="B4136" s="244" t="str">
        <f t="shared" si="64"/>
        <v/>
      </c>
    </row>
    <row r="4137" spans="1:2" x14ac:dyDescent="0.2">
      <c r="A4137" t="str">
        <f>IF(C4137&amp;G4137&amp;D4137&lt;&gt;'Funnel setup'!$K$3&amp;'Funnel setup'!$K$4&amp;'Funnel setup'!$K$6,".",IF(A4136=".",1,A4136+1))</f>
        <v>.</v>
      </c>
      <c r="B4137" s="244" t="str">
        <f t="shared" si="64"/>
        <v/>
      </c>
    </row>
    <row r="4138" spans="1:2" x14ac:dyDescent="0.2">
      <c r="A4138" t="str">
        <f>IF(C4138&amp;G4138&amp;D4138&lt;&gt;'Funnel setup'!$K$3&amp;'Funnel setup'!$K$4&amp;'Funnel setup'!$K$6,".",IF(A4137=".",1,A4137+1))</f>
        <v>.</v>
      </c>
      <c r="B4138" s="244" t="str">
        <f t="shared" si="64"/>
        <v/>
      </c>
    </row>
    <row r="4139" spans="1:2" x14ac:dyDescent="0.2">
      <c r="A4139" t="str">
        <f>IF(C4139&amp;G4139&amp;D4139&lt;&gt;'Funnel setup'!$K$3&amp;'Funnel setup'!$K$4&amp;'Funnel setup'!$K$6,".",IF(A4138=".",1,A4138+1))</f>
        <v>.</v>
      </c>
      <c r="B4139" s="244" t="str">
        <f t="shared" si="64"/>
        <v/>
      </c>
    </row>
    <row r="4140" spans="1:2" x14ac:dyDescent="0.2">
      <c r="A4140" t="str">
        <f>IF(C4140&amp;G4140&amp;D4140&lt;&gt;'Funnel setup'!$K$3&amp;'Funnel setup'!$K$4&amp;'Funnel setup'!$K$6,".",IF(A4139=".",1,A4139+1))</f>
        <v>.</v>
      </c>
      <c r="B4140" s="244" t="str">
        <f t="shared" si="64"/>
        <v/>
      </c>
    </row>
    <row r="4141" spans="1:2" x14ac:dyDescent="0.2">
      <c r="A4141" t="str">
        <f>IF(C4141&amp;G4141&amp;D4141&lt;&gt;'Funnel setup'!$K$3&amp;'Funnel setup'!$K$4&amp;'Funnel setup'!$K$6,".",IF(A4140=".",1,A4140+1))</f>
        <v>.</v>
      </c>
      <c r="B4141" s="244" t="str">
        <f t="shared" si="64"/>
        <v/>
      </c>
    </row>
    <row r="4142" spans="1:2" x14ac:dyDescent="0.2">
      <c r="A4142" t="str">
        <f>IF(C4142&amp;G4142&amp;D4142&lt;&gt;'Funnel setup'!$K$3&amp;'Funnel setup'!$K$4&amp;'Funnel setup'!$K$6,".",IF(A4141=".",1,A4141+1))</f>
        <v>.</v>
      </c>
      <c r="B4142" s="244" t="str">
        <f t="shared" si="64"/>
        <v/>
      </c>
    </row>
    <row r="4143" spans="1:2" x14ac:dyDescent="0.2">
      <c r="A4143" t="str">
        <f>IF(C4143&amp;G4143&amp;D4143&lt;&gt;'Funnel setup'!$K$3&amp;'Funnel setup'!$K$4&amp;'Funnel setup'!$K$6,".",IF(A4142=".",1,A4142+1))</f>
        <v>.</v>
      </c>
      <c r="B4143" s="244" t="str">
        <f t="shared" si="64"/>
        <v/>
      </c>
    </row>
    <row r="4144" spans="1:2" x14ac:dyDescent="0.2">
      <c r="A4144" t="str">
        <f>IF(C4144&amp;G4144&amp;D4144&lt;&gt;'Funnel setup'!$K$3&amp;'Funnel setup'!$K$4&amp;'Funnel setup'!$K$6,".",IF(A4143=".",1,A4143+1))</f>
        <v>.</v>
      </c>
      <c r="B4144" s="244" t="str">
        <f t="shared" si="64"/>
        <v/>
      </c>
    </row>
    <row r="4145" spans="1:2" x14ac:dyDescent="0.2">
      <c r="A4145" t="str">
        <f>IF(C4145&amp;G4145&amp;D4145&lt;&gt;'Funnel setup'!$K$3&amp;'Funnel setup'!$K$4&amp;'Funnel setup'!$K$6,".",IF(A4144=".",1,A4144+1))</f>
        <v>.</v>
      </c>
      <c r="B4145" s="244" t="str">
        <f t="shared" si="64"/>
        <v/>
      </c>
    </row>
    <row r="4146" spans="1:2" x14ac:dyDescent="0.2">
      <c r="A4146" t="str">
        <f>IF(C4146&amp;G4146&amp;D4146&lt;&gt;'Funnel setup'!$K$3&amp;'Funnel setup'!$K$4&amp;'Funnel setup'!$K$6,".",IF(A4145=".",1,A4145+1))</f>
        <v>.</v>
      </c>
      <c r="B4146" s="244" t="str">
        <f t="shared" si="64"/>
        <v/>
      </c>
    </row>
    <row r="4147" spans="1:2" x14ac:dyDescent="0.2">
      <c r="A4147" t="str">
        <f>IF(C4147&amp;G4147&amp;D4147&lt;&gt;'Funnel setup'!$K$3&amp;'Funnel setup'!$K$4&amp;'Funnel setup'!$K$6,".",IF(A4146=".",1,A4146+1))</f>
        <v>.</v>
      </c>
      <c r="B4147" s="244" t="str">
        <f t="shared" si="64"/>
        <v/>
      </c>
    </row>
    <row r="4148" spans="1:2" x14ac:dyDescent="0.2">
      <c r="A4148" t="str">
        <f>IF(C4148&amp;G4148&amp;D4148&lt;&gt;'Funnel setup'!$K$3&amp;'Funnel setup'!$K$4&amp;'Funnel setup'!$K$6,".",IF(A4147=".",1,A4147+1))</f>
        <v>.</v>
      </c>
      <c r="B4148" s="244" t="str">
        <f t="shared" si="64"/>
        <v/>
      </c>
    </row>
    <row r="4149" spans="1:2" x14ac:dyDescent="0.2">
      <c r="A4149" t="str">
        <f>IF(C4149&amp;G4149&amp;D4149&lt;&gt;'Funnel setup'!$K$3&amp;'Funnel setup'!$K$4&amp;'Funnel setup'!$K$6,".",IF(A4148=".",1,A4148+1))</f>
        <v>.</v>
      </c>
      <c r="B4149" s="244" t="str">
        <f t="shared" si="64"/>
        <v/>
      </c>
    </row>
    <row r="4150" spans="1:2" x14ac:dyDescent="0.2">
      <c r="A4150" t="str">
        <f>IF(C4150&amp;G4150&amp;D4150&lt;&gt;'Funnel setup'!$K$3&amp;'Funnel setup'!$K$4&amp;'Funnel setup'!$K$6,".",IF(A4149=".",1,A4149+1))</f>
        <v>.</v>
      </c>
      <c r="B4150" s="244" t="str">
        <f t="shared" si="64"/>
        <v/>
      </c>
    </row>
    <row r="4151" spans="1:2" x14ac:dyDescent="0.2">
      <c r="A4151" t="str">
        <f>IF(C4151&amp;G4151&amp;D4151&lt;&gt;'Funnel setup'!$K$3&amp;'Funnel setup'!$K$4&amp;'Funnel setup'!$K$6,".",IF(A4150=".",1,A4150+1))</f>
        <v>.</v>
      </c>
      <c r="B4151" s="244" t="str">
        <f t="shared" si="64"/>
        <v/>
      </c>
    </row>
    <row r="4152" spans="1:2" x14ac:dyDescent="0.2">
      <c r="A4152" t="str">
        <f>IF(C4152&amp;G4152&amp;D4152&lt;&gt;'Funnel setup'!$K$3&amp;'Funnel setup'!$K$4&amp;'Funnel setup'!$K$6,".",IF(A4151=".",1,A4151+1))</f>
        <v>.</v>
      </c>
      <c r="B4152" s="244" t="str">
        <f t="shared" si="64"/>
        <v/>
      </c>
    </row>
    <row r="4153" spans="1:2" x14ac:dyDescent="0.2">
      <c r="A4153" t="str">
        <f>IF(C4153&amp;G4153&amp;D4153&lt;&gt;'Funnel setup'!$K$3&amp;'Funnel setup'!$K$4&amp;'Funnel setup'!$K$6,".",IF(A4152=".",1,A4152+1))</f>
        <v>.</v>
      </c>
      <c r="B4153" s="244" t="str">
        <f t="shared" si="64"/>
        <v/>
      </c>
    </row>
    <row r="4154" spans="1:2" x14ac:dyDescent="0.2">
      <c r="A4154" t="str">
        <f>IF(C4154&amp;G4154&amp;D4154&lt;&gt;'Funnel setup'!$K$3&amp;'Funnel setup'!$K$4&amp;'Funnel setup'!$K$6,".",IF(A4153=".",1,A4153+1))</f>
        <v>.</v>
      </c>
      <c r="B4154" s="244" t="str">
        <f t="shared" si="64"/>
        <v/>
      </c>
    </row>
    <row r="4155" spans="1:2" x14ac:dyDescent="0.2">
      <c r="A4155" t="str">
        <f>IF(C4155&amp;G4155&amp;D4155&lt;&gt;'Funnel setup'!$K$3&amp;'Funnel setup'!$K$4&amp;'Funnel setup'!$K$6,".",IF(A4154=".",1,A4154+1))</f>
        <v>.</v>
      </c>
      <c r="B4155" s="244" t="str">
        <f t="shared" si="64"/>
        <v/>
      </c>
    </row>
    <row r="4156" spans="1:2" x14ac:dyDescent="0.2">
      <c r="A4156" t="str">
        <f>IF(C4156&amp;G4156&amp;D4156&lt;&gt;'Funnel setup'!$K$3&amp;'Funnel setup'!$K$4&amp;'Funnel setup'!$K$6,".",IF(A4155=".",1,A4155+1))</f>
        <v>.</v>
      </c>
      <c r="B4156" s="244" t="str">
        <f t="shared" si="64"/>
        <v/>
      </c>
    </row>
    <row r="4157" spans="1:2" x14ac:dyDescent="0.2">
      <c r="A4157" t="str">
        <f>IF(C4157&amp;G4157&amp;D4157&lt;&gt;'Funnel setup'!$K$3&amp;'Funnel setup'!$K$4&amp;'Funnel setup'!$K$6,".",IF(A4156=".",1,A4156+1))</f>
        <v>.</v>
      </c>
      <c r="B4157" s="244" t="str">
        <f t="shared" si="64"/>
        <v/>
      </c>
    </row>
    <row r="4158" spans="1:2" x14ac:dyDescent="0.2">
      <c r="A4158" t="str">
        <f>IF(C4158&amp;G4158&amp;D4158&lt;&gt;'Funnel setup'!$K$3&amp;'Funnel setup'!$K$4&amp;'Funnel setup'!$K$6,".",IF(A4157=".",1,A4157+1))</f>
        <v>.</v>
      </c>
      <c r="B4158" s="244" t="str">
        <f t="shared" si="64"/>
        <v/>
      </c>
    </row>
    <row r="4159" spans="1:2" x14ac:dyDescent="0.2">
      <c r="A4159" t="str">
        <f>IF(C4159&amp;G4159&amp;D4159&lt;&gt;'Funnel setup'!$K$3&amp;'Funnel setup'!$K$4&amp;'Funnel setup'!$K$6,".",IF(A4158=".",1,A4158+1))</f>
        <v>.</v>
      </c>
      <c r="B4159" s="244" t="str">
        <f t="shared" si="64"/>
        <v/>
      </c>
    </row>
    <row r="4160" spans="1:2" x14ac:dyDescent="0.2">
      <c r="A4160" t="str">
        <f>IF(C4160&amp;G4160&amp;D4160&lt;&gt;'Funnel setup'!$K$3&amp;'Funnel setup'!$K$4&amp;'Funnel setup'!$K$6,".",IF(A4159=".",1,A4159+1))</f>
        <v>.</v>
      </c>
      <c r="B4160" s="244" t="str">
        <f t="shared" si="64"/>
        <v/>
      </c>
    </row>
    <row r="4161" spans="1:2" x14ac:dyDescent="0.2">
      <c r="A4161" t="str">
        <f>IF(C4161&amp;G4161&amp;D4161&lt;&gt;'Funnel setup'!$K$3&amp;'Funnel setup'!$K$4&amp;'Funnel setup'!$K$6,".",IF(A4160=".",1,A4160+1))</f>
        <v>.</v>
      </c>
      <c r="B4161" s="244" t="str">
        <f t="shared" si="64"/>
        <v/>
      </c>
    </row>
    <row r="4162" spans="1:2" x14ac:dyDescent="0.2">
      <c r="A4162" t="str">
        <f>IF(C4162&amp;G4162&amp;D4162&lt;&gt;'Funnel setup'!$K$3&amp;'Funnel setup'!$K$4&amp;'Funnel setup'!$K$6,".",IF(A4161=".",1,A4161+1))</f>
        <v>.</v>
      </c>
      <c r="B4162" s="244" t="str">
        <f t="shared" ref="B4162:B4225" si="65">C4162&amp;D4162&amp;F4162&amp;G4162</f>
        <v/>
      </c>
    </row>
    <row r="4163" spans="1:2" x14ac:dyDescent="0.2">
      <c r="A4163" t="str">
        <f>IF(C4163&amp;G4163&amp;D4163&lt;&gt;'Funnel setup'!$K$3&amp;'Funnel setup'!$K$4&amp;'Funnel setup'!$K$6,".",IF(A4162=".",1,A4162+1))</f>
        <v>.</v>
      </c>
      <c r="B4163" s="244" t="str">
        <f t="shared" si="65"/>
        <v/>
      </c>
    </row>
    <row r="4164" spans="1:2" x14ac:dyDescent="0.2">
      <c r="A4164" t="str">
        <f>IF(C4164&amp;G4164&amp;D4164&lt;&gt;'Funnel setup'!$K$3&amp;'Funnel setup'!$K$4&amp;'Funnel setup'!$K$6,".",IF(A4163=".",1,A4163+1))</f>
        <v>.</v>
      </c>
      <c r="B4164" s="244" t="str">
        <f t="shared" si="65"/>
        <v/>
      </c>
    </row>
    <row r="4165" spans="1:2" x14ac:dyDescent="0.2">
      <c r="A4165" t="str">
        <f>IF(C4165&amp;G4165&amp;D4165&lt;&gt;'Funnel setup'!$K$3&amp;'Funnel setup'!$K$4&amp;'Funnel setup'!$K$6,".",IF(A4164=".",1,A4164+1))</f>
        <v>.</v>
      </c>
      <c r="B4165" s="244" t="str">
        <f t="shared" si="65"/>
        <v/>
      </c>
    </row>
    <row r="4166" spans="1:2" x14ac:dyDescent="0.2">
      <c r="A4166" t="str">
        <f>IF(C4166&amp;G4166&amp;D4166&lt;&gt;'Funnel setup'!$K$3&amp;'Funnel setup'!$K$4&amp;'Funnel setup'!$K$6,".",IF(A4165=".",1,A4165+1))</f>
        <v>.</v>
      </c>
      <c r="B4166" s="244" t="str">
        <f t="shared" si="65"/>
        <v/>
      </c>
    </row>
    <row r="4167" spans="1:2" x14ac:dyDescent="0.2">
      <c r="A4167" t="str">
        <f>IF(C4167&amp;G4167&amp;D4167&lt;&gt;'Funnel setup'!$K$3&amp;'Funnel setup'!$K$4&amp;'Funnel setup'!$K$6,".",IF(A4166=".",1,A4166+1))</f>
        <v>.</v>
      </c>
      <c r="B4167" s="244" t="str">
        <f t="shared" si="65"/>
        <v/>
      </c>
    </row>
    <row r="4168" spans="1:2" x14ac:dyDescent="0.2">
      <c r="A4168" t="str">
        <f>IF(C4168&amp;G4168&amp;D4168&lt;&gt;'Funnel setup'!$K$3&amp;'Funnel setup'!$K$4&amp;'Funnel setup'!$K$6,".",IF(A4167=".",1,A4167+1))</f>
        <v>.</v>
      </c>
      <c r="B4168" s="244" t="str">
        <f t="shared" si="65"/>
        <v/>
      </c>
    </row>
    <row r="4169" spans="1:2" x14ac:dyDescent="0.2">
      <c r="A4169" t="str">
        <f>IF(C4169&amp;G4169&amp;D4169&lt;&gt;'Funnel setup'!$K$3&amp;'Funnel setup'!$K$4&amp;'Funnel setup'!$K$6,".",IF(A4168=".",1,A4168+1))</f>
        <v>.</v>
      </c>
      <c r="B4169" s="244" t="str">
        <f t="shared" si="65"/>
        <v/>
      </c>
    </row>
    <row r="4170" spans="1:2" x14ac:dyDescent="0.2">
      <c r="A4170" t="str">
        <f>IF(C4170&amp;G4170&amp;D4170&lt;&gt;'Funnel setup'!$K$3&amp;'Funnel setup'!$K$4&amp;'Funnel setup'!$K$6,".",IF(A4169=".",1,A4169+1))</f>
        <v>.</v>
      </c>
      <c r="B4170" s="244" t="str">
        <f t="shared" si="65"/>
        <v/>
      </c>
    </row>
    <row r="4171" spans="1:2" x14ac:dyDescent="0.2">
      <c r="A4171" t="str">
        <f>IF(C4171&amp;G4171&amp;D4171&lt;&gt;'Funnel setup'!$K$3&amp;'Funnel setup'!$K$4&amp;'Funnel setup'!$K$6,".",IF(A4170=".",1,A4170+1))</f>
        <v>.</v>
      </c>
      <c r="B4171" s="244" t="str">
        <f t="shared" si="65"/>
        <v/>
      </c>
    </row>
    <row r="4172" spans="1:2" x14ac:dyDescent="0.2">
      <c r="A4172" t="str">
        <f>IF(C4172&amp;G4172&amp;D4172&lt;&gt;'Funnel setup'!$K$3&amp;'Funnel setup'!$K$4&amp;'Funnel setup'!$K$6,".",IF(A4171=".",1,A4171+1))</f>
        <v>.</v>
      </c>
      <c r="B4172" s="244" t="str">
        <f t="shared" si="65"/>
        <v/>
      </c>
    </row>
    <row r="4173" spans="1:2" x14ac:dyDescent="0.2">
      <c r="A4173" t="str">
        <f>IF(C4173&amp;G4173&amp;D4173&lt;&gt;'Funnel setup'!$K$3&amp;'Funnel setup'!$K$4&amp;'Funnel setup'!$K$6,".",IF(A4172=".",1,A4172+1))</f>
        <v>.</v>
      </c>
      <c r="B4173" s="244" t="str">
        <f t="shared" si="65"/>
        <v/>
      </c>
    </row>
    <row r="4174" spans="1:2" x14ac:dyDescent="0.2">
      <c r="A4174" t="str">
        <f>IF(C4174&amp;G4174&amp;D4174&lt;&gt;'Funnel setup'!$K$3&amp;'Funnel setup'!$K$4&amp;'Funnel setup'!$K$6,".",IF(A4173=".",1,A4173+1))</f>
        <v>.</v>
      </c>
      <c r="B4174" s="244" t="str">
        <f t="shared" si="65"/>
        <v/>
      </c>
    </row>
    <row r="4175" spans="1:2" x14ac:dyDescent="0.2">
      <c r="A4175" t="str">
        <f>IF(C4175&amp;G4175&amp;D4175&lt;&gt;'Funnel setup'!$K$3&amp;'Funnel setup'!$K$4&amp;'Funnel setup'!$K$6,".",IF(A4174=".",1,A4174+1))</f>
        <v>.</v>
      </c>
      <c r="B4175" s="244" t="str">
        <f t="shared" si="65"/>
        <v/>
      </c>
    </row>
    <row r="4176" spans="1:2" x14ac:dyDescent="0.2">
      <c r="A4176" t="str">
        <f>IF(C4176&amp;G4176&amp;D4176&lt;&gt;'Funnel setup'!$K$3&amp;'Funnel setup'!$K$4&amp;'Funnel setup'!$K$6,".",IF(A4175=".",1,A4175+1))</f>
        <v>.</v>
      </c>
      <c r="B4176" s="244" t="str">
        <f t="shared" si="65"/>
        <v/>
      </c>
    </row>
    <row r="4177" spans="1:2" x14ac:dyDescent="0.2">
      <c r="A4177" t="str">
        <f>IF(C4177&amp;G4177&amp;D4177&lt;&gt;'Funnel setup'!$K$3&amp;'Funnel setup'!$K$4&amp;'Funnel setup'!$K$6,".",IF(A4176=".",1,A4176+1))</f>
        <v>.</v>
      </c>
      <c r="B4177" s="244" t="str">
        <f t="shared" si="65"/>
        <v/>
      </c>
    </row>
    <row r="4178" spans="1:2" x14ac:dyDescent="0.2">
      <c r="A4178" t="str">
        <f>IF(C4178&amp;G4178&amp;D4178&lt;&gt;'Funnel setup'!$K$3&amp;'Funnel setup'!$K$4&amp;'Funnel setup'!$K$6,".",IF(A4177=".",1,A4177+1))</f>
        <v>.</v>
      </c>
      <c r="B4178" s="244" t="str">
        <f t="shared" si="65"/>
        <v/>
      </c>
    </row>
    <row r="4179" spans="1:2" x14ac:dyDescent="0.2">
      <c r="A4179" t="str">
        <f>IF(C4179&amp;G4179&amp;D4179&lt;&gt;'Funnel setup'!$K$3&amp;'Funnel setup'!$K$4&amp;'Funnel setup'!$K$6,".",IF(A4178=".",1,A4178+1))</f>
        <v>.</v>
      </c>
      <c r="B4179" s="244" t="str">
        <f t="shared" si="65"/>
        <v/>
      </c>
    </row>
    <row r="4180" spans="1:2" x14ac:dyDescent="0.2">
      <c r="A4180" t="str">
        <f>IF(C4180&amp;G4180&amp;D4180&lt;&gt;'Funnel setup'!$K$3&amp;'Funnel setup'!$K$4&amp;'Funnel setup'!$K$6,".",IF(A4179=".",1,A4179+1))</f>
        <v>.</v>
      </c>
      <c r="B4180" s="244" t="str">
        <f t="shared" si="65"/>
        <v/>
      </c>
    </row>
    <row r="4181" spans="1:2" x14ac:dyDescent="0.2">
      <c r="A4181" t="str">
        <f>IF(C4181&amp;G4181&amp;D4181&lt;&gt;'Funnel setup'!$K$3&amp;'Funnel setup'!$K$4&amp;'Funnel setup'!$K$6,".",IF(A4180=".",1,A4180+1))</f>
        <v>.</v>
      </c>
      <c r="B4181" s="244" t="str">
        <f t="shared" si="65"/>
        <v/>
      </c>
    </row>
    <row r="4182" spans="1:2" x14ac:dyDescent="0.2">
      <c r="A4182" t="str">
        <f>IF(C4182&amp;G4182&amp;D4182&lt;&gt;'Funnel setup'!$K$3&amp;'Funnel setup'!$K$4&amp;'Funnel setup'!$K$6,".",IF(A4181=".",1,A4181+1))</f>
        <v>.</v>
      </c>
      <c r="B4182" s="244" t="str">
        <f t="shared" si="65"/>
        <v/>
      </c>
    </row>
    <row r="4183" spans="1:2" x14ac:dyDescent="0.2">
      <c r="A4183" t="str">
        <f>IF(C4183&amp;G4183&amp;D4183&lt;&gt;'Funnel setup'!$K$3&amp;'Funnel setup'!$K$4&amp;'Funnel setup'!$K$6,".",IF(A4182=".",1,A4182+1))</f>
        <v>.</v>
      </c>
      <c r="B4183" s="244" t="str">
        <f t="shared" si="65"/>
        <v/>
      </c>
    </row>
    <row r="4184" spans="1:2" x14ac:dyDescent="0.2">
      <c r="A4184" t="str">
        <f>IF(C4184&amp;G4184&amp;D4184&lt;&gt;'Funnel setup'!$K$3&amp;'Funnel setup'!$K$4&amp;'Funnel setup'!$K$6,".",IF(A4183=".",1,A4183+1))</f>
        <v>.</v>
      </c>
      <c r="B4184" s="244" t="str">
        <f t="shared" si="65"/>
        <v/>
      </c>
    </row>
    <row r="4185" spans="1:2" x14ac:dyDescent="0.2">
      <c r="A4185" t="str">
        <f>IF(C4185&amp;G4185&amp;D4185&lt;&gt;'Funnel setup'!$K$3&amp;'Funnel setup'!$K$4&amp;'Funnel setup'!$K$6,".",IF(A4184=".",1,A4184+1))</f>
        <v>.</v>
      </c>
      <c r="B4185" s="244" t="str">
        <f t="shared" si="65"/>
        <v/>
      </c>
    </row>
    <row r="4186" spans="1:2" x14ac:dyDescent="0.2">
      <c r="A4186" t="str">
        <f>IF(C4186&amp;G4186&amp;D4186&lt;&gt;'Funnel setup'!$K$3&amp;'Funnel setup'!$K$4&amp;'Funnel setup'!$K$6,".",IF(A4185=".",1,A4185+1))</f>
        <v>.</v>
      </c>
      <c r="B4186" s="244" t="str">
        <f t="shared" si="65"/>
        <v/>
      </c>
    </row>
    <row r="4187" spans="1:2" x14ac:dyDescent="0.2">
      <c r="A4187" t="str">
        <f>IF(C4187&amp;G4187&amp;D4187&lt;&gt;'Funnel setup'!$K$3&amp;'Funnel setup'!$K$4&amp;'Funnel setup'!$K$6,".",IF(A4186=".",1,A4186+1))</f>
        <v>.</v>
      </c>
      <c r="B4187" s="244" t="str">
        <f t="shared" si="65"/>
        <v/>
      </c>
    </row>
    <row r="4188" spans="1:2" x14ac:dyDescent="0.2">
      <c r="A4188" t="str">
        <f>IF(C4188&amp;G4188&amp;D4188&lt;&gt;'Funnel setup'!$K$3&amp;'Funnel setup'!$K$4&amp;'Funnel setup'!$K$6,".",IF(A4187=".",1,A4187+1))</f>
        <v>.</v>
      </c>
      <c r="B4188" s="244" t="str">
        <f t="shared" si="65"/>
        <v/>
      </c>
    </row>
    <row r="4189" spans="1:2" x14ac:dyDescent="0.2">
      <c r="A4189" t="str">
        <f>IF(C4189&amp;G4189&amp;D4189&lt;&gt;'Funnel setup'!$K$3&amp;'Funnel setup'!$K$4&amp;'Funnel setup'!$K$6,".",IF(A4188=".",1,A4188+1))</f>
        <v>.</v>
      </c>
      <c r="B4189" s="244" t="str">
        <f t="shared" si="65"/>
        <v/>
      </c>
    </row>
    <row r="4190" spans="1:2" x14ac:dyDescent="0.2">
      <c r="A4190" t="str">
        <f>IF(C4190&amp;G4190&amp;D4190&lt;&gt;'Funnel setup'!$K$3&amp;'Funnel setup'!$K$4&amp;'Funnel setup'!$K$6,".",IF(A4189=".",1,A4189+1))</f>
        <v>.</v>
      </c>
      <c r="B4190" s="244" t="str">
        <f t="shared" si="65"/>
        <v/>
      </c>
    </row>
    <row r="4191" spans="1:2" x14ac:dyDescent="0.2">
      <c r="A4191" t="str">
        <f>IF(C4191&amp;G4191&amp;D4191&lt;&gt;'Funnel setup'!$K$3&amp;'Funnel setup'!$K$4&amp;'Funnel setup'!$K$6,".",IF(A4190=".",1,A4190+1))</f>
        <v>.</v>
      </c>
      <c r="B4191" s="244" t="str">
        <f t="shared" si="65"/>
        <v/>
      </c>
    </row>
    <row r="4192" spans="1:2" x14ac:dyDescent="0.2">
      <c r="A4192" t="str">
        <f>IF(C4192&amp;G4192&amp;D4192&lt;&gt;'Funnel setup'!$K$3&amp;'Funnel setup'!$K$4&amp;'Funnel setup'!$K$6,".",IF(A4191=".",1,A4191+1))</f>
        <v>.</v>
      </c>
      <c r="B4192" s="244" t="str">
        <f t="shared" si="65"/>
        <v/>
      </c>
    </row>
    <row r="4193" spans="1:2" x14ac:dyDescent="0.2">
      <c r="A4193" t="str">
        <f>IF(C4193&amp;G4193&amp;D4193&lt;&gt;'Funnel setup'!$K$3&amp;'Funnel setup'!$K$4&amp;'Funnel setup'!$K$6,".",IF(A4192=".",1,A4192+1))</f>
        <v>.</v>
      </c>
      <c r="B4193" s="244" t="str">
        <f t="shared" si="65"/>
        <v/>
      </c>
    </row>
    <row r="4194" spans="1:2" x14ac:dyDescent="0.2">
      <c r="A4194" t="str">
        <f>IF(C4194&amp;G4194&amp;D4194&lt;&gt;'Funnel setup'!$K$3&amp;'Funnel setup'!$K$4&amp;'Funnel setup'!$K$6,".",IF(A4193=".",1,A4193+1))</f>
        <v>.</v>
      </c>
      <c r="B4194" s="244" t="str">
        <f t="shared" si="65"/>
        <v/>
      </c>
    </row>
    <row r="4195" spans="1:2" x14ac:dyDescent="0.2">
      <c r="A4195" t="str">
        <f>IF(C4195&amp;G4195&amp;D4195&lt;&gt;'Funnel setup'!$K$3&amp;'Funnel setup'!$K$4&amp;'Funnel setup'!$K$6,".",IF(A4194=".",1,A4194+1))</f>
        <v>.</v>
      </c>
      <c r="B4195" s="244" t="str">
        <f t="shared" si="65"/>
        <v/>
      </c>
    </row>
    <row r="4196" spans="1:2" x14ac:dyDescent="0.2">
      <c r="A4196" t="str">
        <f>IF(C4196&amp;G4196&amp;D4196&lt;&gt;'Funnel setup'!$K$3&amp;'Funnel setup'!$K$4&amp;'Funnel setup'!$K$6,".",IF(A4195=".",1,A4195+1))</f>
        <v>.</v>
      </c>
      <c r="B4196" s="244" t="str">
        <f t="shared" si="65"/>
        <v/>
      </c>
    </row>
    <row r="4197" spans="1:2" x14ac:dyDescent="0.2">
      <c r="A4197" t="str">
        <f>IF(C4197&amp;G4197&amp;D4197&lt;&gt;'Funnel setup'!$K$3&amp;'Funnel setup'!$K$4&amp;'Funnel setup'!$K$6,".",IF(A4196=".",1,A4196+1))</f>
        <v>.</v>
      </c>
      <c r="B4197" s="244" t="str">
        <f t="shared" si="65"/>
        <v/>
      </c>
    </row>
    <row r="4198" spans="1:2" x14ac:dyDescent="0.2">
      <c r="A4198" t="str">
        <f>IF(C4198&amp;G4198&amp;D4198&lt;&gt;'Funnel setup'!$K$3&amp;'Funnel setup'!$K$4&amp;'Funnel setup'!$K$6,".",IF(A4197=".",1,A4197+1))</f>
        <v>.</v>
      </c>
      <c r="B4198" s="244" t="str">
        <f t="shared" si="65"/>
        <v/>
      </c>
    </row>
    <row r="4199" spans="1:2" x14ac:dyDescent="0.2">
      <c r="A4199" t="str">
        <f>IF(C4199&amp;G4199&amp;D4199&lt;&gt;'Funnel setup'!$K$3&amp;'Funnel setup'!$K$4&amp;'Funnel setup'!$K$6,".",IF(A4198=".",1,A4198+1))</f>
        <v>.</v>
      </c>
      <c r="B4199" s="244" t="str">
        <f t="shared" si="65"/>
        <v/>
      </c>
    </row>
    <row r="4200" spans="1:2" x14ac:dyDescent="0.2">
      <c r="A4200" t="str">
        <f>IF(C4200&amp;G4200&amp;D4200&lt;&gt;'Funnel setup'!$K$3&amp;'Funnel setup'!$K$4&amp;'Funnel setup'!$K$6,".",IF(A4199=".",1,A4199+1))</f>
        <v>.</v>
      </c>
      <c r="B4200" s="244" t="str">
        <f t="shared" si="65"/>
        <v/>
      </c>
    </row>
    <row r="4201" spans="1:2" x14ac:dyDescent="0.2">
      <c r="A4201" t="str">
        <f>IF(C4201&amp;G4201&amp;D4201&lt;&gt;'Funnel setup'!$K$3&amp;'Funnel setup'!$K$4&amp;'Funnel setup'!$K$6,".",IF(A4200=".",1,A4200+1))</f>
        <v>.</v>
      </c>
      <c r="B4201" s="244" t="str">
        <f t="shared" si="65"/>
        <v/>
      </c>
    </row>
    <row r="4202" spans="1:2" x14ac:dyDescent="0.2">
      <c r="A4202" t="str">
        <f>IF(C4202&amp;G4202&amp;D4202&lt;&gt;'Funnel setup'!$K$3&amp;'Funnel setup'!$K$4&amp;'Funnel setup'!$K$6,".",IF(A4201=".",1,A4201+1))</f>
        <v>.</v>
      </c>
      <c r="B4202" s="244" t="str">
        <f t="shared" si="65"/>
        <v/>
      </c>
    </row>
    <row r="4203" spans="1:2" x14ac:dyDescent="0.2">
      <c r="A4203" t="str">
        <f>IF(C4203&amp;G4203&amp;D4203&lt;&gt;'Funnel setup'!$K$3&amp;'Funnel setup'!$K$4&amp;'Funnel setup'!$K$6,".",IF(A4202=".",1,A4202+1))</f>
        <v>.</v>
      </c>
      <c r="B4203" s="244" t="str">
        <f t="shared" si="65"/>
        <v/>
      </c>
    </row>
    <row r="4204" spans="1:2" x14ac:dyDescent="0.2">
      <c r="A4204" t="str">
        <f>IF(C4204&amp;G4204&amp;D4204&lt;&gt;'Funnel setup'!$K$3&amp;'Funnel setup'!$K$4&amp;'Funnel setup'!$K$6,".",IF(A4203=".",1,A4203+1))</f>
        <v>.</v>
      </c>
      <c r="B4204" s="244" t="str">
        <f t="shared" si="65"/>
        <v/>
      </c>
    </row>
    <row r="4205" spans="1:2" x14ac:dyDescent="0.2">
      <c r="A4205" t="str">
        <f>IF(C4205&amp;G4205&amp;D4205&lt;&gt;'Funnel setup'!$K$3&amp;'Funnel setup'!$K$4&amp;'Funnel setup'!$K$6,".",IF(A4204=".",1,A4204+1))</f>
        <v>.</v>
      </c>
      <c r="B4205" s="244" t="str">
        <f t="shared" si="65"/>
        <v/>
      </c>
    </row>
    <row r="4206" spans="1:2" x14ac:dyDescent="0.2">
      <c r="A4206" t="str">
        <f>IF(C4206&amp;G4206&amp;D4206&lt;&gt;'Funnel setup'!$K$3&amp;'Funnel setup'!$K$4&amp;'Funnel setup'!$K$6,".",IF(A4205=".",1,A4205+1))</f>
        <v>.</v>
      </c>
      <c r="B4206" s="244" t="str">
        <f t="shared" si="65"/>
        <v/>
      </c>
    </row>
    <row r="4207" spans="1:2" x14ac:dyDescent="0.2">
      <c r="A4207" t="str">
        <f>IF(C4207&amp;G4207&amp;D4207&lt;&gt;'Funnel setup'!$K$3&amp;'Funnel setup'!$K$4&amp;'Funnel setup'!$K$6,".",IF(A4206=".",1,A4206+1))</f>
        <v>.</v>
      </c>
      <c r="B4207" s="244" t="str">
        <f t="shared" si="65"/>
        <v/>
      </c>
    </row>
    <row r="4208" spans="1:2" x14ac:dyDescent="0.2">
      <c r="A4208" t="str">
        <f>IF(C4208&amp;G4208&amp;D4208&lt;&gt;'Funnel setup'!$K$3&amp;'Funnel setup'!$K$4&amp;'Funnel setup'!$K$6,".",IF(A4207=".",1,A4207+1))</f>
        <v>.</v>
      </c>
      <c r="B4208" s="244" t="str">
        <f t="shared" si="65"/>
        <v/>
      </c>
    </row>
    <row r="4209" spans="1:2" x14ac:dyDescent="0.2">
      <c r="A4209" t="str">
        <f>IF(C4209&amp;G4209&amp;D4209&lt;&gt;'Funnel setup'!$K$3&amp;'Funnel setup'!$K$4&amp;'Funnel setup'!$K$6,".",IF(A4208=".",1,A4208+1))</f>
        <v>.</v>
      </c>
      <c r="B4209" s="244" t="str">
        <f t="shared" si="65"/>
        <v/>
      </c>
    </row>
    <row r="4210" spans="1:2" x14ac:dyDescent="0.2">
      <c r="A4210" t="str">
        <f>IF(C4210&amp;G4210&amp;D4210&lt;&gt;'Funnel setup'!$K$3&amp;'Funnel setup'!$K$4&amp;'Funnel setup'!$K$6,".",IF(A4209=".",1,A4209+1))</f>
        <v>.</v>
      </c>
      <c r="B4210" s="244" t="str">
        <f t="shared" si="65"/>
        <v/>
      </c>
    </row>
    <row r="4211" spans="1:2" x14ac:dyDescent="0.2">
      <c r="A4211" t="str">
        <f>IF(C4211&amp;G4211&amp;D4211&lt;&gt;'Funnel setup'!$K$3&amp;'Funnel setup'!$K$4&amp;'Funnel setup'!$K$6,".",IF(A4210=".",1,A4210+1))</f>
        <v>.</v>
      </c>
      <c r="B4211" s="244" t="str">
        <f t="shared" si="65"/>
        <v/>
      </c>
    </row>
    <row r="4212" spans="1:2" x14ac:dyDescent="0.2">
      <c r="A4212" t="str">
        <f>IF(C4212&amp;G4212&amp;D4212&lt;&gt;'Funnel setup'!$K$3&amp;'Funnel setup'!$K$4&amp;'Funnel setup'!$K$6,".",IF(A4211=".",1,A4211+1))</f>
        <v>.</v>
      </c>
      <c r="B4212" s="244" t="str">
        <f t="shared" si="65"/>
        <v/>
      </c>
    </row>
    <row r="4213" spans="1:2" x14ac:dyDescent="0.2">
      <c r="A4213" t="str">
        <f>IF(C4213&amp;G4213&amp;D4213&lt;&gt;'Funnel setup'!$K$3&amp;'Funnel setup'!$K$4&amp;'Funnel setup'!$K$6,".",IF(A4212=".",1,A4212+1))</f>
        <v>.</v>
      </c>
      <c r="B4213" s="244" t="str">
        <f t="shared" si="65"/>
        <v/>
      </c>
    </row>
    <row r="4214" spans="1:2" x14ac:dyDescent="0.2">
      <c r="A4214" t="str">
        <f>IF(C4214&amp;G4214&amp;D4214&lt;&gt;'Funnel setup'!$K$3&amp;'Funnel setup'!$K$4&amp;'Funnel setup'!$K$6,".",IF(A4213=".",1,A4213+1))</f>
        <v>.</v>
      </c>
      <c r="B4214" s="244" t="str">
        <f t="shared" si="65"/>
        <v/>
      </c>
    </row>
    <row r="4215" spans="1:2" x14ac:dyDescent="0.2">
      <c r="A4215" t="str">
        <f>IF(C4215&amp;G4215&amp;D4215&lt;&gt;'Funnel setup'!$K$3&amp;'Funnel setup'!$K$4&amp;'Funnel setup'!$K$6,".",IF(A4214=".",1,A4214+1))</f>
        <v>.</v>
      </c>
      <c r="B4215" s="244" t="str">
        <f t="shared" si="65"/>
        <v/>
      </c>
    </row>
    <row r="4216" spans="1:2" x14ac:dyDescent="0.2">
      <c r="A4216" t="str">
        <f>IF(C4216&amp;G4216&amp;D4216&lt;&gt;'Funnel setup'!$K$3&amp;'Funnel setup'!$K$4&amp;'Funnel setup'!$K$6,".",IF(A4215=".",1,A4215+1))</f>
        <v>.</v>
      </c>
      <c r="B4216" s="244" t="str">
        <f t="shared" si="65"/>
        <v/>
      </c>
    </row>
    <row r="4217" spans="1:2" x14ac:dyDescent="0.2">
      <c r="A4217" t="str">
        <f>IF(C4217&amp;G4217&amp;D4217&lt;&gt;'Funnel setup'!$K$3&amp;'Funnel setup'!$K$4&amp;'Funnel setup'!$K$6,".",IF(A4216=".",1,A4216+1))</f>
        <v>.</v>
      </c>
      <c r="B4217" s="244" t="str">
        <f t="shared" si="65"/>
        <v/>
      </c>
    </row>
    <row r="4218" spans="1:2" x14ac:dyDescent="0.2">
      <c r="A4218" t="str">
        <f>IF(C4218&amp;G4218&amp;D4218&lt;&gt;'Funnel setup'!$K$3&amp;'Funnel setup'!$K$4&amp;'Funnel setup'!$K$6,".",IF(A4217=".",1,A4217+1))</f>
        <v>.</v>
      </c>
      <c r="B4218" s="244" t="str">
        <f t="shared" si="65"/>
        <v/>
      </c>
    </row>
    <row r="4219" spans="1:2" x14ac:dyDescent="0.2">
      <c r="A4219" t="str">
        <f>IF(C4219&amp;G4219&amp;D4219&lt;&gt;'Funnel setup'!$K$3&amp;'Funnel setup'!$K$4&amp;'Funnel setup'!$K$6,".",IF(A4218=".",1,A4218+1))</f>
        <v>.</v>
      </c>
      <c r="B4219" s="244" t="str">
        <f t="shared" si="65"/>
        <v/>
      </c>
    </row>
    <row r="4220" spans="1:2" x14ac:dyDescent="0.2">
      <c r="A4220" t="str">
        <f>IF(C4220&amp;G4220&amp;D4220&lt;&gt;'Funnel setup'!$K$3&amp;'Funnel setup'!$K$4&amp;'Funnel setup'!$K$6,".",IF(A4219=".",1,A4219+1))</f>
        <v>.</v>
      </c>
      <c r="B4220" s="244" t="str">
        <f t="shared" si="65"/>
        <v/>
      </c>
    </row>
    <row r="4221" spans="1:2" x14ac:dyDescent="0.2">
      <c r="A4221" t="str">
        <f>IF(C4221&amp;G4221&amp;D4221&lt;&gt;'Funnel setup'!$K$3&amp;'Funnel setup'!$K$4&amp;'Funnel setup'!$K$6,".",IF(A4220=".",1,A4220+1))</f>
        <v>.</v>
      </c>
      <c r="B4221" s="244" t="str">
        <f t="shared" si="65"/>
        <v/>
      </c>
    </row>
    <row r="4222" spans="1:2" x14ac:dyDescent="0.2">
      <c r="A4222" t="str">
        <f>IF(C4222&amp;G4222&amp;D4222&lt;&gt;'Funnel setup'!$K$3&amp;'Funnel setup'!$K$4&amp;'Funnel setup'!$K$6,".",IF(A4221=".",1,A4221+1))</f>
        <v>.</v>
      </c>
      <c r="B4222" s="244" t="str">
        <f t="shared" si="65"/>
        <v/>
      </c>
    </row>
    <row r="4223" spans="1:2" x14ac:dyDescent="0.2">
      <c r="A4223" t="str">
        <f>IF(C4223&amp;G4223&amp;D4223&lt;&gt;'Funnel setup'!$K$3&amp;'Funnel setup'!$K$4&amp;'Funnel setup'!$K$6,".",IF(A4222=".",1,A4222+1))</f>
        <v>.</v>
      </c>
      <c r="B4223" s="244" t="str">
        <f t="shared" si="65"/>
        <v/>
      </c>
    </row>
    <row r="4224" spans="1:2" x14ac:dyDescent="0.2">
      <c r="A4224" t="str">
        <f>IF(C4224&amp;G4224&amp;D4224&lt;&gt;'Funnel setup'!$K$3&amp;'Funnel setup'!$K$4&amp;'Funnel setup'!$K$6,".",IF(A4223=".",1,A4223+1))</f>
        <v>.</v>
      </c>
      <c r="B4224" s="244" t="str">
        <f t="shared" si="65"/>
        <v/>
      </c>
    </row>
    <row r="4225" spans="1:2" x14ac:dyDescent="0.2">
      <c r="A4225" t="str">
        <f>IF(C4225&amp;G4225&amp;D4225&lt;&gt;'Funnel setup'!$K$3&amp;'Funnel setup'!$K$4&amp;'Funnel setup'!$K$6,".",IF(A4224=".",1,A4224+1))</f>
        <v>.</v>
      </c>
      <c r="B4225" s="244" t="str">
        <f t="shared" si="65"/>
        <v/>
      </c>
    </row>
    <row r="4226" spans="1:2" x14ac:dyDescent="0.2">
      <c r="A4226" t="str">
        <f>IF(C4226&amp;G4226&amp;D4226&lt;&gt;'Funnel setup'!$K$3&amp;'Funnel setup'!$K$4&amp;'Funnel setup'!$K$6,".",IF(A4225=".",1,A4225+1))</f>
        <v>.</v>
      </c>
      <c r="B4226" s="244" t="str">
        <f t="shared" ref="B4226:B4289" si="66">C4226&amp;D4226&amp;F4226&amp;G4226</f>
        <v/>
      </c>
    </row>
    <row r="4227" spans="1:2" x14ac:dyDescent="0.2">
      <c r="A4227" t="str">
        <f>IF(C4227&amp;G4227&amp;D4227&lt;&gt;'Funnel setup'!$K$3&amp;'Funnel setup'!$K$4&amp;'Funnel setup'!$K$6,".",IF(A4226=".",1,A4226+1))</f>
        <v>.</v>
      </c>
      <c r="B4227" s="244" t="str">
        <f t="shared" si="66"/>
        <v/>
      </c>
    </row>
    <row r="4228" spans="1:2" x14ac:dyDescent="0.2">
      <c r="A4228" t="str">
        <f>IF(C4228&amp;G4228&amp;D4228&lt;&gt;'Funnel setup'!$K$3&amp;'Funnel setup'!$K$4&amp;'Funnel setup'!$K$6,".",IF(A4227=".",1,A4227+1))</f>
        <v>.</v>
      </c>
      <c r="B4228" s="244" t="str">
        <f t="shared" si="66"/>
        <v/>
      </c>
    </row>
    <row r="4229" spans="1:2" x14ac:dyDescent="0.2">
      <c r="A4229" t="str">
        <f>IF(C4229&amp;G4229&amp;D4229&lt;&gt;'Funnel setup'!$K$3&amp;'Funnel setup'!$K$4&amp;'Funnel setup'!$K$6,".",IF(A4228=".",1,A4228+1))</f>
        <v>.</v>
      </c>
      <c r="B4229" s="244" t="str">
        <f t="shared" si="66"/>
        <v/>
      </c>
    </row>
    <row r="4230" spans="1:2" x14ac:dyDescent="0.2">
      <c r="A4230" t="str">
        <f>IF(C4230&amp;G4230&amp;D4230&lt;&gt;'Funnel setup'!$K$3&amp;'Funnel setup'!$K$4&amp;'Funnel setup'!$K$6,".",IF(A4229=".",1,A4229+1))</f>
        <v>.</v>
      </c>
      <c r="B4230" s="244" t="str">
        <f t="shared" si="66"/>
        <v/>
      </c>
    </row>
    <row r="4231" spans="1:2" x14ac:dyDescent="0.2">
      <c r="A4231" t="str">
        <f>IF(C4231&amp;G4231&amp;D4231&lt;&gt;'Funnel setup'!$K$3&amp;'Funnel setup'!$K$4&amp;'Funnel setup'!$K$6,".",IF(A4230=".",1,A4230+1))</f>
        <v>.</v>
      </c>
      <c r="B4231" s="244" t="str">
        <f t="shared" si="66"/>
        <v/>
      </c>
    </row>
    <row r="4232" spans="1:2" x14ac:dyDescent="0.2">
      <c r="A4232" t="str">
        <f>IF(C4232&amp;G4232&amp;D4232&lt;&gt;'Funnel setup'!$K$3&amp;'Funnel setup'!$K$4&amp;'Funnel setup'!$K$6,".",IF(A4231=".",1,A4231+1))</f>
        <v>.</v>
      </c>
      <c r="B4232" s="244" t="str">
        <f t="shared" si="66"/>
        <v/>
      </c>
    </row>
    <row r="4233" spans="1:2" x14ac:dyDescent="0.2">
      <c r="A4233" t="str">
        <f>IF(C4233&amp;G4233&amp;D4233&lt;&gt;'Funnel setup'!$K$3&amp;'Funnel setup'!$K$4&amp;'Funnel setup'!$K$6,".",IF(A4232=".",1,A4232+1))</f>
        <v>.</v>
      </c>
      <c r="B4233" s="244" t="str">
        <f t="shared" si="66"/>
        <v/>
      </c>
    </row>
    <row r="4234" spans="1:2" x14ac:dyDescent="0.2">
      <c r="A4234" t="str">
        <f>IF(C4234&amp;G4234&amp;D4234&lt;&gt;'Funnel setup'!$K$3&amp;'Funnel setup'!$K$4&amp;'Funnel setup'!$K$6,".",IF(A4233=".",1,A4233+1))</f>
        <v>.</v>
      </c>
      <c r="B4234" s="244" t="str">
        <f t="shared" si="66"/>
        <v/>
      </c>
    </row>
    <row r="4235" spans="1:2" x14ac:dyDescent="0.2">
      <c r="A4235" t="str">
        <f>IF(C4235&amp;G4235&amp;D4235&lt;&gt;'Funnel setup'!$K$3&amp;'Funnel setup'!$K$4&amp;'Funnel setup'!$K$6,".",IF(A4234=".",1,A4234+1))</f>
        <v>.</v>
      </c>
      <c r="B4235" s="244" t="str">
        <f t="shared" si="66"/>
        <v/>
      </c>
    </row>
    <row r="4236" spans="1:2" x14ac:dyDescent="0.2">
      <c r="A4236" t="str">
        <f>IF(C4236&amp;G4236&amp;D4236&lt;&gt;'Funnel setup'!$K$3&amp;'Funnel setup'!$K$4&amp;'Funnel setup'!$K$6,".",IF(A4235=".",1,A4235+1))</f>
        <v>.</v>
      </c>
      <c r="B4236" s="244" t="str">
        <f t="shared" si="66"/>
        <v/>
      </c>
    </row>
    <row r="4237" spans="1:2" x14ac:dyDescent="0.2">
      <c r="A4237" t="str">
        <f>IF(C4237&amp;G4237&amp;D4237&lt;&gt;'Funnel setup'!$K$3&amp;'Funnel setup'!$K$4&amp;'Funnel setup'!$K$6,".",IF(A4236=".",1,A4236+1))</f>
        <v>.</v>
      </c>
      <c r="B4237" s="244" t="str">
        <f t="shared" si="66"/>
        <v/>
      </c>
    </row>
    <row r="4238" spans="1:2" x14ac:dyDescent="0.2">
      <c r="A4238" t="str">
        <f>IF(C4238&amp;G4238&amp;D4238&lt;&gt;'Funnel setup'!$K$3&amp;'Funnel setup'!$K$4&amp;'Funnel setup'!$K$6,".",IF(A4237=".",1,A4237+1))</f>
        <v>.</v>
      </c>
      <c r="B4238" s="244" t="str">
        <f t="shared" si="66"/>
        <v/>
      </c>
    </row>
    <row r="4239" spans="1:2" x14ac:dyDescent="0.2">
      <c r="A4239" t="str">
        <f>IF(C4239&amp;G4239&amp;D4239&lt;&gt;'Funnel setup'!$K$3&amp;'Funnel setup'!$K$4&amp;'Funnel setup'!$K$6,".",IF(A4238=".",1,A4238+1))</f>
        <v>.</v>
      </c>
      <c r="B4239" s="244" t="str">
        <f t="shared" si="66"/>
        <v/>
      </c>
    </row>
    <row r="4240" spans="1:2" x14ac:dyDescent="0.2">
      <c r="A4240" t="str">
        <f>IF(C4240&amp;G4240&amp;D4240&lt;&gt;'Funnel setup'!$K$3&amp;'Funnel setup'!$K$4&amp;'Funnel setup'!$K$6,".",IF(A4239=".",1,A4239+1))</f>
        <v>.</v>
      </c>
      <c r="B4240" s="244" t="str">
        <f t="shared" si="66"/>
        <v/>
      </c>
    </row>
    <row r="4241" spans="1:2" x14ac:dyDescent="0.2">
      <c r="A4241" t="str">
        <f>IF(C4241&amp;G4241&amp;D4241&lt;&gt;'Funnel setup'!$K$3&amp;'Funnel setup'!$K$4&amp;'Funnel setup'!$K$6,".",IF(A4240=".",1,A4240+1))</f>
        <v>.</v>
      </c>
      <c r="B4241" s="244" t="str">
        <f t="shared" si="66"/>
        <v/>
      </c>
    </row>
    <row r="4242" spans="1:2" x14ac:dyDescent="0.2">
      <c r="A4242" t="str">
        <f>IF(C4242&amp;G4242&amp;D4242&lt;&gt;'Funnel setup'!$K$3&amp;'Funnel setup'!$K$4&amp;'Funnel setup'!$K$6,".",IF(A4241=".",1,A4241+1))</f>
        <v>.</v>
      </c>
      <c r="B4242" s="244" t="str">
        <f t="shared" si="66"/>
        <v/>
      </c>
    </row>
    <row r="4243" spans="1:2" x14ac:dyDescent="0.2">
      <c r="A4243" t="str">
        <f>IF(C4243&amp;G4243&amp;D4243&lt;&gt;'Funnel setup'!$K$3&amp;'Funnel setup'!$K$4&amp;'Funnel setup'!$K$6,".",IF(A4242=".",1,A4242+1))</f>
        <v>.</v>
      </c>
      <c r="B4243" s="244" t="str">
        <f t="shared" si="66"/>
        <v/>
      </c>
    </row>
    <row r="4244" spans="1:2" x14ac:dyDescent="0.2">
      <c r="A4244" t="str">
        <f>IF(C4244&amp;G4244&amp;D4244&lt;&gt;'Funnel setup'!$K$3&amp;'Funnel setup'!$K$4&amp;'Funnel setup'!$K$6,".",IF(A4243=".",1,A4243+1))</f>
        <v>.</v>
      </c>
      <c r="B4244" s="244" t="str">
        <f t="shared" si="66"/>
        <v/>
      </c>
    </row>
    <row r="4245" spans="1:2" x14ac:dyDescent="0.2">
      <c r="A4245" t="str">
        <f>IF(C4245&amp;G4245&amp;D4245&lt;&gt;'Funnel setup'!$K$3&amp;'Funnel setup'!$K$4&amp;'Funnel setup'!$K$6,".",IF(A4244=".",1,A4244+1))</f>
        <v>.</v>
      </c>
      <c r="B4245" s="244" t="str">
        <f t="shared" si="66"/>
        <v/>
      </c>
    </row>
    <row r="4246" spans="1:2" x14ac:dyDescent="0.2">
      <c r="A4246" t="str">
        <f>IF(C4246&amp;G4246&amp;D4246&lt;&gt;'Funnel setup'!$K$3&amp;'Funnel setup'!$K$4&amp;'Funnel setup'!$K$6,".",IF(A4245=".",1,A4245+1))</f>
        <v>.</v>
      </c>
      <c r="B4246" s="244" t="str">
        <f t="shared" si="66"/>
        <v/>
      </c>
    </row>
    <row r="4247" spans="1:2" x14ac:dyDescent="0.2">
      <c r="A4247" t="str">
        <f>IF(C4247&amp;G4247&amp;D4247&lt;&gt;'Funnel setup'!$K$3&amp;'Funnel setup'!$K$4&amp;'Funnel setup'!$K$6,".",IF(A4246=".",1,A4246+1))</f>
        <v>.</v>
      </c>
      <c r="B4247" s="244" t="str">
        <f t="shared" si="66"/>
        <v/>
      </c>
    </row>
    <row r="4248" spans="1:2" x14ac:dyDescent="0.2">
      <c r="A4248" t="str">
        <f>IF(C4248&amp;G4248&amp;D4248&lt;&gt;'Funnel setup'!$K$3&amp;'Funnel setup'!$K$4&amp;'Funnel setup'!$K$6,".",IF(A4247=".",1,A4247+1))</f>
        <v>.</v>
      </c>
      <c r="B4248" s="244" t="str">
        <f t="shared" si="66"/>
        <v/>
      </c>
    </row>
    <row r="4249" spans="1:2" x14ac:dyDescent="0.2">
      <c r="A4249" t="str">
        <f>IF(C4249&amp;G4249&amp;D4249&lt;&gt;'Funnel setup'!$K$3&amp;'Funnel setup'!$K$4&amp;'Funnel setup'!$K$6,".",IF(A4248=".",1,A4248+1))</f>
        <v>.</v>
      </c>
      <c r="B4249" s="244" t="str">
        <f t="shared" si="66"/>
        <v/>
      </c>
    </row>
    <row r="4250" spans="1:2" x14ac:dyDescent="0.2">
      <c r="A4250" t="str">
        <f>IF(C4250&amp;G4250&amp;D4250&lt;&gt;'Funnel setup'!$K$3&amp;'Funnel setup'!$K$4&amp;'Funnel setup'!$K$6,".",IF(A4249=".",1,A4249+1))</f>
        <v>.</v>
      </c>
      <c r="B4250" s="244" t="str">
        <f t="shared" si="66"/>
        <v/>
      </c>
    </row>
    <row r="4251" spans="1:2" x14ac:dyDescent="0.2">
      <c r="A4251" t="str">
        <f>IF(C4251&amp;G4251&amp;D4251&lt;&gt;'Funnel setup'!$K$3&amp;'Funnel setup'!$K$4&amp;'Funnel setup'!$K$6,".",IF(A4250=".",1,A4250+1))</f>
        <v>.</v>
      </c>
      <c r="B4251" s="244" t="str">
        <f t="shared" si="66"/>
        <v/>
      </c>
    </row>
    <row r="4252" spans="1:2" x14ac:dyDescent="0.2">
      <c r="A4252" t="str">
        <f>IF(C4252&amp;G4252&amp;D4252&lt;&gt;'Funnel setup'!$K$3&amp;'Funnel setup'!$K$4&amp;'Funnel setup'!$K$6,".",IF(A4251=".",1,A4251+1))</f>
        <v>.</v>
      </c>
      <c r="B4252" s="244" t="str">
        <f t="shared" si="66"/>
        <v/>
      </c>
    </row>
    <row r="4253" spans="1:2" x14ac:dyDescent="0.2">
      <c r="A4253" t="str">
        <f>IF(C4253&amp;G4253&amp;D4253&lt;&gt;'Funnel setup'!$K$3&amp;'Funnel setup'!$K$4&amp;'Funnel setup'!$K$6,".",IF(A4252=".",1,A4252+1))</f>
        <v>.</v>
      </c>
      <c r="B4253" s="244" t="str">
        <f t="shared" si="66"/>
        <v/>
      </c>
    </row>
    <row r="4254" spans="1:2" x14ac:dyDescent="0.2">
      <c r="A4254" t="str">
        <f>IF(C4254&amp;G4254&amp;D4254&lt;&gt;'Funnel setup'!$K$3&amp;'Funnel setup'!$K$4&amp;'Funnel setup'!$K$6,".",IF(A4253=".",1,A4253+1))</f>
        <v>.</v>
      </c>
      <c r="B4254" s="244" t="str">
        <f t="shared" si="66"/>
        <v/>
      </c>
    </row>
    <row r="4255" spans="1:2" x14ac:dyDescent="0.2">
      <c r="A4255" t="str">
        <f>IF(C4255&amp;G4255&amp;D4255&lt;&gt;'Funnel setup'!$K$3&amp;'Funnel setup'!$K$4&amp;'Funnel setup'!$K$6,".",IF(A4254=".",1,A4254+1))</f>
        <v>.</v>
      </c>
      <c r="B4255" s="244" t="str">
        <f t="shared" si="66"/>
        <v/>
      </c>
    </row>
    <row r="4256" spans="1:2" x14ac:dyDescent="0.2">
      <c r="A4256" t="str">
        <f>IF(C4256&amp;G4256&amp;D4256&lt;&gt;'Funnel setup'!$K$3&amp;'Funnel setup'!$K$4&amp;'Funnel setup'!$K$6,".",IF(A4255=".",1,A4255+1))</f>
        <v>.</v>
      </c>
      <c r="B4256" s="244" t="str">
        <f t="shared" si="66"/>
        <v/>
      </c>
    </row>
    <row r="4257" spans="1:2" x14ac:dyDescent="0.2">
      <c r="A4257" t="str">
        <f>IF(C4257&amp;G4257&amp;D4257&lt;&gt;'Funnel setup'!$K$3&amp;'Funnel setup'!$K$4&amp;'Funnel setup'!$K$6,".",IF(A4256=".",1,A4256+1))</f>
        <v>.</v>
      </c>
      <c r="B4257" s="244" t="str">
        <f t="shared" si="66"/>
        <v/>
      </c>
    </row>
    <row r="4258" spans="1:2" x14ac:dyDescent="0.2">
      <c r="A4258" t="str">
        <f>IF(C4258&amp;G4258&amp;D4258&lt;&gt;'Funnel setup'!$K$3&amp;'Funnel setup'!$K$4&amp;'Funnel setup'!$K$6,".",IF(A4257=".",1,A4257+1))</f>
        <v>.</v>
      </c>
      <c r="B4258" s="244" t="str">
        <f t="shared" si="66"/>
        <v/>
      </c>
    </row>
    <row r="4259" spans="1:2" x14ac:dyDescent="0.2">
      <c r="A4259" t="str">
        <f>IF(C4259&amp;G4259&amp;D4259&lt;&gt;'Funnel setup'!$K$3&amp;'Funnel setup'!$K$4&amp;'Funnel setup'!$K$6,".",IF(A4258=".",1,A4258+1))</f>
        <v>.</v>
      </c>
      <c r="B4259" s="244" t="str">
        <f t="shared" si="66"/>
        <v/>
      </c>
    </row>
    <row r="4260" spans="1:2" x14ac:dyDescent="0.2">
      <c r="A4260" t="str">
        <f>IF(C4260&amp;G4260&amp;D4260&lt;&gt;'Funnel setup'!$K$3&amp;'Funnel setup'!$K$4&amp;'Funnel setup'!$K$6,".",IF(A4259=".",1,A4259+1))</f>
        <v>.</v>
      </c>
      <c r="B4260" s="244" t="str">
        <f t="shared" si="66"/>
        <v/>
      </c>
    </row>
    <row r="4261" spans="1:2" x14ac:dyDescent="0.2">
      <c r="A4261" t="str">
        <f>IF(C4261&amp;G4261&amp;D4261&lt;&gt;'Funnel setup'!$K$3&amp;'Funnel setup'!$K$4&amp;'Funnel setup'!$K$6,".",IF(A4260=".",1,A4260+1))</f>
        <v>.</v>
      </c>
      <c r="B4261" s="244" t="str">
        <f t="shared" si="66"/>
        <v/>
      </c>
    </row>
    <row r="4262" spans="1:2" x14ac:dyDescent="0.2">
      <c r="A4262" t="str">
        <f>IF(C4262&amp;G4262&amp;D4262&lt;&gt;'Funnel setup'!$K$3&amp;'Funnel setup'!$K$4&amp;'Funnel setup'!$K$6,".",IF(A4261=".",1,A4261+1))</f>
        <v>.</v>
      </c>
      <c r="B4262" s="244" t="str">
        <f t="shared" si="66"/>
        <v/>
      </c>
    </row>
    <row r="4263" spans="1:2" x14ac:dyDescent="0.2">
      <c r="A4263" t="str">
        <f>IF(C4263&amp;G4263&amp;D4263&lt;&gt;'Funnel setup'!$K$3&amp;'Funnel setup'!$K$4&amp;'Funnel setup'!$K$6,".",IF(A4262=".",1,A4262+1))</f>
        <v>.</v>
      </c>
      <c r="B4263" s="244" t="str">
        <f t="shared" si="66"/>
        <v/>
      </c>
    </row>
    <row r="4264" spans="1:2" x14ac:dyDescent="0.2">
      <c r="A4264" t="str">
        <f>IF(C4264&amp;G4264&amp;D4264&lt;&gt;'Funnel setup'!$K$3&amp;'Funnel setup'!$K$4&amp;'Funnel setup'!$K$6,".",IF(A4263=".",1,A4263+1))</f>
        <v>.</v>
      </c>
      <c r="B4264" s="244" t="str">
        <f t="shared" si="66"/>
        <v/>
      </c>
    </row>
    <row r="4265" spans="1:2" x14ac:dyDescent="0.2">
      <c r="A4265" t="str">
        <f>IF(C4265&amp;G4265&amp;D4265&lt;&gt;'Funnel setup'!$K$3&amp;'Funnel setup'!$K$4&amp;'Funnel setup'!$K$6,".",IF(A4264=".",1,A4264+1))</f>
        <v>.</v>
      </c>
      <c r="B4265" s="244" t="str">
        <f t="shared" si="66"/>
        <v/>
      </c>
    </row>
    <row r="4266" spans="1:2" x14ac:dyDescent="0.2">
      <c r="A4266" t="str">
        <f>IF(C4266&amp;G4266&amp;D4266&lt;&gt;'Funnel setup'!$K$3&amp;'Funnel setup'!$K$4&amp;'Funnel setup'!$K$6,".",IF(A4265=".",1,A4265+1))</f>
        <v>.</v>
      </c>
      <c r="B4266" s="244" t="str">
        <f t="shared" si="66"/>
        <v/>
      </c>
    </row>
    <row r="4267" spans="1:2" x14ac:dyDescent="0.2">
      <c r="A4267" t="str">
        <f>IF(C4267&amp;G4267&amp;D4267&lt;&gt;'Funnel setup'!$K$3&amp;'Funnel setup'!$K$4&amp;'Funnel setup'!$K$6,".",IF(A4266=".",1,A4266+1))</f>
        <v>.</v>
      </c>
      <c r="B4267" s="244" t="str">
        <f t="shared" si="66"/>
        <v/>
      </c>
    </row>
    <row r="4268" spans="1:2" x14ac:dyDescent="0.2">
      <c r="A4268" t="str">
        <f>IF(C4268&amp;G4268&amp;D4268&lt;&gt;'Funnel setup'!$K$3&amp;'Funnel setup'!$K$4&amp;'Funnel setup'!$K$6,".",IF(A4267=".",1,A4267+1))</f>
        <v>.</v>
      </c>
      <c r="B4268" s="244" t="str">
        <f t="shared" si="66"/>
        <v/>
      </c>
    </row>
    <row r="4269" spans="1:2" x14ac:dyDescent="0.2">
      <c r="A4269" t="str">
        <f>IF(C4269&amp;G4269&amp;D4269&lt;&gt;'Funnel setup'!$K$3&amp;'Funnel setup'!$K$4&amp;'Funnel setup'!$K$6,".",IF(A4268=".",1,A4268+1))</f>
        <v>.</v>
      </c>
      <c r="B4269" s="244" t="str">
        <f t="shared" si="66"/>
        <v/>
      </c>
    </row>
    <row r="4270" spans="1:2" x14ac:dyDescent="0.2">
      <c r="A4270" t="str">
        <f>IF(C4270&amp;G4270&amp;D4270&lt;&gt;'Funnel setup'!$K$3&amp;'Funnel setup'!$K$4&amp;'Funnel setup'!$K$6,".",IF(A4269=".",1,A4269+1))</f>
        <v>.</v>
      </c>
      <c r="B4270" s="244" t="str">
        <f t="shared" si="66"/>
        <v/>
      </c>
    </row>
    <row r="4271" spans="1:2" x14ac:dyDescent="0.2">
      <c r="A4271" t="str">
        <f>IF(C4271&amp;G4271&amp;D4271&lt;&gt;'Funnel setup'!$K$3&amp;'Funnel setup'!$K$4&amp;'Funnel setup'!$K$6,".",IF(A4270=".",1,A4270+1))</f>
        <v>.</v>
      </c>
      <c r="B4271" s="244" t="str">
        <f t="shared" si="66"/>
        <v/>
      </c>
    </row>
    <row r="4272" spans="1:2" x14ac:dyDescent="0.2">
      <c r="A4272" t="str">
        <f>IF(C4272&amp;G4272&amp;D4272&lt;&gt;'Funnel setup'!$K$3&amp;'Funnel setup'!$K$4&amp;'Funnel setup'!$K$6,".",IF(A4271=".",1,A4271+1))</f>
        <v>.</v>
      </c>
      <c r="B4272" s="244" t="str">
        <f t="shared" si="66"/>
        <v/>
      </c>
    </row>
    <row r="4273" spans="1:2" x14ac:dyDescent="0.2">
      <c r="A4273" t="str">
        <f>IF(C4273&amp;G4273&amp;D4273&lt;&gt;'Funnel setup'!$K$3&amp;'Funnel setup'!$K$4&amp;'Funnel setup'!$K$6,".",IF(A4272=".",1,A4272+1))</f>
        <v>.</v>
      </c>
      <c r="B4273" s="244" t="str">
        <f t="shared" si="66"/>
        <v/>
      </c>
    </row>
    <row r="4274" spans="1:2" x14ac:dyDescent="0.2">
      <c r="A4274" t="str">
        <f>IF(C4274&amp;G4274&amp;D4274&lt;&gt;'Funnel setup'!$K$3&amp;'Funnel setup'!$K$4&amp;'Funnel setup'!$K$6,".",IF(A4273=".",1,A4273+1))</f>
        <v>.</v>
      </c>
      <c r="B4274" s="244" t="str">
        <f t="shared" si="66"/>
        <v/>
      </c>
    </row>
    <row r="4275" spans="1:2" x14ac:dyDescent="0.2">
      <c r="A4275" t="str">
        <f>IF(C4275&amp;G4275&amp;D4275&lt;&gt;'Funnel setup'!$K$3&amp;'Funnel setup'!$K$4&amp;'Funnel setup'!$K$6,".",IF(A4274=".",1,A4274+1))</f>
        <v>.</v>
      </c>
      <c r="B4275" s="244" t="str">
        <f t="shared" si="66"/>
        <v/>
      </c>
    </row>
    <row r="4276" spans="1:2" x14ac:dyDescent="0.2">
      <c r="A4276" t="str">
        <f>IF(C4276&amp;G4276&amp;D4276&lt;&gt;'Funnel setup'!$K$3&amp;'Funnel setup'!$K$4&amp;'Funnel setup'!$K$6,".",IF(A4275=".",1,A4275+1))</f>
        <v>.</v>
      </c>
      <c r="B4276" s="244" t="str">
        <f t="shared" si="66"/>
        <v/>
      </c>
    </row>
    <row r="4277" spans="1:2" x14ac:dyDescent="0.2">
      <c r="A4277" t="str">
        <f>IF(C4277&amp;G4277&amp;D4277&lt;&gt;'Funnel setup'!$K$3&amp;'Funnel setup'!$K$4&amp;'Funnel setup'!$K$6,".",IF(A4276=".",1,A4276+1))</f>
        <v>.</v>
      </c>
      <c r="B4277" s="244" t="str">
        <f t="shared" si="66"/>
        <v/>
      </c>
    </row>
    <row r="4278" spans="1:2" x14ac:dyDescent="0.2">
      <c r="A4278" t="str">
        <f>IF(C4278&amp;G4278&amp;D4278&lt;&gt;'Funnel setup'!$K$3&amp;'Funnel setup'!$K$4&amp;'Funnel setup'!$K$6,".",IF(A4277=".",1,A4277+1))</f>
        <v>.</v>
      </c>
      <c r="B4278" s="244" t="str">
        <f t="shared" si="66"/>
        <v/>
      </c>
    </row>
    <row r="4279" spans="1:2" x14ac:dyDescent="0.2">
      <c r="A4279" t="str">
        <f>IF(C4279&amp;G4279&amp;D4279&lt;&gt;'Funnel setup'!$K$3&amp;'Funnel setup'!$K$4&amp;'Funnel setup'!$K$6,".",IF(A4278=".",1,A4278+1))</f>
        <v>.</v>
      </c>
      <c r="B4279" s="244" t="str">
        <f t="shared" si="66"/>
        <v/>
      </c>
    </row>
    <row r="4280" spans="1:2" x14ac:dyDescent="0.2">
      <c r="A4280" t="str">
        <f>IF(C4280&amp;G4280&amp;D4280&lt;&gt;'Funnel setup'!$K$3&amp;'Funnel setup'!$K$4&amp;'Funnel setup'!$K$6,".",IF(A4279=".",1,A4279+1))</f>
        <v>.</v>
      </c>
      <c r="B4280" s="244" t="str">
        <f t="shared" si="66"/>
        <v/>
      </c>
    </row>
    <row r="4281" spans="1:2" x14ac:dyDescent="0.2">
      <c r="A4281" t="str">
        <f>IF(C4281&amp;G4281&amp;D4281&lt;&gt;'Funnel setup'!$K$3&amp;'Funnel setup'!$K$4&amp;'Funnel setup'!$K$6,".",IF(A4280=".",1,A4280+1))</f>
        <v>.</v>
      </c>
      <c r="B4281" s="244" t="str">
        <f t="shared" si="66"/>
        <v/>
      </c>
    </row>
    <row r="4282" spans="1:2" x14ac:dyDescent="0.2">
      <c r="A4282" t="str">
        <f>IF(C4282&amp;G4282&amp;D4282&lt;&gt;'Funnel setup'!$K$3&amp;'Funnel setup'!$K$4&amp;'Funnel setup'!$K$6,".",IF(A4281=".",1,A4281+1))</f>
        <v>.</v>
      </c>
      <c r="B4282" s="244" t="str">
        <f t="shared" si="66"/>
        <v/>
      </c>
    </row>
    <row r="4283" spans="1:2" x14ac:dyDescent="0.2">
      <c r="A4283" t="str">
        <f>IF(C4283&amp;G4283&amp;D4283&lt;&gt;'Funnel setup'!$K$3&amp;'Funnel setup'!$K$4&amp;'Funnel setup'!$K$6,".",IF(A4282=".",1,A4282+1))</f>
        <v>.</v>
      </c>
      <c r="B4283" s="244" t="str">
        <f t="shared" si="66"/>
        <v/>
      </c>
    </row>
    <row r="4284" spans="1:2" x14ac:dyDescent="0.2">
      <c r="A4284" t="str">
        <f>IF(C4284&amp;G4284&amp;D4284&lt;&gt;'Funnel setup'!$K$3&amp;'Funnel setup'!$K$4&amp;'Funnel setup'!$K$6,".",IF(A4283=".",1,A4283+1))</f>
        <v>.</v>
      </c>
      <c r="B4284" s="244" t="str">
        <f t="shared" si="66"/>
        <v/>
      </c>
    </row>
    <row r="4285" spans="1:2" x14ac:dyDescent="0.2">
      <c r="A4285" t="str">
        <f>IF(C4285&amp;G4285&amp;D4285&lt;&gt;'Funnel setup'!$K$3&amp;'Funnel setup'!$K$4&amp;'Funnel setup'!$K$6,".",IF(A4284=".",1,A4284+1))</f>
        <v>.</v>
      </c>
      <c r="B4285" s="244" t="str">
        <f t="shared" si="66"/>
        <v/>
      </c>
    </row>
    <row r="4286" spans="1:2" x14ac:dyDescent="0.2">
      <c r="A4286" t="str">
        <f>IF(C4286&amp;G4286&amp;D4286&lt;&gt;'Funnel setup'!$K$3&amp;'Funnel setup'!$K$4&amp;'Funnel setup'!$K$6,".",IF(A4285=".",1,A4285+1))</f>
        <v>.</v>
      </c>
      <c r="B4286" s="244" t="str">
        <f t="shared" si="66"/>
        <v/>
      </c>
    </row>
    <row r="4287" spans="1:2" x14ac:dyDescent="0.2">
      <c r="A4287" t="str">
        <f>IF(C4287&amp;G4287&amp;D4287&lt;&gt;'Funnel setup'!$K$3&amp;'Funnel setup'!$K$4&amp;'Funnel setup'!$K$6,".",IF(A4286=".",1,A4286+1))</f>
        <v>.</v>
      </c>
      <c r="B4287" s="244" t="str">
        <f t="shared" si="66"/>
        <v/>
      </c>
    </row>
    <row r="4288" spans="1:2" x14ac:dyDescent="0.2">
      <c r="A4288" t="str">
        <f>IF(C4288&amp;G4288&amp;D4288&lt;&gt;'Funnel setup'!$K$3&amp;'Funnel setup'!$K$4&amp;'Funnel setup'!$K$6,".",IF(A4287=".",1,A4287+1))</f>
        <v>.</v>
      </c>
      <c r="B4288" s="244" t="str">
        <f t="shared" si="66"/>
        <v/>
      </c>
    </row>
    <row r="4289" spans="1:2" x14ac:dyDescent="0.2">
      <c r="A4289" t="str">
        <f>IF(C4289&amp;G4289&amp;D4289&lt;&gt;'Funnel setup'!$K$3&amp;'Funnel setup'!$K$4&amp;'Funnel setup'!$K$6,".",IF(A4288=".",1,A4288+1))</f>
        <v>.</v>
      </c>
      <c r="B4289" s="244" t="str">
        <f t="shared" si="66"/>
        <v/>
      </c>
    </row>
    <row r="4290" spans="1:2" x14ac:dyDescent="0.2">
      <c r="A4290" t="str">
        <f>IF(C4290&amp;G4290&amp;D4290&lt;&gt;'Funnel setup'!$K$3&amp;'Funnel setup'!$K$4&amp;'Funnel setup'!$K$6,".",IF(A4289=".",1,A4289+1))</f>
        <v>.</v>
      </c>
      <c r="B4290" s="244" t="str">
        <f t="shared" ref="B4290:B4353" si="67">C4290&amp;D4290&amp;F4290&amp;G4290</f>
        <v/>
      </c>
    </row>
    <row r="4291" spans="1:2" x14ac:dyDescent="0.2">
      <c r="A4291" t="str">
        <f>IF(C4291&amp;G4291&amp;D4291&lt;&gt;'Funnel setup'!$K$3&amp;'Funnel setup'!$K$4&amp;'Funnel setup'!$K$6,".",IF(A4290=".",1,A4290+1))</f>
        <v>.</v>
      </c>
      <c r="B4291" s="244" t="str">
        <f t="shared" si="67"/>
        <v/>
      </c>
    </row>
    <row r="4292" spans="1:2" x14ac:dyDescent="0.2">
      <c r="A4292" t="str">
        <f>IF(C4292&amp;G4292&amp;D4292&lt;&gt;'Funnel setup'!$K$3&amp;'Funnel setup'!$K$4&amp;'Funnel setup'!$K$6,".",IF(A4291=".",1,A4291+1))</f>
        <v>.</v>
      </c>
      <c r="B4292" s="244" t="str">
        <f t="shared" si="67"/>
        <v/>
      </c>
    </row>
    <row r="4293" spans="1:2" x14ac:dyDescent="0.2">
      <c r="A4293" t="str">
        <f>IF(C4293&amp;G4293&amp;D4293&lt;&gt;'Funnel setup'!$K$3&amp;'Funnel setup'!$K$4&amp;'Funnel setup'!$K$6,".",IF(A4292=".",1,A4292+1))</f>
        <v>.</v>
      </c>
      <c r="B4293" s="244" t="str">
        <f t="shared" si="67"/>
        <v/>
      </c>
    </row>
    <row r="4294" spans="1:2" x14ac:dyDescent="0.2">
      <c r="A4294" t="str">
        <f>IF(C4294&amp;G4294&amp;D4294&lt;&gt;'Funnel setup'!$K$3&amp;'Funnel setup'!$K$4&amp;'Funnel setup'!$K$6,".",IF(A4293=".",1,A4293+1))</f>
        <v>.</v>
      </c>
      <c r="B4294" s="244" t="str">
        <f t="shared" si="67"/>
        <v/>
      </c>
    </row>
    <row r="4295" spans="1:2" x14ac:dyDescent="0.2">
      <c r="A4295" t="str">
        <f>IF(C4295&amp;G4295&amp;D4295&lt;&gt;'Funnel setup'!$K$3&amp;'Funnel setup'!$K$4&amp;'Funnel setup'!$K$6,".",IF(A4294=".",1,A4294+1))</f>
        <v>.</v>
      </c>
      <c r="B4295" s="244" t="str">
        <f t="shared" si="67"/>
        <v/>
      </c>
    </row>
    <row r="4296" spans="1:2" x14ac:dyDescent="0.2">
      <c r="A4296" t="str">
        <f>IF(C4296&amp;G4296&amp;D4296&lt;&gt;'Funnel setup'!$K$3&amp;'Funnel setup'!$K$4&amp;'Funnel setup'!$K$6,".",IF(A4295=".",1,A4295+1))</f>
        <v>.</v>
      </c>
      <c r="B4296" s="244" t="str">
        <f t="shared" si="67"/>
        <v/>
      </c>
    </row>
    <row r="4297" spans="1:2" x14ac:dyDescent="0.2">
      <c r="A4297" t="str">
        <f>IF(C4297&amp;G4297&amp;D4297&lt;&gt;'Funnel setup'!$K$3&amp;'Funnel setup'!$K$4&amp;'Funnel setup'!$K$6,".",IF(A4296=".",1,A4296+1))</f>
        <v>.</v>
      </c>
      <c r="B4297" s="244" t="str">
        <f t="shared" si="67"/>
        <v/>
      </c>
    </row>
    <row r="4298" spans="1:2" x14ac:dyDescent="0.2">
      <c r="A4298" t="str">
        <f>IF(C4298&amp;G4298&amp;D4298&lt;&gt;'Funnel setup'!$K$3&amp;'Funnel setup'!$K$4&amp;'Funnel setup'!$K$6,".",IF(A4297=".",1,A4297+1))</f>
        <v>.</v>
      </c>
      <c r="B4298" s="244" t="str">
        <f t="shared" si="67"/>
        <v/>
      </c>
    </row>
    <row r="4299" spans="1:2" x14ac:dyDescent="0.2">
      <c r="A4299" t="str">
        <f>IF(C4299&amp;G4299&amp;D4299&lt;&gt;'Funnel setup'!$K$3&amp;'Funnel setup'!$K$4&amp;'Funnel setup'!$K$6,".",IF(A4298=".",1,A4298+1))</f>
        <v>.</v>
      </c>
      <c r="B4299" s="244" t="str">
        <f t="shared" si="67"/>
        <v/>
      </c>
    </row>
    <row r="4300" spans="1:2" x14ac:dyDescent="0.2">
      <c r="A4300" t="str">
        <f>IF(C4300&amp;G4300&amp;D4300&lt;&gt;'Funnel setup'!$K$3&amp;'Funnel setup'!$K$4&amp;'Funnel setup'!$K$6,".",IF(A4299=".",1,A4299+1))</f>
        <v>.</v>
      </c>
      <c r="B4300" s="244" t="str">
        <f t="shared" si="67"/>
        <v/>
      </c>
    </row>
    <row r="4301" spans="1:2" x14ac:dyDescent="0.2">
      <c r="A4301" t="str">
        <f>IF(C4301&amp;G4301&amp;D4301&lt;&gt;'Funnel setup'!$K$3&amp;'Funnel setup'!$K$4&amp;'Funnel setup'!$K$6,".",IF(A4300=".",1,A4300+1))</f>
        <v>.</v>
      </c>
      <c r="B4301" s="244" t="str">
        <f t="shared" si="67"/>
        <v/>
      </c>
    </row>
    <row r="4302" spans="1:2" x14ac:dyDescent="0.2">
      <c r="A4302" t="str">
        <f>IF(C4302&amp;G4302&amp;D4302&lt;&gt;'Funnel setup'!$K$3&amp;'Funnel setup'!$K$4&amp;'Funnel setup'!$K$6,".",IF(A4301=".",1,A4301+1))</f>
        <v>.</v>
      </c>
      <c r="B4302" s="244" t="str">
        <f t="shared" si="67"/>
        <v/>
      </c>
    </row>
    <row r="4303" spans="1:2" x14ac:dyDescent="0.2">
      <c r="A4303" t="str">
        <f>IF(C4303&amp;G4303&amp;D4303&lt;&gt;'Funnel setup'!$K$3&amp;'Funnel setup'!$K$4&amp;'Funnel setup'!$K$6,".",IF(A4302=".",1,A4302+1))</f>
        <v>.</v>
      </c>
      <c r="B4303" s="244" t="str">
        <f t="shared" si="67"/>
        <v/>
      </c>
    </row>
    <row r="4304" spans="1:2" x14ac:dyDescent="0.2">
      <c r="A4304" t="str">
        <f>IF(C4304&amp;G4304&amp;D4304&lt;&gt;'Funnel setup'!$K$3&amp;'Funnel setup'!$K$4&amp;'Funnel setup'!$K$6,".",IF(A4303=".",1,A4303+1))</f>
        <v>.</v>
      </c>
      <c r="B4304" s="244" t="str">
        <f t="shared" si="67"/>
        <v/>
      </c>
    </row>
    <row r="4305" spans="1:2" x14ac:dyDescent="0.2">
      <c r="A4305" t="str">
        <f>IF(C4305&amp;G4305&amp;D4305&lt;&gt;'Funnel setup'!$K$3&amp;'Funnel setup'!$K$4&amp;'Funnel setup'!$K$6,".",IF(A4304=".",1,A4304+1))</f>
        <v>.</v>
      </c>
      <c r="B4305" s="244" t="str">
        <f t="shared" si="67"/>
        <v/>
      </c>
    </row>
    <row r="4306" spans="1:2" x14ac:dyDescent="0.2">
      <c r="A4306" t="str">
        <f>IF(C4306&amp;G4306&amp;D4306&lt;&gt;'Funnel setup'!$K$3&amp;'Funnel setup'!$K$4&amp;'Funnel setup'!$K$6,".",IF(A4305=".",1,A4305+1))</f>
        <v>.</v>
      </c>
      <c r="B4306" s="244" t="str">
        <f t="shared" si="67"/>
        <v/>
      </c>
    </row>
    <row r="4307" spans="1:2" x14ac:dyDescent="0.2">
      <c r="A4307" t="str">
        <f>IF(C4307&amp;G4307&amp;D4307&lt;&gt;'Funnel setup'!$K$3&amp;'Funnel setup'!$K$4&amp;'Funnel setup'!$K$6,".",IF(A4306=".",1,A4306+1))</f>
        <v>.</v>
      </c>
      <c r="B4307" s="244" t="str">
        <f t="shared" si="67"/>
        <v/>
      </c>
    </row>
    <row r="4308" spans="1:2" x14ac:dyDescent="0.2">
      <c r="A4308" t="str">
        <f>IF(C4308&amp;G4308&amp;D4308&lt;&gt;'Funnel setup'!$K$3&amp;'Funnel setup'!$K$4&amp;'Funnel setup'!$K$6,".",IF(A4307=".",1,A4307+1))</f>
        <v>.</v>
      </c>
      <c r="B4308" s="244" t="str">
        <f t="shared" si="67"/>
        <v/>
      </c>
    </row>
    <row r="4309" spans="1:2" x14ac:dyDescent="0.2">
      <c r="A4309" t="str">
        <f>IF(C4309&amp;G4309&amp;D4309&lt;&gt;'Funnel setup'!$K$3&amp;'Funnel setup'!$K$4&amp;'Funnel setup'!$K$6,".",IF(A4308=".",1,A4308+1))</f>
        <v>.</v>
      </c>
      <c r="B4309" s="244" t="str">
        <f t="shared" si="67"/>
        <v/>
      </c>
    </row>
    <row r="4310" spans="1:2" x14ac:dyDescent="0.2">
      <c r="A4310" t="str">
        <f>IF(C4310&amp;G4310&amp;D4310&lt;&gt;'Funnel setup'!$K$3&amp;'Funnel setup'!$K$4&amp;'Funnel setup'!$K$6,".",IF(A4309=".",1,A4309+1))</f>
        <v>.</v>
      </c>
      <c r="B4310" s="244" t="str">
        <f t="shared" si="67"/>
        <v/>
      </c>
    </row>
    <row r="4311" spans="1:2" x14ac:dyDescent="0.2">
      <c r="A4311" t="str">
        <f>IF(C4311&amp;G4311&amp;D4311&lt;&gt;'Funnel setup'!$K$3&amp;'Funnel setup'!$K$4&amp;'Funnel setup'!$K$6,".",IF(A4310=".",1,A4310+1))</f>
        <v>.</v>
      </c>
      <c r="B4311" s="244" t="str">
        <f t="shared" si="67"/>
        <v/>
      </c>
    </row>
    <row r="4312" spans="1:2" x14ac:dyDescent="0.2">
      <c r="A4312" t="str">
        <f>IF(C4312&amp;G4312&amp;D4312&lt;&gt;'Funnel setup'!$K$3&amp;'Funnel setup'!$K$4&amp;'Funnel setup'!$K$6,".",IF(A4311=".",1,A4311+1))</f>
        <v>.</v>
      </c>
      <c r="B4312" s="244" t="str">
        <f t="shared" si="67"/>
        <v/>
      </c>
    </row>
    <row r="4313" spans="1:2" x14ac:dyDescent="0.2">
      <c r="A4313" t="str">
        <f>IF(C4313&amp;G4313&amp;D4313&lt;&gt;'Funnel setup'!$K$3&amp;'Funnel setup'!$K$4&amp;'Funnel setup'!$K$6,".",IF(A4312=".",1,A4312+1))</f>
        <v>.</v>
      </c>
      <c r="B4313" s="244" t="str">
        <f t="shared" si="67"/>
        <v/>
      </c>
    </row>
    <row r="4314" spans="1:2" x14ac:dyDescent="0.2">
      <c r="A4314" t="str">
        <f>IF(C4314&amp;G4314&amp;D4314&lt;&gt;'Funnel setup'!$K$3&amp;'Funnel setup'!$K$4&amp;'Funnel setup'!$K$6,".",IF(A4313=".",1,A4313+1))</f>
        <v>.</v>
      </c>
      <c r="B4314" s="244" t="str">
        <f t="shared" si="67"/>
        <v/>
      </c>
    </row>
    <row r="4315" spans="1:2" x14ac:dyDescent="0.2">
      <c r="A4315" t="str">
        <f>IF(C4315&amp;G4315&amp;D4315&lt;&gt;'Funnel setup'!$K$3&amp;'Funnel setup'!$K$4&amp;'Funnel setup'!$K$6,".",IF(A4314=".",1,A4314+1))</f>
        <v>.</v>
      </c>
      <c r="B4315" s="244" t="str">
        <f t="shared" si="67"/>
        <v/>
      </c>
    </row>
    <row r="4316" spans="1:2" x14ac:dyDescent="0.2">
      <c r="A4316" t="str">
        <f>IF(C4316&amp;G4316&amp;D4316&lt;&gt;'Funnel setup'!$K$3&amp;'Funnel setup'!$K$4&amp;'Funnel setup'!$K$6,".",IF(A4315=".",1,A4315+1))</f>
        <v>.</v>
      </c>
      <c r="B4316" s="244" t="str">
        <f t="shared" si="67"/>
        <v/>
      </c>
    </row>
    <row r="4317" spans="1:2" x14ac:dyDescent="0.2">
      <c r="A4317" t="str">
        <f>IF(C4317&amp;G4317&amp;D4317&lt;&gt;'Funnel setup'!$K$3&amp;'Funnel setup'!$K$4&amp;'Funnel setup'!$K$6,".",IF(A4316=".",1,A4316+1))</f>
        <v>.</v>
      </c>
      <c r="B4317" s="244" t="str">
        <f t="shared" si="67"/>
        <v/>
      </c>
    </row>
    <row r="4318" spans="1:2" x14ac:dyDescent="0.2">
      <c r="A4318" t="str">
        <f>IF(C4318&amp;G4318&amp;D4318&lt;&gt;'Funnel setup'!$K$3&amp;'Funnel setup'!$K$4&amp;'Funnel setup'!$K$6,".",IF(A4317=".",1,A4317+1))</f>
        <v>.</v>
      </c>
      <c r="B4318" s="244" t="str">
        <f t="shared" si="67"/>
        <v/>
      </c>
    </row>
    <row r="4319" spans="1:2" x14ac:dyDescent="0.2">
      <c r="A4319" t="str">
        <f>IF(C4319&amp;G4319&amp;D4319&lt;&gt;'Funnel setup'!$K$3&amp;'Funnel setup'!$K$4&amp;'Funnel setup'!$K$6,".",IF(A4318=".",1,A4318+1))</f>
        <v>.</v>
      </c>
      <c r="B4319" s="244" t="str">
        <f t="shared" si="67"/>
        <v/>
      </c>
    </row>
    <row r="4320" spans="1:2" x14ac:dyDescent="0.2">
      <c r="A4320" t="str">
        <f>IF(C4320&amp;G4320&amp;D4320&lt;&gt;'Funnel setup'!$K$3&amp;'Funnel setup'!$K$4&amp;'Funnel setup'!$K$6,".",IF(A4319=".",1,A4319+1))</f>
        <v>.</v>
      </c>
      <c r="B4320" s="244" t="str">
        <f t="shared" si="67"/>
        <v/>
      </c>
    </row>
    <row r="4321" spans="1:2" x14ac:dyDescent="0.2">
      <c r="A4321" t="str">
        <f>IF(C4321&amp;G4321&amp;D4321&lt;&gt;'Funnel setup'!$K$3&amp;'Funnel setup'!$K$4&amp;'Funnel setup'!$K$6,".",IF(A4320=".",1,A4320+1))</f>
        <v>.</v>
      </c>
      <c r="B4321" s="244" t="str">
        <f t="shared" si="67"/>
        <v/>
      </c>
    </row>
    <row r="4322" spans="1:2" x14ac:dyDescent="0.2">
      <c r="A4322" t="str">
        <f>IF(C4322&amp;G4322&amp;D4322&lt;&gt;'Funnel setup'!$K$3&amp;'Funnel setup'!$K$4&amp;'Funnel setup'!$K$6,".",IF(A4321=".",1,A4321+1))</f>
        <v>.</v>
      </c>
      <c r="B4322" s="244" t="str">
        <f t="shared" si="67"/>
        <v/>
      </c>
    </row>
    <row r="4323" spans="1:2" x14ac:dyDescent="0.2">
      <c r="A4323" t="str">
        <f>IF(C4323&amp;G4323&amp;D4323&lt;&gt;'Funnel setup'!$K$3&amp;'Funnel setup'!$K$4&amp;'Funnel setup'!$K$6,".",IF(A4322=".",1,A4322+1))</f>
        <v>.</v>
      </c>
      <c r="B4323" s="244" t="str">
        <f t="shared" si="67"/>
        <v/>
      </c>
    </row>
    <row r="4324" spans="1:2" x14ac:dyDescent="0.2">
      <c r="A4324" t="str">
        <f>IF(C4324&amp;G4324&amp;D4324&lt;&gt;'Funnel setup'!$K$3&amp;'Funnel setup'!$K$4&amp;'Funnel setup'!$K$6,".",IF(A4323=".",1,A4323+1))</f>
        <v>.</v>
      </c>
      <c r="B4324" s="244" t="str">
        <f t="shared" si="67"/>
        <v/>
      </c>
    </row>
    <row r="4325" spans="1:2" x14ac:dyDescent="0.2">
      <c r="A4325" t="str">
        <f>IF(C4325&amp;G4325&amp;D4325&lt;&gt;'Funnel setup'!$K$3&amp;'Funnel setup'!$K$4&amp;'Funnel setup'!$K$6,".",IF(A4324=".",1,A4324+1))</f>
        <v>.</v>
      </c>
      <c r="B4325" s="244" t="str">
        <f t="shared" si="67"/>
        <v/>
      </c>
    </row>
    <row r="4326" spans="1:2" x14ac:dyDescent="0.2">
      <c r="A4326" t="str">
        <f>IF(C4326&amp;G4326&amp;D4326&lt;&gt;'Funnel setup'!$K$3&amp;'Funnel setup'!$K$4&amp;'Funnel setup'!$K$6,".",IF(A4325=".",1,A4325+1))</f>
        <v>.</v>
      </c>
      <c r="B4326" s="244" t="str">
        <f t="shared" si="67"/>
        <v/>
      </c>
    </row>
    <row r="4327" spans="1:2" x14ac:dyDescent="0.2">
      <c r="A4327" t="str">
        <f>IF(C4327&amp;G4327&amp;D4327&lt;&gt;'Funnel setup'!$K$3&amp;'Funnel setup'!$K$4&amp;'Funnel setup'!$K$6,".",IF(A4326=".",1,A4326+1))</f>
        <v>.</v>
      </c>
      <c r="B4327" s="244" t="str">
        <f t="shared" si="67"/>
        <v/>
      </c>
    </row>
    <row r="4328" spans="1:2" x14ac:dyDescent="0.2">
      <c r="A4328" t="str">
        <f>IF(C4328&amp;G4328&amp;D4328&lt;&gt;'Funnel setup'!$K$3&amp;'Funnel setup'!$K$4&amp;'Funnel setup'!$K$6,".",IF(A4327=".",1,A4327+1))</f>
        <v>.</v>
      </c>
      <c r="B4328" s="244" t="str">
        <f t="shared" si="67"/>
        <v/>
      </c>
    </row>
    <row r="4329" spans="1:2" x14ac:dyDescent="0.2">
      <c r="A4329" t="str">
        <f>IF(C4329&amp;G4329&amp;D4329&lt;&gt;'Funnel setup'!$K$3&amp;'Funnel setup'!$K$4&amp;'Funnel setup'!$K$6,".",IF(A4328=".",1,A4328+1))</f>
        <v>.</v>
      </c>
      <c r="B4329" s="244" t="str">
        <f t="shared" si="67"/>
        <v/>
      </c>
    </row>
    <row r="4330" spans="1:2" x14ac:dyDescent="0.2">
      <c r="A4330" t="str">
        <f>IF(C4330&amp;G4330&amp;D4330&lt;&gt;'Funnel setup'!$K$3&amp;'Funnel setup'!$K$4&amp;'Funnel setup'!$K$6,".",IF(A4329=".",1,A4329+1))</f>
        <v>.</v>
      </c>
      <c r="B4330" s="244" t="str">
        <f t="shared" si="67"/>
        <v/>
      </c>
    </row>
    <row r="4331" spans="1:2" x14ac:dyDescent="0.2">
      <c r="A4331" t="str">
        <f>IF(C4331&amp;G4331&amp;D4331&lt;&gt;'Funnel setup'!$K$3&amp;'Funnel setup'!$K$4&amp;'Funnel setup'!$K$6,".",IF(A4330=".",1,A4330+1))</f>
        <v>.</v>
      </c>
      <c r="B4331" s="244" t="str">
        <f t="shared" si="67"/>
        <v/>
      </c>
    </row>
    <row r="4332" spans="1:2" x14ac:dyDescent="0.2">
      <c r="A4332" t="str">
        <f>IF(C4332&amp;G4332&amp;D4332&lt;&gt;'Funnel setup'!$K$3&amp;'Funnel setup'!$K$4&amp;'Funnel setup'!$K$6,".",IF(A4331=".",1,A4331+1))</f>
        <v>.</v>
      </c>
      <c r="B4332" s="244" t="str">
        <f t="shared" si="67"/>
        <v/>
      </c>
    </row>
    <row r="4333" spans="1:2" x14ac:dyDescent="0.2">
      <c r="A4333" t="str">
        <f>IF(C4333&amp;G4333&amp;D4333&lt;&gt;'Funnel setup'!$K$3&amp;'Funnel setup'!$K$4&amp;'Funnel setup'!$K$6,".",IF(A4332=".",1,A4332+1))</f>
        <v>.</v>
      </c>
      <c r="B4333" s="244" t="str">
        <f t="shared" si="67"/>
        <v/>
      </c>
    </row>
    <row r="4334" spans="1:2" x14ac:dyDescent="0.2">
      <c r="A4334" t="str">
        <f>IF(C4334&amp;G4334&amp;D4334&lt;&gt;'Funnel setup'!$K$3&amp;'Funnel setup'!$K$4&amp;'Funnel setup'!$K$6,".",IF(A4333=".",1,A4333+1))</f>
        <v>.</v>
      </c>
      <c r="B4334" s="244" t="str">
        <f t="shared" si="67"/>
        <v/>
      </c>
    </row>
    <row r="4335" spans="1:2" x14ac:dyDescent="0.2">
      <c r="A4335" t="str">
        <f>IF(C4335&amp;G4335&amp;D4335&lt;&gt;'Funnel setup'!$K$3&amp;'Funnel setup'!$K$4&amp;'Funnel setup'!$K$6,".",IF(A4334=".",1,A4334+1))</f>
        <v>.</v>
      </c>
      <c r="B4335" s="244" t="str">
        <f t="shared" si="67"/>
        <v/>
      </c>
    </row>
    <row r="4336" spans="1:2" x14ac:dyDescent="0.2">
      <c r="A4336" t="str">
        <f>IF(C4336&amp;G4336&amp;D4336&lt;&gt;'Funnel setup'!$K$3&amp;'Funnel setup'!$K$4&amp;'Funnel setup'!$K$6,".",IF(A4335=".",1,A4335+1))</f>
        <v>.</v>
      </c>
      <c r="B4336" s="244" t="str">
        <f t="shared" si="67"/>
        <v/>
      </c>
    </row>
    <row r="4337" spans="1:2" x14ac:dyDescent="0.2">
      <c r="A4337" t="str">
        <f>IF(C4337&amp;G4337&amp;D4337&lt;&gt;'Funnel setup'!$K$3&amp;'Funnel setup'!$K$4&amp;'Funnel setup'!$K$6,".",IF(A4336=".",1,A4336+1))</f>
        <v>.</v>
      </c>
      <c r="B4337" s="244" t="str">
        <f t="shared" si="67"/>
        <v/>
      </c>
    </row>
    <row r="4338" spans="1:2" x14ac:dyDescent="0.2">
      <c r="A4338" t="str">
        <f>IF(C4338&amp;G4338&amp;D4338&lt;&gt;'Funnel setup'!$K$3&amp;'Funnel setup'!$K$4&amp;'Funnel setup'!$K$6,".",IF(A4337=".",1,A4337+1))</f>
        <v>.</v>
      </c>
      <c r="B4338" s="244" t="str">
        <f t="shared" si="67"/>
        <v/>
      </c>
    </row>
    <row r="4339" spans="1:2" x14ac:dyDescent="0.2">
      <c r="A4339" t="str">
        <f>IF(C4339&amp;G4339&amp;D4339&lt;&gt;'Funnel setup'!$K$3&amp;'Funnel setup'!$K$4&amp;'Funnel setup'!$K$6,".",IF(A4338=".",1,A4338+1))</f>
        <v>.</v>
      </c>
      <c r="B4339" s="244" t="str">
        <f t="shared" si="67"/>
        <v/>
      </c>
    </row>
    <row r="4340" spans="1:2" x14ac:dyDescent="0.2">
      <c r="A4340" t="str">
        <f>IF(C4340&amp;G4340&amp;D4340&lt;&gt;'Funnel setup'!$K$3&amp;'Funnel setup'!$K$4&amp;'Funnel setup'!$K$6,".",IF(A4339=".",1,A4339+1))</f>
        <v>.</v>
      </c>
      <c r="B4340" s="244" t="str">
        <f t="shared" si="67"/>
        <v/>
      </c>
    </row>
    <row r="4341" spans="1:2" x14ac:dyDescent="0.2">
      <c r="A4341" t="str">
        <f>IF(C4341&amp;G4341&amp;D4341&lt;&gt;'Funnel setup'!$K$3&amp;'Funnel setup'!$K$4&amp;'Funnel setup'!$K$6,".",IF(A4340=".",1,A4340+1))</f>
        <v>.</v>
      </c>
      <c r="B4341" s="244" t="str">
        <f t="shared" si="67"/>
        <v/>
      </c>
    </row>
    <row r="4342" spans="1:2" x14ac:dyDescent="0.2">
      <c r="A4342" t="str">
        <f>IF(C4342&amp;G4342&amp;D4342&lt;&gt;'Funnel setup'!$K$3&amp;'Funnel setup'!$K$4&amp;'Funnel setup'!$K$6,".",IF(A4341=".",1,A4341+1))</f>
        <v>.</v>
      </c>
      <c r="B4342" s="244" t="str">
        <f t="shared" si="67"/>
        <v/>
      </c>
    </row>
    <row r="4343" spans="1:2" x14ac:dyDescent="0.2">
      <c r="A4343" t="str">
        <f>IF(C4343&amp;G4343&amp;D4343&lt;&gt;'Funnel setup'!$K$3&amp;'Funnel setup'!$K$4&amp;'Funnel setup'!$K$6,".",IF(A4342=".",1,A4342+1))</f>
        <v>.</v>
      </c>
      <c r="B4343" s="244" t="str">
        <f t="shared" si="67"/>
        <v/>
      </c>
    </row>
    <row r="4344" spans="1:2" x14ac:dyDescent="0.2">
      <c r="A4344" t="str">
        <f>IF(C4344&amp;G4344&amp;D4344&lt;&gt;'Funnel setup'!$K$3&amp;'Funnel setup'!$K$4&amp;'Funnel setup'!$K$6,".",IF(A4343=".",1,A4343+1))</f>
        <v>.</v>
      </c>
      <c r="B4344" s="244" t="str">
        <f t="shared" si="67"/>
        <v/>
      </c>
    </row>
    <row r="4345" spans="1:2" x14ac:dyDescent="0.2">
      <c r="A4345" t="str">
        <f>IF(C4345&amp;G4345&amp;D4345&lt;&gt;'Funnel setup'!$K$3&amp;'Funnel setup'!$K$4&amp;'Funnel setup'!$K$6,".",IF(A4344=".",1,A4344+1))</f>
        <v>.</v>
      </c>
      <c r="B4345" s="244" t="str">
        <f t="shared" si="67"/>
        <v/>
      </c>
    </row>
    <row r="4346" spans="1:2" x14ac:dyDescent="0.2">
      <c r="A4346" t="str">
        <f>IF(C4346&amp;G4346&amp;D4346&lt;&gt;'Funnel setup'!$K$3&amp;'Funnel setup'!$K$4&amp;'Funnel setup'!$K$6,".",IF(A4345=".",1,A4345+1))</f>
        <v>.</v>
      </c>
      <c r="B4346" s="244" t="str">
        <f t="shared" si="67"/>
        <v/>
      </c>
    </row>
    <row r="4347" spans="1:2" x14ac:dyDescent="0.2">
      <c r="A4347" t="str">
        <f>IF(C4347&amp;G4347&amp;D4347&lt;&gt;'Funnel setup'!$K$3&amp;'Funnel setup'!$K$4&amp;'Funnel setup'!$K$6,".",IF(A4346=".",1,A4346+1))</f>
        <v>.</v>
      </c>
      <c r="B4347" s="244" t="str">
        <f t="shared" si="67"/>
        <v/>
      </c>
    </row>
    <row r="4348" spans="1:2" x14ac:dyDescent="0.2">
      <c r="A4348" t="str">
        <f>IF(C4348&amp;G4348&amp;D4348&lt;&gt;'Funnel setup'!$K$3&amp;'Funnel setup'!$K$4&amp;'Funnel setup'!$K$6,".",IF(A4347=".",1,A4347+1))</f>
        <v>.</v>
      </c>
      <c r="B4348" s="244" t="str">
        <f t="shared" si="67"/>
        <v/>
      </c>
    </row>
    <row r="4349" spans="1:2" x14ac:dyDescent="0.2">
      <c r="A4349" t="str">
        <f>IF(C4349&amp;G4349&amp;D4349&lt;&gt;'Funnel setup'!$K$3&amp;'Funnel setup'!$K$4&amp;'Funnel setup'!$K$6,".",IF(A4348=".",1,A4348+1))</f>
        <v>.</v>
      </c>
      <c r="B4349" s="244" t="str">
        <f t="shared" si="67"/>
        <v/>
      </c>
    </row>
    <row r="4350" spans="1:2" x14ac:dyDescent="0.2">
      <c r="A4350" t="str">
        <f>IF(C4350&amp;G4350&amp;D4350&lt;&gt;'Funnel setup'!$K$3&amp;'Funnel setup'!$K$4&amp;'Funnel setup'!$K$6,".",IF(A4349=".",1,A4349+1))</f>
        <v>.</v>
      </c>
      <c r="B4350" s="244" t="str">
        <f t="shared" si="67"/>
        <v/>
      </c>
    </row>
    <row r="4351" spans="1:2" x14ac:dyDescent="0.2">
      <c r="A4351" t="str">
        <f>IF(C4351&amp;G4351&amp;D4351&lt;&gt;'Funnel setup'!$K$3&amp;'Funnel setup'!$K$4&amp;'Funnel setup'!$K$6,".",IF(A4350=".",1,A4350+1))</f>
        <v>.</v>
      </c>
      <c r="B4351" s="244" t="str">
        <f t="shared" si="67"/>
        <v/>
      </c>
    </row>
    <row r="4352" spans="1:2" x14ac:dyDescent="0.2">
      <c r="A4352" t="str">
        <f>IF(C4352&amp;G4352&amp;D4352&lt;&gt;'Funnel setup'!$K$3&amp;'Funnel setup'!$K$4&amp;'Funnel setup'!$K$6,".",IF(A4351=".",1,A4351+1))</f>
        <v>.</v>
      </c>
      <c r="B4352" s="244" t="str">
        <f t="shared" si="67"/>
        <v/>
      </c>
    </row>
    <row r="4353" spans="1:2" x14ac:dyDescent="0.2">
      <c r="A4353" t="str">
        <f>IF(C4353&amp;G4353&amp;D4353&lt;&gt;'Funnel setup'!$K$3&amp;'Funnel setup'!$K$4&amp;'Funnel setup'!$K$6,".",IF(A4352=".",1,A4352+1))</f>
        <v>.</v>
      </c>
      <c r="B4353" s="244" t="str">
        <f t="shared" si="67"/>
        <v/>
      </c>
    </row>
    <row r="4354" spans="1:2" x14ac:dyDescent="0.2">
      <c r="A4354" t="str">
        <f>IF(C4354&amp;G4354&amp;D4354&lt;&gt;'Funnel setup'!$K$3&amp;'Funnel setup'!$K$4&amp;'Funnel setup'!$K$6,".",IF(A4353=".",1,A4353+1))</f>
        <v>.</v>
      </c>
      <c r="B4354" s="244" t="str">
        <f t="shared" ref="B4354:B4417" si="68">C4354&amp;D4354&amp;F4354&amp;G4354</f>
        <v/>
      </c>
    </row>
    <row r="4355" spans="1:2" x14ac:dyDescent="0.2">
      <c r="A4355" t="str">
        <f>IF(C4355&amp;G4355&amp;D4355&lt;&gt;'Funnel setup'!$K$3&amp;'Funnel setup'!$K$4&amp;'Funnel setup'!$K$6,".",IF(A4354=".",1,A4354+1))</f>
        <v>.</v>
      </c>
      <c r="B4355" s="244" t="str">
        <f t="shared" si="68"/>
        <v/>
      </c>
    </row>
    <row r="4356" spans="1:2" x14ac:dyDescent="0.2">
      <c r="A4356" t="str">
        <f>IF(C4356&amp;G4356&amp;D4356&lt;&gt;'Funnel setup'!$K$3&amp;'Funnel setup'!$K$4&amp;'Funnel setup'!$K$6,".",IF(A4355=".",1,A4355+1))</f>
        <v>.</v>
      </c>
      <c r="B4356" s="244" t="str">
        <f t="shared" si="68"/>
        <v/>
      </c>
    </row>
    <row r="4357" spans="1:2" x14ac:dyDescent="0.2">
      <c r="A4357" t="str">
        <f>IF(C4357&amp;G4357&amp;D4357&lt;&gt;'Funnel setup'!$K$3&amp;'Funnel setup'!$K$4&amp;'Funnel setup'!$K$6,".",IF(A4356=".",1,A4356+1))</f>
        <v>.</v>
      </c>
      <c r="B4357" s="244" t="str">
        <f t="shared" si="68"/>
        <v/>
      </c>
    </row>
    <row r="4358" spans="1:2" x14ac:dyDescent="0.2">
      <c r="A4358" t="str">
        <f>IF(C4358&amp;G4358&amp;D4358&lt;&gt;'Funnel setup'!$K$3&amp;'Funnel setup'!$K$4&amp;'Funnel setup'!$K$6,".",IF(A4357=".",1,A4357+1))</f>
        <v>.</v>
      </c>
      <c r="B4358" s="244" t="str">
        <f t="shared" si="68"/>
        <v/>
      </c>
    </row>
    <row r="4359" spans="1:2" x14ac:dyDescent="0.2">
      <c r="A4359" t="str">
        <f>IF(C4359&amp;G4359&amp;D4359&lt;&gt;'Funnel setup'!$K$3&amp;'Funnel setup'!$K$4&amp;'Funnel setup'!$K$6,".",IF(A4358=".",1,A4358+1))</f>
        <v>.</v>
      </c>
      <c r="B4359" s="244" t="str">
        <f t="shared" si="68"/>
        <v/>
      </c>
    </row>
    <row r="4360" spans="1:2" x14ac:dyDescent="0.2">
      <c r="A4360" t="str">
        <f>IF(C4360&amp;G4360&amp;D4360&lt;&gt;'Funnel setup'!$K$3&amp;'Funnel setup'!$K$4&amp;'Funnel setup'!$K$6,".",IF(A4359=".",1,A4359+1))</f>
        <v>.</v>
      </c>
      <c r="B4360" s="244" t="str">
        <f t="shared" si="68"/>
        <v/>
      </c>
    </row>
    <row r="4361" spans="1:2" x14ac:dyDescent="0.2">
      <c r="A4361" t="str">
        <f>IF(C4361&amp;G4361&amp;D4361&lt;&gt;'Funnel setup'!$K$3&amp;'Funnel setup'!$K$4&amp;'Funnel setup'!$K$6,".",IF(A4360=".",1,A4360+1))</f>
        <v>.</v>
      </c>
      <c r="B4361" s="244" t="str">
        <f t="shared" si="68"/>
        <v/>
      </c>
    </row>
    <row r="4362" spans="1:2" x14ac:dyDescent="0.2">
      <c r="A4362" t="str">
        <f>IF(C4362&amp;G4362&amp;D4362&lt;&gt;'Funnel setup'!$K$3&amp;'Funnel setup'!$K$4&amp;'Funnel setup'!$K$6,".",IF(A4361=".",1,A4361+1))</f>
        <v>.</v>
      </c>
      <c r="B4362" s="244" t="str">
        <f t="shared" si="68"/>
        <v/>
      </c>
    </row>
    <row r="4363" spans="1:2" x14ac:dyDescent="0.2">
      <c r="A4363" t="str">
        <f>IF(C4363&amp;G4363&amp;D4363&lt;&gt;'Funnel setup'!$K$3&amp;'Funnel setup'!$K$4&amp;'Funnel setup'!$K$6,".",IF(A4362=".",1,A4362+1))</f>
        <v>.</v>
      </c>
      <c r="B4363" s="244" t="str">
        <f t="shared" si="68"/>
        <v/>
      </c>
    </row>
    <row r="4364" spans="1:2" x14ac:dyDescent="0.2">
      <c r="A4364" t="str">
        <f>IF(C4364&amp;G4364&amp;D4364&lt;&gt;'Funnel setup'!$K$3&amp;'Funnel setup'!$K$4&amp;'Funnel setup'!$K$6,".",IF(A4363=".",1,A4363+1))</f>
        <v>.</v>
      </c>
      <c r="B4364" s="244" t="str">
        <f t="shared" si="68"/>
        <v/>
      </c>
    </row>
    <row r="4365" spans="1:2" x14ac:dyDescent="0.2">
      <c r="A4365" t="str">
        <f>IF(C4365&amp;G4365&amp;D4365&lt;&gt;'Funnel setup'!$K$3&amp;'Funnel setup'!$K$4&amp;'Funnel setup'!$K$6,".",IF(A4364=".",1,A4364+1))</f>
        <v>.</v>
      </c>
      <c r="B4365" s="244" t="str">
        <f t="shared" si="68"/>
        <v/>
      </c>
    </row>
    <row r="4366" spans="1:2" x14ac:dyDescent="0.2">
      <c r="A4366" t="str">
        <f>IF(C4366&amp;G4366&amp;D4366&lt;&gt;'Funnel setup'!$K$3&amp;'Funnel setup'!$K$4&amp;'Funnel setup'!$K$6,".",IF(A4365=".",1,A4365+1))</f>
        <v>.</v>
      </c>
      <c r="B4366" s="244" t="str">
        <f t="shared" si="68"/>
        <v/>
      </c>
    </row>
    <row r="4367" spans="1:2" x14ac:dyDescent="0.2">
      <c r="A4367" t="str">
        <f>IF(C4367&amp;G4367&amp;D4367&lt;&gt;'Funnel setup'!$K$3&amp;'Funnel setup'!$K$4&amp;'Funnel setup'!$K$6,".",IF(A4366=".",1,A4366+1))</f>
        <v>.</v>
      </c>
      <c r="B4367" s="244" t="str">
        <f t="shared" si="68"/>
        <v/>
      </c>
    </row>
    <row r="4368" spans="1:2" x14ac:dyDescent="0.2">
      <c r="A4368" t="str">
        <f>IF(C4368&amp;G4368&amp;D4368&lt;&gt;'Funnel setup'!$K$3&amp;'Funnel setup'!$K$4&amp;'Funnel setup'!$K$6,".",IF(A4367=".",1,A4367+1))</f>
        <v>.</v>
      </c>
      <c r="B4368" s="244" t="str">
        <f t="shared" si="68"/>
        <v/>
      </c>
    </row>
    <row r="4369" spans="1:2" x14ac:dyDescent="0.2">
      <c r="A4369" t="str">
        <f>IF(C4369&amp;G4369&amp;D4369&lt;&gt;'Funnel setup'!$K$3&amp;'Funnel setup'!$K$4&amp;'Funnel setup'!$K$6,".",IF(A4368=".",1,A4368+1))</f>
        <v>.</v>
      </c>
      <c r="B4369" s="244" t="str">
        <f t="shared" si="68"/>
        <v/>
      </c>
    </row>
    <row r="4370" spans="1:2" x14ac:dyDescent="0.2">
      <c r="A4370" t="str">
        <f>IF(C4370&amp;G4370&amp;D4370&lt;&gt;'Funnel setup'!$K$3&amp;'Funnel setup'!$K$4&amp;'Funnel setup'!$K$6,".",IF(A4369=".",1,A4369+1))</f>
        <v>.</v>
      </c>
      <c r="B4370" s="244" t="str">
        <f t="shared" si="68"/>
        <v/>
      </c>
    </row>
    <row r="4371" spans="1:2" x14ac:dyDescent="0.2">
      <c r="A4371" t="str">
        <f>IF(C4371&amp;G4371&amp;D4371&lt;&gt;'Funnel setup'!$K$3&amp;'Funnel setup'!$K$4&amp;'Funnel setup'!$K$6,".",IF(A4370=".",1,A4370+1))</f>
        <v>.</v>
      </c>
      <c r="B4371" s="244" t="str">
        <f t="shared" si="68"/>
        <v/>
      </c>
    </row>
    <row r="4372" spans="1:2" x14ac:dyDescent="0.2">
      <c r="A4372" t="str">
        <f>IF(C4372&amp;G4372&amp;D4372&lt;&gt;'Funnel setup'!$K$3&amp;'Funnel setup'!$K$4&amp;'Funnel setup'!$K$6,".",IF(A4371=".",1,A4371+1))</f>
        <v>.</v>
      </c>
      <c r="B4372" s="244" t="str">
        <f t="shared" si="68"/>
        <v/>
      </c>
    </row>
    <row r="4373" spans="1:2" x14ac:dyDescent="0.2">
      <c r="A4373" t="str">
        <f>IF(C4373&amp;G4373&amp;D4373&lt;&gt;'Funnel setup'!$K$3&amp;'Funnel setup'!$K$4&amp;'Funnel setup'!$K$6,".",IF(A4372=".",1,A4372+1))</f>
        <v>.</v>
      </c>
      <c r="B4373" s="244" t="str">
        <f t="shared" si="68"/>
        <v/>
      </c>
    </row>
    <row r="4374" spans="1:2" x14ac:dyDescent="0.2">
      <c r="A4374" t="str">
        <f>IF(C4374&amp;G4374&amp;D4374&lt;&gt;'Funnel setup'!$K$3&amp;'Funnel setup'!$K$4&amp;'Funnel setup'!$K$6,".",IF(A4373=".",1,A4373+1))</f>
        <v>.</v>
      </c>
      <c r="B4374" s="244" t="str">
        <f t="shared" si="68"/>
        <v/>
      </c>
    </row>
    <row r="4375" spans="1:2" x14ac:dyDescent="0.2">
      <c r="A4375" t="str">
        <f>IF(C4375&amp;G4375&amp;D4375&lt;&gt;'Funnel setup'!$K$3&amp;'Funnel setup'!$K$4&amp;'Funnel setup'!$K$6,".",IF(A4374=".",1,A4374+1))</f>
        <v>.</v>
      </c>
      <c r="B4375" s="244" t="str">
        <f t="shared" si="68"/>
        <v/>
      </c>
    </row>
    <row r="4376" spans="1:2" x14ac:dyDescent="0.2">
      <c r="A4376" t="str">
        <f>IF(C4376&amp;G4376&amp;D4376&lt;&gt;'Funnel setup'!$K$3&amp;'Funnel setup'!$K$4&amp;'Funnel setup'!$K$6,".",IF(A4375=".",1,A4375+1))</f>
        <v>.</v>
      </c>
      <c r="B4376" s="244" t="str">
        <f t="shared" si="68"/>
        <v/>
      </c>
    </row>
    <row r="4377" spans="1:2" x14ac:dyDescent="0.2">
      <c r="A4377" t="str">
        <f>IF(C4377&amp;G4377&amp;D4377&lt;&gt;'Funnel setup'!$K$3&amp;'Funnel setup'!$K$4&amp;'Funnel setup'!$K$6,".",IF(A4376=".",1,A4376+1))</f>
        <v>.</v>
      </c>
      <c r="B4377" s="244" t="str">
        <f t="shared" si="68"/>
        <v/>
      </c>
    </row>
    <row r="4378" spans="1:2" x14ac:dyDescent="0.2">
      <c r="A4378" t="str">
        <f>IF(C4378&amp;G4378&amp;D4378&lt;&gt;'Funnel setup'!$K$3&amp;'Funnel setup'!$K$4&amp;'Funnel setup'!$K$6,".",IF(A4377=".",1,A4377+1))</f>
        <v>.</v>
      </c>
      <c r="B4378" s="244" t="str">
        <f t="shared" si="68"/>
        <v/>
      </c>
    </row>
    <row r="4379" spans="1:2" x14ac:dyDescent="0.2">
      <c r="A4379" t="str">
        <f>IF(C4379&amp;G4379&amp;D4379&lt;&gt;'Funnel setup'!$K$3&amp;'Funnel setup'!$K$4&amp;'Funnel setup'!$K$6,".",IF(A4378=".",1,A4378+1))</f>
        <v>.</v>
      </c>
      <c r="B4379" s="244" t="str">
        <f t="shared" si="68"/>
        <v/>
      </c>
    </row>
    <row r="4380" spans="1:2" x14ac:dyDescent="0.2">
      <c r="A4380" t="str">
        <f>IF(C4380&amp;G4380&amp;D4380&lt;&gt;'Funnel setup'!$K$3&amp;'Funnel setup'!$K$4&amp;'Funnel setup'!$K$6,".",IF(A4379=".",1,A4379+1))</f>
        <v>.</v>
      </c>
      <c r="B4380" s="244" t="str">
        <f t="shared" si="68"/>
        <v/>
      </c>
    </row>
    <row r="4381" spans="1:2" x14ac:dyDescent="0.2">
      <c r="A4381" t="str">
        <f>IF(C4381&amp;G4381&amp;D4381&lt;&gt;'Funnel setup'!$K$3&amp;'Funnel setup'!$K$4&amp;'Funnel setup'!$K$6,".",IF(A4380=".",1,A4380+1))</f>
        <v>.</v>
      </c>
      <c r="B4381" s="244" t="str">
        <f t="shared" si="68"/>
        <v/>
      </c>
    </row>
    <row r="4382" spans="1:2" x14ac:dyDescent="0.2">
      <c r="A4382" t="str">
        <f>IF(C4382&amp;G4382&amp;D4382&lt;&gt;'Funnel setup'!$K$3&amp;'Funnel setup'!$K$4&amp;'Funnel setup'!$K$6,".",IF(A4381=".",1,A4381+1))</f>
        <v>.</v>
      </c>
      <c r="B4382" s="244" t="str">
        <f t="shared" si="68"/>
        <v/>
      </c>
    </row>
    <row r="4383" spans="1:2" x14ac:dyDescent="0.2">
      <c r="A4383" t="str">
        <f>IF(C4383&amp;G4383&amp;D4383&lt;&gt;'Funnel setup'!$K$3&amp;'Funnel setup'!$K$4&amp;'Funnel setup'!$K$6,".",IF(A4382=".",1,A4382+1))</f>
        <v>.</v>
      </c>
      <c r="B4383" s="244" t="str">
        <f t="shared" si="68"/>
        <v/>
      </c>
    </row>
    <row r="4384" spans="1:2" x14ac:dyDescent="0.2">
      <c r="A4384" t="str">
        <f>IF(C4384&amp;G4384&amp;D4384&lt;&gt;'Funnel setup'!$K$3&amp;'Funnel setup'!$K$4&amp;'Funnel setup'!$K$6,".",IF(A4383=".",1,A4383+1))</f>
        <v>.</v>
      </c>
      <c r="B4384" s="244" t="str">
        <f t="shared" si="68"/>
        <v/>
      </c>
    </row>
    <row r="4385" spans="1:2" x14ac:dyDescent="0.2">
      <c r="A4385" t="str">
        <f>IF(C4385&amp;G4385&amp;D4385&lt;&gt;'Funnel setup'!$K$3&amp;'Funnel setup'!$K$4&amp;'Funnel setup'!$K$6,".",IF(A4384=".",1,A4384+1))</f>
        <v>.</v>
      </c>
      <c r="B4385" s="244" t="str">
        <f t="shared" si="68"/>
        <v/>
      </c>
    </row>
    <row r="4386" spans="1:2" x14ac:dyDescent="0.2">
      <c r="A4386" t="str">
        <f>IF(C4386&amp;G4386&amp;D4386&lt;&gt;'Funnel setup'!$K$3&amp;'Funnel setup'!$K$4&amp;'Funnel setup'!$K$6,".",IF(A4385=".",1,A4385+1))</f>
        <v>.</v>
      </c>
      <c r="B4386" s="244" t="str">
        <f t="shared" si="68"/>
        <v/>
      </c>
    </row>
    <row r="4387" spans="1:2" x14ac:dyDescent="0.2">
      <c r="A4387" t="str">
        <f>IF(C4387&amp;G4387&amp;D4387&lt;&gt;'Funnel setup'!$K$3&amp;'Funnel setup'!$K$4&amp;'Funnel setup'!$K$6,".",IF(A4386=".",1,A4386+1))</f>
        <v>.</v>
      </c>
      <c r="B4387" s="244" t="str">
        <f t="shared" si="68"/>
        <v/>
      </c>
    </row>
    <row r="4388" spans="1:2" x14ac:dyDescent="0.2">
      <c r="A4388" t="str">
        <f>IF(C4388&amp;G4388&amp;D4388&lt;&gt;'Funnel setup'!$K$3&amp;'Funnel setup'!$K$4&amp;'Funnel setup'!$K$6,".",IF(A4387=".",1,A4387+1))</f>
        <v>.</v>
      </c>
      <c r="B4388" s="244" t="str">
        <f t="shared" si="68"/>
        <v/>
      </c>
    </row>
    <row r="4389" spans="1:2" x14ac:dyDescent="0.2">
      <c r="A4389" t="str">
        <f>IF(C4389&amp;G4389&amp;D4389&lt;&gt;'Funnel setup'!$K$3&amp;'Funnel setup'!$K$4&amp;'Funnel setup'!$K$6,".",IF(A4388=".",1,A4388+1))</f>
        <v>.</v>
      </c>
      <c r="B4389" s="244" t="str">
        <f t="shared" si="68"/>
        <v/>
      </c>
    </row>
    <row r="4390" spans="1:2" x14ac:dyDescent="0.2">
      <c r="A4390" t="str">
        <f>IF(C4390&amp;G4390&amp;D4390&lt;&gt;'Funnel setup'!$K$3&amp;'Funnel setup'!$K$4&amp;'Funnel setup'!$K$6,".",IF(A4389=".",1,A4389+1))</f>
        <v>.</v>
      </c>
      <c r="B4390" s="244" t="str">
        <f t="shared" si="68"/>
        <v/>
      </c>
    </row>
    <row r="4391" spans="1:2" x14ac:dyDescent="0.2">
      <c r="A4391" t="str">
        <f>IF(C4391&amp;G4391&amp;D4391&lt;&gt;'Funnel setup'!$K$3&amp;'Funnel setup'!$K$4&amp;'Funnel setup'!$K$6,".",IF(A4390=".",1,A4390+1))</f>
        <v>.</v>
      </c>
      <c r="B4391" s="244" t="str">
        <f t="shared" si="68"/>
        <v/>
      </c>
    </row>
    <row r="4392" spans="1:2" x14ac:dyDescent="0.2">
      <c r="A4392" t="str">
        <f>IF(C4392&amp;G4392&amp;D4392&lt;&gt;'Funnel setup'!$K$3&amp;'Funnel setup'!$K$4&amp;'Funnel setup'!$K$6,".",IF(A4391=".",1,A4391+1))</f>
        <v>.</v>
      </c>
      <c r="B4392" s="244" t="str">
        <f t="shared" si="68"/>
        <v/>
      </c>
    </row>
    <row r="4393" spans="1:2" x14ac:dyDescent="0.2">
      <c r="A4393" t="str">
        <f>IF(C4393&amp;G4393&amp;D4393&lt;&gt;'Funnel setup'!$K$3&amp;'Funnel setup'!$K$4&amp;'Funnel setup'!$K$6,".",IF(A4392=".",1,A4392+1))</f>
        <v>.</v>
      </c>
      <c r="B4393" s="244" t="str">
        <f t="shared" si="68"/>
        <v/>
      </c>
    </row>
    <row r="4394" spans="1:2" x14ac:dyDescent="0.2">
      <c r="A4394" t="str">
        <f>IF(C4394&amp;G4394&amp;D4394&lt;&gt;'Funnel setup'!$K$3&amp;'Funnel setup'!$K$4&amp;'Funnel setup'!$K$6,".",IF(A4393=".",1,A4393+1))</f>
        <v>.</v>
      </c>
      <c r="B4394" s="244" t="str">
        <f t="shared" si="68"/>
        <v/>
      </c>
    </row>
    <row r="4395" spans="1:2" x14ac:dyDescent="0.2">
      <c r="A4395" t="str">
        <f>IF(C4395&amp;G4395&amp;D4395&lt;&gt;'Funnel setup'!$K$3&amp;'Funnel setup'!$K$4&amp;'Funnel setup'!$K$6,".",IF(A4394=".",1,A4394+1))</f>
        <v>.</v>
      </c>
      <c r="B4395" s="244" t="str">
        <f t="shared" si="68"/>
        <v/>
      </c>
    </row>
    <row r="4396" spans="1:2" x14ac:dyDescent="0.2">
      <c r="A4396" t="str">
        <f>IF(C4396&amp;G4396&amp;D4396&lt;&gt;'Funnel setup'!$K$3&amp;'Funnel setup'!$K$4&amp;'Funnel setup'!$K$6,".",IF(A4395=".",1,A4395+1))</f>
        <v>.</v>
      </c>
      <c r="B4396" s="244" t="str">
        <f t="shared" si="68"/>
        <v/>
      </c>
    </row>
    <row r="4397" spans="1:2" x14ac:dyDescent="0.2">
      <c r="A4397" t="str">
        <f>IF(C4397&amp;G4397&amp;D4397&lt;&gt;'Funnel setup'!$K$3&amp;'Funnel setup'!$K$4&amp;'Funnel setup'!$K$6,".",IF(A4396=".",1,A4396+1))</f>
        <v>.</v>
      </c>
      <c r="B4397" s="244" t="str">
        <f t="shared" si="68"/>
        <v/>
      </c>
    </row>
    <row r="4398" spans="1:2" x14ac:dyDescent="0.2">
      <c r="A4398" t="str">
        <f>IF(C4398&amp;G4398&amp;D4398&lt;&gt;'Funnel setup'!$K$3&amp;'Funnel setup'!$K$4&amp;'Funnel setup'!$K$6,".",IF(A4397=".",1,A4397+1))</f>
        <v>.</v>
      </c>
      <c r="B4398" s="244" t="str">
        <f t="shared" si="68"/>
        <v/>
      </c>
    </row>
    <row r="4399" spans="1:2" x14ac:dyDescent="0.2">
      <c r="A4399" t="str">
        <f>IF(C4399&amp;G4399&amp;D4399&lt;&gt;'Funnel setup'!$K$3&amp;'Funnel setup'!$K$4&amp;'Funnel setup'!$K$6,".",IF(A4398=".",1,A4398+1))</f>
        <v>.</v>
      </c>
      <c r="B4399" s="244" t="str">
        <f t="shared" si="68"/>
        <v/>
      </c>
    </row>
    <row r="4400" spans="1:2" x14ac:dyDescent="0.2">
      <c r="A4400" t="str">
        <f>IF(C4400&amp;G4400&amp;D4400&lt;&gt;'Funnel setup'!$K$3&amp;'Funnel setup'!$K$4&amp;'Funnel setup'!$K$6,".",IF(A4399=".",1,A4399+1))</f>
        <v>.</v>
      </c>
      <c r="B4400" s="244" t="str">
        <f t="shared" si="68"/>
        <v/>
      </c>
    </row>
    <row r="4401" spans="1:2" x14ac:dyDescent="0.2">
      <c r="A4401" t="str">
        <f>IF(C4401&amp;G4401&amp;D4401&lt;&gt;'Funnel setup'!$K$3&amp;'Funnel setup'!$K$4&amp;'Funnel setup'!$K$6,".",IF(A4400=".",1,A4400+1))</f>
        <v>.</v>
      </c>
      <c r="B4401" s="244" t="str">
        <f t="shared" si="68"/>
        <v/>
      </c>
    </row>
    <row r="4402" spans="1:2" x14ac:dyDescent="0.2">
      <c r="A4402" t="str">
        <f>IF(C4402&amp;G4402&amp;D4402&lt;&gt;'Funnel setup'!$K$3&amp;'Funnel setup'!$K$4&amp;'Funnel setup'!$K$6,".",IF(A4401=".",1,A4401+1))</f>
        <v>.</v>
      </c>
      <c r="B4402" s="244" t="str">
        <f t="shared" si="68"/>
        <v/>
      </c>
    </row>
    <row r="4403" spans="1:2" x14ac:dyDescent="0.2">
      <c r="A4403" t="str">
        <f>IF(C4403&amp;G4403&amp;D4403&lt;&gt;'Funnel setup'!$K$3&amp;'Funnel setup'!$K$4&amp;'Funnel setup'!$K$6,".",IF(A4402=".",1,A4402+1))</f>
        <v>.</v>
      </c>
      <c r="B4403" s="244" t="str">
        <f t="shared" si="68"/>
        <v/>
      </c>
    </row>
    <row r="4404" spans="1:2" x14ac:dyDescent="0.2">
      <c r="A4404" t="str">
        <f>IF(C4404&amp;G4404&amp;D4404&lt;&gt;'Funnel setup'!$K$3&amp;'Funnel setup'!$K$4&amp;'Funnel setup'!$K$6,".",IF(A4403=".",1,A4403+1))</f>
        <v>.</v>
      </c>
      <c r="B4404" s="244" t="str">
        <f t="shared" si="68"/>
        <v/>
      </c>
    </row>
    <row r="4405" spans="1:2" x14ac:dyDescent="0.2">
      <c r="A4405" t="str">
        <f>IF(C4405&amp;G4405&amp;D4405&lt;&gt;'Funnel setup'!$K$3&amp;'Funnel setup'!$K$4&amp;'Funnel setup'!$K$6,".",IF(A4404=".",1,A4404+1))</f>
        <v>.</v>
      </c>
      <c r="B4405" s="244" t="str">
        <f t="shared" si="68"/>
        <v/>
      </c>
    </row>
    <row r="4406" spans="1:2" x14ac:dyDescent="0.2">
      <c r="A4406" t="str">
        <f>IF(C4406&amp;G4406&amp;D4406&lt;&gt;'Funnel setup'!$K$3&amp;'Funnel setup'!$K$4&amp;'Funnel setup'!$K$6,".",IF(A4405=".",1,A4405+1))</f>
        <v>.</v>
      </c>
      <c r="B4406" s="244" t="str">
        <f t="shared" si="68"/>
        <v/>
      </c>
    </row>
    <row r="4407" spans="1:2" x14ac:dyDescent="0.2">
      <c r="A4407" t="str">
        <f>IF(C4407&amp;G4407&amp;D4407&lt;&gt;'Funnel setup'!$K$3&amp;'Funnel setup'!$K$4&amp;'Funnel setup'!$K$6,".",IF(A4406=".",1,A4406+1))</f>
        <v>.</v>
      </c>
      <c r="B4407" s="244" t="str">
        <f t="shared" si="68"/>
        <v/>
      </c>
    </row>
    <row r="4408" spans="1:2" x14ac:dyDescent="0.2">
      <c r="A4408" t="str">
        <f>IF(C4408&amp;G4408&amp;D4408&lt;&gt;'Funnel setup'!$K$3&amp;'Funnel setup'!$K$4&amp;'Funnel setup'!$K$6,".",IF(A4407=".",1,A4407+1))</f>
        <v>.</v>
      </c>
      <c r="B4408" s="244" t="str">
        <f t="shared" si="68"/>
        <v/>
      </c>
    </row>
    <row r="4409" spans="1:2" x14ac:dyDescent="0.2">
      <c r="A4409" t="str">
        <f>IF(C4409&amp;G4409&amp;D4409&lt;&gt;'Funnel setup'!$K$3&amp;'Funnel setup'!$K$4&amp;'Funnel setup'!$K$6,".",IF(A4408=".",1,A4408+1))</f>
        <v>.</v>
      </c>
      <c r="B4409" s="244" t="str">
        <f t="shared" si="68"/>
        <v/>
      </c>
    </row>
    <row r="4410" spans="1:2" x14ac:dyDescent="0.2">
      <c r="A4410" t="str">
        <f>IF(C4410&amp;G4410&amp;D4410&lt;&gt;'Funnel setup'!$K$3&amp;'Funnel setup'!$K$4&amp;'Funnel setup'!$K$6,".",IF(A4409=".",1,A4409+1))</f>
        <v>.</v>
      </c>
      <c r="B4410" s="244" t="str">
        <f t="shared" si="68"/>
        <v/>
      </c>
    </row>
    <row r="4411" spans="1:2" x14ac:dyDescent="0.2">
      <c r="A4411" t="str">
        <f>IF(C4411&amp;G4411&amp;D4411&lt;&gt;'Funnel setup'!$K$3&amp;'Funnel setup'!$K$4&amp;'Funnel setup'!$K$6,".",IF(A4410=".",1,A4410+1))</f>
        <v>.</v>
      </c>
      <c r="B4411" s="244" t="str">
        <f t="shared" si="68"/>
        <v/>
      </c>
    </row>
    <row r="4412" spans="1:2" x14ac:dyDescent="0.2">
      <c r="A4412" t="str">
        <f>IF(C4412&amp;G4412&amp;D4412&lt;&gt;'Funnel setup'!$K$3&amp;'Funnel setup'!$K$4&amp;'Funnel setup'!$K$6,".",IF(A4411=".",1,A4411+1))</f>
        <v>.</v>
      </c>
      <c r="B4412" s="244" t="str">
        <f t="shared" si="68"/>
        <v/>
      </c>
    </row>
    <row r="4413" spans="1:2" x14ac:dyDescent="0.2">
      <c r="A4413" t="str">
        <f>IF(C4413&amp;G4413&amp;D4413&lt;&gt;'Funnel setup'!$K$3&amp;'Funnel setup'!$K$4&amp;'Funnel setup'!$K$6,".",IF(A4412=".",1,A4412+1))</f>
        <v>.</v>
      </c>
      <c r="B4413" s="244" t="str">
        <f t="shared" si="68"/>
        <v/>
      </c>
    </row>
    <row r="4414" spans="1:2" x14ac:dyDescent="0.2">
      <c r="A4414" t="str">
        <f>IF(C4414&amp;G4414&amp;D4414&lt;&gt;'Funnel setup'!$K$3&amp;'Funnel setup'!$K$4&amp;'Funnel setup'!$K$6,".",IF(A4413=".",1,A4413+1))</f>
        <v>.</v>
      </c>
      <c r="B4414" s="244" t="str">
        <f t="shared" si="68"/>
        <v/>
      </c>
    </row>
    <row r="4415" spans="1:2" x14ac:dyDescent="0.2">
      <c r="A4415" t="str">
        <f>IF(C4415&amp;G4415&amp;D4415&lt;&gt;'Funnel setup'!$K$3&amp;'Funnel setup'!$K$4&amp;'Funnel setup'!$K$6,".",IF(A4414=".",1,A4414+1))</f>
        <v>.</v>
      </c>
      <c r="B4415" s="244" t="str">
        <f t="shared" si="68"/>
        <v/>
      </c>
    </row>
    <row r="4416" spans="1:2" x14ac:dyDescent="0.2">
      <c r="A4416" t="str">
        <f>IF(C4416&amp;G4416&amp;D4416&lt;&gt;'Funnel setup'!$K$3&amp;'Funnel setup'!$K$4&amp;'Funnel setup'!$K$6,".",IF(A4415=".",1,A4415+1))</f>
        <v>.</v>
      </c>
      <c r="B4416" s="244" t="str">
        <f t="shared" si="68"/>
        <v/>
      </c>
    </row>
    <row r="4417" spans="1:2" x14ac:dyDescent="0.2">
      <c r="A4417" t="str">
        <f>IF(C4417&amp;G4417&amp;D4417&lt;&gt;'Funnel setup'!$K$3&amp;'Funnel setup'!$K$4&amp;'Funnel setup'!$K$6,".",IF(A4416=".",1,A4416+1))</f>
        <v>.</v>
      </c>
      <c r="B4417" s="244" t="str">
        <f t="shared" si="68"/>
        <v/>
      </c>
    </row>
    <row r="4418" spans="1:2" x14ac:dyDescent="0.2">
      <c r="A4418" t="str">
        <f>IF(C4418&amp;G4418&amp;D4418&lt;&gt;'Funnel setup'!$K$3&amp;'Funnel setup'!$K$4&amp;'Funnel setup'!$K$6,".",IF(A4417=".",1,A4417+1))</f>
        <v>.</v>
      </c>
      <c r="B4418" s="244" t="str">
        <f t="shared" ref="B4418:B4481" si="69">C4418&amp;D4418&amp;F4418&amp;G4418</f>
        <v/>
      </c>
    </row>
    <row r="4419" spans="1:2" x14ac:dyDescent="0.2">
      <c r="A4419" t="str">
        <f>IF(C4419&amp;G4419&amp;D4419&lt;&gt;'Funnel setup'!$K$3&amp;'Funnel setup'!$K$4&amp;'Funnel setup'!$K$6,".",IF(A4418=".",1,A4418+1))</f>
        <v>.</v>
      </c>
      <c r="B4419" s="244" t="str">
        <f t="shared" si="69"/>
        <v/>
      </c>
    </row>
    <row r="4420" spans="1:2" x14ac:dyDescent="0.2">
      <c r="A4420" t="str">
        <f>IF(C4420&amp;G4420&amp;D4420&lt;&gt;'Funnel setup'!$K$3&amp;'Funnel setup'!$K$4&amp;'Funnel setup'!$K$6,".",IF(A4419=".",1,A4419+1))</f>
        <v>.</v>
      </c>
      <c r="B4420" s="244" t="str">
        <f t="shared" si="69"/>
        <v/>
      </c>
    </row>
    <row r="4421" spans="1:2" x14ac:dyDescent="0.2">
      <c r="A4421" t="str">
        <f>IF(C4421&amp;G4421&amp;D4421&lt;&gt;'Funnel setup'!$K$3&amp;'Funnel setup'!$K$4&amp;'Funnel setup'!$K$6,".",IF(A4420=".",1,A4420+1))</f>
        <v>.</v>
      </c>
      <c r="B4421" s="244" t="str">
        <f t="shared" si="69"/>
        <v/>
      </c>
    </row>
    <row r="4422" spans="1:2" x14ac:dyDescent="0.2">
      <c r="A4422" t="str">
        <f>IF(C4422&amp;G4422&amp;D4422&lt;&gt;'Funnel setup'!$K$3&amp;'Funnel setup'!$K$4&amp;'Funnel setup'!$K$6,".",IF(A4421=".",1,A4421+1))</f>
        <v>.</v>
      </c>
      <c r="B4422" s="244" t="str">
        <f t="shared" si="69"/>
        <v/>
      </c>
    </row>
    <row r="4423" spans="1:2" x14ac:dyDescent="0.2">
      <c r="A4423" t="str">
        <f>IF(C4423&amp;G4423&amp;D4423&lt;&gt;'Funnel setup'!$K$3&amp;'Funnel setup'!$K$4&amp;'Funnel setup'!$K$6,".",IF(A4422=".",1,A4422+1))</f>
        <v>.</v>
      </c>
      <c r="B4423" s="244" t="str">
        <f t="shared" si="69"/>
        <v/>
      </c>
    </row>
    <row r="4424" spans="1:2" x14ac:dyDescent="0.2">
      <c r="A4424" t="str">
        <f>IF(C4424&amp;G4424&amp;D4424&lt;&gt;'Funnel setup'!$K$3&amp;'Funnel setup'!$K$4&amp;'Funnel setup'!$K$6,".",IF(A4423=".",1,A4423+1))</f>
        <v>.</v>
      </c>
      <c r="B4424" s="244" t="str">
        <f t="shared" si="69"/>
        <v/>
      </c>
    </row>
    <row r="4425" spans="1:2" x14ac:dyDescent="0.2">
      <c r="A4425" t="str">
        <f>IF(C4425&amp;G4425&amp;D4425&lt;&gt;'Funnel setup'!$K$3&amp;'Funnel setup'!$K$4&amp;'Funnel setup'!$K$6,".",IF(A4424=".",1,A4424+1))</f>
        <v>.</v>
      </c>
      <c r="B4425" s="244" t="str">
        <f t="shared" si="69"/>
        <v/>
      </c>
    </row>
    <row r="4426" spans="1:2" x14ac:dyDescent="0.2">
      <c r="A4426" t="str">
        <f>IF(C4426&amp;G4426&amp;D4426&lt;&gt;'Funnel setup'!$K$3&amp;'Funnel setup'!$K$4&amp;'Funnel setup'!$K$6,".",IF(A4425=".",1,A4425+1))</f>
        <v>.</v>
      </c>
      <c r="B4426" s="244" t="str">
        <f t="shared" si="69"/>
        <v/>
      </c>
    </row>
    <row r="4427" spans="1:2" x14ac:dyDescent="0.2">
      <c r="A4427" t="str">
        <f>IF(C4427&amp;G4427&amp;D4427&lt;&gt;'Funnel setup'!$K$3&amp;'Funnel setup'!$K$4&amp;'Funnel setup'!$K$6,".",IF(A4426=".",1,A4426+1))</f>
        <v>.</v>
      </c>
      <c r="B4427" s="244" t="str">
        <f t="shared" si="69"/>
        <v/>
      </c>
    </row>
    <row r="4428" spans="1:2" x14ac:dyDescent="0.2">
      <c r="A4428" t="str">
        <f>IF(C4428&amp;G4428&amp;D4428&lt;&gt;'Funnel setup'!$K$3&amp;'Funnel setup'!$K$4&amp;'Funnel setup'!$K$6,".",IF(A4427=".",1,A4427+1))</f>
        <v>.</v>
      </c>
      <c r="B4428" s="244" t="str">
        <f t="shared" si="69"/>
        <v/>
      </c>
    </row>
    <row r="4429" spans="1:2" x14ac:dyDescent="0.2">
      <c r="A4429" t="str">
        <f>IF(C4429&amp;G4429&amp;D4429&lt;&gt;'Funnel setup'!$K$3&amp;'Funnel setup'!$K$4&amp;'Funnel setup'!$K$6,".",IF(A4428=".",1,A4428+1))</f>
        <v>.</v>
      </c>
      <c r="B4429" s="244" t="str">
        <f t="shared" si="69"/>
        <v/>
      </c>
    </row>
    <row r="4430" spans="1:2" x14ac:dyDescent="0.2">
      <c r="A4430" t="str">
        <f>IF(C4430&amp;G4430&amp;D4430&lt;&gt;'Funnel setup'!$K$3&amp;'Funnel setup'!$K$4&amp;'Funnel setup'!$K$6,".",IF(A4429=".",1,A4429+1))</f>
        <v>.</v>
      </c>
      <c r="B4430" s="244" t="str">
        <f t="shared" si="69"/>
        <v/>
      </c>
    </row>
    <row r="4431" spans="1:2" x14ac:dyDescent="0.2">
      <c r="A4431" t="str">
        <f>IF(C4431&amp;G4431&amp;D4431&lt;&gt;'Funnel setup'!$K$3&amp;'Funnel setup'!$K$4&amp;'Funnel setup'!$K$6,".",IF(A4430=".",1,A4430+1))</f>
        <v>.</v>
      </c>
      <c r="B4431" s="244" t="str">
        <f t="shared" si="69"/>
        <v/>
      </c>
    </row>
    <row r="4432" spans="1:2" x14ac:dyDescent="0.2">
      <c r="A4432" t="str">
        <f>IF(C4432&amp;G4432&amp;D4432&lt;&gt;'Funnel setup'!$K$3&amp;'Funnel setup'!$K$4&amp;'Funnel setup'!$K$6,".",IF(A4431=".",1,A4431+1))</f>
        <v>.</v>
      </c>
      <c r="B4432" s="244" t="str">
        <f t="shared" si="69"/>
        <v/>
      </c>
    </row>
    <row r="4433" spans="1:2" x14ac:dyDescent="0.2">
      <c r="A4433" t="str">
        <f>IF(C4433&amp;G4433&amp;D4433&lt;&gt;'Funnel setup'!$K$3&amp;'Funnel setup'!$K$4&amp;'Funnel setup'!$K$6,".",IF(A4432=".",1,A4432+1))</f>
        <v>.</v>
      </c>
      <c r="B4433" s="244" t="str">
        <f t="shared" si="69"/>
        <v/>
      </c>
    </row>
    <row r="4434" spans="1:2" x14ac:dyDescent="0.2">
      <c r="A4434" t="str">
        <f>IF(C4434&amp;G4434&amp;D4434&lt;&gt;'Funnel setup'!$K$3&amp;'Funnel setup'!$K$4&amp;'Funnel setup'!$K$6,".",IF(A4433=".",1,A4433+1))</f>
        <v>.</v>
      </c>
      <c r="B4434" s="244" t="str">
        <f t="shared" si="69"/>
        <v/>
      </c>
    </row>
    <row r="4435" spans="1:2" x14ac:dyDescent="0.2">
      <c r="A4435" t="str">
        <f>IF(C4435&amp;G4435&amp;D4435&lt;&gt;'Funnel setup'!$K$3&amp;'Funnel setup'!$K$4&amp;'Funnel setup'!$K$6,".",IF(A4434=".",1,A4434+1))</f>
        <v>.</v>
      </c>
      <c r="B4435" s="244" t="str">
        <f t="shared" si="69"/>
        <v/>
      </c>
    </row>
    <row r="4436" spans="1:2" x14ac:dyDescent="0.2">
      <c r="A4436" t="str">
        <f>IF(C4436&amp;G4436&amp;D4436&lt;&gt;'Funnel setup'!$K$3&amp;'Funnel setup'!$K$4&amp;'Funnel setup'!$K$6,".",IF(A4435=".",1,A4435+1))</f>
        <v>.</v>
      </c>
      <c r="B4436" s="244" t="str">
        <f t="shared" si="69"/>
        <v/>
      </c>
    </row>
    <row r="4437" spans="1:2" x14ac:dyDescent="0.2">
      <c r="A4437" t="str">
        <f>IF(C4437&amp;G4437&amp;D4437&lt;&gt;'Funnel setup'!$K$3&amp;'Funnel setup'!$K$4&amp;'Funnel setup'!$K$6,".",IF(A4436=".",1,A4436+1))</f>
        <v>.</v>
      </c>
      <c r="B4437" s="244" t="str">
        <f t="shared" si="69"/>
        <v/>
      </c>
    </row>
    <row r="4438" spans="1:2" x14ac:dyDescent="0.2">
      <c r="A4438" t="str">
        <f>IF(C4438&amp;G4438&amp;D4438&lt;&gt;'Funnel setup'!$K$3&amp;'Funnel setup'!$K$4&amp;'Funnel setup'!$K$6,".",IF(A4437=".",1,A4437+1))</f>
        <v>.</v>
      </c>
      <c r="B4438" s="244" t="str">
        <f t="shared" si="69"/>
        <v/>
      </c>
    </row>
    <row r="4439" spans="1:2" x14ac:dyDescent="0.2">
      <c r="A4439" t="str">
        <f>IF(C4439&amp;G4439&amp;D4439&lt;&gt;'Funnel setup'!$K$3&amp;'Funnel setup'!$K$4&amp;'Funnel setup'!$K$6,".",IF(A4438=".",1,A4438+1))</f>
        <v>.</v>
      </c>
      <c r="B4439" s="244" t="str">
        <f t="shared" si="69"/>
        <v/>
      </c>
    </row>
    <row r="4440" spans="1:2" x14ac:dyDescent="0.2">
      <c r="A4440" t="str">
        <f>IF(C4440&amp;G4440&amp;D4440&lt;&gt;'Funnel setup'!$K$3&amp;'Funnel setup'!$K$4&amp;'Funnel setup'!$K$6,".",IF(A4439=".",1,A4439+1))</f>
        <v>.</v>
      </c>
      <c r="B4440" s="244" t="str">
        <f t="shared" si="69"/>
        <v/>
      </c>
    </row>
    <row r="4441" spans="1:2" x14ac:dyDescent="0.2">
      <c r="A4441" t="str">
        <f>IF(C4441&amp;G4441&amp;D4441&lt;&gt;'Funnel setup'!$K$3&amp;'Funnel setup'!$K$4&amp;'Funnel setup'!$K$6,".",IF(A4440=".",1,A4440+1))</f>
        <v>.</v>
      </c>
      <c r="B4441" s="244" t="str">
        <f t="shared" si="69"/>
        <v/>
      </c>
    </row>
    <row r="4442" spans="1:2" x14ac:dyDescent="0.2">
      <c r="A4442" t="str">
        <f>IF(C4442&amp;G4442&amp;D4442&lt;&gt;'Funnel setup'!$K$3&amp;'Funnel setup'!$K$4&amp;'Funnel setup'!$K$6,".",IF(A4441=".",1,A4441+1))</f>
        <v>.</v>
      </c>
      <c r="B4442" s="244" t="str">
        <f t="shared" si="69"/>
        <v/>
      </c>
    </row>
    <row r="4443" spans="1:2" x14ac:dyDescent="0.2">
      <c r="A4443" t="str">
        <f>IF(C4443&amp;G4443&amp;D4443&lt;&gt;'Funnel setup'!$K$3&amp;'Funnel setup'!$K$4&amp;'Funnel setup'!$K$6,".",IF(A4442=".",1,A4442+1))</f>
        <v>.</v>
      </c>
      <c r="B4443" s="244" t="str">
        <f t="shared" si="69"/>
        <v/>
      </c>
    </row>
    <row r="4444" spans="1:2" x14ac:dyDescent="0.2">
      <c r="A4444" t="str">
        <f>IF(C4444&amp;G4444&amp;D4444&lt;&gt;'Funnel setup'!$K$3&amp;'Funnel setup'!$K$4&amp;'Funnel setup'!$K$6,".",IF(A4443=".",1,A4443+1))</f>
        <v>.</v>
      </c>
      <c r="B4444" s="244" t="str">
        <f t="shared" si="69"/>
        <v/>
      </c>
    </row>
    <row r="4445" spans="1:2" x14ac:dyDescent="0.2">
      <c r="A4445" t="str">
        <f>IF(C4445&amp;G4445&amp;D4445&lt;&gt;'Funnel setup'!$K$3&amp;'Funnel setup'!$K$4&amp;'Funnel setup'!$K$6,".",IF(A4444=".",1,A4444+1))</f>
        <v>.</v>
      </c>
      <c r="B4445" s="244" t="str">
        <f t="shared" si="69"/>
        <v/>
      </c>
    </row>
    <row r="4446" spans="1:2" x14ac:dyDescent="0.2">
      <c r="A4446" t="str">
        <f>IF(C4446&amp;G4446&amp;D4446&lt;&gt;'Funnel setup'!$K$3&amp;'Funnel setup'!$K$4&amp;'Funnel setup'!$K$6,".",IF(A4445=".",1,A4445+1))</f>
        <v>.</v>
      </c>
      <c r="B4446" s="244" t="str">
        <f t="shared" si="69"/>
        <v/>
      </c>
    </row>
    <row r="4447" spans="1:2" x14ac:dyDescent="0.2">
      <c r="A4447" t="str">
        <f>IF(C4447&amp;G4447&amp;D4447&lt;&gt;'Funnel setup'!$K$3&amp;'Funnel setup'!$K$4&amp;'Funnel setup'!$K$6,".",IF(A4446=".",1,A4446+1))</f>
        <v>.</v>
      </c>
      <c r="B4447" s="244" t="str">
        <f t="shared" si="69"/>
        <v/>
      </c>
    </row>
    <row r="4448" spans="1:2" x14ac:dyDescent="0.2">
      <c r="A4448" t="str">
        <f>IF(C4448&amp;G4448&amp;D4448&lt;&gt;'Funnel setup'!$K$3&amp;'Funnel setup'!$K$4&amp;'Funnel setup'!$K$6,".",IF(A4447=".",1,A4447+1))</f>
        <v>.</v>
      </c>
      <c r="B4448" s="244" t="str">
        <f t="shared" si="69"/>
        <v/>
      </c>
    </row>
    <row r="4449" spans="1:2" x14ac:dyDescent="0.2">
      <c r="A4449" t="str">
        <f>IF(C4449&amp;G4449&amp;D4449&lt;&gt;'Funnel setup'!$K$3&amp;'Funnel setup'!$K$4&amp;'Funnel setup'!$K$6,".",IF(A4448=".",1,A4448+1))</f>
        <v>.</v>
      </c>
      <c r="B4449" s="244" t="str">
        <f t="shared" si="69"/>
        <v/>
      </c>
    </row>
    <row r="4450" spans="1:2" x14ac:dyDescent="0.2">
      <c r="A4450" t="str">
        <f>IF(C4450&amp;G4450&amp;D4450&lt;&gt;'Funnel setup'!$K$3&amp;'Funnel setup'!$K$4&amp;'Funnel setup'!$K$6,".",IF(A4449=".",1,A4449+1))</f>
        <v>.</v>
      </c>
      <c r="B4450" s="244" t="str">
        <f t="shared" si="69"/>
        <v/>
      </c>
    </row>
    <row r="4451" spans="1:2" x14ac:dyDescent="0.2">
      <c r="A4451" t="str">
        <f>IF(C4451&amp;G4451&amp;D4451&lt;&gt;'Funnel setup'!$K$3&amp;'Funnel setup'!$K$4&amp;'Funnel setup'!$K$6,".",IF(A4450=".",1,A4450+1))</f>
        <v>.</v>
      </c>
      <c r="B4451" s="244" t="str">
        <f t="shared" si="69"/>
        <v/>
      </c>
    </row>
    <row r="4452" spans="1:2" x14ac:dyDescent="0.2">
      <c r="A4452" t="str">
        <f>IF(C4452&amp;G4452&amp;D4452&lt;&gt;'Funnel setup'!$K$3&amp;'Funnel setup'!$K$4&amp;'Funnel setup'!$K$6,".",IF(A4451=".",1,A4451+1))</f>
        <v>.</v>
      </c>
      <c r="B4452" s="244" t="str">
        <f t="shared" si="69"/>
        <v/>
      </c>
    </row>
    <row r="4453" spans="1:2" x14ac:dyDescent="0.2">
      <c r="A4453" t="str">
        <f>IF(C4453&amp;G4453&amp;D4453&lt;&gt;'Funnel setup'!$K$3&amp;'Funnel setup'!$K$4&amp;'Funnel setup'!$K$6,".",IF(A4452=".",1,A4452+1))</f>
        <v>.</v>
      </c>
      <c r="B4453" s="244" t="str">
        <f t="shared" si="69"/>
        <v/>
      </c>
    </row>
    <row r="4454" spans="1:2" x14ac:dyDescent="0.2">
      <c r="A4454" t="str">
        <f>IF(C4454&amp;G4454&amp;D4454&lt;&gt;'Funnel setup'!$K$3&amp;'Funnel setup'!$K$4&amp;'Funnel setup'!$K$6,".",IF(A4453=".",1,A4453+1))</f>
        <v>.</v>
      </c>
      <c r="B4454" s="244" t="str">
        <f t="shared" si="69"/>
        <v/>
      </c>
    </row>
    <row r="4455" spans="1:2" x14ac:dyDescent="0.2">
      <c r="A4455" t="str">
        <f>IF(C4455&amp;G4455&amp;D4455&lt;&gt;'Funnel setup'!$K$3&amp;'Funnel setup'!$K$4&amp;'Funnel setup'!$K$6,".",IF(A4454=".",1,A4454+1))</f>
        <v>.</v>
      </c>
      <c r="B4455" s="244" t="str">
        <f t="shared" si="69"/>
        <v/>
      </c>
    </row>
    <row r="4456" spans="1:2" x14ac:dyDescent="0.2">
      <c r="A4456" t="str">
        <f>IF(C4456&amp;G4456&amp;D4456&lt;&gt;'Funnel setup'!$K$3&amp;'Funnel setup'!$K$4&amp;'Funnel setup'!$K$6,".",IF(A4455=".",1,A4455+1))</f>
        <v>.</v>
      </c>
      <c r="B4456" s="244" t="str">
        <f t="shared" si="69"/>
        <v/>
      </c>
    </row>
    <row r="4457" spans="1:2" x14ac:dyDescent="0.2">
      <c r="A4457" t="str">
        <f>IF(C4457&amp;G4457&amp;D4457&lt;&gt;'Funnel setup'!$K$3&amp;'Funnel setup'!$K$4&amp;'Funnel setup'!$K$6,".",IF(A4456=".",1,A4456+1))</f>
        <v>.</v>
      </c>
      <c r="B4457" s="244" t="str">
        <f t="shared" si="69"/>
        <v/>
      </c>
    </row>
    <row r="4458" spans="1:2" x14ac:dyDescent="0.2">
      <c r="A4458" t="str">
        <f>IF(C4458&amp;G4458&amp;D4458&lt;&gt;'Funnel setup'!$K$3&amp;'Funnel setup'!$K$4&amp;'Funnel setup'!$K$6,".",IF(A4457=".",1,A4457+1))</f>
        <v>.</v>
      </c>
      <c r="B4458" s="244" t="str">
        <f t="shared" si="69"/>
        <v/>
      </c>
    </row>
    <row r="4459" spans="1:2" x14ac:dyDescent="0.2">
      <c r="A4459" t="str">
        <f>IF(C4459&amp;G4459&amp;D4459&lt;&gt;'Funnel setup'!$K$3&amp;'Funnel setup'!$K$4&amp;'Funnel setup'!$K$6,".",IF(A4458=".",1,A4458+1))</f>
        <v>.</v>
      </c>
      <c r="B4459" s="244" t="str">
        <f t="shared" si="69"/>
        <v/>
      </c>
    </row>
    <row r="4460" spans="1:2" x14ac:dyDescent="0.2">
      <c r="A4460" t="str">
        <f>IF(C4460&amp;G4460&amp;D4460&lt;&gt;'Funnel setup'!$K$3&amp;'Funnel setup'!$K$4&amp;'Funnel setup'!$K$6,".",IF(A4459=".",1,A4459+1))</f>
        <v>.</v>
      </c>
      <c r="B4460" s="244" t="str">
        <f t="shared" si="69"/>
        <v/>
      </c>
    </row>
    <row r="4461" spans="1:2" x14ac:dyDescent="0.2">
      <c r="A4461" t="str">
        <f>IF(C4461&amp;G4461&amp;D4461&lt;&gt;'Funnel setup'!$K$3&amp;'Funnel setup'!$K$4&amp;'Funnel setup'!$K$6,".",IF(A4460=".",1,A4460+1))</f>
        <v>.</v>
      </c>
      <c r="B4461" s="244" t="str">
        <f t="shared" si="69"/>
        <v/>
      </c>
    </row>
    <row r="4462" spans="1:2" x14ac:dyDescent="0.2">
      <c r="A4462" t="str">
        <f>IF(C4462&amp;G4462&amp;D4462&lt;&gt;'Funnel setup'!$K$3&amp;'Funnel setup'!$K$4&amp;'Funnel setup'!$K$6,".",IF(A4461=".",1,A4461+1))</f>
        <v>.</v>
      </c>
      <c r="B4462" s="244" t="str">
        <f t="shared" si="69"/>
        <v/>
      </c>
    </row>
    <row r="4463" spans="1:2" x14ac:dyDescent="0.2">
      <c r="A4463" t="str">
        <f>IF(C4463&amp;G4463&amp;D4463&lt;&gt;'Funnel setup'!$K$3&amp;'Funnel setup'!$K$4&amp;'Funnel setup'!$K$6,".",IF(A4462=".",1,A4462+1))</f>
        <v>.</v>
      </c>
      <c r="B4463" s="244" t="str">
        <f t="shared" si="69"/>
        <v/>
      </c>
    </row>
    <row r="4464" spans="1:2" x14ac:dyDescent="0.2">
      <c r="A4464" t="str">
        <f>IF(C4464&amp;G4464&amp;D4464&lt;&gt;'Funnel setup'!$K$3&amp;'Funnel setup'!$K$4&amp;'Funnel setup'!$K$6,".",IF(A4463=".",1,A4463+1))</f>
        <v>.</v>
      </c>
      <c r="B4464" s="244" t="str">
        <f t="shared" si="69"/>
        <v/>
      </c>
    </row>
    <row r="4465" spans="1:2" x14ac:dyDescent="0.2">
      <c r="A4465" t="str">
        <f>IF(C4465&amp;G4465&amp;D4465&lt;&gt;'Funnel setup'!$K$3&amp;'Funnel setup'!$K$4&amp;'Funnel setup'!$K$6,".",IF(A4464=".",1,A4464+1))</f>
        <v>.</v>
      </c>
      <c r="B4465" s="244" t="str">
        <f t="shared" si="69"/>
        <v/>
      </c>
    </row>
    <row r="4466" spans="1:2" x14ac:dyDescent="0.2">
      <c r="A4466" t="str">
        <f>IF(C4466&amp;G4466&amp;D4466&lt;&gt;'Funnel setup'!$K$3&amp;'Funnel setup'!$K$4&amp;'Funnel setup'!$K$6,".",IF(A4465=".",1,A4465+1))</f>
        <v>.</v>
      </c>
      <c r="B4466" s="244" t="str">
        <f t="shared" si="69"/>
        <v/>
      </c>
    </row>
    <row r="4467" spans="1:2" x14ac:dyDescent="0.2">
      <c r="A4467" t="str">
        <f>IF(C4467&amp;G4467&amp;D4467&lt;&gt;'Funnel setup'!$K$3&amp;'Funnel setup'!$K$4&amp;'Funnel setup'!$K$6,".",IF(A4466=".",1,A4466+1))</f>
        <v>.</v>
      </c>
      <c r="B4467" s="244" t="str">
        <f t="shared" si="69"/>
        <v/>
      </c>
    </row>
    <row r="4468" spans="1:2" x14ac:dyDescent="0.2">
      <c r="A4468" t="str">
        <f>IF(C4468&amp;G4468&amp;D4468&lt;&gt;'Funnel setup'!$K$3&amp;'Funnel setup'!$K$4&amp;'Funnel setup'!$K$6,".",IF(A4467=".",1,A4467+1))</f>
        <v>.</v>
      </c>
      <c r="B4468" s="244" t="str">
        <f t="shared" si="69"/>
        <v/>
      </c>
    </row>
    <row r="4469" spans="1:2" x14ac:dyDescent="0.2">
      <c r="A4469" t="str">
        <f>IF(C4469&amp;G4469&amp;D4469&lt;&gt;'Funnel setup'!$K$3&amp;'Funnel setup'!$K$4&amp;'Funnel setup'!$K$6,".",IF(A4468=".",1,A4468+1))</f>
        <v>.</v>
      </c>
      <c r="B4469" s="244" t="str">
        <f t="shared" si="69"/>
        <v/>
      </c>
    </row>
    <row r="4470" spans="1:2" x14ac:dyDescent="0.2">
      <c r="A4470" t="str">
        <f>IF(C4470&amp;G4470&amp;D4470&lt;&gt;'Funnel setup'!$K$3&amp;'Funnel setup'!$K$4&amp;'Funnel setup'!$K$6,".",IF(A4469=".",1,A4469+1))</f>
        <v>.</v>
      </c>
      <c r="B4470" s="244" t="str">
        <f t="shared" si="69"/>
        <v/>
      </c>
    </row>
    <row r="4471" spans="1:2" x14ac:dyDescent="0.2">
      <c r="A4471" t="str">
        <f>IF(C4471&amp;G4471&amp;D4471&lt;&gt;'Funnel setup'!$K$3&amp;'Funnel setup'!$K$4&amp;'Funnel setup'!$K$6,".",IF(A4470=".",1,A4470+1))</f>
        <v>.</v>
      </c>
      <c r="B4471" s="244" t="str">
        <f t="shared" si="69"/>
        <v/>
      </c>
    </row>
    <row r="4472" spans="1:2" x14ac:dyDescent="0.2">
      <c r="A4472" t="str">
        <f>IF(C4472&amp;G4472&amp;D4472&lt;&gt;'Funnel setup'!$K$3&amp;'Funnel setup'!$K$4&amp;'Funnel setup'!$K$6,".",IF(A4471=".",1,A4471+1))</f>
        <v>.</v>
      </c>
      <c r="B4472" s="244" t="str">
        <f t="shared" si="69"/>
        <v/>
      </c>
    </row>
    <row r="4473" spans="1:2" x14ac:dyDescent="0.2">
      <c r="A4473" t="str">
        <f>IF(C4473&amp;G4473&amp;D4473&lt;&gt;'Funnel setup'!$K$3&amp;'Funnel setup'!$K$4&amp;'Funnel setup'!$K$6,".",IF(A4472=".",1,A4472+1))</f>
        <v>.</v>
      </c>
      <c r="B4473" s="244" t="str">
        <f t="shared" si="69"/>
        <v/>
      </c>
    </row>
    <row r="4474" spans="1:2" x14ac:dyDescent="0.2">
      <c r="A4474" t="str">
        <f>IF(C4474&amp;G4474&amp;D4474&lt;&gt;'Funnel setup'!$K$3&amp;'Funnel setup'!$K$4&amp;'Funnel setup'!$K$6,".",IF(A4473=".",1,A4473+1))</f>
        <v>.</v>
      </c>
      <c r="B4474" s="244" t="str">
        <f t="shared" si="69"/>
        <v/>
      </c>
    </row>
    <row r="4475" spans="1:2" x14ac:dyDescent="0.2">
      <c r="A4475" t="str">
        <f>IF(C4475&amp;G4475&amp;D4475&lt;&gt;'Funnel setup'!$K$3&amp;'Funnel setup'!$K$4&amp;'Funnel setup'!$K$6,".",IF(A4474=".",1,A4474+1))</f>
        <v>.</v>
      </c>
      <c r="B4475" s="244" t="str">
        <f t="shared" si="69"/>
        <v/>
      </c>
    </row>
    <row r="4476" spans="1:2" x14ac:dyDescent="0.2">
      <c r="A4476" t="str">
        <f>IF(C4476&amp;G4476&amp;D4476&lt;&gt;'Funnel setup'!$K$3&amp;'Funnel setup'!$K$4&amp;'Funnel setup'!$K$6,".",IF(A4475=".",1,A4475+1))</f>
        <v>.</v>
      </c>
      <c r="B4476" s="244" t="str">
        <f t="shared" si="69"/>
        <v/>
      </c>
    </row>
    <row r="4477" spans="1:2" x14ac:dyDescent="0.2">
      <c r="A4477" t="str">
        <f>IF(C4477&amp;G4477&amp;D4477&lt;&gt;'Funnel setup'!$K$3&amp;'Funnel setup'!$K$4&amp;'Funnel setup'!$K$6,".",IF(A4476=".",1,A4476+1))</f>
        <v>.</v>
      </c>
      <c r="B4477" s="244" t="str">
        <f t="shared" si="69"/>
        <v/>
      </c>
    </row>
    <row r="4478" spans="1:2" x14ac:dyDescent="0.2">
      <c r="A4478" t="str">
        <f>IF(C4478&amp;G4478&amp;D4478&lt;&gt;'Funnel setup'!$K$3&amp;'Funnel setup'!$K$4&amp;'Funnel setup'!$K$6,".",IF(A4477=".",1,A4477+1))</f>
        <v>.</v>
      </c>
      <c r="B4478" s="244" t="str">
        <f t="shared" si="69"/>
        <v/>
      </c>
    </row>
    <row r="4479" spans="1:2" x14ac:dyDescent="0.2">
      <c r="A4479" t="str">
        <f>IF(C4479&amp;G4479&amp;D4479&lt;&gt;'Funnel setup'!$K$3&amp;'Funnel setup'!$K$4&amp;'Funnel setup'!$K$6,".",IF(A4478=".",1,A4478+1))</f>
        <v>.</v>
      </c>
      <c r="B4479" s="244" t="str">
        <f t="shared" si="69"/>
        <v/>
      </c>
    </row>
    <row r="4480" spans="1:2" x14ac:dyDescent="0.2">
      <c r="A4480" t="str">
        <f>IF(C4480&amp;G4480&amp;D4480&lt;&gt;'Funnel setup'!$K$3&amp;'Funnel setup'!$K$4&amp;'Funnel setup'!$K$6,".",IF(A4479=".",1,A4479+1))</f>
        <v>.</v>
      </c>
      <c r="B4480" s="244" t="str">
        <f t="shared" si="69"/>
        <v/>
      </c>
    </row>
    <row r="4481" spans="1:2" x14ac:dyDescent="0.2">
      <c r="A4481" t="str">
        <f>IF(C4481&amp;G4481&amp;D4481&lt;&gt;'Funnel setup'!$K$3&amp;'Funnel setup'!$K$4&amp;'Funnel setup'!$K$6,".",IF(A4480=".",1,A4480+1))</f>
        <v>.</v>
      </c>
      <c r="B4481" s="244" t="str">
        <f t="shared" si="69"/>
        <v/>
      </c>
    </row>
    <row r="4482" spans="1:2" x14ac:dyDescent="0.2">
      <c r="A4482" t="str">
        <f>IF(C4482&amp;G4482&amp;D4482&lt;&gt;'Funnel setup'!$K$3&amp;'Funnel setup'!$K$4&amp;'Funnel setup'!$K$6,".",IF(A4481=".",1,A4481+1))</f>
        <v>.</v>
      </c>
      <c r="B4482" s="244" t="str">
        <f t="shared" ref="B4482:B4545" si="70">C4482&amp;D4482&amp;F4482&amp;G4482</f>
        <v/>
      </c>
    </row>
    <row r="4483" spans="1:2" x14ac:dyDescent="0.2">
      <c r="A4483" t="str">
        <f>IF(C4483&amp;G4483&amp;D4483&lt;&gt;'Funnel setup'!$K$3&amp;'Funnel setup'!$K$4&amp;'Funnel setup'!$K$6,".",IF(A4482=".",1,A4482+1))</f>
        <v>.</v>
      </c>
      <c r="B4483" s="244" t="str">
        <f t="shared" si="70"/>
        <v/>
      </c>
    </row>
    <row r="4484" spans="1:2" x14ac:dyDescent="0.2">
      <c r="A4484" t="str">
        <f>IF(C4484&amp;G4484&amp;D4484&lt;&gt;'Funnel setup'!$K$3&amp;'Funnel setup'!$K$4&amp;'Funnel setup'!$K$6,".",IF(A4483=".",1,A4483+1))</f>
        <v>.</v>
      </c>
      <c r="B4484" s="244" t="str">
        <f t="shared" si="70"/>
        <v/>
      </c>
    </row>
    <row r="4485" spans="1:2" x14ac:dyDescent="0.2">
      <c r="A4485" t="str">
        <f>IF(C4485&amp;G4485&amp;D4485&lt;&gt;'Funnel setup'!$K$3&amp;'Funnel setup'!$K$4&amp;'Funnel setup'!$K$6,".",IF(A4484=".",1,A4484+1))</f>
        <v>.</v>
      </c>
      <c r="B4485" s="244" t="str">
        <f t="shared" si="70"/>
        <v/>
      </c>
    </row>
    <row r="4486" spans="1:2" x14ac:dyDescent="0.2">
      <c r="A4486" t="str">
        <f>IF(C4486&amp;G4486&amp;D4486&lt;&gt;'Funnel setup'!$K$3&amp;'Funnel setup'!$K$4&amp;'Funnel setup'!$K$6,".",IF(A4485=".",1,A4485+1))</f>
        <v>.</v>
      </c>
      <c r="B4486" s="244" t="str">
        <f t="shared" si="70"/>
        <v/>
      </c>
    </row>
    <row r="4487" spans="1:2" x14ac:dyDescent="0.2">
      <c r="A4487" t="str">
        <f>IF(C4487&amp;G4487&amp;D4487&lt;&gt;'Funnel setup'!$K$3&amp;'Funnel setup'!$K$4&amp;'Funnel setup'!$K$6,".",IF(A4486=".",1,A4486+1))</f>
        <v>.</v>
      </c>
      <c r="B4487" s="244" t="str">
        <f t="shared" si="70"/>
        <v/>
      </c>
    </row>
    <row r="4488" spans="1:2" x14ac:dyDescent="0.2">
      <c r="A4488" t="str">
        <f>IF(C4488&amp;G4488&amp;D4488&lt;&gt;'Funnel setup'!$K$3&amp;'Funnel setup'!$K$4&amp;'Funnel setup'!$K$6,".",IF(A4487=".",1,A4487+1))</f>
        <v>.</v>
      </c>
      <c r="B4488" s="244" t="str">
        <f t="shared" si="70"/>
        <v/>
      </c>
    </row>
    <row r="4489" spans="1:2" x14ac:dyDescent="0.2">
      <c r="A4489" t="str">
        <f>IF(C4489&amp;G4489&amp;D4489&lt;&gt;'Funnel setup'!$K$3&amp;'Funnel setup'!$K$4&amp;'Funnel setup'!$K$6,".",IF(A4488=".",1,A4488+1))</f>
        <v>.</v>
      </c>
      <c r="B4489" s="244" t="str">
        <f t="shared" si="70"/>
        <v/>
      </c>
    </row>
    <row r="4490" spans="1:2" x14ac:dyDescent="0.2">
      <c r="A4490" t="str">
        <f>IF(C4490&amp;G4490&amp;D4490&lt;&gt;'Funnel setup'!$K$3&amp;'Funnel setup'!$K$4&amp;'Funnel setup'!$K$6,".",IF(A4489=".",1,A4489+1))</f>
        <v>.</v>
      </c>
      <c r="B4490" s="244" t="str">
        <f t="shared" si="70"/>
        <v/>
      </c>
    </row>
    <row r="4491" spans="1:2" x14ac:dyDescent="0.2">
      <c r="A4491" t="str">
        <f>IF(C4491&amp;G4491&amp;D4491&lt;&gt;'Funnel setup'!$K$3&amp;'Funnel setup'!$K$4&amp;'Funnel setup'!$K$6,".",IF(A4490=".",1,A4490+1))</f>
        <v>.</v>
      </c>
      <c r="B4491" s="244" t="str">
        <f t="shared" si="70"/>
        <v/>
      </c>
    </row>
    <row r="4492" spans="1:2" x14ac:dyDescent="0.2">
      <c r="A4492" t="str">
        <f>IF(C4492&amp;G4492&amp;D4492&lt;&gt;'Funnel setup'!$K$3&amp;'Funnel setup'!$K$4&amp;'Funnel setup'!$K$6,".",IF(A4491=".",1,A4491+1))</f>
        <v>.</v>
      </c>
      <c r="B4492" s="244" t="str">
        <f t="shared" si="70"/>
        <v/>
      </c>
    </row>
    <row r="4493" spans="1:2" x14ac:dyDescent="0.2">
      <c r="A4493" t="str">
        <f>IF(C4493&amp;G4493&amp;D4493&lt;&gt;'Funnel setup'!$K$3&amp;'Funnel setup'!$K$4&amp;'Funnel setup'!$K$6,".",IF(A4492=".",1,A4492+1))</f>
        <v>.</v>
      </c>
      <c r="B4493" s="244" t="str">
        <f t="shared" si="70"/>
        <v/>
      </c>
    </row>
    <row r="4494" spans="1:2" x14ac:dyDescent="0.2">
      <c r="A4494" t="str">
        <f>IF(C4494&amp;G4494&amp;D4494&lt;&gt;'Funnel setup'!$K$3&amp;'Funnel setup'!$K$4&amp;'Funnel setup'!$K$6,".",IF(A4493=".",1,A4493+1))</f>
        <v>.</v>
      </c>
      <c r="B4494" s="244" t="str">
        <f t="shared" si="70"/>
        <v/>
      </c>
    </row>
    <row r="4495" spans="1:2" x14ac:dyDescent="0.2">
      <c r="A4495" t="str">
        <f>IF(C4495&amp;G4495&amp;D4495&lt;&gt;'Funnel setup'!$K$3&amp;'Funnel setup'!$K$4&amp;'Funnel setup'!$K$6,".",IF(A4494=".",1,A4494+1))</f>
        <v>.</v>
      </c>
      <c r="B4495" s="244" t="str">
        <f t="shared" si="70"/>
        <v/>
      </c>
    </row>
    <row r="4496" spans="1:2" x14ac:dyDescent="0.2">
      <c r="A4496" t="str">
        <f>IF(C4496&amp;G4496&amp;D4496&lt;&gt;'Funnel setup'!$K$3&amp;'Funnel setup'!$K$4&amp;'Funnel setup'!$K$6,".",IF(A4495=".",1,A4495+1))</f>
        <v>.</v>
      </c>
      <c r="B4496" s="244" t="str">
        <f t="shared" si="70"/>
        <v/>
      </c>
    </row>
    <row r="4497" spans="1:2" x14ac:dyDescent="0.2">
      <c r="A4497" t="str">
        <f>IF(C4497&amp;G4497&amp;D4497&lt;&gt;'Funnel setup'!$K$3&amp;'Funnel setup'!$K$4&amp;'Funnel setup'!$K$6,".",IF(A4496=".",1,A4496+1))</f>
        <v>.</v>
      </c>
      <c r="B4497" s="244" t="str">
        <f t="shared" si="70"/>
        <v/>
      </c>
    </row>
    <row r="4498" spans="1:2" x14ac:dyDescent="0.2">
      <c r="A4498" t="str">
        <f>IF(C4498&amp;G4498&amp;D4498&lt;&gt;'Funnel setup'!$K$3&amp;'Funnel setup'!$K$4&amp;'Funnel setup'!$K$6,".",IF(A4497=".",1,A4497+1))</f>
        <v>.</v>
      </c>
      <c r="B4498" s="244" t="str">
        <f t="shared" si="70"/>
        <v/>
      </c>
    </row>
    <row r="4499" spans="1:2" x14ac:dyDescent="0.2">
      <c r="A4499" t="str">
        <f>IF(C4499&amp;G4499&amp;D4499&lt;&gt;'Funnel setup'!$K$3&amp;'Funnel setup'!$K$4&amp;'Funnel setup'!$K$6,".",IF(A4498=".",1,A4498+1))</f>
        <v>.</v>
      </c>
      <c r="B4499" s="244" t="str">
        <f t="shared" si="70"/>
        <v/>
      </c>
    </row>
    <row r="4500" spans="1:2" x14ac:dyDescent="0.2">
      <c r="A4500" t="str">
        <f>IF(C4500&amp;G4500&amp;D4500&lt;&gt;'Funnel setup'!$K$3&amp;'Funnel setup'!$K$4&amp;'Funnel setup'!$K$6,".",IF(A4499=".",1,A4499+1))</f>
        <v>.</v>
      </c>
      <c r="B4500" s="244" t="str">
        <f t="shared" si="70"/>
        <v/>
      </c>
    </row>
    <row r="4501" spans="1:2" x14ac:dyDescent="0.2">
      <c r="A4501" t="str">
        <f>IF(C4501&amp;G4501&amp;D4501&lt;&gt;'Funnel setup'!$K$3&amp;'Funnel setup'!$K$4&amp;'Funnel setup'!$K$6,".",IF(A4500=".",1,A4500+1))</f>
        <v>.</v>
      </c>
      <c r="B4501" s="244" t="str">
        <f t="shared" si="70"/>
        <v/>
      </c>
    </row>
    <row r="4502" spans="1:2" x14ac:dyDescent="0.2">
      <c r="A4502" t="str">
        <f>IF(C4502&amp;G4502&amp;D4502&lt;&gt;'Funnel setup'!$K$3&amp;'Funnel setup'!$K$4&amp;'Funnel setup'!$K$6,".",IF(A4501=".",1,A4501+1))</f>
        <v>.</v>
      </c>
      <c r="B4502" s="244" t="str">
        <f t="shared" si="70"/>
        <v/>
      </c>
    </row>
    <row r="4503" spans="1:2" x14ac:dyDescent="0.2">
      <c r="A4503" t="str">
        <f>IF(C4503&amp;G4503&amp;D4503&lt;&gt;'Funnel setup'!$K$3&amp;'Funnel setup'!$K$4&amp;'Funnel setup'!$K$6,".",IF(A4502=".",1,A4502+1))</f>
        <v>.</v>
      </c>
      <c r="B4503" s="244" t="str">
        <f t="shared" si="70"/>
        <v/>
      </c>
    </row>
    <row r="4504" spans="1:2" x14ac:dyDescent="0.2">
      <c r="A4504" t="str">
        <f>IF(C4504&amp;G4504&amp;D4504&lt;&gt;'Funnel setup'!$K$3&amp;'Funnel setup'!$K$4&amp;'Funnel setup'!$K$6,".",IF(A4503=".",1,A4503+1))</f>
        <v>.</v>
      </c>
      <c r="B4504" s="244" t="str">
        <f t="shared" si="70"/>
        <v/>
      </c>
    </row>
    <row r="4505" spans="1:2" x14ac:dyDescent="0.2">
      <c r="A4505" t="str">
        <f>IF(C4505&amp;G4505&amp;D4505&lt;&gt;'Funnel setup'!$K$3&amp;'Funnel setup'!$K$4&amp;'Funnel setup'!$K$6,".",IF(A4504=".",1,A4504+1))</f>
        <v>.</v>
      </c>
      <c r="B4505" s="244" t="str">
        <f t="shared" si="70"/>
        <v/>
      </c>
    </row>
    <row r="4506" spans="1:2" x14ac:dyDescent="0.2">
      <c r="A4506" t="str">
        <f>IF(C4506&amp;G4506&amp;D4506&lt;&gt;'Funnel setup'!$K$3&amp;'Funnel setup'!$K$4&amp;'Funnel setup'!$K$6,".",IF(A4505=".",1,A4505+1))</f>
        <v>.</v>
      </c>
      <c r="B4506" s="244" t="str">
        <f t="shared" si="70"/>
        <v/>
      </c>
    </row>
    <row r="4507" spans="1:2" x14ac:dyDescent="0.2">
      <c r="A4507" t="str">
        <f>IF(C4507&amp;G4507&amp;D4507&lt;&gt;'Funnel setup'!$K$3&amp;'Funnel setup'!$K$4&amp;'Funnel setup'!$K$6,".",IF(A4506=".",1,A4506+1))</f>
        <v>.</v>
      </c>
      <c r="B4507" s="244" t="str">
        <f t="shared" si="70"/>
        <v/>
      </c>
    </row>
    <row r="4508" spans="1:2" x14ac:dyDescent="0.2">
      <c r="A4508" t="str">
        <f>IF(C4508&amp;G4508&amp;D4508&lt;&gt;'Funnel setup'!$K$3&amp;'Funnel setup'!$K$4&amp;'Funnel setup'!$K$6,".",IF(A4507=".",1,A4507+1))</f>
        <v>.</v>
      </c>
      <c r="B4508" s="244" t="str">
        <f t="shared" si="70"/>
        <v/>
      </c>
    </row>
    <row r="4509" spans="1:2" x14ac:dyDescent="0.2">
      <c r="A4509" t="str">
        <f>IF(C4509&amp;G4509&amp;D4509&lt;&gt;'Funnel setup'!$K$3&amp;'Funnel setup'!$K$4&amp;'Funnel setup'!$K$6,".",IF(A4508=".",1,A4508+1))</f>
        <v>.</v>
      </c>
      <c r="B4509" s="244" t="str">
        <f t="shared" si="70"/>
        <v/>
      </c>
    </row>
    <row r="4510" spans="1:2" x14ac:dyDescent="0.2">
      <c r="A4510" t="str">
        <f>IF(C4510&amp;G4510&amp;D4510&lt;&gt;'Funnel setup'!$K$3&amp;'Funnel setup'!$K$4&amp;'Funnel setup'!$K$6,".",IF(A4509=".",1,A4509+1))</f>
        <v>.</v>
      </c>
      <c r="B4510" s="244" t="str">
        <f t="shared" si="70"/>
        <v/>
      </c>
    </row>
    <row r="4511" spans="1:2" x14ac:dyDescent="0.2">
      <c r="A4511" t="str">
        <f>IF(C4511&amp;G4511&amp;D4511&lt;&gt;'Funnel setup'!$K$3&amp;'Funnel setup'!$K$4&amp;'Funnel setup'!$K$6,".",IF(A4510=".",1,A4510+1))</f>
        <v>.</v>
      </c>
      <c r="B4511" s="244" t="str">
        <f t="shared" si="70"/>
        <v/>
      </c>
    </row>
    <row r="4512" spans="1:2" x14ac:dyDescent="0.2">
      <c r="A4512" t="str">
        <f>IF(C4512&amp;G4512&amp;D4512&lt;&gt;'Funnel setup'!$K$3&amp;'Funnel setup'!$K$4&amp;'Funnel setup'!$K$6,".",IF(A4511=".",1,A4511+1))</f>
        <v>.</v>
      </c>
      <c r="B4512" s="244" t="str">
        <f t="shared" si="70"/>
        <v/>
      </c>
    </row>
    <row r="4513" spans="1:2" x14ac:dyDescent="0.2">
      <c r="A4513" t="str">
        <f>IF(C4513&amp;G4513&amp;D4513&lt;&gt;'Funnel setup'!$K$3&amp;'Funnel setup'!$K$4&amp;'Funnel setup'!$K$6,".",IF(A4512=".",1,A4512+1))</f>
        <v>.</v>
      </c>
      <c r="B4513" s="244" t="str">
        <f t="shared" si="70"/>
        <v/>
      </c>
    </row>
    <row r="4514" spans="1:2" x14ac:dyDescent="0.2">
      <c r="A4514" t="str">
        <f>IF(C4514&amp;G4514&amp;D4514&lt;&gt;'Funnel setup'!$K$3&amp;'Funnel setup'!$K$4&amp;'Funnel setup'!$K$6,".",IF(A4513=".",1,A4513+1))</f>
        <v>.</v>
      </c>
      <c r="B4514" s="244" t="str">
        <f t="shared" si="70"/>
        <v/>
      </c>
    </row>
    <row r="4515" spans="1:2" x14ac:dyDescent="0.2">
      <c r="A4515" t="str">
        <f>IF(C4515&amp;G4515&amp;D4515&lt;&gt;'Funnel setup'!$K$3&amp;'Funnel setup'!$K$4&amp;'Funnel setup'!$K$6,".",IF(A4514=".",1,A4514+1))</f>
        <v>.</v>
      </c>
      <c r="B4515" s="244" t="str">
        <f t="shared" si="70"/>
        <v/>
      </c>
    </row>
    <row r="4516" spans="1:2" x14ac:dyDescent="0.2">
      <c r="A4516" t="str">
        <f>IF(C4516&amp;G4516&amp;D4516&lt;&gt;'Funnel setup'!$K$3&amp;'Funnel setup'!$K$4&amp;'Funnel setup'!$K$6,".",IF(A4515=".",1,A4515+1))</f>
        <v>.</v>
      </c>
      <c r="B4516" s="244" t="str">
        <f t="shared" si="70"/>
        <v/>
      </c>
    </row>
    <row r="4517" spans="1:2" x14ac:dyDescent="0.2">
      <c r="A4517" t="str">
        <f>IF(C4517&amp;G4517&amp;D4517&lt;&gt;'Funnel setup'!$K$3&amp;'Funnel setup'!$K$4&amp;'Funnel setup'!$K$6,".",IF(A4516=".",1,A4516+1))</f>
        <v>.</v>
      </c>
      <c r="B4517" s="244" t="str">
        <f t="shared" si="70"/>
        <v/>
      </c>
    </row>
    <row r="4518" spans="1:2" x14ac:dyDescent="0.2">
      <c r="A4518" t="str">
        <f>IF(C4518&amp;G4518&amp;D4518&lt;&gt;'Funnel setup'!$K$3&amp;'Funnel setup'!$K$4&amp;'Funnel setup'!$K$6,".",IF(A4517=".",1,A4517+1))</f>
        <v>.</v>
      </c>
      <c r="B4518" s="244" t="str">
        <f t="shared" si="70"/>
        <v/>
      </c>
    </row>
    <row r="4519" spans="1:2" x14ac:dyDescent="0.2">
      <c r="A4519" t="str">
        <f>IF(C4519&amp;G4519&amp;D4519&lt;&gt;'Funnel setup'!$K$3&amp;'Funnel setup'!$K$4&amp;'Funnel setup'!$K$6,".",IF(A4518=".",1,A4518+1))</f>
        <v>.</v>
      </c>
      <c r="B4519" s="244" t="str">
        <f t="shared" si="70"/>
        <v/>
      </c>
    </row>
    <row r="4520" spans="1:2" x14ac:dyDescent="0.2">
      <c r="A4520" t="str">
        <f>IF(C4520&amp;G4520&amp;D4520&lt;&gt;'Funnel setup'!$K$3&amp;'Funnel setup'!$K$4&amp;'Funnel setup'!$K$6,".",IF(A4519=".",1,A4519+1))</f>
        <v>.</v>
      </c>
      <c r="B4520" s="244" t="str">
        <f t="shared" si="70"/>
        <v/>
      </c>
    </row>
    <row r="4521" spans="1:2" x14ac:dyDescent="0.2">
      <c r="A4521" t="str">
        <f>IF(C4521&amp;G4521&amp;D4521&lt;&gt;'Funnel setup'!$K$3&amp;'Funnel setup'!$K$4&amp;'Funnel setup'!$K$6,".",IF(A4520=".",1,A4520+1))</f>
        <v>.</v>
      </c>
      <c r="B4521" s="244" t="str">
        <f t="shared" si="70"/>
        <v/>
      </c>
    </row>
    <row r="4522" spans="1:2" x14ac:dyDescent="0.2">
      <c r="A4522" t="str">
        <f>IF(C4522&amp;G4522&amp;D4522&lt;&gt;'Funnel setup'!$K$3&amp;'Funnel setup'!$K$4&amp;'Funnel setup'!$K$6,".",IF(A4521=".",1,A4521+1))</f>
        <v>.</v>
      </c>
      <c r="B4522" s="244" t="str">
        <f t="shared" si="70"/>
        <v/>
      </c>
    </row>
    <row r="4523" spans="1:2" x14ac:dyDescent="0.2">
      <c r="A4523" t="str">
        <f>IF(C4523&amp;G4523&amp;D4523&lt;&gt;'Funnel setup'!$K$3&amp;'Funnel setup'!$K$4&amp;'Funnel setup'!$K$6,".",IF(A4522=".",1,A4522+1))</f>
        <v>.</v>
      </c>
      <c r="B4523" s="244" t="str">
        <f t="shared" si="70"/>
        <v/>
      </c>
    </row>
    <row r="4524" spans="1:2" x14ac:dyDescent="0.2">
      <c r="A4524" t="str">
        <f>IF(C4524&amp;G4524&amp;D4524&lt;&gt;'Funnel setup'!$K$3&amp;'Funnel setup'!$K$4&amp;'Funnel setup'!$K$6,".",IF(A4523=".",1,A4523+1))</f>
        <v>.</v>
      </c>
      <c r="B4524" s="244" t="str">
        <f t="shared" si="70"/>
        <v/>
      </c>
    </row>
    <row r="4525" spans="1:2" x14ac:dyDescent="0.2">
      <c r="A4525" t="str">
        <f>IF(C4525&amp;G4525&amp;D4525&lt;&gt;'Funnel setup'!$K$3&amp;'Funnel setup'!$K$4&amp;'Funnel setup'!$K$6,".",IF(A4524=".",1,A4524+1))</f>
        <v>.</v>
      </c>
      <c r="B4525" s="244" t="str">
        <f t="shared" si="70"/>
        <v/>
      </c>
    </row>
    <row r="4526" spans="1:2" x14ac:dyDescent="0.2">
      <c r="A4526" t="str">
        <f>IF(C4526&amp;G4526&amp;D4526&lt;&gt;'Funnel setup'!$K$3&amp;'Funnel setup'!$K$4&amp;'Funnel setup'!$K$6,".",IF(A4525=".",1,A4525+1))</f>
        <v>.</v>
      </c>
      <c r="B4526" s="244" t="str">
        <f t="shared" si="70"/>
        <v/>
      </c>
    </row>
    <row r="4527" spans="1:2" x14ac:dyDescent="0.2">
      <c r="A4527" t="str">
        <f>IF(C4527&amp;G4527&amp;D4527&lt;&gt;'Funnel setup'!$K$3&amp;'Funnel setup'!$K$4&amp;'Funnel setup'!$K$6,".",IF(A4526=".",1,A4526+1))</f>
        <v>.</v>
      </c>
      <c r="B4527" s="244" t="str">
        <f t="shared" si="70"/>
        <v/>
      </c>
    </row>
    <row r="4528" spans="1:2" x14ac:dyDescent="0.2">
      <c r="A4528" t="str">
        <f>IF(C4528&amp;G4528&amp;D4528&lt;&gt;'Funnel setup'!$K$3&amp;'Funnel setup'!$K$4&amp;'Funnel setup'!$K$6,".",IF(A4527=".",1,A4527+1))</f>
        <v>.</v>
      </c>
      <c r="B4528" s="244" t="str">
        <f t="shared" si="70"/>
        <v/>
      </c>
    </row>
    <row r="4529" spans="1:2" x14ac:dyDescent="0.2">
      <c r="A4529" t="str">
        <f>IF(C4529&amp;G4529&amp;D4529&lt;&gt;'Funnel setup'!$K$3&amp;'Funnel setup'!$K$4&amp;'Funnel setup'!$K$6,".",IF(A4528=".",1,A4528+1))</f>
        <v>.</v>
      </c>
      <c r="B4529" s="244" t="str">
        <f t="shared" si="70"/>
        <v/>
      </c>
    </row>
    <row r="4530" spans="1:2" x14ac:dyDescent="0.2">
      <c r="A4530" t="str">
        <f>IF(C4530&amp;G4530&amp;D4530&lt;&gt;'Funnel setup'!$K$3&amp;'Funnel setup'!$K$4&amp;'Funnel setup'!$K$6,".",IF(A4529=".",1,A4529+1))</f>
        <v>.</v>
      </c>
      <c r="B4530" s="244" t="str">
        <f t="shared" si="70"/>
        <v/>
      </c>
    </row>
    <row r="4531" spans="1:2" x14ac:dyDescent="0.2">
      <c r="A4531" t="str">
        <f>IF(C4531&amp;G4531&amp;D4531&lt;&gt;'Funnel setup'!$K$3&amp;'Funnel setup'!$K$4&amp;'Funnel setup'!$K$6,".",IF(A4530=".",1,A4530+1))</f>
        <v>.</v>
      </c>
      <c r="B4531" s="244" t="str">
        <f t="shared" si="70"/>
        <v/>
      </c>
    </row>
    <row r="4532" spans="1:2" x14ac:dyDescent="0.2">
      <c r="A4532" t="str">
        <f>IF(C4532&amp;G4532&amp;D4532&lt;&gt;'Funnel setup'!$K$3&amp;'Funnel setup'!$K$4&amp;'Funnel setup'!$K$6,".",IF(A4531=".",1,A4531+1))</f>
        <v>.</v>
      </c>
      <c r="B4532" s="244" t="str">
        <f t="shared" si="70"/>
        <v/>
      </c>
    </row>
    <row r="4533" spans="1:2" x14ac:dyDescent="0.2">
      <c r="A4533" t="str">
        <f>IF(C4533&amp;G4533&amp;D4533&lt;&gt;'Funnel setup'!$K$3&amp;'Funnel setup'!$K$4&amp;'Funnel setup'!$K$6,".",IF(A4532=".",1,A4532+1))</f>
        <v>.</v>
      </c>
      <c r="B4533" s="244" t="str">
        <f t="shared" si="70"/>
        <v/>
      </c>
    </row>
    <row r="4534" spans="1:2" x14ac:dyDescent="0.2">
      <c r="A4534" t="str">
        <f>IF(C4534&amp;G4534&amp;D4534&lt;&gt;'Funnel setup'!$K$3&amp;'Funnel setup'!$K$4&amp;'Funnel setup'!$K$6,".",IF(A4533=".",1,A4533+1))</f>
        <v>.</v>
      </c>
      <c r="B4534" s="244" t="str">
        <f t="shared" si="70"/>
        <v/>
      </c>
    </row>
    <row r="4535" spans="1:2" x14ac:dyDescent="0.2">
      <c r="A4535" t="str">
        <f>IF(C4535&amp;G4535&amp;D4535&lt;&gt;'Funnel setup'!$K$3&amp;'Funnel setup'!$K$4&amp;'Funnel setup'!$K$6,".",IF(A4534=".",1,A4534+1))</f>
        <v>.</v>
      </c>
      <c r="B4535" s="244" t="str">
        <f t="shared" si="70"/>
        <v/>
      </c>
    </row>
    <row r="4536" spans="1:2" x14ac:dyDescent="0.2">
      <c r="A4536" t="str">
        <f>IF(C4536&amp;G4536&amp;D4536&lt;&gt;'Funnel setup'!$K$3&amp;'Funnel setup'!$K$4&amp;'Funnel setup'!$K$6,".",IF(A4535=".",1,A4535+1))</f>
        <v>.</v>
      </c>
      <c r="B4536" s="244" t="str">
        <f t="shared" si="70"/>
        <v/>
      </c>
    </row>
    <row r="4537" spans="1:2" x14ac:dyDescent="0.2">
      <c r="A4537" t="str">
        <f>IF(C4537&amp;G4537&amp;D4537&lt;&gt;'Funnel setup'!$K$3&amp;'Funnel setup'!$K$4&amp;'Funnel setup'!$K$6,".",IF(A4536=".",1,A4536+1))</f>
        <v>.</v>
      </c>
      <c r="B4537" s="244" t="str">
        <f t="shared" si="70"/>
        <v/>
      </c>
    </row>
    <row r="4538" spans="1:2" x14ac:dyDescent="0.2">
      <c r="A4538" t="str">
        <f>IF(C4538&amp;G4538&amp;D4538&lt;&gt;'Funnel setup'!$K$3&amp;'Funnel setup'!$K$4&amp;'Funnel setup'!$K$6,".",IF(A4537=".",1,A4537+1))</f>
        <v>.</v>
      </c>
      <c r="B4538" s="244" t="str">
        <f t="shared" si="70"/>
        <v/>
      </c>
    </row>
    <row r="4539" spans="1:2" x14ac:dyDescent="0.2">
      <c r="A4539" t="str">
        <f>IF(C4539&amp;G4539&amp;D4539&lt;&gt;'Funnel setup'!$K$3&amp;'Funnel setup'!$K$4&amp;'Funnel setup'!$K$6,".",IF(A4538=".",1,A4538+1))</f>
        <v>.</v>
      </c>
      <c r="B4539" s="244" t="str">
        <f t="shared" si="70"/>
        <v/>
      </c>
    </row>
    <row r="4540" spans="1:2" x14ac:dyDescent="0.2">
      <c r="A4540" t="str">
        <f>IF(C4540&amp;G4540&amp;D4540&lt;&gt;'Funnel setup'!$K$3&amp;'Funnel setup'!$K$4&amp;'Funnel setup'!$K$6,".",IF(A4539=".",1,A4539+1))</f>
        <v>.</v>
      </c>
      <c r="B4540" s="244" t="str">
        <f t="shared" si="70"/>
        <v/>
      </c>
    </row>
    <row r="4541" spans="1:2" x14ac:dyDescent="0.2">
      <c r="A4541" t="str">
        <f>IF(C4541&amp;G4541&amp;D4541&lt;&gt;'Funnel setup'!$K$3&amp;'Funnel setup'!$K$4&amp;'Funnel setup'!$K$6,".",IF(A4540=".",1,A4540+1))</f>
        <v>.</v>
      </c>
      <c r="B4541" s="244" t="str">
        <f t="shared" si="70"/>
        <v/>
      </c>
    </row>
    <row r="4542" spans="1:2" x14ac:dyDescent="0.2">
      <c r="A4542" t="str">
        <f>IF(C4542&amp;G4542&amp;D4542&lt;&gt;'Funnel setup'!$K$3&amp;'Funnel setup'!$K$4&amp;'Funnel setup'!$K$6,".",IF(A4541=".",1,A4541+1))</f>
        <v>.</v>
      </c>
      <c r="B4542" s="244" t="str">
        <f t="shared" si="70"/>
        <v/>
      </c>
    </row>
    <row r="4543" spans="1:2" x14ac:dyDescent="0.2">
      <c r="A4543" t="str">
        <f>IF(C4543&amp;G4543&amp;D4543&lt;&gt;'Funnel setup'!$K$3&amp;'Funnel setup'!$K$4&amp;'Funnel setup'!$K$6,".",IF(A4542=".",1,A4542+1))</f>
        <v>.</v>
      </c>
      <c r="B4543" s="244" t="str">
        <f t="shared" si="70"/>
        <v/>
      </c>
    </row>
    <row r="4544" spans="1:2" x14ac:dyDescent="0.2">
      <c r="A4544" t="str">
        <f>IF(C4544&amp;G4544&amp;D4544&lt;&gt;'Funnel setup'!$K$3&amp;'Funnel setup'!$K$4&amp;'Funnel setup'!$K$6,".",IF(A4543=".",1,A4543+1))</f>
        <v>.</v>
      </c>
      <c r="B4544" s="244" t="str">
        <f t="shared" si="70"/>
        <v/>
      </c>
    </row>
    <row r="4545" spans="1:2" x14ac:dyDescent="0.2">
      <c r="A4545" t="str">
        <f>IF(C4545&amp;G4545&amp;D4545&lt;&gt;'Funnel setup'!$K$3&amp;'Funnel setup'!$K$4&amp;'Funnel setup'!$K$6,".",IF(A4544=".",1,A4544+1))</f>
        <v>.</v>
      </c>
      <c r="B4545" s="244" t="str">
        <f t="shared" si="70"/>
        <v/>
      </c>
    </row>
    <row r="4546" spans="1:2" x14ac:dyDescent="0.2">
      <c r="A4546" t="str">
        <f>IF(C4546&amp;G4546&amp;D4546&lt;&gt;'Funnel setup'!$K$3&amp;'Funnel setup'!$K$4&amp;'Funnel setup'!$K$6,".",IF(A4545=".",1,A4545+1))</f>
        <v>.</v>
      </c>
      <c r="B4546" s="244" t="str">
        <f t="shared" ref="B4546:B4609" si="71">C4546&amp;D4546&amp;F4546&amp;G4546</f>
        <v/>
      </c>
    </row>
    <row r="4547" spans="1:2" x14ac:dyDescent="0.2">
      <c r="A4547" t="str">
        <f>IF(C4547&amp;G4547&amp;D4547&lt;&gt;'Funnel setup'!$K$3&amp;'Funnel setup'!$K$4&amp;'Funnel setup'!$K$6,".",IF(A4546=".",1,A4546+1))</f>
        <v>.</v>
      </c>
      <c r="B4547" s="244" t="str">
        <f t="shared" si="71"/>
        <v/>
      </c>
    </row>
    <row r="4548" spans="1:2" x14ac:dyDescent="0.2">
      <c r="A4548" t="str">
        <f>IF(C4548&amp;G4548&amp;D4548&lt;&gt;'Funnel setup'!$K$3&amp;'Funnel setup'!$K$4&amp;'Funnel setup'!$K$6,".",IF(A4547=".",1,A4547+1))</f>
        <v>.</v>
      </c>
      <c r="B4548" s="244" t="str">
        <f t="shared" si="71"/>
        <v/>
      </c>
    </row>
    <row r="4549" spans="1:2" x14ac:dyDescent="0.2">
      <c r="A4549" t="str">
        <f>IF(C4549&amp;G4549&amp;D4549&lt;&gt;'Funnel setup'!$K$3&amp;'Funnel setup'!$K$4&amp;'Funnel setup'!$K$6,".",IF(A4548=".",1,A4548+1))</f>
        <v>.</v>
      </c>
      <c r="B4549" s="244" t="str">
        <f t="shared" si="71"/>
        <v/>
      </c>
    </row>
    <row r="4550" spans="1:2" x14ac:dyDescent="0.2">
      <c r="A4550" t="str">
        <f>IF(C4550&amp;G4550&amp;D4550&lt;&gt;'Funnel setup'!$K$3&amp;'Funnel setup'!$K$4&amp;'Funnel setup'!$K$6,".",IF(A4549=".",1,A4549+1))</f>
        <v>.</v>
      </c>
      <c r="B4550" s="244" t="str">
        <f t="shared" si="71"/>
        <v/>
      </c>
    </row>
    <row r="4551" spans="1:2" x14ac:dyDescent="0.2">
      <c r="A4551" t="str">
        <f>IF(C4551&amp;G4551&amp;D4551&lt;&gt;'Funnel setup'!$K$3&amp;'Funnel setup'!$K$4&amp;'Funnel setup'!$K$6,".",IF(A4550=".",1,A4550+1))</f>
        <v>.</v>
      </c>
      <c r="B4551" s="244" t="str">
        <f t="shared" si="71"/>
        <v/>
      </c>
    </row>
    <row r="4552" spans="1:2" x14ac:dyDescent="0.2">
      <c r="A4552" t="str">
        <f>IF(C4552&amp;G4552&amp;D4552&lt;&gt;'Funnel setup'!$K$3&amp;'Funnel setup'!$K$4&amp;'Funnel setup'!$K$6,".",IF(A4551=".",1,A4551+1))</f>
        <v>.</v>
      </c>
      <c r="B4552" s="244" t="str">
        <f t="shared" si="71"/>
        <v/>
      </c>
    </row>
    <row r="4553" spans="1:2" x14ac:dyDescent="0.2">
      <c r="A4553" t="str">
        <f>IF(C4553&amp;G4553&amp;D4553&lt;&gt;'Funnel setup'!$K$3&amp;'Funnel setup'!$K$4&amp;'Funnel setup'!$K$6,".",IF(A4552=".",1,A4552+1))</f>
        <v>.</v>
      </c>
      <c r="B4553" s="244" t="str">
        <f t="shared" si="71"/>
        <v/>
      </c>
    </row>
    <row r="4554" spans="1:2" x14ac:dyDescent="0.2">
      <c r="A4554" t="str">
        <f>IF(C4554&amp;G4554&amp;D4554&lt;&gt;'Funnel setup'!$K$3&amp;'Funnel setup'!$K$4&amp;'Funnel setup'!$K$6,".",IF(A4553=".",1,A4553+1))</f>
        <v>.</v>
      </c>
      <c r="B4554" s="244" t="str">
        <f t="shared" si="71"/>
        <v/>
      </c>
    </row>
    <row r="4555" spans="1:2" x14ac:dyDescent="0.2">
      <c r="A4555" t="str">
        <f>IF(C4555&amp;G4555&amp;D4555&lt;&gt;'Funnel setup'!$K$3&amp;'Funnel setup'!$K$4&amp;'Funnel setup'!$K$6,".",IF(A4554=".",1,A4554+1))</f>
        <v>.</v>
      </c>
      <c r="B4555" s="244" t="str">
        <f t="shared" si="71"/>
        <v/>
      </c>
    </row>
    <row r="4556" spans="1:2" x14ac:dyDescent="0.2">
      <c r="A4556" t="str">
        <f>IF(C4556&amp;G4556&amp;D4556&lt;&gt;'Funnel setup'!$K$3&amp;'Funnel setup'!$K$4&amp;'Funnel setup'!$K$6,".",IF(A4555=".",1,A4555+1))</f>
        <v>.</v>
      </c>
      <c r="B4556" s="244" t="str">
        <f t="shared" si="71"/>
        <v/>
      </c>
    </row>
    <row r="4557" spans="1:2" x14ac:dyDescent="0.2">
      <c r="A4557" t="str">
        <f>IF(C4557&amp;G4557&amp;D4557&lt;&gt;'Funnel setup'!$K$3&amp;'Funnel setup'!$K$4&amp;'Funnel setup'!$K$6,".",IF(A4556=".",1,A4556+1))</f>
        <v>.</v>
      </c>
      <c r="B4557" s="244" t="str">
        <f t="shared" si="71"/>
        <v/>
      </c>
    </row>
    <row r="4558" spans="1:2" x14ac:dyDescent="0.2">
      <c r="A4558" t="str">
        <f>IF(C4558&amp;G4558&amp;D4558&lt;&gt;'Funnel setup'!$K$3&amp;'Funnel setup'!$K$4&amp;'Funnel setup'!$K$6,".",IF(A4557=".",1,A4557+1))</f>
        <v>.</v>
      </c>
      <c r="B4558" s="244" t="str">
        <f t="shared" si="71"/>
        <v/>
      </c>
    </row>
    <row r="4559" spans="1:2" x14ac:dyDescent="0.2">
      <c r="A4559" t="str">
        <f>IF(C4559&amp;G4559&amp;D4559&lt;&gt;'Funnel setup'!$K$3&amp;'Funnel setup'!$K$4&amp;'Funnel setup'!$K$6,".",IF(A4558=".",1,A4558+1))</f>
        <v>.</v>
      </c>
      <c r="B4559" s="244" t="str">
        <f t="shared" si="71"/>
        <v/>
      </c>
    </row>
    <row r="4560" spans="1:2" x14ac:dyDescent="0.2">
      <c r="A4560" t="str">
        <f>IF(C4560&amp;G4560&amp;D4560&lt;&gt;'Funnel setup'!$K$3&amp;'Funnel setup'!$K$4&amp;'Funnel setup'!$K$6,".",IF(A4559=".",1,A4559+1))</f>
        <v>.</v>
      </c>
      <c r="B4560" s="244" t="str">
        <f t="shared" si="71"/>
        <v/>
      </c>
    </row>
    <row r="4561" spans="1:2" x14ac:dyDescent="0.2">
      <c r="A4561" t="str">
        <f>IF(C4561&amp;G4561&amp;D4561&lt;&gt;'Funnel setup'!$K$3&amp;'Funnel setup'!$K$4&amp;'Funnel setup'!$K$6,".",IF(A4560=".",1,A4560+1))</f>
        <v>.</v>
      </c>
      <c r="B4561" s="244" t="str">
        <f t="shared" si="71"/>
        <v/>
      </c>
    </row>
    <row r="4562" spans="1:2" x14ac:dyDescent="0.2">
      <c r="A4562" t="str">
        <f>IF(C4562&amp;G4562&amp;D4562&lt;&gt;'Funnel setup'!$K$3&amp;'Funnel setup'!$K$4&amp;'Funnel setup'!$K$6,".",IF(A4561=".",1,A4561+1))</f>
        <v>.</v>
      </c>
      <c r="B4562" s="244" t="str">
        <f t="shared" si="71"/>
        <v/>
      </c>
    </row>
    <row r="4563" spans="1:2" x14ac:dyDescent="0.2">
      <c r="A4563" t="str">
        <f>IF(C4563&amp;G4563&amp;D4563&lt;&gt;'Funnel setup'!$K$3&amp;'Funnel setup'!$K$4&amp;'Funnel setup'!$K$6,".",IF(A4562=".",1,A4562+1))</f>
        <v>.</v>
      </c>
      <c r="B4563" s="244" t="str">
        <f t="shared" si="71"/>
        <v/>
      </c>
    </row>
    <row r="4564" spans="1:2" x14ac:dyDescent="0.2">
      <c r="A4564" t="str">
        <f>IF(C4564&amp;G4564&amp;D4564&lt;&gt;'Funnel setup'!$K$3&amp;'Funnel setup'!$K$4&amp;'Funnel setup'!$K$6,".",IF(A4563=".",1,A4563+1))</f>
        <v>.</v>
      </c>
      <c r="B4564" s="244" t="str">
        <f t="shared" si="71"/>
        <v/>
      </c>
    </row>
    <row r="4565" spans="1:2" x14ac:dyDescent="0.2">
      <c r="A4565" t="str">
        <f>IF(C4565&amp;G4565&amp;D4565&lt;&gt;'Funnel setup'!$K$3&amp;'Funnel setup'!$K$4&amp;'Funnel setup'!$K$6,".",IF(A4564=".",1,A4564+1))</f>
        <v>.</v>
      </c>
      <c r="B4565" s="244" t="str">
        <f t="shared" si="71"/>
        <v/>
      </c>
    </row>
    <row r="4566" spans="1:2" x14ac:dyDescent="0.2">
      <c r="A4566" t="str">
        <f>IF(C4566&amp;G4566&amp;D4566&lt;&gt;'Funnel setup'!$K$3&amp;'Funnel setup'!$K$4&amp;'Funnel setup'!$K$6,".",IF(A4565=".",1,A4565+1))</f>
        <v>.</v>
      </c>
      <c r="B4566" s="244" t="str">
        <f t="shared" si="71"/>
        <v/>
      </c>
    </row>
    <row r="4567" spans="1:2" x14ac:dyDescent="0.2">
      <c r="A4567" t="str">
        <f>IF(C4567&amp;G4567&amp;D4567&lt;&gt;'Funnel setup'!$K$3&amp;'Funnel setup'!$K$4&amp;'Funnel setup'!$K$6,".",IF(A4566=".",1,A4566+1))</f>
        <v>.</v>
      </c>
      <c r="B4567" s="244" t="str">
        <f t="shared" si="71"/>
        <v/>
      </c>
    </row>
    <row r="4568" spans="1:2" x14ac:dyDescent="0.2">
      <c r="A4568" t="str">
        <f>IF(C4568&amp;G4568&amp;D4568&lt;&gt;'Funnel setup'!$K$3&amp;'Funnel setup'!$K$4&amp;'Funnel setup'!$K$6,".",IF(A4567=".",1,A4567+1))</f>
        <v>.</v>
      </c>
      <c r="B4568" s="244" t="str">
        <f t="shared" si="71"/>
        <v/>
      </c>
    </row>
    <row r="4569" spans="1:2" x14ac:dyDescent="0.2">
      <c r="A4569" t="str">
        <f>IF(C4569&amp;G4569&amp;D4569&lt;&gt;'Funnel setup'!$K$3&amp;'Funnel setup'!$K$4&amp;'Funnel setup'!$K$6,".",IF(A4568=".",1,A4568+1))</f>
        <v>.</v>
      </c>
      <c r="B4569" s="244" t="str">
        <f t="shared" si="71"/>
        <v/>
      </c>
    </row>
    <row r="4570" spans="1:2" x14ac:dyDescent="0.2">
      <c r="A4570" t="str">
        <f>IF(C4570&amp;G4570&amp;D4570&lt;&gt;'Funnel setup'!$K$3&amp;'Funnel setup'!$K$4&amp;'Funnel setup'!$K$6,".",IF(A4569=".",1,A4569+1))</f>
        <v>.</v>
      </c>
      <c r="B4570" s="244" t="str">
        <f t="shared" si="71"/>
        <v/>
      </c>
    </row>
    <row r="4571" spans="1:2" x14ac:dyDescent="0.2">
      <c r="A4571" t="str">
        <f>IF(C4571&amp;G4571&amp;D4571&lt;&gt;'Funnel setup'!$K$3&amp;'Funnel setup'!$K$4&amp;'Funnel setup'!$K$6,".",IF(A4570=".",1,A4570+1))</f>
        <v>.</v>
      </c>
      <c r="B4571" s="244" t="str">
        <f t="shared" si="71"/>
        <v/>
      </c>
    </row>
    <row r="4572" spans="1:2" x14ac:dyDescent="0.2">
      <c r="A4572" t="str">
        <f>IF(C4572&amp;G4572&amp;D4572&lt;&gt;'Funnel setup'!$K$3&amp;'Funnel setup'!$K$4&amp;'Funnel setup'!$K$6,".",IF(A4571=".",1,A4571+1))</f>
        <v>.</v>
      </c>
      <c r="B4572" s="244" t="str">
        <f t="shared" si="71"/>
        <v/>
      </c>
    </row>
    <row r="4573" spans="1:2" x14ac:dyDescent="0.2">
      <c r="A4573" t="str">
        <f>IF(C4573&amp;G4573&amp;D4573&lt;&gt;'Funnel setup'!$K$3&amp;'Funnel setup'!$K$4&amp;'Funnel setup'!$K$6,".",IF(A4572=".",1,A4572+1))</f>
        <v>.</v>
      </c>
      <c r="B4573" s="244" t="str">
        <f t="shared" si="71"/>
        <v/>
      </c>
    </row>
    <row r="4574" spans="1:2" x14ac:dyDescent="0.2">
      <c r="A4574" t="str">
        <f>IF(C4574&amp;G4574&amp;D4574&lt;&gt;'Funnel setup'!$K$3&amp;'Funnel setup'!$K$4&amp;'Funnel setup'!$K$6,".",IF(A4573=".",1,A4573+1))</f>
        <v>.</v>
      </c>
      <c r="B4574" s="244" t="str">
        <f t="shared" si="71"/>
        <v/>
      </c>
    </row>
    <row r="4575" spans="1:2" x14ac:dyDescent="0.2">
      <c r="A4575" t="str">
        <f>IF(C4575&amp;G4575&amp;D4575&lt;&gt;'Funnel setup'!$K$3&amp;'Funnel setup'!$K$4&amp;'Funnel setup'!$K$6,".",IF(A4574=".",1,A4574+1))</f>
        <v>.</v>
      </c>
      <c r="B4575" s="244" t="str">
        <f t="shared" si="71"/>
        <v/>
      </c>
    </row>
    <row r="4576" spans="1:2" x14ac:dyDescent="0.2">
      <c r="A4576" t="str">
        <f>IF(C4576&amp;G4576&amp;D4576&lt;&gt;'Funnel setup'!$K$3&amp;'Funnel setup'!$K$4&amp;'Funnel setup'!$K$6,".",IF(A4575=".",1,A4575+1))</f>
        <v>.</v>
      </c>
      <c r="B4576" s="244" t="str">
        <f t="shared" si="71"/>
        <v/>
      </c>
    </row>
    <row r="4577" spans="1:2" x14ac:dyDescent="0.2">
      <c r="A4577" t="str">
        <f>IF(C4577&amp;G4577&amp;D4577&lt;&gt;'Funnel setup'!$K$3&amp;'Funnel setup'!$K$4&amp;'Funnel setup'!$K$6,".",IF(A4576=".",1,A4576+1))</f>
        <v>.</v>
      </c>
      <c r="B4577" s="244" t="str">
        <f t="shared" si="71"/>
        <v/>
      </c>
    </row>
    <row r="4578" spans="1:2" x14ac:dyDescent="0.2">
      <c r="A4578" t="str">
        <f>IF(C4578&amp;G4578&amp;D4578&lt;&gt;'Funnel setup'!$K$3&amp;'Funnel setup'!$K$4&amp;'Funnel setup'!$K$6,".",IF(A4577=".",1,A4577+1))</f>
        <v>.</v>
      </c>
      <c r="B4578" s="244" t="str">
        <f t="shared" si="71"/>
        <v/>
      </c>
    </row>
    <row r="4579" spans="1:2" x14ac:dyDescent="0.2">
      <c r="A4579" t="str">
        <f>IF(C4579&amp;G4579&amp;D4579&lt;&gt;'Funnel setup'!$K$3&amp;'Funnel setup'!$K$4&amp;'Funnel setup'!$K$6,".",IF(A4578=".",1,A4578+1))</f>
        <v>.</v>
      </c>
      <c r="B4579" s="244" t="str">
        <f t="shared" si="71"/>
        <v/>
      </c>
    </row>
    <row r="4580" spans="1:2" x14ac:dyDescent="0.2">
      <c r="A4580" t="str">
        <f>IF(C4580&amp;G4580&amp;D4580&lt;&gt;'Funnel setup'!$K$3&amp;'Funnel setup'!$K$4&amp;'Funnel setup'!$K$6,".",IF(A4579=".",1,A4579+1))</f>
        <v>.</v>
      </c>
      <c r="B4580" s="244" t="str">
        <f t="shared" si="71"/>
        <v/>
      </c>
    </row>
    <row r="4581" spans="1:2" x14ac:dyDescent="0.2">
      <c r="A4581" t="str">
        <f>IF(C4581&amp;G4581&amp;D4581&lt;&gt;'Funnel setup'!$K$3&amp;'Funnel setup'!$K$4&amp;'Funnel setup'!$K$6,".",IF(A4580=".",1,A4580+1))</f>
        <v>.</v>
      </c>
      <c r="B4581" s="244" t="str">
        <f t="shared" si="71"/>
        <v/>
      </c>
    </row>
    <row r="4582" spans="1:2" x14ac:dyDescent="0.2">
      <c r="A4582" t="str">
        <f>IF(C4582&amp;G4582&amp;D4582&lt;&gt;'Funnel setup'!$K$3&amp;'Funnel setup'!$K$4&amp;'Funnel setup'!$K$6,".",IF(A4581=".",1,A4581+1))</f>
        <v>.</v>
      </c>
      <c r="B4582" s="244" t="str">
        <f t="shared" si="71"/>
        <v/>
      </c>
    </row>
    <row r="4583" spans="1:2" x14ac:dyDescent="0.2">
      <c r="A4583" t="str">
        <f>IF(C4583&amp;G4583&amp;D4583&lt;&gt;'Funnel setup'!$K$3&amp;'Funnel setup'!$K$4&amp;'Funnel setup'!$K$6,".",IF(A4582=".",1,A4582+1))</f>
        <v>.</v>
      </c>
      <c r="B4583" s="244" t="str">
        <f t="shared" si="71"/>
        <v/>
      </c>
    </row>
    <row r="4584" spans="1:2" x14ac:dyDescent="0.2">
      <c r="A4584" t="str">
        <f>IF(C4584&amp;G4584&amp;D4584&lt;&gt;'Funnel setup'!$K$3&amp;'Funnel setup'!$K$4&amp;'Funnel setup'!$K$6,".",IF(A4583=".",1,A4583+1))</f>
        <v>.</v>
      </c>
      <c r="B4584" s="244" t="str">
        <f t="shared" si="71"/>
        <v/>
      </c>
    </row>
    <row r="4585" spans="1:2" x14ac:dyDescent="0.2">
      <c r="A4585" t="str">
        <f>IF(C4585&amp;G4585&amp;D4585&lt;&gt;'Funnel setup'!$K$3&amp;'Funnel setup'!$K$4&amp;'Funnel setup'!$K$6,".",IF(A4584=".",1,A4584+1))</f>
        <v>.</v>
      </c>
      <c r="B4585" s="244" t="str">
        <f t="shared" si="71"/>
        <v/>
      </c>
    </row>
    <row r="4586" spans="1:2" x14ac:dyDescent="0.2">
      <c r="A4586" t="str">
        <f>IF(C4586&amp;G4586&amp;D4586&lt;&gt;'Funnel setup'!$K$3&amp;'Funnel setup'!$K$4&amp;'Funnel setup'!$K$6,".",IF(A4585=".",1,A4585+1))</f>
        <v>.</v>
      </c>
      <c r="B4586" s="244" t="str">
        <f t="shared" si="71"/>
        <v/>
      </c>
    </row>
    <row r="4587" spans="1:2" x14ac:dyDescent="0.2">
      <c r="A4587" t="str">
        <f>IF(C4587&amp;G4587&amp;D4587&lt;&gt;'Funnel setup'!$K$3&amp;'Funnel setup'!$K$4&amp;'Funnel setup'!$K$6,".",IF(A4586=".",1,A4586+1))</f>
        <v>.</v>
      </c>
      <c r="B4587" s="244" t="str">
        <f t="shared" si="71"/>
        <v/>
      </c>
    </row>
    <row r="4588" spans="1:2" x14ac:dyDescent="0.2">
      <c r="A4588" t="str">
        <f>IF(C4588&amp;G4588&amp;D4588&lt;&gt;'Funnel setup'!$K$3&amp;'Funnel setup'!$K$4&amp;'Funnel setup'!$K$6,".",IF(A4587=".",1,A4587+1))</f>
        <v>.</v>
      </c>
      <c r="B4588" s="244" t="str">
        <f t="shared" si="71"/>
        <v/>
      </c>
    </row>
    <row r="4589" spans="1:2" x14ac:dyDescent="0.2">
      <c r="A4589" t="str">
        <f>IF(C4589&amp;G4589&amp;D4589&lt;&gt;'Funnel setup'!$K$3&amp;'Funnel setup'!$K$4&amp;'Funnel setup'!$K$6,".",IF(A4588=".",1,A4588+1))</f>
        <v>.</v>
      </c>
      <c r="B4589" s="244" t="str">
        <f t="shared" si="71"/>
        <v/>
      </c>
    </row>
    <row r="4590" spans="1:2" x14ac:dyDescent="0.2">
      <c r="A4590" t="str">
        <f>IF(C4590&amp;G4590&amp;D4590&lt;&gt;'Funnel setup'!$K$3&amp;'Funnel setup'!$K$4&amp;'Funnel setup'!$K$6,".",IF(A4589=".",1,A4589+1))</f>
        <v>.</v>
      </c>
      <c r="B4590" s="244" t="str">
        <f t="shared" si="71"/>
        <v/>
      </c>
    </row>
    <row r="4591" spans="1:2" x14ac:dyDescent="0.2">
      <c r="A4591" t="str">
        <f>IF(C4591&amp;G4591&amp;D4591&lt;&gt;'Funnel setup'!$K$3&amp;'Funnel setup'!$K$4&amp;'Funnel setup'!$K$6,".",IF(A4590=".",1,A4590+1))</f>
        <v>.</v>
      </c>
      <c r="B4591" s="244" t="str">
        <f t="shared" si="71"/>
        <v/>
      </c>
    </row>
    <row r="4592" spans="1:2" x14ac:dyDescent="0.2">
      <c r="A4592" t="str">
        <f>IF(C4592&amp;G4592&amp;D4592&lt;&gt;'Funnel setup'!$K$3&amp;'Funnel setup'!$K$4&amp;'Funnel setup'!$K$6,".",IF(A4591=".",1,A4591+1))</f>
        <v>.</v>
      </c>
      <c r="B4592" s="244" t="str">
        <f t="shared" si="71"/>
        <v/>
      </c>
    </row>
    <row r="4593" spans="1:2" x14ac:dyDescent="0.2">
      <c r="A4593" t="str">
        <f>IF(C4593&amp;G4593&amp;D4593&lt;&gt;'Funnel setup'!$K$3&amp;'Funnel setup'!$K$4&amp;'Funnel setup'!$K$6,".",IF(A4592=".",1,A4592+1))</f>
        <v>.</v>
      </c>
      <c r="B4593" s="244" t="str">
        <f t="shared" si="71"/>
        <v/>
      </c>
    </row>
    <row r="4594" spans="1:2" x14ac:dyDescent="0.2">
      <c r="A4594" t="str">
        <f>IF(C4594&amp;G4594&amp;D4594&lt;&gt;'Funnel setup'!$K$3&amp;'Funnel setup'!$K$4&amp;'Funnel setup'!$K$6,".",IF(A4593=".",1,A4593+1))</f>
        <v>.</v>
      </c>
      <c r="B4594" s="244" t="str">
        <f t="shared" si="71"/>
        <v/>
      </c>
    </row>
    <row r="4595" spans="1:2" x14ac:dyDescent="0.2">
      <c r="A4595" t="str">
        <f>IF(C4595&amp;G4595&amp;D4595&lt;&gt;'Funnel setup'!$K$3&amp;'Funnel setup'!$K$4&amp;'Funnel setup'!$K$6,".",IF(A4594=".",1,A4594+1))</f>
        <v>.</v>
      </c>
      <c r="B4595" s="244" t="str">
        <f t="shared" si="71"/>
        <v/>
      </c>
    </row>
    <row r="4596" spans="1:2" x14ac:dyDescent="0.2">
      <c r="A4596" t="str">
        <f>IF(C4596&amp;G4596&amp;D4596&lt;&gt;'Funnel setup'!$K$3&amp;'Funnel setup'!$K$4&amp;'Funnel setup'!$K$6,".",IF(A4595=".",1,A4595+1))</f>
        <v>.</v>
      </c>
      <c r="B4596" s="244" t="str">
        <f t="shared" si="71"/>
        <v/>
      </c>
    </row>
    <row r="4597" spans="1:2" x14ac:dyDescent="0.2">
      <c r="A4597" t="str">
        <f>IF(C4597&amp;G4597&amp;D4597&lt;&gt;'Funnel setup'!$K$3&amp;'Funnel setup'!$K$4&amp;'Funnel setup'!$K$6,".",IF(A4596=".",1,A4596+1))</f>
        <v>.</v>
      </c>
      <c r="B4597" s="244" t="str">
        <f t="shared" si="71"/>
        <v/>
      </c>
    </row>
    <row r="4598" spans="1:2" x14ac:dyDescent="0.2">
      <c r="A4598" t="str">
        <f>IF(C4598&amp;G4598&amp;D4598&lt;&gt;'Funnel setup'!$K$3&amp;'Funnel setup'!$K$4&amp;'Funnel setup'!$K$6,".",IF(A4597=".",1,A4597+1))</f>
        <v>.</v>
      </c>
      <c r="B4598" s="244" t="str">
        <f t="shared" si="71"/>
        <v/>
      </c>
    </row>
    <row r="4599" spans="1:2" x14ac:dyDescent="0.2">
      <c r="A4599" t="str">
        <f>IF(C4599&amp;G4599&amp;D4599&lt;&gt;'Funnel setup'!$K$3&amp;'Funnel setup'!$K$4&amp;'Funnel setup'!$K$6,".",IF(A4598=".",1,A4598+1))</f>
        <v>.</v>
      </c>
      <c r="B4599" s="244" t="str">
        <f t="shared" si="71"/>
        <v/>
      </c>
    </row>
    <row r="4600" spans="1:2" x14ac:dyDescent="0.2">
      <c r="A4600" t="str">
        <f>IF(C4600&amp;G4600&amp;D4600&lt;&gt;'Funnel setup'!$K$3&amp;'Funnel setup'!$K$4&amp;'Funnel setup'!$K$6,".",IF(A4599=".",1,A4599+1))</f>
        <v>.</v>
      </c>
      <c r="B4600" s="244" t="str">
        <f t="shared" si="71"/>
        <v/>
      </c>
    </row>
    <row r="4601" spans="1:2" x14ac:dyDescent="0.2">
      <c r="A4601" t="str">
        <f>IF(C4601&amp;G4601&amp;D4601&lt;&gt;'Funnel setup'!$K$3&amp;'Funnel setup'!$K$4&amp;'Funnel setup'!$K$6,".",IF(A4600=".",1,A4600+1))</f>
        <v>.</v>
      </c>
      <c r="B4601" s="244" t="str">
        <f t="shared" si="71"/>
        <v/>
      </c>
    </row>
    <row r="4602" spans="1:2" x14ac:dyDescent="0.2">
      <c r="A4602" t="str">
        <f>IF(C4602&amp;G4602&amp;D4602&lt;&gt;'Funnel setup'!$K$3&amp;'Funnel setup'!$K$4&amp;'Funnel setup'!$K$6,".",IF(A4601=".",1,A4601+1))</f>
        <v>.</v>
      </c>
      <c r="B4602" s="244" t="str">
        <f t="shared" si="71"/>
        <v/>
      </c>
    </row>
    <row r="4603" spans="1:2" x14ac:dyDescent="0.2">
      <c r="A4603" t="str">
        <f>IF(C4603&amp;G4603&amp;D4603&lt;&gt;'Funnel setup'!$K$3&amp;'Funnel setup'!$K$4&amp;'Funnel setup'!$K$6,".",IF(A4602=".",1,A4602+1))</f>
        <v>.</v>
      </c>
      <c r="B4603" s="244" t="str">
        <f t="shared" si="71"/>
        <v/>
      </c>
    </row>
    <row r="4604" spans="1:2" x14ac:dyDescent="0.2">
      <c r="A4604" t="str">
        <f>IF(C4604&amp;G4604&amp;D4604&lt;&gt;'Funnel setup'!$K$3&amp;'Funnel setup'!$K$4&amp;'Funnel setup'!$K$6,".",IF(A4603=".",1,A4603+1))</f>
        <v>.</v>
      </c>
      <c r="B4604" s="244" t="str">
        <f t="shared" si="71"/>
        <v/>
      </c>
    </row>
    <row r="4605" spans="1:2" x14ac:dyDescent="0.2">
      <c r="A4605" t="str">
        <f>IF(C4605&amp;G4605&amp;D4605&lt;&gt;'Funnel setup'!$K$3&amp;'Funnel setup'!$K$4&amp;'Funnel setup'!$K$6,".",IF(A4604=".",1,A4604+1))</f>
        <v>.</v>
      </c>
      <c r="B4605" s="244" t="str">
        <f t="shared" si="71"/>
        <v/>
      </c>
    </row>
    <row r="4606" spans="1:2" x14ac:dyDescent="0.2">
      <c r="A4606" t="str">
        <f>IF(C4606&amp;G4606&amp;D4606&lt;&gt;'Funnel setup'!$K$3&amp;'Funnel setup'!$K$4&amp;'Funnel setup'!$K$6,".",IF(A4605=".",1,A4605+1))</f>
        <v>.</v>
      </c>
      <c r="B4606" s="244" t="str">
        <f t="shared" si="71"/>
        <v/>
      </c>
    </row>
    <row r="4607" spans="1:2" x14ac:dyDescent="0.2">
      <c r="A4607" t="str">
        <f>IF(C4607&amp;G4607&amp;D4607&lt;&gt;'Funnel setup'!$K$3&amp;'Funnel setup'!$K$4&amp;'Funnel setup'!$K$6,".",IF(A4606=".",1,A4606+1))</f>
        <v>.</v>
      </c>
      <c r="B4607" s="244" t="str">
        <f t="shared" si="71"/>
        <v/>
      </c>
    </row>
    <row r="4608" spans="1:2" x14ac:dyDescent="0.2">
      <c r="A4608" t="str">
        <f>IF(C4608&amp;G4608&amp;D4608&lt;&gt;'Funnel setup'!$K$3&amp;'Funnel setup'!$K$4&amp;'Funnel setup'!$K$6,".",IF(A4607=".",1,A4607+1))</f>
        <v>.</v>
      </c>
      <c r="B4608" s="244" t="str">
        <f t="shared" si="71"/>
        <v/>
      </c>
    </row>
    <row r="4609" spans="1:2" x14ac:dyDescent="0.2">
      <c r="A4609" t="str">
        <f>IF(C4609&amp;G4609&amp;D4609&lt;&gt;'Funnel setup'!$K$3&amp;'Funnel setup'!$K$4&amp;'Funnel setup'!$K$6,".",IF(A4608=".",1,A4608+1))</f>
        <v>.</v>
      </c>
      <c r="B4609" s="244" t="str">
        <f t="shared" si="71"/>
        <v/>
      </c>
    </row>
    <row r="4610" spans="1:2" x14ac:dyDescent="0.2">
      <c r="A4610" t="str">
        <f>IF(C4610&amp;G4610&amp;D4610&lt;&gt;'Funnel setup'!$K$3&amp;'Funnel setup'!$K$4&amp;'Funnel setup'!$K$6,".",IF(A4609=".",1,A4609+1))</f>
        <v>.</v>
      </c>
      <c r="B4610" s="244" t="str">
        <f t="shared" ref="B4610:B4673" si="72">C4610&amp;D4610&amp;F4610&amp;G4610</f>
        <v/>
      </c>
    </row>
    <row r="4611" spans="1:2" x14ac:dyDescent="0.2">
      <c r="A4611" t="str">
        <f>IF(C4611&amp;G4611&amp;D4611&lt;&gt;'Funnel setup'!$K$3&amp;'Funnel setup'!$K$4&amp;'Funnel setup'!$K$6,".",IF(A4610=".",1,A4610+1))</f>
        <v>.</v>
      </c>
      <c r="B4611" s="244" t="str">
        <f t="shared" si="72"/>
        <v/>
      </c>
    </row>
    <row r="4612" spans="1:2" x14ac:dyDescent="0.2">
      <c r="A4612" t="str">
        <f>IF(C4612&amp;G4612&amp;D4612&lt;&gt;'Funnel setup'!$K$3&amp;'Funnel setup'!$K$4&amp;'Funnel setup'!$K$6,".",IF(A4611=".",1,A4611+1))</f>
        <v>.</v>
      </c>
      <c r="B4612" s="244" t="str">
        <f t="shared" si="72"/>
        <v/>
      </c>
    </row>
    <row r="4613" spans="1:2" x14ac:dyDescent="0.2">
      <c r="A4613" t="str">
        <f>IF(C4613&amp;G4613&amp;D4613&lt;&gt;'Funnel setup'!$K$3&amp;'Funnel setup'!$K$4&amp;'Funnel setup'!$K$6,".",IF(A4612=".",1,A4612+1))</f>
        <v>.</v>
      </c>
      <c r="B4613" s="244" t="str">
        <f t="shared" si="72"/>
        <v/>
      </c>
    </row>
    <row r="4614" spans="1:2" x14ac:dyDescent="0.2">
      <c r="A4614" t="str">
        <f>IF(C4614&amp;G4614&amp;D4614&lt;&gt;'Funnel setup'!$K$3&amp;'Funnel setup'!$K$4&amp;'Funnel setup'!$K$6,".",IF(A4613=".",1,A4613+1))</f>
        <v>.</v>
      </c>
      <c r="B4614" s="244" t="str">
        <f t="shared" si="72"/>
        <v/>
      </c>
    </row>
    <row r="4615" spans="1:2" x14ac:dyDescent="0.2">
      <c r="A4615" t="str">
        <f>IF(C4615&amp;G4615&amp;D4615&lt;&gt;'Funnel setup'!$K$3&amp;'Funnel setup'!$K$4&amp;'Funnel setup'!$K$6,".",IF(A4614=".",1,A4614+1))</f>
        <v>.</v>
      </c>
      <c r="B4615" s="244" t="str">
        <f t="shared" si="72"/>
        <v/>
      </c>
    </row>
    <row r="4616" spans="1:2" x14ac:dyDescent="0.2">
      <c r="A4616" t="str">
        <f>IF(C4616&amp;G4616&amp;D4616&lt;&gt;'Funnel setup'!$K$3&amp;'Funnel setup'!$K$4&amp;'Funnel setup'!$K$6,".",IF(A4615=".",1,A4615+1))</f>
        <v>.</v>
      </c>
      <c r="B4616" s="244" t="str">
        <f t="shared" si="72"/>
        <v/>
      </c>
    </row>
    <row r="4617" spans="1:2" x14ac:dyDescent="0.2">
      <c r="A4617" t="str">
        <f>IF(C4617&amp;G4617&amp;D4617&lt;&gt;'Funnel setup'!$K$3&amp;'Funnel setup'!$K$4&amp;'Funnel setup'!$K$6,".",IF(A4616=".",1,A4616+1))</f>
        <v>.</v>
      </c>
      <c r="B4617" s="244" t="str">
        <f t="shared" si="72"/>
        <v/>
      </c>
    </row>
    <row r="4618" spans="1:2" x14ac:dyDescent="0.2">
      <c r="A4618" t="str">
        <f>IF(C4618&amp;G4618&amp;D4618&lt;&gt;'Funnel setup'!$K$3&amp;'Funnel setup'!$K$4&amp;'Funnel setup'!$K$6,".",IF(A4617=".",1,A4617+1))</f>
        <v>.</v>
      </c>
      <c r="B4618" s="244" t="str">
        <f t="shared" si="72"/>
        <v/>
      </c>
    </row>
    <row r="4619" spans="1:2" x14ac:dyDescent="0.2">
      <c r="A4619" t="str">
        <f>IF(C4619&amp;G4619&amp;D4619&lt;&gt;'Funnel setup'!$K$3&amp;'Funnel setup'!$K$4&amp;'Funnel setup'!$K$6,".",IF(A4618=".",1,A4618+1))</f>
        <v>.</v>
      </c>
      <c r="B4619" s="244" t="str">
        <f t="shared" si="72"/>
        <v/>
      </c>
    </row>
    <row r="4620" spans="1:2" x14ac:dyDescent="0.2">
      <c r="A4620" t="str">
        <f>IF(C4620&amp;G4620&amp;D4620&lt;&gt;'Funnel setup'!$K$3&amp;'Funnel setup'!$K$4&amp;'Funnel setup'!$K$6,".",IF(A4619=".",1,A4619+1))</f>
        <v>.</v>
      </c>
      <c r="B4620" s="244" t="str">
        <f t="shared" si="72"/>
        <v/>
      </c>
    </row>
    <row r="4621" spans="1:2" x14ac:dyDescent="0.2">
      <c r="A4621" t="str">
        <f>IF(C4621&amp;G4621&amp;D4621&lt;&gt;'Funnel setup'!$K$3&amp;'Funnel setup'!$K$4&amp;'Funnel setup'!$K$6,".",IF(A4620=".",1,A4620+1))</f>
        <v>.</v>
      </c>
      <c r="B4621" s="244" t="str">
        <f t="shared" si="72"/>
        <v/>
      </c>
    </row>
    <row r="4622" spans="1:2" x14ac:dyDescent="0.2">
      <c r="A4622" t="str">
        <f>IF(C4622&amp;G4622&amp;D4622&lt;&gt;'Funnel setup'!$K$3&amp;'Funnel setup'!$K$4&amp;'Funnel setup'!$K$6,".",IF(A4621=".",1,A4621+1))</f>
        <v>.</v>
      </c>
      <c r="B4622" s="244" t="str">
        <f t="shared" si="72"/>
        <v/>
      </c>
    </row>
    <row r="4623" spans="1:2" x14ac:dyDescent="0.2">
      <c r="A4623" t="str">
        <f>IF(C4623&amp;G4623&amp;D4623&lt;&gt;'Funnel setup'!$K$3&amp;'Funnel setup'!$K$4&amp;'Funnel setup'!$K$6,".",IF(A4622=".",1,A4622+1))</f>
        <v>.</v>
      </c>
      <c r="B4623" s="244" t="str">
        <f t="shared" si="72"/>
        <v/>
      </c>
    </row>
    <row r="4624" spans="1:2" x14ac:dyDescent="0.2">
      <c r="A4624" t="str">
        <f>IF(C4624&amp;G4624&amp;D4624&lt;&gt;'Funnel setup'!$K$3&amp;'Funnel setup'!$K$4&amp;'Funnel setup'!$K$6,".",IF(A4623=".",1,A4623+1))</f>
        <v>.</v>
      </c>
      <c r="B4624" s="244" t="str">
        <f t="shared" si="72"/>
        <v/>
      </c>
    </row>
    <row r="4625" spans="1:2" x14ac:dyDescent="0.2">
      <c r="A4625" t="str">
        <f>IF(C4625&amp;G4625&amp;D4625&lt;&gt;'Funnel setup'!$K$3&amp;'Funnel setup'!$K$4&amp;'Funnel setup'!$K$6,".",IF(A4624=".",1,A4624+1))</f>
        <v>.</v>
      </c>
      <c r="B4625" s="244" t="str">
        <f t="shared" si="72"/>
        <v/>
      </c>
    </row>
    <row r="4626" spans="1:2" x14ac:dyDescent="0.2">
      <c r="A4626" t="str">
        <f>IF(C4626&amp;G4626&amp;D4626&lt;&gt;'Funnel setup'!$K$3&amp;'Funnel setup'!$K$4&amp;'Funnel setup'!$K$6,".",IF(A4625=".",1,A4625+1))</f>
        <v>.</v>
      </c>
      <c r="B4626" s="244" t="str">
        <f t="shared" si="72"/>
        <v/>
      </c>
    </row>
    <row r="4627" spans="1:2" x14ac:dyDescent="0.2">
      <c r="A4627" t="str">
        <f>IF(C4627&amp;G4627&amp;D4627&lt;&gt;'Funnel setup'!$K$3&amp;'Funnel setup'!$K$4&amp;'Funnel setup'!$K$6,".",IF(A4626=".",1,A4626+1))</f>
        <v>.</v>
      </c>
      <c r="B4627" s="244" t="str">
        <f t="shared" si="72"/>
        <v/>
      </c>
    </row>
    <row r="4628" spans="1:2" x14ac:dyDescent="0.2">
      <c r="A4628" t="str">
        <f>IF(C4628&amp;G4628&amp;D4628&lt;&gt;'Funnel setup'!$K$3&amp;'Funnel setup'!$K$4&amp;'Funnel setup'!$K$6,".",IF(A4627=".",1,A4627+1))</f>
        <v>.</v>
      </c>
      <c r="B4628" s="244" t="str">
        <f t="shared" si="72"/>
        <v/>
      </c>
    </row>
    <row r="4629" spans="1:2" x14ac:dyDescent="0.2">
      <c r="A4629" t="str">
        <f>IF(C4629&amp;G4629&amp;D4629&lt;&gt;'Funnel setup'!$K$3&amp;'Funnel setup'!$K$4&amp;'Funnel setup'!$K$6,".",IF(A4628=".",1,A4628+1))</f>
        <v>.</v>
      </c>
      <c r="B4629" s="244" t="str">
        <f t="shared" si="72"/>
        <v/>
      </c>
    </row>
    <row r="4630" spans="1:2" x14ac:dyDescent="0.2">
      <c r="A4630" t="str">
        <f>IF(C4630&amp;G4630&amp;D4630&lt;&gt;'Funnel setup'!$K$3&amp;'Funnel setup'!$K$4&amp;'Funnel setup'!$K$6,".",IF(A4629=".",1,A4629+1))</f>
        <v>.</v>
      </c>
      <c r="B4630" s="244" t="str">
        <f t="shared" si="72"/>
        <v/>
      </c>
    </row>
    <row r="4631" spans="1:2" x14ac:dyDescent="0.2">
      <c r="A4631" t="str">
        <f>IF(C4631&amp;G4631&amp;D4631&lt;&gt;'Funnel setup'!$K$3&amp;'Funnel setup'!$K$4&amp;'Funnel setup'!$K$6,".",IF(A4630=".",1,A4630+1))</f>
        <v>.</v>
      </c>
      <c r="B4631" s="244" t="str">
        <f t="shared" si="72"/>
        <v/>
      </c>
    </row>
    <row r="4632" spans="1:2" x14ac:dyDescent="0.2">
      <c r="A4632" t="str">
        <f>IF(C4632&amp;G4632&amp;D4632&lt;&gt;'Funnel setup'!$K$3&amp;'Funnel setup'!$K$4&amp;'Funnel setup'!$K$6,".",IF(A4631=".",1,A4631+1))</f>
        <v>.</v>
      </c>
      <c r="B4632" s="244" t="str">
        <f t="shared" si="72"/>
        <v/>
      </c>
    </row>
    <row r="4633" spans="1:2" x14ac:dyDescent="0.2">
      <c r="A4633" t="str">
        <f>IF(C4633&amp;G4633&amp;D4633&lt;&gt;'Funnel setup'!$K$3&amp;'Funnel setup'!$K$4&amp;'Funnel setup'!$K$6,".",IF(A4632=".",1,A4632+1))</f>
        <v>.</v>
      </c>
      <c r="B4633" s="244" t="str">
        <f t="shared" si="72"/>
        <v/>
      </c>
    </row>
    <row r="4634" spans="1:2" x14ac:dyDescent="0.2">
      <c r="A4634" t="str">
        <f>IF(C4634&amp;G4634&amp;D4634&lt;&gt;'Funnel setup'!$K$3&amp;'Funnel setup'!$K$4&amp;'Funnel setup'!$K$6,".",IF(A4633=".",1,A4633+1))</f>
        <v>.</v>
      </c>
      <c r="B4634" s="244" t="str">
        <f t="shared" si="72"/>
        <v/>
      </c>
    </row>
    <row r="4635" spans="1:2" x14ac:dyDescent="0.2">
      <c r="A4635" t="str">
        <f>IF(C4635&amp;G4635&amp;D4635&lt;&gt;'Funnel setup'!$K$3&amp;'Funnel setup'!$K$4&amp;'Funnel setup'!$K$6,".",IF(A4634=".",1,A4634+1))</f>
        <v>.</v>
      </c>
      <c r="B4635" s="244" t="str">
        <f t="shared" si="72"/>
        <v/>
      </c>
    </row>
    <row r="4636" spans="1:2" x14ac:dyDescent="0.2">
      <c r="A4636" t="str">
        <f>IF(C4636&amp;G4636&amp;D4636&lt;&gt;'Funnel setup'!$K$3&amp;'Funnel setup'!$K$4&amp;'Funnel setup'!$K$6,".",IF(A4635=".",1,A4635+1))</f>
        <v>.</v>
      </c>
      <c r="B4636" s="244" t="str">
        <f t="shared" si="72"/>
        <v/>
      </c>
    </row>
    <row r="4637" spans="1:2" x14ac:dyDescent="0.2">
      <c r="A4637" t="str">
        <f>IF(C4637&amp;G4637&amp;D4637&lt;&gt;'Funnel setup'!$K$3&amp;'Funnel setup'!$K$4&amp;'Funnel setup'!$K$6,".",IF(A4636=".",1,A4636+1))</f>
        <v>.</v>
      </c>
      <c r="B4637" s="244" t="str">
        <f t="shared" si="72"/>
        <v/>
      </c>
    </row>
    <row r="4638" spans="1:2" x14ac:dyDescent="0.2">
      <c r="A4638" t="str">
        <f>IF(C4638&amp;G4638&amp;D4638&lt;&gt;'Funnel setup'!$K$3&amp;'Funnel setup'!$K$4&amp;'Funnel setup'!$K$6,".",IF(A4637=".",1,A4637+1))</f>
        <v>.</v>
      </c>
      <c r="B4638" s="244" t="str">
        <f t="shared" si="72"/>
        <v/>
      </c>
    </row>
    <row r="4639" spans="1:2" x14ac:dyDescent="0.2">
      <c r="A4639" t="str">
        <f>IF(C4639&amp;G4639&amp;D4639&lt;&gt;'Funnel setup'!$K$3&amp;'Funnel setup'!$K$4&amp;'Funnel setup'!$K$6,".",IF(A4638=".",1,A4638+1))</f>
        <v>.</v>
      </c>
      <c r="B4639" s="244" t="str">
        <f t="shared" si="72"/>
        <v/>
      </c>
    </row>
    <row r="4640" spans="1:2" x14ac:dyDescent="0.2">
      <c r="A4640" t="str">
        <f>IF(C4640&amp;G4640&amp;D4640&lt;&gt;'Funnel setup'!$K$3&amp;'Funnel setup'!$K$4&amp;'Funnel setup'!$K$6,".",IF(A4639=".",1,A4639+1))</f>
        <v>.</v>
      </c>
      <c r="B4640" s="244" t="str">
        <f t="shared" si="72"/>
        <v/>
      </c>
    </row>
    <row r="4641" spans="1:2" x14ac:dyDescent="0.2">
      <c r="A4641" t="str">
        <f>IF(C4641&amp;G4641&amp;D4641&lt;&gt;'Funnel setup'!$K$3&amp;'Funnel setup'!$K$4&amp;'Funnel setup'!$K$6,".",IF(A4640=".",1,A4640+1))</f>
        <v>.</v>
      </c>
      <c r="B4641" s="244" t="str">
        <f t="shared" si="72"/>
        <v/>
      </c>
    </row>
    <row r="4642" spans="1:2" x14ac:dyDescent="0.2">
      <c r="A4642" t="str">
        <f>IF(C4642&amp;G4642&amp;D4642&lt;&gt;'Funnel setup'!$K$3&amp;'Funnel setup'!$K$4&amp;'Funnel setup'!$K$6,".",IF(A4641=".",1,A4641+1))</f>
        <v>.</v>
      </c>
      <c r="B4642" s="244" t="str">
        <f t="shared" si="72"/>
        <v/>
      </c>
    </row>
    <row r="4643" spans="1:2" x14ac:dyDescent="0.2">
      <c r="A4643" t="str">
        <f>IF(C4643&amp;G4643&amp;D4643&lt;&gt;'Funnel setup'!$K$3&amp;'Funnel setup'!$K$4&amp;'Funnel setup'!$K$6,".",IF(A4642=".",1,A4642+1))</f>
        <v>.</v>
      </c>
      <c r="B4643" s="244" t="str">
        <f t="shared" si="72"/>
        <v/>
      </c>
    </row>
    <row r="4644" spans="1:2" x14ac:dyDescent="0.2">
      <c r="A4644" t="str">
        <f>IF(C4644&amp;G4644&amp;D4644&lt;&gt;'Funnel setup'!$K$3&amp;'Funnel setup'!$K$4&amp;'Funnel setup'!$K$6,".",IF(A4643=".",1,A4643+1))</f>
        <v>.</v>
      </c>
      <c r="B4644" s="244" t="str">
        <f t="shared" si="72"/>
        <v/>
      </c>
    </row>
    <row r="4645" spans="1:2" x14ac:dyDescent="0.2">
      <c r="A4645" t="str">
        <f>IF(C4645&amp;G4645&amp;D4645&lt;&gt;'Funnel setup'!$K$3&amp;'Funnel setup'!$K$4&amp;'Funnel setup'!$K$6,".",IF(A4644=".",1,A4644+1))</f>
        <v>.</v>
      </c>
      <c r="B4645" s="244" t="str">
        <f t="shared" si="72"/>
        <v/>
      </c>
    </row>
    <row r="4646" spans="1:2" x14ac:dyDescent="0.2">
      <c r="A4646" t="str">
        <f>IF(C4646&amp;G4646&amp;D4646&lt;&gt;'Funnel setup'!$K$3&amp;'Funnel setup'!$K$4&amp;'Funnel setup'!$K$6,".",IF(A4645=".",1,A4645+1))</f>
        <v>.</v>
      </c>
      <c r="B4646" s="244" t="str">
        <f t="shared" si="72"/>
        <v/>
      </c>
    </row>
    <row r="4647" spans="1:2" x14ac:dyDescent="0.2">
      <c r="A4647" t="str">
        <f>IF(C4647&amp;G4647&amp;D4647&lt;&gt;'Funnel setup'!$K$3&amp;'Funnel setup'!$K$4&amp;'Funnel setup'!$K$6,".",IF(A4646=".",1,A4646+1))</f>
        <v>.</v>
      </c>
      <c r="B4647" s="244" t="str">
        <f t="shared" si="72"/>
        <v/>
      </c>
    </row>
    <row r="4648" spans="1:2" x14ac:dyDescent="0.2">
      <c r="A4648" t="str">
        <f>IF(C4648&amp;G4648&amp;D4648&lt;&gt;'Funnel setup'!$K$3&amp;'Funnel setup'!$K$4&amp;'Funnel setup'!$K$6,".",IF(A4647=".",1,A4647+1))</f>
        <v>.</v>
      </c>
      <c r="B4648" s="244" t="str">
        <f t="shared" si="72"/>
        <v/>
      </c>
    </row>
    <row r="4649" spans="1:2" x14ac:dyDescent="0.2">
      <c r="A4649" t="str">
        <f>IF(C4649&amp;G4649&amp;D4649&lt;&gt;'Funnel setup'!$K$3&amp;'Funnel setup'!$K$4&amp;'Funnel setup'!$K$6,".",IF(A4648=".",1,A4648+1))</f>
        <v>.</v>
      </c>
      <c r="B4649" s="244" t="str">
        <f t="shared" si="72"/>
        <v/>
      </c>
    </row>
    <row r="4650" spans="1:2" x14ac:dyDescent="0.2">
      <c r="A4650" t="str">
        <f>IF(C4650&amp;G4650&amp;D4650&lt;&gt;'Funnel setup'!$K$3&amp;'Funnel setup'!$K$4&amp;'Funnel setup'!$K$6,".",IF(A4649=".",1,A4649+1))</f>
        <v>.</v>
      </c>
      <c r="B4650" s="244" t="str">
        <f t="shared" si="72"/>
        <v/>
      </c>
    </row>
    <row r="4651" spans="1:2" x14ac:dyDescent="0.2">
      <c r="A4651" t="str">
        <f>IF(C4651&amp;G4651&amp;D4651&lt;&gt;'Funnel setup'!$K$3&amp;'Funnel setup'!$K$4&amp;'Funnel setup'!$K$6,".",IF(A4650=".",1,A4650+1))</f>
        <v>.</v>
      </c>
      <c r="B4651" s="244" t="str">
        <f t="shared" si="72"/>
        <v/>
      </c>
    </row>
    <row r="4652" spans="1:2" x14ac:dyDescent="0.2">
      <c r="A4652" t="str">
        <f>IF(C4652&amp;G4652&amp;D4652&lt;&gt;'Funnel setup'!$K$3&amp;'Funnel setup'!$K$4&amp;'Funnel setup'!$K$6,".",IF(A4651=".",1,A4651+1))</f>
        <v>.</v>
      </c>
      <c r="B4652" s="244" t="str">
        <f t="shared" si="72"/>
        <v/>
      </c>
    </row>
    <row r="4653" spans="1:2" x14ac:dyDescent="0.2">
      <c r="A4653" t="str">
        <f>IF(C4653&amp;G4653&amp;D4653&lt;&gt;'Funnel setup'!$K$3&amp;'Funnel setup'!$K$4&amp;'Funnel setup'!$K$6,".",IF(A4652=".",1,A4652+1))</f>
        <v>.</v>
      </c>
      <c r="B4653" s="244" t="str">
        <f t="shared" si="72"/>
        <v/>
      </c>
    </row>
    <row r="4654" spans="1:2" x14ac:dyDescent="0.2">
      <c r="A4654" t="str">
        <f>IF(C4654&amp;G4654&amp;D4654&lt;&gt;'Funnel setup'!$K$3&amp;'Funnel setup'!$K$4&amp;'Funnel setup'!$K$6,".",IF(A4653=".",1,A4653+1))</f>
        <v>.</v>
      </c>
      <c r="B4654" s="244" t="str">
        <f t="shared" si="72"/>
        <v/>
      </c>
    </row>
    <row r="4655" spans="1:2" x14ac:dyDescent="0.2">
      <c r="A4655" t="str">
        <f>IF(C4655&amp;G4655&amp;D4655&lt;&gt;'Funnel setup'!$K$3&amp;'Funnel setup'!$K$4&amp;'Funnel setup'!$K$6,".",IF(A4654=".",1,A4654+1))</f>
        <v>.</v>
      </c>
      <c r="B4655" s="244" t="str">
        <f t="shared" si="72"/>
        <v/>
      </c>
    </row>
    <row r="4656" spans="1:2" x14ac:dyDescent="0.2">
      <c r="A4656" t="str">
        <f>IF(C4656&amp;G4656&amp;D4656&lt;&gt;'Funnel setup'!$K$3&amp;'Funnel setup'!$K$4&amp;'Funnel setup'!$K$6,".",IF(A4655=".",1,A4655+1))</f>
        <v>.</v>
      </c>
      <c r="B4656" s="244" t="str">
        <f t="shared" si="72"/>
        <v/>
      </c>
    </row>
    <row r="4657" spans="1:2" x14ac:dyDescent="0.2">
      <c r="A4657" t="str">
        <f>IF(C4657&amp;G4657&amp;D4657&lt;&gt;'Funnel setup'!$K$3&amp;'Funnel setup'!$K$4&amp;'Funnel setup'!$K$6,".",IF(A4656=".",1,A4656+1))</f>
        <v>.</v>
      </c>
      <c r="B4657" s="244" t="str">
        <f t="shared" si="72"/>
        <v/>
      </c>
    </row>
    <row r="4658" spans="1:2" x14ac:dyDescent="0.2">
      <c r="A4658" t="str">
        <f>IF(C4658&amp;G4658&amp;D4658&lt;&gt;'Funnel setup'!$K$3&amp;'Funnel setup'!$K$4&amp;'Funnel setup'!$K$6,".",IF(A4657=".",1,A4657+1))</f>
        <v>.</v>
      </c>
      <c r="B4658" s="244" t="str">
        <f t="shared" si="72"/>
        <v/>
      </c>
    </row>
    <row r="4659" spans="1:2" x14ac:dyDescent="0.2">
      <c r="A4659" t="str">
        <f>IF(C4659&amp;G4659&amp;D4659&lt;&gt;'Funnel setup'!$K$3&amp;'Funnel setup'!$K$4&amp;'Funnel setup'!$K$6,".",IF(A4658=".",1,A4658+1))</f>
        <v>.</v>
      </c>
      <c r="B4659" s="244" t="str">
        <f t="shared" si="72"/>
        <v/>
      </c>
    </row>
    <row r="4660" spans="1:2" x14ac:dyDescent="0.2">
      <c r="A4660" t="str">
        <f>IF(C4660&amp;G4660&amp;D4660&lt;&gt;'Funnel setup'!$K$3&amp;'Funnel setup'!$K$4&amp;'Funnel setup'!$K$6,".",IF(A4659=".",1,A4659+1))</f>
        <v>.</v>
      </c>
      <c r="B4660" s="244" t="str">
        <f t="shared" si="72"/>
        <v/>
      </c>
    </row>
    <row r="4661" spans="1:2" x14ac:dyDescent="0.2">
      <c r="A4661" t="str">
        <f>IF(C4661&amp;G4661&amp;D4661&lt;&gt;'Funnel setup'!$K$3&amp;'Funnel setup'!$K$4&amp;'Funnel setup'!$K$6,".",IF(A4660=".",1,A4660+1))</f>
        <v>.</v>
      </c>
      <c r="B4661" s="244" t="str">
        <f t="shared" si="72"/>
        <v/>
      </c>
    </row>
    <row r="4662" spans="1:2" x14ac:dyDescent="0.2">
      <c r="A4662" t="str">
        <f>IF(C4662&amp;G4662&amp;D4662&lt;&gt;'Funnel setup'!$K$3&amp;'Funnel setup'!$K$4&amp;'Funnel setup'!$K$6,".",IF(A4661=".",1,A4661+1))</f>
        <v>.</v>
      </c>
      <c r="B4662" s="244" t="str">
        <f t="shared" si="72"/>
        <v/>
      </c>
    </row>
    <row r="4663" spans="1:2" x14ac:dyDescent="0.2">
      <c r="A4663" t="str">
        <f>IF(C4663&amp;G4663&amp;D4663&lt;&gt;'Funnel setup'!$K$3&amp;'Funnel setup'!$K$4&amp;'Funnel setup'!$K$6,".",IF(A4662=".",1,A4662+1))</f>
        <v>.</v>
      </c>
      <c r="B4663" s="244" t="str">
        <f t="shared" si="72"/>
        <v/>
      </c>
    </row>
    <row r="4664" spans="1:2" x14ac:dyDescent="0.2">
      <c r="A4664" t="str">
        <f>IF(C4664&amp;G4664&amp;D4664&lt;&gt;'Funnel setup'!$K$3&amp;'Funnel setup'!$K$4&amp;'Funnel setup'!$K$6,".",IF(A4663=".",1,A4663+1))</f>
        <v>.</v>
      </c>
      <c r="B4664" s="244" t="str">
        <f t="shared" si="72"/>
        <v/>
      </c>
    </row>
    <row r="4665" spans="1:2" x14ac:dyDescent="0.2">
      <c r="A4665" t="str">
        <f>IF(C4665&amp;G4665&amp;D4665&lt;&gt;'Funnel setup'!$K$3&amp;'Funnel setup'!$K$4&amp;'Funnel setup'!$K$6,".",IF(A4664=".",1,A4664+1))</f>
        <v>.</v>
      </c>
      <c r="B4665" s="244" t="str">
        <f t="shared" si="72"/>
        <v/>
      </c>
    </row>
    <row r="4666" spans="1:2" x14ac:dyDescent="0.2">
      <c r="A4666" t="str">
        <f>IF(C4666&amp;G4666&amp;D4666&lt;&gt;'Funnel setup'!$K$3&amp;'Funnel setup'!$K$4&amp;'Funnel setup'!$K$6,".",IF(A4665=".",1,A4665+1))</f>
        <v>.</v>
      </c>
      <c r="B4666" s="244" t="str">
        <f t="shared" si="72"/>
        <v/>
      </c>
    </row>
    <row r="4667" spans="1:2" x14ac:dyDescent="0.2">
      <c r="A4667" t="str">
        <f>IF(C4667&amp;G4667&amp;D4667&lt;&gt;'Funnel setup'!$K$3&amp;'Funnel setup'!$K$4&amp;'Funnel setup'!$K$6,".",IF(A4666=".",1,A4666+1))</f>
        <v>.</v>
      </c>
      <c r="B4667" s="244" t="str">
        <f t="shared" si="72"/>
        <v/>
      </c>
    </row>
    <row r="4668" spans="1:2" x14ac:dyDescent="0.2">
      <c r="A4668" t="str">
        <f>IF(C4668&amp;G4668&amp;D4668&lt;&gt;'Funnel setup'!$K$3&amp;'Funnel setup'!$K$4&amp;'Funnel setup'!$K$6,".",IF(A4667=".",1,A4667+1))</f>
        <v>.</v>
      </c>
      <c r="B4668" s="244" t="str">
        <f t="shared" si="72"/>
        <v/>
      </c>
    </row>
    <row r="4669" spans="1:2" x14ac:dyDescent="0.2">
      <c r="A4669" t="str">
        <f>IF(C4669&amp;G4669&amp;D4669&lt;&gt;'Funnel setup'!$K$3&amp;'Funnel setup'!$K$4&amp;'Funnel setup'!$K$6,".",IF(A4668=".",1,A4668+1))</f>
        <v>.</v>
      </c>
      <c r="B4669" s="244" t="str">
        <f t="shared" si="72"/>
        <v/>
      </c>
    </row>
    <row r="4670" spans="1:2" x14ac:dyDescent="0.2">
      <c r="A4670" t="str">
        <f>IF(C4670&amp;G4670&amp;D4670&lt;&gt;'Funnel setup'!$K$3&amp;'Funnel setup'!$K$4&amp;'Funnel setup'!$K$6,".",IF(A4669=".",1,A4669+1))</f>
        <v>.</v>
      </c>
      <c r="B4670" s="244" t="str">
        <f t="shared" si="72"/>
        <v/>
      </c>
    </row>
    <row r="4671" spans="1:2" x14ac:dyDescent="0.2">
      <c r="A4671" t="str">
        <f>IF(C4671&amp;G4671&amp;D4671&lt;&gt;'Funnel setup'!$K$3&amp;'Funnel setup'!$K$4&amp;'Funnel setup'!$K$6,".",IF(A4670=".",1,A4670+1))</f>
        <v>.</v>
      </c>
      <c r="B4671" s="244" t="str">
        <f t="shared" si="72"/>
        <v/>
      </c>
    </row>
    <row r="4672" spans="1:2" x14ac:dyDescent="0.2">
      <c r="A4672" t="str">
        <f>IF(C4672&amp;G4672&amp;D4672&lt;&gt;'Funnel setup'!$K$3&amp;'Funnel setup'!$K$4&amp;'Funnel setup'!$K$6,".",IF(A4671=".",1,A4671+1))</f>
        <v>.</v>
      </c>
      <c r="B4672" s="244" t="str">
        <f t="shared" si="72"/>
        <v/>
      </c>
    </row>
    <row r="4673" spans="1:2" x14ac:dyDescent="0.2">
      <c r="A4673" t="str">
        <f>IF(C4673&amp;G4673&amp;D4673&lt;&gt;'Funnel setup'!$K$3&amp;'Funnel setup'!$K$4&amp;'Funnel setup'!$K$6,".",IF(A4672=".",1,A4672+1))</f>
        <v>.</v>
      </c>
      <c r="B4673" s="244" t="str">
        <f t="shared" si="72"/>
        <v/>
      </c>
    </row>
    <row r="4674" spans="1:2" x14ac:dyDescent="0.2">
      <c r="A4674" t="str">
        <f>IF(C4674&amp;G4674&amp;D4674&lt;&gt;'Funnel setup'!$K$3&amp;'Funnel setup'!$K$4&amp;'Funnel setup'!$K$6,".",IF(A4673=".",1,A4673+1))</f>
        <v>.</v>
      </c>
      <c r="B4674" s="244" t="str">
        <f t="shared" ref="B4674:B4737" si="73">C4674&amp;D4674&amp;F4674&amp;G4674</f>
        <v/>
      </c>
    </row>
    <row r="4675" spans="1:2" x14ac:dyDescent="0.2">
      <c r="A4675" t="str">
        <f>IF(C4675&amp;G4675&amp;D4675&lt;&gt;'Funnel setup'!$K$3&amp;'Funnel setup'!$K$4&amp;'Funnel setup'!$K$6,".",IF(A4674=".",1,A4674+1))</f>
        <v>.</v>
      </c>
      <c r="B4675" s="244" t="str">
        <f t="shared" si="73"/>
        <v/>
      </c>
    </row>
    <row r="4676" spans="1:2" x14ac:dyDescent="0.2">
      <c r="A4676" t="str">
        <f>IF(C4676&amp;G4676&amp;D4676&lt;&gt;'Funnel setup'!$K$3&amp;'Funnel setup'!$K$4&amp;'Funnel setup'!$K$6,".",IF(A4675=".",1,A4675+1))</f>
        <v>.</v>
      </c>
      <c r="B4676" s="244" t="str">
        <f t="shared" si="73"/>
        <v/>
      </c>
    </row>
    <row r="4677" spans="1:2" x14ac:dyDescent="0.2">
      <c r="A4677" t="str">
        <f>IF(C4677&amp;G4677&amp;D4677&lt;&gt;'Funnel setup'!$K$3&amp;'Funnel setup'!$K$4&amp;'Funnel setup'!$K$6,".",IF(A4676=".",1,A4676+1))</f>
        <v>.</v>
      </c>
      <c r="B4677" s="244" t="str">
        <f t="shared" si="73"/>
        <v/>
      </c>
    </row>
    <row r="4678" spans="1:2" x14ac:dyDescent="0.2">
      <c r="A4678" t="str">
        <f>IF(C4678&amp;G4678&amp;D4678&lt;&gt;'Funnel setup'!$K$3&amp;'Funnel setup'!$K$4&amp;'Funnel setup'!$K$6,".",IF(A4677=".",1,A4677+1))</f>
        <v>.</v>
      </c>
      <c r="B4678" s="244" t="str">
        <f t="shared" si="73"/>
        <v/>
      </c>
    </row>
    <row r="4679" spans="1:2" x14ac:dyDescent="0.2">
      <c r="A4679" t="str">
        <f>IF(C4679&amp;G4679&amp;D4679&lt;&gt;'Funnel setup'!$K$3&amp;'Funnel setup'!$K$4&amp;'Funnel setup'!$K$6,".",IF(A4678=".",1,A4678+1))</f>
        <v>.</v>
      </c>
      <c r="B4679" s="244" t="str">
        <f t="shared" si="73"/>
        <v/>
      </c>
    </row>
    <row r="4680" spans="1:2" x14ac:dyDescent="0.2">
      <c r="A4680" t="str">
        <f>IF(C4680&amp;G4680&amp;D4680&lt;&gt;'Funnel setup'!$K$3&amp;'Funnel setup'!$K$4&amp;'Funnel setup'!$K$6,".",IF(A4679=".",1,A4679+1))</f>
        <v>.</v>
      </c>
      <c r="B4680" s="244" t="str">
        <f t="shared" si="73"/>
        <v/>
      </c>
    </row>
    <row r="4681" spans="1:2" x14ac:dyDescent="0.2">
      <c r="A4681" t="str">
        <f>IF(C4681&amp;G4681&amp;D4681&lt;&gt;'Funnel setup'!$K$3&amp;'Funnel setup'!$K$4&amp;'Funnel setup'!$K$6,".",IF(A4680=".",1,A4680+1))</f>
        <v>.</v>
      </c>
      <c r="B4681" s="244" t="str">
        <f t="shared" si="73"/>
        <v/>
      </c>
    </row>
    <row r="4682" spans="1:2" x14ac:dyDescent="0.2">
      <c r="A4682" t="str">
        <f>IF(C4682&amp;G4682&amp;D4682&lt;&gt;'Funnel setup'!$K$3&amp;'Funnel setup'!$K$4&amp;'Funnel setup'!$K$6,".",IF(A4681=".",1,A4681+1))</f>
        <v>.</v>
      </c>
      <c r="B4682" s="244" t="str">
        <f t="shared" si="73"/>
        <v/>
      </c>
    </row>
    <row r="4683" spans="1:2" x14ac:dyDescent="0.2">
      <c r="A4683" t="str">
        <f>IF(C4683&amp;G4683&amp;D4683&lt;&gt;'Funnel setup'!$K$3&amp;'Funnel setup'!$K$4&amp;'Funnel setup'!$K$6,".",IF(A4682=".",1,A4682+1))</f>
        <v>.</v>
      </c>
      <c r="B4683" s="244" t="str">
        <f t="shared" si="73"/>
        <v/>
      </c>
    </row>
    <row r="4684" spans="1:2" x14ac:dyDescent="0.2">
      <c r="A4684" t="str">
        <f>IF(C4684&amp;G4684&amp;D4684&lt;&gt;'Funnel setup'!$K$3&amp;'Funnel setup'!$K$4&amp;'Funnel setup'!$K$6,".",IF(A4683=".",1,A4683+1))</f>
        <v>.</v>
      </c>
      <c r="B4684" s="244" t="str">
        <f t="shared" si="73"/>
        <v/>
      </c>
    </row>
    <row r="4685" spans="1:2" x14ac:dyDescent="0.2">
      <c r="A4685" t="str">
        <f>IF(C4685&amp;G4685&amp;D4685&lt;&gt;'Funnel setup'!$K$3&amp;'Funnel setup'!$K$4&amp;'Funnel setup'!$K$6,".",IF(A4684=".",1,A4684+1))</f>
        <v>.</v>
      </c>
      <c r="B4685" s="244" t="str">
        <f t="shared" si="73"/>
        <v/>
      </c>
    </row>
    <row r="4686" spans="1:2" x14ac:dyDescent="0.2">
      <c r="A4686" t="str">
        <f>IF(C4686&amp;G4686&amp;D4686&lt;&gt;'Funnel setup'!$K$3&amp;'Funnel setup'!$K$4&amp;'Funnel setup'!$K$6,".",IF(A4685=".",1,A4685+1))</f>
        <v>.</v>
      </c>
      <c r="B4686" s="244" t="str">
        <f t="shared" si="73"/>
        <v/>
      </c>
    </row>
    <row r="4687" spans="1:2" x14ac:dyDescent="0.2">
      <c r="A4687" t="str">
        <f>IF(C4687&amp;G4687&amp;D4687&lt;&gt;'Funnel setup'!$K$3&amp;'Funnel setup'!$K$4&amp;'Funnel setup'!$K$6,".",IF(A4686=".",1,A4686+1))</f>
        <v>.</v>
      </c>
      <c r="B4687" s="244" t="str">
        <f t="shared" si="73"/>
        <v/>
      </c>
    </row>
    <row r="4688" spans="1:2" x14ac:dyDescent="0.2">
      <c r="A4688" t="str">
        <f>IF(C4688&amp;G4688&amp;D4688&lt;&gt;'Funnel setup'!$K$3&amp;'Funnel setup'!$K$4&amp;'Funnel setup'!$K$6,".",IF(A4687=".",1,A4687+1))</f>
        <v>.</v>
      </c>
      <c r="B4688" s="244" t="str">
        <f t="shared" si="73"/>
        <v/>
      </c>
    </row>
    <row r="4689" spans="1:2" x14ac:dyDescent="0.2">
      <c r="A4689" t="str">
        <f>IF(C4689&amp;G4689&amp;D4689&lt;&gt;'Funnel setup'!$K$3&amp;'Funnel setup'!$K$4&amp;'Funnel setup'!$K$6,".",IF(A4688=".",1,A4688+1))</f>
        <v>.</v>
      </c>
      <c r="B4689" s="244" t="str">
        <f t="shared" si="73"/>
        <v/>
      </c>
    </row>
    <row r="4690" spans="1:2" x14ac:dyDescent="0.2">
      <c r="A4690" t="str">
        <f>IF(C4690&amp;G4690&amp;D4690&lt;&gt;'Funnel setup'!$K$3&amp;'Funnel setup'!$K$4&amp;'Funnel setup'!$K$6,".",IF(A4689=".",1,A4689+1))</f>
        <v>.</v>
      </c>
      <c r="B4690" s="244" t="str">
        <f t="shared" si="73"/>
        <v/>
      </c>
    </row>
    <row r="4691" spans="1:2" x14ac:dyDescent="0.2">
      <c r="A4691" t="str">
        <f>IF(C4691&amp;G4691&amp;D4691&lt;&gt;'Funnel setup'!$K$3&amp;'Funnel setup'!$K$4&amp;'Funnel setup'!$K$6,".",IF(A4690=".",1,A4690+1))</f>
        <v>.</v>
      </c>
      <c r="B4691" s="244" t="str">
        <f t="shared" si="73"/>
        <v/>
      </c>
    </row>
    <row r="4692" spans="1:2" x14ac:dyDescent="0.2">
      <c r="A4692" t="str">
        <f>IF(C4692&amp;G4692&amp;D4692&lt;&gt;'Funnel setup'!$K$3&amp;'Funnel setup'!$K$4&amp;'Funnel setup'!$K$6,".",IF(A4691=".",1,A4691+1))</f>
        <v>.</v>
      </c>
      <c r="B4692" s="244" t="str">
        <f t="shared" si="73"/>
        <v/>
      </c>
    </row>
    <row r="4693" spans="1:2" x14ac:dyDescent="0.2">
      <c r="A4693" t="str">
        <f>IF(C4693&amp;G4693&amp;D4693&lt;&gt;'Funnel setup'!$K$3&amp;'Funnel setup'!$K$4&amp;'Funnel setup'!$K$6,".",IF(A4692=".",1,A4692+1))</f>
        <v>.</v>
      </c>
      <c r="B4693" s="244" t="str">
        <f t="shared" si="73"/>
        <v/>
      </c>
    </row>
    <row r="4694" spans="1:2" x14ac:dyDescent="0.2">
      <c r="A4694" t="str">
        <f>IF(C4694&amp;G4694&amp;D4694&lt;&gt;'Funnel setup'!$K$3&amp;'Funnel setup'!$K$4&amp;'Funnel setup'!$K$6,".",IF(A4693=".",1,A4693+1))</f>
        <v>.</v>
      </c>
      <c r="B4694" s="244" t="str">
        <f t="shared" si="73"/>
        <v/>
      </c>
    </row>
    <row r="4695" spans="1:2" x14ac:dyDescent="0.2">
      <c r="A4695" t="str">
        <f>IF(C4695&amp;G4695&amp;D4695&lt;&gt;'Funnel setup'!$K$3&amp;'Funnel setup'!$K$4&amp;'Funnel setup'!$K$6,".",IF(A4694=".",1,A4694+1))</f>
        <v>.</v>
      </c>
      <c r="B4695" s="244" t="str">
        <f t="shared" si="73"/>
        <v/>
      </c>
    </row>
    <row r="4696" spans="1:2" x14ac:dyDescent="0.2">
      <c r="A4696" t="str">
        <f>IF(C4696&amp;G4696&amp;D4696&lt;&gt;'Funnel setup'!$K$3&amp;'Funnel setup'!$K$4&amp;'Funnel setup'!$K$6,".",IF(A4695=".",1,A4695+1))</f>
        <v>.</v>
      </c>
      <c r="B4696" s="244" t="str">
        <f t="shared" si="73"/>
        <v/>
      </c>
    </row>
    <row r="4697" spans="1:2" x14ac:dyDescent="0.2">
      <c r="A4697" t="str">
        <f>IF(C4697&amp;G4697&amp;D4697&lt;&gt;'Funnel setup'!$K$3&amp;'Funnel setup'!$K$4&amp;'Funnel setup'!$K$6,".",IF(A4696=".",1,A4696+1))</f>
        <v>.</v>
      </c>
      <c r="B4697" s="244" t="str">
        <f t="shared" si="73"/>
        <v/>
      </c>
    </row>
    <row r="4698" spans="1:2" x14ac:dyDescent="0.2">
      <c r="A4698" t="str">
        <f>IF(C4698&amp;G4698&amp;D4698&lt;&gt;'Funnel setup'!$K$3&amp;'Funnel setup'!$K$4&amp;'Funnel setup'!$K$6,".",IF(A4697=".",1,A4697+1))</f>
        <v>.</v>
      </c>
      <c r="B4698" s="244" t="str">
        <f t="shared" si="73"/>
        <v/>
      </c>
    </row>
    <row r="4699" spans="1:2" x14ac:dyDescent="0.2">
      <c r="A4699" t="str">
        <f>IF(C4699&amp;G4699&amp;D4699&lt;&gt;'Funnel setup'!$K$3&amp;'Funnel setup'!$K$4&amp;'Funnel setup'!$K$6,".",IF(A4698=".",1,A4698+1))</f>
        <v>.</v>
      </c>
      <c r="B4699" s="244" t="str">
        <f t="shared" si="73"/>
        <v/>
      </c>
    </row>
    <row r="4700" spans="1:2" x14ac:dyDescent="0.2">
      <c r="A4700" t="str">
        <f>IF(C4700&amp;G4700&amp;D4700&lt;&gt;'Funnel setup'!$K$3&amp;'Funnel setup'!$K$4&amp;'Funnel setup'!$K$6,".",IF(A4699=".",1,A4699+1))</f>
        <v>.</v>
      </c>
      <c r="B4700" s="244" t="str">
        <f t="shared" si="73"/>
        <v/>
      </c>
    </row>
    <row r="4701" spans="1:2" x14ac:dyDescent="0.2">
      <c r="A4701" t="str">
        <f>IF(C4701&amp;G4701&amp;D4701&lt;&gt;'Funnel setup'!$K$3&amp;'Funnel setup'!$K$4&amp;'Funnel setup'!$K$6,".",IF(A4700=".",1,A4700+1))</f>
        <v>.</v>
      </c>
      <c r="B4701" s="244" t="str">
        <f t="shared" si="73"/>
        <v/>
      </c>
    </row>
    <row r="4702" spans="1:2" x14ac:dyDescent="0.2">
      <c r="A4702" t="str">
        <f>IF(C4702&amp;G4702&amp;D4702&lt;&gt;'Funnel setup'!$K$3&amp;'Funnel setup'!$K$4&amp;'Funnel setup'!$K$6,".",IF(A4701=".",1,A4701+1))</f>
        <v>.</v>
      </c>
      <c r="B4702" s="244" t="str">
        <f t="shared" si="73"/>
        <v/>
      </c>
    </row>
    <row r="4703" spans="1:2" x14ac:dyDescent="0.2">
      <c r="A4703" t="str">
        <f>IF(C4703&amp;G4703&amp;D4703&lt;&gt;'Funnel setup'!$K$3&amp;'Funnel setup'!$K$4&amp;'Funnel setup'!$K$6,".",IF(A4702=".",1,A4702+1))</f>
        <v>.</v>
      </c>
      <c r="B4703" s="244" t="str">
        <f t="shared" si="73"/>
        <v/>
      </c>
    </row>
    <row r="4704" spans="1:2" x14ac:dyDescent="0.2">
      <c r="A4704" t="str">
        <f>IF(C4704&amp;G4704&amp;D4704&lt;&gt;'Funnel setup'!$K$3&amp;'Funnel setup'!$K$4&amp;'Funnel setup'!$K$6,".",IF(A4703=".",1,A4703+1))</f>
        <v>.</v>
      </c>
      <c r="B4704" s="244" t="str">
        <f t="shared" si="73"/>
        <v/>
      </c>
    </row>
    <row r="4705" spans="1:2" x14ac:dyDescent="0.2">
      <c r="A4705" t="str">
        <f>IF(C4705&amp;G4705&amp;D4705&lt;&gt;'Funnel setup'!$K$3&amp;'Funnel setup'!$K$4&amp;'Funnel setup'!$K$6,".",IF(A4704=".",1,A4704+1))</f>
        <v>.</v>
      </c>
      <c r="B4705" s="244" t="str">
        <f t="shared" si="73"/>
        <v/>
      </c>
    </row>
    <row r="4706" spans="1:2" x14ac:dyDescent="0.2">
      <c r="A4706" t="str">
        <f>IF(C4706&amp;G4706&amp;D4706&lt;&gt;'Funnel setup'!$K$3&amp;'Funnel setup'!$K$4&amp;'Funnel setup'!$K$6,".",IF(A4705=".",1,A4705+1))</f>
        <v>.</v>
      </c>
      <c r="B4706" s="244" t="str">
        <f t="shared" si="73"/>
        <v/>
      </c>
    </row>
    <row r="4707" spans="1:2" x14ac:dyDescent="0.2">
      <c r="A4707" t="str">
        <f>IF(C4707&amp;G4707&amp;D4707&lt;&gt;'Funnel setup'!$K$3&amp;'Funnel setup'!$K$4&amp;'Funnel setup'!$K$6,".",IF(A4706=".",1,A4706+1))</f>
        <v>.</v>
      </c>
      <c r="B4707" s="244" t="str">
        <f t="shared" si="73"/>
        <v/>
      </c>
    </row>
    <row r="4708" spans="1:2" x14ac:dyDescent="0.2">
      <c r="A4708" t="str">
        <f>IF(C4708&amp;G4708&amp;D4708&lt;&gt;'Funnel setup'!$K$3&amp;'Funnel setup'!$K$4&amp;'Funnel setup'!$K$6,".",IF(A4707=".",1,A4707+1))</f>
        <v>.</v>
      </c>
      <c r="B4708" s="244" t="str">
        <f t="shared" si="73"/>
        <v/>
      </c>
    </row>
    <row r="4709" spans="1:2" x14ac:dyDescent="0.2">
      <c r="A4709" t="str">
        <f>IF(C4709&amp;G4709&amp;D4709&lt;&gt;'Funnel setup'!$K$3&amp;'Funnel setup'!$K$4&amp;'Funnel setup'!$K$6,".",IF(A4708=".",1,A4708+1))</f>
        <v>.</v>
      </c>
      <c r="B4709" s="244" t="str">
        <f t="shared" si="73"/>
        <v/>
      </c>
    </row>
    <row r="4710" spans="1:2" x14ac:dyDescent="0.2">
      <c r="A4710" t="str">
        <f>IF(C4710&amp;G4710&amp;D4710&lt;&gt;'Funnel setup'!$K$3&amp;'Funnel setup'!$K$4&amp;'Funnel setup'!$K$6,".",IF(A4709=".",1,A4709+1))</f>
        <v>.</v>
      </c>
      <c r="B4710" s="244" t="str">
        <f t="shared" si="73"/>
        <v/>
      </c>
    </row>
    <row r="4711" spans="1:2" x14ac:dyDescent="0.2">
      <c r="A4711" t="str">
        <f>IF(C4711&amp;G4711&amp;D4711&lt;&gt;'Funnel setup'!$K$3&amp;'Funnel setup'!$K$4&amp;'Funnel setup'!$K$6,".",IF(A4710=".",1,A4710+1))</f>
        <v>.</v>
      </c>
      <c r="B4711" s="244" t="str">
        <f t="shared" si="73"/>
        <v/>
      </c>
    </row>
    <row r="4712" spans="1:2" x14ac:dyDescent="0.2">
      <c r="A4712" t="str">
        <f>IF(C4712&amp;G4712&amp;D4712&lt;&gt;'Funnel setup'!$K$3&amp;'Funnel setup'!$K$4&amp;'Funnel setup'!$K$6,".",IF(A4711=".",1,A4711+1))</f>
        <v>.</v>
      </c>
      <c r="B4712" s="244" t="str">
        <f t="shared" si="73"/>
        <v/>
      </c>
    </row>
    <row r="4713" spans="1:2" x14ac:dyDescent="0.2">
      <c r="A4713" t="str">
        <f>IF(C4713&amp;G4713&amp;D4713&lt;&gt;'Funnel setup'!$K$3&amp;'Funnel setup'!$K$4&amp;'Funnel setup'!$K$6,".",IF(A4712=".",1,A4712+1))</f>
        <v>.</v>
      </c>
      <c r="B4713" s="244" t="str">
        <f t="shared" si="73"/>
        <v/>
      </c>
    </row>
    <row r="4714" spans="1:2" x14ac:dyDescent="0.2">
      <c r="A4714" t="str">
        <f>IF(C4714&amp;G4714&amp;D4714&lt;&gt;'Funnel setup'!$K$3&amp;'Funnel setup'!$K$4&amp;'Funnel setup'!$K$6,".",IF(A4713=".",1,A4713+1))</f>
        <v>.</v>
      </c>
      <c r="B4714" s="244" t="str">
        <f t="shared" si="73"/>
        <v/>
      </c>
    </row>
    <row r="4715" spans="1:2" x14ac:dyDescent="0.2">
      <c r="A4715" t="str">
        <f>IF(C4715&amp;G4715&amp;D4715&lt;&gt;'Funnel setup'!$K$3&amp;'Funnel setup'!$K$4&amp;'Funnel setup'!$K$6,".",IF(A4714=".",1,A4714+1))</f>
        <v>.</v>
      </c>
      <c r="B4715" s="244" t="str">
        <f t="shared" si="73"/>
        <v/>
      </c>
    </row>
    <row r="4716" spans="1:2" x14ac:dyDescent="0.2">
      <c r="A4716" t="str">
        <f>IF(C4716&amp;G4716&amp;D4716&lt;&gt;'Funnel setup'!$K$3&amp;'Funnel setup'!$K$4&amp;'Funnel setup'!$K$6,".",IF(A4715=".",1,A4715+1))</f>
        <v>.</v>
      </c>
      <c r="B4716" s="244" t="str">
        <f t="shared" si="73"/>
        <v/>
      </c>
    </row>
    <row r="4717" spans="1:2" x14ac:dyDescent="0.2">
      <c r="A4717" t="str">
        <f>IF(C4717&amp;G4717&amp;D4717&lt;&gt;'Funnel setup'!$K$3&amp;'Funnel setup'!$K$4&amp;'Funnel setup'!$K$6,".",IF(A4716=".",1,A4716+1))</f>
        <v>.</v>
      </c>
      <c r="B4717" s="244" t="str">
        <f t="shared" si="73"/>
        <v/>
      </c>
    </row>
    <row r="4718" spans="1:2" x14ac:dyDescent="0.2">
      <c r="A4718" t="str">
        <f>IF(C4718&amp;G4718&amp;D4718&lt;&gt;'Funnel setup'!$K$3&amp;'Funnel setup'!$K$4&amp;'Funnel setup'!$K$6,".",IF(A4717=".",1,A4717+1))</f>
        <v>.</v>
      </c>
      <c r="B4718" s="244" t="str">
        <f t="shared" si="73"/>
        <v/>
      </c>
    </row>
    <row r="4719" spans="1:2" x14ac:dyDescent="0.2">
      <c r="A4719" t="str">
        <f>IF(C4719&amp;G4719&amp;D4719&lt;&gt;'Funnel setup'!$K$3&amp;'Funnel setup'!$K$4&amp;'Funnel setup'!$K$6,".",IF(A4718=".",1,A4718+1))</f>
        <v>.</v>
      </c>
      <c r="B4719" s="244" t="str">
        <f t="shared" si="73"/>
        <v/>
      </c>
    </row>
    <row r="4720" spans="1:2" x14ac:dyDescent="0.2">
      <c r="A4720" t="str">
        <f>IF(C4720&amp;G4720&amp;D4720&lt;&gt;'Funnel setup'!$K$3&amp;'Funnel setup'!$K$4&amp;'Funnel setup'!$K$6,".",IF(A4719=".",1,A4719+1))</f>
        <v>.</v>
      </c>
      <c r="B4720" s="244" t="str">
        <f t="shared" si="73"/>
        <v/>
      </c>
    </row>
    <row r="4721" spans="1:2" x14ac:dyDescent="0.2">
      <c r="A4721" t="str">
        <f>IF(C4721&amp;G4721&amp;D4721&lt;&gt;'Funnel setup'!$K$3&amp;'Funnel setup'!$K$4&amp;'Funnel setup'!$K$6,".",IF(A4720=".",1,A4720+1))</f>
        <v>.</v>
      </c>
      <c r="B4721" s="244" t="str">
        <f t="shared" si="73"/>
        <v/>
      </c>
    </row>
    <row r="4722" spans="1:2" x14ac:dyDescent="0.2">
      <c r="A4722" t="str">
        <f>IF(C4722&amp;G4722&amp;D4722&lt;&gt;'Funnel setup'!$K$3&amp;'Funnel setup'!$K$4&amp;'Funnel setup'!$K$6,".",IF(A4721=".",1,A4721+1))</f>
        <v>.</v>
      </c>
      <c r="B4722" s="244" t="str">
        <f t="shared" si="73"/>
        <v/>
      </c>
    </row>
    <row r="4723" spans="1:2" x14ac:dyDescent="0.2">
      <c r="A4723" t="str">
        <f>IF(C4723&amp;G4723&amp;D4723&lt;&gt;'Funnel setup'!$K$3&amp;'Funnel setup'!$K$4&amp;'Funnel setup'!$K$6,".",IF(A4722=".",1,A4722+1))</f>
        <v>.</v>
      </c>
      <c r="B4723" s="244" t="str">
        <f t="shared" si="73"/>
        <v/>
      </c>
    </row>
    <row r="4724" spans="1:2" x14ac:dyDescent="0.2">
      <c r="A4724" t="str">
        <f>IF(C4724&amp;G4724&amp;D4724&lt;&gt;'Funnel setup'!$K$3&amp;'Funnel setup'!$K$4&amp;'Funnel setup'!$K$6,".",IF(A4723=".",1,A4723+1))</f>
        <v>.</v>
      </c>
      <c r="B4724" s="244" t="str">
        <f t="shared" si="73"/>
        <v/>
      </c>
    </row>
    <row r="4725" spans="1:2" x14ac:dyDescent="0.2">
      <c r="A4725" t="str">
        <f>IF(C4725&amp;G4725&amp;D4725&lt;&gt;'Funnel setup'!$K$3&amp;'Funnel setup'!$K$4&amp;'Funnel setup'!$K$6,".",IF(A4724=".",1,A4724+1))</f>
        <v>.</v>
      </c>
      <c r="B4725" s="244" t="str">
        <f t="shared" si="73"/>
        <v/>
      </c>
    </row>
    <row r="4726" spans="1:2" x14ac:dyDescent="0.2">
      <c r="A4726" t="str">
        <f>IF(C4726&amp;G4726&amp;D4726&lt;&gt;'Funnel setup'!$K$3&amp;'Funnel setup'!$K$4&amp;'Funnel setup'!$K$6,".",IF(A4725=".",1,A4725+1))</f>
        <v>.</v>
      </c>
      <c r="B4726" s="244" t="str">
        <f t="shared" si="73"/>
        <v/>
      </c>
    </row>
    <row r="4727" spans="1:2" x14ac:dyDescent="0.2">
      <c r="A4727" t="str">
        <f>IF(C4727&amp;G4727&amp;D4727&lt;&gt;'Funnel setup'!$K$3&amp;'Funnel setup'!$K$4&amp;'Funnel setup'!$K$6,".",IF(A4726=".",1,A4726+1))</f>
        <v>.</v>
      </c>
      <c r="B4727" s="244" t="str">
        <f t="shared" si="73"/>
        <v/>
      </c>
    </row>
    <row r="4728" spans="1:2" x14ac:dyDescent="0.2">
      <c r="A4728" t="str">
        <f>IF(C4728&amp;G4728&amp;D4728&lt;&gt;'Funnel setup'!$K$3&amp;'Funnel setup'!$K$4&amp;'Funnel setup'!$K$6,".",IF(A4727=".",1,A4727+1))</f>
        <v>.</v>
      </c>
      <c r="B4728" s="244" t="str">
        <f t="shared" si="73"/>
        <v/>
      </c>
    </row>
    <row r="4729" spans="1:2" x14ac:dyDescent="0.2">
      <c r="A4729" t="str">
        <f>IF(C4729&amp;G4729&amp;D4729&lt;&gt;'Funnel setup'!$K$3&amp;'Funnel setup'!$K$4&amp;'Funnel setup'!$K$6,".",IF(A4728=".",1,A4728+1))</f>
        <v>.</v>
      </c>
      <c r="B4729" s="244" t="str">
        <f t="shared" si="73"/>
        <v/>
      </c>
    </row>
    <row r="4730" spans="1:2" x14ac:dyDescent="0.2">
      <c r="A4730" t="str">
        <f>IF(C4730&amp;G4730&amp;D4730&lt;&gt;'Funnel setup'!$K$3&amp;'Funnel setup'!$K$4&amp;'Funnel setup'!$K$6,".",IF(A4729=".",1,A4729+1))</f>
        <v>.</v>
      </c>
      <c r="B4730" s="244" t="str">
        <f t="shared" si="73"/>
        <v/>
      </c>
    </row>
    <row r="4731" spans="1:2" x14ac:dyDescent="0.2">
      <c r="A4731" t="str">
        <f>IF(C4731&amp;G4731&amp;D4731&lt;&gt;'Funnel setup'!$K$3&amp;'Funnel setup'!$K$4&amp;'Funnel setup'!$K$6,".",IF(A4730=".",1,A4730+1))</f>
        <v>.</v>
      </c>
      <c r="B4731" s="244" t="str">
        <f t="shared" si="73"/>
        <v/>
      </c>
    </row>
    <row r="4732" spans="1:2" x14ac:dyDescent="0.2">
      <c r="A4732" t="str">
        <f>IF(C4732&amp;G4732&amp;D4732&lt;&gt;'Funnel setup'!$K$3&amp;'Funnel setup'!$K$4&amp;'Funnel setup'!$K$6,".",IF(A4731=".",1,A4731+1))</f>
        <v>.</v>
      </c>
      <c r="B4732" s="244" t="str">
        <f t="shared" si="73"/>
        <v/>
      </c>
    </row>
    <row r="4733" spans="1:2" x14ac:dyDescent="0.2">
      <c r="A4733" t="str">
        <f>IF(C4733&amp;G4733&amp;D4733&lt;&gt;'Funnel setup'!$K$3&amp;'Funnel setup'!$K$4&amp;'Funnel setup'!$K$6,".",IF(A4732=".",1,A4732+1))</f>
        <v>.</v>
      </c>
      <c r="B4733" s="244" t="str">
        <f t="shared" si="73"/>
        <v/>
      </c>
    </row>
    <row r="4734" spans="1:2" x14ac:dyDescent="0.2">
      <c r="A4734" t="str">
        <f>IF(C4734&amp;G4734&amp;D4734&lt;&gt;'Funnel setup'!$K$3&amp;'Funnel setup'!$K$4&amp;'Funnel setup'!$K$6,".",IF(A4733=".",1,A4733+1))</f>
        <v>.</v>
      </c>
      <c r="B4734" s="244" t="str">
        <f t="shared" si="73"/>
        <v/>
      </c>
    </row>
    <row r="4735" spans="1:2" x14ac:dyDescent="0.2">
      <c r="A4735" t="str">
        <f>IF(C4735&amp;G4735&amp;D4735&lt;&gt;'Funnel setup'!$K$3&amp;'Funnel setup'!$K$4&amp;'Funnel setup'!$K$6,".",IF(A4734=".",1,A4734+1))</f>
        <v>.</v>
      </c>
      <c r="B4735" s="244" t="str">
        <f t="shared" si="73"/>
        <v/>
      </c>
    </row>
    <row r="4736" spans="1:2" x14ac:dyDescent="0.2">
      <c r="A4736" t="str">
        <f>IF(C4736&amp;G4736&amp;D4736&lt;&gt;'Funnel setup'!$K$3&amp;'Funnel setup'!$K$4&amp;'Funnel setup'!$K$6,".",IF(A4735=".",1,A4735+1))</f>
        <v>.</v>
      </c>
      <c r="B4736" s="244" t="str">
        <f t="shared" si="73"/>
        <v/>
      </c>
    </row>
    <row r="4737" spans="1:2" x14ac:dyDescent="0.2">
      <c r="A4737" t="str">
        <f>IF(C4737&amp;G4737&amp;D4737&lt;&gt;'Funnel setup'!$K$3&amp;'Funnel setup'!$K$4&amp;'Funnel setup'!$K$6,".",IF(A4736=".",1,A4736+1))</f>
        <v>.</v>
      </c>
      <c r="B4737" s="244" t="str">
        <f t="shared" si="73"/>
        <v/>
      </c>
    </row>
    <row r="4738" spans="1:2" x14ac:dyDescent="0.2">
      <c r="A4738" t="str">
        <f>IF(C4738&amp;G4738&amp;D4738&lt;&gt;'Funnel setup'!$K$3&amp;'Funnel setup'!$K$4&amp;'Funnel setup'!$K$6,".",IF(A4737=".",1,A4737+1))</f>
        <v>.</v>
      </c>
      <c r="B4738" s="244" t="str">
        <f t="shared" ref="B4738:B4801" si="74">C4738&amp;D4738&amp;F4738&amp;G4738</f>
        <v/>
      </c>
    </row>
    <row r="4739" spans="1:2" x14ac:dyDescent="0.2">
      <c r="A4739" t="str">
        <f>IF(C4739&amp;G4739&amp;D4739&lt;&gt;'Funnel setup'!$K$3&amp;'Funnel setup'!$K$4&amp;'Funnel setup'!$K$6,".",IF(A4738=".",1,A4738+1))</f>
        <v>.</v>
      </c>
      <c r="B4739" s="244" t="str">
        <f t="shared" si="74"/>
        <v/>
      </c>
    </row>
    <row r="4740" spans="1:2" x14ac:dyDescent="0.2">
      <c r="A4740" t="str">
        <f>IF(C4740&amp;G4740&amp;D4740&lt;&gt;'Funnel setup'!$K$3&amp;'Funnel setup'!$K$4&amp;'Funnel setup'!$K$6,".",IF(A4739=".",1,A4739+1))</f>
        <v>.</v>
      </c>
      <c r="B4740" s="244" t="str">
        <f t="shared" si="74"/>
        <v/>
      </c>
    </row>
    <row r="4741" spans="1:2" x14ac:dyDescent="0.2">
      <c r="A4741" t="str">
        <f>IF(C4741&amp;G4741&amp;D4741&lt;&gt;'Funnel setup'!$K$3&amp;'Funnel setup'!$K$4&amp;'Funnel setup'!$K$6,".",IF(A4740=".",1,A4740+1))</f>
        <v>.</v>
      </c>
      <c r="B4741" s="244" t="str">
        <f t="shared" si="74"/>
        <v/>
      </c>
    </row>
    <row r="4742" spans="1:2" x14ac:dyDescent="0.2">
      <c r="A4742" t="str">
        <f>IF(C4742&amp;G4742&amp;D4742&lt;&gt;'Funnel setup'!$K$3&amp;'Funnel setup'!$K$4&amp;'Funnel setup'!$K$6,".",IF(A4741=".",1,A4741+1))</f>
        <v>.</v>
      </c>
      <c r="B4742" s="244" t="str">
        <f t="shared" si="74"/>
        <v/>
      </c>
    </row>
    <row r="4743" spans="1:2" x14ac:dyDescent="0.2">
      <c r="A4743" t="str">
        <f>IF(C4743&amp;G4743&amp;D4743&lt;&gt;'Funnel setup'!$K$3&amp;'Funnel setup'!$K$4&amp;'Funnel setup'!$K$6,".",IF(A4742=".",1,A4742+1))</f>
        <v>.</v>
      </c>
      <c r="B4743" s="244" t="str">
        <f t="shared" si="74"/>
        <v/>
      </c>
    </row>
    <row r="4744" spans="1:2" x14ac:dyDescent="0.2">
      <c r="A4744" t="str">
        <f>IF(C4744&amp;G4744&amp;D4744&lt;&gt;'Funnel setup'!$K$3&amp;'Funnel setup'!$K$4&amp;'Funnel setup'!$K$6,".",IF(A4743=".",1,A4743+1))</f>
        <v>.</v>
      </c>
      <c r="B4744" s="244" t="str">
        <f t="shared" si="74"/>
        <v/>
      </c>
    </row>
    <row r="4745" spans="1:2" x14ac:dyDescent="0.2">
      <c r="A4745" t="str">
        <f>IF(C4745&amp;G4745&amp;D4745&lt;&gt;'Funnel setup'!$K$3&amp;'Funnel setup'!$K$4&amp;'Funnel setup'!$K$6,".",IF(A4744=".",1,A4744+1))</f>
        <v>.</v>
      </c>
      <c r="B4745" s="244" t="str">
        <f t="shared" si="74"/>
        <v/>
      </c>
    </row>
    <row r="4746" spans="1:2" x14ac:dyDescent="0.2">
      <c r="A4746" t="str">
        <f>IF(C4746&amp;G4746&amp;D4746&lt;&gt;'Funnel setup'!$K$3&amp;'Funnel setup'!$K$4&amp;'Funnel setup'!$K$6,".",IF(A4745=".",1,A4745+1))</f>
        <v>.</v>
      </c>
      <c r="B4746" s="244" t="str">
        <f t="shared" si="74"/>
        <v/>
      </c>
    </row>
    <row r="4747" spans="1:2" x14ac:dyDescent="0.2">
      <c r="A4747" t="str">
        <f>IF(C4747&amp;G4747&amp;D4747&lt;&gt;'Funnel setup'!$K$3&amp;'Funnel setup'!$K$4&amp;'Funnel setup'!$K$6,".",IF(A4746=".",1,A4746+1))</f>
        <v>.</v>
      </c>
      <c r="B4747" s="244" t="str">
        <f t="shared" si="74"/>
        <v/>
      </c>
    </row>
    <row r="4748" spans="1:2" x14ac:dyDescent="0.2">
      <c r="A4748" t="str">
        <f>IF(C4748&amp;G4748&amp;D4748&lt;&gt;'Funnel setup'!$K$3&amp;'Funnel setup'!$K$4&amp;'Funnel setup'!$K$6,".",IF(A4747=".",1,A4747+1))</f>
        <v>.</v>
      </c>
      <c r="B4748" s="244" t="str">
        <f t="shared" si="74"/>
        <v/>
      </c>
    </row>
    <row r="4749" spans="1:2" x14ac:dyDescent="0.2">
      <c r="A4749" t="str">
        <f>IF(C4749&amp;G4749&amp;D4749&lt;&gt;'Funnel setup'!$K$3&amp;'Funnel setup'!$K$4&amp;'Funnel setup'!$K$6,".",IF(A4748=".",1,A4748+1))</f>
        <v>.</v>
      </c>
      <c r="B4749" s="244" t="str">
        <f t="shared" si="74"/>
        <v/>
      </c>
    </row>
    <row r="4750" spans="1:2" x14ac:dyDescent="0.2">
      <c r="A4750" t="str">
        <f>IF(C4750&amp;G4750&amp;D4750&lt;&gt;'Funnel setup'!$K$3&amp;'Funnel setup'!$K$4&amp;'Funnel setup'!$K$6,".",IF(A4749=".",1,A4749+1))</f>
        <v>.</v>
      </c>
      <c r="B4750" s="244" t="str">
        <f t="shared" si="74"/>
        <v/>
      </c>
    </row>
    <row r="4751" spans="1:2" x14ac:dyDescent="0.2">
      <c r="A4751" t="str">
        <f>IF(C4751&amp;G4751&amp;D4751&lt;&gt;'Funnel setup'!$K$3&amp;'Funnel setup'!$K$4&amp;'Funnel setup'!$K$6,".",IF(A4750=".",1,A4750+1))</f>
        <v>.</v>
      </c>
      <c r="B4751" s="244" t="str">
        <f t="shared" si="74"/>
        <v/>
      </c>
    </row>
    <row r="4752" spans="1:2" x14ac:dyDescent="0.2">
      <c r="A4752" t="str">
        <f>IF(C4752&amp;G4752&amp;D4752&lt;&gt;'Funnel setup'!$K$3&amp;'Funnel setup'!$K$4&amp;'Funnel setup'!$K$6,".",IF(A4751=".",1,A4751+1))</f>
        <v>.</v>
      </c>
      <c r="B4752" s="244" t="str">
        <f t="shared" si="74"/>
        <v/>
      </c>
    </row>
    <row r="4753" spans="1:2" x14ac:dyDescent="0.2">
      <c r="A4753" t="str">
        <f>IF(C4753&amp;G4753&amp;D4753&lt;&gt;'Funnel setup'!$K$3&amp;'Funnel setup'!$K$4&amp;'Funnel setup'!$K$6,".",IF(A4752=".",1,A4752+1))</f>
        <v>.</v>
      </c>
      <c r="B4753" s="244" t="str">
        <f t="shared" si="74"/>
        <v/>
      </c>
    </row>
    <row r="4754" spans="1:2" x14ac:dyDescent="0.2">
      <c r="A4754" t="str">
        <f>IF(C4754&amp;G4754&amp;D4754&lt;&gt;'Funnel setup'!$K$3&amp;'Funnel setup'!$K$4&amp;'Funnel setup'!$K$6,".",IF(A4753=".",1,A4753+1))</f>
        <v>.</v>
      </c>
      <c r="B4754" s="244" t="str">
        <f t="shared" si="74"/>
        <v/>
      </c>
    </row>
    <row r="4755" spans="1:2" x14ac:dyDescent="0.2">
      <c r="A4755" t="str">
        <f>IF(C4755&amp;G4755&amp;D4755&lt;&gt;'Funnel setup'!$K$3&amp;'Funnel setup'!$K$4&amp;'Funnel setup'!$K$6,".",IF(A4754=".",1,A4754+1))</f>
        <v>.</v>
      </c>
      <c r="B4755" s="244" t="str">
        <f t="shared" si="74"/>
        <v/>
      </c>
    </row>
    <row r="4756" spans="1:2" x14ac:dyDescent="0.2">
      <c r="A4756" t="str">
        <f>IF(C4756&amp;G4756&amp;D4756&lt;&gt;'Funnel setup'!$K$3&amp;'Funnel setup'!$K$4&amp;'Funnel setup'!$K$6,".",IF(A4755=".",1,A4755+1))</f>
        <v>.</v>
      </c>
      <c r="B4756" s="244" t="str">
        <f t="shared" si="74"/>
        <v/>
      </c>
    </row>
    <row r="4757" spans="1:2" x14ac:dyDescent="0.2">
      <c r="A4757" t="str">
        <f>IF(C4757&amp;G4757&amp;D4757&lt;&gt;'Funnel setup'!$K$3&amp;'Funnel setup'!$K$4&amp;'Funnel setup'!$K$6,".",IF(A4756=".",1,A4756+1))</f>
        <v>.</v>
      </c>
      <c r="B4757" s="244" t="str">
        <f t="shared" si="74"/>
        <v/>
      </c>
    </row>
    <row r="4758" spans="1:2" x14ac:dyDescent="0.2">
      <c r="A4758" t="str">
        <f>IF(C4758&amp;G4758&amp;D4758&lt;&gt;'Funnel setup'!$K$3&amp;'Funnel setup'!$K$4&amp;'Funnel setup'!$K$6,".",IF(A4757=".",1,A4757+1))</f>
        <v>.</v>
      </c>
      <c r="B4758" s="244" t="str">
        <f t="shared" si="74"/>
        <v/>
      </c>
    </row>
    <row r="4759" spans="1:2" x14ac:dyDescent="0.2">
      <c r="A4759" t="str">
        <f>IF(C4759&amp;G4759&amp;D4759&lt;&gt;'Funnel setup'!$K$3&amp;'Funnel setup'!$K$4&amp;'Funnel setup'!$K$6,".",IF(A4758=".",1,A4758+1))</f>
        <v>.</v>
      </c>
      <c r="B4759" s="244" t="str">
        <f t="shared" si="74"/>
        <v/>
      </c>
    </row>
    <row r="4760" spans="1:2" x14ac:dyDescent="0.2">
      <c r="A4760" t="str">
        <f>IF(C4760&amp;G4760&amp;D4760&lt;&gt;'Funnel setup'!$K$3&amp;'Funnel setup'!$K$4&amp;'Funnel setup'!$K$6,".",IF(A4759=".",1,A4759+1))</f>
        <v>.</v>
      </c>
      <c r="B4760" s="244" t="str">
        <f t="shared" si="74"/>
        <v/>
      </c>
    </row>
    <row r="4761" spans="1:2" x14ac:dyDescent="0.2">
      <c r="A4761" t="str">
        <f>IF(C4761&amp;G4761&amp;D4761&lt;&gt;'Funnel setup'!$K$3&amp;'Funnel setup'!$K$4&amp;'Funnel setup'!$K$6,".",IF(A4760=".",1,A4760+1))</f>
        <v>.</v>
      </c>
      <c r="B4761" s="244" t="str">
        <f t="shared" si="74"/>
        <v/>
      </c>
    </row>
    <row r="4762" spans="1:2" x14ac:dyDescent="0.2">
      <c r="A4762" t="str">
        <f>IF(C4762&amp;G4762&amp;D4762&lt;&gt;'Funnel setup'!$K$3&amp;'Funnel setup'!$K$4&amp;'Funnel setup'!$K$6,".",IF(A4761=".",1,A4761+1))</f>
        <v>.</v>
      </c>
      <c r="B4762" s="244" t="str">
        <f t="shared" si="74"/>
        <v/>
      </c>
    </row>
    <row r="4763" spans="1:2" x14ac:dyDescent="0.2">
      <c r="A4763" t="str">
        <f>IF(C4763&amp;G4763&amp;D4763&lt;&gt;'Funnel setup'!$K$3&amp;'Funnel setup'!$K$4&amp;'Funnel setup'!$K$6,".",IF(A4762=".",1,A4762+1))</f>
        <v>.</v>
      </c>
      <c r="B4763" s="244" t="str">
        <f t="shared" si="74"/>
        <v/>
      </c>
    </row>
    <row r="4764" spans="1:2" x14ac:dyDescent="0.2">
      <c r="A4764" t="str">
        <f>IF(C4764&amp;G4764&amp;D4764&lt;&gt;'Funnel setup'!$K$3&amp;'Funnel setup'!$K$4&amp;'Funnel setup'!$K$6,".",IF(A4763=".",1,A4763+1))</f>
        <v>.</v>
      </c>
      <c r="B4764" s="244" t="str">
        <f t="shared" si="74"/>
        <v/>
      </c>
    </row>
    <row r="4765" spans="1:2" x14ac:dyDescent="0.2">
      <c r="A4765" t="str">
        <f>IF(C4765&amp;G4765&amp;D4765&lt;&gt;'Funnel setup'!$K$3&amp;'Funnel setup'!$K$4&amp;'Funnel setup'!$K$6,".",IF(A4764=".",1,A4764+1))</f>
        <v>.</v>
      </c>
      <c r="B4765" s="244" t="str">
        <f t="shared" si="74"/>
        <v/>
      </c>
    </row>
    <row r="4766" spans="1:2" x14ac:dyDescent="0.2">
      <c r="A4766" t="str">
        <f>IF(C4766&amp;G4766&amp;D4766&lt;&gt;'Funnel setup'!$K$3&amp;'Funnel setup'!$K$4&amp;'Funnel setup'!$K$6,".",IF(A4765=".",1,A4765+1))</f>
        <v>.</v>
      </c>
      <c r="B4766" s="244" t="str">
        <f t="shared" si="74"/>
        <v/>
      </c>
    </row>
    <row r="4767" spans="1:2" x14ac:dyDescent="0.2">
      <c r="A4767" t="str">
        <f>IF(C4767&amp;G4767&amp;D4767&lt;&gt;'Funnel setup'!$K$3&amp;'Funnel setup'!$K$4&amp;'Funnel setup'!$K$6,".",IF(A4766=".",1,A4766+1))</f>
        <v>.</v>
      </c>
      <c r="B4767" s="244" t="str">
        <f t="shared" si="74"/>
        <v/>
      </c>
    </row>
    <row r="4768" spans="1:2" x14ac:dyDescent="0.2">
      <c r="A4768" t="str">
        <f>IF(C4768&amp;G4768&amp;D4768&lt;&gt;'Funnel setup'!$K$3&amp;'Funnel setup'!$K$4&amp;'Funnel setup'!$K$6,".",IF(A4767=".",1,A4767+1))</f>
        <v>.</v>
      </c>
      <c r="B4768" s="244" t="str">
        <f t="shared" si="74"/>
        <v/>
      </c>
    </row>
    <row r="4769" spans="1:2" x14ac:dyDescent="0.2">
      <c r="A4769" t="str">
        <f>IF(C4769&amp;G4769&amp;D4769&lt;&gt;'Funnel setup'!$K$3&amp;'Funnel setup'!$K$4&amp;'Funnel setup'!$K$6,".",IF(A4768=".",1,A4768+1))</f>
        <v>.</v>
      </c>
      <c r="B4769" s="244" t="str">
        <f t="shared" si="74"/>
        <v/>
      </c>
    </row>
    <row r="4770" spans="1:2" x14ac:dyDescent="0.2">
      <c r="A4770" t="str">
        <f>IF(C4770&amp;G4770&amp;D4770&lt;&gt;'Funnel setup'!$K$3&amp;'Funnel setup'!$K$4&amp;'Funnel setup'!$K$6,".",IF(A4769=".",1,A4769+1))</f>
        <v>.</v>
      </c>
      <c r="B4770" s="244" t="str">
        <f t="shared" si="74"/>
        <v/>
      </c>
    </row>
    <row r="4771" spans="1:2" x14ac:dyDescent="0.2">
      <c r="A4771" t="str">
        <f>IF(C4771&amp;G4771&amp;D4771&lt;&gt;'Funnel setup'!$K$3&amp;'Funnel setup'!$K$4&amp;'Funnel setup'!$K$6,".",IF(A4770=".",1,A4770+1))</f>
        <v>.</v>
      </c>
      <c r="B4771" s="244" t="str">
        <f t="shared" si="74"/>
        <v/>
      </c>
    </row>
    <row r="4772" spans="1:2" x14ac:dyDescent="0.2">
      <c r="A4772" t="str">
        <f>IF(C4772&amp;G4772&amp;D4772&lt;&gt;'Funnel setup'!$K$3&amp;'Funnel setup'!$K$4&amp;'Funnel setup'!$K$6,".",IF(A4771=".",1,A4771+1))</f>
        <v>.</v>
      </c>
      <c r="B4772" s="244" t="str">
        <f t="shared" si="74"/>
        <v/>
      </c>
    </row>
    <row r="4773" spans="1:2" x14ac:dyDescent="0.2">
      <c r="A4773" t="str">
        <f>IF(C4773&amp;G4773&amp;D4773&lt;&gt;'Funnel setup'!$K$3&amp;'Funnel setup'!$K$4&amp;'Funnel setup'!$K$6,".",IF(A4772=".",1,A4772+1))</f>
        <v>.</v>
      </c>
      <c r="B4773" s="244" t="str">
        <f t="shared" si="74"/>
        <v/>
      </c>
    </row>
    <row r="4774" spans="1:2" x14ac:dyDescent="0.2">
      <c r="A4774" t="str">
        <f>IF(C4774&amp;G4774&amp;D4774&lt;&gt;'Funnel setup'!$K$3&amp;'Funnel setup'!$K$4&amp;'Funnel setup'!$K$6,".",IF(A4773=".",1,A4773+1))</f>
        <v>.</v>
      </c>
      <c r="B4774" s="244" t="str">
        <f t="shared" si="74"/>
        <v/>
      </c>
    </row>
    <row r="4775" spans="1:2" x14ac:dyDescent="0.2">
      <c r="A4775" t="str">
        <f>IF(C4775&amp;G4775&amp;D4775&lt;&gt;'Funnel setup'!$K$3&amp;'Funnel setup'!$K$4&amp;'Funnel setup'!$K$6,".",IF(A4774=".",1,A4774+1))</f>
        <v>.</v>
      </c>
      <c r="B4775" s="244" t="str">
        <f t="shared" si="74"/>
        <v/>
      </c>
    </row>
    <row r="4776" spans="1:2" x14ac:dyDescent="0.2">
      <c r="A4776" t="str">
        <f>IF(C4776&amp;G4776&amp;D4776&lt;&gt;'Funnel setup'!$K$3&amp;'Funnel setup'!$K$4&amp;'Funnel setup'!$K$6,".",IF(A4775=".",1,A4775+1))</f>
        <v>.</v>
      </c>
      <c r="B4776" s="244" t="str">
        <f t="shared" si="74"/>
        <v/>
      </c>
    </row>
    <row r="4777" spans="1:2" x14ac:dyDescent="0.2">
      <c r="A4777" t="str">
        <f>IF(C4777&amp;G4777&amp;D4777&lt;&gt;'Funnel setup'!$K$3&amp;'Funnel setup'!$K$4&amp;'Funnel setup'!$K$6,".",IF(A4776=".",1,A4776+1))</f>
        <v>.</v>
      </c>
      <c r="B4777" s="244" t="str">
        <f t="shared" si="74"/>
        <v/>
      </c>
    </row>
    <row r="4778" spans="1:2" x14ac:dyDescent="0.2">
      <c r="A4778" t="str">
        <f>IF(C4778&amp;G4778&amp;D4778&lt;&gt;'Funnel setup'!$K$3&amp;'Funnel setup'!$K$4&amp;'Funnel setup'!$K$6,".",IF(A4777=".",1,A4777+1))</f>
        <v>.</v>
      </c>
      <c r="B4778" s="244" t="str">
        <f t="shared" si="74"/>
        <v/>
      </c>
    </row>
    <row r="4779" spans="1:2" x14ac:dyDescent="0.2">
      <c r="A4779" t="str">
        <f>IF(C4779&amp;G4779&amp;D4779&lt;&gt;'Funnel setup'!$K$3&amp;'Funnel setup'!$K$4&amp;'Funnel setup'!$K$6,".",IF(A4778=".",1,A4778+1))</f>
        <v>.</v>
      </c>
      <c r="B4779" s="244" t="str">
        <f t="shared" si="74"/>
        <v/>
      </c>
    </row>
    <row r="4780" spans="1:2" x14ac:dyDescent="0.2">
      <c r="A4780" t="str">
        <f>IF(C4780&amp;G4780&amp;D4780&lt;&gt;'Funnel setup'!$K$3&amp;'Funnel setup'!$K$4&amp;'Funnel setup'!$K$6,".",IF(A4779=".",1,A4779+1))</f>
        <v>.</v>
      </c>
      <c r="B4780" s="244" t="str">
        <f t="shared" si="74"/>
        <v/>
      </c>
    </row>
    <row r="4781" spans="1:2" x14ac:dyDescent="0.2">
      <c r="A4781" t="str">
        <f>IF(C4781&amp;G4781&amp;D4781&lt;&gt;'Funnel setup'!$K$3&amp;'Funnel setup'!$K$4&amp;'Funnel setup'!$K$6,".",IF(A4780=".",1,A4780+1))</f>
        <v>.</v>
      </c>
      <c r="B4781" s="244" t="str">
        <f t="shared" si="74"/>
        <v/>
      </c>
    </row>
    <row r="4782" spans="1:2" x14ac:dyDescent="0.2">
      <c r="A4782" t="str">
        <f>IF(C4782&amp;G4782&amp;D4782&lt;&gt;'Funnel setup'!$K$3&amp;'Funnel setup'!$K$4&amp;'Funnel setup'!$K$6,".",IF(A4781=".",1,A4781+1))</f>
        <v>.</v>
      </c>
      <c r="B4782" s="244" t="str">
        <f t="shared" si="74"/>
        <v/>
      </c>
    </row>
    <row r="4783" spans="1:2" x14ac:dyDescent="0.2">
      <c r="A4783" t="str">
        <f>IF(C4783&amp;G4783&amp;D4783&lt;&gt;'Funnel setup'!$K$3&amp;'Funnel setup'!$K$4&amp;'Funnel setup'!$K$6,".",IF(A4782=".",1,A4782+1))</f>
        <v>.</v>
      </c>
      <c r="B4783" s="244" t="str">
        <f t="shared" si="74"/>
        <v/>
      </c>
    </row>
    <row r="4784" spans="1:2" x14ac:dyDescent="0.2">
      <c r="A4784" t="str">
        <f>IF(C4784&amp;G4784&amp;D4784&lt;&gt;'Funnel setup'!$K$3&amp;'Funnel setup'!$K$4&amp;'Funnel setup'!$K$6,".",IF(A4783=".",1,A4783+1))</f>
        <v>.</v>
      </c>
      <c r="B4784" s="244" t="str">
        <f t="shared" si="74"/>
        <v/>
      </c>
    </row>
    <row r="4785" spans="1:2" x14ac:dyDescent="0.2">
      <c r="A4785" t="str">
        <f>IF(C4785&amp;G4785&amp;D4785&lt;&gt;'Funnel setup'!$K$3&amp;'Funnel setup'!$K$4&amp;'Funnel setup'!$K$6,".",IF(A4784=".",1,A4784+1))</f>
        <v>.</v>
      </c>
      <c r="B4785" s="244" t="str">
        <f t="shared" si="74"/>
        <v/>
      </c>
    </row>
    <row r="4786" spans="1:2" x14ac:dyDescent="0.2">
      <c r="A4786" t="str">
        <f>IF(C4786&amp;G4786&amp;D4786&lt;&gt;'Funnel setup'!$K$3&amp;'Funnel setup'!$K$4&amp;'Funnel setup'!$K$6,".",IF(A4785=".",1,A4785+1))</f>
        <v>.</v>
      </c>
      <c r="B4786" s="244" t="str">
        <f t="shared" si="74"/>
        <v/>
      </c>
    </row>
    <row r="4787" spans="1:2" x14ac:dyDescent="0.2">
      <c r="A4787" t="str">
        <f>IF(C4787&amp;G4787&amp;D4787&lt;&gt;'Funnel setup'!$K$3&amp;'Funnel setup'!$K$4&amp;'Funnel setup'!$K$6,".",IF(A4786=".",1,A4786+1))</f>
        <v>.</v>
      </c>
      <c r="B4787" s="244" t="str">
        <f t="shared" si="74"/>
        <v/>
      </c>
    </row>
    <row r="4788" spans="1:2" x14ac:dyDescent="0.2">
      <c r="A4788" t="str">
        <f>IF(C4788&amp;G4788&amp;D4788&lt;&gt;'Funnel setup'!$K$3&amp;'Funnel setup'!$K$4&amp;'Funnel setup'!$K$6,".",IF(A4787=".",1,A4787+1))</f>
        <v>.</v>
      </c>
      <c r="B4788" s="244" t="str">
        <f t="shared" si="74"/>
        <v/>
      </c>
    </row>
    <row r="4789" spans="1:2" x14ac:dyDescent="0.2">
      <c r="A4789" t="str">
        <f>IF(C4789&amp;G4789&amp;D4789&lt;&gt;'Funnel setup'!$K$3&amp;'Funnel setup'!$K$4&amp;'Funnel setup'!$K$6,".",IF(A4788=".",1,A4788+1))</f>
        <v>.</v>
      </c>
      <c r="B4789" s="244" t="str">
        <f t="shared" si="74"/>
        <v/>
      </c>
    </row>
    <row r="4790" spans="1:2" x14ac:dyDescent="0.2">
      <c r="A4790" t="str">
        <f>IF(C4790&amp;G4790&amp;D4790&lt;&gt;'Funnel setup'!$K$3&amp;'Funnel setup'!$K$4&amp;'Funnel setup'!$K$6,".",IF(A4789=".",1,A4789+1))</f>
        <v>.</v>
      </c>
      <c r="B4790" s="244" t="str">
        <f t="shared" si="74"/>
        <v/>
      </c>
    </row>
    <row r="4791" spans="1:2" x14ac:dyDescent="0.2">
      <c r="A4791" t="str">
        <f>IF(C4791&amp;G4791&amp;D4791&lt;&gt;'Funnel setup'!$K$3&amp;'Funnel setup'!$K$4&amp;'Funnel setup'!$K$6,".",IF(A4790=".",1,A4790+1))</f>
        <v>.</v>
      </c>
      <c r="B4791" s="244" t="str">
        <f t="shared" si="74"/>
        <v/>
      </c>
    </row>
    <row r="4792" spans="1:2" x14ac:dyDescent="0.2">
      <c r="A4792" t="str">
        <f>IF(C4792&amp;G4792&amp;D4792&lt;&gt;'Funnel setup'!$K$3&amp;'Funnel setup'!$K$4&amp;'Funnel setup'!$K$6,".",IF(A4791=".",1,A4791+1))</f>
        <v>.</v>
      </c>
      <c r="B4792" s="244" t="str">
        <f t="shared" si="74"/>
        <v/>
      </c>
    </row>
    <row r="4793" spans="1:2" x14ac:dyDescent="0.2">
      <c r="A4793" t="str">
        <f>IF(C4793&amp;G4793&amp;D4793&lt;&gt;'Funnel setup'!$K$3&amp;'Funnel setup'!$K$4&amp;'Funnel setup'!$K$6,".",IF(A4792=".",1,A4792+1))</f>
        <v>.</v>
      </c>
      <c r="B4793" s="244" t="str">
        <f t="shared" si="74"/>
        <v/>
      </c>
    </row>
    <row r="4794" spans="1:2" x14ac:dyDescent="0.2">
      <c r="A4794" t="str">
        <f>IF(C4794&amp;G4794&amp;D4794&lt;&gt;'Funnel setup'!$K$3&amp;'Funnel setup'!$K$4&amp;'Funnel setup'!$K$6,".",IF(A4793=".",1,A4793+1))</f>
        <v>.</v>
      </c>
      <c r="B4794" s="244" t="str">
        <f t="shared" si="74"/>
        <v/>
      </c>
    </row>
    <row r="4795" spans="1:2" x14ac:dyDescent="0.2">
      <c r="A4795" t="str">
        <f>IF(C4795&amp;G4795&amp;D4795&lt;&gt;'Funnel setup'!$K$3&amp;'Funnel setup'!$K$4&amp;'Funnel setup'!$K$6,".",IF(A4794=".",1,A4794+1))</f>
        <v>.</v>
      </c>
      <c r="B4795" s="244" t="str">
        <f t="shared" si="74"/>
        <v/>
      </c>
    </row>
    <row r="4796" spans="1:2" x14ac:dyDescent="0.2">
      <c r="A4796" t="str">
        <f>IF(C4796&amp;G4796&amp;D4796&lt;&gt;'Funnel setup'!$K$3&amp;'Funnel setup'!$K$4&amp;'Funnel setup'!$K$6,".",IF(A4795=".",1,A4795+1))</f>
        <v>.</v>
      </c>
      <c r="B4796" s="244" t="str">
        <f t="shared" si="74"/>
        <v/>
      </c>
    </row>
    <row r="4797" spans="1:2" x14ac:dyDescent="0.2">
      <c r="A4797" t="str">
        <f>IF(C4797&amp;G4797&amp;D4797&lt;&gt;'Funnel setup'!$K$3&amp;'Funnel setup'!$K$4&amp;'Funnel setup'!$K$6,".",IF(A4796=".",1,A4796+1))</f>
        <v>.</v>
      </c>
      <c r="B4797" s="244" t="str">
        <f t="shared" si="74"/>
        <v/>
      </c>
    </row>
    <row r="4798" spans="1:2" x14ac:dyDescent="0.2">
      <c r="A4798" t="str">
        <f>IF(C4798&amp;G4798&amp;D4798&lt;&gt;'Funnel setup'!$K$3&amp;'Funnel setup'!$K$4&amp;'Funnel setup'!$K$6,".",IF(A4797=".",1,A4797+1))</f>
        <v>.</v>
      </c>
      <c r="B4798" s="244" t="str">
        <f t="shared" si="74"/>
        <v/>
      </c>
    </row>
    <row r="4799" spans="1:2" x14ac:dyDescent="0.2">
      <c r="A4799" t="str">
        <f>IF(C4799&amp;G4799&amp;D4799&lt;&gt;'Funnel setup'!$K$3&amp;'Funnel setup'!$K$4&amp;'Funnel setup'!$K$6,".",IF(A4798=".",1,A4798+1))</f>
        <v>.</v>
      </c>
      <c r="B4799" s="244" t="str">
        <f t="shared" si="74"/>
        <v/>
      </c>
    </row>
    <row r="4800" spans="1:2" x14ac:dyDescent="0.2">
      <c r="A4800" t="str">
        <f>IF(C4800&amp;G4800&amp;D4800&lt;&gt;'Funnel setup'!$K$3&amp;'Funnel setup'!$K$4&amp;'Funnel setup'!$K$6,".",IF(A4799=".",1,A4799+1))</f>
        <v>.</v>
      </c>
      <c r="B4800" s="244" t="str">
        <f t="shared" si="74"/>
        <v/>
      </c>
    </row>
    <row r="4801" spans="1:2" x14ac:dyDescent="0.2">
      <c r="A4801" t="str">
        <f>IF(C4801&amp;G4801&amp;D4801&lt;&gt;'Funnel setup'!$K$3&amp;'Funnel setup'!$K$4&amp;'Funnel setup'!$K$6,".",IF(A4800=".",1,A4800+1))</f>
        <v>.</v>
      </c>
      <c r="B4801" s="244" t="str">
        <f t="shared" si="74"/>
        <v/>
      </c>
    </row>
    <row r="4802" spans="1:2" x14ac:dyDescent="0.2">
      <c r="A4802" t="str">
        <f>IF(C4802&amp;G4802&amp;D4802&lt;&gt;'Funnel setup'!$K$3&amp;'Funnel setup'!$K$4&amp;'Funnel setup'!$K$6,".",IF(A4801=".",1,A4801+1))</f>
        <v>.</v>
      </c>
      <c r="B4802" s="244" t="str">
        <f t="shared" ref="B4802:B4865" si="75">C4802&amp;D4802&amp;F4802&amp;G4802</f>
        <v/>
      </c>
    </row>
    <row r="4803" spans="1:2" x14ac:dyDescent="0.2">
      <c r="A4803" t="str">
        <f>IF(C4803&amp;G4803&amp;D4803&lt;&gt;'Funnel setup'!$K$3&amp;'Funnel setup'!$K$4&amp;'Funnel setup'!$K$6,".",IF(A4802=".",1,A4802+1))</f>
        <v>.</v>
      </c>
      <c r="B4803" s="244" t="str">
        <f t="shared" si="75"/>
        <v/>
      </c>
    </row>
    <row r="4804" spans="1:2" x14ac:dyDescent="0.2">
      <c r="A4804" t="str">
        <f>IF(C4804&amp;G4804&amp;D4804&lt;&gt;'Funnel setup'!$K$3&amp;'Funnel setup'!$K$4&amp;'Funnel setup'!$K$6,".",IF(A4803=".",1,A4803+1))</f>
        <v>.</v>
      </c>
      <c r="B4804" s="244" t="str">
        <f t="shared" si="75"/>
        <v/>
      </c>
    </row>
    <row r="4805" spans="1:2" x14ac:dyDescent="0.2">
      <c r="A4805" t="str">
        <f>IF(C4805&amp;G4805&amp;D4805&lt;&gt;'Funnel setup'!$K$3&amp;'Funnel setup'!$K$4&amp;'Funnel setup'!$K$6,".",IF(A4804=".",1,A4804+1))</f>
        <v>.</v>
      </c>
      <c r="B4805" s="244" t="str">
        <f t="shared" si="75"/>
        <v/>
      </c>
    </row>
    <row r="4806" spans="1:2" x14ac:dyDescent="0.2">
      <c r="A4806" t="str">
        <f>IF(C4806&amp;G4806&amp;D4806&lt;&gt;'Funnel setup'!$K$3&amp;'Funnel setup'!$K$4&amp;'Funnel setup'!$K$6,".",IF(A4805=".",1,A4805+1))</f>
        <v>.</v>
      </c>
      <c r="B4806" s="244" t="str">
        <f t="shared" si="75"/>
        <v/>
      </c>
    </row>
    <row r="4807" spans="1:2" x14ac:dyDescent="0.2">
      <c r="A4807" t="str">
        <f>IF(C4807&amp;G4807&amp;D4807&lt;&gt;'Funnel setup'!$K$3&amp;'Funnel setup'!$K$4&amp;'Funnel setup'!$K$6,".",IF(A4806=".",1,A4806+1))</f>
        <v>.</v>
      </c>
      <c r="B4807" s="244" t="str">
        <f t="shared" si="75"/>
        <v/>
      </c>
    </row>
    <row r="4808" spans="1:2" x14ac:dyDescent="0.2">
      <c r="A4808" t="str">
        <f>IF(C4808&amp;G4808&amp;D4808&lt;&gt;'Funnel setup'!$K$3&amp;'Funnel setup'!$K$4&amp;'Funnel setup'!$K$6,".",IF(A4807=".",1,A4807+1))</f>
        <v>.</v>
      </c>
      <c r="B4808" s="244" t="str">
        <f t="shared" si="75"/>
        <v/>
      </c>
    </row>
    <row r="4809" spans="1:2" x14ac:dyDescent="0.2">
      <c r="A4809" t="str">
        <f>IF(C4809&amp;G4809&amp;D4809&lt;&gt;'Funnel setup'!$K$3&amp;'Funnel setup'!$K$4&amp;'Funnel setup'!$K$6,".",IF(A4808=".",1,A4808+1))</f>
        <v>.</v>
      </c>
      <c r="B4809" s="244" t="str">
        <f t="shared" si="75"/>
        <v/>
      </c>
    </row>
    <row r="4810" spans="1:2" x14ac:dyDescent="0.2">
      <c r="A4810" t="str">
        <f>IF(C4810&amp;G4810&amp;D4810&lt;&gt;'Funnel setup'!$K$3&amp;'Funnel setup'!$K$4&amp;'Funnel setup'!$K$6,".",IF(A4809=".",1,A4809+1))</f>
        <v>.</v>
      </c>
      <c r="B4810" s="244" t="str">
        <f t="shared" si="75"/>
        <v/>
      </c>
    </row>
    <row r="4811" spans="1:2" x14ac:dyDescent="0.2">
      <c r="A4811" t="str">
        <f>IF(C4811&amp;G4811&amp;D4811&lt;&gt;'Funnel setup'!$K$3&amp;'Funnel setup'!$K$4&amp;'Funnel setup'!$K$6,".",IF(A4810=".",1,A4810+1))</f>
        <v>.</v>
      </c>
      <c r="B4811" s="244" t="str">
        <f t="shared" si="75"/>
        <v/>
      </c>
    </row>
    <row r="4812" spans="1:2" x14ac:dyDescent="0.2">
      <c r="A4812" t="str">
        <f>IF(C4812&amp;G4812&amp;D4812&lt;&gt;'Funnel setup'!$K$3&amp;'Funnel setup'!$K$4&amp;'Funnel setup'!$K$6,".",IF(A4811=".",1,A4811+1))</f>
        <v>.</v>
      </c>
      <c r="B4812" s="244" t="str">
        <f t="shared" si="75"/>
        <v/>
      </c>
    </row>
    <row r="4813" spans="1:2" x14ac:dyDescent="0.2">
      <c r="A4813" t="str">
        <f>IF(C4813&amp;G4813&amp;D4813&lt;&gt;'Funnel setup'!$K$3&amp;'Funnel setup'!$K$4&amp;'Funnel setup'!$K$6,".",IF(A4812=".",1,A4812+1))</f>
        <v>.</v>
      </c>
      <c r="B4813" s="244" t="str">
        <f t="shared" si="75"/>
        <v/>
      </c>
    </row>
    <row r="4814" spans="1:2" x14ac:dyDescent="0.2">
      <c r="A4814" t="str">
        <f>IF(C4814&amp;G4814&amp;D4814&lt;&gt;'Funnel setup'!$K$3&amp;'Funnel setup'!$K$4&amp;'Funnel setup'!$K$6,".",IF(A4813=".",1,A4813+1))</f>
        <v>.</v>
      </c>
      <c r="B4814" s="244" t="str">
        <f t="shared" si="75"/>
        <v/>
      </c>
    </row>
    <row r="4815" spans="1:2" x14ac:dyDescent="0.2">
      <c r="A4815" t="str">
        <f>IF(C4815&amp;G4815&amp;D4815&lt;&gt;'Funnel setup'!$K$3&amp;'Funnel setup'!$K$4&amp;'Funnel setup'!$K$6,".",IF(A4814=".",1,A4814+1))</f>
        <v>.</v>
      </c>
      <c r="B4815" s="244" t="str">
        <f t="shared" si="75"/>
        <v/>
      </c>
    </row>
    <row r="4816" spans="1:2" x14ac:dyDescent="0.2">
      <c r="A4816" t="str">
        <f>IF(C4816&amp;G4816&amp;D4816&lt;&gt;'Funnel setup'!$K$3&amp;'Funnel setup'!$K$4&amp;'Funnel setup'!$K$6,".",IF(A4815=".",1,A4815+1))</f>
        <v>.</v>
      </c>
      <c r="B4816" s="244" t="str">
        <f t="shared" si="75"/>
        <v/>
      </c>
    </row>
    <row r="4817" spans="1:2" x14ac:dyDescent="0.2">
      <c r="A4817" t="str">
        <f>IF(C4817&amp;G4817&amp;D4817&lt;&gt;'Funnel setup'!$K$3&amp;'Funnel setup'!$K$4&amp;'Funnel setup'!$K$6,".",IF(A4816=".",1,A4816+1))</f>
        <v>.</v>
      </c>
      <c r="B4817" s="244" t="str">
        <f t="shared" si="75"/>
        <v/>
      </c>
    </row>
    <row r="4818" spans="1:2" x14ac:dyDescent="0.2">
      <c r="A4818" t="str">
        <f>IF(C4818&amp;G4818&amp;D4818&lt;&gt;'Funnel setup'!$K$3&amp;'Funnel setup'!$K$4&amp;'Funnel setup'!$K$6,".",IF(A4817=".",1,A4817+1))</f>
        <v>.</v>
      </c>
      <c r="B4818" s="244" t="str">
        <f t="shared" si="75"/>
        <v/>
      </c>
    </row>
    <row r="4819" spans="1:2" x14ac:dyDescent="0.2">
      <c r="A4819" t="str">
        <f>IF(C4819&amp;G4819&amp;D4819&lt;&gt;'Funnel setup'!$K$3&amp;'Funnel setup'!$K$4&amp;'Funnel setup'!$K$6,".",IF(A4818=".",1,A4818+1))</f>
        <v>.</v>
      </c>
      <c r="B4819" s="244" t="str">
        <f t="shared" si="75"/>
        <v/>
      </c>
    </row>
    <row r="4820" spans="1:2" x14ac:dyDescent="0.2">
      <c r="A4820" t="str">
        <f>IF(C4820&amp;G4820&amp;D4820&lt;&gt;'Funnel setup'!$K$3&amp;'Funnel setup'!$K$4&amp;'Funnel setup'!$K$6,".",IF(A4819=".",1,A4819+1))</f>
        <v>.</v>
      </c>
      <c r="B4820" s="244" t="str">
        <f t="shared" si="75"/>
        <v/>
      </c>
    </row>
    <row r="4821" spans="1:2" x14ac:dyDescent="0.2">
      <c r="A4821" t="str">
        <f>IF(C4821&amp;G4821&amp;D4821&lt;&gt;'Funnel setup'!$K$3&amp;'Funnel setup'!$K$4&amp;'Funnel setup'!$K$6,".",IF(A4820=".",1,A4820+1))</f>
        <v>.</v>
      </c>
      <c r="B4821" s="244" t="str">
        <f t="shared" si="75"/>
        <v/>
      </c>
    </row>
    <row r="4822" spans="1:2" x14ac:dyDescent="0.2">
      <c r="A4822" t="str">
        <f>IF(C4822&amp;G4822&amp;D4822&lt;&gt;'Funnel setup'!$K$3&amp;'Funnel setup'!$K$4&amp;'Funnel setup'!$K$6,".",IF(A4821=".",1,A4821+1))</f>
        <v>.</v>
      </c>
      <c r="B4822" s="244" t="str">
        <f t="shared" si="75"/>
        <v/>
      </c>
    </row>
    <row r="4823" spans="1:2" x14ac:dyDescent="0.2">
      <c r="A4823" t="str">
        <f>IF(C4823&amp;G4823&amp;D4823&lt;&gt;'Funnel setup'!$K$3&amp;'Funnel setup'!$K$4&amp;'Funnel setup'!$K$6,".",IF(A4822=".",1,A4822+1))</f>
        <v>.</v>
      </c>
      <c r="B4823" s="244" t="str">
        <f t="shared" si="75"/>
        <v/>
      </c>
    </row>
    <row r="4824" spans="1:2" x14ac:dyDescent="0.2">
      <c r="A4824" t="str">
        <f>IF(C4824&amp;G4824&amp;D4824&lt;&gt;'Funnel setup'!$K$3&amp;'Funnel setup'!$K$4&amp;'Funnel setup'!$K$6,".",IF(A4823=".",1,A4823+1))</f>
        <v>.</v>
      </c>
      <c r="B4824" s="244" t="str">
        <f t="shared" si="75"/>
        <v/>
      </c>
    </row>
    <row r="4825" spans="1:2" x14ac:dyDescent="0.2">
      <c r="A4825" t="str">
        <f>IF(C4825&amp;G4825&amp;D4825&lt;&gt;'Funnel setup'!$K$3&amp;'Funnel setup'!$K$4&amp;'Funnel setup'!$K$6,".",IF(A4824=".",1,A4824+1))</f>
        <v>.</v>
      </c>
      <c r="B4825" s="244" t="str">
        <f t="shared" si="75"/>
        <v/>
      </c>
    </row>
    <row r="4826" spans="1:2" x14ac:dyDescent="0.2">
      <c r="A4826" t="str">
        <f>IF(C4826&amp;G4826&amp;D4826&lt;&gt;'Funnel setup'!$K$3&amp;'Funnel setup'!$K$4&amp;'Funnel setup'!$K$6,".",IF(A4825=".",1,A4825+1))</f>
        <v>.</v>
      </c>
      <c r="B4826" s="244" t="str">
        <f t="shared" si="75"/>
        <v/>
      </c>
    </row>
    <row r="4827" spans="1:2" x14ac:dyDescent="0.2">
      <c r="A4827" t="str">
        <f>IF(C4827&amp;G4827&amp;D4827&lt;&gt;'Funnel setup'!$K$3&amp;'Funnel setup'!$K$4&amp;'Funnel setup'!$K$6,".",IF(A4826=".",1,A4826+1))</f>
        <v>.</v>
      </c>
      <c r="B4827" s="244" t="str">
        <f t="shared" si="75"/>
        <v/>
      </c>
    </row>
    <row r="4828" spans="1:2" x14ac:dyDescent="0.2">
      <c r="A4828" t="str">
        <f>IF(C4828&amp;G4828&amp;D4828&lt;&gt;'Funnel setup'!$K$3&amp;'Funnel setup'!$K$4&amp;'Funnel setup'!$K$6,".",IF(A4827=".",1,A4827+1))</f>
        <v>.</v>
      </c>
      <c r="B4828" s="244" t="str">
        <f t="shared" si="75"/>
        <v/>
      </c>
    </row>
    <row r="4829" spans="1:2" x14ac:dyDescent="0.2">
      <c r="A4829" t="str">
        <f>IF(C4829&amp;G4829&amp;D4829&lt;&gt;'Funnel setup'!$K$3&amp;'Funnel setup'!$K$4&amp;'Funnel setup'!$K$6,".",IF(A4828=".",1,A4828+1))</f>
        <v>.</v>
      </c>
      <c r="B4829" s="244" t="str">
        <f t="shared" si="75"/>
        <v/>
      </c>
    </row>
    <row r="4830" spans="1:2" x14ac:dyDescent="0.2">
      <c r="A4830" t="str">
        <f>IF(C4830&amp;G4830&amp;D4830&lt;&gt;'Funnel setup'!$K$3&amp;'Funnel setup'!$K$4&amp;'Funnel setup'!$K$6,".",IF(A4829=".",1,A4829+1))</f>
        <v>.</v>
      </c>
      <c r="B4830" s="244" t="str">
        <f t="shared" si="75"/>
        <v/>
      </c>
    </row>
    <row r="4831" spans="1:2" x14ac:dyDescent="0.2">
      <c r="A4831" t="str">
        <f>IF(C4831&amp;G4831&amp;D4831&lt;&gt;'Funnel setup'!$K$3&amp;'Funnel setup'!$K$4&amp;'Funnel setup'!$K$6,".",IF(A4830=".",1,A4830+1))</f>
        <v>.</v>
      </c>
      <c r="B4831" s="244" t="str">
        <f t="shared" si="75"/>
        <v/>
      </c>
    </row>
    <row r="4832" spans="1:2" x14ac:dyDescent="0.2">
      <c r="A4832" t="str">
        <f>IF(C4832&amp;G4832&amp;D4832&lt;&gt;'Funnel setup'!$K$3&amp;'Funnel setup'!$K$4&amp;'Funnel setup'!$K$6,".",IF(A4831=".",1,A4831+1))</f>
        <v>.</v>
      </c>
      <c r="B4832" s="244" t="str">
        <f t="shared" si="75"/>
        <v/>
      </c>
    </row>
    <row r="4833" spans="1:2" x14ac:dyDescent="0.2">
      <c r="A4833" t="str">
        <f>IF(C4833&amp;G4833&amp;D4833&lt;&gt;'Funnel setup'!$K$3&amp;'Funnel setup'!$K$4&amp;'Funnel setup'!$K$6,".",IF(A4832=".",1,A4832+1))</f>
        <v>.</v>
      </c>
      <c r="B4833" s="244" t="str">
        <f t="shared" si="75"/>
        <v/>
      </c>
    </row>
    <row r="4834" spans="1:2" x14ac:dyDescent="0.2">
      <c r="A4834" t="str">
        <f>IF(C4834&amp;G4834&amp;D4834&lt;&gt;'Funnel setup'!$K$3&amp;'Funnel setup'!$K$4&amp;'Funnel setup'!$K$6,".",IF(A4833=".",1,A4833+1))</f>
        <v>.</v>
      </c>
      <c r="B4834" s="244" t="str">
        <f t="shared" si="75"/>
        <v/>
      </c>
    </row>
    <row r="4835" spans="1:2" x14ac:dyDescent="0.2">
      <c r="A4835" t="str">
        <f>IF(C4835&amp;G4835&amp;D4835&lt;&gt;'Funnel setup'!$K$3&amp;'Funnel setup'!$K$4&amp;'Funnel setup'!$K$6,".",IF(A4834=".",1,A4834+1))</f>
        <v>.</v>
      </c>
      <c r="B4835" s="244" t="str">
        <f t="shared" si="75"/>
        <v/>
      </c>
    </row>
    <row r="4836" spans="1:2" x14ac:dyDescent="0.2">
      <c r="A4836" t="str">
        <f>IF(C4836&amp;G4836&amp;D4836&lt;&gt;'Funnel setup'!$K$3&amp;'Funnel setup'!$K$4&amp;'Funnel setup'!$K$6,".",IF(A4835=".",1,A4835+1))</f>
        <v>.</v>
      </c>
      <c r="B4836" s="244" t="str">
        <f t="shared" si="75"/>
        <v/>
      </c>
    </row>
    <row r="4837" spans="1:2" x14ac:dyDescent="0.2">
      <c r="A4837" t="str">
        <f>IF(C4837&amp;G4837&amp;D4837&lt;&gt;'Funnel setup'!$K$3&amp;'Funnel setup'!$K$4&amp;'Funnel setup'!$K$6,".",IF(A4836=".",1,A4836+1))</f>
        <v>.</v>
      </c>
      <c r="B4837" s="244" t="str">
        <f t="shared" si="75"/>
        <v/>
      </c>
    </row>
    <row r="4838" spans="1:2" x14ac:dyDescent="0.2">
      <c r="A4838" t="str">
        <f>IF(C4838&amp;G4838&amp;D4838&lt;&gt;'Funnel setup'!$K$3&amp;'Funnel setup'!$K$4&amp;'Funnel setup'!$K$6,".",IF(A4837=".",1,A4837+1))</f>
        <v>.</v>
      </c>
      <c r="B4838" s="244" t="str">
        <f t="shared" si="75"/>
        <v/>
      </c>
    </row>
    <row r="4839" spans="1:2" x14ac:dyDescent="0.2">
      <c r="A4839" t="str">
        <f>IF(C4839&amp;G4839&amp;D4839&lt;&gt;'Funnel setup'!$K$3&amp;'Funnel setup'!$K$4&amp;'Funnel setup'!$K$6,".",IF(A4838=".",1,A4838+1))</f>
        <v>.</v>
      </c>
      <c r="B4839" s="244" t="str">
        <f t="shared" si="75"/>
        <v/>
      </c>
    </row>
    <row r="4840" spans="1:2" x14ac:dyDescent="0.2">
      <c r="A4840" t="str">
        <f>IF(C4840&amp;G4840&amp;D4840&lt;&gt;'Funnel setup'!$K$3&amp;'Funnel setup'!$K$4&amp;'Funnel setup'!$K$6,".",IF(A4839=".",1,A4839+1))</f>
        <v>.</v>
      </c>
      <c r="B4840" s="244" t="str">
        <f t="shared" si="75"/>
        <v/>
      </c>
    </row>
    <row r="4841" spans="1:2" x14ac:dyDescent="0.2">
      <c r="A4841" t="str">
        <f>IF(C4841&amp;G4841&amp;D4841&lt;&gt;'Funnel setup'!$K$3&amp;'Funnel setup'!$K$4&amp;'Funnel setup'!$K$6,".",IF(A4840=".",1,A4840+1))</f>
        <v>.</v>
      </c>
      <c r="B4841" s="244" t="str">
        <f t="shared" si="75"/>
        <v/>
      </c>
    </row>
    <row r="4842" spans="1:2" x14ac:dyDescent="0.2">
      <c r="A4842" t="str">
        <f>IF(C4842&amp;G4842&amp;D4842&lt;&gt;'Funnel setup'!$K$3&amp;'Funnel setup'!$K$4&amp;'Funnel setup'!$K$6,".",IF(A4841=".",1,A4841+1))</f>
        <v>.</v>
      </c>
      <c r="B4842" s="244" t="str">
        <f t="shared" si="75"/>
        <v/>
      </c>
    </row>
    <row r="4843" spans="1:2" x14ac:dyDescent="0.2">
      <c r="A4843" t="str">
        <f>IF(C4843&amp;G4843&amp;D4843&lt;&gt;'Funnel setup'!$K$3&amp;'Funnel setup'!$K$4&amp;'Funnel setup'!$K$6,".",IF(A4842=".",1,A4842+1))</f>
        <v>.</v>
      </c>
      <c r="B4843" s="244" t="str">
        <f t="shared" si="75"/>
        <v/>
      </c>
    </row>
    <row r="4844" spans="1:2" x14ac:dyDescent="0.2">
      <c r="A4844" t="str">
        <f>IF(C4844&amp;G4844&amp;D4844&lt;&gt;'Funnel setup'!$K$3&amp;'Funnel setup'!$K$4&amp;'Funnel setup'!$K$6,".",IF(A4843=".",1,A4843+1))</f>
        <v>.</v>
      </c>
      <c r="B4844" s="244" t="str">
        <f t="shared" si="75"/>
        <v/>
      </c>
    </row>
    <row r="4845" spans="1:2" x14ac:dyDescent="0.2">
      <c r="A4845" t="str">
        <f>IF(C4845&amp;G4845&amp;D4845&lt;&gt;'Funnel setup'!$K$3&amp;'Funnel setup'!$K$4&amp;'Funnel setup'!$K$6,".",IF(A4844=".",1,A4844+1))</f>
        <v>.</v>
      </c>
      <c r="B4845" s="244" t="str">
        <f t="shared" si="75"/>
        <v/>
      </c>
    </row>
    <row r="4846" spans="1:2" x14ac:dyDescent="0.2">
      <c r="A4846" t="str">
        <f>IF(C4846&amp;G4846&amp;D4846&lt;&gt;'Funnel setup'!$K$3&amp;'Funnel setup'!$K$4&amp;'Funnel setup'!$K$6,".",IF(A4845=".",1,A4845+1))</f>
        <v>.</v>
      </c>
      <c r="B4846" s="244" t="str">
        <f t="shared" si="75"/>
        <v/>
      </c>
    </row>
    <row r="4847" spans="1:2" x14ac:dyDescent="0.2">
      <c r="A4847" t="str">
        <f>IF(C4847&amp;G4847&amp;D4847&lt;&gt;'Funnel setup'!$K$3&amp;'Funnel setup'!$K$4&amp;'Funnel setup'!$K$6,".",IF(A4846=".",1,A4846+1))</f>
        <v>.</v>
      </c>
      <c r="B4847" s="244" t="str">
        <f t="shared" si="75"/>
        <v/>
      </c>
    </row>
    <row r="4848" spans="1:2" x14ac:dyDescent="0.2">
      <c r="A4848" t="str">
        <f>IF(C4848&amp;G4848&amp;D4848&lt;&gt;'Funnel setup'!$K$3&amp;'Funnel setup'!$K$4&amp;'Funnel setup'!$K$6,".",IF(A4847=".",1,A4847+1))</f>
        <v>.</v>
      </c>
      <c r="B4848" s="244" t="str">
        <f t="shared" si="75"/>
        <v/>
      </c>
    </row>
    <row r="4849" spans="1:2" x14ac:dyDescent="0.2">
      <c r="A4849" t="str">
        <f>IF(C4849&amp;G4849&amp;D4849&lt;&gt;'Funnel setup'!$K$3&amp;'Funnel setup'!$K$4&amp;'Funnel setup'!$K$6,".",IF(A4848=".",1,A4848+1))</f>
        <v>.</v>
      </c>
      <c r="B4849" s="244" t="str">
        <f t="shared" si="75"/>
        <v/>
      </c>
    </row>
    <row r="4850" spans="1:2" x14ac:dyDescent="0.2">
      <c r="A4850" t="str">
        <f>IF(C4850&amp;G4850&amp;D4850&lt;&gt;'Funnel setup'!$K$3&amp;'Funnel setup'!$K$4&amp;'Funnel setup'!$K$6,".",IF(A4849=".",1,A4849+1))</f>
        <v>.</v>
      </c>
      <c r="B4850" s="244" t="str">
        <f t="shared" si="75"/>
        <v/>
      </c>
    </row>
    <row r="4851" spans="1:2" x14ac:dyDescent="0.2">
      <c r="A4851" t="str">
        <f>IF(C4851&amp;G4851&amp;D4851&lt;&gt;'Funnel setup'!$K$3&amp;'Funnel setup'!$K$4&amp;'Funnel setup'!$K$6,".",IF(A4850=".",1,A4850+1))</f>
        <v>.</v>
      </c>
      <c r="B4851" s="244" t="str">
        <f t="shared" si="75"/>
        <v/>
      </c>
    </row>
    <row r="4852" spans="1:2" x14ac:dyDescent="0.2">
      <c r="A4852" t="str">
        <f>IF(C4852&amp;G4852&amp;D4852&lt;&gt;'Funnel setup'!$K$3&amp;'Funnel setup'!$K$4&amp;'Funnel setup'!$K$6,".",IF(A4851=".",1,A4851+1))</f>
        <v>.</v>
      </c>
      <c r="B4852" s="244" t="str">
        <f t="shared" si="75"/>
        <v/>
      </c>
    </row>
    <row r="4853" spans="1:2" x14ac:dyDescent="0.2">
      <c r="A4853" t="str">
        <f>IF(C4853&amp;G4853&amp;D4853&lt;&gt;'Funnel setup'!$K$3&amp;'Funnel setup'!$K$4&amp;'Funnel setup'!$K$6,".",IF(A4852=".",1,A4852+1))</f>
        <v>.</v>
      </c>
      <c r="B4853" s="244" t="str">
        <f t="shared" si="75"/>
        <v/>
      </c>
    </row>
    <row r="4854" spans="1:2" x14ac:dyDescent="0.2">
      <c r="A4854" t="str">
        <f>IF(C4854&amp;G4854&amp;D4854&lt;&gt;'Funnel setup'!$K$3&amp;'Funnel setup'!$K$4&amp;'Funnel setup'!$K$6,".",IF(A4853=".",1,A4853+1))</f>
        <v>.</v>
      </c>
      <c r="B4854" s="244" t="str">
        <f t="shared" si="75"/>
        <v/>
      </c>
    </row>
    <row r="4855" spans="1:2" x14ac:dyDescent="0.2">
      <c r="A4855" t="str">
        <f>IF(C4855&amp;G4855&amp;D4855&lt;&gt;'Funnel setup'!$K$3&amp;'Funnel setup'!$K$4&amp;'Funnel setup'!$K$6,".",IF(A4854=".",1,A4854+1))</f>
        <v>.</v>
      </c>
      <c r="B4855" s="244" t="str">
        <f t="shared" si="75"/>
        <v/>
      </c>
    </row>
    <row r="4856" spans="1:2" x14ac:dyDescent="0.2">
      <c r="A4856" t="str">
        <f>IF(C4856&amp;G4856&amp;D4856&lt;&gt;'Funnel setup'!$K$3&amp;'Funnel setup'!$K$4&amp;'Funnel setup'!$K$6,".",IF(A4855=".",1,A4855+1))</f>
        <v>.</v>
      </c>
      <c r="B4856" s="244" t="str">
        <f t="shared" si="75"/>
        <v/>
      </c>
    </row>
    <row r="4857" spans="1:2" x14ac:dyDescent="0.2">
      <c r="A4857" t="str">
        <f>IF(C4857&amp;G4857&amp;D4857&lt;&gt;'Funnel setup'!$K$3&amp;'Funnel setup'!$K$4&amp;'Funnel setup'!$K$6,".",IF(A4856=".",1,A4856+1))</f>
        <v>.</v>
      </c>
      <c r="B4857" s="244" t="str">
        <f t="shared" si="75"/>
        <v/>
      </c>
    </row>
    <row r="4858" spans="1:2" x14ac:dyDescent="0.2">
      <c r="A4858" t="str">
        <f>IF(C4858&amp;G4858&amp;D4858&lt;&gt;'Funnel setup'!$K$3&amp;'Funnel setup'!$K$4&amp;'Funnel setup'!$K$6,".",IF(A4857=".",1,A4857+1))</f>
        <v>.</v>
      </c>
      <c r="B4858" s="244" t="str">
        <f t="shared" si="75"/>
        <v/>
      </c>
    </row>
    <row r="4859" spans="1:2" x14ac:dyDescent="0.2">
      <c r="A4859" t="str">
        <f>IF(C4859&amp;G4859&amp;D4859&lt;&gt;'Funnel setup'!$K$3&amp;'Funnel setup'!$K$4&amp;'Funnel setup'!$K$6,".",IF(A4858=".",1,A4858+1))</f>
        <v>.</v>
      </c>
      <c r="B4859" s="244" t="str">
        <f t="shared" si="75"/>
        <v/>
      </c>
    </row>
    <row r="4860" spans="1:2" x14ac:dyDescent="0.2">
      <c r="A4860" t="str">
        <f>IF(C4860&amp;G4860&amp;D4860&lt;&gt;'Funnel setup'!$K$3&amp;'Funnel setup'!$K$4&amp;'Funnel setup'!$K$6,".",IF(A4859=".",1,A4859+1))</f>
        <v>.</v>
      </c>
      <c r="B4860" s="244" t="str">
        <f t="shared" si="75"/>
        <v/>
      </c>
    </row>
    <row r="4861" spans="1:2" x14ac:dyDescent="0.2">
      <c r="A4861" t="str">
        <f>IF(C4861&amp;G4861&amp;D4861&lt;&gt;'Funnel setup'!$K$3&amp;'Funnel setup'!$K$4&amp;'Funnel setup'!$K$6,".",IF(A4860=".",1,A4860+1))</f>
        <v>.</v>
      </c>
      <c r="B4861" s="244" t="str">
        <f t="shared" si="75"/>
        <v/>
      </c>
    </row>
    <row r="4862" spans="1:2" x14ac:dyDescent="0.2">
      <c r="A4862" t="str">
        <f>IF(C4862&amp;G4862&amp;D4862&lt;&gt;'Funnel setup'!$K$3&amp;'Funnel setup'!$K$4&amp;'Funnel setup'!$K$6,".",IF(A4861=".",1,A4861+1))</f>
        <v>.</v>
      </c>
      <c r="B4862" s="244" t="str">
        <f t="shared" si="75"/>
        <v/>
      </c>
    </row>
    <row r="4863" spans="1:2" x14ac:dyDescent="0.2">
      <c r="A4863" t="str">
        <f>IF(C4863&amp;G4863&amp;D4863&lt;&gt;'Funnel setup'!$K$3&amp;'Funnel setup'!$K$4&amp;'Funnel setup'!$K$6,".",IF(A4862=".",1,A4862+1))</f>
        <v>.</v>
      </c>
      <c r="B4863" s="244" t="str">
        <f t="shared" si="75"/>
        <v/>
      </c>
    </row>
    <row r="4864" spans="1:2" x14ac:dyDescent="0.2">
      <c r="A4864" t="str">
        <f>IF(C4864&amp;G4864&amp;D4864&lt;&gt;'Funnel setup'!$K$3&amp;'Funnel setup'!$K$4&amp;'Funnel setup'!$K$6,".",IF(A4863=".",1,A4863+1))</f>
        <v>.</v>
      </c>
      <c r="B4864" s="244" t="str">
        <f t="shared" si="75"/>
        <v/>
      </c>
    </row>
    <row r="4865" spans="1:2" x14ac:dyDescent="0.2">
      <c r="A4865" t="str">
        <f>IF(C4865&amp;G4865&amp;D4865&lt;&gt;'Funnel setup'!$K$3&amp;'Funnel setup'!$K$4&amp;'Funnel setup'!$K$6,".",IF(A4864=".",1,A4864+1))</f>
        <v>.</v>
      </c>
      <c r="B4865" s="244" t="str">
        <f t="shared" si="75"/>
        <v/>
      </c>
    </row>
    <row r="4866" spans="1:2" x14ac:dyDescent="0.2">
      <c r="A4866" t="str">
        <f>IF(C4866&amp;G4866&amp;D4866&lt;&gt;'Funnel setup'!$K$3&amp;'Funnel setup'!$K$4&amp;'Funnel setup'!$K$6,".",IF(A4865=".",1,A4865+1))</f>
        <v>.</v>
      </c>
      <c r="B4866" s="244" t="str">
        <f t="shared" ref="B4866:B4929" si="76">C4866&amp;D4866&amp;F4866&amp;G4866</f>
        <v/>
      </c>
    </row>
    <row r="4867" spans="1:2" x14ac:dyDescent="0.2">
      <c r="A4867" t="str">
        <f>IF(C4867&amp;G4867&amp;D4867&lt;&gt;'Funnel setup'!$K$3&amp;'Funnel setup'!$K$4&amp;'Funnel setup'!$K$6,".",IF(A4866=".",1,A4866+1))</f>
        <v>.</v>
      </c>
      <c r="B4867" s="244" t="str">
        <f t="shared" si="76"/>
        <v/>
      </c>
    </row>
    <row r="4868" spans="1:2" x14ac:dyDescent="0.2">
      <c r="A4868" t="str">
        <f>IF(C4868&amp;G4868&amp;D4868&lt;&gt;'Funnel setup'!$K$3&amp;'Funnel setup'!$K$4&amp;'Funnel setup'!$K$6,".",IF(A4867=".",1,A4867+1))</f>
        <v>.</v>
      </c>
      <c r="B4868" s="244" t="str">
        <f t="shared" si="76"/>
        <v/>
      </c>
    </row>
    <row r="4869" spans="1:2" x14ac:dyDescent="0.2">
      <c r="A4869" t="str">
        <f>IF(C4869&amp;G4869&amp;D4869&lt;&gt;'Funnel setup'!$K$3&amp;'Funnel setup'!$K$4&amp;'Funnel setup'!$K$6,".",IF(A4868=".",1,A4868+1))</f>
        <v>.</v>
      </c>
      <c r="B4869" s="244" t="str">
        <f t="shared" si="76"/>
        <v/>
      </c>
    </row>
    <row r="4870" spans="1:2" x14ac:dyDescent="0.2">
      <c r="A4870" t="str">
        <f>IF(C4870&amp;G4870&amp;D4870&lt;&gt;'Funnel setup'!$K$3&amp;'Funnel setup'!$K$4&amp;'Funnel setup'!$K$6,".",IF(A4869=".",1,A4869+1))</f>
        <v>.</v>
      </c>
      <c r="B4870" s="244" t="str">
        <f t="shared" si="76"/>
        <v/>
      </c>
    </row>
    <row r="4871" spans="1:2" x14ac:dyDescent="0.2">
      <c r="A4871" t="str">
        <f>IF(C4871&amp;G4871&amp;D4871&lt;&gt;'Funnel setup'!$K$3&amp;'Funnel setup'!$K$4&amp;'Funnel setup'!$K$6,".",IF(A4870=".",1,A4870+1))</f>
        <v>.</v>
      </c>
      <c r="B4871" s="244" t="str">
        <f t="shared" si="76"/>
        <v/>
      </c>
    </row>
    <row r="4872" spans="1:2" x14ac:dyDescent="0.2">
      <c r="A4872" t="str">
        <f>IF(C4872&amp;G4872&amp;D4872&lt;&gt;'Funnel setup'!$K$3&amp;'Funnel setup'!$K$4&amp;'Funnel setup'!$K$6,".",IF(A4871=".",1,A4871+1))</f>
        <v>.</v>
      </c>
      <c r="B4872" s="244" t="str">
        <f t="shared" si="76"/>
        <v/>
      </c>
    </row>
    <row r="4873" spans="1:2" x14ac:dyDescent="0.2">
      <c r="A4873" t="str">
        <f>IF(C4873&amp;G4873&amp;D4873&lt;&gt;'Funnel setup'!$K$3&amp;'Funnel setup'!$K$4&amp;'Funnel setup'!$K$6,".",IF(A4872=".",1,A4872+1))</f>
        <v>.</v>
      </c>
      <c r="B4873" s="244" t="str">
        <f t="shared" si="76"/>
        <v/>
      </c>
    </row>
    <row r="4874" spans="1:2" x14ac:dyDescent="0.2">
      <c r="A4874" t="str">
        <f>IF(C4874&amp;G4874&amp;D4874&lt;&gt;'Funnel setup'!$K$3&amp;'Funnel setup'!$K$4&amp;'Funnel setup'!$K$6,".",IF(A4873=".",1,A4873+1))</f>
        <v>.</v>
      </c>
      <c r="B4874" s="244" t="str">
        <f t="shared" si="76"/>
        <v/>
      </c>
    </row>
    <row r="4875" spans="1:2" x14ac:dyDescent="0.2">
      <c r="A4875" t="str">
        <f>IF(C4875&amp;G4875&amp;D4875&lt;&gt;'Funnel setup'!$K$3&amp;'Funnel setup'!$K$4&amp;'Funnel setup'!$K$6,".",IF(A4874=".",1,A4874+1))</f>
        <v>.</v>
      </c>
      <c r="B4875" s="244" t="str">
        <f t="shared" si="76"/>
        <v/>
      </c>
    </row>
    <row r="4876" spans="1:2" x14ac:dyDescent="0.2">
      <c r="A4876" t="str">
        <f>IF(C4876&amp;G4876&amp;D4876&lt;&gt;'Funnel setup'!$K$3&amp;'Funnel setup'!$K$4&amp;'Funnel setup'!$K$6,".",IF(A4875=".",1,A4875+1))</f>
        <v>.</v>
      </c>
      <c r="B4876" s="244" t="str">
        <f t="shared" si="76"/>
        <v/>
      </c>
    </row>
    <row r="4877" spans="1:2" x14ac:dyDescent="0.2">
      <c r="A4877" t="str">
        <f>IF(C4877&amp;G4877&amp;D4877&lt;&gt;'Funnel setup'!$K$3&amp;'Funnel setup'!$K$4&amp;'Funnel setup'!$K$6,".",IF(A4876=".",1,A4876+1))</f>
        <v>.</v>
      </c>
      <c r="B4877" s="244" t="str">
        <f t="shared" si="76"/>
        <v/>
      </c>
    </row>
    <row r="4878" spans="1:2" x14ac:dyDescent="0.2">
      <c r="A4878" t="str">
        <f>IF(C4878&amp;G4878&amp;D4878&lt;&gt;'Funnel setup'!$K$3&amp;'Funnel setup'!$K$4&amp;'Funnel setup'!$K$6,".",IF(A4877=".",1,A4877+1))</f>
        <v>.</v>
      </c>
      <c r="B4878" s="244" t="str">
        <f t="shared" si="76"/>
        <v/>
      </c>
    </row>
    <row r="4879" spans="1:2" x14ac:dyDescent="0.2">
      <c r="A4879" t="str">
        <f>IF(C4879&amp;G4879&amp;D4879&lt;&gt;'Funnel setup'!$K$3&amp;'Funnel setup'!$K$4&amp;'Funnel setup'!$K$6,".",IF(A4878=".",1,A4878+1))</f>
        <v>.</v>
      </c>
      <c r="B4879" s="244" t="str">
        <f t="shared" si="76"/>
        <v/>
      </c>
    </row>
    <row r="4880" spans="1:2" x14ac:dyDescent="0.2">
      <c r="A4880" t="str">
        <f>IF(C4880&amp;G4880&amp;D4880&lt;&gt;'Funnel setup'!$K$3&amp;'Funnel setup'!$K$4&amp;'Funnel setup'!$K$6,".",IF(A4879=".",1,A4879+1))</f>
        <v>.</v>
      </c>
      <c r="B4880" s="244" t="str">
        <f t="shared" si="76"/>
        <v/>
      </c>
    </row>
    <row r="4881" spans="1:2" x14ac:dyDescent="0.2">
      <c r="A4881" t="str">
        <f>IF(C4881&amp;G4881&amp;D4881&lt;&gt;'Funnel setup'!$K$3&amp;'Funnel setup'!$K$4&amp;'Funnel setup'!$K$6,".",IF(A4880=".",1,A4880+1))</f>
        <v>.</v>
      </c>
      <c r="B4881" s="244" t="str">
        <f t="shared" si="76"/>
        <v/>
      </c>
    </row>
    <row r="4882" spans="1:2" x14ac:dyDescent="0.2">
      <c r="A4882" t="str">
        <f>IF(C4882&amp;G4882&amp;D4882&lt;&gt;'Funnel setup'!$K$3&amp;'Funnel setup'!$K$4&amp;'Funnel setup'!$K$6,".",IF(A4881=".",1,A4881+1))</f>
        <v>.</v>
      </c>
      <c r="B4882" s="244" t="str">
        <f t="shared" si="76"/>
        <v/>
      </c>
    </row>
    <row r="4883" spans="1:2" x14ac:dyDescent="0.2">
      <c r="A4883" t="str">
        <f>IF(C4883&amp;G4883&amp;D4883&lt;&gt;'Funnel setup'!$K$3&amp;'Funnel setup'!$K$4&amp;'Funnel setup'!$K$6,".",IF(A4882=".",1,A4882+1))</f>
        <v>.</v>
      </c>
      <c r="B4883" s="244" t="str">
        <f t="shared" si="76"/>
        <v/>
      </c>
    </row>
    <row r="4884" spans="1:2" x14ac:dyDescent="0.2">
      <c r="A4884" t="str">
        <f>IF(C4884&amp;G4884&amp;D4884&lt;&gt;'Funnel setup'!$K$3&amp;'Funnel setup'!$K$4&amp;'Funnel setup'!$K$6,".",IF(A4883=".",1,A4883+1))</f>
        <v>.</v>
      </c>
      <c r="B4884" s="244" t="str">
        <f t="shared" si="76"/>
        <v/>
      </c>
    </row>
    <row r="4885" spans="1:2" x14ac:dyDescent="0.2">
      <c r="A4885" t="str">
        <f>IF(C4885&amp;G4885&amp;D4885&lt;&gt;'Funnel setup'!$K$3&amp;'Funnel setup'!$K$4&amp;'Funnel setup'!$K$6,".",IF(A4884=".",1,A4884+1))</f>
        <v>.</v>
      </c>
      <c r="B4885" s="244" t="str">
        <f t="shared" si="76"/>
        <v/>
      </c>
    </row>
    <row r="4886" spans="1:2" x14ac:dyDescent="0.2">
      <c r="A4886" t="str">
        <f>IF(C4886&amp;G4886&amp;D4886&lt;&gt;'Funnel setup'!$K$3&amp;'Funnel setup'!$K$4&amp;'Funnel setup'!$K$6,".",IF(A4885=".",1,A4885+1))</f>
        <v>.</v>
      </c>
      <c r="B4886" s="244" t="str">
        <f t="shared" si="76"/>
        <v/>
      </c>
    </row>
    <row r="4887" spans="1:2" x14ac:dyDescent="0.2">
      <c r="A4887" t="str">
        <f>IF(C4887&amp;G4887&amp;D4887&lt;&gt;'Funnel setup'!$K$3&amp;'Funnel setup'!$K$4&amp;'Funnel setup'!$K$6,".",IF(A4886=".",1,A4886+1))</f>
        <v>.</v>
      </c>
      <c r="B4887" s="244" t="str">
        <f t="shared" si="76"/>
        <v/>
      </c>
    </row>
    <row r="4888" spans="1:2" x14ac:dyDescent="0.2">
      <c r="A4888" t="str">
        <f>IF(C4888&amp;G4888&amp;D4888&lt;&gt;'Funnel setup'!$K$3&amp;'Funnel setup'!$K$4&amp;'Funnel setup'!$K$6,".",IF(A4887=".",1,A4887+1))</f>
        <v>.</v>
      </c>
      <c r="B4888" s="244" t="str">
        <f t="shared" si="76"/>
        <v/>
      </c>
    </row>
    <row r="4889" spans="1:2" x14ac:dyDescent="0.2">
      <c r="A4889" t="str">
        <f>IF(C4889&amp;G4889&amp;D4889&lt;&gt;'Funnel setup'!$K$3&amp;'Funnel setup'!$K$4&amp;'Funnel setup'!$K$6,".",IF(A4888=".",1,A4888+1))</f>
        <v>.</v>
      </c>
      <c r="B4889" s="244" t="str">
        <f t="shared" si="76"/>
        <v/>
      </c>
    </row>
    <row r="4890" spans="1:2" x14ac:dyDescent="0.2">
      <c r="A4890" t="str">
        <f>IF(C4890&amp;G4890&amp;D4890&lt;&gt;'Funnel setup'!$K$3&amp;'Funnel setup'!$K$4&amp;'Funnel setup'!$K$6,".",IF(A4889=".",1,A4889+1))</f>
        <v>.</v>
      </c>
      <c r="B4890" s="244" t="str">
        <f t="shared" si="76"/>
        <v/>
      </c>
    </row>
    <row r="4891" spans="1:2" x14ac:dyDescent="0.2">
      <c r="A4891" t="str">
        <f>IF(C4891&amp;G4891&amp;D4891&lt;&gt;'Funnel setup'!$K$3&amp;'Funnel setup'!$K$4&amp;'Funnel setup'!$K$6,".",IF(A4890=".",1,A4890+1))</f>
        <v>.</v>
      </c>
      <c r="B4891" s="244" t="str">
        <f t="shared" si="76"/>
        <v/>
      </c>
    </row>
    <row r="4892" spans="1:2" x14ac:dyDescent="0.2">
      <c r="A4892" t="str">
        <f>IF(C4892&amp;G4892&amp;D4892&lt;&gt;'Funnel setup'!$K$3&amp;'Funnel setup'!$K$4&amp;'Funnel setup'!$K$6,".",IF(A4891=".",1,A4891+1))</f>
        <v>.</v>
      </c>
      <c r="B4892" s="244" t="str">
        <f t="shared" si="76"/>
        <v/>
      </c>
    </row>
    <row r="4893" spans="1:2" x14ac:dyDescent="0.2">
      <c r="A4893" t="str">
        <f>IF(C4893&amp;G4893&amp;D4893&lt;&gt;'Funnel setup'!$K$3&amp;'Funnel setup'!$K$4&amp;'Funnel setup'!$K$6,".",IF(A4892=".",1,A4892+1))</f>
        <v>.</v>
      </c>
      <c r="B4893" s="244" t="str">
        <f t="shared" si="76"/>
        <v/>
      </c>
    </row>
    <row r="4894" spans="1:2" x14ac:dyDescent="0.2">
      <c r="A4894" t="str">
        <f>IF(C4894&amp;G4894&amp;D4894&lt;&gt;'Funnel setup'!$K$3&amp;'Funnel setup'!$K$4&amp;'Funnel setup'!$K$6,".",IF(A4893=".",1,A4893+1))</f>
        <v>.</v>
      </c>
      <c r="B4894" s="244" t="str">
        <f t="shared" si="76"/>
        <v/>
      </c>
    </row>
    <row r="4895" spans="1:2" x14ac:dyDescent="0.2">
      <c r="A4895" t="str">
        <f>IF(C4895&amp;G4895&amp;D4895&lt;&gt;'Funnel setup'!$K$3&amp;'Funnel setup'!$K$4&amp;'Funnel setup'!$K$6,".",IF(A4894=".",1,A4894+1))</f>
        <v>.</v>
      </c>
      <c r="B4895" s="244" t="str">
        <f t="shared" si="76"/>
        <v/>
      </c>
    </row>
    <row r="4896" spans="1:2" x14ac:dyDescent="0.2">
      <c r="A4896" t="str">
        <f>IF(C4896&amp;G4896&amp;D4896&lt;&gt;'Funnel setup'!$K$3&amp;'Funnel setup'!$K$4&amp;'Funnel setup'!$K$6,".",IF(A4895=".",1,A4895+1))</f>
        <v>.</v>
      </c>
      <c r="B4896" s="244" t="str">
        <f t="shared" si="76"/>
        <v/>
      </c>
    </row>
    <row r="4897" spans="1:2" x14ac:dyDescent="0.2">
      <c r="A4897" t="str">
        <f>IF(C4897&amp;G4897&amp;D4897&lt;&gt;'Funnel setup'!$K$3&amp;'Funnel setup'!$K$4&amp;'Funnel setup'!$K$6,".",IF(A4896=".",1,A4896+1))</f>
        <v>.</v>
      </c>
      <c r="B4897" s="244" t="str">
        <f t="shared" si="76"/>
        <v/>
      </c>
    </row>
    <row r="4898" spans="1:2" x14ac:dyDescent="0.2">
      <c r="A4898" t="str">
        <f>IF(C4898&amp;G4898&amp;D4898&lt;&gt;'Funnel setup'!$K$3&amp;'Funnel setup'!$K$4&amp;'Funnel setup'!$K$6,".",IF(A4897=".",1,A4897+1))</f>
        <v>.</v>
      </c>
      <c r="B4898" s="244" t="str">
        <f t="shared" si="76"/>
        <v/>
      </c>
    </row>
    <row r="4899" spans="1:2" x14ac:dyDescent="0.2">
      <c r="A4899" t="str">
        <f>IF(C4899&amp;G4899&amp;D4899&lt;&gt;'Funnel setup'!$K$3&amp;'Funnel setup'!$K$4&amp;'Funnel setup'!$K$6,".",IF(A4898=".",1,A4898+1))</f>
        <v>.</v>
      </c>
      <c r="B4899" s="244" t="str">
        <f t="shared" si="76"/>
        <v/>
      </c>
    </row>
    <row r="4900" spans="1:2" x14ac:dyDescent="0.2">
      <c r="A4900" t="str">
        <f>IF(C4900&amp;G4900&amp;D4900&lt;&gt;'Funnel setup'!$K$3&amp;'Funnel setup'!$K$4&amp;'Funnel setup'!$K$6,".",IF(A4899=".",1,A4899+1))</f>
        <v>.</v>
      </c>
      <c r="B4900" s="244" t="str">
        <f t="shared" si="76"/>
        <v/>
      </c>
    </row>
    <row r="4901" spans="1:2" x14ac:dyDescent="0.2">
      <c r="A4901" t="str">
        <f>IF(C4901&amp;G4901&amp;D4901&lt;&gt;'Funnel setup'!$K$3&amp;'Funnel setup'!$K$4&amp;'Funnel setup'!$K$6,".",IF(A4900=".",1,A4900+1))</f>
        <v>.</v>
      </c>
      <c r="B4901" s="244" t="str">
        <f t="shared" si="76"/>
        <v/>
      </c>
    </row>
    <row r="4902" spans="1:2" x14ac:dyDescent="0.2">
      <c r="A4902" t="str">
        <f>IF(C4902&amp;G4902&amp;D4902&lt;&gt;'Funnel setup'!$K$3&amp;'Funnel setup'!$K$4&amp;'Funnel setup'!$K$6,".",IF(A4901=".",1,A4901+1))</f>
        <v>.</v>
      </c>
      <c r="B4902" s="244" t="str">
        <f t="shared" si="76"/>
        <v/>
      </c>
    </row>
    <row r="4903" spans="1:2" x14ac:dyDescent="0.2">
      <c r="A4903" t="str">
        <f>IF(C4903&amp;G4903&amp;D4903&lt;&gt;'Funnel setup'!$K$3&amp;'Funnel setup'!$K$4&amp;'Funnel setup'!$K$6,".",IF(A4902=".",1,A4902+1))</f>
        <v>.</v>
      </c>
      <c r="B4903" s="244" t="str">
        <f t="shared" si="76"/>
        <v/>
      </c>
    </row>
    <row r="4904" spans="1:2" x14ac:dyDescent="0.2">
      <c r="A4904" t="str">
        <f>IF(C4904&amp;G4904&amp;D4904&lt;&gt;'Funnel setup'!$K$3&amp;'Funnel setup'!$K$4&amp;'Funnel setup'!$K$6,".",IF(A4903=".",1,A4903+1))</f>
        <v>.</v>
      </c>
      <c r="B4904" s="244" t="str">
        <f t="shared" si="76"/>
        <v/>
      </c>
    </row>
    <row r="4905" spans="1:2" x14ac:dyDescent="0.2">
      <c r="A4905" t="str">
        <f>IF(C4905&amp;G4905&amp;D4905&lt;&gt;'Funnel setup'!$K$3&amp;'Funnel setup'!$K$4&amp;'Funnel setup'!$K$6,".",IF(A4904=".",1,A4904+1))</f>
        <v>.</v>
      </c>
      <c r="B4905" s="244" t="str">
        <f t="shared" si="76"/>
        <v/>
      </c>
    </row>
    <row r="4906" spans="1:2" x14ac:dyDescent="0.2">
      <c r="A4906" t="str">
        <f>IF(C4906&amp;G4906&amp;D4906&lt;&gt;'Funnel setup'!$K$3&amp;'Funnel setup'!$K$4&amp;'Funnel setup'!$K$6,".",IF(A4905=".",1,A4905+1))</f>
        <v>.</v>
      </c>
      <c r="B4906" s="244" t="str">
        <f t="shared" si="76"/>
        <v/>
      </c>
    </row>
    <row r="4907" spans="1:2" x14ac:dyDescent="0.2">
      <c r="A4907" t="str">
        <f>IF(C4907&amp;G4907&amp;D4907&lt;&gt;'Funnel setup'!$K$3&amp;'Funnel setup'!$K$4&amp;'Funnel setup'!$K$6,".",IF(A4906=".",1,A4906+1))</f>
        <v>.</v>
      </c>
      <c r="B4907" s="244" t="str">
        <f t="shared" si="76"/>
        <v/>
      </c>
    </row>
    <row r="4908" spans="1:2" x14ac:dyDescent="0.2">
      <c r="A4908" t="str">
        <f>IF(C4908&amp;G4908&amp;D4908&lt;&gt;'Funnel setup'!$K$3&amp;'Funnel setup'!$K$4&amp;'Funnel setup'!$K$6,".",IF(A4907=".",1,A4907+1))</f>
        <v>.</v>
      </c>
      <c r="B4908" s="244" t="str">
        <f t="shared" si="76"/>
        <v/>
      </c>
    </row>
    <row r="4909" spans="1:2" x14ac:dyDescent="0.2">
      <c r="A4909" t="str">
        <f>IF(C4909&amp;G4909&amp;D4909&lt;&gt;'Funnel setup'!$K$3&amp;'Funnel setup'!$K$4&amp;'Funnel setup'!$K$6,".",IF(A4908=".",1,A4908+1))</f>
        <v>.</v>
      </c>
      <c r="B4909" s="244" t="str">
        <f t="shared" si="76"/>
        <v/>
      </c>
    </row>
    <row r="4910" spans="1:2" x14ac:dyDescent="0.2">
      <c r="A4910" t="str">
        <f>IF(C4910&amp;G4910&amp;D4910&lt;&gt;'Funnel setup'!$K$3&amp;'Funnel setup'!$K$4&amp;'Funnel setup'!$K$6,".",IF(A4909=".",1,A4909+1))</f>
        <v>.</v>
      </c>
      <c r="B4910" s="244" t="str">
        <f t="shared" si="76"/>
        <v/>
      </c>
    </row>
    <row r="4911" spans="1:2" x14ac:dyDescent="0.2">
      <c r="A4911" t="str">
        <f>IF(C4911&amp;G4911&amp;D4911&lt;&gt;'Funnel setup'!$K$3&amp;'Funnel setup'!$K$4&amp;'Funnel setup'!$K$6,".",IF(A4910=".",1,A4910+1))</f>
        <v>.</v>
      </c>
      <c r="B4911" s="244" t="str">
        <f t="shared" si="76"/>
        <v/>
      </c>
    </row>
    <row r="4912" spans="1:2" x14ac:dyDescent="0.2">
      <c r="A4912" t="str">
        <f>IF(C4912&amp;G4912&amp;D4912&lt;&gt;'Funnel setup'!$K$3&amp;'Funnel setup'!$K$4&amp;'Funnel setup'!$K$6,".",IF(A4911=".",1,A4911+1))</f>
        <v>.</v>
      </c>
      <c r="B4912" s="244" t="str">
        <f t="shared" si="76"/>
        <v/>
      </c>
    </row>
    <row r="4913" spans="1:2" x14ac:dyDescent="0.2">
      <c r="A4913" t="str">
        <f>IF(C4913&amp;G4913&amp;D4913&lt;&gt;'Funnel setup'!$K$3&amp;'Funnel setup'!$K$4&amp;'Funnel setup'!$K$6,".",IF(A4912=".",1,A4912+1))</f>
        <v>.</v>
      </c>
      <c r="B4913" s="244" t="str">
        <f t="shared" si="76"/>
        <v/>
      </c>
    </row>
    <row r="4914" spans="1:2" x14ac:dyDescent="0.2">
      <c r="A4914" t="str">
        <f>IF(C4914&amp;G4914&amp;D4914&lt;&gt;'Funnel setup'!$K$3&amp;'Funnel setup'!$K$4&amp;'Funnel setup'!$K$6,".",IF(A4913=".",1,A4913+1))</f>
        <v>.</v>
      </c>
      <c r="B4914" s="244" t="str">
        <f t="shared" si="76"/>
        <v/>
      </c>
    </row>
    <row r="4915" spans="1:2" x14ac:dyDescent="0.2">
      <c r="A4915" t="str">
        <f>IF(C4915&amp;G4915&amp;D4915&lt;&gt;'Funnel setup'!$K$3&amp;'Funnel setup'!$K$4&amp;'Funnel setup'!$K$6,".",IF(A4914=".",1,A4914+1))</f>
        <v>.</v>
      </c>
      <c r="B4915" s="244" t="str">
        <f t="shared" si="76"/>
        <v/>
      </c>
    </row>
    <row r="4916" spans="1:2" x14ac:dyDescent="0.2">
      <c r="A4916" t="str">
        <f>IF(C4916&amp;G4916&amp;D4916&lt;&gt;'Funnel setup'!$K$3&amp;'Funnel setup'!$K$4&amp;'Funnel setup'!$K$6,".",IF(A4915=".",1,A4915+1))</f>
        <v>.</v>
      </c>
      <c r="B4916" s="244" t="str">
        <f t="shared" si="76"/>
        <v/>
      </c>
    </row>
    <row r="4917" spans="1:2" x14ac:dyDescent="0.2">
      <c r="A4917" t="str">
        <f>IF(C4917&amp;G4917&amp;D4917&lt;&gt;'Funnel setup'!$K$3&amp;'Funnel setup'!$K$4&amp;'Funnel setup'!$K$6,".",IF(A4916=".",1,A4916+1))</f>
        <v>.</v>
      </c>
      <c r="B4917" s="244" t="str">
        <f t="shared" si="76"/>
        <v/>
      </c>
    </row>
    <row r="4918" spans="1:2" x14ac:dyDescent="0.2">
      <c r="A4918" t="str">
        <f>IF(C4918&amp;G4918&amp;D4918&lt;&gt;'Funnel setup'!$K$3&amp;'Funnel setup'!$K$4&amp;'Funnel setup'!$K$6,".",IF(A4917=".",1,A4917+1))</f>
        <v>.</v>
      </c>
      <c r="B4918" s="244" t="str">
        <f t="shared" si="76"/>
        <v/>
      </c>
    </row>
    <row r="4919" spans="1:2" x14ac:dyDescent="0.2">
      <c r="A4919" t="str">
        <f>IF(C4919&amp;G4919&amp;D4919&lt;&gt;'Funnel setup'!$K$3&amp;'Funnel setup'!$K$4&amp;'Funnel setup'!$K$6,".",IF(A4918=".",1,A4918+1))</f>
        <v>.</v>
      </c>
      <c r="B4919" s="244" t="str">
        <f t="shared" si="76"/>
        <v/>
      </c>
    </row>
    <row r="4920" spans="1:2" x14ac:dyDescent="0.2">
      <c r="A4920" t="str">
        <f>IF(C4920&amp;G4920&amp;D4920&lt;&gt;'Funnel setup'!$K$3&amp;'Funnel setup'!$K$4&amp;'Funnel setup'!$K$6,".",IF(A4919=".",1,A4919+1))</f>
        <v>.</v>
      </c>
      <c r="B4920" s="244" t="str">
        <f t="shared" si="76"/>
        <v/>
      </c>
    </row>
    <row r="4921" spans="1:2" x14ac:dyDescent="0.2">
      <c r="A4921" t="str">
        <f>IF(C4921&amp;G4921&amp;D4921&lt;&gt;'Funnel setup'!$K$3&amp;'Funnel setup'!$K$4&amp;'Funnel setup'!$K$6,".",IF(A4920=".",1,A4920+1))</f>
        <v>.</v>
      </c>
      <c r="B4921" s="244" t="str">
        <f t="shared" si="76"/>
        <v/>
      </c>
    </row>
    <row r="4922" spans="1:2" x14ac:dyDescent="0.2">
      <c r="A4922" t="str">
        <f>IF(C4922&amp;G4922&amp;D4922&lt;&gt;'Funnel setup'!$K$3&amp;'Funnel setup'!$K$4&amp;'Funnel setup'!$K$6,".",IF(A4921=".",1,A4921+1))</f>
        <v>.</v>
      </c>
      <c r="B4922" s="244" t="str">
        <f t="shared" si="76"/>
        <v/>
      </c>
    </row>
    <row r="4923" spans="1:2" x14ac:dyDescent="0.2">
      <c r="A4923" t="str">
        <f>IF(C4923&amp;G4923&amp;D4923&lt;&gt;'Funnel setup'!$K$3&amp;'Funnel setup'!$K$4&amp;'Funnel setup'!$K$6,".",IF(A4922=".",1,A4922+1))</f>
        <v>.</v>
      </c>
      <c r="B4923" s="244" t="str">
        <f t="shared" si="76"/>
        <v/>
      </c>
    </row>
    <row r="4924" spans="1:2" x14ac:dyDescent="0.2">
      <c r="A4924" t="str">
        <f>IF(C4924&amp;G4924&amp;D4924&lt;&gt;'Funnel setup'!$K$3&amp;'Funnel setup'!$K$4&amp;'Funnel setup'!$K$6,".",IF(A4923=".",1,A4923+1))</f>
        <v>.</v>
      </c>
      <c r="B4924" s="244" t="str">
        <f t="shared" si="76"/>
        <v/>
      </c>
    </row>
    <row r="4925" spans="1:2" x14ac:dyDescent="0.2">
      <c r="A4925" t="str">
        <f>IF(C4925&amp;G4925&amp;D4925&lt;&gt;'Funnel setup'!$K$3&amp;'Funnel setup'!$K$4&amp;'Funnel setup'!$K$6,".",IF(A4924=".",1,A4924+1))</f>
        <v>.</v>
      </c>
      <c r="B4925" s="244" t="str">
        <f t="shared" si="76"/>
        <v/>
      </c>
    </row>
    <row r="4926" spans="1:2" x14ac:dyDescent="0.2">
      <c r="A4926" t="str">
        <f>IF(C4926&amp;G4926&amp;D4926&lt;&gt;'Funnel setup'!$K$3&amp;'Funnel setup'!$K$4&amp;'Funnel setup'!$K$6,".",IF(A4925=".",1,A4925+1))</f>
        <v>.</v>
      </c>
      <c r="B4926" s="244" t="str">
        <f t="shared" si="76"/>
        <v/>
      </c>
    </row>
    <row r="4927" spans="1:2" x14ac:dyDescent="0.2">
      <c r="A4927" t="str">
        <f>IF(C4927&amp;G4927&amp;D4927&lt;&gt;'Funnel setup'!$K$3&amp;'Funnel setup'!$K$4&amp;'Funnel setup'!$K$6,".",IF(A4926=".",1,A4926+1))</f>
        <v>.</v>
      </c>
      <c r="B4927" s="244" t="str">
        <f t="shared" si="76"/>
        <v/>
      </c>
    </row>
    <row r="4928" spans="1:2" x14ac:dyDescent="0.2">
      <c r="A4928" t="str">
        <f>IF(C4928&amp;G4928&amp;D4928&lt;&gt;'Funnel setup'!$K$3&amp;'Funnel setup'!$K$4&amp;'Funnel setup'!$K$6,".",IF(A4927=".",1,A4927+1))</f>
        <v>.</v>
      </c>
      <c r="B4928" s="244" t="str">
        <f t="shared" si="76"/>
        <v/>
      </c>
    </row>
    <row r="4929" spans="1:2" x14ac:dyDescent="0.2">
      <c r="A4929" t="str">
        <f>IF(C4929&amp;G4929&amp;D4929&lt;&gt;'Funnel setup'!$K$3&amp;'Funnel setup'!$K$4&amp;'Funnel setup'!$K$6,".",IF(A4928=".",1,A4928+1))</f>
        <v>.</v>
      </c>
      <c r="B4929" s="244" t="str">
        <f t="shared" si="76"/>
        <v/>
      </c>
    </row>
    <row r="4930" spans="1:2" x14ac:dyDescent="0.2">
      <c r="A4930" t="str">
        <f>IF(C4930&amp;G4930&amp;D4930&lt;&gt;'Funnel setup'!$K$3&amp;'Funnel setup'!$K$4&amp;'Funnel setup'!$K$6,".",IF(A4929=".",1,A4929+1))</f>
        <v>.</v>
      </c>
      <c r="B4930" s="244" t="str">
        <f t="shared" ref="B4930:B4993" si="77">C4930&amp;D4930&amp;F4930&amp;G4930</f>
        <v/>
      </c>
    </row>
    <row r="4931" spans="1:2" x14ac:dyDescent="0.2">
      <c r="A4931" t="str">
        <f>IF(C4931&amp;G4931&amp;D4931&lt;&gt;'Funnel setup'!$K$3&amp;'Funnel setup'!$K$4&amp;'Funnel setup'!$K$6,".",IF(A4930=".",1,A4930+1))</f>
        <v>.</v>
      </c>
      <c r="B4931" s="244" t="str">
        <f t="shared" si="77"/>
        <v/>
      </c>
    </row>
    <row r="4932" spans="1:2" x14ac:dyDescent="0.2">
      <c r="A4932" t="str">
        <f>IF(C4932&amp;G4932&amp;D4932&lt;&gt;'Funnel setup'!$K$3&amp;'Funnel setup'!$K$4&amp;'Funnel setup'!$K$6,".",IF(A4931=".",1,A4931+1))</f>
        <v>.</v>
      </c>
      <c r="B4932" s="244" t="str">
        <f t="shared" si="77"/>
        <v/>
      </c>
    </row>
    <row r="4933" spans="1:2" x14ac:dyDescent="0.2">
      <c r="A4933" t="str">
        <f>IF(C4933&amp;G4933&amp;D4933&lt;&gt;'Funnel setup'!$K$3&amp;'Funnel setup'!$K$4&amp;'Funnel setup'!$K$6,".",IF(A4932=".",1,A4932+1))</f>
        <v>.</v>
      </c>
      <c r="B4933" s="244" t="str">
        <f t="shared" si="77"/>
        <v/>
      </c>
    </row>
    <row r="4934" spans="1:2" x14ac:dyDescent="0.2">
      <c r="A4934" t="str">
        <f>IF(C4934&amp;G4934&amp;D4934&lt;&gt;'Funnel setup'!$K$3&amp;'Funnel setup'!$K$4&amp;'Funnel setup'!$K$6,".",IF(A4933=".",1,A4933+1))</f>
        <v>.</v>
      </c>
      <c r="B4934" s="244" t="str">
        <f t="shared" si="77"/>
        <v/>
      </c>
    </row>
    <row r="4935" spans="1:2" x14ac:dyDescent="0.2">
      <c r="A4935" t="str">
        <f>IF(C4935&amp;G4935&amp;D4935&lt;&gt;'Funnel setup'!$K$3&amp;'Funnel setup'!$K$4&amp;'Funnel setup'!$K$6,".",IF(A4934=".",1,A4934+1))</f>
        <v>.</v>
      </c>
      <c r="B4935" s="244" t="str">
        <f t="shared" si="77"/>
        <v/>
      </c>
    </row>
    <row r="4936" spans="1:2" x14ac:dyDescent="0.2">
      <c r="A4936" t="str">
        <f>IF(C4936&amp;G4936&amp;D4936&lt;&gt;'Funnel setup'!$K$3&amp;'Funnel setup'!$K$4&amp;'Funnel setup'!$K$6,".",IF(A4935=".",1,A4935+1))</f>
        <v>.</v>
      </c>
      <c r="B4936" s="244" t="str">
        <f t="shared" si="77"/>
        <v/>
      </c>
    </row>
    <row r="4937" spans="1:2" x14ac:dyDescent="0.2">
      <c r="A4937" t="str">
        <f>IF(C4937&amp;G4937&amp;D4937&lt;&gt;'Funnel setup'!$K$3&amp;'Funnel setup'!$K$4&amp;'Funnel setup'!$K$6,".",IF(A4936=".",1,A4936+1))</f>
        <v>.</v>
      </c>
      <c r="B4937" s="244" t="str">
        <f t="shared" si="77"/>
        <v/>
      </c>
    </row>
    <row r="4938" spans="1:2" x14ac:dyDescent="0.2">
      <c r="A4938" t="str">
        <f>IF(C4938&amp;G4938&amp;D4938&lt;&gt;'Funnel setup'!$K$3&amp;'Funnel setup'!$K$4&amp;'Funnel setup'!$K$6,".",IF(A4937=".",1,A4937+1))</f>
        <v>.</v>
      </c>
      <c r="B4938" s="244" t="str">
        <f t="shared" si="77"/>
        <v/>
      </c>
    </row>
    <row r="4939" spans="1:2" x14ac:dyDescent="0.2">
      <c r="A4939" t="str">
        <f>IF(C4939&amp;G4939&amp;D4939&lt;&gt;'Funnel setup'!$K$3&amp;'Funnel setup'!$K$4&amp;'Funnel setup'!$K$6,".",IF(A4938=".",1,A4938+1))</f>
        <v>.</v>
      </c>
      <c r="B4939" s="244" t="str">
        <f t="shared" si="77"/>
        <v/>
      </c>
    </row>
    <row r="4940" spans="1:2" x14ac:dyDescent="0.2">
      <c r="A4940" t="str">
        <f>IF(C4940&amp;G4940&amp;D4940&lt;&gt;'Funnel setup'!$K$3&amp;'Funnel setup'!$K$4&amp;'Funnel setup'!$K$6,".",IF(A4939=".",1,A4939+1))</f>
        <v>.</v>
      </c>
      <c r="B4940" s="244" t="str">
        <f t="shared" si="77"/>
        <v/>
      </c>
    </row>
    <row r="4941" spans="1:2" x14ac:dyDescent="0.2">
      <c r="A4941" t="str">
        <f>IF(C4941&amp;G4941&amp;D4941&lt;&gt;'Funnel setup'!$K$3&amp;'Funnel setup'!$K$4&amp;'Funnel setup'!$K$6,".",IF(A4940=".",1,A4940+1))</f>
        <v>.</v>
      </c>
      <c r="B4941" s="244" t="str">
        <f t="shared" si="77"/>
        <v/>
      </c>
    </row>
    <row r="4942" spans="1:2" x14ac:dyDescent="0.2">
      <c r="A4942" t="str">
        <f>IF(C4942&amp;G4942&amp;D4942&lt;&gt;'Funnel setup'!$K$3&amp;'Funnel setup'!$K$4&amp;'Funnel setup'!$K$6,".",IF(A4941=".",1,A4941+1))</f>
        <v>.</v>
      </c>
      <c r="B4942" s="244" t="str">
        <f t="shared" si="77"/>
        <v/>
      </c>
    </row>
    <row r="4943" spans="1:2" x14ac:dyDescent="0.2">
      <c r="A4943" t="str">
        <f>IF(C4943&amp;G4943&amp;D4943&lt;&gt;'Funnel setup'!$K$3&amp;'Funnel setup'!$K$4&amp;'Funnel setup'!$K$6,".",IF(A4942=".",1,A4942+1))</f>
        <v>.</v>
      </c>
      <c r="B4943" s="244" t="str">
        <f t="shared" si="77"/>
        <v/>
      </c>
    </row>
    <row r="4944" spans="1:2" x14ac:dyDescent="0.2">
      <c r="A4944" t="str">
        <f>IF(C4944&amp;G4944&amp;D4944&lt;&gt;'Funnel setup'!$K$3&amp;'Funnel setup'!$K$4&amp;'Funnel setup'!$K$6,".",IF(A4943=".",1,A4943+1))</f>
        <v>.</v>
      </c>
      <c r="B4944" s="244" t="str">
        <f t="shared" si="77"/>
        <v/>
      </c>
    </row>
    <row r="4945" spans="1:2" x14ac:dyDescent="0.2">
      <c r="A4945" t="str">
        <f>IF(C4945&amp;G4945&amp;D4945&lt;&gt;'Funnel setup'!$K$3&amp;'Funnel setup'!$K$4&amp;'Funnel setup'!$K$6,".",IF(A4944=".",1,A4944+1))</f>
        <v>.</v>
      </c>
      <c r="B4945" s="244" t="str">
        <f t="shared" si="77"/>
        <v/>
      </c>
    </row>
    <row r="4946" spans="1:2" x14ac:dyDescent="0.2">
      <c r="A4946" t="str">
        <f>IF(C4946&amp;G4946&amp;D4946&lt;&gt;'Funnel setup'!$K$3&amp;'Funnel setup'!$K$4&amp;'Funnel setup'!$K$6,".",IF(A4945=".",1,A4945+1))</f>
        <v>.</v>
      </c>
      <c r="B4946" s="244" t="str">
        <f t="shared" si="77"/>
        <v/>
      </c>
    </row>
    <row r="4947" spans="1:2" x14ac:dyDescent="0.2">
      <c r="A4947" t="str">
        <f>IF(C4947&amp;G4947&amp;D4947&lt;&gt;'Funnel setup'!$K$3&amp;'Funnel setup'!$K$4&amp;'Funnel setup'!$K$6,".",IF(A4946=".",1,A4946+1))</f>
        <v>.</v>
      </c>
      <c r="B4947" s="244" t="str">
        <f t="shared" si="77"/>
        <v/>
      </c>
    </row>
    <row r="4948" spans="1:2" x14ac:dyDescent="0.2">
      <c r="A4948" t="str">
        <f>IF(C4948&amp;G4948&amp;D4948&lt;&gt;'Funnel setup'!$K$3&amp;'Funnel setup'!$K$4&amp;'Funnel setup'!$K$6,".",IF(A4947=".",1,A4947+1))</f>
        <v>.</v>
      </c>
      <c r="B4948" s="244" t="str">
        <f t="shared" si="77"/>
        <v/>
      </c>
    </row>
    <row r="4949" spans="1:2" x14ac:dyDescent="0.2">
      <c r="A4949" t="str">
        <f>IF(C4949&amp;G4949&amp;D4949&lt;&gt;'Funnel setup'!$K$3&amp;'Funnel setup'!$K$4&amp;'Funnel setup'!$K$6,".",IF(A4948=".",1,A4948+1))</f>
        <v>.</v>
      </c>
      <c r="B4949" s="244" t="str">
        <f t="shared" si="77"/>
        <v/>
      </c>
    </row>
    <row r="4950" spans="1:2" x14ac:dyDescent="0.2">
      <c r="A4950" t="str">
        <f>IF(C4950&amp;G4950&amp;D4950&lt;&gt;'Funnel setup'!$K$3&amp;'Funnel setup'!$K$4&amp;'Funnel setup'!$K$6,".",IF(A4949=".",1,A4949+1))</f>
        <v>.</v>
      </c>
      <c r="B4950" s="244" t="str">
        <f t="shared" si="77"/>
        <v/>
      </c>
    </row>
    <row r="4951" spans="1:2" x14ac:dyDescent="0.2">
      <c r="A4951" t="str">
        <f>IF(C4951&amp;G4951&amp;D4951&lt;&gt;'Funnel setup'!$K$3&amp;'Funnel setup'!$K$4&amp;'Funnel setup'!$K$6,".",IF(A4950=".",1,A4950+1))</f>
        <v>.</v>
      </c>
      <c r="B4951" s="244" t="str">
        <f t="shared" si="77"/>
        <v/>
      </c>
    </row>
    <row r="4952" spans="1:2" x14ac:dyDescent="0.2">
      <c r="A4952" t="str">
        <f>IF(C4952&amp;G4952&amp;D4952&lt;&gt;'Funnel setup'!$K$3&amp;'Funnel setup'!$K$4&amp;'Funnel setup'!$K$6,".",IF(A4951=".",1,A4951+1))</f>
        <v>.</v>
      </c>
      <c r="B4952" s="244" t="str">
        <f t="shared" si="77"/>
        <v/>
      </c>
    </row>
    <row r="4953" spans="1:2" x14ac:dyDescent="0.2">
      <c r="A4953" t="str">
        <f>IF(C4953&amp;G4953&amp;D4953&lt;&gt;'Funnel setup'!$K$3&amp;'Funnel setup'!$K$4&amp;'Funnel setup'!$K$6,".",IF(A4952=".",1,A4952+1))</f>
        <v>.</v>
      </c>
      <c r="B4953" s="244" t="str">
        <f t="shared" si="77"/>
        <v/>
      </c>
    </row>
    <row r="4954" spans="1:2" x14ac:dyDescent="0.2">
      <c r="A4954" t="str">
        <f>IF(C4954&amp;G4954&amp;D4954&lt;&gt;'Funnel setup'!$K$3&amp;'Funnel setup'!$K$4&amp;'Funnel setup'!$K$6,".",IF(A4953=".",1,A4953+1))</f>
        <v>.</v>
      </c>
      <c r="B4954" s="244" t="str">
        <f t="shared" si="77"/>
        <v/>
      </c>
    </row>
    <row r="4955" spans="1:2" x14ac:dyDescent="0.2">
      <c r="A4955" t="str">
        <f>IF(C4955&amp;G4955&amp;D4955&lt;&gt;'Funnel setup'!$K$3&amp;'Funnel setup'!$K$4&amp;'Funnel setup'!$K$6,".",IF(A4954=".",1,A4954+1))</f>
        <v>.</v>
      </c>
      <c r="B4955" s="244" t="str">
        <f t="shared" si="77"/>
        <v/>
      </c>
    </row>
    <row r="4956" spans="1:2" x14ac:dyDescent="0.2">
      <c r="A4956" t="str">
        <f>IF(C4956&amp;G4956&amp;D4956&lt;&gt;'Funnel setup'!$K$3&amp;'Funnel setup'!$K$4&amp;'Funnel setup'!$K$6,".",IF(A4955=".",1,A4955+1))</f>
        <v>.</v>
      </c>
      <c r="B4956" s="244" t="str">
        <f t="shared" si="77"/>
        <v/>
      </c>
    </row>
    <row r="4957" spans="1:2" x14ac:dyDescent="0.2">
      <c r="A4957" t="str">
        <f>IF(C4957&amp;G4957&amp;D4957&lt;&gt;'Funnel setup'!$K$3&amp;'Funnel setup'!$K$4&amp;'Funnel setup'!$K$6,".",IF(A4956=".",1,A4956+1))</f>
        <v>.</v>
      </c>
      <c r="B4957" s="244" t="str">
        <f t="shared" si="77"/>
        <v/>
      </c>
    </row>
    <row r="4958" spans="1:2" x14ac:dyDescent="0.2">
      <c r="A4958" t="str">
        <f>IF(C4958&amp;G4958&amp;D4958&lt;&gt;'Funnel setup'!$K$3&amp;'Funnel setup'!$K$4&amp;'Funnel setup'!$K$6,".",IF(A4957=".",1,A4957+1))</f>
        <v>.</v>
      </c>
      <c r="B4958" s="244" t="str">
        <f t="shared" si="77"/>
        <v/>
      </c>
    </row>
    <row r="4959" spans="1:2" x14ac:dyDescent="0.2">
      <c r="A4959" t="str">
        <f>IF(C4959&amp;G4959&amp;D4959&lt;&gt;'Funnel setup'!$K$3&amp;'Funnel setup'!$K$4&amp;'Funnel setup'!$K$6,".",IF(A4958=".",1,A4958+1))</f>
        <v>.</v>
      </c>
      <c r="B4959" s="244" t="str">
        <f t="shared" si="77"/>
        <v/>
      </c>
    </row>
    <row r="4960" spans="1:2" x14ac:dyDescent="0.2">
      <c r="A4960" t="str">
        <f>IF(C4960&amp;G4960&amp;D4960&lt;&gt;'Funnel setup'!$K$3&amp;'Funnel setup'!$K$4&amp;'Funnel setup'!$K$6,".",IF(A4959=".",1,A4959+1))</f>
        <v>.</v>
      </c>
      <c r="B4960" s="244" t="str">
        <f t="shared" si="77"/>
        <v/>
      </c>
    </row>
    <row r="4961" spans="1:2" x14ac:dyDescent="0.2">
      <c r="A4961" t="str">
        <f>IF(C4961&amp;G4961&amp;D4961&lt;&gt;'Funnel setup'!$K$3&amp;'Funnel setup'!$K$4&amp;'Funnel setup'!$K$6,".",IF(A4960=".",1,A4960+1))</f>
        <v>.</v>
      </c>
      <c r="B4961" s="244" t="str">
        <f t="shared" si="77"/>
        <v/>
      </c>
    </row>
    <row r="4962" spans="1:2" x14ac:dyDescent="0.2">
      <c r="A4962" t="str">
        <f>IF(C4962&amp;G4962&amp;D4962&lt;&gt;'Funnel setup'!$K$3&amp;'Funnel setup'!$K$4&amp;'Funnel setup'!$K$6,".",IF(A4961=".",1,A4961+1))</f>
        <v>.</v>
      </c>
      <c r="B4962" s="244" t="str">
        <f t="shared" si="77"/>
        <v/>
      </c>
    </row>
    <row r="4963" spans="1:2" x14ac:dyDescent="0.2">
      <c r="A4963" t="str">
        <f>IF(C4963&amp;G4963&amp;D4963&lt;&gt;'Funnel setup'!$K$3&amp;'Funnel setup'!$K$4&amp;'Funnel setup'!$K$6,".",IF(A4962=".",1,A4962+1))</f>
        <v>.</v>
      </c>
      <c r="B4963" s="244" t="str">
        <f t="shared" si="77"/>
        <v/>
      </c>
    </row>
    <row r="4964" spans="1:2" x14ac:dyDescent="0.2">
      <c r="A4964" t="str">
        <f>IF(C4964&amp;G4964&amp;D4964&lt;&gt;'Funnel setup'!$K$3&amp;'Funnel setup'!$K$4&amp;'Funnel setup'!$K$6,".",IF(A4963=".",1,A4963+1))</f>
        <v>.</v>
      </c>
      <c r="B4964" s="244" t="str">
        <f t="shared" si="77"/>
        <v/>
      </c>
    </row>
    <row r="4965" spans="1:2" x14ac:dyDescent="0.2">
      <c r="A4965" t="str">
        <f>IF(C4965&amp;G4965&amp;D4965&lt;&gt;'Funnel setup'!$K$3&amp;'Funnel setup'!$K$4&amp;'Funnel setup'!$K$6,".",IF(A4964=".",1,A4964+1))</f>
        <v>.</v>
      </c>
      <c r="B4965" s="244" t="str">
        <f t="shared" si="77"/>
        <v/>
      </c>
    </row>
    <row r="4966" spans="1:2" x14ac:dyDescent="0.2">
      <c r="A4966" t="str">
        <f>IF(C4966&amp;G4966&amp;D4966&lt;&gt;'Funnel setup'!$K$3&amp;'Funnel setup'!$K$4&amp;'Funnel setup'!$K$6,".",IF(A4965=".",1,A4965+1))</f>
        <v>.</v>
      </c>
      <c r="B4966" s="244" t="str">
        <f t="shared" si="77"/>
        <v/>
      </c>
    </row>
    <row r="4967" spans="1:2" x14ac:dyDescent="0.2">
      <c r="A4967" t="str">
        <f>IF(C4967&amp;G4967&amp;D4967&lt;&gt;'Funnel setup'!$K$3&amp;'Funnel setup'!$K$4&amp;'Funnel setup'!$K$6,".",IF(A4966=".",1,A4966+1))</f>
        <v>.</v>
      </c>
      <c r="B4967" s="244" t="str">
        <f t="shared" si="77"/>
        <v/>
      </c>
    </row>
    <row r="4968" spans="1:2" x14ac:dyDescent="0.2">
      <c r="A4968" t="str">
        <f>IF(C4968&amp;G4968&amp;D4968&lt;&gt;'Funnel setup'!$K$3&amp;'Funnel setup'!$K$4&amp;'Funnel setup'!$K$6,".",IF(A4967=".",1,A4967+1))</f>
        <v>.</v>
      </c>
      <c r="B4968" s="244" t="str">
        <f t="shared" si="77"/>
        <v/>
      </c>
    </row>
    <row r="4969" spans="1:2" x14ac:dyDescent="0.2">
      <c r="A4969" t="str">
        <f>IF(C4969&amp;G4969&amp;D4969&lt;&gt;'Funnel setup'!$K$3&amp;'Funnel setup'!$K$4&amp;'Funnel setup'!$K$6,".",IF(A4968=".",1,A4968+1))</f>
        <v>.</v>
      </c>
      <c r="B4969" s="244" t="str">
        <f t="shared" si="77"/>
        <v/>
      </c>
    </row>
    <row r="4970" spans="1:2" x14ac:dyDescent="0.2">
      <c r="A4970" t="str">
        <f>IF(C4970&amp;G4970&amp;D4970&lt;&gt;'Funnel setup'!$K$3&amp;'Funnel setup'!$K$4&amp;'Funnel setup'!$K$6,".",IF(A4969=".",1,A4969+1))</f>
        <v>.</v>
      </c>
      <c r="B4970" s="244" t="str">
        <f t="shared" si="77"/>
        <v/>
      </c>
    </row>
    <row r="4971" spans="1:2" x14ac:dyDescent="0.2">
      <c r="A4971" t="str">
        <f>IF(C4971&amp;G4971&amp;D4971&lt;&gt;'Funnel setup'!$K$3&amp;'Funnel setup'!$K$4&amp;'Funnel setup'!$K$6,".",IF(A4970=".",1,A4970+1))</f>
        <v>.</v>
      </c>
      <c r="B4971" s="244" t="str">
        <f t="shared" si="77"/>
        <v/>
      </c>
    </row>
    <row r="4972" spans="1:2" x14ac:dyDescent="0.2">
      <c r="A4972" t="str">
        <f>IF(C4972&amp;G4972&amp;D4972&lt;&gt;'Funnel setup'!$K$3&amp;'Funnel setup'!$K$4&amp;'Funnel setup'!$K$6,".",IF(A4971=".",1,A4971+1))</f>
        <v>.</v>
      </c>
      <c r="B4972" s="244" t="str">
        <f t="shared" si="77"/>
        <v/>
      </c>
    </row>
    <row r="4973" spans="1:2" x14ac:dyDescent="0.2">
      <c r="A4973" t="str">
        <f>IF(C4973&amp;G4973&amp;D4973&lt;&gt;'Funnel setup'!$K$3&amp;'Funnel setup'!$K$4&amp;'Funnel setup'!$K$6,".",IF(A4972=".",1,A4972+1))</f>
        <v>.</v>
      </c>
      <c r="B4973" s="244" t="str">
        <f t="shared" si="77"/>
        <v/>
      </c>
    </row>
    <row r="4974" spans="1:2" x14ac:dyDescent="0.2">
      <c r="A4974" t="str">
        <f>IF(C4974&amp;G4974&amp;D4974&lt;&gt;'Funnel setup'!$K$3&amp;'Funnel setup'!$K$4&amp;'Funnel setup'!$K$6,".",IF(A4973=".",1,A4973+1))</f>
        <v>.</v>
      </c>
      <c r="B4974" s="244" t="str">
        <f t="shared" si="77"/>
        <v/>
      </c>
    </row>
    <row r="4975" spans="1:2" x14ac:dyDescent="0.2">
      <c r="A4975" t="str">
        <f>IF(C4975&amp;G4975&amp;D4975&lt;&gt;'Funnel setup'!$K$3&amp;'Funnel setup'!$K$4&amp;'Funnel setup'!$K$6,".",IF(A4974=".",1,A4974+1))</f>
        <v>.</v>
      </c>
      <c r="B4975" s="244" t="str">
        <f t="shared" si="77"/>
        <v/>
      </c>
    </row>
    <row r="4976" spans="1:2" x14ac:dyDescent="0.2">
      <c r="A4976" t="str">
        <f>IF(C4976&amp;G4976&amp;D4976&lt;&gt;'Funnel setup'!$K$3&amp;'Funnel setup'!$K$4&amp;'Funnel setup'!$K$6,".",IF(A4975=".",1,A4975+1))</f>
        <v>.</v>
      </c>
      <c r="B4976" s="244" t="str">
        <f t="shared" si="77"/>
        <v/>
      </c>
    </row>
    <row r="4977" spans="1:2" x14ac:dyDescent="0.2">
      <c r="A4977" t="str">
        <f>IF(C4977&amp;G4977&amp;D4977&lt;&gt;'Funnel setup'!$K$3&amp;'Funnel setup'!$K$4&amp;'Funnel setup'!$K$6,".",IF(A4976=".",1,A4976+1))</f>
        <v>.</v>
      </c>
      <c r="B4977" s="244" t="str">
        <f t="shared" si="77"/>
        <v/>
      </c>
    </row>
    <row r="4978" spans="1:2" x14ac:dyDescent="0.2">
      <c r="A4978" t="str">
        <f>IF(C4978&amp;G4978&amp;D4978&lt;&gt;'Funnel setup'!$K$3&amp;'Funnel setup'!$K$4&amp;'Funnel setup'!$K$6,".",IF(A4977=".",1,A4977+1))</f>
        <v>.</v>
      </c>
      <c r="B4978" s="244" t="str">
        <f t="shared" si="77"/>
        <v/>
      </c>
    </row>
    <row r="4979" spans="1:2" x14ac:dyDescent="0.2">
      <c r="A4979" t="str">
        <f>IF(C4979&amp;G4979&amp;D4979&lt;&gt;'Funnel setup'!$K$3&amp;'Funnel setup'!$K$4&amp;'Funnel setup'!$K$6,".",IF(A4978=".",1,A4978+1))</f>
        <v>.</v>
      </c>
      <c r="B4979" s="244" t="str">
        <f t="shared" si="77"/>
        <v/>
      </c>
    </row>
    <row r="4980" spans="1:2" x14ac:dyDescent="0.2">
      <c r="A4980" t="str">
        <f>IF(C4980&amp;G4980&amp;D4980&lt;&gt;'Funnel setup'!$K$3&amp;'Funnel setup'!$K$4&amp;'Funnel setup'!$K$6,".",IF(A4979=".",1,A4979+1))</f>
        <v>.</v>
      </c>
      <c r="B4980" s="244" t="str">
        <f t="shared" si="77"/>
        <v/>
      </c>
    </row>
    <row r="4981" spans="1:2" x14ac:dyDescent="0.2">
      <c r="A4981" t="str">
        <f>IF(C4981&amp;G4981&amp;D4981&lt;&gt;'Funnel setup'!$K$3&amp;'Funnel setup'!$K$4&amp;'Funnel setup'!$K$6,".",IF(A4980=".",1,A4980+1))</f>
        <v>.</v>
      </c>
      <c r="B4981" s="244" t="str">
        <f t="shared" si="77"/>
        <v/>
      </c>
    </row>
    <row r="4982" spans="1:2" x14ac:dyDescent="0.2">
      <c r="A4982" t="str">
        <f>IF(C4982&amp;G4982&amp;D4982&lt;&gt;'Funnel setup'!$K$3&amp;'Funnel setup'!$K$4&amp;'Funnel setup'!$K$6,".",IF(A4981=".",1,A4981+1))</f>
        <v>.</v>
      </c>
      <c r="B4982" s="244" t="str">
        <f t="shared" si="77"/>
        <v/>
      </c>
    </row>
    <row r="4983" spans="1:2" x14ac:dyDescent="0.2">
      <c r="A4983" t="str">
        <f>IF(C4983&amp;G4983&amp;D4983&lt;&gt;'Funnel setup'!$K$3&amp;'Funnel setup'!$K$4&amp;'Funnel setup'!$K$6,".",IF(A4982=".",1,A4982+1))</f>
        <v>.</v>
      </c>
      <c r="B4983" s="244" t="str">
        <f t="shared" si="77"/>
        <v/>
      </c>
    </row>
    <row r="4984" spans="1:2" x14ac:dyDescent="0.2">
      <c r="A4984" t="str">
        <f>IF(C4984&amp;G4984&amp;D4984&lt;&gt;'Funnel setup'!$K$3&amp;'Funnel setup'!$K$4&amp;'Funnel setup'!$K$6,".",IF(A4983=".",1,A4983+1))</f>
        <v>.</v>
      </c>
      <c r="B4984" s="244" t="str">
        <f t="shared" si="77"/>
        <v/>
      </c>
    </row>
    <row r="4985" spans="1:2" x14ac:dyDescent="0.2">
      <c r="A4985" t="str">
        <f>IF(C4985&amp;G4985&amp;D4985&lt;&gt;'Funnel setup'!$K$3&amp;'Funnel setup'!$K$4&amp;'Funnel setup'!$K$6,".",IF(A4984=".",1,A4984+1))</f>
        <v>.</v>
      </c>
      <c r="B4985" s="244" t="str">
        <f t="shared" si="77"/>
        <v/>
      </c>
    </row>
    <row r="4986" spans="1:2" x14ac:dyDescent="0.2">
      <c r="A4986" t="str">
        <f>IF(C4986&amp;G4986&amp;D4986&lt;&gt;'Funnel setup'!$K$3&amp;'Funnel setup'!$K$4&amp;'Funnel setup'!$K$6,".",IF(A4985=".",1,A4985+1))</f>
        <v>.</v>
      </c>
      <c r="B4986" s="244" t="str">
        <f t="shared" si="77"/>
        <v/>
      </c>
    </row>
    <row r="4987" spans="1:2" x14ac:dyDescent="0.2">
      <c r="A4987" t="str">
        <f>IF(C4987&amp;G4987&amp;D4987&lt;&gt;'Funnel setup'!$K$3&amp;'Funnel setup'!$K$4&amp;'Funnel setup'!$K$6,".",IF(A4986=".",1,A4986+1))</f>
        <v>.</v>
      </c>
      <c r="B4987" s="244" t="str">
        <f t="shared" si="77"/>
        <v/>
      </c>
    </row>
    <row r="4988" spans="1:2" x14ac:dyDescent="0.2">
      <c r="A4988" t="str">
        <f>IF(C4988&amp;G4988&amp;D4988&lt;&gt;'Funnel setup'!$K$3&amp;'Funnel setup'!$K$4&amp;'Funnel setup'!$K$6,".",IF(A4987=".",1,A4987+1))</f>
        <v>.</v>
      </c>
      <c r="B4988" s="244" t="str">
        <f t="shared" si="77"/>
        <v/>
      </c>
    </row>
    <row r="4989" spans="1:2" x14ac:dyDescent="0.2">
      <c r="A4989" t="str">
        <f>IF(C4989&amp;G4989&amp;D4989&lt;&gt;'Funnel setup'!$K$3&amp;'Funnel setup'!$K$4&amp;'Funnel setup'!$K$6,".",IF(A4988=".",1,A4988+1))</f>
        <v>.</v>
      </c>
      <c r="B4989" s="244" t="str">
        <f t="shared" si="77"/>
        <v/>
      </c>
    </row>
    <row r="4990" spans="1:2" x14ac:dyDescent="0.2">
      <c r="A4990" t="str">
        <f>IF(C4990&amp;G4990&amp;D4990&lt;&gt;'Funnel setup'!$K$3&amp;'Funnel setup'!$K$4&amp;'Funnel setup'!$K$6,".",IF(A4989=".",1,A4989+1))</f>
        <v>.</v>
      </c>
      <c r="B4990" s="244" t="str">
        <f t="shared" si="77"/>
        <v/>
      </c>
    </row>
    <row r="4991" spans="1:2" x14ac:dyDescent="0.2">
      <c r="A4991" t="str">
        <f>IF(C4991&amp;G4991&amp;D4991&lt;&gt;'Funnel setup'!$K$3&amp;'Funnel setup'!$K$4&amp;'Funnel setup'!$K$6,".",IF(A4990=".",1,A4990+1))</f>
        <v>.</v>
      </c>
      <c r="B4991" s="244" t="str">
        <f t="shared" si="77"/>
        <v/>
      </c>
    </row>
    <row r="4992" spans="1:2" x14ac:dyDescent="0.2">
      <c r="A4992" t="str">
        <f>IF(C4992&amp;G4992&amp;D4992&lt;&gt;'Funnel setup'!$K$3&amp;'Funnel setup'!$K$4&amp;'Funnel setup'!$K$6,".",IF(A4991=".",1,A4991+1))</f>
        <v>.</v>
      </c>
      <c r="B4992" s="244" t="str">
        <f t="shared" si="77"/>
        <v/>
      </c>
    </row>
    <row r="4993" spans="1:2" x14ac:dyDescent="0.2">
      <c r="A4993" t="str">
        <f>IF(C4993&amp;G4993&amp;D4993&lt;&gt;'Funnel setup'!$K$3&amp;'Funnel setup'!$K$4&amp;'Funnel setup'!$K$6,".",IF(A4992=".",1,A4992+1))</f>
        <v>.</v>
      </c>
      <c r="B4993" s="244" t="str">
        <f t="shared" si="77"/>
        <v/>
      </c>
    </row>
    <row r="4994" spans="1:2" x14ac:dyDescent="0.2">
      <c r="A4994" t="str">
        <f>IF(C4994&amp;G4994&amp;D4994&lt;&gt;'Funnel setup'!$K$3&amp;'Funnel setup'!$K$4&amp;'Funnel setup'!$K$6,".",IF(A4993=".",1,A4993+1))</f>
        <v>.</v>
      </c>
      <c r="B4994" s="244" t="str">
        <f t="shared" ref="B4994:B5057" si="78">C4994&amp;D4994&amp;F4994&amp;G4994</f>
        <v/>
      </c>
    </row>
    <row r="4995" spans="1:2" x14ac:dyDescent="0.2">
      <c r="A4995" t="str">
        <f>IF(C4995&amp;G4995&amp;D4995&lt;&gt;'Funnel setup'!$K$3&amp;'Funnel setup'!$K$4&amp;'Funnel setup'!$K$6,".",IF(A4994=".",1,A4994+1))</f>
        <v>.</v>
      </c>
      <c r="B4995" s="244" t="str">
        <f t="shared" si="78"/>
        <v/>
      </c>
    </row>
    <row r="4996" spans="1:2" x14ac:dyDescent="0.2">
      <c r="A4996" t="str">
        <f>IF(C4996&amp;G4996&amp;D4996&lt;&gt;'Funnel setup'!$K$3&amp;'Funnel setup'!$K$4&amp;'Funnel setup'!$K$6,".",IF(A4995=".",1,A4995+1))</f>
        <v>.</v>
      </c>
      <c r="B4996" s="244" t="str">
        <f t="shared" si="78"/>
        <v/>
      </c>
    </row>
    <row r="4997" spans="1:2" x14ac:dyDescent="0.2">
      <c r="A4997" t="str">
        <f>IF(C4997&amp;G4997&amp;D4997&lt;&gt;'Funnel setup'!$K$3&amp;'Funnel setup'!$K$4&amp;'Funnel setup'!$K$6,".",IF(A4996=".",1,A4996+1))</f>
        <v>.</v>
      </c>
      <c r="B4997" s="244" t="str">
        <f t="shared" si="78"/>
        <v/>
      </c>
    </row>
    <row r="4998" spans="1:2" x14ac:dyDescent="0.2">
      <c r="A4998" t="str">
        <f>IF(C4998&amp;G4998&amp;D4998&lt;&gt;'Funnel setup'!$K$3&amp;'Funnel setup'!$K$4&amp;'Funnel setup'!$K$6,".",IF(A4997=".",1,A4997+1))</f>
        <v>.</v>
      </c>
      <c r="B4998" s="244" t="str">
        <f t="shared" si="78"/>
        <v/>
      </c>
    </row>
    <row r="4999" spans="1:2" x14ac:dyDescent="0.2">
      <c r="A4999" t="str">
        <f>IF(C4999&amp;G4999&amp;D4999&lt;&gt;'Funnel setup'!$K$3&amp;'Funnel setup'!$K$4&amp;'Funnel setup'!$K$6,".",IF(A4998=".",1,A4998+1))</f>
        <v>.</v>
      </c>
      <c r="B4999" s="244" t="str">
        <f t="shared" si="78"/>
        <v/>
      </c>
    </row>
    <row r="5000" spans="1:2" x14ac:dyDescent="0.2">
      <c r="A5000" t="str">
        <f>IF(C5000&amp;G5000&amp;D5000&lt;&gt;'Funnel setup'!$K$3&amp;'Funnel setup'!$K$4&amp;'Funnel setup'!$K$6,".",IF(A4999=".",1,A4999+1))</f>
        <v>.</v>
      </c>
      <c r="B5000" s="244" t="str">
        <f t="shared" si="78"/>
        <v/>
      </c>
    </row>
    <row r="5001" spans="1:2" x14ac:dyDescent="0.2">
      <c r="A5001" t="str">
        <f>IF(C5001&amp;G5001&amp;D5001&lt;&gt;'Funnel setup'!$K$3&amp;'Funnel setup'!$K$4&amp;'Funnel setup'!$K$6,".",IF(A5000=".",1,A5000+1))</f>
        <v>.</v>
      </c>
      <c r="B5001" s="244" t="str">
        <f t="shared" si="78"/>
        <v/>
      </c>
    </row>
    <row r="5002" spans="1:2" x14ac:dyDescent="0.2">
      <c r="A5002" t="str">
        <f>IF(C5002&amp;G5002&amp;D5002&lt;&gt;'Funnel setup'!$K$3&amp;'Funnel setup'!$K$4&amp;'Funnel setup'!$K$6,".",IF(A5001=".",1,A5001+1))</f>
        <v>.</v>
      </c>
      <c r="B5002" s="244" t="str">
        <f t="shared" si="78"/>
        <v/>
      </c>
    </row>
    <row r="5003" spans="1:2" x14ac:dyDescent="0.2">
      <c r="A5003" t="str">
        <f>IF(C5003&amp;G5003&amp;D5003&lt;&gt;'Funnel setup'!$K$3&amp;'Funnel setup'!$K$4&amp;'Funnel setup'!$K$6,".",IF(A5002=".",1,A5002+1))</f>
        <v>.</v>
      </c>
      <c r="B5003" s="244" t="str">
        <f t="shared" si="78"/>
        <v/>
      </c>
    </row>
    <row r="5004" spans="1:2" x14ac:dyDescent="0.2">
      <c r="A5004" t="str">
        <f>IF(C5004&amp;G5004&amp;D5004&lt;&gt;'Funnel setup'!$K$3&amp;'Funnel setup'!$K$4&amp;'Funnel setup'!$K$6,".",IF(A5003=".",1,A5003+1))</f>
        <v>.</v>
      </c>
      <c r="B5004" s="244" t="str">
        <f t="shared" si="78"/>
        <v/>
      </c>
    </row>
    <row r="5005" spans="1:2" x14ac:dyDescent="0.2">
      <c r="A5005" t="str">
        <f>IF(C5005&amp;G5005&amp;D5005&lt;&gt;'Funnel setup'!$K$3&amp;'Funnel setup'!$K$4&amp;'Funnel setup'!$K$6,".",IF(A5004=".",1,A5004+1))</f>
        <v>.</v>
      </c>
      <c r="B5005" s="244" t="str">
        <f t="shared" si="78"/>
        <v/>
      </c>
    </row>
    <row r="5006" spans="1:2" x14ac:dyDescent="0.2">
      <c r="A5006" t="str">
        <f>IF(C5006&amp;G5006&amp;D5006&lt;&gt;'Funnel setup'!$K$3&amp;'Funnel setup'!$K$4&amp;'Funnel setup'!$K$6,".",IF(A5005=".",1,A5005+1))</f>
        <v>.</v>
      </c>
      <c r="B5006" s="244" t="str">
        <f t="shared" si="78"/>
        <v/>
      </c>
    </row>
    <row r="5007" spans="1:2" x14ac:dyDescent="0.2">
      <c r="A5007" t="str">
        <f>IF(C5007&amp;G5007&amp;D5007&lt;&gt;'Funnel setup'!$K$3&amp;'Funnel setup'!$K$4&amp;'Funnel setup'!$K$6,".",IF(A5006=".",1,A5006+1))</f>
        <v>.</v>
      </c>
      <c r="B5007" s="244" t="str">
        <f t="shared" si="78"/>
        <v/>
      </c>
    </row>
    <row r="5008" spans="1:2" x14ac:dyDescent="0.2">
      <c r="A5008" t="str">
        <f>IF(C5008&amp;G5008&amp;D5008&lt;&gt;'Funnel setup'!$K$3&amp;'Funnel setup'!$K$4&amp;'Funnel setup'!$K$6,".",IF(A5007=".",1,A5007+1))</f>
        <v>.</v>
      </c>
      <c r="B5008" s="244" t="str">
        <f t="shared" si="78"/>
        <v/>
      </c>
    </row>
    <row r="5009" spans="1:2" x14ac:dyDescent="0.2">
      <c r="A5009" t="str">
        <f>IF(C5009&amp;G5009&amp;D5009&lt;&gt;'Funnel setup'!$K$3&amp;'Funnel setup'!$K$4&amp;'Funnel setup'!$K$6,".",IF(A5008=".",1,A5008+1))</f>
        <v>.</v>
      </c>
      <c r="B5009" s="244" t="str">
        <f t="shared" si="78"/>
        <v/>
      </c>
    </row>
    <row r="5010" spans="1:2" x14ac:dyDescent="0.2">
      <c r="A5010" t="str">
        <f>IF(C5010&amp;G5010&amp;D5010&lt;&gt;'Funnel setup'!$K$3&amp;'Funnel setup'!$K$4&amp;'Funnel setup'!$K$6,".",IF(A5009=".",1,A5009+1))</f>
        <v>.</v>
      </c>
      <c r="B5010" s="244" t="str">
        <f t="shared" si="78"/>
        <v/>
      </c>
    </row>
    <row r="5011" spans="1:2" x14ac:dyDescent="0.2">
      <c r="A5011" t="str">
        <f>IF(C5011&amp;G5011&amp;D5011&lt;&gt;'Funnel setup'!$K$3&amp;'Funnel setup'!$K$4&amp;'Funnel setup'!$K$6,".",IF(A5010=".",1,A5010+1))</f>
        <v>.</v>
      </c>
      <c r="B5011" s="244" t="str">
        <f t="shared" si="78"/>
        <v/>
      </c>
    </row>
    <row r="5012" spans="1:2" x14ac:dyDescent="0.2">
      <c r="A5012" t="str">
        <f>IF(C5012&amp;G5012&amp;D5012&lt;&gt;'Funnel setup'!$K$3&amp;'Funnel setup'!$K$4&amp;'Funnel setup'!$K$6,".",IF(A5011=".",1,A5011+1))</f>
        <v>.</v>
      </c>
      <c r="B5012" s="244" t="str">
        <f t="shared" si="78"/>
        <v/>
      </c>
    </row>
    <row r="5013" spans="1:2" x14ac:dyDescent="0.2">
      <c r="A5013" t="str">
        <f>IF(C5013&amp;G5013&amp;D5013&lt;&gt;'Funnel setup'!$K$3&amp;'Funnel setup'!$K$4&amp;'Funnel setup'!$K$6,".",IF(A5012=".",1,A5012+1))</f>
        <v>.</v>
      </c>
      <c r="B5013" s="244" t="str">
        <f t="shared" si="78"/>
        <v/>
      </c>
    </row>
    <row r="5014" spans="1:2" x14ac:dyDescent="0.2">
      <c r="A5014" t="str">
        <f>IF(C5014&amp;G5014&amp;D5014&lt;&gt;'Funnel setup'!$K$3&amp;'Funnel setup'!$K$4&amp;'Funnel setup'!$K$6,".",IF(A5013=".",1,A5013+1))</f>
        <v>.</v>
      </c>
      <c r="B5014" s="244" t="str">
        <f t="shared" si="78"/>
        <v/>
      </c>
    </row>
    <row r="5015" spans="1:2" x14ac:dyDescent="0.2">
      <c r="A5015" t="str">
        <f>IF(C5015&amp;G5015&amp;D5015&lt;&gt;'Funnel setup'!$K$3&amp;'Funnel setup'!$K$4&amp;'Funnel setup'!$K$6,".",IF(A5014=".",1,A5014+1))</f>
        <v>.</v>
      </c>
      <c r="B5015" s="244" t="str">
        <f t="shared" si="78"/>
        <v/>
      </c>
    </row>
    <row r="5016" spans="1:2" x14ac:dyDescent="0.2">
      <c r="A5016" t="str">
        <f>IF(C5016&amp;G5016&amp;D5016&lt;&gt;'Funnel setup'!$K$3&amp;'Funnel setup'!$K$4&amp;'Funnel setup'!$K$6,".",IF(A5015=".",1,A5015+1))</f>
        <v>.</v>
      </c>
      <c r="B5016" s="244" t="str">
        <f t="shared" si="78"/>
        <v/>
      </c>
    </row>
    <row r="5017" spans="1:2" x14ac:dyDescent="0.2">
      <c r="A5017" t="str">
        <f>IF(C5017&amp;G5017&amp;D5017&lt;&gt;'Funnel setup'!$K$3&amp;'Funnel setup'!$K$4&amp;'Funnel setup'!$K$6,".",IF(A5016=".",1,A5016+1))</f>
        <v>.</v>
      </c>
      <c r="B5017" s="244" t="str">
        <f t="shared" si="78"/>
        <v/>
      </c>
    </row>
    <row r="5018" spans="1:2" x14ac:dyDescent="0.2">
      <c r="A5018" t="str">
        <f>IF(C5018&amp;G5018&amp;D5018&lt;&gt;'Funnel setup'!$K$3&amp;'Funnel setup'!$K$4&amp;'Funnel setup'!$K$6,".",IF(A5017=".",1,A5017+1))</f>
        <v>.</v>
      </c>
      <c r="B5018" s="244" t="str">
        <f t="shared" si="78"/>
        <v/>
      </c>
    </row>
    <row r="5019" spans="1:2" x14ac:dyDescent="0.2">
      <c r="A5019" t="str">
        <f>IF(C5019&amp;G5019&amp;D5019&lt;&gt;'Funnel setup'!$K$3&amp;'Funnel setup'!$K$4&amp;'Funnel setup'!$K$6,".",IF(A5018=".",1,A5018+1))</f>
        <v>.</v>
      </c>
      <c r="B5019" s="244" t="str">
        <f t="shared" si="78"/>
        <v/>
      </c>
    </row>
    <row r="5020" spans="1:2" x14ac:dyDescent="0.2">
      <c r="A5020" t="str">
        <f>IF(C5020&amp;G5020&amp;D5020&lt;&gt;'Funnel setup'!$K$3&amp;'Funnel setup'!$K$4&amp;'Funnel setup'!$K$6,".",IF(A5019=".",1,A5019+1))</f>
        <v>.</v>
      </c>
      <c r="B5020" s="244" t="str">
        <f t="shared" si="78"/>
        <v/>
      </c>
    </row>
    <row r="5021" spans="1:2" x14ac:dyDescent="0.2">
      <c r="A5021" t="str">
        <f>IF(C5021&amp;G5021&amp;D5021&lt;&gt;'Funnel setup'!$K$3&amp;'Funnel setup'!$K$4&amp;'Funnel setup'!$K$6,".",IF(A5020=".",1,A5020+1))</f>
        <v>.</v>
      </c>
      <c r="B5021" s="244" t="str">
        <f t="shared" si="78"/>
        <v/>
      </c>
    </row>
    <row r="5022" spans="1:2" x14ac:dyDescent="0.2">
      <c r="A5022" t="str">
        <f>IF(C5022&amp;G5022&amp;D5022&lt;&gt;'Funnel setup'!$K$3&amp;'Funnel setup'!$K$4&amp;'Funnel setup'!$K$6,".",IF(A5021=".",1,A5021+1))</f>
        <v>.</v>
      </c>
      <c r="B5022" s="244" t="str">
        <f t="shared" si="78"/>
        <v/>
      </c>
    </row>
    <row r="5023" spans="1:2" x14ac:dyDescent="0.2">
      <c r="A5023" t="str">
        <f>IF(C5023&amp;G5023&amp;D5023&lt;&gt;'Funnel setup'!$K$3&amp;'Funnel setup'!$K$4&amp;'Funnel setup'!$K$6,".",IF(A5022=".",1,A5022+1))</f>
        <v>.</v>
      </c>
      <c r="B5023" s="244" t="str">
        <f t="shared" si="78"/>
        <v/>
      </c>
    </row>
    <row r="5024" spans="1:2" x14ac:dyDescent="0.2">
      <c r="A5024" t="str">
        <f>IF(C5024&amp;G5024&amp;D5024&lt;&gt;'Funnel setup'!$K$3&amp;'Funnel setup'!$K$4&amp;'Funnel setup'!$K$6,".",IF(A5023=".",1,A5023+1))</f>
        <v>.</v>
      </c>
      <c r="B5024" s="244" t="str">
        <f t="shared" si="78"/>
        <v/>
      </c>
    </row>
    <row r="5025" spans="1:2" x14ac:dyDescent="0.2">
      <c r="A5025" t="str">
        <f>IF(C5025&amp;G5025&amp;D5025&lt;&gt;'Funnel setup'!$K$3&amp;'Funnel setup'!$K$4&amp;'Funnel setup'!$K$6,".",IF(A5024=".",1,A5024+1))</f>
        <v>.</v>
      </c>
      <c r="B5025" s="244" t="str">
        <f t="shared" si="78"/>
        <v/>
      </c>
    </row>
    <row r="5026" spans="1:2" x14ac:dyDescent="0.2">
      <c r="A5026" t="str">
        <f>IF(C5026&amp;G5026&amp;D5026&lt;&gt;'Funnel setup'!$K$3&amp;'Funnel setup'!$K$4&amp;'Funnel setup'!$K$6,".",IF(A5025=".",1,A5025+1))</f>
        <v>.</v>
      </c>
      <c r="B5026" s="244" t="str">
        <f t="shared" si="78"/>
        <v/>
      </c>
    </row>
    <row r="5027" spans="1:2" x14ac:dyDescent="0.2">
      <c r="A5027" t="str">
        <f>IF(C5027&amp;G5027&amp;D5027&lt;&gt;'Funnel setup'!$K$3&amp;'Funnel setup'!$K$4&amp;'Funnel setup'!$K$6,".",IF(A5026=".",1,A5026+1))</f>
        <v>.</v>
      </c>
      <c r="B5027" s="244" t="str">
        <f t="shared" si="78"/>
        <v/>
      </c>
    </row>
    <row r="5028" spans="1:2" x14ac:dyDescent="0.2">
      <c r="A5028" t="str">
        <f>IF(C5028&amp;G5028&amp;D5028&lt;&gt;'Funnel setup'!$K$3&amp;'Funnel setup'!$K$4&amp;'Funnel setup'!$K$6,".",IF(A5027=".",1,A5027+1))</f>
        <v>.</v>
      </c>
      <c r="B5028" s="244" t="str">
        <f t="shared" si="78"/>
        <v/>
      </c>
    </row>
    <row r="5029" spans="1:2" x14ac:dyDescent="0.2">
      <c r="A5029" t="str">
        <f>IF(C5029&amp;G5029&amp;D5029&lt;&gt;'Funnel setup'!$K$3&amp;'Funnel setup'!$K$4&amp;'Funnel setup'!$K$6,".",IF(A5028=".",1,A5028+1))</f>
        <v>.</v>
      </c>
      <c r="B5029" s="244" t="str">
        <f t="shared" si="78"/>
        <v/>
      </c>
    </row>
    <row r="5030" spans="1:2" x14ac:dyDescent="0.2">
      <c r="A5030" t="str">
        <f>IF(C5030&amp;G5030&amp;D5030&lt;&gt;'Funnel setup'!$K$3&amp;'Funnel setup'!$K$4&amp;'Funnel setup'!$K$6,".",IF(A5029=".",1,A5029+1))</f>
        <v>.</v>
      </c>
      <c r="B5030" s="244" t="str">
        <f t="shared" si="78"/>
        <v/>
      </c>
    </row>
    <row r="5031" spans="1:2" x14ac:dyDescent="0.2">
      <c r="A5031" t="str">
        <f>IF(C5031&amp;G5031&amp;D5031&lt;&gt;'Funnel setup'!$K$3&amp;'Funnel setup'!$K$4&amp;'Funnel setup'!$K$6,".",IF(A5030=".",1,A5030+1))</f>
        <v>.</v>
      </c>
      <c r="B5031" s="244" t="str">
        <f t="shared" si="78"/>
        <v/>
      </c>
    </row>
    <row r="5032" spans="1:2" x14ac:dyDescent="0.2">
      <c r="A5032" t="str">
        <f>IF(C5032&amp;G5032&amp;D5032&lt;&gt;'Funnel setup'!$K$3&amp;'Funnel setup'!$K$4&amp;'Funnel setup'!$K$6,".",IF(A5031=".",1,A5031+1))</f>
        <v>.</v>
      </c>
      <c r="B5032" s="244" t="str">
        <f t="shared" si="78"/>
        <v/>
      </c>
    </row>
    <row r="5033" spans="1:2" x14ac:dyDescent="0.2">
      <c r="A5033" t="str">
        <f>IF(C5033&amp;G5033&amp;D5033&lt;&gt;'Funnel setup'!$K$3&amp;'Funnel setup'!$K$4&amp;'Funnel setup'!$K$6,".",IF(A5032=".",1,A5032+1))</f>
        <v>.</v>
      </c>
      <c r="B5033" s="244" t="str">
        <f t="shared" si="78"/>
        <v/>
      </c>
    </row>
    <row r="5034" spans="1:2" x14ac:dyDescent="0.2">
      <c r="A5034" t="str">
        <f>IF(C5034&amp;G5034&amp;D5034&lt;&gt;'Funnel setup'!$K$3&amp;'Funnel setup'!$K$4&amp;'Funnel setup'!$K$6,".",IF(A5033=".",1,A5033+1))</f>
        <v>.</v>
      </c>
      <c r="B5034" s="244" t="str">
        <f t="shared" si="78"/>
        <v/>
      </c>
    </row>
    <row r="5035" spans="1:2" x14ac:dyDescent="0.2">
      <c r="A5035" t="str">
        <f>IF(C5035&amp;G5035&amp;D5035&lt;&gt;'Funnel setup'!$K$3&amp;'Funnel setup'!$K$4&amp;'Funnel setup'!$K$6,".",IF(A5034=".",1,A5034+1))</f>
        <v>.</v>
      </c>
      <c r="B5035" s="244" t="str">
        <f t="shared" si="78"/>
        <v/>
      </c>
    </row>
    <row r="5036" spans="1:2" x14ac:dyDescent="0.2">
      <c r="A5036" t="str">
        <f>IF(C5036&amp;G5036&amp;D5036&lt;&gt;'Funnel setup'!$K$3&amp;'Funnel setup'!$K$4&amp;'Funnel setup'!$K$6,".",IF(A5035=".",1,A5035+1))</f>
        <v>.</v>
      </c>
      <c r="B5036" s="244" t="str">
        <f t="shared" si="78"/>
        <v/>
      </c>
    </row>
    <row r="5037" spans="1:2" x14ac:dyDescent="0.2">
      <c r="A5037" t="str">
        <f>IF(C5037&amp;G5037&amp;D5037&lt;&gt;'Funnel setup'!$K$3&amp;'Funnel setup'!$K$4&amp;'Funnel setup'!$K$6,".",IF(A5036=".",1,A5036+1))</f>
        <v>.</v>
      </c>
      <c r="B5037" s="244" t="str">
        <f t="shared" si="78"/>
        <v/>
      </c>
    </row>
    <row r="5038" spans="1:2" x14ac:dyDescent="0.2">
      <c r="A5038" t="str">
        <f>IF(C5038&amp;G5038&amp;D5038&lt;&gt;'Funnel setup'!$K$3&amp;'Funnel setup'!$K$4&amp;'Funnel setup'!$K$6,".",IF(A5037=".",1,A5037+1))</f>
        <v>.</v>
      </c>
      <c r="B5038" s="244" t="str">
        <f t="shared" si="78"/>
        <v/>
      </c>
    </row>
    <row r="5039" spans="1:2" x14ac:dyDescent="0.2">
      <c r="A5039" t="str">
        <f>IF(C5039&amp;G5039&amp;D5039&lt;&gt;'Funnel setup'!$K$3&amp;'Funnel setup'!$K$4&amp;'Funnel setup'!$K$6,".",IF(A5038=".",1,A5038+1))</f>
        <v>.</v>
      </c>
      <c r="B5039" s="244" t="str">
        <f t="shared" si="78"/>
        <v/>
      </c>
    </row>
    <row r="5040" spans="1:2" x14ac:dyDescent="0.2">
      <c r="A5040" t="str">
        <f>IF(C5040&amp;G5040&amp;D5040&lt;&gt;'Funnel setup'!$K$3&amp;'Funnel setup'!$K$4&amp;'Funnel setup'!$K$6,".",IF(A5039=".",1,A5039+1))</f>
        <v>.</v>
      </c>
      <c r="B5040" s="244" t="str">
        <f t="shared" si="78"/>
        <v/>
      </c>
    </row>
    <row r="5041" spans="1:2" x14ac:dyDescent="0.2">
      <c r="A5041" t="str">
        <f>IF(C5041&amp;G5041&amp;D5041&lt;&gt;'Funnel setup'!$K$3&amp;'Funnel setup'!$K$4&amp;'Funnel setup'!$K$6,".",IF(A5040=".",1,A5040+1))</f>
        <v>.</v>
      </c>
      <c r="B5041" s="244" t="str">
        <f t="shared" si="78"/>
        <v/>
      </c>
    </row>
    <row r="5042" spans="1:2" x14ac:dyDescent="0.2">
      <c r="A5042" t="str">
        <f>IF(C5042&amp;G5042&amp;D5042&lt;&gt;'Funnel setup'!$K$3&amp;'Funnel setup'!$K$4&amp;'Funnel setup'!$K$6,".",IF(A5041=".",1,A5041+1))</f>
        <v>.</v>
      </c>
      <c r="B5042" s="244" t="str">
        <f t="shared" si="78"/>
        <v/>
      </c>
    </row>
    <row r="5043" spans="1:2" x14ac:dyDescent="0.2">
      <c r="A5043" t="str">
        <f>IF(C5043&amp;G5043&amp;D5043&lt;&gt;'Funnel setup'!$K$3&amp;'Funnel setup'!$K$4&amp;'Funnel setup'!$K$6,".",IF(A5042=".",1,A5042+1))</f>
        <v>.</v>
      </c>
      <c r="B5043" s="244" t="str">
        <f t="shared" si="78"/>
        <v/>
      </c>
    </row>
    <row r="5044" spans="1:2" x14ac:dyDescent="0.2">
      <c r="A5044" t="str">
        <f>IF(C5044&amp;G5044&amp;D5044&lt;&gt;'Funnel setup'!$K$3&amp;'Funnel setup'!$K$4&amp;'Funnel setup'!$K$6,".",IF(A5043=".",1,A5043+1))</f>
        <v>.</v>
      </c>
      <c r="B5044" s="244" t="str">
        <f t="shared" si="78"/>
        <v/>
      </c>
    </row>
    <row r="5045" spans="1:2" x14ac:dyDescent="0.2">
      <c r="A5045" t="str">
        <f>IF(C5045&amp;G5045&amp;D5045&lt;&gt;'Funnel setup'!$K$3&amp;'Funnel setup'!$K$4&amp;'Funnel setup'!$K$6,".",IF(A5044=".",1,A5044+1))</f>
        <v>.</v>
      </c>
      <c r="B5045" s="244" t="str">
        <f t="shared" si="78"/>
        <v/>
      </c>
    </row>
    <row r="5046" spans="1:2" x14ac:dyDescent="0.2">
      <c r="A5046" t="str">
        <f>IF(C5046&amp;G5046&amp;D5046&lt;&gt;'Funnel setup'!$K$3&amp;'Funnel setup'!$K$4&amp;'Funnel setup'!$K$6,".",IF(A5045=".",1,A5045+1))</f>
        <v>.</v>
      </c>
      <c r="B5046" s="244" t="str">
        <f t="shared" si="78"/>
        <v/>
      </c>
    </row>
    <row r="5047" spans="1:2" x14ac:dyDescent="0.2">
      <c r="A5047" t="str">
        <f>IF(C5047&amp;G5047&amp;D5047&lt;&gt;'Funnel setup'!$K$3&amp;'Funnel setup'!$K$4&amp;'Funnel setup'!$K$6,".",IF(A5046=".",1,A5046+1))</f>
        <v>.</v>
      </c>
      <c r="B5047" s="244" t="str">
        <f t="shared" si="78"/>
        <v/>
      </c>
    </row>
    <row r="5048" spans="1:2" x14ac:dyDescent="0.2">
      <c r="A5048" t="str">
        <f>IF(C5048&amp;G5048&amp;D5048&lt;&gt;'Funnel setup'!$K$3&amp;'Funnel setup'!$K$4&amp;'Funnel setup'!$K$6,".",IF(A5047=".",1,A5047+1))</f>
        <v>.</v>
      </c>
      <c r="B5048" s="244" t="str">
        <f t="shared" si="78"/>
        <v/>
      </c>
    </row>
    <row r="5049" spans="1:2" x14ac:dyDescent="0.2">
      <c r="A5049" t="str">
        <f>IF(C5049&amp;G5049&amp;D5049&lt;&gt;'Funnel setup'!$K$3&amp;'Funnel setup'!$K$4&amp;'Funnel setup'!$K$6,".",IF(A5048=".",1,A5048+1))</f>
        <v>.</v>
      </c>
      <c r="B5049" s="244" t="str">
        <f t="shared" si="78"/>
        <v/>
      </c>
    </row>
    <row r="5050" spans="1:2" x14ac:dyDescent="0.2">
      <c r="A5050" t="str">
        <f>IF(C5050&amp;G5050&amp;D5050&lt;&gt;'Funnel setup'!$K$3&amp;'Funnel setup'!$K$4&amp;'Funnel setup'!$K$6,".",IF(A5049=".",1,A5049+1))</f>
        <v>.</v>
      </c>
      <c r="B5050" s="244" t="str">
        <f t="shared" si="78"/>
        <v/>
      </c>
    </row>
    <row r="5051" spans="1:2" x14ac:dyDescent="0.2">
      <c r="A5051" t="str">
        <f>IF(C5051&amp;G5051&amp;D5051&lt;&gt;'Funnel setup'!$K$3&amp;'Funnel setup'!$K$4&amp;'Funnel setup'!$K$6,".",IF(A5050=".",1,A5050+1))</f>
        <v>.</v>
      </c>
      <c r="B5051" s="244" t="str">
        <f t="shared" si="78"/>
        <v/>
      </c>
    </row>
    <row r="5052" spans="1:2" x14ac:dyDescent="0.2">
      <c r="A5052" t="str">
        <f>IF(C5052&amp;G5052&amp;D5052&lt;&gt;'Funnel setup'!$K$3&amp;'Funnel setup'!$K$4&amp;'Funnel setup'!$K$6,".",IF(A5051=".",1,A5051+1))</f>
        <v>.</v>
      </c>
      <c r="B5052" s="244" t="str">
        <f t="shared" si="78"/>
        <v/>
      </c>
    </row>
    <row r="5053" spans="1:2" x14ac:dyDescent="0.2">
      <c r="A5053" t="str">
        <f>IF(C5053&amp;G5053&amp;D5053&lt;&gt;'Funnel setup'!$K$3&amp;'Funnel setup'!$K$4&amp;'Funnel setup'!$K$6,".",IF(A5052=".",1,A5052+1))</f>
        <v>.</v>
      </c>
      <c r="B5053" s="244" t="str">
        <f t="shared" si="78"/>
        <v/>
      </c>
    </row>
    <row r="5054" spans="1:2" x14ac:dyDescent="0.2">
      <c r="A5054" t="str">
        <f>IF(C5054&amp;G5054&amp;D5054&lt;&gt;'Funnel setup'!$K$3&amp;'Funnel setup'!$K$4&amp;'Funnel setup'!$K$6,".",IF(A5053=".",1,A5053+1))</f>
        <v>.</v>
      </c>
      <c r="B5054" s="244" t="str">
        <f t="shared" si="78"/>
        <v/>
      </c>
    </row>
    <row r="5055" spans="1:2" x14ac:dyDescent="0.2">
      <c r="A5055" t="str">
        <f>IF(C5055&amp;G5055&amp;D5055&lt;&gt;'Funnel setup'!$K$3&amp;'Funnel setup'!$K$4&amp;'Funnel setup'!$K$6,".",IF(A5054=".",1,A5054+1))</f>
        <v>.</v>
      </c>
      <c r="B5055" s="244" t="str">
        <f t="shared" si="78"/>
        <v/>
      </c>
    </row>
    <row r="5056" spans="1:2" x14ac:dyDescent="0.2">
      <c r="A5056" t="str">
        <f>IF(C5056&amp;G5056&amp;D5056&lt;&gt;'Funnel setup'!$K$3&amp;'Funnel setup'!$K$4&amp;'Funnel setup'!$K$6,".",IF(A5055=".",1,A5055+1))</f>
        <v>.</v>
      </c>
      <c r="B5056" s="244" t="str">
        <f t="shared" si="78"/>
        <v/>
      </c>
    </row>
    <row r="5057" spans="1:2" x14ac:dyDescent="0.2">
      <c r="A5057" t="str">
        <f>IF(C5057&amp;G5057&amp;D5057&lt;&gt;'Funnel setup'!$K$3&amp;'Funnel setup'!$K$4&amp;'Funnel setup'!$K$6,".",IF(A5056=".",1,A5056+1))</f>
        <v>.</v>
      </c>
      <c r="B5057" s="244" t="str">
        <f t="shared" si="78"/>
        <v/>
      </c>
    </row>
    <row r="5058" spans="1:2" x14ac:dyDescent="0.2">
      <c r="A5058" t="str">
        <f>IF(C5058&amp;G5058&amp;D5058&lt;&gt;'Funnel setup'!$K$3&amp;'Funnel setup'!$K$4&amp;'Funnel setup'!$K$6,".",IF(A5057=".",1,A5057+1))</f>
        <v>.</v>
      </c>
      <c r="B5058" s="244" t="str">
        <f t="shared" ref="B5058:B5121" si="79">C5058&amp;D5058&amp;F5058&amp;G5058</f>
        <v/>
      </c>
    </row>
    <row r="5059" spans="1:2" x14ac:dyDescent="0.2">
      <c r="A5059" t="str">
        <f>IF(C5059&amp;G5059&amp;D5059&lt;&gt;'Funnel setup'!$K$3&amp;'Funnel setup'!$K$4&amp;'Funnel setup'!$K$6,".",IF(A5058=".",1,A5058+1))</f>
        <v>.</v>
      </c>
      <c r="B5059" s="244" t="str">
        <f t="shared" si="79"/>
        <v/>
      </c>
    </row>
    <row r="5060" spans="1:2" x14ac:dyDescent="0.2">
      <c r="A5060" t="str">
        <f>IF(C5060&amp;G5060&amp;D5060&lt;&gt;'Funnel setup'!$K$3&amp;'Funnel setup'!$K$4&amp;'Funnel setup'!$K$6,".",IF(A5059=".",1,A5059+1))</f>
        <v>.</v>
      </c>
      <c r="B5060" s="244" t="str">
        <f t="shared" si="79"/>
        <v/>
      </c>
    </row>
    <row r="5061" spans="1:2" x14ac:dyDescent="0.2">
      <c r="A5061" t="str">
        <f>IF(C5061&amp;G5061&amp;D5061&lt;&gt;'Funnel setup'!$K$3&amp;'Funnel setup'!$K$4&amp;'Funnel setup'!$K$6,".",IF(A5060=".",1,A5060+1))</f>
        <v>.</v>
      </c>
      <c r="B5061" s="244" t="str">
        <f t="shared" si="79"/>
        <v/>
      </c>
    </row>
    <row r="5062" spans="1:2" x14ac:dyDescent="0.2">
      <c r="A5062" t="str">
        <f>IF(C5062&amp;G5062&amp;D5062&lt;&gt;'Funnel setup'!$K$3&amp;'Funnel setup'!$K$4&amp;'Funnel setup'!$K$6,".",IF(A5061=".",1,A5061+1))</f>
        <v>.</v>
      </c>
      <c r="B5062" s="244" t="str">
        <f t="shared" si="79"/>
        <v/>
      </c>
    </row>
    <row r="5063" spans="1:2" x14ac:dyDescent="0.2">
      <c r="A5063" t="str">
        <f>IF(C5063&amp;G5063&amp;D5063&lt;&gt;'Funnel setup'!$K$3&amp;'Funnel setup'!$K$4&amp;'Funnel setup'!$K$6,".",IF(A5062=".",1,A5062+1))</f>
        <v>.</v>
      </c>
      <c r="B5063" s="244" t="str">
        <f t="shared" si="79"/>
        <v/>
      </c>
    </row>
    <row r="5064" spans="1:2" x14ac:dyDescent="0.2">
      <c r="A5064" t="str">
        <f>IF(C5064&amp;G5064&amp;D5064&lt;&gt;'Funnel setup'!$K$3&amp;'Funnel setup'!$K$4&amp;'Funnel setup'!$K$6,".",IF(A5063=".",1,A5063+1))</f>
        <v>.</v>
      </c>
      <c r="B5064" s="244" t="str">
        <f t="shared" si="79"/>
        <v/>
      </c>
    </row>
    <row r="5065" spans="1:2" x14ac:dyDescent="0.2">
      <c r="A5065" t="str">
        <f>IF(C5065&amp;G5065&amp;D5065&lt;&gt;'Funnel setup'!$K$3&amp;'Funnel setup'!$K$4&amp;'Funnel setup'!$K$6,".",IF(A5064=".",1,A5064+1))</f>
        <v>.</v>
      </c>
      <c r="B5065" s="244" t="str">
        <f t="shared" si="79"/>
        <v/>
      </c>
    </row>
    <row r="5066" spans="1:2" x14ac:dyDescent="0.2">
      <c r="A5066" t="str">
        <f>IF(C5066&amp;G5066&amp;D5066&lt;&gt;'Funnel setup'!$K$3&amp;'Funnel setup'!$K$4&amp;'Funnel setup'!$K$6,".",IF(A5065=".",1,A5065+1))</f>
        <v>.</v>
      </c>
      <c r="B5066" s="244" t="str">
        <f t="shared" si="79"/>
        <v/>
      </c>
    </row>
    <row r="5067" spans="1:2" x14ac:dyDescent="0.2">
      <c r="A5067" t="str">
        <f>IF(C5067&amp;G5067&amp;D5067&lt;&gt;'Funnel setup'!$K$3&amp;'Funnel setup'!$K$4&amp;'Funnel setup'!$K$6,".",IF(A5066=".",1,A5066+1))</f>
        <v>.</v>
      </c>
      <c r="B5067" s="244" t="str">
        <f t="shared" si="79"/>
        <v/>
      </c>
    </row>
    <row r="5068" spans="1:2" x14ac:dyDescent="0.2">
      <c r="A5068" t="str">
        <f>IF(C5068&amp;G5068&amp;D5068&lt;&gt;'Funnel setup'!$K$3&amp;'Funnel setup'!$K$4&amp;'Funnel setup'!$K$6,".",IF(A5067=".",1,A5067+1))</f>
        <v>.</v>
      </c>
      <c r="B5068" s="244" t="str">
        <f t="shared" si="79"/>
        <v/>
      </c>
    </row>
    <row r="5069" spans="1:2" x14ac:dyDescent="0.2">
      <c r="A5069" t="str">
        <f>IF(C5069&amp;G5069&amp;D5069&lt;&gt;'Funnel setup'!$K$3&amp;'Funnel setup'!$K$4&amp;'Funnel setup'!$K$6,".",IF(A5068=".",1,A5068+1))</f>
        <v>.</v>
      </c>
      <c r="B5069" s="244" t="str">
        <f t="shared" si="79"/>
        <v/>
      </c>
    </row>
    <row r="5070" spans="1:2" x14ac:dyDescent="0.2">
      <c r="A5070" t="str">
        <f>IF(C5070&amp;G5070&amp;D5070&lt;&gt;'Funnel setup'!$K$3&amp;'Funnel setup'!$K$4&amp;'Funnel setup'!$K$6,".",IF(A5069=".",1,A5069+1))</f>
        <v>.</v>
      </c>
      <c r="B5070" s="244" t="str">
        <f t="shared" si="79"/>
        <v/>
      </c>
    </row>
    <row r="5071" spans="1:2" x14ac:dyDescent="0.2">
      <c r="A5071" t="str">
        <f>IF(C5071&amp;G5071&amp;D5071&lt;&gt;'Funnel setup'!$K$3&amp;'Funnel setup'!$K$4&amp;'Funnel setup'!$K$6,".",IF(A5070=".",1,A5070+1))</f>
        <v>.</v>
      </c>
      <c r="B5071" s="244" t="str">
        <f t="shared" si="79"/>
        <v/>
      </c>
    </row>
    <row r="5072" spans="1:2" x14ac:dyDescent="0.2">
      <c r="A5072" t="str">
        <f>IF(C5072&amp;G5072&amp;D5072&lt;&gt;'Funnel setup'!$K$3&amp;'Funnel setup'!$K$4&amp;'Funnel setup'!$K$6,".",IF(A5071=".",1,A5071+1))</f>
        <v>.</v>
      </c>
      <c r="B5072" s="244" t="str">
        <f t="shared" si="79"/>
        <v/>
      </c>
    </row>
    <row r="5073" spans="1:2" x14ac:dyDescent="0.2">
      <c r="A5073" t="str">
        <f>IF(C5073&amp;G5073&amp;D5073&lt;&gt;'Funnel setup'!$K$3&amp;'Funnel setup'!$K$4&amp;'Funnel setup'!$K$6,".",IF(A5072=".",1,A5072+1))</f>
        <v>.</v>
      </c>
      <c r="B5073" s="244" t="str">
        <f t="shared" si="79"/>
        <v/>
      </c>
    </row>
    <row r="5074" spans="1:2" x14ac:dyDescent="0.2">
      <c r="A5074" t="str">
        <f>IF(C5074&amp;G5074&amp;D5074&lt;&gt;'Funnel setup'!$K$3&amp;'Funnel setup'!$K$4&amp;'Funnel setup'!$K$6,".",IF(A5073=".",1,A5073+1))</f>
        <v>.</v>
      </c>
      <c r="B5074" s="244" t="str">
        <f t="shared" si="79"/>
        <v/>
      </c>
    </row>
    <row r="5075" spans="1:2" x14ac:dyDescent="0.2">
      <c r="A5075" t="str">
        <f>IF(C5075&amp;G5075&amp;D5075&lt;&gt;'Funnel setup'!$K$3&amp;'Funnel setup'!$K$4&amp;'Funnel setup'!$K$6,".",IF(A5074=".",1,A5074+1))</f>
        <v>.</v>
      </c>
      <c r="B5075" s="244" t="str">
        <f t="shared" si="79"/>
        <v/>
      </c>
    </row>
    <row r="5076" spans="1:2" x14ac:dyDescent="0.2">
      <c r="A5076" t="str">
        <f>IF(C5076&amp;G5076&amp;D5076&lt;&gt;'Funnel setup'!$K$3&amp;'Funnel setup'!$K$4&amp;'Funnel setup'!$K$6,".",IF(A5075=".",1,A5075+1))</f>
        <v>.</v>
      </c>
      <c r="B5076" s="244" t="str">
        <f t="shared" si="79"/>
        <v/>
      </c>
    </row>
    <row r="5077" spans="1:2" x14ac:dyDescent="0.2">
      <c r="A5077" t="str">
        <f>IF(C5077&amp;G5077&amp;D5077&lt;&gt;'Funnel setup'!$K$3&amp;'Funnel setup'!$K$4&amp;'Funnel setup'!$K$6,".",IF(A5076=".",1,A5076+1))</f>
        <v>.</v>
      </c>
      <c r="B5077" s="244" t="str">
        <f t="shared" si="79"/>
        <v/>
      </c>
    </row>
    <row r="5078" spans="1:2" x14ac:dyDescent="0.2">
      <c r="A5078" t="str">
        <f>IF(C5078&amp;G5078&amp;D5078&lt;&gt;'Funnel setup'!$K$3&amp;'Funnel setup'!$K$4&amp;'Funnel setup'!$K$6,".",IF(A5077=".",1,A5077+1))</f>
        <v>.</v>
      </c>
      <c r="B5078" s="244" t="str">
        <f t="shared" si="79"/>
        <v/>
      </c>
    </row>
    <row r="5079" spans="1:2" x14ac:dyDescent="0.2">
      <c r="A5079" t="str">
        <f>IF(C5079&amp;G5079&amp;D5079&lt;&gt;'Funnel setup'!$K$3&amp;'Funnel setup'!$K$4&amp;'Funnel setup'!$K$6,".",IF(A5078=".",1,A5078+1))</f>
        <v>.</v>
      </c>
      <c r="B5079" s="244" t="str">
        <f t="shared" si="79"/>
        <v/>
      </c>
    </row>
    <row r="5080" spans="1:2" x14ac:dyDescent="0.2">
      <c r="A5080" t="str">
        <f>IF(C5080&amp;G5080&amp;D5080&lt;&gt;'Funnel setup'!$K$3&amp;'Funnel setup'!$K$4&amp;'Funnel setup'!$K$6,".",IF(A5079=".",1,A5079+1))</f>
        <v>.</v>
      </c>
      <c r="B5080" s="244" t="str">
        <f t="shared" si="79"/>
        <v/>
      </c>
    </row>
    <row r="5081" spans="1:2" x14ac:dyDescent="0.2">
      <c r="A5081" t="str">
        <f>IF(C5081&amp;G5081&amp;D5081&lt;&gt;'Funnel setup'!$K$3&amp;'Funnel setup'!$K$4&amp;'Funnel setup'!$K$6,".",IF(A5080=".",1,A5080+1))</f>
        <v>.</v>
      </c>
      <c r="B5081" s="244" t="str">
        <f t="shared" si="79"/>
        <v/>
      </c>
    </row>
    <row r="5082" spans="1:2" x14ac:dyDescent="0.2">
      <c r="A5082" t="str">
        <f>IF(C5082&amp;G5082&amp;D5082&lt;&gt;'Funnel setup'!$K$3&amp;'Funnel setup'!$K$4&amp;'Funnel setup'!$K$6,".",IF(A5081=".",1,A5081+1))</f>
        <v>.</v>
      </c>
      <c r="B5082" s="244" t="str">
        <f t="shared" si="79"/>
        <v/>
      </c>
    </row>
    <row r="5083" spans="1:2" x14ac:dyDescent="0.2">
      <c r="A5083" t="str">
        <f>IF(C5083&amp;G5083&amp;D5083&lt;&gt;'Funnel setup'!$K$3&amp;'Funnel setup'!$K$4&amp;'Funnel setup'!$K$6,".",IF(A5082=".",1,A5082+1))</f>
        <v>.</v>
      </c>
      <c r="B5083" s="244" t="str">
        <f t="shared" si="79"/>
        <v/>
      </c>
    </row>
    <row r="5084" spans="1:2" x14ac:dyDescent="0.2">
      <c r="A5084" t="str">
        <f>IF(C5084&amp;G5084&amp;D5084&lt;&gt;'Funnel setup'!$K$3&amp;'Funnel setup'!$K$4&amp;'Funnel setup'!$K$6,".",IF(A5083=".",1,A5083+1))</f>
        <v>.</v>
      </c>
      <c r="B5084" s="244" t="str">
        <f t="shared" si="79"/>
        <v/>
      </c>
    </row>
    <row r="5085" spans="1:2" x14ac:dyDescent="0.2">
      <c r="A5085" t="str">
        <f>IF(C5085&amp;G5085&amp;D5085&lt;&gt;'Funnel setup'!$K$3&amp;'Funnel setup'!$K$4&amp;'Funnel setup'!$K$6,".",IF(A5084=".",1,A5084+1))</f>
        <v>.</v>
      </c>
      <c r="B5085" s="244" t="str">
        <f t="shared" si="79"/>
        <v/>
      </c>
    </row>
    <row r="5086" spans="1:2" x14ac:dyDescent="0.2">
      <c r="A5086" t="str">
        <f>IF(C5086&amp;G5086&amp;D5086&lt;&gt;'Funnel setup'!$K$3&amp;'Funnel setup'!$K$4&amp;'Funnel setup'!$K$6,".",IF(A5085=".",1,A5085+1))</f>
        <v>.</v>
      </c>
      <c r="B5086" s="244" t="str">
        <f t="shared" si="79"/>
        <v/>
      </c>
    </row>
    <row r="5087" spans="1:2" x14ac:dyDescent="0.2">
      <c r="A5087" t="str">
        <f>IF(C5087&amp;G5087&amp;D5087&lt;&gt;'Funnel setup'!$K$3&amp;'Funnel setup'!$K$4&amp;'Funnel setup'!$K$6,".",IF(A5086=".",1,A5086+1))</f>
        <v>.</v>
      </c>
      <c r="B5087" s="244" t="str">
        <f t="shared" si="79"/>
        <v/>
      </c>
    </row>
    <row r="5088" spans="1:2" x14ac:dyDescent="0.2">
      <c r="A5088" t="str">
        <f>IF(C5088&amp;G5088&amp;D5088&lt;&gt;'Funnel setup'!$K$3&amp;'Funnel setup'!$K$4&amp;'Funnel setup'!$K$6,".",IF(A5087=".",1,A5087+1))</f>
        <v>.</v>
      </c>
      <c r="B5088" s="244" t="str">
        <f t="shared" si="79"/>
        <v/>
      </c>
    </row>
    <row r="5089" spans="1:2" x14ac:dyDescent="0.2">
      <c r="A5089" t="str">
        <f>IF(C5089&amp;G5089&amp;D5089&lt;&gt;'Funnel setup'!$K$3&amp;'Funnel setup'!$K$4&amp;'Funnel setup'!$K$6,".",IF(A5088=".",1,A5088+1))</f>
        <v>.</v>
      </c>
      <c r="B5089" s="244" t="str">
        <f t="shared" si="79"/>
        <v/>
      </c>
    </row>
    <row r="5090" spans="1:2" x14ac:dyDescent="0.2">
      <c r="A5090" t="str">
        <f>IF(C5090&amp;G5090&amp;D5090&lt;&gt;'Funnel setup'!$K$3&amp;'Funnel setup'!$K$4&amp;'Funnel setup'!$K$6,".",IF(A5089=".",1,A5089+1))</f>
        <v>.</v>
      </c>
      <c r="B5090" s="244" t="str">
        <f t="shared" si="79"/>
        <v/>
      </c>
    </row>
    <row r="5091" spans="1:2" x14ac:dyDescent="0.2">
      <c r="A5091" t="str">
        <f>IF(C5091&amp;G5091&amp;D5091&lt;&gt;'Funnel setup'!$K$3&amp;'Funnel setup'!$K$4&amp;'Funnel setup'!$K$6,".",IF(A5090=".",1,A5090+1))</f>
        <v>.</v>
      </c>
      <c r="B5091" s="244" t="str">
        <f t="shared" si="79"/>
        <v/>
      </c>
    </row>
    <row r="5092" spans="1:2" x14ac:dyDescent="0.2">
      <c r="A5092" t="str">
        <f>IF(C5092&amp;G5092&amp;D5092&lt;&gt;'Funnel setup'!$K$3&amp;'Funnel setup'!$K$4&amp;'Funnel setup'!$K$6,".",IF(A5091=".",1,A5091+1))</f>
        <v>.</v>
      </c>
      <c r="B5092" s="244" t="str">
        <f t="shared" si="79"/>
        <v/>
      </c>
    </row>
    <row r="5093" spans="1:2" x14ac:dyDescent="0.2">
      <c r="A5093" t="str">
        <f>IF(C5093&amp;G5093&amp;D5093&lt;&gt;'Funnel setup'!$K$3&amp;'Funnel setup'!$K$4&amp;'Funnel setup'!$K$6,".",IF(A5092=".",1,A5092+1))</f>
        <v>.</v>
      </c>
      <c r="B5093" s="244" t="str">
        <f t="shared" si="79"/>
        <v/>
      </c>
    </row>
    <row r="5094" spans="1:2" x14ac:dyDescent="0.2">
      <c r="A5094" t="str">
        <f>IF(C5094&amp;G5094&amp;D5094&lt;&gt;'Funnel setup'!$K$3&amp;'Funnel setup'!$K$4&amp;'Funnel setup'!$K$6,".",IF(A5093=".",1,A5093+1))</f>
        <v>.</v>
      </c>
      <c r="B5094" s="244" t="str">
        <f t="shared" si="79"/>
        <v/>
      </c>
    </row>
    <row r="5095" spans="1:2" x14ac:dyDescent="0.2">
      <c r="A5095" t="str">
        <f>IF(C5095&amp;G5095&amp;D5095&lt;&gt;'Funnel setup'!$K$3&amp;'Funnel setup'!$K$4&amp;'Funnel setup'!$K$6,".",IF(A5094=".",1,A5094+1))</f>
        <v>.</v>
      </c>
      <c r="B5095" s="244" t="str">
        <f t="shared" si="79"/>
        <v/>
      </c>
    </row>
    <row r="5096" spans="1:2" x14ac:dyDescent="0.2">
      <c r="A5096" t="str">
        <f>IF(C5096&amp;G5096&amp;D5096&lt;&gt;'Funnel setup'!$K$3&amp;'Funnel setup'!$K$4&amp;'Funnel setup'!$K$6,".",IF(A5095=".",1,A5095+1))</f>
        <v>.</v>
      </c>
      <c r="B5096" s="244" t="str">
        <f t="shared" si="79"/>
        <v/>
      </c>
    </row>
    <row r="5097" spans="1:2" x14ac:dyDescent="0.2">
      <c r="A5097" t="str">
        <f>IF(C5097&amp;G5097&amp;D5097&lt;&gt;'Funnel setup'!$K$3&amp;'Funnel setup'!$K$4&amp;'Funnel setup'!$K$6,".",IF(A5096=".",1,A5096+1))</f>
        <v>.</v>
      </c>
      <c r="B5097" s="244" t="str">
        <f t="shared" si="79"/>
        <v/>
      </c>
    </row>
    <row r="5098" spans="1:2" x14ac:dyDescent="0.2">
      <c r="A5098" t="str">
        <f>IF(C5098&amp;G5098&amp;D5098&lt;&gt;'Funnel setup'!$K$3&amp;'Funnel setup'!$K$4&amp;'Funnel setup'!$K$6,".",IF(A5097=".",1,A5097+1))</f>
        <v>.</v>
      </c>
      <c r="B5098" s="244" t="str">
        <f t="shared" si="79"/>
        <v/>
      </c>
    </row>
    <row r="5099" spans="1:2" x14ac:dyDescent="0.2">
      <c r="A5099" t="str">
        <f>IF(C5099&amp;G5099&amp;D5099&lt;&gt;'Funnel setup'!$K$3&amp;'Funnel setup'!$K$4&amp;'Funnel setup'!$K$6,".",IF(A5098=".",1,A5098+1))</f>
        <v>.</v>
      </c>
      <c r="B5099" s="244" t="str">
        <f t="shared" si="79"/>
        <v/>
      </c>
    </row>
    <row r="5100" spans="1:2" x14ac:dyDescent="0.2">
      <c r="A5100" t="str">
        <f>IF(C5100&amp;G5100&amp;D5100&lt;&gt;'Funnel setup'!$K$3&amp;'Funnel setup'!$K$4&amp;'Funnel setup'!$K$6,".",IF(A5099=".",1,A5099+1))</f>
        <v>.</v>
      </c>
      <c r="B5100" s="244" t="str">
        <f t="shared" si="79"/>
        <v/>
      </c>
    </row>
    <row r="5101" spans="1:2" x14ac:dyDescent="0.2">
      <c r="A5101" t="str">
        <f>IF(C5101&amp;G5101&amp;D5101&lt;&gt;'Funnel setup'!$K$3&amp;'Funnel setup'!$K$4&amp;'Funnel setup'!$K$6,".",IF(A5100=".",1,A5100+1))</f>
        <v>.</v>
      </c>
      <c r="B5101" s="244" t="str">
        <f t="shared" si="79"/>
        <v/>
      </c>
    </row>
    <row r="5102" spans="1:2" x14ac:dyDescent="0.2">
      <c r="A5102" t="str">
        <f>IF(C5102&amp;G5102&amp;D5102&lt;&gt;'Funnel setup'!$K$3&amp;'Funnel setup'!$K$4&amp;'Funnel setup'!$K$6,".",IF(A5101=".",1,A5101+1))</f>
        <v>.</v>
      </c>
      <c r="B5102" s="244" t="str">
        <f t="shared" si="79"/>
        <v/>
      </c>
    </row>
    <row r="5103" spans="1:2" x14ac:dyDescent="0.2">
      <c r="A5103" t="str">
        <f>IF(C5103&amp;G5103&amp;D5103&lt;&gt;'Funnel setup'!$K$3&amp;'Funnel setup'!$K$4&amp;'Funnel setup'!$K$6,".",IF(A5102=".",1,A5102+1))</f>
        <v>.</v>
      </c>
      <c r="B5103" s="244" t="str">
        <f t="shared" si="79"/>
        <v/>
      </c>
    </row>
    <row r="5104" spans="1:2" x14ac:dyDescent="0.2">
      <c r="A5104" t="str">
        <f>IF(C5104&amp;G5104&amp;D5104&lt;&gt;'Funnel setup'!$K$3&amp;'Funnel setup'!$K$4&amp;'Funnel setup'!$K$6,".",IF(A5103=".",1,A5103+1))</f>
        <v>.</v>
      </c>
      <c r="B5104" s="244" t="str">
        <f t="shared" si="79"/>
        <v/>
      </c>
    </row>
    <row r="5105" spans="1:2" x14ac:dyDescent="0.2">
      <c r="A5105" t="str">
        <f>IF(C5105&amp;G5105&amp;D5105&lt;&gt;'Funnel setup'!$K$3&amp;'Funnel setup'!$K$4&amp;'Funnel setup'!$K$6,".",IF(A5104=".",1,A5104+1))</f>
        <v>.</v>
      </c>
      <c r="B5105" s="244" t="str">
        <f t="shared" si="79"/>
        <v/>
      </c>
    </row>
    <row r="5106" spans="1:2" x14ac:dyDescent="0.2">
      <c r="A5106" t="str">
        <f>IF(C5106&amp;G5106&amp;D5106&lt;&gt;'Funnel setup'!$K$3&amp;'Funnel setup'!$K$4&amp;'Funnel setup'!$K$6,".",IF(A5105=".",1,A5105+1))</f>
        <v>.</v>
      </c>
      <c r="B5106" s="244" t="str">
        <f t="shared" si="79"/>
        <v/>
      </c>
    </row>
    <row r="5107" spans="1:2" x14ac:dyDescent="0.2">
      <c r="A5107" t="str">
        <f>IF(C5107&amp;G5107&amp;D5107&lt;&gt;'Funnel setup'!$K$3&amp;'Funnel setup'!$K$4&amp;'Funnel setup'!$K$6,".",IF(A5106=".",1,A5106+1))</f>
        <v>.</v>
      </c>
      <c r="B5107" s="244" t="str">
        <f t="shared" si="79"/>
        <v/>
      </c>
    </row>
    <row r="5108" spans="1:2" x14ac:dyDescent="0.2">
      <c r="A5108" t="str">
        <f>IF(C5108&amp;G5108&amp;D5108&lt;&gt;'Funnel setup'!$K$3&amp;'Funnel setup'!$K$4&amp;'Funnel setup'!$K$6,".",IF(A5107=".",1,A5107+1))</f>
        <v>.</v>
      </c>
      <c r="B5108" s="244" t="str">
        <f t="shared" si="79"/>
        <v/>
      </c>
    </row>
    <row r="5109" spans="1:2" x14ac:dyDescent="0.2">
      <c r="A5109" t="str">
        <f>IF(C5109&amp;G5109&amp;D5109&lt;&gt;'Funnel setup'!$K$3&amp;'Funnel setup'!$K$4&amp;'Funnel setup'!$K$6,".",IF(A5108=".",1,A5108+1))</f>
        <v>.</v>
      </c>
      <c r="B5109" s="244" t="str">
        <f t="shared" si="79"/>
        <v/>
      </c>
    </row>
    <row r="5110" spans="1:2" x14ac:dyDescent="0.2">
      <c r="A5110" t="str">
        <f>IF(C5110&amp;G5110&amp;D5110&lt;&gt;'Funnel setup'!$K$3&amp;'Funnel setup'!$K$4&amp;'Funnel setup'!$K$6,".",IF(A5109=".",1,A5109+1))</f>
        <v>.</v>
      </c>
      <c r="B5110" s="244" t="str">
        <f t="shared" si="79"/>
        <v/>
      </c>
    </row>
    <row r="5111" spans="1:2" x14ac:dyDescent="0.2">
      <c r="A5111" t="str">
        <f>IF(C5111&amp;G5111&amp;D5111&lt;&gt;'Funnel setup'!$K$3&amp;'Funnel setup'!$K$4&amp;'Funnel setup'!$K$6,".",IF(A5110=".",1,A5110+1))</f>
        <v>.</v>
      </c>
      <c r="B5111" s="244" t="str">
        <f t="shared" si="79"/>
        <v/>
      </c>
    </row>
    <row r="5112" spans="1:2" x14ac:dyDescent="0.2">
      <c r="A5112" t="str">
        <f>IF(C5112&amp;G5112&amp;D5112&lt;&gt;'Funnel setup'!$K$3&amp;'Funnel setup'!$K$4&amp;'Funnel setup'!$K$6,".",IF(A5111=".",1,A5111+1))</f>
        <v>.</v>
      </c>
      <c r="B5112" s="244" t="str">
        <f t="shared" si="79"/>
        <v/>
      </c>
    </row>
    <row r="5113" spans="1:2" x14ac:dyDescent="0.2">
      <c r="A5113" t="str">
        <f>IF(C5113&amp;G5113&amp;D5113&lt;&gt;'Funnel setup'!$K$3&amp;'Funnel setup'!$K$4&amp;'Funnel setup'!$K$6,".",IF(A5112=".",1,A5112+1))</f>
        <v>.</v>
      </c>
      <c r="B5113" s="244" t="str">
        <f t="shared" si="79"/>
        <v/>
      </c>
    </row>
    <row r="5114" spans="1:2" x14ac:dyDescent="0.2">
      <c r="A5114" t="str">
        <f>IF(C5114&amp;G5114&amp;D5114&lt;&gt;'Funnel setup'!$K$3&amp;'Funnel setup'!$K$4&amp;'Funnel setup'!$K$6,".",IF(A5113=".",1,A5113+1))</f>
        <v>.</v>
      </c>
      <c r="B5114" s="244" t="str">
        <f t="shared" si="79"/>
        <v/>
      </c>
    </row>
    <row r="5115" spans="1:2" x14ac:dyDescent="0.2">
      <c r="A5115" t="str">
        <f>IF(C5115&amp;G5115&amp;D5115&lt;&gt;'Funnel setup'!$K$3&amp;'Funnel setup'!$K$4&amp;'Funnel setup'!$K$6,".",IF(A5114=".",1,A5114+1))</f>
        <v>.</v>
      </c>
      <c r="B5115" s="244" t="str">
        <f t="shared" si="79"/>
        <v/>
      </c>
    </row>
    <row r="5116" spans="1:2" x14ac:dyDescent="0.2">
      <c r="A5116" t="str">
        <f>IF(C5116&amp;G5116&amp;D5116&lt;&gt;'Funnel setup'!$K$3&amp;'Funnel setup'!$K$4&amp;'Funnel setup'!$K$6,".",IF(A5115=".",1,A5115+1))</f>
        <v>.</v>
      </c>
      <c r="B5116" s="244" t="str">
        <f t="shared" si="79"/>
        <v/>
      </c>
    </row>
    <row r="5117" spans="1:2" x14ac:dyDescent="0.2">
      <c r="A5117" t="str">
        <f>IF(C5117&amp;G5117&amp;D5117&lt;&gt;'Funnel setup'!$K$3&amp;'Funnel setup'!$K$4&amp;'Funnel setup'!$K$6,".",IF(A5116=".",1,A5116+1))</f>
        <v>.</v>
      </c>
      <c r="B5117" s="244" t="str">
        <f t="shared" si="79"/>
        <v/>
      </c>
    </row>
    <row r="5118" spans="1:2" x14ac:dyDescent="0.2">
      <c r="A5118" t="str">
        <f>IF(C5118&amp;G5118&amp;D5118&lt;&gt;'Funnel setup'!$K$3&amp;'Funnel setup'!$K$4&amp;'Funnel setup'!$K$6,".",IF(A5117=".",1,A5117+1))</f>
        <v>.</v>
      </c>
      <c r="B5118" s="244" t="str">
        <f t="shared" si="79"/>
        <v/>
      </c>
    </row>
    <row r="5119" spans="1:2" x14ac:dyDescent="0.2">
      <c r="A5119" t="str">
        <f>IF(C5119&amp;G5119&amp;D5119&lt;&gt;'Funnel setup'!$K$3&amp;'Funnel setup'!$K$4&amp;'Funnel setup'!$K$6,".",IF(A5118=".",1,A5118+1))</f>
        <v>.</v>
      </c>
      <c r="B5119" s="244" t="str">
        <f t="shared" si="79"/>
        <v/>
      </c>
    </row>
    <row r="5120" spans="1:2" x14ac:dyDescent="0.2">
      <c r="A5120" t="str">
        <f>IF(C5120&amp;G5120&amp;D5120&lt;&gt;'Funnel setup'!$K$3&amp;'Funnel setup'!$K$4&amp;'Funnel setup'!$K$6,".",IF(A5119=".",1,A5119+1))</f>
        <v>.</v>
      </c>
      <c r="B5120" s="244" t="str">
        <f t="shared" si="79"/>
        <v/>
      </c>
    </row>
    <row r="5121" spans="1:2" x14ac:dyDescent="0.2">
      <c r="A5121" t="str">
        <f>IF(C5121&amp;G5121&amp;D5121&lt;&gt;'Funnel setup'!$K$3&amp;'Funnel setup'!$K$4&amp;'Funnel setup'!$K$6,".",IF(A5120=".",1,A5120+1))</f>
        <v>.</v>
      </c>
      <c r="B5121" s="244" t="str">
        <f t="shared" si="79"/>
        <v/>
      </c>
    </row>
    <row r="5122" spans="1:2" x14ac:dyDescent="0.2">
      <c r="A5122" t="str">
        <f>IF(C5122&amp;G5122&amp;D5122&lt;&gt;'Funnel setup'!$K$3&amp;'Funnel setup'!$K$4&amp;'Funnel setup'!$K$6,".",IF(A5121=".",1,A5121+1))</f>
        <v>.</v>
      </c>
      <c r="B5122" s="244" t="str">
        <f t="shared" ref="B5122:B5185" si="80">C5122&amp;D5122&amp;F5122&amp;G5122</f>
        <v/>
      </c>
    </row>
    <row r="5123" spans="1:2" x14ac:dyDescent="0.2">
      <c r="A5123" t="str">
        <f>IF(C5123&amp;G5123&amp;D5123&lt;&gt;'Funnel setup'!$K$3&amp;'Funnel setup'!$K$4&amp;'Funnel setup'!$K$6,".",IF(A5122=".",1,A5122+1))</f>
        <v>.</v>
      </c>
      <c r="B5123" s="244" t="str">
        <f t="shared" si="80"/>
        <v/>
      </c>
    </row>
    <row r="5124" spans="1:2" x14ac:dyDescent="0.2">
      <c r="A5124" t="str">
        <f>IF(C5124&amp;G5124&amp;D5124&lt;&gt;'Funnel setup'!$K$3&amp;'Funnel setup'!$K$4&amp;'Funnel setup'!$K$6,".",IF(A5123=".",1,A5123+1))</f>
        <v>.</v>
      </c>
      <c r="B5124" s="244" t="str">
        <f t="shared" si="80"/>
        <v/>
      </c>
    </row>
    <row r="5125" spans="1:2" x14ac:dyDescent="0.2">
      <c r="A5125" t="str">
        <f>IF(C5125&amp;G5125&amp;D5125&lt;&gt;'Funnel setup'!$K$3&amp;'Funnel setup'!$K$4&amp;'Funnel setup'!$K$6,".",IF(A5124=".",1,A5124+1))</f>
        <v>.</v>
      </c>
      <c r="B5125" s="244" t="str">
        <f t="shared" si="80"/>
        <v/>
      </c>
    </row>
    <row r="5126" spans="1:2" x14ac:dyDescent="0.2">
      <c r="A5126" t="str">
        <f>IF(C5126&amp;G5126&amp;D5126&lt;&gt;'Funnel setup'!$K$3&amp;'Funnel setup'!$K$4&amp;'Funnel setup'!$K$6,".",IF(A5125=".",1,A5125+1))</f>
        <v>.</v>
      </c>
      <c r="B5126" s="244" t="str">
        <f t="shared" si="80"/>
        <v/>
      </c>
    </row>
    <row r="5127" spans="1:2" x14ac:dyDescent="0.2">
      <c r="A5127" t="str">
        <f>IF(C5127&amp;G5127&amp;D5127&lt;&gt;'Funnel setup'!$K$3&amp;'Funnel setup'!$K$4&amp;'Funnel setup'!$K$6,".",IF(A5126=".",1,A5126+1))</f>
        <v>.</v>
      </c>
      <c r="B5127" s="244" t="str">
        <f t="shared" si="80"/>
        <v/>
      </c>
    </row>
    <row r="5128" spans="1:2" x14ac:dyDescent="0.2">
      <c r="A5128" t="str">
        <f>IF(C5128&amp;G5128&amp;D5128&lt;&gt;'Funnel setup'!$K$3&amp;'Funnel setup'!$K$4&amp;'Funnel setup'!$K$6,".",IF(A5127=".",1,A5127+1))</f>
        <v>.</v>
      </c>
      <c r="B5128" s="244" t="str">
        <f t="shared" si="80"/>
        <v/>
      </c>
    </row>
    <row r="5129" spans="1:2" x14ac:dyDescent="0.2">
      <c r="A5129" t="str">
        <f>IF(C5129&amp;G5129&amp;D5129&lt;&gt;'Funnel setup'!$K$3&amp;'Funnel setup'!$K$4&amp;'Funnel setup'!$K$6,".",IF(A5128=".",1,A5128+1))</f>
        <v>.</v>
      </c>
      <c r="B5129" s="244" t="str">
        <f t="shared" si="80"/>
        <v/>
      </c>
    </row>
    <row r="5130" spans="1:2" x14ac:dyDescent="0.2">
      <c r="A5130" t="str">
        <f>IF(C5130&amp;G5130&amp;D5130&lt;&gt;'Funnel setup'!$K$3&amp;'Funnel setup'!$K$4&amp;'Funnel setup'!$K$6,".",IF(A5129=".",1,A5129+1))</f>
        <v>.</v>
      </c>
      <c r="B5130" s="244" t="str">
        <f t="shared" si="80"/>
        <v/>
      </c>
    </row>
    <row r="5131" spans="1:2" x14ac:dyDescent="0.2">
      <c r="A5131" t="str">
        <f>IF(C5131&amp;G5131&amp;D5131&lt;&gt;'Funnel setup'!$K$3&amp;'Funnel setup'!$K$4&amp;'Funnel setup'!$K$6,".",IF(A5130=".",1,A5130+1))</f>
        <v>.</v>
      </c>
      <c r="B5131" s="244" t="str">
        <f t="shared" si="80"/>
        <v/>
      </c>
    </row>
    <row r="5132" spans="1:2" x14ac:dyDescent="0.2">
      <c r="A5132" t="str">
        <f>IF(C5132&amp;G5132&amp;D5132&lt;&gt;'Funnel setup'!$K$3&amp;'Funnel setup'!$K$4&amp;'Funnel setup'!$K$6,".",IF(A5131=".",1,A5131+1))</f>
        <v>.</v>
      </c>
      <c r="B5132" s="244" t="str">
        <f t="shared" si="80"/>
        <v/>
      </c>
    </row>
    <row r="5133" spans="1:2" x14ac:dyDescent="0.2">
      <c r="A5133" t="str">
        <f>IF(C5133&amp;G5133&amp;D5133&lt;&gt;'Funnel setup'!$K$3&amp;'Funnel setup'!$K$4&amp;'Funnel setup'!$K$6,".",IF(A5132=".",1,A5132+1))</f>
        <v>.</v>
      </c>
      <c r="B5133" s="244" t="str">
        <f t="shared" si="80"/>
        <v/>
      </c>
    </row>
    <row r="5134" spans="1:2" x14ac:dyDescent="0.2">
      <c r="A5134" t="str">
        <f>IF(C5134&amp;G5134&amp;D5134&lt;&gt;'Funnel setup'!$K$3&amp;'Funnel setup'!$K$4&amp;'Funnel setup'!$K$6,".",IF(A5133=".",1,A5133+1))</f>
        <v>.</v>
      </c>
      <c r="B5134" s="244" t="str">
        <f t="shared" si="80"/>
        <v/>
      </c>
    </row>
    <row r="5135" spans="1:2" x14ac:dyDescent="0.2">
      <c r="A5135" t="str">
        <f>IF(C5135&amp;G5135&amp;D5135&lt;&gt;'Funnel setup'!$K$3&amp;'Funnel setup'!$K$4&amp;'Funnel setup'!$K$6,".",IF(A5134=".",1,A5134+1))</f>
        <v>.</v>
      </c>
      <c r="B5135" s="244" t="str">
        <f t="shared" si="80"/>
        <v/>
      </c>
    </row>
    <row r="5136" spans="1:2" x14ac:dyDescent="0.2">
      <c r="A5136" t="str">
        <f>IF(C5136&amp;G5136&amp;D5136&lt;&gt;'Funnel setup'!$K$3&amp;'Funnel setup'!$K$4&amp;'Funnel setup'!$K$6,".",IF(A5135=".",1,A5135+1))</f>
        <v>.</v>
      </c>
      <c r="B5136" s="244" t="str">
        <f t="shared" si="80"/>
        <v/>
      </c>
    </row>
    <row r="5137" spans="1:2" x14ac:dyDescent="0.2">
      <c r="A5137" t="str">
        <f>IF(C5137&amp;G5137&amp;D5137&lt;&gt;'Funnel setup'!$K$3&amp;'Funnel setup'!$K$4&amp;'Funnel setup'!$K$6,".",IF(A5136=".",1,A5136+1))</f>
        <v>.</v>
      </c>
      <c r="B5137" s="244" t="str">
        <f t="shared" si="80"/>
        <v/>
      </c>
    </row>
    <row r="5138" spans="1:2" x14ac:dyDescent="0.2">
      <c r="A5138" t="str">
        <f>IF(C5138&amp;G5138&amp;D5138&lt;&gt;'Funnel setup'!$K$3&amp;'Funnel setup'!$K$4&amp;'Funnel setup'!$K$6,".",IF(A5137=".",1,A5137+1))</f>
        <v>.</v>
      </c>
      <c r="B5138" s="244" t="str">
        <f t="shared" si="80"/>
        <v/>
      </c>
    </row>
    <row r="5139" spans="1:2" x14ac:dyDescent="0.2">
      <c r="A5139" t="str">
        <f>IF(C5139&amp;G5139&amp;D5139&lt;&gt;'Funnel setup'!$K$3&amp;'Funnel setup'!$K$4&amp;'Funnel setup'!$K$6,".",IF(A5138=".",1,A5138+1))</f>
        <v>.</v>
      </c>
      <c r="B5139" s="244" t="str">
        <f t="shared" si="80"/>
        <v/>
      </c>
    </row>
    <row r="5140" spans="1:2" x14ac:dyDescent="0.2">
      <c r="A5140" t="str">
        <f>IF(C5140&amp;G5140&amp;D5140&lt;&gt;'Funnel setup'!$K$3&amp;'Funnel setup'!$K$4&amp;'Funnel setup'!$K$6,".",IF(A5139=".",1,A5139+1))</f>
        <v>.</v>
      </c>
      <c r="B5140" s="244" t="str">
        <f t="shared" si="80"/>
        <v/>
      </c>
    </row>
    <row r="5141" spans="1:2" x14ac:dyDescent="0.2">
      <c r="A5141" t="str">
        <f>IF(C5141&amp;G5141&amp;D5141&lt;&gt;'Funnel setup'!$K$3&amp;'Funnel setup'!$K$4&amp;'Funnel setup'!$K$6,".",IF(A5140=".",1,A5140+1))</f>
        <v>.</v>
      </c>
      <c r="B5141" s="244" t="str">
        <f t="shared" si="80"/>
        <v/>
      </c>
    </row>
    <row r="5142" spans="1:2" x14ac:dyDescent="0.2">
      <c r="A5142" t="str">
        <f>IF(C5142&amp;G5142&amp;D5142&lt;&gt;'Funnel setup'!$K$3&amp;'Funnel setup'!$K$4&amp;'Funnel setup'!$K$6,".",IF(A5141=".",1,A5141+1))</f>
        <v>.</v>
      </c>
      <c r="B5142" s="244" t="str">
        <f t="shared" si="80"/>
        <v/>
      </c>
    </row>
    <row r="5143" spans="1:2" x14ac:dyDescent="0.2">
      <c r="A5143" t="str">
        <f>IF(C5143&amp;G5143&amp;D5143&lt;&gt;'Funnel setup'!$K$3&amp;'Funnel setup'!$K$4&amp;'Funnel setup'!$K$6,".",IF(A5142=".",1,A5142+1))</f>
        <v>.</v>
      </c>
      <c r="B5143" s="244" t="str">
        <f t="shared" si="80"/>
        <v/>
      </c>
    </row>
    <row r="5144" spans="1:2" x14ac:dyDescent="0.2">
      <c r="A5144" t="str">
        <f>IF(C5144&amp;G5144&amp;D5144&lt;&gt;'Funnel setup'!$K$3&amp;'Funnel setup'!$K$4&amp;'Funnel setup'!$K$6,".",IF(A5143=".",1,A5143+1))</f>
        <v>.</v>
      </c>
      <c r="B5144" s="244" t="str">
        <f t="shared" si="80"/>
        <v/>
      </c>
    </row>
    <row r="5145" spans="1:2" x14ac:dyDescent="0.2">
      <c r="A5145" t="str">
        <f>IF(C5145&amp;G5145&amp;D5145&lt;&gt;'Funnel setup'!$K$3&amp;'Funnel setup'!$K$4&amp;'Funnel setup'!$K$6,".",IF(A5144=".",1,A5144+1))</f>
        <v>.</v>
      </c>
      <c r="B5145" s="244" t="str">
        <f t="shared" si="80"/>
        <v/>
      </c>
    </row>
    <row r="5146" spans="1:2" x14ac:dyDescent="0.2">
      <c r="A5146" t="str">
        <f>IF(C5146&amp;G5146&amp;D5146&lt;&gt;'Funnel setup'!$K$3&amp;'Funnel setup'!$K$4&amp;'Funnel setup'!$K$6,".",IF(A5145=".",1,A5145+1))</f>
        <v>.</v>
      </c>
      <c r="B5146" s="244" t="str">
        <f t="shared" si="80"/>
        <v/>
      </c>
    </row>
    <row r="5147" spans="1:2" x14ac:dyDescent="0.2">
      <c r="A5147" t="str">
        <f>IF(C5147&amp;G5147&amp;D5147&lt;&gt;'Funnel setup'!$K$3&amp;'Funnel setup'!$K$4&amp;'Funnel setup'!$K$6,".",IF(A5146=".",1,A5146+1))</f>
        <v>.</v>
      </c>
      <c r="B5147" s="244" t="str">
        <f t="shared" si="80"/>
        <v/>
      </c>
    </row>
    <row r="5148" spans="1:2" x14ac:dyDescent="0.2">
      <c r="A5148" t="str">
        <f>IF(C5148&amp;G5148&amp;D5148&lt;&gt;'Funnel setup'!$K$3&amp;'Funnel setup'!$K$4&amp;'Funnel setup'!$K$6,".",IF(A5147=".",1,A5147+1))</f>
        <v>.</v>
      </c>
      <c r="B5148" s="244" t="str">
        <f t="shared" si="80"/>
        <v/>
      </c>
    </row>
    <row r="5149" spans="1:2" x14ac:dyDescent="0.2">
      <c r="A5149" t="str">
        <f>IF(C5149&amp;G5149&amp;D5149&lt;&gt;'Funnel setup'!$K$3&amp;'Funnel setup'!$K$4&amp;'Funnel setup'!$K$6,".",IF(A5148=".",1,A5148+1))</f>
        <v>.</v>
      </c>
      <c r="B5149" s="244" t="str">
        <f t="shared" si="80"/>
        <v/>
      </c>
    </row>
    <row r="5150" spans="1:2" x14ac:dyDescent="0.2">
      <c r="A5150" t="str">
        <f>IF(C5150&amp;G5150&amp;D5150&lt;&gt;'Funnel setup'!$K$3&amp;'Funnel setup'!$K$4&amp;'Funnel setup'!$K$6,".",IF(A5149=".",1,A5149+1))</f>
        <v>.</v>
      </c>
      <c r="B5150" s="244" t="str">
        <f t="shared" si="80"/>
        <v/>
      </c>
    </row>
    <row r="5151" spans="1:2" x14ac:dyDescent="0.2">
      <c r="A5151" t="str">
        <f>IF(C5151&amp;G5151&amp;D5151&lt;&gt;'Funnel setup'!$K$3&amp;'Funnel setup'!$K$4&amp;'Funnel setup'!$K$6,".",IF(A5150=".",1,A5150+1))</f>
        <v>.</v>
      </c>
      <c r="B5151" s="244" t="str">
        <f t="shared" si="80"/>
        <v/>
      </c>
    </row>
    <row r="5152" spans="1:2" x14ac:dyDescent="0.2">
      <c r="A5152" t="str">
        <f>IF(C5152&amp;G5152&amp;D5152&lt;&gt;'Funnel setup'!$K$3&amp;'Funnel setup'!$K$4&amp;'Funnel setup'!$K$6,".",IF(A5151=".",1,A5151+1))</f>
        <v>.</v>
      </c>
      <c r="B5152" s="244" t="str">
        <f t="shared" si="80"/>
        <v/>
      </c>
    </row>
    <row r="5153" spans="1:2" x14ac:dyDescent="0.2">
      <c r="A5153" t="str">
        <f>IF(C5153&amp;G5153&amp;D5153&lt;&gt;'Funnel setup'!$K$3&amp;'Funnel setup'!$K$4&amp;'Funnel setup'!$K$6,".",IF(A5152=".",1,A5152+1))</f>
        <v>.</v>
      </c>
      <c r="B5153" s="244" t="str">
        <f t="shared" si="80"/>
        <v/>
      </c>
    </row>
    <row r="5154" spans="1:2" x14ac:dyDescent="0.2">
      <c r="A5154" t="str">
        <f>IF(C5154&amp;G5154&amp;D5154&lt;&gt;'Funnel setup'!$K$3&amp;'Funnel setup'!$K$4&amp;'Funnel setup'!$K$6,".",IF(A5153=".",1,A5153+1))</f>
        <v>.</v>
      </c>
      <c r="B5154" s="244" t="str">
        <f t="shared" si="80"/>
        <v/>
      </c>
    </row>
    <row r="5155" spans="1:2" x14ac:dyDescent="0.2">
      <c r="A5155" t="str">
        <f>IF(C5155&amp;G5155&amp;D5155&lt;&gt;'Funnel setup'!$K$3&amp;'Funnel setup'!$K$4&amp;'Funnel setup'!$K$6,".",IF(A5154=".",1,A5154+1))</f>
        <v>.</v>
      </c>
      <c r="B5155" s="244" t="str">
        <f t="shared" si="80"/>
        <v/>
      </c>
    </row>
    <row r="5156" spans="1:2" x14ac:dyDescent="0.2">
      <c r="A5156" t="str">
        <f>IF(C5156&amp;G5156&amp;D5156&lt;&gt;'Funnel setup'!$K$3&amp;'Funnel setup'!$K$4&amp;'Funnel setup'!$K$6,".",IF(A5155=".",1,A5155+1))</f>
        <v>.</v>
      </c>
      <c r="B5156" s="244" t="str">
        <f t="shared" si="80"/>
        <v/>
      </c>
    </row>
    <row r="5157" spans="1:2" x14ac:dyDescent="0.2">
      <c r="A5157" t="str">
        <f>IF(C5157&amp;G5157&amp;D5157&lt;&gt;'Funnel setup'!$K$3&amp;'Funnel setup'!$K$4&amp;'Funnel setup'!$K$6,".",IF(A5156=".",1,A5156+1))</f>
        <v>.</v>
      </c>
      <c r="B5157" s="244" t="str">
        <f t="shared" si="80"/>
        <v/>
      </c>
    </row>
    <row r="5158" spans="1:2" x14ac:dyDescent="0.2">
      <c r="A5158" t="str">
        <f>IF(C5158&amp;G5158&amp;D5158&lt;&gt;'Funnel setup'!$K$3&amp;'Funnel setup'!$K$4&amp;'Funnel setup'!$K$6,".",IF(A5157=".",1,A5157+1))</f>
        <v>.</v>
      </c>
      <c r="B5158" s="244" t="str">
        <f t="shared" si="80"/>
        <v/>
      </c>
    </row>
    <row r="5159" spans="1:2" x14ac:dyDescent="0.2">
      <c r="A5159" t="str">
        <f>IF(C5159&amp;G5159&amp;D5159&lt;&gt;'Funnel setup'!$K$3&amp;'Funnel setup'!$K$4&amp;'Funnel setup'!$K$6,".",IF(A5158=".",1,A5158+1))</f>
        <v>.</v>
      </c>
      <c r="B5159" s="244" t="str">
        <f t="shared" si="80"/>
        <v/>
      </c>
    </row>
    <row r="5160" spans="1:2" x14ac:dyDescent="0.2">
      <c r="A5160" t="str">
        <f>IF(C5160&amp;G5160&amp;D5160&lt;&gt;'Funnel setup'!$K$3&amp;'Funnel setup'!$K$4&amp;'Funnel setup'!$K$6,".",IF(A5159=".",1,A5159+1))</f>
        <v>.</v>
      </c>
      <c r="B5160" s="244" t="str">
        <f t="shared" si="80"/>
        <v/>
      </c>
    </row>
    <row r="5161" spans="1:2" x14ac:dyDescent="0.2">
      <c r="A5161" t="str">
        <f>IF(C5161&amp;G5161&amp;D5161&lt;&gt;'Funnel setup'!$K$3&amp;'Funnel setup'!$K$4&amp;'Funnel setup'!$K$6,".",IF(A5160=".",1,A5160+1))</f>
        <v>.</v>
      </c>
      <c r="B5161" s="244" t="str">
        <f t="shared" si="80"/>
        <v/>
      </c>
    </row>
    <row r="5162" spans="1:2" x14ac:dyDescent="0.2">
      <c r="A5162" t="str">
        <f>IF(C5162&amp;G5162&amp;D5162&lt;&gt;'Funnel setup'!$K$3&amp;'Funnel setup'!$K$4&amp;'Funnel setup'!$K$6,".",IF(A5161=".",1,A5161+1))</f>
        <v>.</v>
      </c>
      <c r="B5162" s="244" t="str">
        <f t="shared" si="80"/>
        <v/>
      </c>
    </row>
    <row r="5163" spans="1:2" x14ac:dyDescent="0.2">
      <c r="A5163" t="str">
        <f>IF(C5163&amp;G5163&amp;D5163&lt;&gt;'Funnel setup'!$K$3&amp;'Funnel setup'!$K$4&amp;'Funnel setup'!$K$6,".",IF(A5162=".",1,A5162+1))</f>
        <v>.</v>
      </c>
      <c r="B5163" s="244" t="str">
        <f t="shared" si="80"/>
        <v/>
      </c>
    </row>
    <row r="5164" spans="1:2" x14ac:dyDescent="0.2">
      <c r="A5164" t="str">
        <f>IF(C5164&amp;G5164&amp;D5164&lt;&gt;'Funnel setup'!$K$3&amp;'Funnel setup'!$K$4&amp;'Funnel setup'!$K$6,".",IF(A5163=".",1,A5163+1))</f>
        <v>.</v>
      </c>
      <c r="B5164" s="244" t="str">
        <f t="shared" si="80"/>
        <v/>
      </c>
    </row>
    <row r="5165" spans="1:2" x14ac:dyDescent="0.2">
      <c r="A5165" t="str">
        <f>IF(C5165&amp;G5165&amp;D5165&lt;&gt;'Funnel setup'!$K$3&amp;'Funnel setup'!$K$4&amp;'Funnel setup'!$K$6,".",IF(A5164=".",1,A5164+1))</f>
        <v>.</v>
      </c>
      <c r="B5165" s="244" t="str">
        <f t="shared" si="80"/>
        <v/>
      </c>
    </row>
    <row r="5166" spans="1:2" x14ac:dyDescent="0.2">
      <c r="A5166" t="str">
        <f>IF(C5166&amp;G5166&amp;D5166&lt;&gt;'Funnel setup'!$K$3&amp;'Funnel setup'!$K$4&amp;'Funnel setup'!$K$6,".",IF(A5165=".",1,A5165+1))</f>
        <v>.</v>
      </c>
      <c r="B5166" s="244" t="str">
        <f t="shared" si="80"/>
        <v/>
      </c>
    </row>
    <row r="5167" spans="1:2" x14ac:dyDescent="0.2">
      <c r="A5167" t="str">
        <f>IF(C5167&amp;G5167&amp;D5167&lt;&gt;'Funnel setup'!$K$3&amp;'Funnel setup'!$K$4&amp;'Funnel setup'!$K$6,".",IF(A5166=".",1,A5166+1))</f>
        <v>.</v>
      </c>
      <c r="B5167" s="244" t="str">
        <f t="shared" si="80"/>
        <v/>
      </c>
    </row>
    <row r="5168" spans="1:2" x14ac:dyDescent="0.2">
      <c r="A5168" t="str">
        <f>IF(C5168&amp;G5168&amp;D5168&lt;&gt;'Funnel setup'!$K$3&amp;'Funnel setup'!$K$4&amp;'Funnel setup'!$K$6,".",IF(A5167=".",1,A5167+1))</f>
        <v>.</v>
      </c>
      <c r="B5168" s="244" t="str">
        <f t="shared" si="80"/>
        <v/>
      </c>
    </row>
    <row r="5169" spans="1:2" x14ac:dyDescent="0.2">
      <c r="A5169" t="str">
        <f>IF(C5169&amp;G5169&amp;D5169&lt;&gt;'Funnel setup'!$K$3&amp;'Funnel setup'!$K$4&amp;'Funnel setup'!$K$6,".",IF(A5168=".",1,A5168+1))</f>
        <v>.</v>
      </c>
      <c r="B5169" s="244" t="str">
        <f t="shared" si="80"/>
        <v/>
      </c>
    </row>
    <row r="5170" spans="1:2" x14ac:dyDescent="0.2">
      <c r="A5170" t="str">
        <f>IF(C5170&amp;G5170&amp;D5170&lt;&gt;'Funnel setup'!$K$3&amp;'Funnel setup'!$K$4&amp;'Funnel setup'!$K$6,".",IF(A5169=".",1,A5169+1))</f>
        <v>.</v>
      </c>
      <c r="B5170" s="244" t="str">
        <f t="shared" si="80"/>
        <v/>
      </c>
    </row>
    <row r="5171" spans="1:2" x14ac:dyDescent="0.2">
      <c r="A5171" t="str">
        <f>IF(C5171&amp;G5171&amp;D5171&lt;&gt;'Funnel setup'!$K$3&amp;'Funnel setup'!$K$4&amp;'Funnel setup'!$K$6,".",IF(A5170=".",1,A5170+1))</f>
        <v>.</v>
      </c>
      <c r="B5171" s="244" t="str">
        <f t="shared" si="80"/>
        <v/>
      </c>
    </row>
    <row r="5172" spans="1:2" x14ac:dyDescent="0.2">
      <c r="A5172" t="str">
        <f>IF(C5172&amp;G5172&amp;D5172&lt;&gt;'Funnel setup'!$K$3&amp;'Funnel setup'!$K$4&amp;'Funnel setup'!$K$6,".",IF(A5171=".",1,A5171+1))</f>
        <v>.</v>
      </c>
      <c r="B5172" s="244" t="str">
        <f t="shared" si="80"/>
        <v/>
      </c>
    </row>
    <row r="5173" spans="1:2" x14ac:dyDescent="0.2">
      <c r="A5173" t="str">
        <f>IF(C5173&amp;G5173&amp;D5173&lt;&gt;'Funnel setup'!$K$3&amp;'Funnel setup'!$K$4&amp;'Funnel setup'!$K$6,".",IF(A5172=".",1,A5172+1))</f>
        <v>.</v>
      </c>
      <c r="B5173" s="244" t="str">
        <f t="shared" si="80"/>
        <v/>
      </c>
    </row>
    <row r="5174" spans="1:2" x14ac:dyDescent="0.2">
      <c r="A5174" t="str">
        <f>IF(C5174&amp;G5174&amp;D5174&lt;&gt;'Funnel setup'!$K$3&amp;'Funnel setup'!$K$4&amp;'Funnel setup'!$K$6,".",IF(A5173=".",1,A5173+1))</f>
        <v>.</v>
      </c>
      <c r="B5174" s="244" t="str">
        <f t="shared" si="80"/>
        <v/>
      </c>
    </row>
    <row r="5175" spans="1:2" x14ac:dyDescent="0.2">
      <c r="A5175" t="str">
        <f>IF(C5175&amp;G5175&amp;D5175&lt;&gt;'Funnel setup'!$K$3&amp;'Funnel setup'!$K$4&amp;'Funnel setup'!$K$6,".",IF(A5174=".",1,A5174+1))</f>
        <v>.</v>
      </c>
      <c r="B5175" s="244" t="str">
        <f t="shared" si="80"/>
        <v/>
      </c>
    </row>
    <row r="5176" spans="1:2" x14ac:dyDescent="0.2">
      <c r="A5176" t="str">
        <f>IF(C5176&amp;G5176&amp;D5176&lt;&gt;'Funnel setup'!$K$3&amp;'Funnel setup'!$K$4&amp;'Funnel setup'!$K$6,".",IF(A5175=".",1,A5175+1))</f>
        <v>.</v>
      </c>
      <c r="B5176" s="244" t="str">
        <f t="shared" si="80"/>
        <v/>
      </c>
    </row>
    <row r="5177" spans="1:2" x14ac:dyDescent="0.2">
      <c r="A5177" t="str">
        <f>IF(C5177&amp;G5177&amp;D5177&lt;&gt;'Funnel setup'!$K$3&amp;'Funnel setup'!$K$4&amp;'Funnel setup'!$K$6,".",IF(A5176=".",1,A5176+1))</f>
        <v>.</v>
      </c>
      <c r="B5177" s="244" t="str">
        <f t="shared" si="80"/>
        <v/>
      </c>
    </row>
    <row r="5178" spans="1:2" x14ac:dyDescent="0.2">
      <c r="A5178" t="str">
        <f>IF(C5178&amp;G5178&amp;D5178&lt;&gt;'Funnel setup'!$K$3&amp;'Funnel setup'!$K$4&amp;'Funnel setup'!$K$6,".",IF(A5177=".",1,A5177+1))</f>
        <v>.</v>
      </c>
      <c r="B5178" s="244" t="str">
        <f t="shared" si="80"/>
        <v/>
      </c>
    </row>
    <row r="5179" spans="1:2" x14ac:dyDescent="0.2">
      <c r="A5179" t="str">
        <f>IF(C5179&amp;G5179&amp;D5179&lt;&gt;'Funnel setup'!$K$3&amp;'Funnel setup'!$K$4&amp;'Funnel setup'!$K$6,".",IF(A5178=".",1,A5178+1))</f>
        <v>.</v>
      </c>
      <c r="B5179" s="244" t="str">
        <f t="shared" si="80"/>
        <v/>
      </c>
    </row>
    <row r="5180" spans="1:2" x14ac:dyDescent="0.2">
      <c r="A5180" t="str">
        <f>IF(C5180&amp;G5180&amp;D5180&lt;&gt;'Funnel setup'!$K$3&amp;'Funnel setup'!$K$4&amp;'Funnel setup'!$K$6,".",IF(A5179=".",1,A5179+1))</f>
        <v>.</v>
      </c>
      <c r="B5180" s="244" t="str">
        <f t="shared" si="80"/>
        <v/>
      </c>
    </row>
    <row r="5181" spans="1:2" x14ac:dyDescent="0.2">
      <c r="A5181" t="str">
        <f>IF(C5181&amp;G5181&amp;D5181&lt;&gt;'Funnel setup'!$K$3&amp;'Funnel setup'!$K$4&amp;'Funnel setup'!$K$6,".",IF(A5180=".",1,A5180+1))</f>
        <v>.</v>
      </c>
      <c r="B5181" s="244" t="str">
        <f t="shared" si="80"/>
        <v/>
      </c>
    </row>
    <row r="5182" spans="1:2" x14ac:dyDescent="0.2">
      <c r="A5182" t="str">
        <f>IF(C5182&amp;G5182&amp;D5182&lt;&gt;'Funnel setup'!$K$3&amp;'Funnel setup'!$K$4&amp;'Funnel setup'!$K$6,".",IF(A5181=".",1,A5181+1))</f>
        <v>.</v>
      </c>
      <c r="B5182" s="244" t="str">
        <f t="shared" si="80"/>
        <v/>
      </c>
    </row>
    <row r="5183" spans="1:2" x14ac:dyDescent="0.2">
      <c r="A5183" t="str">
        <f>IF(C5183&amp;G5183&amp;D5183&lt;&gt;'Funnel setup'!$K$3&amp;'Funnel setup'!$K$4&amp;'Funnel setup'!$K$6,".",IF(A5182=".",1,A5182+1))</f>
        <v>.</v>
      </c>
      <c r="B5183" s="244" t="str">
        <f t="shared" si="80"/>
        <v/>
      </c>
    </row>
    <row r="5184" spans="1:2" x14ac:dyDescent="0.2">
      <c r="A5184" t="str">
        <f>IF(C5184&amp;G5184&amp;D5184&lt;&gt;'Funnel setup'!$K$3&amp;'Funnel setup'!$K$4&amp;'Funnel setup'!$K$6,".",IF(A5183=".",1,A5183+1))</f>
        <v>.</v>
      </c>
      <c r="B5184" s="244" t="str">
        <f t="shared" si="80"/>
        <v/>
      </c>
    </row>
    <row r="5185" spans="1:2" x14ac:dyDescent="0.2">
      <c r="A5185" t="str">
        <f>IF(C5185&amp;G5185&amp;D5185&lt;&gt;'Funnel setup'!$K$3&amp;'Funnel setup'!$K$4&amp;'Funnel setup'!$K$6,".",IF(A5184=".",1,A5184+1))</f>
        <v>.</v>
      </c>
      <c r="B5185" s="244" t="str">
        <f t="shared" si="80"/>
        <v/>
      </c>
    </row>
    <row r="5186" spans="1:2" x14ac:dyDescent="0.2">
      <c r="A5186" t="str">
        <f>IF(C5186&amp;G5186&amp;D5186&lt;&gt;'Funnel setup'!$K$3&amp;'Funnel setup'!$K$4&amp;'Funnel setup'!$K$6,".",IF(A5185=".",1,A5185+1))</f>
        <v>.</v>
      </c>
      <c r="B5186" s="244" t="str">
        <f t="shared" ref="B5186:B5249" si="81">C5186&amp;D5186&amp;F5186&amp;G5186</f>
        <v/>
      </c>
    </row>
    <row r="5187" spans="1:2" x14ac:dyDescent="0.2">
      <c r="A5187" t="str">
        <f>IF(C5187&amp;G5187&amp;D5187&lt;&gt;'Funnel setup'!$K$3&amp;'Funnel setup'!$K$4&amp;'Funnel setup'!$K$6,".",IF(A5186=".",1,A5186+1))</f>
        <v>.</v>
      </c>
      <c r="B5187" s="244" t="str">
        <f t="shared" si="81"/>
        <v/>
      </c>
    </row>
    <row r="5188" spans="1:2" x14ac:dyDescent="0.2">
      <c r="A5188" t="str">
        <f>IF(C5188&amp;G5188&amp;D5188&lt;&gt;'Funnel setup'!$K$3&amp;'Funnel setup'!$K$4&amp;'Funnel setup'!$K$6,".",IF(A5187=".",1,A5187+1))</f>
        <v>.</v>
      </c>
      <c r="B5188" s="244" t="str">
        <f t="shared" si="81"/>
        <v/>
      </c>
    </row>
    <row r="5189" spans="1:2" x14ac:dyDescent="0.2">
      <c r="A5189" t="str">
        <f>IF(C5189&amp;G5189&amp;D5189&lt;&gt;'Funnel setup'!$K$3&amp;'Funnel setup'!$K$4&amp;'Funnel setup'!$K$6,".",IF(A5188=".",1,A5188+1))</f>
        <v>.</v>
      </c>
      <c r="B5189" s="244" t="str">
        <f t="shared" si="81"/>
        <v/>
      </c>
    </row>
    <row r="5190" spans="1:2" x14ac:dyDescent="0.2">
      <c r="A5190" t="str">
        <f>IF(C5190&amp;G5190&amp;D5190&lt;&gt;'Funnel setup'!$K$3&amp;'Funnel setup'!$K$4&amp;'Funnel setup'!$K$6,".",IF(A5189=".",1,A5189+1))</f>
        <v>.</v>
      </c>
      <c r="B5190" s="244" t="str">
        <f t="shared" si="81"/>
        <v/>
      </c>
    </row>
    <row r="5191" spans="1:2" x14ac:dyDescent="0.2">
      <c r="A5191" t="str">
        <f>IF(C5191&amp;G5191&amp;D5191&lt;&gt;'Funnel setup'!$K$3&amp;'Funnel setup'!$K$4&amp;'Funnel setup'!$K$6,".",IF(A5190=".",1,A5190+1))</f>
        <v>.</v>
      </c>
      <c r="B5191" s="244" t="str">
        <f t="shared" si="81"/>
        <v/>
      </c>
    </row>
    <row r="5192" spans="1:2" x14ac:dyDescent="0.2">
      <c r="A5192" t="str">
        <f>IF(C5192&amp;G5192&amp;D5192&lt;&gt;'Funnel setup'!$K$3&amp;'Funnel setup'!$K$4&amp;'Funnel setup'!$K$6,".",IF(A5191=".",1,A5191+1))</f>
        <v>.</v>
      </c>
      <c r="B5192" s="244" t="str">
        <f t="shared" si="81"/>
        <v/>
      </c>
    </row>
    <row r="5193" spans="1:2" x14ac:dyDescent="0.2">
      <c r="A5193" t="str">
        <f>IF(C5193&amp;G5193&amp;D5193&lt;&gt;'Funnel setup'!$K$3&amp;'Funnel setup'!$K$4&amp;'Funnel setup'!$K$6,".",IF(A5192=".",1,A5192+1))</f>
        <v>.</v>
      </c>
      <c r="B5193" s="244" t="str">
        <f t="shared" si="81"/>
        <v/>
      </c>
    </row>
    <row r="5194" spans="1:2" x14ac:dyDescent="0.2">
      <c r="A5194" t="str">
        <f>IF(C5194&amp;G5194&amp;D5194&lt;&gt;'Funnel setup'!$K$3&amp;'Funnel setup'!$K$4&amp;'Funnel setup'!$K$6,".",IF(A5193=".",1,A5193+1))</f>
        <v>.</v>
      </c>
      <c r="B5194" s="244" t="str">
        <f t="shared" si="81"/>
        <v/>
      </c>
    </row>
    <row r="5195" spans="1:2" x14ac:dyDescent="0.2">
      <c r="A5195" t="str">
        <f>IF(C5195&amp;G5195&amp;D5195&lt;&gt;'Funnel setup'!$K$3&amp;'Funnel setup'!$K$4&amp;'Funnel setup'!$K$6,".",IF(A5194=".",1,A5194+1))</f>
        <v>.</v>
      </c>
      <c r="B5195" s="244" t="str">
        <f t="shared" si="81"/>
        <v/>
      </c>
    </row>
    <row r="5196" spans="1:2" x14ac:dyDescent="0.2">
      <c r="A5196" t="str">
        <f>IF(C5196&amp;G5196&amp;D5196&lt;&gt;'Funnel setup'!$K$3&amp;'Funnel setup'!$K$4&amp;'Funnel setup'!$K$6,".",IF(A5195=".",1,A5195+1))</f>
        <v>.</v>
      </c>
      <c r="B5196" s="244" t="str">
        <f t="shared" si="81"/>
        <v/>
      </c>
    </row>
    <row r="5197" spans="1:2" x14ac:dyDescent="0.2">
      <c r="A5197" t="str">
        <f>IF(C5197&amp;G5197&amp;D5197&lt;&gt;'Funnel setup'!$K$3&amp;'Funnel setup'!$K$4&amp;'Funnel setup'!$K$6,".",IF(A5196=".",1,A5196+1))</f>
        <v>.</v>
      </c>
      <c r="B5197" s="244" t="str">
        <f t="shared" si="81"/>
        <v/>
      </c>
    </row>
    <row r="5198" spans="1:2" x14ac:dyDescent="0.2">
      <c r="A5198" t="str">
        <f>IF(C5198&amp;G5198&amp;D5198&lt;&gt;'Funnel setup'!$K$3&amp;'Funnel setup'!$K$4&amp;'Funnel setup'!$K$6,".",IF(A5197=".",1,A5197+1))</f>
        <v>.</v>
      </c>
      <c r="B5198" s="244" t="str">
        <f t="shared" si="81"/>
        <v/>
      </c>
    </row>
    <row r="5199" spans="1:2" x14ac:dyDescent="0.2">
      <c r="A5199" t="str">
        <f>IF(C5199&amp;G5199&amp;D5199&lt;&gt;'Funnel setup'!$K$3&amp;'Funnel setup'!$K$4&amp;'Funnel setup'!$K$6,".",IF(A5198=".",1,A5198+1))</f>
        <v>.</v>
      </c>
      <c r="B5199" s="244" t="str">
        <f t="shared" si="81"/>
        <v/>
      </c>
    </row>
    <row r="5200" spans="1:2" x14ac:dyDescent="0.2">
      <c r="A5200" t="str">
        <f>IF(C5200&amp;G5200&amp;D5200&lt;&gt;'Funnel setup'!$K$3&amp;'Funnel setup'!$K$4&amp;'Funnel setup'!$K$6,".",IF(A5199=".",1,A5199+1))</f>
        <v>.</v>
      </c>
      <c r="B5200" s="244" t="str">
        <f t="shared" si="81"/>
        <v/>
      </c>
    </row>
    <row r="5201" spans="1:2" x14ac:dyDescent="0.2">
      <c r="A5201" t="str">
        <f>IF(C5201&amp;G5201&amp;D5201&lt;&gt;'Funnel setup'!$K$3&amp;'Funnel setup'!$K$4&amp;'Funnel setup'!$K$6,".",IF(A5200=".",1,A5200+1))</f>
        <v>.</v>
      </c>
      <c r="B5201" s="244" t="str">
        <f t="shared" si="81"/>
        <v/>
      </c>
    </row>
    <row r="5202" spans="1:2" x14ac:dyDescent="0.2">
      <c r="A5202" t="str">
        <f>IF(C5202&amp;G5202&amp;D5202&lt;&gt;'Funnel setup'!$K$3&amp;'Funnel setup'!$K$4&amp;'Funnel setup'!$K$6,".",IF(A5201=".",1,A5201+1))</f>
        <v>.</v>
      </c>
      <c r="B5202" s="244" t="str">
        <f t="shared" si="81"/>
        <v/>
      </c>
    </row>
    <row r="5203" spans="1:2" x14ac:dyDescent="0.2">
      <c r="A5203" t="str">
        <f>IF(C5203&amp;G5203&amp;D5203&lt;&gt;'Funnel setup'!$K$3&amp;'Funnel setup'!$K$4&amp;'Funnel setup'!$K$6,".",IF(A5202=".",1,A5202+1))</f>
        <v>.</v>
      </c>
      <c r="B5203" s="244" t="str">
        <f t="shared" si="81"/>
        <v/>
      </c>
    </row>
    <row r="5204" spans="1:2" x14ac:dyDescent="0.2">
      <c r="A5204" t="str">
        <f>IF(C5204&amp;G5204&amp;D5204&lt;&gt;'Funnel setup'!$K$3&amp;'Funnel setup'!$K$4&amp;'Funnel setup'!$K$6,".",IF(A5203=".",1,A5203+1))</f>
        <v>.</v>
      </c>
      <c r="B5204" s="244" t="str">
        <f t="shared" si="81"/>
        <v/>
      </c>
    </row>
    <row r="5205" spans="1:2" x14ac:dyDescent="0.2">
      <c r="A5205" t="str">
        <f>IF(C5205&amp;G5205&amp;D5205&lt;&gt;'Funnel setup'!$K$3&amp;'Funnel setup'!$K$4&amp;'Funnel setup'!$K$6,".",IF(A5204=".",1,A5204+1))</f>
        <v>.</v>
      </c>
      <c r="B5205" s="244" t="str">
        <f t="shared" si="81"/>
        <v/>
      </c>
    </row>
    <row r="5206" spans="1:2" x14ac:dyDescent="0.2">
      <c r="A5206" t="str">
        <f>IF(C5206&amp;G5206&amp;D5206&lt;&gt;'Funnel setup'!$K$3&amp;'Funnel setup'!$K$4&amp;'Funnel setup'!$K$6,".",IF(A5205=".",1,A5205+1))</f>
        <v>.</v>
      </c>
      <c r="B5206" s="244" t="str">
        <f t="shared" si="81"/>
        <v/>
      </c>
    </row>
    <row r="5207" spans="1:2" x14ac:dyDescent="0.2">
      <c r="A5207" t="str">
        <f>IF(C5207&amp;G5207&amp;D5207&lt;&gt;'Funnel setup'!$K$3&amp;'Funnel setup'!$K$4&amp;'Funnel setup'!$K$6,".",IF(A5206=".",1,A5206+1))</f>
        <v>.</v>
      </c>
      <c r="B5207" s="244" t="str">
        <f t="shared" si="81"/>
        <v/>
      </c>
    </row>
    <row r="5208" spans="1:2" x14ac:dyDescent="0.2">
      <c r="A5208" t="str">
        <f>IF(C5208&amp;G5208&amp;D5208&lt;&gt;'Funnel setup'!$K$3&amp;'Funnel setup'!$K$4&amp;'Funnel setup'!$K$6,".",IF(A5207=".",1,A5207+1))</f>
        <v>.</v>
      </c>
      <c r="B5208" s="244" t="str">
        <f t="shared" si="81"/>
        <v/>
      </c>
    </row>
    <row r="5209" spans="1:2" x14ac:dyDescent="0.2">
      <c r="A5209" t="str">
        <f>IF(C5209&amp;G5209&amp;D5209&lt;&gt;'Funnel setup'!$K$3&amp;'Funnel setup'!$K$4&amp;'Funnel setup'!$K$6,".",IF(A5208=".",1,A5208+1))</f>
        <v>.</v>
      </c>
      <c r="B5209" s="244" t="str">
        <f t="shared" si="81"/>
        <v/>
      </c>
    </row>
    <row r="5210" spans="1:2" x14ac:dyDescent="0.2">
      <c r="A5210" t="str">
        <f>IF(C5210&amp;G5210&amp;D5210&lt;&gt;'Funnel setup'!$K$3&amp;'Funnel setup'!$K$4&amp;'Funnel setup'!$K$6,".",IF(A5209=".",1,A5209+1))</f>
        <v>.</v>
      </c>
      <c r="B5210" s="244" t="str">
        <f t="shared" si="81"/>
        <v/>
      </c>
    </row>
    <row r="5211" spans="1:2" x14ac:dyDescent="0.2">
      <c r="A5211" t="str">
        <f>IF(C5211&amp;G5211&amp;D5211&lt;&gt;'Funnel setup'!$K$3&amp;'Funnel setup'!$K$4&amp;'Funnel setup'!$K$6,".",IF(A5210=".",1,A5210+1))</f>
        <v>.</v>
      </c>
      <c r="B5211" s="244" t="str">
        <f t="shared" si="81"/>
        <v/>
      </c>
    </row>
    <row r="5212" spans="1:2" x14ac:dyDescent="0.2">
      <c r="A5212" t="str">
        <f>IF(C5212&amp;G5212&amp;D5212&lt;&gt;'Funnel setup'!$K$3&amp;'Funnel setup'!$K$4&amp;'Funnel setup'!$K$6,".",IF(A5211=".",1,A5211+1))</f>
        <v>.</v>
      </c>
      <c r="B5212" s="244" t="str">
        <f t="shared" si="81"/>
        <v/>
      </c>
    </row>
    <row r="5213" spans="1:2" x14ac:dyDescent="0.2">
      <c r="A5213" t="str">
        <f>IF(C5213&amp;G5213&amp;D5213&lt;&gt;'Funnel setup'!$K$3&amp;'Funnel setup'!$K$4&amp;'Funnel setup'!$K$6,".",IF(A5212=".",1,A5212+1))</f>
        <v>.</v>
      </c>
      <c r="B5213" s="244" t="str">
        <f t="shared" si="81"/>
        <v/>
      </c>
    </row>
    <row r="5214" spans="1:2" x14ac:dyDescent="0.2">
      <c r="A5214" t="str">
        <f>IF(C5214&amp;G5214&amp;D5214&lt;&gt;'Funnel setup'!$K$3&amp;'Funnel setup'!$K$4&amp;'Funnel setup'!$K$6,".",IF(A5213=".",1,A5213+1))</f>
        <v>.</v>
      </c>
      <c r="B5214" s="244" t="str">
        <f t="shared" si="81"/>
        <v/>
      </c>
    </row>
    <row r="5215" spans="1:2" x14ac:dyDescent="0.2">
      <c r="A5215" t="str">
        <f>IF(C5215&amp;G5215&amp;D5215&lt;&gt;'Funnel setup'!$K$3&amp;'Funnel setup'!$K$4&amp;'Funnel setup'!$K$6,".",IF(A5214=".",1,A5214+1))</f>
        <v>.</v>
      </c>
      <c r="B5215" s="244" t="str">
        <f t="shared" si="81"/>
        <v/>
      </c>
    </row>
    <row r="5216" spans="1:2" x14ac:dyDescent="0.2">
      <c r="A5216" t="str">
        <f>IF(C5216&amp;G5216&amp;D5216&lt;&gt;'Funnel setup'!$K$3&amp;'Funnel setup'!$K$4&amp;'Funnel setup'!$K$6,".",IF(A5215=".",1,A5215+1))</f>
        <v>.</v>
      </c>
      <c r="B5216" s="244" t="str">
        <f t="shared" si="81"/>
        <v/>
      </c>
    </row>
    <row r="5217" spans="1:2" x14ac:dyDescent="0.2">
      <c r="A5217" t="str">
        <f>IF(C5217&amp;G5217&amp;D5217&lt;&gt;'Funnel setup'!$K$3&amp;'Funnel setup'!$K$4&amp;'Funnel setup'!$K$6,".",IF(A5216=".",1,A5216+1))</f>
        <v>.</v>
      </c>
      <c r="B5217" s="244" t="str">
        <f t="shared" si="81"/>
        <v/>
      </c>
    </row>
    <row r="5218" spans="1:2" x14ac:dyDescent="0.2">
      <c r="A5218" t="str">
        <f>IF(C5218&amp;G5218&amp;D5218&lt;&gt;'Funnel setup'!$K$3&amp;'Funnel setup'!$K$4&amp;'Funnel setup'!$K$6,".",IF(A5217=".",1,A5217+1))</f>
        <v>.</v>
      </c>
      <c r="B5218" s="244" t="str">
        <f t="shared" si="81"/>
        <v/>
      </c>
    </row>
    <row r="5219" spans="1:2" x14ac:dyDescent="0.2">
      <c r="A5219" t="str">
        <f>IF(C5219&amp;G5219&amp;D5219&lt;&gt;'Funnel setup'!$K$3&amp;'Funnel setup'!$K$4&amp;'Funnel setup'!$K$6,".",IF(A5218=".",1,A5218+1))</f>
        <v>.</v>
      </c>
      <c r="B5219" s="244" t="str">
        <f t="shared" si="81"/>
        <v/>
      </c>
    </row>
    <row r="5220" spans="1:2" x14ac:dyDescent="0.2">
      <c r="A5220" t="str">
        <f>IF(C5220&amp;G5220&amp;D5220&lt;&gt;'Funnel setup'!$K$3&amp;'Funnel setup'!$K$4&amp;'Funnel setup'!$K$6,".",IF(A5219=".",1,A5219+1))</f>
        <v>.</v>
      </c>
      <c r="B5220" s="244" t="str">
        <f t="shared" si="81"/>
        <v/>
      </c>
    </row>
    <row r="5221" spans="1:2" x14ac:dyDescent="0.2">
      <c r="A5221" t="str">
        <f>IF(C5221&amp;G5221&amp;D5221&lt;&gt;'Funnel setup'!$K$3&amp;'Funnel setup'!$K$4&amp;'Funnel setup'!$K$6,".",IF(A5220=".",1,A5220+1))</f>
        <v>.</v>
      </c>
      <c r="B5221" s="244" t="str">
        <f t="shared" si="81"/>
        <v/>
      </c>
    </row>
    <row r="5222" spans="1:2" x14ac:dyDescent="0.2">
      <c r="A5222" t="str">
        <f>IF(C5222&amp;G5222&amp;D5222&lt;&gt;'Funnel setup'!$K$3&amp;'Funnel setup'!$K$4&amp;'Funnel setup'!$K$6,".",IF(A5221=".",1,A5221+1))</f>
        <v>.</v>
      </c>
      <c r="B5222" s="244" t="str">
        <f t="shared" si="81"/>
        <v/>
      </c>
    </row>
    <row r="5223" spans="1:2" x14ac:dyDescent="0.2">
      <c r="A5223" t="str">
        <f>IF(C5223&amp;G5223&amp;D5223&lt;&gt;'Funnel setup'!$K$3&amp;'Funnel setup'!$K$4&amp;'Funnel setup'!$K$6,".",IF(A5222=".",1,A5222+1))</f>
        <v>.</v>
      </c>
      <c r="B5223" s="244" t="str">
        <f t="shared" si="81"/>
        <v/>
      </c>
    </row>
    <row r="5224" spans="1:2" x14ac:dyDescent="0.2">
      <c r="A5224" t="str">
        <f>IF(C5224&amp;G5224&amp;D5224&lt;&gt;'Funnel setup'!$K$3&amp;'Funnel setup'!$K$4&amp;'Funnel setup'!$K$6,".",IF(A5223=".",1,A5223+1))</f>
        <v>.</v>
      </c>
      <c r="B5224" s="244" t="str">
        <f t="shared" si="81"/>
        <v/>
      </c>
    </row>
    <row r="5225" spans="1:2" x14ac:dyDescent="0.2">
      <c r="A5225" t="str">
        <f>IF(C5225&amp;G5225&amp;D5225&lt;&gt;'Funnel setup'!$K$3&amp;'Funnel setup'!$K$4&amp;'Funnel setup'!$K$6,".",IF(A5224=".",1,A5224+1))</f>
        <v>.</v>
      </c>
      <c r="B5225" s="244" t="str">
        <f t="shared" si="81"/>
        <v/>
      </c>
    </row>
    <row r="5226" spans="1:2" x14ac:dyDescent="0.2">
      <c r="A5226" t="str">
        <f>IF(C5226&amp;G5226&amp;D5226&lt;&gt;'Funnel setup'!$K$3&amp;'Funnel setup'!$K$4&amp;'Funnel setup'!$K$6,".",IF(A5225=".",1,A5225+1))</f>
        <v>.</v>
      </c>
      <c r="B5226" s="244" t="str">
        <f t="shared" si="81"/>
        <v/>
      </c>
    </row>
    <row r="5227" spans="1:2" x14ac:dyDescent="0.2">
      <c r="A5227" t="str">
        <f>IF(C5227&amp;G5227&amp;D5227&lt;&gt;'Funnel setup'!$K$3&amp;'Funnel setup'!$K$4&amp;'Funnel setup'!$K$6,".",IF(A5226=".",1,A5226+1))</f>
        <v>.</v>
      </c>
      <c r="B5227" s="244" t="str">
        <f t="shared" si="81"/>
        <v/>
      </c>
    </row>
    <row r="5228" spans="1:2" x14ac:dyDescent="0.2">
      <c r="A5228" t="str">
        <f>IF(C5228&amp;G5228&amp;D5228&lt;&gt;'Funnel setup'!$K$3&amp;'Funnel setup'!$K$4&amp;'Funnel setup'!$K$6,".",IF(A5227=".",1,A5227+1))</f>
        <v>.</v>
      </c>
      <c r="B5228" s="244" t="str">
        <f t="shared" si="81"/>
        <v/>
      </c>
    </row>
    <row r="5229" spans="1:2" x14ac:dyDescent="0.2">
      <c r="A5229" t="str">
        <f>IF(C5229&amp;G5229&amp;D5229&lt;&gt;'Funnel setup'!$K$3&amp;'Funnel setup'!$K$4&amp;'Funnel setup'!$K$6,".",IF(A5228=".",1,A5228+1))</f>
        <v>.</v>
      </c>
      <c r="B5229" s="244" t="str">
        <f t="shared" si="81"/>
        <v/>
      </c>
    </row>
    <row r="5230" spans="1:2" x14ac:dyDescent="0.2">
      <c r="A5230" t="str">
        <f>IF(C5230&amp;G5230&amp;D5230&lt;&gt;'Funnel setup'!$K$3&amp;'Funnel setup'!$K$4&amp;'Funnel setup'!$K$6,".",IF(A5229=".",1,A5229+1))</f>
        <v>.</v>
      </c>
      <c r="B5230" s="244" t="str">
        <f t="shared" si="81"/>
        <v/>
      </c>
    </row>
    <row r="5231" spans="1:2" x14ac:dyDescent="0.2">
      <c r="A5231" t="str">
        <f>IF(C5231&amp;G5231&amp;D5231&lt;&gt;'Funnel setup'!$K$3&amp;'Funnel setup'!$K$4&amp;'Funnel setup'!$K$6,".",IF(A5230=".",1,A5230+1))</f>
        <v>.</v>
      </c>
      <c r="B5231" s="244" t="str">
        <f t="shared" si="81"/>
        <v/>
      </c>
    </row>
    <row r="5232" spans="1:2" x14ac:dyDescent="0.2">
      <c r="A5232" t="str">
        <f>IF(C5232&amp;G5232&amp;D5232&lt;&gt;'Funnel setup'!$K$3&amp;'Funnel setup'!$K$4&amp;'Funnel setup'!$K$6,".",IF(A5231=".",1,A5231+1))</f>
        <v>.</v>
      </c>
      <c r="B5232" s="244" t="str">
        <f t="shared" si="81"/>
        <v/>
      </c>
    </row>
    <row r="5233" spans="1:2" x14ac:dyDescent="0.2">
      <c r="A5233" t="str">
        <f>IF(C5233&amp;G5233&amp;D5233&lt;&gt;'Funnel setup'!$K$3&amp;'Funnel setup'!$K$4&amp;'Funnel setup'!$K$6,".",IF(A5232=".",1,A5232+1))</f>
        <v>.</v>
      </c>
      <c r="B5233" s="244" t="str">
        <f t="shared" si="81"/>
        <v/>
      </c>
    </row>
    <row r="5234" spans="1:2" x14ac:dyDescent="0.2">
      <c r="A5234" t="str">
        <f>IF(C5234&amp;G5234&amp;D5234&lt;&gt;'Funnel setup'!$K$3&amp;'Funnel setup'!$K$4&amp;'Funnel setup'!$K$6,".",IF(A5233=".",1,A5233+1))</f>
        <v>.</v>
      </c>
      <c r="B5234" s="244" t="str">
        <f t="shared" si="81"/>
        <v/>
      </c>
    </row>
    <row r="5235" spans="1:2" x14ac:dyDescent="0.2">
      <c r="A5235" t="str">
        <f>IF(C5235&amp;G5235&amp;D5235&lt;&gt;'Funnel setup'!$K$3&amp;'Funnel setup'!$K$4&amp;'Funnel setup'!$K$6,".",IF(A5234=".",1,A5234+1))</f>
        <v>.</v>
      </c>
      <c r="B5235" s="244" t="str">
        <f t="shared" si="81"/>
        <v/>
      </c>
    </row>
    <row r="5236" spans="1:2" x14ac:dyDescent="0.2">
      <c r="A5236" t="str">
        <f>IF(C5236&amp;G5236&amp;D5236&lt;&gt;'Funnel setup'!$K$3&amp;'Funnel setup'!$K$4&amp;'Funnel setup'!$K$6,".",IF(A5235=".",1,A5235+1))</f>
        <v>.</v>
      </c>
      <c r="B5236" s="244" t="str">
        <f t="shared" si="81"/>
        <v/>
      </c>
    </row>
    <row r="5237" spans="1:2" x14ac:dyDescent="0.2">
      <c r="A5237" t="str">
        <f>IF(C5237&amp;G5237&amp;D5237&lt;&gt;'Funnel setup'!$K$3&amp;'Funnel setup'!$K$4&amp;'Funnel setup'!$K$6,".",IF(A5236=".",1,A5236+1))</f>
        <v>.</v>
      </c>
      <c r="B5237" s="244" t="str">
        <f t="shared" si="81"/>
        <v/>
      </c>
    </row>
    <row r="5238" spans="1:2" x14ac:dyDescent="0.2">
      <c r="A5238" t="str">
        <f>IF(C5238&amp;G5238&amp;D5238&lt;&gt;'Funnel setup'!$K$3&amp;'Funnel setup'!$K$4&amp;'Funnel setup'!$K$6,".",IF(A5237=".",1,A5237+1))</f>
        <v>.</v>
      </c>
      <c r="B5238" s="244" t="str">
        <f t="shared" si="81"/>
        <v/>
      </c>
    </row>
    <row r="5239" spans="1:2" x14ac:dyDescent="0.2">
      <c r="A5239" t="str">
        <f>IF(C5239&amp;G5239&amp;D5239&lt;&gt;'Funnel setup'!$K$3&amp;'Funnel setup'!$K$4&amp;'Funnel setup'!$K$6,".",IF(A5238=".",1,A5238+1))</f>
        <v>.</v>
      </c>
      <c r="B5239" s="244" t="str">
        <f t="shared" si="81"/>
        <v/>
      </c>
    </row>
    <row r="5240" spans="1:2" x14ac:dyDescent="0.2">
      <c r="A5240" t="str">
        <f>IF(C5240&amp;G5240&amp;D5240&lt;&gt;'Funnel setup'!$K$3&amp;'Funnel setup'!$K$4&amp;'Funnel setup'!$K$6,".",IF(A5239=".",1,A5239+1))</f>
        <v>.</v>
      </c>
      <c r="B5240" s="244" t="str">
        <f t="shared" si="81"/>
        <v/>
      </c>
    </row>
    <row r="5241" spans="1:2" x14ac:dyDescent="0.2">
      <c r="A5241" t="str">
        <f>IF(C5241&amp;G5241&amp;D5241&lt;&gt;'Funnel setup'!$K$3&amp;'Funnel setup'!$K$4&amp;'Funnel setup'!$K$6,".",IF(A5240=".",1,A5240+1))</f>
        <v>.</v>
      </c>
      <c r="B5241" s="244" t="str">
        <f t="shared" si="81"/>
        <v/>
      </c>
    </row>
    <row r="5242" spans="1:2" x14ac:dyDescent="0.2">
      <c r="A5242" t="str">
        <f>IF(C5242&amp;G5242&amp;D5242&lt;&gt;'Funnel setup'!$K$3&amp;'Funnel setup'!$K$4&amp;'Funnel setup'!$K$6,".",IF(A5241=".",1,A5241+1))</f>
        <v>.</v>
      </c>
      <c r="B5242" s="244" t="str">
        <f t="shared" si="81"/>
        <v/>
      </c>
    </row>
    <row r="5243" spans="1:2" x14ac:dyDescent="0.2">
      <c r="A5243" t="str">
        <f>IF(C5243&amp;G5243&amp;D5243&lt;&gt;'Funnel setup'!$K$3&amp;'Funnel setup'!$K$4&amp;'Funnel setup'!$K$6,".",IF(A5242=".",1,A5242+1))</f>
        <v>.</v>
      </c>
      <c r="B5243" s="244" t="str">
        <f t="shared" si="81"/>
        <v/>
      </c>
    </row>
    <row r="5244" spans="1:2" x14ac:dyDescent="0.2">
      <c r="A5244" t="str">
        <f>IF(C5244&amp;G5244&amp;D5244&lt;&gt;'Funnel setup'!$K$3&amp;'Funnel setup'!$K$4&amp;'Funnel setup'!$K$6,".",IF(A5243=".",1,A5243+1))</f>
        <v>.</v>
      </c>
      <c r="B5244" s="244" t="str">
        <f t="shared" si="81"/>
        <v/>
      </c>
    </row>
    <row r="5245" spans="1:2" x14ac:dyDescent="0.2">
      <c r="A5245" t="str">
        <f>IF(C5245&amp;G5245&amp;D5245&lt;&gt;'Funnel setup'!$K$3&amp;'Funnel setup'!$K$4&amp;'Funnel setup'!$K$6,".",IF(A5244=".",1,A5244+1))</f>
        <v>.</v>
      </c>
      <c r="B5245" s="244" t="str">
        <f t="shared" si="81"/>
        <v/>
      </c>
    </row>
    <row r="5246" spans="1:2" x14ac:dyDescent="0.2">
      <c r="A5246" t="str">
        <f>IF(C5246&amp;G5246&amp;D5246&lt;&gt;'Funnel setup'!$K$3&amp;'Funnel setup'!$K$4&amp;'Funnel setup'!$K$6,".",IF(A5245=".",1,A5245+1))</f>
        <v>.</v>
      </c>
      <c r="B5246" s="244" t="str">
        <f t="shared" si="81"/>
        <v/>
      </c>
    </row>
    <row r="5247" spans="1:2" x14ac:dyDescent="0.2">
      <c r="A5247" t="str">
        <f>IF(C5247&amp;G5247&amp;D5247&lt;&gt;'Funnel setup'!$K$3&amp;'Funnel setup'!$K$4&amp;'Funnel setup'!$K$6,".",IF(A5246=".",1,A5246+1))</f>
        <v>.</v>
      </c>
      <c r="B5247" s="244" t="str">
        <f t="shared" si="81"/>
        <v/>
      </c>
    </row>
    <row r="5248" spans="1:2" x14ac:dyDescent="0.2">
      <c r="A5248" t="str">
        <f>IF(C5248&amp;G5248&amp;D5248&lt;&gt;'Funnel setup'!$K$3&amp;'Funnel setup'!$K$4&amp;'Funnel setup'!$K$6,".",IF(A5247=".",1,A5247+1))</f>
        <v>.</v>
      </c>
      <c r="B5248" s="244" t="str">
        <f t="shared" si="81"/>
        <v/>
      </c>
    </row>
    <row r="5249" spans="1:2" x14ac:dyDescent="0.2">
      <c r="A5249" t="str">
        <f>IF(C5249&amp;G5249&amp;D5249&lt;&gt;'Funnel setup'!$K$3&amp;'Funnel setup'!$K$4&amp;'Funnel setup'!$K$6,".",IF(A5248=".",1,A5248+1))</f>
        <v>.</v>
      </c>
      <c r="B5249" s="244" t="str">
        <f t="shared" si="81"/>
        <v/>
      </c>
    </row>
    <row r="5250" spans="1:2" x14ac:dyDescent="0.2">
      <c r="A5250" t="str">
        <f>IF(C5250&amp;G5250&amp;D5250&lt;&gt;'Funnel setup'!$K$3&amp;'Funnel setup'!$K$4&amp;'Funnel setup'!$K$6,".",IF(A5249=".",1,A5249+1))</f>
        <v>.</v>
      </c>
      <c r="B5250" s="244" t="str">
        <f t="shared" ref="B5250:B5313" si="82">C5250&amp;D5250&amp;F5250&amp;G5250</f>
        <v/>
      </c>
    </row>
    <row r="5251" spans="1:2" x14ac:dyDescent="0.2">
      <c r="A5251" t="str">
        <f>IF(C5251&amp;G5251&amp;D5251&lt;&gt;'Funnel setup'!$K$3&amp;'Funnel setup'!$K$4&amp;'Funnel setup'!$K$6,".",IF(A5250=".",1,A5250+1))</f>
        <v>.</v>
      </c>
      <c r="B5251" s="244" t="str">
        <f t="shared" si="82"/>
        <v/>
      </c>
    </row>
    <row r="5252" spans="1:2" x14ac:dyDescent="0.2">
      <c r="A5252" t="str">
        <f>IF(C5252&amp;G5252&amp;D5252&lt;&gt;'Funnel setup'!$K$3&amp;'Funnel setup'!$K$4&amp;'Funnel setup'!$K$6,".",IF(A5251=".",1,A5251+1))</f>
        <v>.</v>
      </c>
      <c r="B5252" s="244" t="str">
        <f t="shared" si="82"/>
        <v/>
      </c>
    </row>
    <row r="5253" spans="1:2" x14ac:dyDescent="0.2">
      <c r="A5253" t="str">
        <f>IF(C5253&amp;G5253&amp;D5253&lt;&gt;'Funnel setup'!$K$3&amp;'Funnel setup'!$K$4&amp;'Funnel setup'!$K$6,".",IF(A5252=".",1,A5252+1))</f>
        <v>.</v>
      </c>
      <c r="B5253" s="244" t="str">
        <f t="shared" si="82"/>
        <v/>
      </c>
    </row>
    <row r="5254" spans="1:2" x14ac:dyDescent="0.2">
      <c r="A5254" t="str">
        <f>IF(C5254&amp;G5254&amp;D5254&lt;&gt;'Funnel setup'!$K$3&amp;'Funnel setup'!$K$4&amp;'Funnel setup'!$K$6,".",IF(A5253=".",1,A5253+1))</f>
        <v>.</v>
      </c>
      <c r="B5254" s="244" t="str">
        <f t="shared" si="82"/>
        <v/>
      </c>
    </row>
    <row r="5255" spans="1:2" x14ac:dyDescent="0.2">
      <c r="A5255" t="str">
        <f>IF(C5255&amp;G5255&amp;D5255&lt;&gt;'Funnel setup'!$K$3&amp;'Funnel setup'!$K$4&amp;'Funnel setup'!$K$6,".",IF(A5254=".",1,A5254+1))</f>
        <v>.</v>
      </c>
      <c r="B5255" s="244" t="str">
        <f t="shared" si="82"/>
        <v/>
      </c>
    </row>
    <row r="5256" spans="1:2" x14ac:dyDescent="0.2">
      <c r="A5256" t="str">
        <f>IF(C5256&amp;G5256&amp;D5256&lt;&gt;'Funnel setup'!$K$3&amp;'Funnel setup'!$K$4&amp;'Funnel setup'!$K$6,".",IF(A5255=".",1,A5255+1))</f>
        <v>.</v>
      </c>
      <c r="B5256" s="244" t="str">
        <f t="shared" si="82"/>
        <v/>
      </c>
    </row>
    <row r="5257" spans="1:2" x14ac:dyDescent="0.2">
      <c r="A5257" t="str">
        <f>IF(C5257&amp;G5257&amp;D5257&lt;&gt;'Funnel setup'!$K$3&amp;'Funnel setup'!$K$4&amp;'Funnel setup'!$K$6,".",IF(A5256=".",1,A5256+1))</f>
        <v>.</v>
      </c>
      <c r="B5257" s="244" t="str">
        <f t="shared" si="82"/>
        <v/>
      </c>
    </row>
    <row r="5258" spans="1:2" x14ac:dyDescent="0.2">
      <c r="A5258" t="str">
        <f>IF(C5258&amp;G5258&amp;D5258&lt;&gt;'Funnel setup'!$K$3&amp;'Funnel setup'!$K$4&amp;'Funnel setup'!$K$6,".",IF(A5257=".",1,A5257+1))</f>
        <v>.</v>
      </c>
      <c r="B5258" s="244" t="str">
        <f t="shared" si="82"/>
        <v/>
      </c>
    </row>
    <row r="5259" spans="1:2" x14ac:dyDescent="0.2">
      <c r="A5259" t="str">
        <f>IF(C5259&amp;G5259&amp;D5259&lt;&gt;'Funnel setup'!$K$3&amp;'Funnel setup'!$K$4&amp;'Funnel setup'!$K$6,".",IF(A5258=".",1,A5258+1))</f>
        <v>.</v>
      </c>
      <c r="B5259" s="244" t="str">
        <f t="shared" si="82"/>
        <v/>
      </c>
    </row>
    <row r="5260" spans="1:2" x14ac:dyDescent="0.2">
      <c r="A5260" t="str">
        <f>IF(C5260&amp;G5260&amp;D5260&lt;&gt;'Funnel setup'!$K$3&amp;'Funnel setup'!$K$4&amp;'Funnel setup'!$K$6,".",IF(A5259=".",1,A5259+1))</f>
        <v>.</v>
      </c>
      <c r="B5260" s="244" t="str">
        <f t="shared" si="82"/>
        <v/>
      </c>
    </row>
    <row r="5261" spans="1:2" x14ac:dyDescent="0.2">
      <c r="A5261" t="str">
        <f>IF(C5261&amp;G5261&amp;D5261&lt;&gt;'Funnel setup'!$K$3&amp;'Funnel setup'!$K$4&amp;'Funnel setup'!$K$6,".",IF(A5260=".",1,A5260+1))</f>
        <v>.</v>
      </c>
      <c r="B5261" s="244" t="str">
        <f t="shared" si="82"/>
        <v/>
      </c>
    </row>
    <row r="5262" spans="1:2" x14ac:dyDescent="0.2">
      <c r="A5262" t="str">
        <f>IF(C5262&amp;G5262&amp;D5262&lt;&gt;'Funnel setup'!$K$3&amp;'Funnel setup'!$K$4&amp;'Funnel setup'!$K$6,".",IF(A5261=".",1,A5261+1))</f>
        <v>.</v>
      </c>
      <c r="B5262" s="244" t="str">
        <f t="shared" si="82"/>
        <v/>
      </c>
    </row>
    <row r="5263" spans="1:2" x14ac:dyDescent="0.2">
      <c r="A5263" t="str">
        <f>IF(C5263&amp;G5263&amp;D5263&lt;&gt;'Funnel setup'!$K$3&amp;'Funnel setup'!$K$4&amp;'Funnel setup'!$K$6,".",IF(A5262=".",1,A5262+1))</f>
        <v>.</v>
      </c>
      <c r="B5263" s="244" t="str">
        <f t="shared" si="82"/>
        <v/>
      </c>
    </row>
    <row r="5264" spans="1:2" x14ac:dyDescent="0.2">
      <c r="A5264" t="str">
        <f>IF(C5264&amp;G5264&amp;D5264&lt;&gt;'Funnel setup'!$K$3&amp;'Funnel setup'!$K$4&amp;'Funnel setup'!$K$6,".",IF(A5263=".",1,A5263+1))</f>
        <v>.</v>
      </c>
      <c r="B5264" s="244" t="str">
        <f t="shared" si="82"/>
        <v/>
      </c>
    </row>
    <row r="5265" spans="1:2" x14ac:dyDescent="0.2">
      <c r="A5265" t="str">
        <f>IF(C5265&amp;G5265&amp;D5265&lt;&gt;'Funnel setup'!$K$3&amp;'Funnel setup'!$K$4&amp;'Funnel setup'!$K$6,".",IF(A5264=".",1,A5264+1))</f>
        <v>.</v>
      </c>
      <c r="B5265" s="244" t="str">
        <f t="shared" si="82"/>
        <v/>
      </c>
    </row>
    <row r="5266" spans="1:2" x14ac:dyDescent="0.2">
      <c r="A5266" t="str">
        <f>IF(C5266&amp;G5266&amp;D5266&lt;&gt;'Funnel setup'!$K$3&amp;'Funnel setup'!$K$4&amp;'Funnel setup'!$K$6,".",IF(A5265=".",1,A5265+1))</f>
        <v>.</v>
      </c>
      <c r="B5266" s="244" t="str">
        <f t="shared" si="82"/>
        <v/>
      </c>
    </row>
    <row r="5267" spans="1:2" x14ac:dyDescent="0.2">
      <c r="A5267" t="str">
        <f>IF(C5267&amp;G5267&amp;D5267&lt;&gt;'Funnel setup'!$K$3&amp;'Funnel setup'!$K$4&amp;'Funnel setup'!$K$6,".",IF(A5266=".",1,A5266+1))</f>
        <v>.</v>
      </c>
      <c r="B5267" s="244" t="str">
        <f t="shared" si="82"/>
        <v/>
      </c>
    </row>
    <row r="5268" spans="1:2" x14ac:dyDescent="0.2">
      <c r="A5268" t="str">
        <f>IF(C5268&amp;G5268&amp;D5268&lt;&gt;'Funnel setup'!$K$3&amp;'Funnel setup'!$K$4&amp;'Funnel setup'!$K$6,".",IF(A5267=".",1,A5267+1))</f>
        <v>.</v>
      </c>
      <c r="B5268" s="244" t="str">
        <f t="shared" si="82"/>
        <v/>
      </c>
    </row>
    <row r="5269" spans="1:2" x14ac:dyDescent="0.2">
      <c r="A5269" t="str">
        <f>IF(C5269&amp;G5269&amp;D5269&lt;&gt;'Funnel setup'!$K$3&amp;'Funnel setup'!$K$4&amp;'Funnel setup'!$K$6,".",IF(A5268=".",1,A5268+1))</f>
        <v>.</v>
      </c>
      <c r="B5269" s="244" t="str">
        <f t="shared" si="82"/>
        <v/>
      </c>
    </row>
    <row r="5270" spans="1:2" x14ac:dyDescent="0.2">
      <c r="A5270" t="str">
        <f>IF(C5270&amp;G5270&amp;D5270&lt;&gt;'Funnel setup'!$K$3&amp;'Funnel setup'!$K$4&amp;'Funnel setup'!$K$6,".",IF(A5269=".",1,A5269+1))</f>
        <v>.</v>
      </c>
      <c r="B5270" s="244" t="str">
        <f t="shared" si="82"/>
        <v/>
      </c>
    </row>
    <row r="5271" spans="1:2" x14ac:dyDescent="0.2">
      <c r="A5271" t="str">
        <f>IF(C5271&amp;G5271&amp;D5271&lt;&gt;'Funnel setup'!$K$3&amp;'Funnel setup'!$K$4&amp;'Funnel setup'!$K$6,".",IF(A5270=".",1,A5270+1))</f>
        <v>.</v>
      </c>
      <c r="B5271" s="244" t="str">
        <f t="shared" si="82"/>
        <v/>
      </c>
    </row>
    <row r="5272" spans="1:2" x14ac:dyDescent="0.2">
      <c r="A5272" t="str">
        <f>IF(C5272&amp;G5272&amp;D5272&lt;&gt;'Funnel setup'!$K$3&amp;'Funnel setup'!$K$4&amp;'Funnel setup'!$K$6,".",IF(A5271=".",1,A5271+1))</f>
        <v>.</v>
      </c>
      <c r="B5272" s="244" t="str">
        <f t="shared" si="82"/>
        <v/>
      </c>
    </row>
    <row r="5273" spans="1:2" x14ac:dyDescent="0.2">
      <c r="A5273" t="str">
        <f>IF(C5273&amp;G5273&amp;D5273&lt;&gt;'Funnel setup'!$K$3&amp;'Funnel setup'!$K$4&amp;'Funnel setup'!$K$6,".",IF(A5272=".",1,A5272+1))</f>
        <v>.</v>
      </c>
      <c r="B5273" s="244" t="str">
        <f t="shared" si="82"/>
        <v/>
      </c>
    </row>
    <row r="5274" spans="1:2" x14ac:dyDescent="0.2">
      <c r="A5274" t="str">
        <f>IF(C5274&amp;G5274&amp;D5274&lt;&gt;'Funnel setup'!$K$3&amp;'Funnel setup'!$K$4&amp;'Funnel setup'!$K$6,".",IF(A5273=".",1,A5273+1))</f>
        <v>.</v>
      </c>
      <c r="B5274" s="244" t="str">
        <f t="shared" si="82"/>
        <v/>
      </c>
    </row>
    <row r="5275" spans="1:2" x14ac:dyDescent="0.2">
      <c r="A5275" t="str">
        <f>IF(C5275&amp;G5275&amp;D5275&lt;&gt;'Funnel setup'!$K$3&amp;'Funnel setup'!$K$4&amp;'Funnel setup'!$K$6,".",IF(A5274=".",1,A5274+1))</f>
        <v>.</v>
      </c>
      <c r="B5275" s="244" t="str">
        <f t="shared" si="82"/>
        <v/>
      </c>
    </row>
    <row r="5276" spans="1:2" x14ac:dyDescent="0.2">
      <c r="A5276" t="str">
        <f>IF(C5276&amp;G5276&amp;D5276&lt;&gt;'Funnel setup'!$K$3&amp;'Funnel setup'!$K$4&amp;'Funnel setup'!$K$6,".",IF(A5275=".",1,A5275+1))</f>
        <v>.</v>
      </c>
      <c r="B5276" s="244" t="str">
        <f t="shared" si="82"/>
        <v/>
      </c>
    </row>
    <row r="5277" spans="1:2" x14ac:dyDescent="0.2">
      <c r="A5277" t="str">
        <f>IF(C5277&amp;G5277&amp;D5277&lt;&gt;'Funnel setup'!$K$3&amp;'Funnel setup'!$K$4&amp;'Funnel setup'!$K$6,".",IF(A5276=".",1,A5276+1))</f>
        <v>.</v>
      </c>
      <c r="B5277" s="244" t="str">
        <f t="shared" si="82"/>
        <v/>
      </c>
    </row>
    <row r="5278" spans="1:2" x14ac:dyDescent="0.2">
      <c r="A5278" t="str">
        <f>IF(C5278&amp;G5278&amp;D5278&lt;&gt;'Funnel setup'!$K$3&amp;'Funnel setup'!$K$4&amp;'Funnel setup'!$K$6,".",IF(A5277=".",1,A5277+1))</f>
        <v>.</v>
      </c>
      <c r="B5278" s="244" t="str">
        <f t="shared" si="82"/>
        <v/>
      </c>
    </row>
    <row r="5279" spans="1:2" x14ac:dyDescent="0.2">
      <c r="A5279" t="str">
        <f>IF(C5279&amp;G5279&amp;D5279&lt;&gt;'Funnel setup'!$K$3&amp;'Funnel setup'!$K$4&amp;'Funnel setup'!$K$6,".",IF(A5278=".",1,A5278+1))</f>
        <v>.</v>
      </c>
      <c r="B5279" s="244" t="str">
        <f t="shared" si="82"/>
        <v/>
      </c>
    </row>
    <row r="5280" spans="1:2" x14ac:dyDescent="0.2">
      <c r="A5280" t="str">
        <f>IF(C5280&amp;G5280&amp;D5280&lt;&gt;'Funnel setup'!$K$3&amp;'Funnel setup'!$K$4&amp;'Funnel setup'!$K$6,".",IF(A5279=".",1,A5279+1))</f>
        <v>.</v>
      </c>
      <c r="B5280" s="244" t="str">
        <f t="shared" si="82"/>
        <v/>
      </c>
    </row>
    <row r="5281" spans="1:2" x14ac:dyDescent="0.2">
      <c r="A5281" t="str">
        <f>IF(C5281&amp;G5281&amp;D5281&lt;&gt;'Funnel setup'!$K$3&amp;'Funnel setup'!$K$4&amp;'Funnel setup'!$K$6,".",IF(A5280=".",1,A5280+1))</f>
        <v>.</v>
      </c>
      <c r="B5281" s="244" t="str">
        <f t="shared" si="82"/>
        <v/>
      </c>
    </row>
    <row r="5282" spans="1:2" x14ac:dyDescent="0.2">
      <c r="A5282" t="str">
        <f>IF(C5282&amp;G5282&amp;D5282&lt;&gt;'Funnel setup'!$K$3&amp;'Funnel setup'!$K$4&amp;'Funnel setup'!$K$6,".",IF(A5281=".",1,A5281+1))</f>
        <v>.</v>
      </c>
      <c r="B5282" s="244" t="str">
        <f t="shared" si="82"/>
        <v/>
      </c>
    </row>
    <row r="5283" spans="1:2" x14ac:dyDescent="0.2">
      <c r="A5283" t="str">
        <f>IF(C5283&amp;G5283&amp;D5283&lt;&gt;'Funnel setup'!$K$3&amp;'Funnel setup'!$K$4&amp;'Funnel setup'!$K$6,".",IF(A5282=".",1,A5282+1))</f>
        <v>.</v>
      </c>
      <c r="B5283" s="244" t="str">
        <f t="shared" si="82"/>
        <v/>
      </c>
    </row>
    <row r="5284" spans="1:2" x14ac:dyDescent="0.2">
      <c r="A5284" t="str">
        <f>IF(C5284&amp;G5284&amp;D5284&lt;&gt;'Funnel setup'!$K$3&amp;'Funnel setup'!$K$4&amp;'Funnel setup'!$K$6,".",IF(A5283=".",1,A5283+1))</f>
        <v>.</v>
      </c>
      <c r="B5284" s="244" t="str">
        <f t="shared" si="82"/>
        <v/>
      </c>
    </row>
    <row r="5285" spans="1:2" x14ac:dyDescent="0.2">
      <c r="A5285" t="str">
        <f>IF(C5285&amp;G5285&amp;D5285&lt;&gt;'Funnel setup'!$K$3&amp;'Funnel setup'!$K$4&amp;'Funnel setup'!$K$6,".",IF(A5284=".",1,A5284+1))</f>
        <v>.</v>
      </c>
      <c r="B5285" s="244" t="str">
        <f t="shared" si="82"/>
        <v/>
      </c>
    </row>
    <row r="5286" spans="1:2" x14ac:dyDescent="0.2">
      <c r="A5286" t="str">
        <f>IF(C5286&amp;G5286&amp;D5286&lt;&gt;'Funnel setup'!$K$3&amp;'Funnel setup'!$K$4&amp;'Funnel setup'!$K$6,".",IF(A5285=".",1,A5285+1))</f>
        <v>.</v>
      </c>
      <c r="B5286" s="244" t="str">
        <f t="shared" si="82"/>
        <v/>
      </c>
    </row>
    <row r="5287" spans="1:2" x14ac:dyDescent="0.2">
      <c r="A5287" t="str">
        <f>IF(C5287&amp;G5287&amp;D5287&lt;&gt;'Funnel setup'!$K$3&amp;'Funnel setup'!$K$4&amp;'Funnel setup'!$K$6,".",IF(A5286=".",1,A5286+1))</f>
        <v>.</v>
      </c>
      <c r="B5287" s="244" t="str">
        <f t="shared" si="82"/>
        <v/>
      </c>
    </row>
    <row r="5288" spans="1:2" x14ac:dyDescent="0.2">
      <c r="A5288" t="str">
        <f>IF(C5288&amp;G5288&amp;D5288&lt;&gt;'Funnel setup'!$K$3&amp;'Funnel setup'!$K$4&amp;'Funnel setup'!$K$6,".",IF(A5287=".",1,A5287+1))</f>
        <v>.</v>
      </c>
      <c r="B5288" s="244" t="str">
        <f t="shared" si="82"/>
        <v/>
      </c>
    </row>
    <row r="5289" spans="1:2" x14ac:dyDescent="0.2">
      <c r="A5289" t="str">
        <f>IF(C5289&amp;G5289&amp;D5289&lt;&gt;'Funnel setup'!$K$3&amp;'Funnel setup'!$K$4&amp;'Funnel setup'!$K$6,".",IF(A5288=".",1,A5288+1))</f>
        <v>.</v>
      </c>
      <c r="B5289" s="244" t="str">
        <f t="shared" si="82"/>
        <v/>
      </c>
    </row>
    <row r="5290" spans="1:2" x14ac:dyDescent="0.2">
      <c r="A5290" t="str">
        <f>IF(C5290&amp;G5290&amp;D5290&lt;&gt;'Funnel setup'!$K$3&amp;'Funnel setup'!$K$4&amp;'Funnel setup'!$K$6,".",IF(A5289=".",1,A5289+1))</f>
        <v>.</v>
      </c>
      <c r="B5290" s="244" t="str">
        <f t="shared" si="82"/>
        <v/>
      </c>
    </row>
    <row r="5291" spans="1:2" x14ac:dyDescent="0.2">
      <c r="A5291" t="str">
        <f>IF(C5291&amp;G5291&amp;D5291&lt;&gt;'Funnel setup'!$K$3&amp;'Funnel setup'!$K$4&amp;'Funnel setup'!$K$6,".",IF(A5290=".",1,A5290+1))</f>
        <v>.</v>
      </c>
      <c r="B5291" s="244" t="str">
        <f t="shared" si="82"/>
        <v/>
      </c>
    </row>
    <row r="5292" spans="1:2" x14ac:dyDescent="0.2">
      <c r="A5292" t="str">
        <f>IF(C5292&amp;G5292&amp;D5292&lt;&gt;'Funnel setup'!$K$3&amp;'Funnel setup'!$K$4&amp;'Funnel setup'!$K$6,".",IF(A5291=".",1,A5291+1))</f>
        <v>.</v>
      </c>
      <c r="B5292" s="244" t="str">
        <f t="shared" si="82"/>
        <v/>
      </c>
    </row>
    <row r="5293" spans="1:2" x14ac:dyDescent="0.2">
      <c r="A5293" t="str">
        <f>IF(C5293&amp;G5293&amp;D5293&lt;&gt;'Funnel setup'!$K$3&amp;'Funnel setup'!$K$4&amp;'Funnel setup'!$K$6,".",IF(A5292=".",1,A5292+1))</f>
        <v>.</v>
      </c>
      <c r="B5293" s="244" t="str">
        <f t="shared" si="82"/>
        <v/>
      </c>
    </row>
    <row r="5294" spans="1:2" x14ac:dyDescent="0.2">
      <c r="A5294" t="str">
        <f>IF(C5294&amp;G5294&amp;D5294&lt;&gt;'Funnel setup'!$K$3&amp;'Funnel setup'!$K$4&amp;'Funnel setup'!$K$6,".",IF(A5293=".",1,A5293+1))</f>
        <v>.</v>
      </c>
      <c r="B5294" s="244" t="str">
        <f t="shared" si="82"/>
        <v/>
      </c>
    </row>
    <row r="5295" spans="1:2" x14ac:dyDescent="0.2">
      <c r="A5295" t="str">
        <f>IF(C5295&amp;G5295&amp;D5295&lt;&gt;'Funnel setup'!$K$3&amp;'Funnel setup'!$K$4&amp;'Funnel setup'!$K$6,".",IF(A5294=".",1,A5294+1))</f>
        <v>.</v>
      </c>
      <c r="B5295" s="244" t="str">
        <f t="shared" si="82"/>
        <v/>
      </c>
    </row>
    <row r="5296" spans="1:2" x14ac:dyDescent="0.2">
      <c r="A5296" t="str">
        <f>IF(C5296&amp;G5296&amp;D5296&lt;&gt;'Funnel setup'!$K$3&amp;'Funnel setup'!$K$4&amp;'Funnel setup'!$K$6,".",IF(A5295=".",1,A5295+1))</f>
        <v>.</v>
      </c>
      <c r="B5296" s="244" t="str">
        <f t="shared" si="82"/>
        <v/>
      </c>
    </row>
    <row r="5297" spans="1:2" x14ac:dyDescent="0.2">
      <c r="A5297" t="str">
        <f>IF(C5297&amp;G5297&amp;D5297&lt;&gt;'Funnel setup'!$K$3&amp;'Funnel setup'!$K$4&amp;'Funnel setup'!$K$6,".",IF(A5296=".",1,A5296+1))</f>
        <v>.</v>
      </c>
      <c r="B5297" s="244" t="str">
        <f t="shared" si="82"/>
        <v/>
      </c>
    </row>
    <row r="5298" spans="1:2" x14ac:dyDescent="0.2">
      <c r="A5298" t="str">
        <f>IF(C5298&amp;G5298&amp;D5298&lt;&gt;'Funnel setup'!$K$3&amp;'Funnel setup'!$K$4&amp;'Funnel setup'!$K$6,".",IF(A5297=".",1,A5297+1))</f>
        <v>.</v>
      </c>
      <c r="B5298" s="244" t="str">
        <f t="shared" si="82"/>
        <v/>
      </c>
    </row>
    <row r="5299" spans="1:2" x14ac:dyDescent="0.2">
      <c r="A5299" t="str">
        <f>IF(C5299&amp;G5299&amp;D5299&lt;&gt;'Funnel setup'!$K$3&amp;'Funnel setup'!$K$4&amp;'Funnel setup'!$K$6,".",IF(A5298=".",1,A5298+1))</f>
        <v>.</v>
      </c>
      <c r="B5299" s="244" t="str">
        <f t="shared" si="82"/>
        <v/>
      </c>
    </row>
    <row r="5300" spans="1:2" x14ac:dyDescent="0.2">
      <c r="A5300" t="str">
        <f>IF(C5300&amp;G5300&amp;D5300&lt;&gt;'Funnel setup'!$K$3&amp;'Funnel setup'!$K$4&amp;'Funnel setup'!$K$6,".",IF(A5299=".",1,A5299+1))</f>
        <v>.</v>
      </c>
      <c r="B5300" s="244" t="str">
        <f t="shared" si="82"/>
        <v/>
      </c>
    </row>
    <row r="5301" spans="1:2" x14ac:dyDescent="0.2">
      <c r="A5301" t="str">
        <f>IF(C5301&amp;G5301&amp;D5301&lt;&gt;'Funnel setup'!$K$3&amp;'Funnel setup'!$K$4&amp;'Funnel setup'!$K$6,".",IF(A5300=".",1,A5300+1))</f>
        <v>.</v>
      </c>
      <c r="B5301" s="244" t="str">
        <f t="shared" si="82"/>
        <v/>
      </c>
    </row>
    <row r="5302" spans="1:2" x14ac:dyDescent="0.2">
      <c r="A5302" t="str">
        <f>IF(C5302&amp;G5302&amp;D5302&lt;&gt;'Funnel setup'!$K$3&amp;'Funnel setup'!$K$4&amp;'Funnel setup'!$K$6,".",IF(A5301=".",1,A5301+1))</f>
        <v>.</v>
      </c>
      <c r="B5302" s="244" t="str">
        <f t="shared" si="82"/>
        <v/>
      </c>
    </row>
    <row r="5303" spans="1:2" x14ac:dyDescent="0.2">
      <c r="A5303" t="str">
        <f>IF(C5303&amp;G5303&amp;D5303&lt;&gt;'Funnel setup'!$K$3&amp;'Funnel setup'!$K$4&amp;'Funnel setup'!$K$6,".",IF(A5302=".",1,A5302+1))</f>
        <v>.</v>
      </c>
      <c r="B5303" s="244" t="str">
        <f t="shared" si="82"/>
        <v/>
      </c>
    </row>
    <row r="5304" spans="1:2" x14ac:dyDescent="0.2">
      <c r="A5304" t="str">
        <f>IF(C5304&amp;G5304&amp;D5304&lt;&gt;'Funnel setup'!$K$3&amp;'Funnel setup'!$K$4&amp;'Funnel setup'!$K$6,".",IF(A5303=".",1,A5303+1))</f>
        <v>.</v>
      </c>
      <c r="B5304" s="244" t="str">
        <f t="shared" si="82"/>
        <v/>
      </c>
    </row>
    <row r="5305" spans="1:2" x14ac:dyDescent="0.2">
      <c r="A5305" t="str">
        <f>IF(C5305&amp;G5305&amp;D5305&lt;&gt;'Funnel setup'!$K$3&amp;'Funnel setup'!$K$4&amp;'Funnel setup'!$K$6,".",IF(A5304=".",1,A5304+1))</f>
        <v>.</v>
      </c>
      <c r="B5305" s="244" t="str">
        <f t="shared" si="82"/>
        <v/>
      </c>
    </row>
    <row r="5306" spans="1:2" x14ac:dyDescent="0.2">
      <c r="A5306" t="str">
        <f>IF(C5306&amp;G5306&amp;D5306&lt;&gt;'Funnel setup'!$K$3&amp;'Funnel setup'!$K$4&amp;'Funnel setup'!$K$6,".",IF(A5305=".",1,A5305+1))</f>
        <v>.</v>
      </c>
      <c r="B5306" s="244" t="str">
        <f t="shared" si="82"/>
        <v/>
      </c>
    </row>
    <row r="5307" spans="1:2" x14ac:dyDescent="0.2">
      <c r="A5307" t="str">
        <f>IF(C5307&amp;G5307&amp;D5307&lt;&gt;'Funnel setup'!$K$3&amp;'Funnel setup'!$K$4&amp;'Funnel setup'!$K$6,".",IF(A5306=".",1,A5306+1))</f>
        <v>.</v>
      </c>
      <c r="B5307" s="244" t="str">
        <f t="shared" si="82"/>
        <v/>
      </c>
    </row>
    <row r="5308" spans="1:2" x14ac:dyDescent="0.2">
      <c r="A5308" t="str">
        <f>IF(C5308&amp;G5308&amp;D5308&lt;&gt;'Funnel setup'!$K$3&amp;'Funnel setup'!$K$4&amp;'Funnel setup'!$K$6,".",IF(A5307=".",1,A5307+1))</f>
        <v>.</v>
      </c>
      <c r="B5308" s="244" t="str">
        <f t="shared" si="82"/>
        <v/>
      </c>
    </row>
    <row r="5309" spans="1:2" x14ac:dyDescent="0.2">
      <c r="A5309" t="str">
        <f>IF(C5309&amp;G5309&amp;D5309&lt;&gt;'Funnel setup'!$K$3&amp;'Funnel setup'!$K$4&amp;'Funnel setup'!$K$6,".",IF(A5308=".",1,A5308+1))</f>
        <v>.</v>
      </c>
      <c r="B5309" s="244" t="str">
        <f t="shared" si="82"/>
        <v/>
      </c>
    </row>
    <row r="5310" spans="1:2" x14ac:dyDescent="0.2">
      <c r="A5310" t="str">
        <f>IF(C5310&amp;G5310&amp;D5310&lt;&gt;'Funnel setup'!$K$3&amp;'Funnel setup'!$K$4&amp;'Funnel setup'!$K$6,".",IF(A5309=".",1,A5309+1))</f>
        <v>.</v>
      </c>
      <c r="B5310" s="244" t="str">
        <f t="shared" si="82"/>
        <v/>
      </c>
    </row>
    <row r="5311" spans="1:2" x14ac:dyDescent="0.2">
      <c r="A5311" t="str">
        <f>IF(C5311&amp;G5311&amp;D5311&lt;&gt;'Funnel setup'!$K$3&amp;'Funnel setup'!$K$4&amp;'Funnel setup'!$K$6,".",IF(A5310=".",1,A5310+1))</f>
        <v>.</v>
      </c>
      <c r="B5311" s="244" t="str">
        <f t="shared" si="82"/>
        <v/>
      </c>
    </row>
    <row r="5312" spans="1:2" x14ac:dyDescent="0.2">
      <c r="A5312" t="str">
        <f>IF(C5312&amp;G5312&amp;D5312&lt;&gt;'Funnel setup'!$K$3&amp;'Funnel setup'!$K$4&amp;'Funnel setup'!$K$6,".",IF(A5311=".",1,A5311+1))</f>
        <v>.</v>
      </c>
      <c r="B5312" s="244" t="str">
        <f t="shared" si="82"/>
        <v/>
      </c>
    </row>
    <row r="5313" spans="1:2" x14ac:dyDescent="0.2">
      <c r="A5313" t="str">
        <f>IF(C5313&amp;G5313&amp;D5313&lt;&gt;'Funnel setup'!$K$3&amp;'Funnel setup'!$K$4&amp;'Funnel setup'!$K$6,".",IF(A5312=".",1,A5312+1))</f>
        <v>.</v>
      </c>
      <c r="B5313" s="244" t="str">
        <f t="shared" si="82"/>
        <v/>
      </c>
    </row>
    <row r="5314" spans="1:2" x14ac:dyDescent="0.2">
      <c r="A5314" t="str">
        <f>IF(C5314&amp;G5314&amp;D5314&lt;&gt;'Funnel setup'!$K$3&amp;'Funnel setup'!$K$4&amp;'Funnel setup'!$K$6,".",IF(A5313=".",1,A5313+1))</f>
        <v>.</v>
      </c>
      <c r="B5314" s="244" t="str">
        <f t="shared" ref="B5314:B5377" si="83">C5314&amp;D5314&amp;F5314&amp;G5314</f>
        <v/>
      </c>
    </row>
    <row r="5315" spans="1:2" x14ac:dyDescent="0.2">
      <c r="A5315" t="str">
        <f>IF(C5315&amp;G5315&amp;D5315&lt;&gt;'Funnel setup'!$K$3&amp;'Funnel setup'!$K$4&amp;'Funnel setup'!$K$6,".",IF(A5314=".",1,A5314+1))</f>
        <v>.</v>
      </c>
      <c r="B5315" s="244" t="str">
        <f t="shared" si="83"/>
        <v/>
      </c>
    </row>
    <row r="5316" spans="1:2" x14ac:dyDescent="0.2">
      <c r="A5316" t="str">
        <f>IF(C5316&amp;G5316&amp;D5316&lt;&gt;'Funnel setup'!$K$3&amp;'Funnel setup'!$K$4&amp;'Funnel setup'!$K$6,".",IF(A5315=".",1,A5315+1))</f>
        <v>.</v>
      </c>
      <c r="B5316" s="244" t="str">
        <f t="shared" si="83"/>
        <v/>
      </c>
    </row>
    <row r="5317" spans="1:2" x14ac:dyDescent="0.2">
      <c r="A5317" t="str">
        <f>IF(C5317&amp;G5317&amp;D5317&lt;&gt;'Funnel setup'!$K$3&amp;'Funnel setup'!$K$4&amp;'Funnel setup'!$K$6,".",IF(A5316=".",1,A5316+1))</f>
        <v>.</v>
      </c>
      <c r="B5317" s="244" t="str">
        <f t="shared" si="83"/>
        <v/>
      </c>
    </row>
    <row r="5318" spans="1:2" x14ac:dyDescent="0.2">
      <c r="A5318" t="str">
        <f>IF(C5318&amp;G5318&amp;D5318&lt;&gt;'Funnel setup'!$K$3&amp;'Funnel setup'!$K$4&amp;'Funnel setup'!$K$6,".",IF(A5317=".",1,A5317+1))</f>
        <v>.</v>
      </c>
      <c r="B5318" s="244" t="str">
        <f t="shared" si="83"/>
        <v/>
      </c>
    </row>
    <row r="5319" spans="1:2" x14ac:dyDescent="0.2">
      <c r="A5319" t="str">
        <f>IF(C5319&amp;G5319&amp;D5319&lt;&gt;'Funnel setup'!$K$3&amp;'Funnel setup'!$K$4&amp;'Funnel setup'!$K$6,".",IF(A5318=".",1,A5318+1))</f>
        <v>.</v>
      </c>
      <c r="B5319" s="244" t="str">
        <f t="shared" si="83"/>
        <v/>
      </c>
    </row>
    <row r="5320" spans="1:2" x14ac:dyDescent="0.2">
      <c r="A5320" t="str">
        <f>IF(C5320&amp;G5320&amp;D5320&lt;&gt;'Funnel setup'!$K$3&amp;'Funnel setup'!$K$4&amp;'Funnel setup'!$K$6,".",IF(A5319=".",1,A5319+1))</f>
        <v>.</v>
      </c>
      <c r="B5320" s="244" t="str">
        <f t="shared" si="83"/>
        <v/>
      </c>
    </row>
    <row r="5321" spans="1:2" x14ac:dyDescent="0.2">
      <c r="A5321" t="str">
        <f>IF(C5321&amp;G5321&amp;D5321&lt;&gt;'Funnel setup'!$K$3&amp;'Funnel setup'!$K$4&amp;'Funnel setup'!$K$6,".",IF(A5320=".",1,A5320+1))</f>
        <v>.</v>
      </c>
      <c r="B5321" s="244" t="str">
        <f t="shared" si="83"/>
        <v/>
      </c>
    </row>
    <row r="5322" spans="1:2" x14ac:dyDescent="0.2">
      <c r="A5322" t="str">
        <f>IF(C5322&amp;G5322&amp;D5322&lt;&gt;'Funnel setup'!$K$3&amp;'Funnel setup'!$K$4&amp;'Funnel setup'!$K$6,".",IF(A5321=".",1,A5321+1))</f>
        <v>.</v>
      </c>
      <c r="B5322" s="244" t="str">
        <f t="shared" si="83"/>
        <v/>
      </c>
    </row>
    <row r="5323" spans="1:2" x14ac:dyDescent="0.2">
      <c r="A5323" t="str">
        <f>IF(C5323&amp;G5323&amp;D5323&lt;&gt;'Funnel setup'!$K$3&amp;'Funnel setup'!$K$4&amp;'Funnel setup'!$K$6,".",IF(A5322=".",1,A5322+1))</f>
        <v>.</v>
      </c>
      <c r="B5323" s="244" t="str">
        <f t="shared" si="83"/>
        <v/>
      </c>
    </row>
    <row r="5324" spans="1:2" x14ac:dyDescent="0.2">
      <c r="A5324" t="str">
        <f>IF(C5324&amp;G5324&amp;D5324&lt;&gt;'Funnel setup'!$K$3&amp;'Funnel setup'!$K$4&amp;'Funnel setup'!$K$6,".",IF(A5323=".",1,A5323+1))</f>
        <v>.</v>
      </c>
      <c r="B5324" s="244" t="str">
        <f t="shared" si="83"/>
        <v/>
      </c>
    </row>
    <row r="5325" spans="1:2" x14ac:dyDescent="0.2">
      <c r="A5325" t="str">
        <f>IF(C5325&amp;G5325&amp;D5325&lt;&gt;'Funnel setup'!$K$3&amp;'Funnel setup'!$K$4&amp;'Funnel setup'!$K$6,".",IF(A5324=".",1,A5324+1))</f>
        <v>.</v>
      </c>
      <c r="B5325" s="244" t="str">
        <f t="shared" si="83"/>
        <v/>
      </c>
    </row>
    <row r="5326" spans="1:2" x14ac:dyDescent="0.2">
      <c r="A5326" t="str">
        <f>IF(C5326&amp;G5326&amp;D5326&lt;&gt;'Funnel setup'!$K$3&amp;'Funnel setup'!$K$4&amp;'Funnel setup'!$K$6,".",IF(A5325=".",1,A5325+1))</f>
        <v>.</v>
      </c>
      <c r="B5326" s="244" t="str">
        <f t="shared" si="83"/>
        <v/>
      </c>
    </row>
    <row r="5327" spans="1:2" x14ac:dyDescent="0.2">
      <c r="A5327" t="str">
        <f>IF(C5327&amp;G5327&amp;D5327&lt;&gt;'Funnel setup'!$K$3&amp;'Funnel setup'!$K$4&amp;'Funnel setup'!$K$6,".",IF(A5326=".",1,A5326+1))</f>
        <v>.</v>
      </c>
      <c r="B5327" s="244" t="str">
        <f t="shared" si="83"/>
        <v/>
      </c>
    </row>
    <row r="5328" spans="1:2" x14ac:dyDescent="0.2">
      <c r="A5328" t="str">
        <f>IF(C5328&amp;G5328&amp;D5328&lt;&gt;'Funnel setup'!$K$3&amp;'Funnel setup'!$K$4&amp;'Funnel setup'!$K$6,".",IF(A5327=".",1,A5327+1))</f>
        <v>.</v>
      </c>
      <c r="B5328" s="244" t="str">
        <f t="shared" si="83"/>
        <v/>
      </c>
    </row>
    <row r="5329" spans="1:2" x14ac:dyDescent="0.2">
      <c r="A5329" t="str">
        <f>IF(C5329&amp;G5329&amp;D5329&lt;&gt;'Funnel setup'!$K$3&amp;'Funnel setup'!$K$4&amp;'Funnel setup'!$K$6,".",IF(A5328=".",1,A5328+1))</f>
        <v>.</v>
      </c>
      <c r="B5329" s="244" t="str">
        <f t="shared" si="83"/>
        <v/>
      </c>
    </row>
    <row r="5330" spans="1:2" x14ac:dyDescent="0.2">
      <c r="A5330" t="str">
        <f>IF(C5330&amp;G5330&amp;D5330&lt;&gt;'Funnel setup'!$K$3&amp;'Funnel setup'!$K$4&amp;'Funnel setup'!$K$6,".",IF(A5329=".",1,A5329+1))</f>
        <v>.</v>
      </c>
      <c r="B5330" s="244" t="str">
        <f t="shared" si="83"/>
        <v/>
      </c>
    </row>
    <row r="5331" spans="1:2" x14ac:dyDescent="0.2">
      <c r="A5331" t="str">
        <f>IF(C5331&amp;G5331&amp;D5331&lt;&gt;'Funnel setup'!$K$3&amp;'Funnel setup'!$K$4&amp;'Funnel setup'!$K$6,".",IF(A5330=".",1,A5330+1))</f>
        <v>.</v>
      </c>
      <c r="B5331" s="244" t="str">
        <f t="shared" si="83"/>
        <v/>
      </c>
    </row>
    <row r="5332" spans="1:2" x14ac:dyDescent="0.2">
      <c r="A5332" t="str">
        <f>IF(C5332&amp;G5332&amp;D5332&lt;&gt;'Funnel setup'!$K$3&amp;'Funnel setup'!$K$4&amp;'Funnel setup'!$K$6,".",IF(A5331=".",1,A5331+1))</f>
        <v>.</v>
      </c>
      <c r="B5332" s="244" t="str">
        <f t="shared" si="83"/>
        <v/>
      </c>
    </row>
    <row r="5333" spans="1:2" x14ac:dyDescent="0.2">
      <c r="A5333" t="str">
        <f>IF(C5333&amp;G5333&amp;D5333&lt;&gt;'Funnel setup'!$K$3&amp;'Funnel setup'!$K$4&amp;'Funnel setup'!$K$6,".",IF(A5332=".",1,A5332+1))</f>
        <v>.</v>
      </c>
      <c r="B5333" s="244" t="str">
        <f t="shared" si="83"/>
        <v/>
      </c>
    </row>
    <row r="5334" spans="1:2" x14ac:dyDescent="0.2">
      <c r="A5334" t="str">
        <f>IF(C5334&amp;G5334&amp;D5334&lt;&gt;'Funnel setup'!$K$3&amp;'Funnel setup'!$K$4&amp;'Funnel setup'!$K$6,".",IF(A5333=".",1,A5333+1))</f>
        <v>.</v>
      </c>
      <c r="B5334" s="244" t="str">
        <f t="shared" si="83"/>
        <v/>
      </c>
    </row>
    <row r="5335" spans="1:2" x14ac:dyDescent="0.2">
      <c r="A5335" t="str">
        <f>IF(C5335&amp;G5335&amp;D5335&lt;&gt;'Funnel setup'!$K$3&amp;'Funnel setup'!$K$4&amp;'Funnel setup'!$K$6,".",IF(A5334=".",1,A5334+1))</f>
        <v>.</v>
      </c>
      <c r="B5335" s="244" t="str">
        <f t="shared" si="83"/>
        <v/>
      </c>
    </row>
    <row r="5336" spans="1:2" x14ac:dyDescent="0.2">
      <c r="A5336" t="str">
        <f>IF(C5336&amp;G5336&amp;D5336&lt;&gt;'Funnel setup'!$K$3&amp;'Funnel setup'!$K$4&amp;'Funnel setup'!$K$6,".",IF(A5335=".",1,A5335+1))</f>
        <v>.</v>
      </c>
      <c r="B5336" s="244" t="str">
        <f t="shared" si="83"/>
        <v/>
      </c>
    </row>
    <row r="5337" spans="1:2" x14ac:dyDescent="0.2">
      <c r="A5337" t="str">
        <f>IF(C5337&amp;G5337&amp;D5337&lt;&gt;'Funnel setup'!$K$3&amp;'Funnel setup'!$K$4&amp;'Funnel setup'!$K$6,".",IF(A5336=".",1,A5336+1))</f>
        <v>.</v>
      </c>
      <c r="B5337" s="244" t="str">
        <f t="shared" si="83"/>
        <v/>
      </c>
    </row>
    <row r="5338" spans="1:2" x14ac:dyDescent="0.2">
      <c r="A5338" t="str">
        <f>IF(C5338&amp;G5338&amp;D5338&lt;&gt;'Funnel setup'!$K$3&amp;'Funnel setup'!$K$4&amp;'Funnel setup'!$K$6,".",IF(A5337=".",1,A5337+1))</f>
        <v>.</v>
      </c>
      <c r="B5338" s="244" t="str">
        <f t="shared" si="83"/>
        <v/>
      </c>
    </row>
    <row r="5339" spans="1:2" x14ac:dyDescent="0.2">
      <c r="A5339" t="str">
        <f>IF(C5339&amp;G5339&amp;D5339&lt;&gt;'Funnel setup'!$K$3&amp;'Funnel setup'!$K$4&amp;'Funnel setup'!$K$6,".",IF(A5338=".",1,A5338+1))</f>
        <v>.</v>
      </c>
      <c r="B5339" s="244" t="str">
        <f t="shared" si="83"/>
        <v/>
      </c>
    </row>
    <row r="5340" spans="1:2" x14ac:dyDescent="0.2">
      <c r="A5340" t="str">
        <f>IF(C5340&amp;G5340&amp;D5340&lt;&gt;'Funnel setup'!$K$3&amp;'Funnel setup'!$K$4&amp;'Funnel setup'!$K$6,".",IF(A5339=".",1,A5339+1))</f>
        <v>.</v>
      </c>
      <c r="B5340" s="244" t="str">
        <f t="shared" si="83"/>
        <v/>
      </c>
    </row>
    <row r="5341" spans="1:2" x14ac:dyDescent="0.2">
      <c r="A5341" t="str">
        <f>IF(C5341&amp;G5341&amp;D5341&lt;&gt;'Funnel setup'!$K$3&amp;'Funnel setup'!$K$4&amp;'Funnel setup'!$K$6,".",IF(A5340=".",1,A5340+1))</f>
        <v>.</v>
      </c>
      <c r="B5341" s="244" t="str">
        <f t="shared" si="83"/>
        <v/>
      </c>
    </row>
    <row r="5342" spans="1:2" x14ac:dyDescent="0.2">
      <c r="A5342" t="str">
        <f>IF(C5342&amp;G5342&amp;D5342&lt;&gt;'Funnel setup'!$K$3&amp;'Funnel setup'!$K$4&amp;'Funnel setup'!$K$6,".",IF(A5341=".",1,A5341+1))</f>
        <v>.</v>
      </c>
      <c r="B5342" s="244" t="str">
        <f t="shared" si="83"/>
        <v/>
      </c>
    </row>
    <row r="5343" spans="1:2" x14ac:dyDescent="0.2">
      <c r="A5343" t="str">
        <f>IF(C5343&amp;G5343&amp;D5343&lt;&gt;'Funnel setup'!$K$3&amp;'Funnel setup'!$K$4&amp;'Funnel setup'!$K$6,".",IF(A5342=".",1,A5342+1))</f>
        <v>.</v>
      </c>
      <c r="B5343" s="244" t="str">
        <f t="shared" si="83"/>
        <v/>
      </c>
    </row>
    <row r="5344" spans="1:2" x14ac:dyDescent="0.2">
      <c r="A5344" t="str">
        <f>IF(C5344&amp;G5344&amp;D5344&lt;&gt;'Funnel setup'!$K$3&amp;'Funnel setup'!$K$4&amp;'Funnel setup'!$K$6,".",IF(A5343=".",1,A5343+1))</f>
        <v>.</v>
      </c>
      <c r="B5344" s="244" t="str">
        <f t="shared" si="83"/>
        <v/>
      </c>
    </row>
    <row r="5345" spans="1:2" x14ac:dyDescent="0.2">
      <c r="A5345" t="str">
        <f>IF(C5345&amp;G5345&amp;D5345&lt;&gt;'Funnel setup'!$K$3&amp;'Funnel setup'!$K$4&amp;'Funnel setup'!$K$6,".",IF(A5344=".",1,A5344+1))</f>
        <v>.</v>
      </c>
      <c r="B5345" s="244" t="str">
        <f t="shared" si="83"/>
        <v/>
      </c>
    </row>
    <row r="5346" spans="1:2" x14ac:dyDescent="0.2">
      <c r="A5346" t="str">
        <f>IF(C5346&amp;G5346&amp;D5346&lt;&gt;'Funnel setup'!$K$3&amp;'Funnel setup'!$K$4&amp;'Funnel setup'!$K$6,".",IF(A5345=".",1,A5345+1))</f>
        <v>.</v>
      </c>
      <c r="B5346" s="244" t="str">
        <f t="shared" si="83"/>
        <v/>
      </c>
    </row>
    <row r="5347" spans="1:2" x14ac:dyDescent="0.2">
      <c r="A5347" t="str">
        <f>IF(C5347&amp;G5347&amp;D5347&lt;&gt;'Funnel setup'!$K$3&amp;'Funnel setup'!$K$4&amp;'Funnel setup'!$K$6,".",IF(A5346=".",1,A5346+1))</f>
        <v>.</v>
      </c>
      <c r="B5347" s="244" t="str">
        <f t="shared" si="83"/>
        <v/>
      </c>
    </row>
    <row r="5348" spans="1:2" x14ac:dyDescent="0.2">
      <c r="A5348" t="str">
        <f>IF(C5348&amp;G5348&amp;D5348&lt;&gt;'Funnel setup'!$K$3&amp;'Funnel setup'!$K$4&amp;'Funnel setup'!$K$6,".",IF(A5347=".",1,A5347+1))</f>
        <v>.</v>
      </c>
      <c r="B5348" s="244" t="str">
        <f t="shared" si="83"/>
        <v/>
      </c>
    </row>
    <row r="5349" spans="1:2" x14ac:dyDescent="0.2">
      <c r="A5349" t="str">
        <f>IF(C5349&amp;G5349&amp;D5349&lt;&gt;'Funnel setup'!$K$3&amp;'Funnel setup'!$K$4&amp;'Funnel setup'!$K$6,".",IF(A5348=".",1,A5348+1))</f>
        <v>.</v>
      </c>
      <c r="B5349" s="244" t="str">
        <f t="shared" si="83"/>
        <v/>
      </c>
    </row>
    <row r="5350" spans="1:2" x14ac:dyDescent="0.2">
      <c r="A5350" t="str">
        <f>IF(C5350&amp;G5350&amp;D5350&lt;&gt;'Funnel setup'!$K$3&amp;'Funnel setup'!$K$4&amp;'Funnel setup'!$K$6,".",IF(A5349=".",1,A5349+1))</f>
        <v>.</v>
      </c>
      <c r="B5350" s="244" t="str">
        <f t="shared" si="83"/>
        <v/>
      </c>
    </row>
    <row r="5351" spans="1:2" x14ac:dyDescent="0.2">
      <c r="A5351" t="str">
        <f>IF(C5351&amp;G5351&amp;D5351&lt;&gt;'Funnel setup'!$K$3&amp;'Funnel setup'!$K$4&amp;'Funnel setup'!$K$6,".",IF(A5350=".",1,A5350+1))</f>
        <v>.</v>
      </c>
      <c r="B5351" s="244" t="str">
        <f t="shared" si="83"/>
        <v/>
      </c>
    </row>
    <row r="5352" spans="1:2" x14ac:dyDescent="0.2">
      <c r="A5352" t="str">
        <f>IF(C5352&amp;G5352&amp;D5352&lt;&gt;'Funnel setup'!$K$3&amp;'Funnel setup'!$K$4&amp;'Funnel setup'!$K$6,".",IF(A5351=".",1,A5351+1))</f>
        <v>.</v>
      </c>
      <c r="B5352" s="244" t="str">
        <f t="shared" si="83"/>
        <v/>
      </c>
    </row>
    <row r="5353" spans="1:2" x14ac:dyDescent="0.2">
      <c r="A5353" t="str">
        <f>IF(C5353&amp;G5353&amp;D5353&lt;&gt;'Funnel setup'!$K$3&amp;'Funnel setup'!$K$4&amp;'Funnel setup'!$K$6,".",IF(A5352=".",1,A5352+1))</f>
        <v>.</v>
      </c>
      <c r="B5353" s="244" t="str">
        <f t="shared" si="83"/>
        <v/>
      </c>
    </row>
    <row r="5354" spans="1:2" x14ac:dyDescent="0.2">
      <c r="A5354" t="str">
        <f>IF(C5354&amp;G5354&amp;D5354&lt;&gt;'Funnel setup'!$K$3&amp;'Funnel setup'!$K$4&amp;'Funnel setup'!$K$6,".",IF(A5353=".",1,A5353+1))</f>
        <v>.</v>
      </c>
      <c r="B5354" s="244" t="str">
        <f t="shared" si="83"/>
        <v/>
      </c>
    </row>
    <row r="5355" spans="1:2" x14ac:dyDescent="0.2">
      <c r="A5355" t="str">
        <f>IF(C5355&amp;G5355&amp;D5355&lt;&gt;'Funnel setup'!$K$3&amp;'Funnel setup'!$K$4&amp;'Funnel setup'!$K$6,".",IF(A5354=".",1,A5354+1))</f>
        <v>.</v>
      </c>
      <c r="B5355" s="244" t="str">
        <f t="shared" si="83"/>
        <v/>
      </c>
    </row>
    <row r="5356" spans="1:2" x14ac:dyDescent="0.2">
      <c r="A5356" t="str">
        <f>IF(C5356&amp;G5356&amp;D5356&lt;&gt;'Funnel setup'!$K$3&amp;'Funnel setup'!$K$4&amp;'Funnel setup'!$K$6,".",IF(A5355=".",1,A5355+1))</f>
        <v>.</v>
      </c>
      <c r="B5356" s="244" t="str">
        <f t="shared" si="83"/>
        <v/>
      </c>
    </row>
    <row r="5357" spans="1:2" x14ac:dyDescent="0.2">
      <c r="A5357" t="str">
        <f>IF(C5357&amp;G5357&amp;D5357&lt;&gt;'Funnel setup'!$K$3&amp;'Funnel setup'!$K$4&amp;'Funnel setup'!$K$6,".",IF(A5356=".",1,A5356+1))</f>
        <v>.</v>
      </c>
      <c r="B5357" s="244" t="str">
        <f t="shared" si="83"/>
        <v/>
      </c>
    </row>
    <row r="5358" spans="1:2" x14ac:dyDescent="0.2">
      <c r="A5358" t="str">
        <f>IF(C5358&amp;G5358&amp;D5358&lt;&gt;'Funnel setup'!$K$3&amp;'Funnel setup'!$K$4&amp;'Funnel setup'!$K$6,".",IF(A5357=".",1,A5357+1))</f>
        <v>.</v>
      </c>
      <c r="B5358" s="244" t="str">
        <f t="shared" si="83"/>
        <v/>
      </c>
    </row>
    <row r="5359" spans="1:2" x14ac:dyDescent="0.2">
      <c r="A5359" t="str">
        <f>IF(C5359&amp;G5359&amp;D5359&lt;&gt;'Funnel setup'!$K$3&amp;'Funnel setup'!$K$4&amp;'Funnel setup'!$K$6,".",IF(A5358=".",1,A5358+1))</f>
        <v>.</v>
      </c>
      <c r="B5359" s="244" t="str">
        <f t="shared" si="83"/>
        <v/>
      </c>
    </row>
    <row r="5360" spans="1:2" x14ac:dyDescent="0.2">
      <c r="A5360" t="str">
        <f>IF(C5360&amp;G5360&amp;D5360&lt;&gt;'Funnel setup'!$K$3&amp;'Funnel setup'!$K$4&amp;'Funnel setup'!$K$6,".",IF(A5359=".",1,A5359+1))</f>
        <v>.</v>
      </c>
      <c r="B5360" s="244" t="str">
        <f t="shared" si="83"/>
        <v/>
      </c>
    </row>
    <row r="5361" spans="1:2" x14ac:dyDescent="0.2">
      <c r="A5361" t="str">
        <f>IF(C5361&amp;G5361&amp;D5361&lt;&gt;'Funnel setup'!$K$3&amp;'Funnel setup'!$K$4&amp;'Funnel setup'!$K$6,".",IF(A5360=".",1,A5360+1))</f>
        <v>.</v>
      </c>
      <c r="B5361" s="244" t="str">
        <f t="shared" si="83"/>
        <v/>
      </c>
    </row>
    <row r="5362" spans="1:2" x14ac:dyDescent="0.2">
      <c r="A5362" t="str">
        <f>IF(C5362&amp;G5362&amp;D5362&lt;&gt;'Funnel setup'!$K$3&amp;'Funnel setup'!$K$4&amp;'Funnel setup'!$K$6,".",IF(A5361=".",1,A5361+1))</f>
        <v>.</v>
      </c>
      <c r="B5362" s="244" t="str">
        <f t="shared" si="83"/>
        <v/>
      </c>
    </row>
    <row r="5363" spans="1:2" x14ac:dyDescent="0.2">
      <c r="A5363" t="str">
        <f>IF(C5363&amp;G5363&amp;D5363&lt;&gt;'Funnel setup'!$K$3&amp;'Funnel setup'!$K$4&amp;'Funnel setup'!$K$6,".",IF(A5362=".",1,A5362+1))</f>
        <v>.</v>
      </c>
      <c r="B5363" s="244" t="str">
        <f t="shared" si="83"/>
        <v/>
      </c>
    </row>
    <row r="5364" spans="1:2" x14ac:dyDescent="0.2">
      <c r="A5364" t="str">
        <f>IF(C5364&amp;G5364&amp;D5364&lt;&gt;'Funnel setup'!$K$3&amp;'Funnel setup'!$K$4&amp;'Funnel setup'!$K$6,".",IF(A5363=".",1,A5363+1))</f>
        <v>.</v>
      </c>
      <c r="B5364" s="244" t="str">
        <f t="shared" si="83"/>
        <v/>
      </c>
    </row>
    <row r="5365" spans="1:2" x14ac:dyDescent="0.2">
      <c r="A5365" t="str">
        <f>IF(C5365&amp;G5365&amp;D5365&lt;&gt;'Funnel setup'!$K$3&amp;'Funnel setup'!$K$4&amp;'Funnel setup'!$K$6,".",IF(A5364=".",1,A5364+1))</f>
        <v>.</v>
      </c>
      <c r="B5365" s="244" t="str">
        <f t="shared" si="83"/>
        <v/>
      </c>
    </row>
    <row r="5366" spans="1:2" x14ac:dyDescent="0.2">
      <c r="A5366" t="str">
        <f>IF(C5366&amp;G5366&amp;D5366&lt;&gt;'Funnel setup'!$K$3&amp;'Funnel setup'!$K$4&amp;'Funnel setup'!$K$6,".",IF(A5365=".",1,A5365+1))</f>
        <v>.</v>
      </c>
      <c r="B5366" s="244" t="str">
        <f t="shared" si="83"/>
        <v/>
      </c>
    </row>
    <row r="5367" spans="1:2" x14ac:dyDescent="0.2">
      <c r="A5367" t="str">
        <f>IF(C5367&amp;G5367&amp;D5367&lt;&gt;'Funnel setup'!$K$3&amp;'Funnel setup'!$K$4&amp;'Funnel setup'!$K$6,".",IF(A5366=".",1,A5366+1))</f>
        <v>.</v>
      </c>
      <c r="B5367" s="244" t="str">
        <f t="shared" si="83"/>
        <v/>
      </c>
    </row>
    <row r="5368" spans="1:2" x14ac:dyDescent="0.2">
      <c r="A5368" t="str">
        <f>IF(C5368&amp;G5368&amp;D5368&lt;&gt;'Funnel setup'!$K$3&amp;'Funnel setup'!$K$4&amp;'Funnel setup'!$K$6,".",IF(A5367=".",1,A5367+1))</f>
        <v>.</v>
      </c>
      <c r="B5368" s="244" t="str">
        <f t="shared" si="83"/>
        <v/>
      </c>
    </row>
    <row r="5369" spans="1:2" x14ac:dyDescent="0.2">
      <c r="A5369" t="str">
        <f>IF(C5369&amp;G5369&amp;D5369&lt;&gt;'Funnel setup'!$K$3&amp;'Funnel setup'!$K$4&amp;'Funnel setup'!$K$6,".",IF(A5368=".",1,A5368+1))</f>
        <v>.</v>
      </c>
      <c r="B5369" s="244" t="str">
        <f t="shared" si="83"/>
        <v/>
      </c>
    </row>
    <row r="5370" spans="1:2" x14ac:dyDescent="0.2">
      <c r="A5370" t="str">
        <f>IF(C5370&amp;G5370&amp;D5370&lt;&gt;'Funnel setup'!$K$3&amp;'Funnel setup'!$K$4&amp;'Funnel setup'!$K$6,".",IF(A5369=".",1,A5369+1))</f>
        <v>.</v>
      </c>
      <c r="B5370" s="244" t="str">
        <f t="shared" si="83"/>
        <v/>
      </c>
    </row>
    <row r="5371" spans="1:2" x14ac:dyDescent="0.2">
      <c r="A5371" t="str">
        <f>IF(C5371&amp;G5371&amp;D5371&lt;&gt;'Funnel setup'!$K$3&amp;'Funnel setup'!$K$4&amp;'Funnel setup'!$K$6,".",IF(A5370=".",1,A5370+1))</f>
        <v>.</v>
      </c>
      <c r="B5371" s="244" t="str">
        <f t="shared" si="83"/>
        <v/>
      </c>
    </row>
    <row r="5372" spans="1:2" x14ac:dyDescent="0.2">
      <c r="A5372" t="str">
        <f>IF(C5372&amp;G5372&amp;D5372&lt;&gt;'Funnel setup'!$K$3&amp;'Funnel setup'!$K$4&amp;'Funnel setup'!$K$6,".",IF(A5371=".",1,A5371+1))</f>
        <v>.</v>
      </c>
      <c r="B5372" s="244" t="str">
        <f t="shared" si="83"/>
        <v/>
      </c>
    </row>
    <row r="5373" spans="1:2" x14ac:dyDescent="0.2">
      <c r="A5373" t="str">
        <f>IF(C5373&amp;G5373&amp;D5373&lt;&gt;'Funnel setup'!$K$3&amp;'Funnel setup'!$K$4&amp;'Funnel setup'!$K$6,".",IF(A5372=".",1,A5372+1))</f>
        <v>.</v>
      </c>
      <c r="B5373" s="244" t="str">
        <f t="shared" si="83"/>
        <v/>
      </c>
    </row>
    <row r="5374" spans="1:2" x14ac:dyDescent="0.2">
      <c r="A5374" t="str">
        <f>IF(C5374&amp;G5374&amp;D5374&lt;&gt;'Funnel setup'!$K$3&amp;'Funnel setup'!$K$4&amp;'Funnel setup'!$K$6,".",IF(A5373=".",1,A5373+1))</f>
        <v>.</v>
      </c>
      <c r="B5374" s="244" t="str">
        <f t="shared" si="83"/>
        <v/>
      </c>
    </row>
    <row r="5375" spans="1:2" x14ac:dyDescent="0.2">
      <c r="A5375" t="str">
        <f>IF(C5375&amp;G5375&amp;D5375&lt;&gt;'Funnel setup'!$K$3&amp;'Funnel setup'!$K$4&amp;'Funnel setup'!$K$6,".",IF(A5374=".",1,A5374+1))</f>
        <v>.</v>
      </c>
      <c r="B5375" s="244" t="str">
        <f t="shared" si="83"/>
        <v/>
      </c>
    </row>
    <row r="5376" spans="1:2" x14ac:dyDescent="0.2">
      <c r="A5376" t="str">
        <f>IF(C5376&amp;G5376&amp;D5376&lt;&gt;'Funnel setup'!$K$3&amp;'Funnel setup'!$K$4&amp;'Funnel setup'!$K$6,".",IF(A5375=".",1,A5375+1))</f>
        <v>.</v>
      </c>
      <c r="B5376" s="244" t="str">
        <f t="shared" si="83"/>
        <v/>
      </c>
    </row>
    <row r="5377" spans="1:2" x14ac:dyDescent="0.2">
      <c r="A5377" t="str">
        <f>IF(C5377&amp;G5377&amp;D5377&lt;&gt;'Funnel setup'!$K$3&amp;'Funnel setup'!$K$4&amp;'Funnel setup'!$K$6,".",IF(A5376=".",1,A5376+1))</f>
        <v>.</v>
      </c>
      <c r="B5377" s="244" t="str">
        <f t="shared" si="83"/>
        <v/>
      </c>
    </row>
    <row r="5378" spans="1:2" x14ac:dyDescent="0.2">
      <c r="A5378" t="str">
        <f>IF(C5378&amp;G5378&amp;D5378&lt;&gt;'Funnel setup'!$K$3&amp;'Funnel setup'!$K$4&amp;'Funnel setup'!$K$6,".",IF(A5377=".",1,A5377+1))</f>
        <v>.</v>
      </c>
      <c r="B5378" s="244" t="str">
        <f t="shared" ref="B5378:B5441" si="84">C5378&amp;D5378&amp;F5378&amp;G5378</f>
        <v/>
      </c>
    </row>
    <row r="5379" spans="1:2" x14ac:dyDescent="0.2">
      <c r="A5379" t="str">
        <f>IF(C5379&amp;G5379&amp;D5379&lt;&gt;'Funnel setup'!$K$3&amp;'Funnel setup'!$K$4&amp;'Funnel setup'!$K$6,".",IF(A5378=".",1,A5378+1))</f>
        <v>.</v>
      </c>
      <c r="B5379" s="244" t="str">
        <f t="shared" si="84"/>
        <v/>
      </c>
    </row>
    <row r="5380" spans="1:2" x14ac:dyDescent="0.2">
      <c r="A5380" t="str">
        <f>IF(C5380&amp;G5380&amp;D5380&lt;&gt;'Funnel setup'!$K$3&amp;'Funnel setup'!$K$4&amp;'Funnel setup'!$K$6,".",IF(A5379=".",1,A5379+1))</f>
        <v>.</v>
      </c>
      <c r="B5380" s="244" t="str">
        <f t="shared" si="84"/>
        <v/>
      </c>
    </row>
    <row r="5381" spans="1:2" x14ac:dyDescent="0.2">
      <c r="A5381" t="str">
        <f>IF(C5381&amp;G5381&amp;D5381&lt;&gt;'Funnel setup'!$K$3&amp;'Funnel setup'!$K$4&amp;'Funnel setup'!$K$6,".",IF(A5380=".",1,A5380+1))</f>
        <v>.</v>
      </c>
      <c r="B5381" s="244" t="str">
        <f t="shared" si="84"/>
        <v/>
      </c>
    </row>
    <row r="5382" spans="1:2" x14ac:dyDescent="0.2">
      <c r="A5382" t="str">
        <f>IF(C5382&amp;G5382&amp;D5382&lt;&gt;'Funnel setup'!$K$3&amp;'Funnel setup'!$K$4&amp;'Funnel setup'!$K$6,".",IF(A5381=".",1,A5381+1))</f>
        <v>.</v>
      </c>
      <c r="B5382" s="244" t="str">
        <f t="shared" si="84"/>
        <v/>
      </c>
    </row>
    <row r="5383" spans="1:2" x14ac:dyDescent="0.2">
      <c r="A5383" t="str">
        <f>IF(C5383&amp;G5383&amp;D5383&lt;&gt;'Funnel setup'!$K$3&amp;'Funnel setup'!$K$4&amp;'Funnel setup'!$K$6,".",IF(A5382=".",1,A5382+1))</f>
        <v>.</v>
      </c>
      <c r="B5383" s="244" t="str">
        <f t="shared" si="84"/>
        <v/>
      </c>
    </row>
    <row r="5384" spans="1:2" x14ac:dyDescent="0.2">
      <c r="A5384" t="str">
        <f>IF(C5384&amp;G5384&amp;D5384&lt;&gt;'Funnel setup'!$K$3&amp;'Funnel setup'!$K$4&amp;'Funnel setup'!$K$6,".",IF(A5383=".",1,A5383+1))</f>
        <v>.</v>
      </c>
      <c r="B5384" s="244" t="str">
        <f t="shared" si="84"/>
        <v/>
      </c>
    </row>
    <row r="5385" spans="1:2" x14ac:dyDescent="0.2">
      <c r="A5385" t="str">
        <f>IF(C5385&amp;G5385&amp;D5385&lt;&gt;'Funnel setup'!$K$3&amp;'Funnel setup'!$K$4&amp;'Funnel setup'!$K$6,".",IF(A5384=".",1,A5384+1))</f>
        <v>.</v>
      </c>
      <c r="B5385" s="244" t="str">
        <f t="shared" si="84"/>
        <v/>
      </c>
    </row>
    <row r="5386" spans="1:2" x14ac:dyDescent="0.2">
      <c r="A5386" t="str">
        <f>IF(C5386&amp;G5386&amp;D5386&lt;&gt;'Funnel setup'!$K$3&amp;'Funnel setup'!$K$4&amp;'Funnel setup'!$K$6,".",IF(A5385=".",1,A5385+1))</f>
        <v>.</v>
      </c>
      <c r="B5386" s="244" t="str">
        <f t="shared" si="84"/>
        <v/>
      </c>
    </row>
    <row r="5387" spans="1:2" x14ac:dyDescent="0.2">
      <c r="A5387" t="str">
        <f>IF(C5387&amp;G5387&amp;D5387&lt;&gt;'Funnel setup'!$K$3&amp;'Funnel setup'!$K$4&amp;'Funnel setup'!$K$6,".",IF(A5386=".",1,A5386+1))</f>
        <v>.</v>
      </c>
      <c r="B5387" s="244" t="str">
        <f t="shared" si="84"/>
        <v/>
      </c>
    </row>
    <row r="5388" spans="1:2" x14ac:dyDescent="0.2">
      <c r="A5388" t="str">
        <f>IF(C5388&amp;G5388&amp;D5388&lt;&gt;'Funnel setup'!$K$3&amp;'Funnel setup'!$K$4&amp;'Funnel setup'!$K$6,".",IF(A5387=".",1,A5387+1))</f>
        <v>.</v>
      </c>
      <c r="B5388" s="244" t="str">
        <f t="shared" si="84"/>
        <v/>
      </c>
    </row>
    <row r="5389" spans="1:2" x14ac:dyDescent="0.2">
      <c r="A5389" t="str">
        <f>IF(C5389&amp;G5389&amp;D5389&lt;&gt;'Funnel setup'!$K$3&amp;'Funnel setup'!$K$4&amp;'Funnel setup'!$K$6,".",IF(A5388=".",1,A5388+1))</f>
        <v>.</v>
      </c>
      <c r="B5389" s="244" t="str">
        <f t="shared" si="84"/>
        <v/>
      </c>
    </row>
    <row r="5390" spans="1:2" x14ac:dyDescent="0.2">
      <c r="A5390" t="str">
        <f>IF(C5390&amp;G5390&amp;D5390&lt;&gt;'Funnel setup'!$K$3&amp;'Funnel setup'!$K$4&amp;'Funnel setup'!$K$6,".",IF(A5389=".",1,A5389+1))</f>
        <v>.</v>
      </c>
      <c r="B5390" s="244" t="str">
        <f t="shared" si="84"/>
        <v/>
      </c>
    </row>
    <row r="5391" spans="1:2" x14ac:dyDescent="0.2">
      <c r="A5391" t="str">
        <f>IF(C5391&amp;G5391&amp;D5391&lt;&gt;'Funnel setup'!$K$3&amp;'Funnel setup'!$K$4&amp;'Funnel setup'!$K$6,".",IF(A5390=".",1,A5390+1))</f>
        <v>.</v>
      </c>
      <c r="B5391" s="244" t="str">
        <f t="shared" si="84"/>
        <v/>
      </c>
    </row>
    <row r="5392" spans="1:2" x14ac:dyDescent="0.2">
      <c r="A5392" t="str">
        <f>IF(C5392&amp;G5392&amp;D5392&lt;&gt;'Funnel setup'!$K$3&amp;'Funnel setup'!$K$4&amp;'Funnel setup'!$K$6,".",IF(A5391=".",1,A5391+1))</f>
        <v>.</v>
      </c>
      <c r="B5392" s="244" t="str">
        <f t="shared" si="84"/>
        <v/>
      </c>
    </row>
    <row r="5393" spans="1:2" x14ac:dyDescent="0.2">
      <c r="A5393" t="str">
        <f>IF(C5393&amp;G5393&amp;D5393&lt;&gt;'Funnel setup'!$K$3&amp;'Funnel setup'!$K$4&amp;'Funnel setup'!$K$6,".",IF(A5392=".",1,A5392+1))</f>
        <v>.</v>
      </c>
      <c r="B5393" s="244" t="str">
        <f t="shared" si="84"/>
        <v/>
      </c>
    </row>
    <row r="5394" spans="1:2" x14ac:dyDescent="0.2">
      <c r="A5394" t="str">
        <f>IF(C5394&amp;G5394&amp;D5394&lt;&gt;'Funnel setup'!$K$3&amp;'Funnel setup'!$K$4&amp;'Funnel setup'!$K$6,".",IF(A5393=".",1,A5393+1))</f>
        <v>.</v>
      </c>
      <c r="B5394" s="244" t="str">
        <f t="shared" si="84"/>
        <v/>
      </c>
    </row>
    <row r="5395" spans="1:2" x14ac:dyDescent="0.2">
      <c r="A5395" t="str">
        <f>IF(C5395&amp;G5395&amp;D5395&lt;&gt;'Funnel setup'!$K$3&amp;'Funnel setup'!$K$4&amp;'Funnel setup'!$K$6,".",IF(A5394=".",1,A5394+1))</f>
        <v>.</v>
      </c>
      <c r="B5395" s="244" t="str">
        <f t="shared" si="84"/>
        <v/>
      </c>
    </row>
    <row r="5396" spans="1:2" x14ac:dyDescent="0.2">
      <c r="A5396" t="str">
        <f>IF(C5396&amp;G5396&amp;D5396&lt;&gt;'Funnel setup'!$K$3&amp;'Funnel setup'!$K$4&amp;'Funnel setup'!$K$6,".",IF(A5395=".",1,A5395+1))</f>
        <v>.</v>
      </c>
      <c r="B5396" s="244" t="str">
        <f t="shared" si="84"/>
        <v/>
      </c>
    </row>
    <row r="5397" spans="1:2" x14ac:dyDescent="0.2">
      <c r="A5397" t="str">
        <f>IF(C5397&amp;G5397&amp;D5397&lt;&gt;'Funnel setup'!$K$3&amp;'Funnel setup'!$K$4&amp;'Funnel setup'!$K$6,".",IF(A5396=".",1,A5396+1))</f>
        <v>.</v>
      </c>
      <c r="B5397" s="244" t="str">
        <f t="shared" si="84"/>
        <v/>
      </c>
    </row>
    <row r="5398" spans="1:2" x14ac:dyDescent="0.2">
      <c r="A5398" t="str">
        <f>IF(C5398&amp;G5398&amp;D5398&lt;&gt;'Funnel setup'!$K$3&amp;'Funnel setup'!$K$4&amp;'Funnel setup'!$K$6,".",IF(A5397=".",1,A5397+1))</f>
        <v>.</v>
      </c>
      <c r="B5398" s="244" t="str">
        <f t="shared" si="84"/>
        <v/>
      </c>
    </row>
    <row r="5399" spans="1:2" x14ac:dyDescent="0.2">
      <c r="A5399" t="str">
        <f>IF(C5399&amp;G5399&amp;D5399&lt;&gt;'Funnel setup'!$K$3&amp;'Funnel setup'!$K$4&amp;'Funnel setup'!$K$6,".",IF(A5398=".",1,A5398+1))</f>
        <v>.</v>
      </c>
      <c r="B5399" s="244" t="str">
        <f t="shared" si="84"/>
        <v/>
      </c>
    </row>
    <row r="5400" spans="1:2" x14ac:dyDescent="0.2">
      <c r="A5400" t="str">
        <f>IF(C5400&amp;G5400&amp;D5400&lt;&gt;'Funnel setup'!$K$3&amp;'Funnel setup'!$K$4&amp;'Funnel setup'!$K$6,".",IF(A5399=".",1,A5399+1))</f>
        <v>.</v>
      </c>
      <c r="B5400" s="244" t="str">
        <f t="shared" si="84"/>
        <v/>
      </c>
    </row>
    <row r="5401" spans="1:2" x14ac:dyDescent="0.2">
      <c r="A5401" t="str">
        <f>IF(C5401&amp;G5401&amp;D5401&lt;&gt;'Funnel setup'!$K$3&amp;'Funnel setup'!$K$4&amp;'Funnel setup'!$K$6,".",IF(A5400=".",1,A5400+1))</f>
        <v>.</v>
      </c>
      <c r="B5401" s="244" t="str">
        <f t="shared" si="84"/>
        <v/>
      </c>
    </row>
    <row r="5402" spans="1:2" x14ac:dyDescent="0.2">
      <c r="A5402" t="str">
        <f>IF(C5402&amp;G5402&amp;D5402&lt;&gt;'Funnel setup'!$K$3&amp;'Funnel setup'!$K$4&amp;'Funnel setup'!$K$6,".",IF(A5401=".",1,A5401+1))</f>
        <v>.</v>
      </c>
      <c r="B5402" s="244" t="str">
        <f t="shared" si="84"/>
        <v/>
      </c>
    </row>
    <row r="5403" spans="1:2" x14ac:dyDescent="0.2">
      <c r="A5403" t="str">
        <f>IF(C5403&amp;G5403&amp;D5403&lt;&gt;'Funnel setup'!$K$3&amp;'Funnel setup'!$K$4&amp;'Funnel setup'!$K$6,".",IF(A5402=".",1,A5402+1))</f>
        <v>.</v>
      </c>
      <c r="B5403" s="244" t="str">
        <f t="shared" si="84"/>
        <v/>
      </c>
    </row>
    <row r="5404" spans="1:2" x14ac:dyDescent="0.2">
      <c r="A5404" t="str">
        <f>IF(C5404&amp;G5404&amp;D5404&lt;&gt;'Funnel setup'!$K$3&amp;'Funnel setup'!$K$4&amp;'Funnel setup'!$K$6,".",IF(A5403=".",1,A5403+1))</f>
        <v>.</v>
      </c>
      <c r="B5404" s="244" t="str">
        <f t="shared" si="84"/>
        <v/>
      </c>
    </row>
    <row r="5405" spans="1:2" x14ac:dyDescent="0.2">
      <c r="A5405" t="str">
        <f>IF(C5405&amp;G5405&amp;D5405&lt;&gt;'Funnel setup'!$K$3&amp;'Funnel setup'!$K$4&amp;'Funnel setup'!$K$6,".",IF(A5404=".",1,A5404+1))</f>
        <v>.</v>
      </c>
      <c r="B5405" s="244" t="str">
        <f t="shared" si="84"/>
        <v/>
      </c>
    </row>
    <row r="5406" spans="1:2" x14ac:dyDescent="0.2">
      <c r="A5406" t="str">
        <f>IF(C5406&amp;G5406&amp;D5406&lt;&gt;'Funnel setup'!$K$3&amp;'Funnel setup'!$K$4&amp;'Funnel setup'!$K$6,".",IF(A5405=".",1,A5405+1))</f>
        <v>.</v>
      </c>
      <c r="B5406" s="244" t="str">
        <f t="shared" si="84"/>
        <v/>
      </c>
    </row>
    <row r="5407" spans="1:2" x14ac:dyDescent="0.2">
      <c r="A5407" t="str">
        <f>IF(C5407&amp;G5407&amp;D5407&lt;&gt;'Funnel setup'!$K$3&amp;'Funnel setup'!$K$4&amp;'Funnel setup'!$K$6,".",IF(A5406=".",1,A5406+1))</f>
        <v>.</v>
      </c>
      <c r="B5407" s="244" t="str">
        <f t="shared" si="84"/>
        <v/>
      </c>
    </row>
    <row r="5408" spans="1:2" x14ac:dyDescent="0.2">
      <c r="A5408" t="str">
        <f>IF(C5408&amp;G5408&amp;D5408&lt;&gt;'Funnel setup'!$K$3&amp;'Funnel setup'!$K$4&amp;'Funnel setup'!$K$6,".",IF(A5407=".",1,A5407+1))</f>
        <v>.</v>
      </c>
      <c r="B5408" s="244" t="str">
        <f t="shared" si="84"/>
        <v/>
      </c>
    </row>
    <row r="5409" spans="1:2" x14ac:dyDescent="0.2">
      <c r="A5409" t="str">
        <f>IF(C5409&amp;G5409&amp;D5409&lt;&gt;'Funnel setup'!$K$3&amp;'Funnel setup'!$K$4&amp;'Funnel setup'!$K$6,".",IF(A5408=".",1,A5408+1))</f>
        <v>.</v>
      </c>
      <c r="B5409" s="244" t="str">
        <f t="shared" si="84"/>
        <v/>
      </c>
    </row>
    <row r="5410" spans="1:2" x14ac:dyDescent="0.2">
      <c r="A5410" t="str">
        <f>IF(C5410&amp;G5410&amp;D5410&lt;&gt;'Funnel setup'!$K$3&amp;'Funnel setup'!$K$4&amp;'Funnel setup'!$K$6,".",IF(A5409=".",1,A5409+1))</f>
        <v>.</v>
      </c>
      <c r="B5410" s="244" t="str">
        <f t="shared" si="84"/>
        <v/>
      </c>
    </row>
    <row r="5411" spans="1:2" x14ac:dyDescent="0.2">
      <c r="A5411" t="str">
        <f>IF(C5411&amp;G5411&amp;D5411&lt;&gt;'Funnel setup'!$K$3&amp;'Funnel setup'!$K$4&amp;'Funnel setup'!$K$6,".",IF(A5410=".",1,A5410+1))</f>
        <v>.</v>
      </c>
      <c r="B5411" s="244" t="str">
        <f t="shared" si="84"/>
        <v/>
      </c>
    </row>
    <row r="5412" spans="1:2" x14ac:dyDescent="0.2">
      <c r="A5412" t="str">
        <f>IF(C5412&amp;G5412&amp;D5412&lt;&gt;'Funnel setup'!$K$3&amp;'Funnel setup'!$K$4&amp;'Funnel setup'!$K$6,".",IF(A5411=".",1,A5411+1))</f>
        <v>.</v>
      </c>
      <c r="B5412" s="244" t="str">
        <f t="shared" si="84"/>
        <v/>
      </c>
    </row>
    <row r="5413" spans="1:2" x14ac:dyDescent="0.2">
      <c r="A5413" t="str">
        <f>IF(C5413&amp;G5413&amp;D5413&lt;&gt;'Funnel setup'!$K$3&amp;'Funnel setup'!$K$4&amp;'Funnel setup'!$K$6,".",IF(A5412=".",1,A5412+1))</f>
        <v>.</v>
      </c>
      <c r="B5413" s="244" t="str">
        <f t="shared" si="84"/>
        <v/>
      </c>
    </row>
    <row r="5414" spans="1:2" x14ac:dyDescent="0.2">
      <c r="A5414" t="str">
        <f>IF(C5414&amp;G5414&amp;D5414&lt;&gt;'Funnel setup'!$K$3&amp;'Funnel setup'!$K$4&amp;'Funnel setup'!$K$6,".",IF(A5413=".",1,A5413+1))</f>
        <v>.</v>
      </c>
      <c r="B5414" s="244" t="str">
        <f t="shared" si="84"/>
        <v/>
      </c>
    </row>
    <row r="5415" spans="1:2" x14ac:dyDescent="0.2">
      <c r="A5415" t="str">
        <f>IF(C5415&amp;G5415&amp;D5415&lt;&gt;'Funnel setup'!$K$3&amp;'Funnel setup'!$K$4&amp;'Funnel setup'!$K$6,".",IF(A5414=".",1,A5414+1))</f>
        <v>.</v>
      </c>
      <c r="B5415" s="244" t="str">
        <f t="shared" si="84"/>
        <v/>
      </c>
    </row>
    <row r="5416" spans="1:2" x14ac:dyDescent="0.2">
      <c r="A5416" t="str">
        <f>IF(C5416&amp;G5416&amp;D5416&lt;&gt;'Funnel setup'!$K$3&amp;'Funnel setup'!$K$4&amp;'Funnel setup'!$K$6,".",IF(A5415=".",1,A5415+1))</f>
        <v>.</v>
      </c>
      <c r="B5416" s="244" t="str">
        <f t="shared" si="84"/>
        <v/>
      </c>
    </row>
    <row r="5417" spans="1:2" x14ac:dyDescent="0.2">
      <c r="A5417" t="str">
        <f>IF(C5417&amp;G5417&amp;D5417&lt;&gt;'Funnel setup'!$K$3&amp;'Funnel setup'!$K$4&amp;'Funnel setup'!$K$6,".",IF(A5416=".",1,A5416+1))</f>
        <v>.</v>
      </c>
      <c r="B5417" s="244" t="str">
        <f t="shared" si="84"/>
        <v/>
      </c>
    </row>
    <row r="5418" spans="1:2" x14ac:dyDescent="0.2">
      <c r="A5418" t="str">
        <f>IF(C5418&amp;G5418&amp;D5418&lt;&gt;'Funnel setup'!$K$3&amp;'Funnel setup'!$K$4&amp;'Funnel setup'!$K$6,".",IF(A5417=".",1,A5417+1))</f>
        <v>.</v>
      </c>
      <c r="B5418" s="244" t="str">
        <f t="shared" si="84"/>
        <v/>
      </c>
    </row>
    <row r="5419" spans="1:2" x14ac:dyDescent="0.2">
      <c r="A5419" t="str">
        <f>IF(C5419&amp;G5419&amp;D5419&lt;&gt;'Funnel setup'!$K$3&amp;'Funnel setup'!$K$4&amp;'Funnel setup'!$K$6,".",IF(A5418=".",1,A5418+1))</f>
        <v>.</v>
      </c>
      <c r="B5419" s="244" t="str">
        <f t="shared" si="84"/>
        <v/>
      </c>
    </row>
    <row r="5420" spans="1:2" x14ac:dyDescent="0.2">
      <c r="A5420" t="str">
        <f>IF(C5420&amp;G5420&amp;D5420&lt;&gt;'Funnel setup'!$K$3&amp;'Funnel setup'!$K$4&amp;'Funnel setup'!$K$6,".",IF(A5419=".",1,A5419+1))</f>
        <v>.</v>
      </c>
      <c r="B5420" s="244" t="str">
        <f t="shared" si="84"/>
        <v/>
      </c>
    </row>
    <row r="5421" spans="1:2" x14ac:dyDescent="0.2">
      <c r="A5421" t="str">
        <f>IF(C5421&amp;G5421&amp;D5421&lt;&gt;'Funnel setup'!$K$3&amp;'Funnel setup'!$K$4&amp;'Funnel setup'!$K$6,".",IF(A5420=".",1,A5420+1))</f>
        <v>.</v>
      </c>
      <c r="B5421" s="244" t="str">
        <f t="shared" si="84"/>
        <v/>
      </c>
    </row>
    <row r="5422" spans="1:2" x14ac:dyDescent="0.2">
      <c r="A5422" t="str">
        <f>IF(C5422&amp;G5422&amp;D5422&lt;&gt;'Funnel setup'!$K$3&amp;'Funnel setup'!$K$4&amp;'Funnel setup'!$K$6,".",IF(A5421=".",1,A5421+1))</f>
        <v>.</v>
      </c>
      <c r="B5422" s="244" t="str">
        <f t="shared" si="84"/>
        <v/>
      </c>
    </row>
    <row r="5423" spans="1:2" x14ac:dyDescent="0.2">
      <c r="A5423" t="str">
        <f>IF(C5423&amp;G5423&amp;D5423&lt;&gt;'Funnel setup'!$K$3&amp;'Funnel setup'!$K$4&amp;'Funnel setup'!$K$6,".",IF(A5422=".",1,A5422+1))</f>
        <v>.</v>
      </c>
      <c r="B5423" s="244" t="str">
        <f t="shared" si="84"/>
        <v/>
      </c>
    </row>
    <row r="5424" spans="1:2" x14ac:dyDescent="0.2">
      <c r="A5424" t="str">
        <f>IF(C5424&amp;G5424&amp;D5424&lt;&gt;'Funnel setup'!$K$3&amp;'Funnel setup'!$K$4&amp;'Funnel setup'!$K$6,".",IF(A5423=".",1,A5423+1))</f>
        <v>.</v>
      </c>
      <c r="B5424" s="244" t="str">
        <f t="shared" si="84"/>
        <v/>
      </c>
    </row>
    <row r="5425" spans="1:2" x14ac:dyDescent="0.2">
      <c r="A5425" t="str">
        <f>IF(C5425&amp;G5425&amp;D5425&lt;&gt;'Funnel setup'!$K$3&amp;'Funnel setup'!$K$4&amp;'Funnel setup'!$K$6,".",IF(A5424=".",1,A5424+1))</f>
        <v>.</v>
      </c>
      <c r="B5425" s="244" t="str">
        <f t="shared" si="84"/>
        <v/>
      </c>
    </row>
    <row r="5426" spans="1:2" x14ac:dyDescent="0.2">
      <c r="A5426" t="str">
        <f>IF(C5426&amp;G5426&amp;D5426&lt;&gt;'Funnel setup'!$K$3&amp;'Funnel setup'!$K$4&amp;'Funnel setup'!$K$6,".",IF(A5425=".",1,A5425+1))</f>
        <v>.</v>
      </c>
      <c r="B5426" s="244" t="str">
        <f t="shared" si="84"/>
        <v/>
      </c>
    </row>
    <row r="5427" spans="1:2" x14ac:dyDescent="0.2">
      <c r="A5427" t="str">
        <f>IF(C5427&amp;G5427&amp;D5427&lt;&gt;'Funnel setup'!$K$3&amp;'Funnel setup'!$K$4&amp;'Funnel setup'!$K$6,".",IF(A5426=".",1,A5426+1))</f>
        <v>.</v>
      </c>
      <c r="B5427" s="244" t="str">
        <f t="shared" si="84"/>
        <v/>
      </c>
    </row>
    <row r="5428" spans="1:2" x14ac:dyDescent="0.2">
      <c r="A5428" t="str">
        <f>IF(C5428&amp;G5428&amp;D5428&lt;&gt;'Funnel setup'!$K$3&amp;'Funnel setup'!$K$4&amp;'Funnel setup'!$K$6,".",IF(A5427=".",1,A5427+1))</f>
        <v>.</v>
      </c>
      <c r="B5428" s="244" t="str">
        <f t="shared" si="84"/>
        <v/>
      </c>
    </row>
    <row r="5429" spans="1:2" x14ac:dyDescent="0.2">
      <c r="A5429" t="str">
        <f>IF(C5429&amp;G5429&amp;D5429&lt;&gt;'Funnel setup'!$K$3&amp;'Funnel setup'!$K$4&amp;'Funnel setup'!$K$6,".",IF(A5428=".",1,A5428+1))</f>
        <v>.</v>
      </c>
      <c r="B5429" s="244" t="str">
        <f t="shared" si="84"/>
        <v/>
      </c>
    </row>
    <row r="5430" spans="1:2" x14ac:dyDescent="0.2">
      <c r="A5430" t="str">
        <f>IF(C5430&amp;G5430&amp;D5430&lt;&gt;'Funnel setup'!$K$3&amp;'Funnel setup'!$K$4&amp;'Funnel setup'!$K$6,".",IF(A5429=".",1,A5429+1))</f>
        <v>.</v>
      </c>
      <c r="B5430" s="244" t="str">
        <f t="shared" si="84"/>
        <v/>
      </c>
    </row>
    <row r="5431" spans="1:2" x14ac:dyDescent="0.2">
      <c r="A5431" t="str">
        <f>IF(C5431&amp;G5431&amp;D5431&lt;&gt;'Funnel setup'!$K$3&amp;'Funnel setup'!$K$4&amp;'Funnel setup'!$K$6,".",IF(A5430=".",1,A5430+1))</f>
        <v>.</v>
      </c>
      <c r="B5431" s="244" t="str">
        <f t="shared" si="84"/>
        <v/>
      </c>
    </row>
    <row r="5432" spans="1:2" x14ac:dyDescent="0.2">
      <c r="A5432" t="str">
        <f>IF(C5432&amp;G5432&amp;D5432&lt;&gt;'Funnel setup'!$K$3&amp;'Funnel setup'!$K$4&amp;'Funnel setup'!$K$6,".",IF(A5431=".",1,A5431+1))</f>
        <v>.</v>
      </c>
      <c r="B5432" s="244" t="str">
        <f t="shared" si="84"/>
        <v/>
      </c>
    </row>
    <row r="5433" spans="1:2" x14ac:dyDescent="0.2">
      <c r="A5433" t="str">
        <f>IF(C5433&amp;G5433&amp;D5433&lt;&gt;'Funnel setup'!$K$3&amp;'Funnel setup'!$K$4&amp;'Funnel setup'!$K$6,".",IF(A5432=".",1,A5432+1))</f>
        <v>.</v>
      </c>
      <c r="B5433" s="244" t="str">
        <f t="shared" si="84"/>
        <v/>
      </c>
    </row>
    <row r="5434" spans="1:2" x14ac:dyDescent="0.2">
      <c r="A5434" t="str">
        <f>IF(C5434&amp;G5434&amp;D5434&lt;&gt;'Funnel setup'!$K$3&amp;'Funnel setup'!$K$4&amp;'Funnel setup'!$K$6,".",IF(A5433=".",1,A5433+1))</f>
        <v>.</v>
      </c>
      <c r="B5434" s="244" t="str">
        <f t="shared" si="84"/>
        <v/>
      </c>
    </row>
    <row r="5435" spans="1:2" x14ac:dyDescent="0.2">
      <c r="A5435" t="str">
        <f>IF(C5435&amp;G5435&amp;D5435&lt;&gt;'Funnel setup'!$K$3&amp;'Funnel setup'!$K$4&amp;'Funnel setup'!$K$6,".",IF(A5434=".",1,A5434+1))</f>
        <v>.</v>
      </c>
      <c r="B5435" s="244" t="str">
        <f t="shared" si="84"/>
        <v/>
      </c>
    </row>
    <row r="5436" spans="1:2" x14ac:dyDescent="0.2">
      <c r="A5436" t="str">
        <f>IF(C5436&amp;G5436&amp;D5436&lt;&gt;'Funnel setup'!$K$3&amp;'Funnel setup'!$K$4&amp;'Funnel setup'!$K$6,".",IF(A5435=".",1,A5435+1))</f>
        <v>.</v>
      </c>
      <c r="B5436" s="244" t="str">
        <f t="shared" si="84"/>
        <v/>
      </c>
    </row>
    <row r="5437" spans="1:2" x14ac:dyDescent="0.2">
      <c r="A5437" t="str">
        <f>IF(C5437&amp;G5437&amp;D5437&lt;&gt;'Funnel setup'!$K$3&amp;'Funnel setup'!$K$4&amp;'Funnel setup'!$K$6,".",IF(A5436=".",1,A5436+1))</f>
        <v>.</v>
      </c>
      <c r="B5437" s="244" t="str">
        <f t="shared" si="84"/>
        <v/>
      </c>
    </row>
    <row r="5438" spans="1:2" x14ac:dyDescent="0.2">
      <c r="A5438" t="str">
        <f>IF(C5438&amp;G5438&amp;D5438&lt;&gt;'Funnel setup'!$K$3&amp;'Funnel setup'!$K$4&amp;'Funnel setup'!$K$6,".",IF(A5437=".",1,A5437+1))</f>
        <v>.</v>
      </c>
      <c r="B5438" s="244" t="str">
        <f t="shared" si="84"/>
        <v/>
      </c>
    </row>
    <row r="5439" spans="1:2" x14ac:dyDescent="0.2">
      <c r="A5439" t="str">
        <f>IF(C5439&amp;G5439&amp;D5439&lt;&gt;'Funnel setup'!$K$3&amp;'Funnel setup'!$K$4&amp;'Funnel setup'!$K$6,".",IF(A5438=".",1,A5438+1))</f>
        <v>.</v>
      </c>
      <c r="B5439" s="244" t="str">
        <f t="shared" si="84"/>
        <v/>
      </c>
    </row>
    <row r="5440" spans="1:2" x14ac:dyDescent="0.2">
      <c r="A5440" t="str">
        <f>IF(C5440&amp;G5440&amp;D5440&lt;&gt;'Funnel setup'!$K$3&amp;'Funnel setup'!$K$4&amp;'Funnel setup'!$K$6,".",IF(A5439=".",1,A5439+1))</f>
        <v>.</v>
      </c>
      <c r="B5440" s="244" t="str">
        <f t="shared" si="84"/>
        <v/>
      </c>
    </row>
    <row r="5441" spans="1:2" x14ac:dyDescent="0.2">
      <c r="A5441" t="str">
        <f>IF(C5441&amp;G5441&amp;D5441&lt;&gt;'Funnel setup'!$K$3&amp;'Funnel setup'!$K$4&amp;'Funnel setup'!$K$6,".",IF(A5440=".",1,A5440+1))</f>
        <v>.</v>
      </c>
      <c r="B5441" s="244" t="str">
        <f t="shared" si="84"/>
        <v/>
      </c>
    </row>
    <row r="5442" spans="1:2" x14ac:dyDescent="0.2">
      <c r="A5442" t="str">
        <f>IF(C5442&amp;G5442&amp;D5442&lt;&gt;'Funnel setup'!$K$3&amp;'Funnel setup'!$K$4&amp;'Funnel setup'!$K$6,".",IF(A5441=".",1,A5441+1))</f>
        <v>.</v>
      </c>
      <c r="B5442" s="244" t="str">
        <f t="shared" ref="B5442:B5505" si="85">C5442&amp;D5442&amp;F5442&amp;G5442</f>
        <v/>
      </c>
    </row>
    <row r="5443" spans="1:2" x14ac:dyDescent="0.2">
      <c r="A5443" t="str">
        <f>IF(C5443&amp;G5443&amp;D5443&lt;&gt;'Funnel setup'!$K$3&amp;'Funnel setup'!$K$4&amp;'Funnel setup'!$K$6,".",IF(A5442=".",1,A5442+1))</f>
        <v>.</v>
      </c>
      <c r="B5443" s="244" t="str">
        <f t="shared" si="85"/>
        <v/>
      </c>
    </row>
    <row r="5444" spans="1:2" x14ac:dyDescent="0.2">
      <c r="A5444" t="str">
        <f>IF(C5444&amp;G5444&amp;D5444&lt;&gt;'Funnel setup'!$K$3&amp;'Funnel setup'!$K$4&amp;'Funnel setup'!$K$6,".",IF(A5443=".",1,A5443+1))</f>
        <v>.</v>
      </c>
      <c r="B5444" s="244" t="str">
        <f t="shared" si="85"/>
        <v/>
      </c>
    </row>
    <row r="5445" spans="1:2" x14ac:dyDescent="0.2">
      <c r="A5445" t="str">
        <f>IF(C5445&amp;G5445&amp;D5445&lt;&gt;'Funnel setup'!$K$3&amp;'Funnel setup'!$K$4&amp;'Funnel setup'!$K$6,".",IF(A5444=".",1,A5444+1))</f>
        <v>.</v>
      </c>
      <c r="B5445" s="244" t="str">
        <f t="shared" si="85"/>
        <v/>
      </c>
    </row>
    <row r="5446" spans="1:2" x14ac:dyDescent="0.2">
      <c r="A5446" t="str">
        <f>IF(C5446&amp;G5446&amp;D5446&lt;&gt;'Funnel setup'!$K$3&amp;'Funnel setup'!$K$4&amp;'Funnel setup'!$K$6,".",IF(A5445=".",1,A5445+1))</f>
        <v>.</v>
      </c>
      <c r="B5446" s="244" t="str">
        <f t="shared" si="85"/>
        <v/>
      </c>
    </row>
    <row r="5447" spans="1:2" x14ac:dyDescent="0.2">
      <c r="A5447" t="str">
        <f>IF(C5447&amp;G5447&amp;D5447&lt;&gt;'Funnel setup'!$K$3&amp;'Funnel setup'!$K$4&amp;'Funnel setup'!$K$6,".",IF(A5446=".",1,A5446+1))</f>
        <v>.</v>
      </c>
      <c r="B5447" s="244" t="str">
        <f t="shared" si="85"/>
        <v/>
      </c>
    </row>
    <row r="5448" spans="1:2" x14ac:dyDescent="0.2">
      <c r="A5448" t="str">
        <f>IF(C5448&amp;G5448&amp;D5448&lt;&gt;'Funnel setup'!$K$3&amp;'Funnel setup'!$K$4&amp;'Funnel setup'!$K$6,".",IF(A5447=".",1,A5447+1))</f>
        <v>.</v>
      </c>
      <c r="B5448" s="244" t="str">
        <f t="shared" si="85"/>
        <v/>
      </c>
    </row>
    <row r="5449" spans="1:2" x14ac:dyDescent="0.2">
      <c r="A5449" t="str">
        <f>IF(C5449&amp;G5449&amp;D5449&lt;&gt;'Funnel setup'!$K$3&amp;'Funnel setup'!$K$4&amp;'Funnel setup'!$K$6,".",IF(A5448=".",1,A5448+1))</f>
        <v>.</v>
      </c>
      <c r="B5449" s="244" t="str">
        <f t="shared" si="85"/>
        <v/>
      </c>
    </row>
    <row r="5450" spans="1:2" x14ac:dyDescent="0.2">
      <c r="A5450" t="str">
        <f>IF(C5450&amp;G5450&amp;D5450&lt;&gt;'Funnel setup'!$K$3&amp;'Funnel setup'!$K$4&amp;'Funnel setup'!$K$6,".",IF(A5449=".",1,A5449+1))</f>
        <v>.</v>
      </c>
      <c r="B5450" s="244" t="str">
        <f t="shared" si="85"/>
        <v/>
      </c>
    </row>
    <row r="5451" spans="1:2" x14ac:dyDescent="0.2">
      <c r="A5451" t="str">
        <f>IF(C5451&amp;G5451&amp;D5451&lt;&gt;'Funnel setup'!$K$3&amp;'Funnel setup'!$K$4&amp;'Funnel setup'!$K$6,".",IF(A5450=".",1,A5450+1))</f>
        <v>.</v>
      </c>
      <c r="B5451" s="244" t="str">
        <f t="shared" si="85"/>
        <v/>
      </c>
    </row>
    <row r="5452" spans="1:2" x14ac:dyDescent="0.2">
      <c r="A5452" t="str">
        <f>IF(C5452&amp;G5452&amp;D5452&lt;&gt;'Funnel setup'!$K$3&amp;'Funnel setup'!$K$4&amp;'Funnel setup'!$K$6,".",IF(A5451=".",1,A5451+1))</f>
        <v>.</v>
      </c>
      <c r="B5452" s="244" t="str">
        <f t="shared" si="85"/>
        <v/>
      </c>
    </row>
    <row r="5453" spans="1:2" x14ac:dyDescent="0.2">
      <c r="A5453" t="str">
        <f>IF(C5453&amp;G5453&amp;D5453&lt;&gt;'Funnel setup'!$K$3&amp;'Funnel setup'!$K$4&amp;'Funnel setup'!$K$6,".",IF(A5452=".",1,A5452+1))</f>
        <v>.</v>
      </c>
      <c r="B5453" s="244" t="str">
        <f t="shared" si="85"/>
        <v/>
      </c>
    </row>
    <row r="5454" spans="1:2" x14ac:dyDescent="0.2">
      <c r="A5454" t="str">
        <f>IF(C5454&amp;G5454&amp;D5454&lt;&gt;'Funnel setup'!$K$3&amp;'Funnel setup'!$K$4&amp;'Funnel setup'!$K$6,".",IF(A5453=".",1,A5453+1))</f>
        <v>.</v>
      </c>
      <c r="B5454" s="244" t="str">
        <f t="shared" si="85"/>
        <v/>
      </c>
    </row>
    <row r="5455" spans="1:2" x14ac:dyDescent="0.2">
      <c r="A5455" t="str">
        <f>IF(C5455&amp;G5455&amp;D5455&lt;&gt;'Funnel setup'!$K$3&amp;'Funnel setup'!$K$4&amp;'Funnel setup'!$K$6,".",IF(A5454=".",1,A5454+1))</f>
        <v>.</v>
      </c>
      <c r="B5455" s="244" t="str">
        <f t="shared" si="85"/>
        <v/>
      </c>
    </row>
    <row r="5456" spans="1:2" x14ac:dyDescent="0.2">
      <c r="A5456" t="str">
        <f>IF(C5456&amp;G5456&amp;D5456&lt;&gt;'Funnel setup'!$K$3&amp;'Funnel setup'!$K$4&amp;'Funnel setup'!$K$6,".",IF(A5455=".",1,A5455+1))</f>
        <v>.</v>
      </c>
      <c r="B5456" s="244" t="str">
        <f t="shared" si="85"/>
        <v/>
      </c>
    </row>
    <row r="5457" spans="1:2" x14ac:dyDescent="0.2">
      <c r="A5457" t="str">
        <f>IF(C5457&amp;G5457&amp;D5457&lt;&gt;'Funnel setup'!$K$3&amp;'Funnel setup'!$K$4&amp;'Funnel setup'!$K$6,".",IF(A5456=".",1,A5456+1))</f>
        <v>.</v>
      </c>
      <c r="B5457" s="244" t="str">
        <f t="shared" si="85"/>
        <v/>
      </c>
    </row>
    <row r="5458" spans="1:2" x14ac:dyDescent="0.2">
      <c r="A5458" t="str">
        <f>IF(C5458&amp;G5458&amp;D5458&lt;&gt;'Funnel setup'!$K$3&amp;'Funnel setup'!$K$4&amp;'Funnel setup'!$K$6,".",IF(A5457=".",1,A5457+1))</f>
        <v>.</v>
      </c>
      <c r="B5458" s="244" t="str">
        <f t="shared" si="85"/>
        <v/>
      </c>
    </row>
    <row r="5459" spans="1:2" x14ac:dyDescent="0.2">
      <c r="A5459" t="str">
        <f>IF(C5459&amp;G5459&amp;D5459&lt;&gt;'Funnel setup'!$K$3&amp;'Funnel setup'!$K$4&amp;'Funnel setup'!$K$6,".",IF(A5458=".",1,A5458+1))</f>
        <v>.</v>
      </c>
      <c r="B5459" s="244" t="str">
        <f t="shared" si="85"/>
        <v/>
      </c>
    </row>
    <row r="5460" spans="1:2" x14ac:dyDescent="0.2">
      <c r="A5460" t="str">
        <f>IF(C5460&amp;G5460&amp;D5460&lt;&gt;'Funnel setup'!$K$3&amp;'Funnel setup'!$K$4&amp;'Funnel setup'!$K$6,".",IF(A5459=".",1,A5459+1))</f>
        <v>.</v>
      </c>
      <c r="B5460" s="244" t="str">
        <f t="shared" si="85"/>
        <v/>
      </c>
    </row>
    <row r="5461" spans="1:2" x14ac:dyDescent="0.2">
      <c r="A5461" t="str">
        <f>IF(C5461&amp;G5461&amp;D5461&lt;&gt;'Funnel setup'!$K$3&amp;'Funnel setup'!$K$4&amp;'Funnel setup'!$K$6,".",IF(A5460=".",1,A5460+1))</f>
        <v>.</v>
      </c>
      <c r="B5461" s="244" t="str">
        <f t="shared" si="85"/>
        <v/>
      </c>
    </row>
    <row r="5462" spans="1:2" x14ac:dyDescent="0.2">
      <c r="A5462" t="str">
        <f>IF(C5462&amp;G5462&amp;D5462&lt;&gt;'Funnel setup'!$K$3&amp;'Funnel setup'!$K$4&amp;'Funnel setup'!$K$6,".",IF(A5461=".",1,A5461+1))</f>
        <v>.</v>
      </c>
      <c r="B5462" s="244" t="str">
        <f t="shared" si="85"/>
        <v/>
      </c>
    </row>
    <row r="5463" spans="1:2" x14ac:dyDescent="0.2">
      <c r="A5463" t="str">
        <f>IF(C5463&amp;G5463&amp;D5463&lt;&gt;'Funnel setup'!$K$3&amp;'Funnel setup'!$K$4&amp;'Funnel setup'!$K$6,".",IF(A5462=".",1,A5462+1))</f>
        <v>.</v>
      </c>
      <c r="B5463" s="244" t="str">
        <f t="shared" si="85"/>
        <v/>
      </c>
    </row>
    <row r="5464" spans="1:2" x14ac:dyDescent="0.2">
      <c r="A5464" t="str">
        <f>IF(C5464&amp;G5464&amp;D5464&lt;&gt;'Funnel setup'!$K$3&amp;'Funnel setup'!$K$4&amp;'Funnel setup'!$K$6,".",IF(A5463=".",1,A5463+1))</f>
        <v>.</v>
      </c>
      <c r="B5464" s="244" t="str">
        <f t="shared" si="85"/>
        <v/>
      </c>
    </row>
    <row r="5465" spans="1:2" x14ac:dyDescent="0.2">
      <c r="A5465" t="str">
        <f>IF(C5465&amp;G5465&amp;D5465&lt;&gt;'Funnel setup'!$K$3&amp;'Funnel setup'!$K$4&amp;'Funnel setup'!$K$6,".",IF(A5464=".",1,A5464+1))</f>
        <v>.</v>
      </c>
      <c r="B5465" s="244" t="str">
        <f t="shared" si="85"/>
        <v/>
      </c>
    </row>
    <row r="5466" spans="1:2" x14ac:dyDescent="0.2">
      <c r="A5466" t="str">
        <f>IF(C5466&amp;G5466&amp;D5466&lt;&gt;'Funnel setup'!$K$3&amp;'Funnel setup'!$K$4&amp;'Funnel setup'!$K$6,".",IF(A5465=".",1,A5465+1))</f>
        <v>.</v>
      </c>
      <c r="B5466" s="244" t="str">
        <f t="shared" si="85"/>
        <v/>
      </c>
    </row>
    <row r="5467" spans="1:2" x14ac:dyDescent="0.2">
      <c r="A5467" t="str">
        <f>IF(C5467&amp;G5467&amp;D5467&lt;&gt;'Funnel setup'!$K$3&amp;'Funnel setup'!$K$4&amp;'Funnel setup'!$K$6,".",IF(A5466=".",1,A5466+1))</f>
        <v>.</v>
      </c>
      <c r="B5467" s="244" t="str">
        <f t="shared" si="85"/>
        <v/>
      </c>
    </row>
    <row r="5468" spans="1:2" x14ac:dyDescent="0.2">
      <c r="A5468" t="str">
        <f>IF(C5468&amp;G5468&amp;D5468&lt;&gt;'Funnel setup'!$K$3&amp;'Funnel setup'!$K$4&amp;'Funnel setup'!$K$6,".",IF(A5467=".",1,A5467+1))</f>
        <v>.</v>
      </c>
      <c r="B5468" s="244" t="str">
        <f t="shared" si="85"/>
        <v/>
      </c>
    </row>
    <row r="5469" spans="1:2" x14ac:dyDescent="0.2">
      <c r="A5469" t="str">
        <f>IF(C5469&amp;G5469&amp;D5469&lt;&gt;'Funnel setup'!$K$3&amp;'Funnel setup'!$K$4&amp;'Funnel setup'!$K$6,".",IF(A5468=".",1,A5468+1))</f>
        <v>.</v>
      </c>
      <c r="B5469" s="244" t="str">
        <f t="shared" si="85"/>
        <v/>
      </c>
    </row>
    <row r="5470" spans="1:2" x14ac:dyDescent="0.2">
      <c r="A5470" t="str">
        <f>IF(C5470&amp;G5470&amp;D5470&lt;&gt;'Funnel setup'!$K$3&amp;'Funnel setup'!$K$4&amp;'Funnel setup'!$K$6,".",IF(A5469=".",1,A5469+1))</f>
        <v>.</v>
      </c>
      <c r="B5470" s="244" t="str">
        <f t="shared" si="85"/>
        <v/>
      </c>
    </row>
    <row r="5471" spans="1:2" x14ac:dyDescent="0.2">
      <c r="A5471" t="str">
        <f>IF(C5471&amp;G5471&amp;D5471&lt;&gt;'Funnel setup'!$K$3&amp;'Funnel setup'!$K$4&amp;'Funnel setup'!$K$6,".",IF(A5470=".",1,A5470+1))</f>
        <v>.</v>
      </c>
      <c r="B5471" s="244" t="str">
        <f t="shared" si="85"/>
        <v/>
      </c>
    </row>
    <row r="5472" spans="1:2" x14ac:dyDescent="0.2">
      <c r="A5472" t="str">
        <f>IF(C5472&amp;G5472&amp;D5472&lt;&gt;'Funnel setup'!$K$3&amp;'Funnel setup'!$K$4&amp;'Funnel setup'!$K$6,".",IF(A5471=".",1,A5471+1))</f>
        <v>.</v>
      </c>
      <c r="B5472" s="244" t="str">
        <f t="shared" si="85"/>
        <v/>
      </c>
    </row>
    <row r="5473" spans="1:2" x14ac:dyDescent="0.2">
      <c r="A5473" t="str">
        <f>IF(C5473&amp;G5473&amp;D5473&lt;&gt;'Funnel setup'!$K$3&amp;'Funnel setup'!$K$4&amp;'Funnel setup'!$K$6,".",IF(A5472=".",1,A5472+1))</f>
        <v>.</v>
      </c>
      <c r="B5473" s="244" t="str">
        <f t="shared" si="85"/>
        <v/>
      </c>
    </row>
    <row r="5474" spans="1:2" x14ac:dyDescent="0.2">
      <c r="A5474" t="str">
        <f>IF(C5474&amp;G5474&amp;D5474&lt;&gt;'Funnel setup'!$K$3&amp;'Funnel setup'!$K$4&amp;'Funnel setup'!$K$6,".",IF(A5473=".",1,A5473+1))</f>
        <v>.</v>
      </c>
      <c r="B5474" s="244" t="str">
        <f t="shared" si="85"/>
        <v/>
      </c>
    </row>
    <row r="5475" spans="1:2" x14ac:dyDescent="0.2">
      <c r="A5475" t="str">
        <f>IF(C5475&amp;G5475&amp;D5475&lt;&gt;'Funnel setup'!$K$3&amp;'Funnel setup'!$K$4&amp;'Funnel setup'!$K$6,".",IF(A5474=".",1,A5474+1))</f>
        <v>.</v>
      </c>
      <c r="B5475" s="244" t="str">
        <f t="shared" si="85"/>
        <v/>
      </c>
    </row>
    <row r="5476" spans="1:2" x14ac:dyDescent="0.2">
      <c r="A5476" t="str">
        <f>IF(C5476&amp;G5476&amp;D5476&lt;&gt;'Funnel setup'!$K$3&amp;'Funnel setup'!$K$4&amp;'Funnel setup'!$K$6,".",IF(A5475=".",1,A5475+1))</f>
        <v>.</v>
      </c>
      <c r="B5476" s="244" t="str">
        <f t="shared" si="85"/>
        <v/>
      </c>
    </row>
    <row r="5477" spans="1:2" x14ac:dyDescent="0.2">
      <c r="A5477" t="str">
        <f>IF(C5477&amp;G5477&amp;D5477&lt;&gt;'Funnel setup'!$K$3&amp;'Funnel setup'!$K$4&amp;'Funnel setup'!$K$6,".",IF(A5476=".",1,A5476+1))</f>
        <v>.</v>
      </c>
      <c r="B5477" s="244" t="str">
        <f t="shared" si="85"/>
        <v/>
      </c>
    </row>
    <row r="5478" spans="1:2" x14ac:dyDescent="0.2">
      <c r="A5478" t="str">
        <f>IF(C5478&amp;G5478&amp;D5478&lt;&gt;'Funnel setup'!$K$3&amp;'Funnel setup'!$K$4&amp;'Funnel setup'!$K$6,".",IF(A5477=".",1,A5477+1))</f>
        <v>.</v>
      </c>
      <c r="B5478" s="244" t="str">
        <f t="shared" si="85"/>
        <v/>
      </c>
    </row>
    <row r="5479" spans="1:2" x14ac:dyDescent="0.2">
      <c r="A5479" t="str">
        <f>IF(C5479&amp;G5479&amp;D5479&lt;&gt;'Funnel setup'!$K$3&amp;'Funnel setup'!$K$4&amp;'Funnel setup'!$K$6,".",IF(A5478=".",1,A5478+1))</f>
        <v>.</v>
      </c>
      <c r="B5479" s="244" t="str">
        <f t="shared" si="85"/>
        <v/>
      </c>
    </row>
    <row r="5480" spans="1:2" x14ac:dyDescent="0.2">
      <c r="A5480" t="str">
        <f>IF(C5480&amp;G5480&amp;D5480&lt;&gt;'Funnel setup'!$K$3&amp;'Funnel setup'!$K$4&amp;'Funnel setup'!$K$6,".",IF(A5479=".",1,A5479+1))</f>
        <v>.</v>
      </c>
      <c r="B5480" s="244" t="str">
        <f t="shared" si="85"/>
        <v/>
      </c>
    </row>
    <row r="5481" spans="1:2" x14ac:dyDescent="0.2">
      <c r="A5481" t="str">
        <f>IF(C5481&amp;G5481&amp;D5481&lt;&gt;'Funnel setup'!$K$3&amp;'Funnel setup'!$K$4&amp;'Funnel setup'!$K$6,".",IF(A5480=".",1,A5480+1))</f>
        <v>.</v>
      </c>
      <c r="B5481" s="244" t="str">
        <f t="shared" si="85"/>
        <v/>
      </c>
    </row>
    <row r="5482" spans="1:2" x14ac:dyDescent="0.2">
      <c r="A5482" t="str">
        <f>IF(C5482&amp;G5482&amp;D5482&lt;&gt;'Funnel setup'!$K$3&amp;'Funnel setup'!$K$4&amp;'Funnel setup'!$K$6,".",IF(A5481=".",1,A5481+1))</f>
        <v>.</v>
      </c>
      <c r="B5482" s="244" t="str">
        <f t="shared" si="85"/>
        <v/>
      </c>
    </row>
    <row r="5483" spans="1:2" x14ac:dyDescent="0.2">
      <c r="A5483" t="str">
        <f>IF(C5483&amp;G5483&amp;D5483&lt;&gt;'Funnel setup'!$K$3&amp;'Funnel setup'!$K$4&amp;'Funnel setup'!$K$6,".",IF(A5482=".",1,A5482+1))</f>
        <v>.</v>
      </c>
      <c r="B5483" s="244" t="str">
        <f t="shared" si="85"/>
        <v/>
      </c>
    </row>
    <row r="5484" spans="1:2" x14ac:dyDescent="0.2">
      <c r="A5484" t="str">
        <f>IF(C5484&amp;G5484&amp;D5484&lt;&gt;'Funnel setup'!$K$3&amp;'Funnel setup'!$K$4&amp;'Funnel setup'!$K$6,".",IF(A5483=".",1,A5483+1))</f>
        <v>.</v>
      </c>
      <c r="B5484" s="244" t="str">
        <f t="shared" si="85"/>
        <v/>
      </c>
    </row>
    <row r="5485" spans="1:2" x14ac:dyDescent="0.2">
      <c r="A5485" t="str">
        <f>IF(C5485&amp;G5485&amp;D5485&lt;&gt;'Funnel setup'!$K$3&amp;'Funnel setup'!$K$4&amp;'Funnel setup'!$K$6,".",IF(A5484=".",1,A5484+1))</f>
        <v>.</v>
      </c>
      <c r="B5485" s="244" t="str">
        <f t="shared" si="85"/>
        <v/>
      </c>
    </row>
    <row r="5486" spans="1:2" x14ac:dyDescent="0.2">
      <c r="A5486" t="str">
        <f>IF(C5486&amp;G5486&amp;D5486&lt;&gt;'Funnel setup'!$K$3&amp;'Funnel setup'!$K$4&amp;'Funnel setup'!$K$6,".",IF(A5485=".",1,A5485+1))</f>
        <v>.</v>
      </c>
      <c r="B5486" s="244" t="str">
        <f t="shared" si="85"/>
        <v/>
      </c>
    </row>
    <row r="5487" spans="1:2" x14ac:dyDescent="0.2">
      <c r="A5487" t="str">
        <f>IF(C5487&amp;G5487&amp;D5487&lt;&gt;'Funnel setup'!$K$3&amp;'Funnel setup'!$K$4&amp;'Funnel setup'!$K$6,".",IF(A5486=".",1,A5486+1))</f>
        <v>.</v>
      </c>
      <c r="B5487" s="244" t="str">
        <f t="shared" si="85"/>
        <v/>
      </c>
    </row>
    <row r="5488" spans="1:2" x14ac:dyDescent="0.2">
      <c r="A5488" t="str">
        <f>IF(C5488&amp;G5488&amp;D5488&lt;&gt;'Funnel setup'!$K$3&amp;'Funnel setup'!$K$4&amp;'Funnel setup'!$K$6,".",IF(A5487=".",1,A5487+1))</f>
        <v>.</v>
      </c>
      <c r="B5488" s="244" t="str">
        <f t="shared" si="85"/>
        <v/>
      </c>
    </row>
    <row r="5489" spans="1:2" x14ac:dyDescent="0.2">
      <c r="A5489" t="str">
        <f>IF(C5489&amp;G5489&amp;D5489&lt;&gt;'Funnel setup'!$K$3&amp;'Funnel setup'!$K$4&amp;'Funnel setup'!$K$6,".",IF(A5488=".",1,A5488+1))</f>
        <v>.</v>
      </c>
      <c r="B5489" s="244" t="str">
        <f t="shared" si="85"/>
        <v/>
      </c>
    </row>
    <row r="5490" spans="1:2" x14ac:dyDescent="0.2">
      <c r="A5490" t="str">
        <f>IF(C5490&amp;G5490&amp;D5490&lt;&gt;'Funnel setup'!$K$3&amp;'Funnel setup'!$K$4&amp;'Funnel setup'!$K$6,".",IF(A5489=".",1,A5489+1))</f>
        <v>.</v>
      </c>
      <c r="B5490" s="244" t="str">
        <f t="shared" si="85"/>
        <v/>
      </c>
    </row>
    <row r="5491" spans="1:2" x14ac:dyDescent="0.2">
      <c r="A5491" t="str">
        <f>IF(C5491&amp;G5491&amp;D5491&lt;&gt;'Funnel setup'!$K$3&amp;'Funnel setup'!$K$4&amp;'Funnel setup'!$K$6,".",IF(A5490=".",1,A5490+1))</f>
        <v>.</v>
      </c>
      <c r="B5491" s="244" t="str">
        <f t="shared" si="85"/>
        <v/>
      </c>
    </row>
    <row r="5492" spans="1:2" x14ac:dyDescent="0.2">
      <c r="A5492" t="str">
        <f>IF(C5492&amp;G5492&amp;D5492&lt;&gt;'Funnel setup'!$K$3&amp;'Funnel setup'!$K$4&amp;'Funnel setup'!$K$6,".",IF(A5491=".",1,A5491+1))</f>
        <v>.</v>
      </c>
      <c r="B5492" s="244" t="str">
        <f t="shared" si="85"/>
        <v/>
      </c>
    </row>
    <row r="5493" spans="1:2" x14ac:dyDescent="0.2">
      <c r="A5493" t="str">
        <f>IF(C5493&amp;G5493&amp;D5493&lt;&gt;'Funnel setup'!$K$3&amp;'Funnel setup'!$K$4&amp;'Funnel setup'!$K$6,".",IF(A5492=".",1,A5492+1))</f>
        <v>.</v>
      </c>
      <c r="B5493" s="244" t="str">
        <f t="shared" si="85"/>
        <v/>
      </c>
    </row>
    <row r="5494" spans="1:2" x14ac:dyDescent="0.2">
      <c r="A5494" t="str">
        <f>IF(C5494&amp;G5494&amp;D5494&lt;&gt;'Funnel setup'!$K$3&amp;'Funnel setup'!$K$4&amp;'Funnel setup'!$K$6,".",IF(A5493=".",1,A5493+1))</f>
        <v>.</v>
      </c>
      <c r="B5494" s="244" t="str">
        <f t="shared" si="85"/>
        <v/>
      </c>
    </row>
    <row r="5495" spans="1:2" x14ac:dyDescent="0.2">
      <c r="A5495" t="str">
        <f>IF(C5495&amp;G5495&amp;D5495&lt;&gt;'Funnel setup'!$K$3&amp;'Funnel setup'!$K$4&amp;'Funnel setup'!$K$6,".",IF(A5494=".",1,A5494+1))</f>
        <v>.</v>
      </c>
      <c r="B5495" s="244" t="str">
        <f t="shared" si="85"/>
        <v/>
      </c>
    </row>
    <row r="5496" spans="1:2" x14ac:dyDescent="0.2">
      <c r="A5496" t="str">
        <f>IF(C5496&amp;G5496&amp;D5496&lt;&gt;'Funnel setup'!$K$3&amp;'Funnel setup'!$K$4&amp;'Funnel setup'!$K$6,".",IF(A5495=".",1,A5495+1))</f>
        <v>.</v>
      </c>
      <c r="B5496" s="244" t="str">
        <f t="shared" si="85"/>
        <v/>
      </c>
    </row>
    <row r="5497" spans="1:2" x14ac:dyDescent="0.2">
      <c r="A5497" t="str">
        <f>IF(C5497&amp;G5497&amp;D5497&lt;&gt;'Funnel setup'!$K$3&amp;'Funnel setup'!$K$4&amp;'Funnel setup'!$K$6,".",IF(A5496=".",1,A5496+1))</f>
        <v>.</v>
      </c>
      <c r="B5497" s="244" t="str">
        <f t="shared" si="85"/>
        <v/>
      </c>
    </row>
    <row r="5498" spans="1:2" x14ac:dyDescent="0.2">
      <c r="A5498" t="str">
        <f>IF(C5498&amp;G5498&amp;D5498&lt;&gt;'Funnel setup'!$K$3&amp;'Funnel setup'!$K$4&amp;'Funnel setup'!$K$6,".",IF(A5497=".",1,A5497+1))</f>
        <v>.</v>
      </c>
      <c r="B5498" s="244" t="str">
        <f t="shared" si="85"/>
        <v/>
      </c>
    </row>
    <row r="5499" spans="1:2" x14ac:dyDescent="0.2">
      <c r="A5499" t="str">
        <f>IF(C5499&amp;G5499&amp;D5499&lt;&gt;'Funnel setup'!$K$3&amp;'Funnel setup'!$K$4&amp;'Funnel setup'!$K$6,".",IF(A5498=".",1,A5498+1))</f>
        <v>.</v>
      </c>
      <c r="B5499" s="244" t="str">
        <f t="shared" si="85"/>
        <v/>
      </c>
    </row>
    <row r="5500" spans="1:2" x14ac:dyDescent="0.2">
      <c r="A5500" t="str">
        <f>IF(C5500&amp;G5500&amp;D5500&lt;&gt;'Funnel setup'!$K$3&amp;'Funnel setup'!$K$4&amp;'Funnel setup'!$K$6,".",IF(A5499=".",1,A5499+1))</f>
        <v>.</v>
      </c>
      <c r="B5500" s="244" t="str">
        <f t="shared" si="85"/>
        <v/>
      </c>
    </row>
    <row r="5501" spans="1:2" x14ac:dyDescent="0.2">
      <c r="A5501" t="str">
        <f>IF(C5501&amp;G5501&amp;D5501&lt;&gt;'Funnel setup'!$K$3&amp;'Funnel setup'!$K$4&amp;'Funnel setup'!$K$6,".",IF(A5500=".",1,A5500+1))</f>
        <v>.</v>
      </c>
      <c r="B5501" s="244" t="str">
        <f t="shared" si="85"/>
        <v/>
      </c>
    </row>
    <row r="5502" spans="1:2" x14ac:dyDescent="0.2">
      <c r="A5502" t="str">
        <f>IF(C5502&amp;G5502&amp;D5502&lt;&gt;'Funnel setup'!$K$3&amp;'Funnel setup'!$K$4&amp;'Funnel setup'!$K$6,".",IF(A5501=".",1,A5501+1))</f>
        <v>.</v>
      </c>
      <c r="B5502" s="244" t="str">
        <f t="shared" si="85"/>
        <v/>
      </c>
    </row>
    <row r="5503" spans="1:2" x14ac:dyDescent="0.2">
      <c r="A5503" t="str">
        <f>IF(C5503&amp;G5503&amp;D5503&lt;&gt;'Funnel setup'!$K$3&amp;'Funnel setup'!$K$4&amp;'Funnel setup'!$K$6,".",IF(A5502=".",1,A5502+1))</f>
        <v>.</v>
      </c>
      <c r="B5503" s="244" t="str">
        <f t="shared" si="85"/>
        <v/>
      </c>
    </row>
    <row r="5504" spans="1:2" x14ac:dyDescent="0.2">
      <c r="A5504" t="str">
        <f>IF(C5504&amp;G5504&amp;D5504&lt;&gt;'Funnel setup'!$K$3&amp;'Funnel setup'!$K$4&amp;'Funnel setup'!$K$6,".",IF(A5503=".",1,A5503+1))</f>
        <v>.</v>
      </c>
      <c r="B5504" s="244" t="str">
        <f t="shared" si="85"/>
        <v/>
      </c>
    </row>
    <row r="5505" spans="1:2" x14ac:dyDescent="0.2">
      <c r="A5505" t="str">
        <f>IF(C5505&amp;G5505&amp;D5505&lt;&gt;'Funnel setup'!$K$3&amp;'Funnel setup'!$K$4&amp;'Funnel setup'!$K$6,".",IF(A5504=".",1,A5504+1))</f>
        <v>.</v>
      </c>
      <c r="B5505" s="244" t="str">
        <f t="shared" si="85"/>
        <v/>
      </c>
    </row>
    <row r="5506" spans="1:2" x14ac:dyDescent="0.2">
      <c r="A5506" t="str">
        <f>IF(C5506&amp;G5506&amp;D5506&lt;&gt;'Funnel setup'!$K$3&amp;'Funnel setup'!$K$4&amp;'Funnel setup'!$K$6,".",IF(A5505=".",1,A5505+1))</f>
        <v>.</v>
      </c>
      <c r="B5506" s="244" t="str">
        <f t="shared" ref="B5506:B5569" si="86">C5506&amp;D5506&amp;F5506&amp;G5506</f>
        <v/>
      </c>
    </row>
    <row r="5507" spans="1:2" x14ac:dyDescent="0.2">
      <c r="A5507" t="str">
        <f>IF(C5507&amp;G5507&amp;D5507&lt;&gt;'Funnel setup'!$K$3&amp;'Funnel setup'!$K$4&amp;'Funnel setup'!$K$6,".",IF(A5506=".",1,A5506+1))</f>
        <v>.</v>
      </c>
      <c r="B5507" s="244" t="str">
        <f t="shared" si="86"/>
        <v/>
      </c>
    </row>
    <row r="5508" spans="1:2" x14ac:dyDescent="0.2">
      <c r="A5508" t="str">
        <f>IF(C5508&amp;G5508&amp;D5508&lt;&gt;'Funnel setup'!$K$3&amp;'Funnel setup'!$K$4&amp;'Funnel setup'!$K$6,".",IF(A5507=".",1,A5507+1))</f>
        <v>.</v>
      </c>
      <c r="B5508" s="244" t="str">
        <f t="shared" si="86"/>
        <v/>
      </c>
    </row>
    <row r="5509" spans="1:2" x14ac:dyDescent="0.2">
      <c r="A5509" t="str">
        <f>IF(C5509&amp;G5509&amp;D5509&lt;&gt;'Funnel setup'!$K$3&amp;'Funnel setup'!$K$4&amp;'Funnel setup'!$K$6,".",IF(A5508=".",1,A5508+1))</f>
        <v>.</v>
      </c>
      <c r="B5509" s="244" t="str">
        <f t="shared" si="86"/>
        <v/>
      </c>
    </row>
    <row r="5510" spans="1:2" x14ac:dyDescent="0.2">
      <c r="A5510" t="str">
        <f>IF(C5510&amp;G5510&amp;D5510&lt;&gt;'Funnel setup'!$K$3&amp;'Funnel setup'!$K$4&amp;'Funnel setup'!$K$6,".",IF(A5509=".",1,A5509+1))</f>
        <v>.</v>
      </c>
      <c r="B5510" s="244" t="str">
        <f t="shared" si="86"/>
        <v/>
      </c>
    </row>
    <row r="5511" spans="1:2" x14ac:dyDescent="0.2">
      <c r="A5511" t="str">
        <f>IF(C5511&amp;G5511&amp;D5511&lt;&gt;'Funnel setup'!$K$3&amp;'Funnel setup'!$K$4&amp;'Funnel setup'!$K$6,".",IF(A5510=".",1,A5510+1))</f>
        <v>.</v>
      </c>
      <c r="B5511" s="244" t="str">
        <f t="shared" si="86"/>
        <v/>
      </c>
    </row>
    <row r="5512" spans="1:2" x14ac:dyDescent="0.2">
      <c r="A5512" t="str">
        <f>IF(C5512&amp;G5512&amp;D5512&lt;&gt;'Funnel setup'!$K$3&amp;'Funnel setup'!$K$4&amp;'Funnel setup'!$K$6,".",IF(A5511=".",1,A5511+1))</f>
        <v>.</v>
      </c>
      <c r="B5512" s="244" t="str">
        <f t="shared" si="86"/>
        <v/>
      </c>
    </row>
    <row r="5513" spans="1:2" x14ac:dyDescent="0.2">
      <c r="A5513" t="str">
        <f>IF(C5513&amp;G5513&amp;D5513&lt;&gt;'Funnel setup'!$K$3&amp;'Funnel setup'!$K$4&amp;'Funnel setup'!$K$6,".",IF(A5512=".",1,A5512+1))</f>
        <v>.</v>
      </c>
      <c r="B5513" s="244" t="str">
        <f t="shared" si="86"/>
        <v/>
      </c>
    </row>
    <row r="5514" spans="1:2" x14ac:dyDescent="0.2">
      <c r="A5514" t="str">
        <f>IF(C5514&amp;G5514&amp;D5514&lt;&gt;'Funnel setup'!$K$3&amp;'Funnel setup'!$K$4&amp;'Funnel setup'!$K$6,".",IF(A5513=".",1,A5513+1))</f>
        <v>.</v>
      </c>
      <c r="B5514" s="244" t="str">
        <f t="shared" si="86"/>
        <v/>
      </c>
    </row>
    <row r="5515" spans="1:2" x14ac:dyDescent="0.2">
      <c r="A5515" t="str">
        <f>IF(C5515&amp;G5515&amp;D5515&lt;&gt;'Funnel setup'!$K$3&amp;'Funnel setup'!$K$4&amp;'Funnel setup'!$K$6,".",IF(A5514=".",1,A5514+1))</f>
        <v>.</v>
      </c>
      <c r="B5515" s="244" t="str">
        <f t="shared" si="86"/>
        <v/>
      </c>
    </row>
    <row r="5516" spans="1:2" x14ac:dyDescent="0.2">
      <c r="A5516" t="str">
        <f>IF(C5516&amp;G5516&amp;D5516&lt;&gt;'Funnel setup'!$K$3&amp;'Funnel setup'!$K$4&amp;'Funnel setup'!$K$6,".",IF(A5515=".",1,A5515+1))</f>
        <v>.</v>
      </c>
      <c r="B5516" s="244" t="str">
        <f t="shared" si="86"/>
        <v/>
      </c>
    </row>
    <row r="5517" spans="1:2" x14ac:dyDescent="0.2">
      <c r="A5517" t="str">
        <f>IF(C5517&amp;G5517&amp;D5517&lt;&gt;'Funnel setup'!$K$3&amp;'Funnel setup'!$K$4&amp;'Funnel setup'!$K$6,".",IF(A5516=".",1,A5516+1))</f>
        <v>.</v>
      </c>
      <c r="B5517" s="244" t="str">
        <f t="shared" si="86"/>
        <v/>
      </c>
    </row>
    <row r="5518" spans="1:2" x14ac:dyDescent="0.2">
      <c r="A5518" t="str">
        <f>IF(C5518&amp;G5518&amp;D5518&lt;&gt;'Funnel setup'!$K$3&amp;'Funnel setup'!$K$4&amp;'Funnel setup'!$K$6,".",IF(A5517=".",1,A5517+1))</f>
        <v>.</v>
      </c>
      <c r="B5518" s="244" t="str">
        <f t="shared" si="86"/>
        <v/>
      </c>
    </row>
    <row r="5519" spans="1:2" x14ac:dyDescent="0.2">
      <c r="A5519" t="str">
        <f>IF(C5519&amp;G5519&amp;D5519&lt;&gt;'Funnel setup'!$K$3&amp;'Funnel setup'!$K$4&amp;'Funnel setup'!$K$6,".",IF(A5518=".",1,A5518+1))</f>
        <v>.</v>
      </c>
      <c r="B5519" s="244" t="str">
        <f t="shared" si="86"/>
        <v/>
      </c>
    </row>
    <row r="5520" spans="1:2" x14ac:dyDescent="0.2">
      <c r="A5520" t="str">
        <f>IF(C5520&amp;G5520&amp;D5520&lt;&gt;'Funnel setup'!$K$3&amp;'Funnel setup'!$K$4&amp;'Funnel setup'!$K$6,".",IF(A5519=".",1,A5519+1))</f>
        <v>.</v>
      </c>
      <c r="B5520" s="244" t="str">
        <f t="shared" si="86"/>
        <v/>
      </c>
    </row>
    <row r="5521" spans="1:2" x14ac:dyDescent="0.2">
      <c r="A5521" t="str">
        <f>IF(C5521&amp;G5521&amp;D5521&lt;&gt;'Funnel setup'!$K$3&amp;'Funnel setup'!$K$4&amp;'Funnel setup'!$K$6,".",IF(A5520=".",1,A5520+1))</f>
        <v>.</v>
      </c>
      <c r="B5521" s="244" t="str">
        <f t="shared" si="86"/>
        <v/>
      </c>
    </row>
    <row r="5522" spans="1:2" x14ac:dyDescent="0.2">
      <c r="A5522" t="str">
        <f>IF(C5522&amp;G5522&amp;D5522&lt;&gt;'Funnel setup'!$K$3&amp;'Funnel setup'!$K$4&amp;'Funnel setup'!$K$6,".",IF(A5521=".",1,A5521+1))</f>
        <v>.</v>
      </c>
      <c r="B5522" s="244" t="str">
        <f t="shared" si="86"/>
        <v/>
      </c>
    </row>
    <row r="5523" spans="1:2" x14ac:dyDescent="0.2">
      <c r="A5523" t="str">
        <f>IF(C5523&amp;G5523&amp;D5523&lt;&gt;'Funnel setup'!$K$3&amp;'Funnel setup'!$K$4&amp;'Funnel setup'!$K$6,".",IF(A5522=".",1,A5522+1))</f>
        <v>.</v>
      </c>
      <c r="B5523" s="244" t="str">
        <f t="shared" si="86"/>
        <v/>
      </c>
    </row>
    <row r="5524" spans="1:2" x14ac:dyDescent="0.2">
      <c r="A5524" t="str">
        <f>IF(C5524&amp;G5524&amp;D5524&lt;&gt;'Funnel setup'!$K$3&amp;'Funnel setup'!$K$4&amp;'Funnel setup'!$K$6,".",IF(A5523=".",1,A5523+1))</f>
        <v>.</v>
      </c>
      <c r="B5524" s="244" t="str">
        <f t="shared" si="86"/>
        <v/>
      </c>
    </row>
    <row r="5525" spans="1:2" x14ac:dyDescent="0.2">
      <c r="A5525" t="str">
        <f>IF(C5525&amp;G5525&amp;D5525&lt;&gt;'Funnel setup'!$K$3&amp;'Funnel setup'!$K$4&amp;'Funnel setup'!$K$6,".",IF(A5524=".",1,A5524+1))</f>
        <v>.</v>
      </c>
      <c r="B5525" s="244" t="str">
        <f t="shared" si="86"/>
        <v/>
      </c>
    </row>
    <row r="5526" spans="1:2" x14ac:dyDescent="0.2">
      <c r="A5526" t="str">
        <f>IF(C5526&amp;G5526&amp;D5526&lt;&gt;'Funnel setup'!$K$3&amp;'Funnel setup'!$K$4&amp;'Funnel setup'!$K$6,".",IF(A5525=".",1,A5525+1))</f>
        <v>.</v>
      </c>
      <c r="B5526" s="244" t="str">
        <f t="shared" si="86"/>
        <v/>
      </c>
    </row>
    <row r="5527" spans="1:2" x14ac:dyDescent="0.2">
      <c r="A5527" t="str">
        <f>IF(C5527&amp;G5527&amp;D5527&lt;&gt;'Funnel setup'!$K$3&amp;'Funnel setup'!$K$4&amp;'Funnel setup'!$K$6,".",IF(A5526=".",1,A5526+1))</f>
        <v>.</v>
      </c>
      <c r="B5527" s="244" t="str">
        <f t="shared" si="86"/>
        <v/>
      </c>
    </row>
    <row r="5528" spans="1:2" x14ac:dyDescent="0.2">
      <c r="A5528" t="str">
        <f>IF(C5528&amp;G5528&amp;D5528&lt;&gt;'Funnel setup'!$K$3&amp;'Funnel setup'!$K$4&amp;'Funnel setup'!$K$6,".",IF(A5527=".",1,A5527+1))</f>
        <v>.</v>
      </c>
      <c r="B5528" s="244" t="str">
        <f t="shared" si="86"/>
        <v/>
      </c>
    </row>
    <row r="5529" spans="1:2" x14ac:dyDescent="0.2">
      <c r="A5529" t="str">
        <f>IF(C5529&amp;G5529&amp;D5529&lt;&gt;'Funnel setup'!$K$3&amp;'Funnel setup'!$K$4&amp;'Funnel setup'!$K$6,".",IF(A5528=".",1,A5528+1))</f>
        <v>.</v>
      </c>
      <c r="B5529" s="244" t="str">
        <f t="shared" si="86"/>
        <v/>
      </c>
    </row>
    <row r="5530" spans="1:2" x14ac:dyDescent="0.2">
      <c r="A5530" t="str">
        <f>IF(C5530&amp;G5530&amp;D5530&lt;&gt;'Funnel setup'!$K$3&amp;'Funnel setup'!$K$4&amp;'Funnel setup'!$K$6,".",IF(A5529=".",1,A5529+1))</f>
        <v>.</v>
      </c>
      <c r="B5530" s="244" t="str">
        <f t="shared" si="86"/>
        <v/>
      </c>
    </row>
    <row r="5531" spans="1:2" x14ac:dyDescent="0.2">
      <c r="A5531" t="str">
        <f>IF(C5531&amp;G5531&amp;D5531&lt;&gt;'Funnel setup'!$K$3&amp;'Funnel setup'!$K$4&amp;'Funnel setup'!$K$6,".",IF(A5530=".",1,A5530+1))</f>
        <v>.</v>
      </c>
      <c r="B5531" s="244" t="str">
        <f t="shared" si="86"/>
        <v/>
      </c>
    </row>
    <row r="5532" spans="1:2" x14ac:dyDescent="0.2">
      <c r="A5532" t="str">
        <f>IF(C5532&amp;G5532&amp;D5532&lt;&gt;'Funnel setup'!$K$3&amp;'Funnel setup'!$K$4&amp;'Funnel setup'!$K$6,".",IF(A5531=".",1,A5531+1))</f>
        <v>.</v>
      </c>
      <c r="B5532" s="244" t="str">
        <f t="shared" si="86"/>
        <v/>
      </c>
    </row>
    <row r="5533" spans="1:2" x14ac:dyDescent="0.2">
      <c r="A5533" t="str">
        <f>IF(C5533&amp;G5533&amp;D5533&lt;&gt;'Funnel setup'!$K$3&amp;'Funnel setup'!$K$4&amp;'Funnel setup'!$K$6,".",IF(A5532=".",1,A5532+1))</f>
        <v>.</v>
      </c>
      <c r="B5533" s="244" t="str">
        <f t="shared" si="86"/>
        <v/>
      </c>
    </row>
    <row r="5534" spans="1:2" x14ac:dyDescent="0.2">
      <c r="A5534" t="str">
        <f>IF(C5534&amp;G5534&amp;D5534&lt;&gt;'Funnel setup'!$K$3&amp;'Funnel setup'!$K$4&amp;'Funnel setup'!$K$6,".",IF(A5533=".",1,A5533+1))</f>
        <v>.</v>
      </c>
      <c r="B5534" s="244" t="str">
        <f t="shared" si="86"/>
        <v/>
      </c>
    </row>
    <row r="5535" spans="1:2" x14ac:dyDescent="0.2">
      <c r="A5535" t="str">
        <f>IF(C5535&amp;G5535&amp;D5535&lt;&gt;'Funnel setup'!$K$3&amp;'Funnel setup'!$K$4&amp;'Funnel setup'!$K$6,".",IF(A5534=".",1,A5534+1))</f>
        <v>.</v>
      </c>
      <c r="B5535" s="244" t="str">
        <f t="shared" si="86"/>
        <v/>
      </c>
    </row>
    <row r="5536" spans="1:2" x14ac:dyDescent="0.2">
      <c r="A5536" t="str">
        <f>IF(C5536&amp;G5536&amp;D5536&lt;&gt;'Funnel setup'!$K$3&amp;'Funnel setup'!$K$4&amp;'Funnel setup'!$K$6,".",IF(A5535=".",1,A5535+1))</f>
        <v>.</v>
      </c>
      <c r="B5536" s="244" t="str">
        <f t="shared" si="86"/>
        <v/>
      </c>
    </row>
    <row r="5537" spans="1:2" x14ac:dyDescent="0.2">
      <c r="A5537" t="str">
        <f>IF(C5537&amp;G5537&amp;D5537&lt;&gt;'Funnel setup'!$K$3&amp;'Funnel setup'!$K$4&amp;'Funnel setup'!$K$6,".",IF(A5536=".",1,A5536+1))</f>
        <v>.</v>
      </c>
      <c r="B5537" s="244" t="str">
        <f t="shared" si="86"/>
        <v/>
      </c>
    </row>
    <row r="5538" spans="1:2" x14ac:dyDescent="0.2">
      <c r="A5538" t="str">
        <f>IF(C5538&amp;G5538&amp;D5538&lt;&gt;'Funnel setup'!$K$3&amp;'Funnel setup'!$K$4&amp;'Funnel setup'!$K$6,".",IF(A5537=".",1,A5537+1))</f>
        <v>.</v>
      </c>
      <c r="B5538" s="244" t="str">
        <f t="shared" si="86"/>
        <v/>
      </c>
    </row>
    <row r="5539" spans="1:2" x14ac:dyDescent="0.2">
      <c r="A5539" t="str">
        <f>IF(C5539&amp;G5539&amp;D5539&lt;&gt;'Funnel setup'!$K$3&amp;'Funnel setup'!$K$4&amp;'Funnel setup'!$K$6,".",IF(A5538=".",1,A5538+1))</f>
        <v>.</v>
      </c>
      <c r="B5539" s="244" t="str">
        <f t="shared" si="86"/>
        <v/>
      </c>
    </row>
    <row r="5540" spans="1:2" x14ac:dyDescent="0.2">
      <c r="A5540" t="str">
        <f>IF(C5540&amp;G5540&amp;D5540&lt;&gt;'Funnel setup'!$K$3&amp;'Funnel setup'!$K$4&amp;'Funnel setup'!$K$6,".",IF(A5539=".",1,A5539+1))</f>
        <v>.</v>
      </c>
      <c r="B5540" s="244" t="str">
        <f t="shared" si="86"/>
        <v/>
      </c>
    </row>
    <row r="5541" spans="1:2" x14ac:dyDescent="0.2">
      <c r="A5541" t="str">
        <f>IF(C5541&amp;G5541&amp;D5541&lt;&gt;'Funnel setup'!$K$3&amp;'Funnel setup'!$K$4&amp;'Funnel setup'!$K$6,".",IF(A5540=".",1,A5540+1))</f>
        <v>.</v>
      </c>
      <c r="B5541" s="244" t="str">
        <f t="shared" si="86"/>
        <v/>
      </c>
    </row>
    <row r="5542" spans="1:2" x14ac:dyDescent="0.2">
      <c r="A5542" t="str">
        <f>IF(C5542&amp;G5542&amp;D5542&lt;&gt;'Funnel setup'!$K$3&amp;'Funnel setup'!$K$4&amp;'Funnel setup'!$K$6,".",IF(A5541=".",1,A5541+1))</f>
        <v>.</v>
      </c>
      <c r="B5542" s="244" t="str">
        <f t="shared" si="86"/>
        <v/>
      </c>
    </row>
    <row r="5543" spans="1:2" x14ac:dyDescent="0.2">
      <c r="A5543" t="str">
        <f>IF(C5543&amp;G5543&amp;D5543&lt;&gt;'Funnel setup'!$K$3&amp;'Funnel setup'!$K$4&amp;'Funnel setup'!$K$6,".",IF(A5542=".",1,A5542+1))</f>
        <v>.</v>
      </c>
      <c r="B5543" s="244" t="str">
        <f t="shared" si="86"/>
        <v/>
      </c>
    </row>
    <row r="5544" spans="1:2" x14ac:dyDescent="0.2">
      <c r="A5544" t="str">
        <f>IF(C5544&amp;G5544&amp;D5544&lt;&gt;'Funnel setup'!$K$3&amp;'Funnel setup'!$K$4&amp;'Funnel setup'!$K$6,".",IF(A5543=".",1,A5543+1))</f>
        <v>.</v>
      </c>
      <c r="B5544" s="244" t="str">
        <f t="shared" si="86"/>
        <v/>
      </c>
    </row>
    <row r="5545" spans="1:2" x14ac:dyDescent="0.2">
      <c r="A5545" t="str">
        <f>IF(C5545&amp;G5545&amp;D5545&lt;&gt;'Funnel setup'!$K$3&amp;'Funnel setup'!$K$4&amp;'Funnel setup'!$K$6,".",IF(A5544=".",1,A5544+1))</f>
        <v>.</v>
      </c>
      <c r="B5545" s="244" t="str">
        <f t="shared" si="86"/>
        <v/>
      </c>
    </row>
    <row r="5546" spans="1:2" x14ac:dyDescent="0.2">
      <c r="A5546" t="str">
        <f>IF(C5546&amp;G5546&amp;D5546&lt;&gt;'Funnel setup'!$K$3&amp;'Funnel setup'!$K$4&amp;'Funnel setup'!$K$6,".",IF(A5545=".",1,A5545+1))</f>
        <v>.</v>
      </c>
      <c r="B5546" s="244" t="str">
        <f t="shared" si="86"/>
        <v/>
      </c>
    </row>
    <row r="5547" spans="1:2" x14ac:dyDescent="0.2">
      <c r="A5547" t="str">
        <f>IF(C5547&amp;G5547&amp;D5547&lt;&gt;'Funnel setup'!$K$3&amp;'Funnel setup'!$K$4&amp;'Funnel setup'!$K$6,".",IF(A5546=".",1,A5546+1))</f>
        <v>.</v>
      </c>
      <c r="B5547" s="244" t="str">
        <f t="shared" si="86"/>
        <v/>
      </c>
    </row>
    <row r="5548" spans="1:2" x14ac:dyDescent="0.2">
      <c r="A5548" t="str">
        <f>IF(C5548&amp;G5548&amp;D5548&lt;&gt;'Funnel setup'!$K$3&amp;'Funnel setup'!$K$4&amp;'Funnel setup'!$K$6,".",IF(A5547=".",1,A5547+1))</f>
        <v>.</v>
      </c>
      <c r="B5548" s="244" t="str">
        <f t="shared" si="86"/>
        <v/>
      </c>
    </row>
    <row r="5549" spans="1:2" x14ac:dyDescent="0.2">
      <c r="A5549" t="str">
        <f>IF(C5549&amp;G5549&amp;D5549&lt;&gt;'Funnel setup'!$K$3&amp;'Funnel setup'!$K$4&amp;'Funnel setup'!$K$6,".",IF(A5548=".",1,A5548+1))</f>
        <v>.</v>
      </c>
      <c r="B5549" s="244" t="str">
        <f t="shared" si="86"/>
        <v/>
      </c>
    </row>
    <row r="5550" spans="1:2" x14ac:dyDescent="0.2">
      <c r="A5550" t="str">
        <f>IF(C5550&amp;G5550&amp;D5550&lt;&gt;'Funnel setup'!$K$3&amp;'Funnel setup'!$K$4&amp;'Funnel setup'!$K$6,".",IF(A5549=".",1,A5549+1))</f>
        <v>.</v>
      </c>
      <c r="B5550" s="244" t="str">
        <f t="shared" si="86"/>
        <v/>
      </c>
    </row>
    <row r="5551" spans="1:2" x14ac:dyDescent="0.2">
      <c r="A5551" t="str">
        <f>IF(C5551&amp;G5551&amp;D5551&lt;&gt;'Funnel setup'!$K$3&amp;'Funnel setup'!$K$4&amp;'Funnel setup'!$K$6,".",IF(A5550=".",1,A5550+1))</f>
        <v>.</v>
      </c>
      <c r="B5551" s="244" t="str">
        <f t="shared" si="86"/>
        <v/>
      </c>
    </row>
    <row r="5552" spans="1:2" x14ac:dyDescent="0.2">
      <c r="A5552" t="str">
        <f>IF(C5552&amp;G5552&amp;D5552&lt;&gt;'Funnel setup'!$K$3&amp;'Funnel setup'!$K$4&amp;'Funnel setup'!$K$6,".",IF(A5551=".",1,A5551+1))</f>
        <v>.</v>
      </c>
      <c r="B5552" s="244" t="str">
        <f t="shared" si="86"/>
        <v/>
      </c>
    </row>
    <row r="5553" spans="1:2" x14ac:dyDescent="0.2">
      <c r="A5553" t="str">
        <f>IF(C5553&amp;G5553&amp;D5553&lt;&gt;'Funnel setup'!$K$3&amp;'Funnel setup'!$K$4&amp;'Funnel setup'!$K$6,".",IF(A5552=".",1,A5552+1))</f>
        <v>.</v>
      </c>
      <c r="B5553" s="244" t="str">
        <f t="shared" si="86"/>
        <v/>
      </c>
    </row>
    <row r="5554" spans="1:2" x14ac:dyDescent="0.2">
      <c r="A5554" t="str">
        <f>IF(C5554&amp;G5554&amp;D5554&lt;&gt;'Funnel setup'!$K$3&amp;'Funnel setup'!$K$4&amp;'Funnel setup'!$K$6,".",IF(A5553=".",1,A5553+1))</f>
        <v>.</v>
      </c>
      <c r="B5554" s="244" t="str">
        <f t="shared" si="86"/>
        <v/>
      </c>
    </row>
    <row r="5555" spans="1:2" x14ac:dyDescent="0.2">
      <c r="A5555" t="str">
        <f>IF(C5555&amp;G5555&amp;D5555&lt;&gt;'Funnel setup'!$K$3&amp;'Funnel setup'!$K$4&amp;'Funnel setup'!$K$6,".",IF(A5554=".",1,A5554+1))</f>
        <v>.</v>
      </c>
      <c r="B5555" s="244" t="str">
        <f t="shared" si="86"/>
        <v/>
      </c>
    </row>
    <row r="5556" spans="1:2" x14ac:dyDescent="0.2">
      <c r="A5556" t="str">
        <f>IF(C5556&amp;G5556&amp;D5556&lt;&gt;'Funnel setup'!$K$3&amp;'Funnel setup'!$K$4&amp;'Funnel setup'!$K$6,".",IF(A5555=".",1,A5555+1))</f>
        <v>.</v>
      </c>
      <c r="B5556" s="244" t="str">
        <f t="shared" si="86"/>
        <v/>
      </c>
    </row>
    <row r="5557" spans="1:2" x14ac:dyDescent="0.2">
      <c r="A5557" t="str">
        <f>IF(C5557&amp;G5557&amp;D5557&lt;&gt;'Funnel setup'!$K$3&amp;'Funnel setup'!$K$4&amp;'Funnel setup'!$K$6,".",IF(A5556=".",1,A5556+1))</f>
        <v>.</v>
      </c>
      <c r="B5557" s="244" t="str">
        <f t="shared" si="86"/>
        <v/>
      </c>
    </row>
    <row r="5558" spans="1:2" x14ac:dyDescent="0.2">
      <c r="A5558" t="str">
        <f>IF(C5558&amp;G5558&amp;D5558&lt;&gt;'Funnel setup'!$K$3&amp;'Funnel setup'!$K$4&amp;'Funnel setup'!$K$6,".",IF(A5557=".",1,A5557+1))</f>
        <v>.</v>
      </c>
      <c r="B5558" s="244" t="str">
        <f t="shared" si="86"/>
        <v/>
      </c>
    </row>
    <row r="5559" spans="1:2" x14ac:dyDescent="0.2">
      <c r="A5559" t="str">
        <f>IF(C5559&amp;G5559&amp;D5559&lt;&gt;'Funnel setup'!$K$3&amp;'Funnel setup'!$K$4&amp;'Funnel setup'!$K$6,".",IF(A5558=".",1,A5558+1))</f>
        <v>.</v>
      </c>
      <c r="B5559" s="244" t="str">
        <f t="shared" si="86"/>
        <v/>
      </c>
    </row>
    <row r="5560" spans="1:2" x14ac:dyDescent="0.2">
      <c r="A5560" t="str">
        <f>IF(C5560&amp;G5560&amp;D5560&lt;&gt;'Funnel setup'!$K$3&amp;'Funnel setup'!$K$4&amp;'Funnel setup'!$K$6,".",IF(A5559=".",1,A5559+1))</f>
        <v>.</v>
      </c>
      <c r="B5560" s="244" t="str">
        <f t="shared" si="86"/>
        <v/>
      </c>
    </row>
    <row r="5561" spans="1:2" x14ac:dyDescent="0.2">
      <c r="A5561" t="str">
        <f>IF(C5561&amp;G5561&amp;D5561&lt;&gt;'Funnel setup'!$K$3&amp;'Funnel setup'!$K$4&amp;'Funnel setup'!$K$6,".",IF(A5560=".",1,A5560+1))</f>
        <v>.</v>
      </c>
      <c r="B5561" s="244" t="str">
        <f t="shared" si="86"/>
        <v/>
      </c>
    </row>
    <row r="5562" spans="1:2" x14ac:dyDescent="0.2">
      <c r="A5562" t="str">
        <f>IF(C5562&amp;G5562&amp;D5562&lt;&gt;'Funnel setup'!$K$3&amp;'Funnel setup'!$K$4&amp;'Funnel setup'!$K$6,".",IF(A5561=".",1,A5561+1))</f>
        <v>.</v>
      </c>
      <c r="B5562" s="244" t="str">
        <f t="shared" si="86"/>
        <v/>
      </c>
    </row>
    <row r="5563" spans="1:2" x14ac:dyDescent="0.2">
      <c r="A5563" t="str">
        <f>IF(C5563&amp;G5563&amp;D5563&lt;&gt;'Funnel setup'!$K$3&amp;'Funnel setup'!$K$4&amp;'Funnel setup'!$K$6,".",IF(A5562=".",1,A5562+1))</f>
        <v>.</v>
      </c>
      <c r="B5563" s="244" t="str">
        <f t="shared" si="86"/>
        <v/>
      </c>
    </row>
    <row r="5564" spans="1:2" x14ac:dyDescent="0.2">
      <c r="A5564" t="str">
        <f>IF(C5564&amp;G5564&amp;D5564&lt;&gt;'Funnel setup'!$K$3&amp;'Funnel setup'!$K$4&amp;'Funnel setup'!$K$6,".",IF(A5563=".",1,A5563+1))</f>
        <v>.</v>
      </c>
      <c r="B5564" s="244" t="str">
        <f t="shared" si="86"/>
        <v/>
      </c>
    </row>
    <row r="5565" spans="1:2" x14ac:dyDescent="0.2">
      <c r="A5565" t="str">
        <f>IF(C5565&amp;G5565&amp;D5565&lt;&gt;'Funnel setup'!$K$3&amp;'Funnel setup'!$K$4&amp;'Funnel setup'!$K$6,".",IF(A5564=".",1,A5564+1))</f>
        <v>.</v>
      </c>
      <c r="B5565" s="244" t="str">
        <f t="shared" si="86"/>
        <v/>
      </c>
    </row>
    <row r="5566" spans="1:2" x14ac:dyDescent="0.2">
      <c r="A5566" t="str">
        <f>IF(C5566&amp;G5566&amp;D5566&lt;&gt;'Funnel setup'!$K$3&amp;'Funnel setup'!$K$4&amp;'Funnel setup'!$K$6,".",IF(A5565=".",1,A5565+1))</f>
        <v>.</v>
      </c>
      <c r="B5566" s="244" t="str">
        <f t="shared" si="86"/>
        <v/>
      </c>
    </row>
    <row r="5567" spans="1:2" x14ac:dyDescent="0.2">
      <c r="A5567" t="str">
        <f>IF(C5567&amp;G5567&amp;D5567&lt;&gt;'Funnel setup'!$K$3&amp;'Funnel setup'!$K$4&amp;'Funnel setup'!$K$6,".",IF(A5566=".",1,A5566+1))</f>
        <v>.</v>
      </c>
      <c r="B5567" s="244" t="str">
        <f t="shared" si="86"/>
        <v/>
      </c>
    </row>
    <row r="5568" spans="1:2" x14ac:dyDescent="0.2">
      <c r="A5568" t="str">
        <f>IF(C5568&amp;G5568&amp;D5568&lt;&gt;'Funnel setup'!$K$3&amp;'Funnel setup'!$K$4&amp;'Funnel setup'!$K$6,".",IF(A5567=".",1,A5567+1))</f>
        <v>.</v>
      </c>
      <c r="B5568" s="244" t="str">
        <f t="shared" si="86"/>
        <v/>
      </c>
    </row>
    <row r="5569" spans="1:2" x14ac:dyDescent="0.2">
      <c r="A5569" t="str">
        <f>IF(C5569&amp;G5569&amp;D5569&lt;&gt;'Funnel setup'!$K$3&amp;'Funnel setup'!$K$4&amp;'Funnel setup'!$K$6,".",IF(A5568=".",1,A5568+1))</f>
        <v>.</v>
      </c>
      <c r="B5569" s="244" t="str">
        <f t="shared" si="86"/>
        <v/>
      </c>
    </row>
    <row r="5570" spans="1:2" x14ac:dyDescent="0.2">
      <c r="A5570" t="str">
        <f>IF(C5570&amp;G5570&amp;D5570&lt;&gt;'Funnel setup'!$K$3&amp;'Funnel setup'!$K$4&amp;'Funnel setup'!$K$6,".",IF(A5569=".",1,A5569+1))</f>
        <v>.</v>
      </c>
      <c r="B5570" s="244" t="str">
        <f t="shared" ref="B5570:B5633" si="87">C5570&amp;D5570&amp;F5570&amp;G5570</f>
        <v/>
      </c>
    </row>
    <row r="5571" spans="1:2" x14ac:dyDescent="0.2">
      <c r="A5571" t="str">
        <f>IF(C5571&amp;G5571&amp;D5571&lt;&gt;'Funnel setup'!$K$3&amp;'Funnel setup'!$K$4&amp;'Funnel setup'!$K$6,".",IF(A5570=".",1,A5570+1))</f>
        <v>.</v>
      </c>
      <c r="B5571" s="244" t="str">
        <f t="shared" si="87"/>
        <v/>
      </c>
    </row>
    <row r="5572" spans="1:2" x14ac:dyDescent="0.2">
      <c r="A5572" t="str">
        <f>IF(C5572&amp;G5572&amp;D5572&lt;&gt;'Funnel setup'!$K$3&amp;'Funnel setup'!$K$4&amp;'Funnel setup'!$K$6,".",IF(A5571=".",1,A5571+1))</f>
        <v>.</v>
      </c>
      <c r="B5572" s="244" t="str">
        <f t="shared" si="87"/>
        <v/>
      </c>
    </row>
    <row r="5573" spans="1:2" x14ac:dyDescent="0.2">
      <c r="A5573" t="str">
        <f>IF(C5573&amp;G5573&amp;D5573&lt;&gt;'Funnel setup'!$K$3&amp;'Funnel setup'!$K$4&amp;'Funnel setup'!$K$6,".",IF(A5572=".",1,A5572+1))</f>
        <v>.</v>
      </c>
      <c r="B5573" s="244" t="str">
        <f t="shared" si="87"/>
        <v/>
      </c>
    </row>
    <row r="5574" spans="1:2" x14ac:dyDescent="0.2">
      <c r="A5574" t="str">
        <f>IF(C5574&amp;G5574&amp;D5574&lt;&gt;'Funnel setup'!$K$3&amp;'Funnel setup'!$K$4&amp;'Funnel setup'!$K$6,".",IF(A5573=".",1,A5573+1))</f>
        <v>.</v>
      </c>
      <c r="B5574" s="244" t="str">
        <f t="shared" si="87"/>
        <v/>
      </c>
    </row>
    <row r="5575" spans="1:2" x14ac:dyDescent="0.2">
      <c r="A5575" t="str">
        <f>IF(C5575&amp;G5575&amp;D5575&lt;&gt;'Funnel setup'!$K$3&amp;'Funnel setup'!$K$4&amp;'Funnel setup'!$K$6,".",IF(A5574=".",1,A5574+1))</f>
        <v>.</v>
      </c>
      <c r="B5575" s="244" t="str">
        <f t="shared" si="87"/>
        <v/>
      </c>
    </row>
    <row r="5576" spans="1:2" x14ac:dyDescent="0.2">
      <c r="A5576" t="str">
        <f>IF(C5576&amp;G5576&amp;D5576&lt;&gt;'Funnel setup'!$K$3&amp;'Funnel setup'!$K$4&amp;'Funnel setup'!$K$6,".",IF(A5575=".",1,A5575+1))</f>
        <v>.</v>
      </c>
      <c r="B5576" s="244" t="str">
        <f t="shared" si="87"/>
        <v/>
      </c>
    </row>
    <row r="5577" spans="1:2" x14ac:dyDescent="0.2">
      <c r="A5577" t="str">
        <f>IF(C5577&amp;G5577&amp;D5577&lt;&gt;'Funnel setup'!$K$3&amp;'Funnel setup'!$K$4&amp;'Funnel setup'!$K$6,".",IF(A5576=".",1,A5576+1))</f>
        <v>.</v>
      </c>
      <c r="B5577" s="244" t="str">
        <f t="shared" si="87"/>
        <v/>
      </c>
    </row>
    <row r="5578" spans="1:2" x14ac:dyDescent="0.2">
      <c r="A5578" t="str">
        <f>IF(C5578&amp;G5578&amp;D5578&lt;&gt;'Funnel setup'!$K$3&amp;'Funnel setup'!$K$4&amp;'Funnel setup'!$K$6,".",IF(A5577=".",1,A5577+1))</f>
        <v>.</v>
      </c>
      <c r="B5578" s="244" t="str">
        <f t="shared" si="87"/>
        <v/>
      </c>
    </row>
    <row r="5579" spans="1:2" x14ac:dyDescent="0.2">
      <c r="A5579" t="str">
        <f>IF(C5579&amp;G5579&amp;D5579&lt;&gt;'Funnel setup'!$K$3&amp;'Funnel setup'!$K$4&amp;'Funnel setup'!$K$6,".",IF(A5578=".",1,A5578+1))</f>
        <v>.</v>
      </c>
      <c r="B5579" s="244" t="str">
        <f t="shared" si="87"/>
        <v/>
      </c>
    </row>
    <row r="5580" spans="1:2" x14ac:dyDescent="0.2">
      <c r="A5580" t="str">
        <f>IF(C5580&amp;G5580&amp;D5580&lt;&gt;'Funnel setup'!$K$3&amp;'Funnel setup'!$K$4&amp;'Funnel setup'!$K$6,".",IF(A5579=".",1,A5579+1))</f>
        <v>.</v>
      </c>
      <c r="B5580" s="244" t="str">
        <f t="shared" si="87"/>
        <v/>
      </c>
    </row>
    <row r="5581" spans="1:2" x14ac:dyDescent="0.2">
      <c r="A5581" t="str">
        <f>IF(C5581&amp;G5581&amp;D5581&lt;&gt;'Funnel setup'!$K$3&amp;'Funnel setup'!$K$4&amp;'Funnel setup'!$K$6,".",IF(A5580=".",1,A5580+1))</f>
        <v>.</v>
      </c>
      <c r="B5581" s="244" t="str">
        <f t="shared" si="87"/>
        <v/>
      </c>
    </row>
    <row r="5582" spans="1:2" x14ac:dyDescent="0.2">
      <c r="A5582" t="str">
        <f>IF(C5582&amp;G5582&amp;D5582&lt;&gt;'Funnel setup'!$K$3&amp;'Funnel setup'!$K$4&amp;'Funnel setup'!$K$6,".",IF(A5581=".",1,A5581+1))</f>
        <v>.</v>
      </c>
      <c r="B5582" s="244" t="str">
        <f t="shared" si="87"/>
        <v/>
      </c>
    </row>
    <row r="5583" spans="1:2" x14ac:dyDescent="0.2">
      <c r="A5583" t="str">
        <f>IF(C5583&amp;G5583&amp;D5583&lt;&gt;'Funnel setup'!$K$3&amp;'Funnel setup'!$K$4&amp;'Funnel setup'!$K$6,".",IF(A5582=".",1,A5582+1))</f>
        <v>.</v>
      </c>
      <c r="B5583" s="244" t="str">
        <f t="shared" si="87"/>
        <v/>
      </c>
    </row>
    <row r="5584" spans="1:2" x14ac:dyDescent="0.2">
      <c r="A5584" t="str">
        <f>IF(C5584&amp;G5584&amp;D5584&lt;&gt;'Funnel setup'!$K$3&amp;'Funnel setup'!$K$4&amp;'Funnel setup'!$K$6,".",IF(A5583=".",1,A5583+1))</f>
        <v>.</v>
      </c>
      <c r="B5584" s="244" t="str">
        <f t="shared" si="87"/>
        <v/>
      </c>
    </row>
    <row r="5585" spans="1:2" x14ac:dyDescent="0.2">
      <c r="A5585" t="str">
        <f>IF(C5585&amp;G5585&amp;D5585&lt;&gt;'Funnel setup'!$K$3&amp;'Funnel setup'!$K$4&amp;'Funnel setup'!$K$6,".",IF(A5584=".",1,A5584+1))</f>
        <v>.</v>
      </c>
      <c r="B5585" s="244" t="str">
        <f t="shared" si="87"/>
        <v/>
      </c>
    </row>
    <row r="5586" spans="1:2" x14ac:dyDescent="0.2">
      <c r="A5586" t="str">
        <f>IF(C5586&amp;G5586&amp;D5586&lt;&gt;'Funnel setup'!$K$3&amp;'Funnel setup'!$K$4&amp;'Funnel setup'!$K$6,".",IF(A5585=".",1,A5585+1))</f>
        <v>.</v>
      </c>
      <c r="B5586" s="244" t="str">
        <f t="shared" si="87"/>
        <v/>
      </c>
    </row>
    <row r="5587" spans="1:2" x14ac:dyDescent="0.2">
      <c r="A5587" t="str">
        <f>IF(C5587&amp;G5587&amp;D5587&lt;&gt;'Funnel setup'!$K$3&amp;'Funnel setup'!$K$4&amp;'Funnel setup'!$K$6,".",IF(A5586=".",1,A5586+1))</f>
        <v>.</v>
      </c>
      <c r="B5587" s="244" t="str">
        <f t="shared" si="87"/>
        <v/>
      </c>
    </row>
    <row r="5588" spans="1:2" x14ac:dyDescent="0.2">
      <c r="A5588" t="str">
        <f>IF(C5588&amp;G5588&amp;D5588&lt;&gt;'Funnel setup'!$K$3&amp;'Funnel setup'!$K$4&amp;'Funnel setup'!$K$6,".",IF(A5587=".",1,A5587+1))</f>
        <v>.</v>
      </c>
      <c r="B5588" s="244" t="str">
        <f t="shared" si="87"/>
        <v/>
      </c>
    </row>
    <row r="5589" spans="1:2" x14ac:dyDescent="0.2">
      <c r="A5589" t="str">
        <f>IF(C5589&amp;G5589&amp;D5589&lt;&gt;'Funnel setup'!$K$3&amp;'Funnel setup'!$K$4&amp;'Funnel setup'!$K$6,".",IF(A5588=".",1,A5588+1))</f>
        <v>.</v>
      </c>
      <c r="B5589" s="244" t="str">
        <f t="shared" si="87"/>
        <v/>
      </c>
    </row>
    <row r="5590" spans="1:2" x14ac:dyDescent="0.2">
      <c r="A5590" t="str">
        <f>IF(C5590&amp;G5590&amp;D5590&lt;&gt;'Funnel setup'!$K$3&amp;'Funnel setup'!$K$4&amp;'Funnel setup'!$K$6,".",IF(A5589=".",1,A5589+1))</f>
        <v>.</v>
      </c>
      <c r="B5590" s="244" t="str">
        <f t="shared" si="87"/>
        <v/>
      </c>
    </row>
    <row r="5591" spans="1:2" x14ac:dyDescent="0.2">
      <c r="A5591" t="str">
        <f>IF(C5591&amp;G5591&amp;D5591&lt;&gt;'Funnel setup'!$K$3&amp;'Funnel setup'!$K$4&amp;'Funnel setup'!$K$6,".",IF(A5590=".",1,A5590+1))</f>
        <v>.</v>
      </c>
      <c r="B5591" s="244" t="str">
        <f t="shared" si="87"/>
        <v/>
      </c>
    </row>
    <row r="5592" spans="1:2" x14ac:dyDescent="0.2">
      <c r="A5592" t="str">
        <f>IF(C5592&amp;G5592&amp;D5592&lt;&gt;'Funnel setup'!$K$3&amp;'Funnel setup'!$K$4&amp;'Funnel setup'!$K$6,".",IF(A5591=".",1,A5591+1))</f>
        <v>.</v>
      </c>
      <c r="B5592" s="244" t="str">
        <f t="shared" si="87"/>
        <v/>
      </c>
    </row>
    <row r="5593" spans="1:2" x14ac:dyDescent="0.2">
      <c r="A5593" t="str">
        <f>IF(C5593&amp;G5593&amp;D5593&lt;&gt;'Funnel setup'!$K$3&amp;'Funnel setup'!$K$4&amp;'Funnel setup'!$K$6,".",IF(A5592=".",1,A5592+1))</f>
        <v>.</v>
      </c>
      <c r="B5593" s="244" t="str">
        <f t="shared" si="87"/>
        <v/>
      </c>
    </row>
    <row r="5594" spans="1:2" x14ac:dyDescent="0.2">
      <c r="A5594" t="str">
        <f>IF(C5594&amp;G5594&amp;D5594&lt;&gt;'Funnel setup'!$K$3&amp;'Funnel setup'!$K$4&amp;'Funnel setup'!$K$6,".",IF(A5593=".",1,A5593+1))</f>
        <v>.</v>
      </c>
      <c r="B5594" s="244" t="str">
        <f t="shared" si="87"/>
        <v/>
      </c>
    </row>
    <row r="5595" spans="1:2" x14ac:dyDescent="0.2">
      <c r="A5595" t="str">
        <f>IF(C5595&amp;G5595&amp;D5595&lt;&gt;'Funnel setup'!$K$3&amp;'Funnel setup'!$K$4&amp;'Funnel setup'!$K$6,".",IF(A5594=".",1,A5594+1))</f>
        <v>.</v>
      </c>
      <c r="B5595" s="244" t="str">
        <f t="shared" si="87"/>
        <v/>
      </c>
    </row>
    <row r="5596" spans="1:2" x14ac:dyDescent="0.2">
      <c r="A5596" t="str">
        <f>IF(C5596&amp;G5596&amp;D5596&lt;&gt;'Funnel setup'!$K$3&amp;'Funnel setup'!$K$4&amp;'Funnel setup'!$K$6,".",IF(A5595=".",1,A5595+1))</f>
        <v>.</v>
      </c>
      <c r="B5596" s="244" t="str">
        <f t="shared" si="87"/>
        <v/>
      </c>
    </row>
    <row r="5597" spans="1:2" x14ac:dyDescent="0.2">
      <c r="A5597" t="str">
        <f>IF(C5597&amp;G5597&amp;D5597&lt;&gt;'Funnel setup'!$K$3&amp;'Funnel setup'!$K$4&amp;'Funnel setup'!$K$6,".",IF(A5596=".",1,A5596+1))</f>
        <v>.</v>
      </c>
      <c r="B5597" s="244" t="str">
        <f t="shared" si="87"/>
        <v/>
      </c>
    </row>
    <row r="5598" spans="1:2" x14ac:dyDescent="0.2">
      <c r="A5598" t="str">
        <f>IF(C5598&amp;G5598&amp;D5598&lt;&gt;'Funnel setup'!$K$3&amp;'Funnel setup'!$K$4&amp;'Funnel setup'!$K$6,".",IF(A5597=".",1,A5597+1))</f>
        <v>.</v>
      </c>
      <c r="B5598" s="244" t="str">
        <f t="shared" si="87"/>
        <v/>
      </c>
    </row>
    <row r="5599" spans="1:2" x14ac:dyDescent="0.2">
      <c r="A5599" t="str">
        <f>IF(C5599&amp;G5599&amp;D5599&lt;&gt;'Funnel setup'!$K$3&amp;'Funnel setup'!$K$4&amp;'Funnel setup'!$K$6,".",IF(A5598=".",1,A5598+1))</f>
        <v>.</v>
      </c>
      <c r="B5599" s="244" t="str">
        <f t="shared" si="87"/>
        <v/>
      </c>
    </row>
    <row r="5600" spans="1:2" x14ac:dyDescent="0.2">
      <c r="A5600" t="str">
        <f>IF(C5600&amp;G5600&amp;D5600&lt;&gt;'Funnel setup'!$K$3&amp;'Funnel setup'!$K$4&amp;'Funnel setup'!$K$6,".",IF(A5599=".",1,A5599+1))</f>
        <v>.</v>
      </c>
      <c r="B5600" s="244" t="str">
        <f t="shared" si="87"/>
        <v/>
      </c>
    </row>
    <row r="5601" spans="1:2" x14ac:dyDescent="0.2">
      <c r="A5601" t="str">
        <f>IF(C5601&amp;G5601&amp;D5601&lt;&gt;'Funnel setup'!$K$3&amp;'Funnel setup'!$K$4&amp;'Funnel setup'!$K$6,".",IF(A5600=".",1,A5600+1))</f>
        <v>.</v>
      </c>
      <c r="B5601" s="244" t="str">
        <f t="shared" si="87"/>
        <v/>
      </c>
    </row>
    <row r="5602" spans="1:2" x14ac:dyDescent="0.2">
      <c r="A5602" t="str">
        <f>IF(C5602&amp;G5602&amp;D5602&lt;&gt;'Funnel setup'!$K$3&amp;'Funnel setup'!$K$4&amp;'Funnel setup'!$K$6,".",IF(A5601=".",1,A5601+1))</f>
        <v>.</v>
      </c>
      <c r="B5602" s="244" t="str">
        <f t="shared" si="87"/>
        <v/>
      </c>
    </row>
    <row r="5603" spans="1:2" x14ac:dyDescent="0.2">
      <c r="A5603" t="str">
        <f>IF(C5603&amp;G5603&amp;D5603&lt;&gt;'Funnel setup'!$K$3&amp;'Funnel setup'!$K$4&amp;'Funnel setup'!$K$6,".",IF(A5602=".",1,A5602+1))</f>
        <v>.</v>
      </c>
      <c r="B5603" s="244" t="str">
        <f t="shared" si="87"/>
        <v/>
      </c>
    </row>
    <row r="5604" spans="1:2" x14ac:dyDescent="0.2">
      <c r="A5604" t="str">
        <f>IF(C5604&amp;G5604&amp;D5604&lt;&gt;'Funnel setup'!$K$3&amp;'Funnel setup'!$K$4&amp;'Funnel setup'!$K$6,".",IF(A5603=".",1,A5603+1))</f>
        <v>.</v>
      </c>
      <c r="B5604" s="244" t="str">
        <f t="shared" si="87"/>
        <v/>
      </c>
    </row>
    <row r="5605" spans="1:2" x14ac:dyDescent="0.2">
      <c r="A5605" t="str">
        <f>IF(C5605&amp;G5605&amp;D5605&lt;&gt;'Funnel setup'!$K$3&amp;'Funnel setup'!$K$4&amp;'Funnel setup'!$K$6,".",IF(A5604=".",1,A5604+1))</f>
        <v>.</v>
      </c>
      <c r="B5605" s="244" t="str">
        <f t="shared" si="87"/>
        <v/>
      </c>
    </row>
    <row r="5606" spans="1:2" x14ac:dyDescent="0.2">
      <c r="A5606" t="str">
        <f>IF(C5606&amp;G5606&amp;D5606&lt;&gt;'Funnel setup'!$K$3&amp;'Funnel setup'!$K$4&amp;'Funnel setup'!$K$6,".",IF(A5605=".",1,A5605+1))</f>
        <v>.</v>
      </c>
      <c r="B5606" s="244" t="str">
        <f t="shared" si="87"/>
        <v/>
      </c>
    </row>
    <row r="5607" spans="1:2" x14ac:dyDescent="0.2">
      <c r="A5607" t="str">
        <f>IF(C5607&amp;G5607&amp;D5607&lt;&gt;'Funnel setup'!$K$3&amp;'Funnel setup'!$K$4&amp;'Funnel setup'!$K$6,".",IF(A5606=".",1,A5606+1))</f>
        <v>.</v>
      </c>
      <c r="B5607" s="244" t="str">
        <f t="shared" si="87"/>
        <v/>
      </c>
    </row>
    <row r="5608" spans="1:2" x14ac:dyDescent="0.2">
      <c r="A5608" t="str">
        <f>IF(C5608&amp;G5608&amp;D5608&lt;&gt;'Funnel setup'!$K$3&amp;'Funnel setup'!$K$4&amp;'Funnel setup'!$K$6,".",IF(A5607=".",1,A5607+1))</f>
        <v>.</v>
      </c>
      <c r="B5608" s="244" t="str">
        <f t="shared" si="87"/>
        <v/>
      </c>
    </row>
    <row r="5609" spans="1:2" x14ac:dyDescent="0.2">
      <c r="A5609" t="str">
        <f>IF(C5609&amp;G5609&amp;D5609&lt;&gt;'Funnel setup'!$K$3&amp;'Funnel setup'!$K$4&amp;'Funnel setup'!$K$6,".",IF(A5608=".",1,A5608+1))</f>
        <v>.</v>
      </c>
      <c r="B5609" s="244" t="str">
        <f t="shared" si="87"/>
        <v/>
      </c>
    </row>
    <row r="5610" spans="1:2" x14ac:dyDescent="0.2">
      <c r="A5610" t="str">
        <f>IF(C5610&amp;G5610&amp;D5610&lt;&gt;'Funnel setup'!$K$3&amp;'Funnel setup'!$K$4&amp;'Funnel setup'!$K$6,".",IF(A5609=".",1,A5609+1))</f>
        <v>.</v>
      </c>
      <c r="B5610" s="244" t="str">
        <f t="shared" si="87"/>
        <v/>
      </c>
    </row>
    <row r="5611" spans="1:2" x14ac:dyDescent="0.2">
      <c r="A5611" t="str">
        <f>IF(C5611&amp;G5611&amp;D5611&lt;&gt;'Funnel setup'!$K$3&amp;'Funnel setup'!$K$4&amp;'Funnel setup'!$K$6,".",IF(A5610=".",1,A5610+1))</f>
        <v>.</v>
      </c>
      <c r="B5611" s="244" t="str">
        <f t="shared" si="87"/>
        <v/>
      </c>
    </row>
    <row r="5612" spans="1:2" x14ac:dyDescent="0.2">
      <c r="A5612" t="str">
        <f>IF(C5612&amp;G5612&amp;D5612&lt;&gt;'Funnel setup'!$K$3&amp;'Funnel setup'!$K$4&amp;'Funnel setup'!$K$6,".",IF(A5611=".",1,A5611+1))</f>
        <v>.</v>
      </c>
      <c r="B5612" s="244" t="str">
        <f t="shared" si="87"/>
        <v/>
      </c>
    </row>
    <row r="5613" spans="1:2" x14ac:dyDescent="0.2">
      <c r="A5613" t="str">
        <f>IF(C5613&amp;G5613&amp;D5613&lt;&gt;'Funnel setup'!$K$3&amp;'Funnel setup'!$K$4&amp;'Funnel setup'!$K$6,".",IF(A5612=".",1,A5612+1))</f>
        <v>.</v>
      </c>
      <c r="B5613" s="244" t="str">
        <f t="shared" si="87"/>
        <v/>
      </c>
    </row>
    <row r="5614" spans="1:2" x14ac:dyDescent="0.2">
      <c r="A5614" t="str">
        <f>IF(C5614&amp;G5614&amp;D5614&lt;&gt;'Funnel setup'!$K$3&amp;'Funnel setup'!$K$4&amp;'Funnel setup'!$K$6,".",IF(A5613=".",1,A5613+1))</f>
        <v>.</v>
      </c>
      <c r="B5614" s="244" t="str">
        <f t="shared" si="87"/>
        <v/>
      </c>
    </row>
    <row r="5615" spans="1:2" x14ac:dyDescent="0.2">
      <c r="A5615" t="str">
        <f>IF(C5615&amp;G5615&amp;D5615&lt;&gt;'Funnel setup'!$K$3&amp;'Funnel setup'!$K$4&amp;'Funnel setup'!$K$6,".",IF(A5614=".",1,A5614+1))</f>
        <v>.</v>
      </c>
      <c r="B5615" s="244" t="str">
        <f t="shared" si="87"/>
        <v/>
      </c>
    </row>
    <row r="5616" spans="1:2" x14ac:dyDescent="0.2">
      <c r="A5616" t="str">
        <f>IF(C5616&amp;G5616&amp;D5616&lt;&gt;'Funnel setup'!$K$3&amp;'Funnel setup'!$K$4&amp;'Funnel setup'!$K$6,".",IF(A5615=".",1,A5615+1))</f>
        <v>.</v>
      </c>
      <c r="B5616" s="244" t="str">
        <f t="shared" si="87"/>
        <v/>
      </c>
    </row>
    <row r="5617" spans="1:2" x14ac:dyDescent="0.2">
      <c r="A5617" t="str">
        <f>IF(C5617&amp;G5617&amp;D5617&lt;&gt;'Funnel setup'!$K$3&amp;'Funnel setup'!$K$4&amp;'Funnel setup'!$K$6,".",IF(A5616=".",1,A5616+1))</f>
        <v>.</v>
      </c>
      <c r="B5617" s="244" t="str">
        <f t="shared" si="87"/>
        <v/>
      </c>
    </row>
    <row r="5618" spans="1:2" x14ac:dyDescent="0.2">
      <c r="A5618" t="str">
        <f>IF(C5618&amp;G5618&amp;D5618&lt;&gt;'Funnel setup'!$K$3&amp;'Funnel setup'!$K$4&amp;'Funnel setup'!$K$6,".",IF(A5617=".",1,A5617+1))</f>
        <v>.</v>
      </c>
      <c r="B5618" s="244" t="str">
        <f t="shared" si="87"/>
        <v/>
      </c>
    </row>
    <row r="5619" spans="1:2" x14ac:dyDescent="0.2">
      <c r="A5619" t="str">
        <f>IF(C5619&amp;G5619&amp;D5619&lt;&gt;'Funnel setup'!$K$3&amp;'Funnel setup'!$K$4&amp;'Funnel setup'!$K$6,".",IF(A5618=".",1,A5618+1))</f>
        <v>.</v>
      </c>
      <c r="B5619" s="244" t="str">
        <f t="shared" si="87"/>
        <v/>
      </c>
    </row>
    <row r="5620" spans="1:2" x14ac:dyDescent="0.2">
      <c r="A5620" t="str">
        <f>IF(C5620&amp;G5620&amp;D5620&lt;&gt;'Funnel setup'!$K$3&amp;'Funnel setup'!$K$4&amp;'Funnel setup'!$K$6,".",IF(A5619=".",1,A5619+1))</f>
        <v>.</v>
      </c>
      <c r="B5620" s="244" t="str">
        <f t="shared" si="87"/>
        <v/>
      </c>
    </row>
    <row r="5621" spans="1:2" x14ac:dyDescent="0.2">
      <c r="A5621" t="str">
        <f>IF(C5621&amp;G5621&amp;D5621&lt;&gt;'Funnel setup'!$K$3&amp;'Funnel setup'!$K$4&amp;'Funnel setup'!$K$6,".",IF(A5620=".",1,A5620+1))</f>
        <v>.</v>
      </c>
      <c r="B5621" s="244" t="str">
        <f t="shared" si="87"/>
        <v/>
      </c>
    </row>
    <row r="5622" spans="1:2" x14ac:dyDescent="0.2">
      <c r="A5622" t="str">
        <f>IF(C5622&amp;G5622&amp;D5622&lt;&gt;'Funnel setup'!$K$3&amp;'Funnel setup'!$K$4&amp;'Funnel setup'!$K$6,".",IF(A5621=".",1,A5621+1))</f>
        <v>.</v>
      </c>
      <c r="B5622" s="244" t="str">
        <f t="shared" si="87"/>
        <v/>
      </c>
    </row>
    <row r="5623" spans="1:2" x14ac:dyDescent="0.2">
      <c r="A5623" t="str">
        <f>IF(C5623&amp;G5623&amp;D5623&lt;&gt;'Funnel setup'!$K$3&amp;'Funnel setup'!$K$4&amp;'Funnel setup'!$K$6,".",IF(A5622=".",1,A5622+1))</f>
        <v>.</v>
      </c>
      <c r="B5623" s="244" t="str">
        <f t="shared" si="87"/>
        <v/>
      </c>
    </row>
    <row r="5624" spans="1:2" x14ac:dyDescent="0.2">
      <c r="A5624" t="str">
        <f>IF(C5624&amp;G5624&amp;D5624&lt;&gt;'Funnel setup'!$K$3&amp;'Funnel setup'!$K$4&amp;'Funnel setup'!$K$6,".",IF(A5623=".",1,A5623+1))</f>
        <v>.</v>
      </c>
      <c r="B5624" s="244" t="str">
        <f t="shared" si="87"/>
        <v/>
      </c>
    </row>
    <row r="5625" spans="1:2" x14ac:dyDescent="0.2">
      <c r="A5625" t="str">
        <f>IF(C5625&amp;G5625&amp;D5625&lt;&gt;'Funnel setup'!$K$3&amp;'Funnel setup'!$K$4&amp;'Funnel setup'!$K$6,".",IF(A5624=".",1,A5624+1))</f>
        <v>.</v>
      </c>
      <c r="B5625" s="244" t="str">
        <f t="shared" si="87"/>
        <v/>
      </c>
    </row>
    <row r="5626" spans="1:2" x14ac:dyDescent="0.2">
      <c r="A5626" t="str">
        <f>IF(C5626&amp;G5626&amp;D5626&lt;&gt;'Funnel setup'!$K$3&amp;'Funnel setup'!$K$4&amp;'Funnel setup'!$K$6,".",IF(A5625=".",1,A5625+1))</f>
        <v>.</v>
      </c>
      <c r="B5626" s="244" t="str">
        <f t="shared" si="87"/>
        <v/>
      </c>
    </row>
    <row r="5627" spans="1:2" x14ac:dyDescent="0.2">
      <c r="A5627" t="str">
        <f>IF(C5627&amp;G5627&amp;D5627&lt;&gt;'Funnel setup'!$K$3&amp;'Funnel setup'!$K$4&amp;'Funnel setup'!$K$6,".",IF(A5626=".",1,A5626+1))</f>
        <v>.</v>
      </c>
      <c r="B5627" s="244" t="str">
        <f t="shared" si="87"/>
        <v/>
      </c>
    </row>
    <row r="5628" spans="1:2" x14ac:dyDescent="0.2">
      <c r="A5628" t="str">
        <f>IF(C5628&amp;G5628&amp;D5628&lt;&gt;'Funnel setup'!$K$3&amp;'Funnel setup'!$K$4&amp;'Funnel setup'!$K$6,".",IF(A5627=".",1,A5627+1))</f>
        <v>.</v>
      </c>
      <c r="B5628" s="244" t="str">
        <f t="shared" si="87"/>
        <v/>
      </c>
    </row>
    <row r="5629" spans="1:2" x14ac:dyDescent="0.2">
      <c r="A5629" t="str">
        <f>IF(C5629&amp;G5629&amp;D5629&lt;&gt;'Funnel setup'!$K$3&amp;'Funnel setup'!$K$4&amp;'Funnel setup'!$K$6,".",IF(A5628=".",1,A5628+1))</f>
        <v>.</v>
      </c>
      <c r="B5629" s="244" t="str">
        <f t="shared" si="87"/>
        <v/>
      </c>
    </row>
    <row r="5630" spans="1:2" x14ac:dyDescent="0.2">
      <c r="A5630" t="str">
        <f>IF(C5630&amp;G5630&amp;D5630&lt;&gt;'Funnel setup'!$K$3&amp;'Funnel setup'!$K$4&amp;'Funnel setup'!$K$6,".",IF(A5629=".",1,A5629+1))</f>
        <v>.</v>
      </c>
      <c r="B5630" s="244" t="str">
        <f t="shared" si="87"/>
        <v/>
      </c>
    </row>
    <row r="5631" spans="1:2" x14ac:dyDescent="0.2">
      <c r="A5631" t="str">
        <f>IF(C5631&amp;G5631&amp;D5631&lt;&gt;'Funnel setup'!$K$3&amp;'Funnel setup'!$K$4&amp;'Funnel setup'!$K$6,".",IF(A5630=".",1,A5630+1))</f>
        <v>.</v>
      </c>
      <c r="B5631" s="244" t="str">
        <f t="shared" si="87"/>
        <v/>
      </c>
    </row>
    <row r="5632" spans="1:2" x14ac:dyDescent="0.2">
      <c r="A5632" t="str">
        <f>IF(C5632&amp;G5632&amp;D5632&lt;&gt;'Funnel setup'!$K$3&amp;'Funnel setup'!$K$4&amp;'Funnel setup'!$K$6,".",IF(A5631=".",1,A5631+1))</f>
        <v>.</v>
      </c>
      <c r="B5632" s="244" t="str">
        <f t="shared" si="87"/>
        <v/>
      </c>
    </row>
    <row r="5633" spans="1:2" x14ac:dyDescent="0.2">
      <c r="A5633" t="str">
        <f>IF(C5633&amp;G5633&amp;D5633&lt;&gt;'Funnel setup'!$K$3&amp;'Funnel setup'!$K$4&amp;'Funnel setup'!$K$6,".",IF(A5632=".",1,A5632+1))</f>
        <v>.</v>
      </c>
      <c r="B5633" s="244" t="str">
        <f t="shared" si="87"/>
        <v/>
      </c>
    </row>
    <row r="5634" spans="1:2" x14ac:dyDescent="0.2">
      <c r="A5634" t="str">
        <f>IF(C5634&amp;G5634&amp;D5634&lt;&gt;'Funnel setup'!$K$3&amp;'Funnel setup'!$K$4&amp;'Funnel setup'!$K$6,".",IF(A5633=".",1,A5633+1))</f>
        <v>.</v>
      </c>
      <c r="B5634" s="244" t="str">
        <f t="shared" ref="B5634:B5697" si="88">C5634&amp;D5634&amp;F5634&amp;G5634</f>
        <v/>
      </c>
    </row>
    <row r="5635" spans="1:2" x14ac:dyDescent="0.2">
      <c r="A5635" t="str">
        <f>IF(C5635&amp;G5635&amp;D5635&lt;&gt;'Funnel setup'!$K$3&amp;'Funnel setup'!$K$4&amp;'Funnel setup'!$K$6,".",IF(A5634=".",1,A5634+1))</f>
        <v>.</v>
      </c>
      <c r="B5635" s="244" t="str">
        <f t="shared" si="88"/>
        <v/>
      </c>
    </row>
    <row r="5636" spans="1:2" x14ac:dyDescent="0.2">
      <c r="A5636" t="str">
        <f>IF(C5636&amp;G5636&amp;D5636&lt;&gt;'Funnel setup'!$K$3&amp;'Funnel setup'!$K$4&amp;'Funnel setup'!$K$6,".",IF(A5635=".",1,A5635+1))</f>
        <v>.</v>
      </c>
      <c r="B5636" s="244" t="str">
        <f t="shared" si="88"/>
        <v/>
      </c>
    </row>
    <row r="5637" spans="1:2" x14ac:dyDescent="0.2">
      <c r="A5637" t="str">
        <f>IF(C5637&amp;G5637&amp;D5637&lt;&gt;'Funnel setup'!$K$3&amp;'Funnel setup'!$K$4&amp;'Funnel setup'!$K$6,".",IF(A5636=".",1,A5636+1))</f>
        <v>.</v>
      </c>
      <c r="B5637" s="244" t="str">
        <f t="shared" si="88"/>
        <v/>
      </c>
    </row>
    <row r="5638" spans="1:2" x14ac:dyDescent="0.2">
      <c r="A5638" t="str">
        <f>IF(C5638&amp;G5638&amp;D5638&lt;&gt;'Funnel setup'!$K$3&amp;'Funnel setup'!$K$4&amp;'Funnel setup'!$K$6,".",IF(A5637=".",1,A5637+1))</f>
        <v>.</v>
      </c>
      <c r="B5638" s="244" t="str">
        <f t="shared" si="88"/>
        <v/>
      </c>
    </row>
    <row r="5639" spans="1:2" x14ac:dyDescent="0.2">
      <c r="A5639" t="str">
        <f>IF(C5639&amp;G5639&amp;D5639&lt;&gt;'Funnel setup'!$K$3&amp;'Funnel setup'!$K$4&amp;'Funnel setup'!$K$6,".",IF(A5638=".",1,A5638+1))</f>
        <v>.</v>
      </c>
      <c r="B5639" s="244" t="str">
        <f t="shared" si="88"/>
        <v/>
      </c>
    </row>
    <row r="5640" spans="1:2" x14ac:dyDescent="0.2">
      <c r="A5640" t="str">
        <f>IF(C5640&amp;G5640&amp;D5640&lt;&gt;'Funnel setup'!$K$3&amp;'Funnel setup'!$K$4&amp;'Funnel setup'!$K$6,".",IF(A5639=".",1,A5639+1))</f>
        <v>.</v>
      </c>
      <c r="B5640" s="244" t="str">
        <f t="shared" si="88"/>
        <v/>
      </c>
    </row>
    <row r="5641" spans="1:2" x14ac:dyDescent="0.2">
      <c r="A5641" t="str">
        <f>IF(C5641&amp;G5641&amp;D5641&lt;&gt;'Funnel setup'!$K$3&amp;'Funnel setup'!$K$4&amp;'Funnel setup'!$K$6,".",IF(A5640=".",1,A5640+1))</f>
        <v>.</v>
      </c>
      <c r="B5641" s="244" t="str">
        <f t="shared" si="88"/>
        <v/>
      </c>
    </row>
    <row r="5642" spans="1:2" x14ac:dyDescent="0.2">
      <c r="A5642" t="str">
        <f>IF(C5642&amp;G5642&amp;D5642&lt;&gt;'Funnel setup'!$K$3&amp;'Funnel setup'!$K$4&amp;'Funnel setup'!$K$6,".",IF(A5641=".",1,A5641+1))</f>
        <v>.</v>
      </c>
      <c r="B5642" s="244" t="str">
        <f t="shared" si="88"/>
        <v/>
      </c>
    </row>
    <row r="5643" spans="1:2" x14ac:dyDescent="0.2">
      <c r="A5643" t="str">
        <f>IF(C5643&amp;G5643&amp;D5643&lt;&gt;'Funnel setup'!$K$3&amp;'Funnel setup'!$K$4&amp;'Funnel setup'!$K$6,".",IF(A5642=".",1,A5642+1))</f>
        <v>.</v>
      </c>
      <c r="B5643" s="244" t="str">
        <f t="shared" si="88"/>
        <v/>
      </c>
    </row>
    <row r="5644" spans="1:2" x14ac:dyDescent="0.2">
      <c r="A5644" t="str">
        <f>IF(C5644&amp;G5644&amp;D5644&lt;&gt;'Funnel setup'!$K$3&amp;'Funnel setup'!$K$4&amp;'Funnel setup'!$K$6,".",IF(A5643=".",1,A5643+1))</f>
        <v>.</v>
      </c>
      <c r="B5644" s="244" t="str">
        <f t="shared" si="88"/>
        <v/>
      </c>
    </row>
    <row r="5645" spans="1:2" x14ac:dyDescent="0.2">
      <c r="A5645" t="str">
        <f>IF(C5645&amp;G5645&amp;D5645&lt;&gt;'Funnel setup'!$K$3&amp;'Funnel setup'!$K$4&amp;'Funnel setup'!$K$6,".",IF(A5644=".",1,A5644+1))</f>
        <v>.</v>
      </c>
      <c r="B5645" s="244" t="str">
        <f t="shared" si="88"/>
        <v/>
      </c>
    </row>
    <row r="5646" spans="1:2" x14ac:dyDescent="0.2">
      <c r="A5646" t="str">
        <f>IF(C5646&amp;G5646&amp;D5646&lt;&gt;'Funnel setup'!$K$3&amp;'Funnel setup'!$K$4&amp;'Funnel setup'!$K$6,".",IF(A5645=".",1,A5645+1))</f>
        <v>.</v>
      </c>
      <c r="B5646" s="244" t="str">
        <f t="shared" si="88"/>
        <v/>
      </c>
    </row>
    <row r="5647" spans="1:2" x14ac:dyDescent="0.2">
      <c r="A5647" t="str">
        <f>IF(C5647&amp;G5647&amp;D5647&lt;&gt;'Funnel setup'!$K$3&amp;'Funnel setup'!$K$4&amp;'Funnel setup'!$K$6,".",IF(A5646=".",1,A5646+1))</f>
        <v>.</v>
      </c>
      <c r="B5647" s="244" t="str">
        <f t="shared" si="88"/>
        <v/>
      </c>
    </row>
    <row r="5648" spans="1:2" x14ac:dyDescent="0.2">
      <c r="A5648" t="str">
        <f>IF(C5648&amp;G5648&amp;D5648&lt;&gt;'Funnel setup'!$K$3&amp;'Funnel setup'!$K$4&amp;'Funnel setup'!$K$6,".",IF(A5647=".",1,A5647+1))</f>
        <v>.</v>
      </c>
      <c r="B5648" s="244" t="str">
        <f t="shared" si="88"/>
        <v/>
      </c>
    </row>
    <row r="5649" spans="1:2" x14ac:dyDescent="0.2">
      <c r="A5649" t="str">
        <f>IF(C5649&amp;G5649&amp;D5649&lt;&gt;'Funnel setup'!$K$3&amp;'Funnel setup'!$K$4&amp;'Funnel setup'!$K$6,".",IF(A5648=".",1,A5648+1))</f>
        <v>.</v>
      </c>
      <c r="B5649" s="244" t="str">
        <f t="shared" si="88"/>
        <v/>
      </c>
    </row>
    <row r="5650" spans="1:2" x14ac:dyDescent="0.2">
      <c r="A5650" t="str">
        <f>IF(C5650&amp;G5650&amp;D5650&lt;&gt;'Funnel setup'!$K$3&amp;'Funnel setup'!$K$4&amp;'Funnel setup'!$K$6,".",IF(A5649=".",1,A5649+1))</f>
        <v>.</v>
      </c>
      <c r="B5650" s="244" t="str">
        <f t="shared" si="88"/>
        <v/>
      </c>
    </row>
    <row r="5651" spans="1:2" x14ac:dyDescent="0.2">
      <c r="A5651" t="str">
        <f>IF(C5651&amp;G5651&amp;D5651&lt;&gt;'Funnel setup'!$K$3&amp;'Funnel setup'!$K$4&amp;'Funnel setup'!$K$6,".",IF(A5650=".",1,A5650+1))</f>
        <v>.</v>
      </c>
      <c r="B5651" s="244" t="str">
        <f t="shared" si="88"/>
        <v/>
      </c>
    </row>
    <row r="5652" spans="1:2" x14ac:dyDescent="0.2">
      <c r="A5652" t="str">
        <f>IF(C5652&amp;G5652&amp;D5652&lt;&gt;'Funnel setup'!$K$3&amp;'Funnel setup'!$K$4&amp;'Funnel setup'!$K$6,".",IF(A5651=".",1,A5651+1))</f>
        <v>.</v>
      </c>
      <c r="B5652" s="244" t="str">
        <f t="shared" si="88"/>
        <v/>
      </c>
    </row>
    <row r="5653" spans="1:2" x14ac:dyDescent="0.2">
      <c r="A5653" t="str">
        <f>IF(C5653&amp;G5653&amp;D5653&lt;&gt;'Funnel setup'!$K$3&amp;'Funnel setup'!$K$4&amp;'Funnel setup'!$K$6,".",IF(A5652=".",1,A5652+1))</f>
        <v>.</v>
      </c>
      <c r="B5653" s="244" t="str">
        <f t="shared" si="88"/>
        <v/>
      </c>
    </row>
    <row r="5654" spans="1:2" x14ac:dyDescent="0.2">
      <c r="A5654" t="str">
        <f>IF(C5654&amp;G5654&amp;D5654&lt;&gt;'Funnel setup'!$K$3&amp;'Funnel setup'!$K$4&amp;'Funnel setup'!$K$6,".",IF(A5653=".",1,A5653+1))</f>
        <v>.</v>
      </c>
      <c r="B5654" s="244" t="str">
        <f t="shared" si="88"/>
        <v/>
      </c>
    </row>
    <row r="5655" spans="1:2" x14ac:dyDescent="0.2">
      <c r="A5655" t="str">
        <f>IF(C5655&amp;G5655&amp;D5655&lt;&gt;'Funnel setup'!$K$3&amp;'Funnel setup'!$K$4&amp;'Funnel setup'!$K$6,".",IF(A5654=".",1,A5654+1))</f>
        <v>.</v>
      </c>
      <c r="B5655" s="244" t="str">
        <f t="shared" si="88"/>
        <v/>
      </c>
    </row>
    <row r="5656" spans="1:2" x14ac:dyDescent="0.2">
      <c r="A5656" t="str">
        <f>IF(C5656&amp;G5656&amp;D5656&lt;&gt;'Funnel setup'!$K$3&amp;'Funnel setup'!$K$4&amp;'Funnel setup'!$K$6,".",IF(A5655=".",1,A5655+1))</f>
        <v>.</v>
      </c>
      <c r="B5656" s="244" t="str">
        <f t="shared" si="88"/>
        <v/>
      </c>
    </row>
    <row r="5657" spans="1:2" x14ac:dyDescent="0.2">
      <c r="A5657" t="str">
        <f>IF(C5657&amp;G5657&amp;D5657&lt;&gt;'Funnel setup'!$K$3&amp;'Funnel setup'!$K$4&amp;'Funnel setup'!$K$6,".",IF(A5656=".",1,A5656+1))</f>
        <v>.</v>
      </c>
      <c r="B5657" s="244" t="str">
        <f t="shared" si="88"/>
        <v/>
      </c>
    </row>
    <row r="5658" spans="1:2" x14ac:dyDescent="0.2">
      <c r="A5658" t="str">
        <f>IF(C5658&amp;G5658&amp;D5658&lt;&gt;'Funnel setup'!$K$3&amp;'Funnel setup'!$K$4&amp;'Funnel setup'!$K$6,".",IF(A5657=".",1,A5657+1))</f>
        <v>.</v>
      </c>
      <c r="B5658" s="244" t="str">
        <f t="shared" si="88"/>
        <v/>
      </c>
    </row>
    <row r="5659" spans="1:2" x14ac:dyDescent="0.2">
      <c r="A5659" t="str">
        <f>IF(C5659&amp;G5659&amp;D5659&lt;&gt;'Funnel setup'!$K$3&amp;'Funnel setup'!$K$4&amp;'Funnel setup'!$K$6,".",IF(A5658=".",1,A5658+1))</f>
        <v>.</v>
      </c>
      <c r="B5659" s="244" t="str">
        <f t="shared" si="88"/>
        <v/>
      </c>
    </row>
    <row r="5660" spans="1:2" x14ac:dyDescent="0.2">
      <c r="A5660" t="str">
        <f>IF(C5660&amp;G5660&amp;D5660&lt;&gt;'Funnel setup'!$K$3&amp;'Funnel setup'!$K$4&amp;'Funnel setup'!$K$6,".",IF(A5659=".",1,A5659+1))</f>
        <v>.</v>
      </c>
      <c r="B5660" s="244" t="str">
        <f t="shared" si="88"/>
        <v/>
      </c>
    </row>
    <row r="5661" spans="1:2" x14ac:dyDescent="0.2">
      <c r="A5661" t="str">
        <f>IF(C5661&amp;G5661&amp;D5661&lt;&gt;'Funnel setup'!$K$3&amp;'Funnel setup'!$K$4&amp;'Funnel setup'!$K$6,".",IF(A5660=".",1,A5660+1))</f>
        <v>.</v>
      </c>
      <c r="B5661" s="244" t="str">
        <f t="shared" si="88"/>
        <v/>
      </c>
    </row>
    <row r="5662" spans="1:2" x14ac:dyDescent="0.2">
      <c r="A5662" t="str">
        <f>IF(C5662&amp;G5662&amp;D5662&lt;&gt;'Funnel setup'!$K$3&amp;'Funnel setup'!$K$4&amp;'Funnel setup'!$K$6,".",IF(A5661=".",1,A5661+1))</f>
        <v>.</v>
      </c>
      <c r="B5662" s="244" t="str">
        <f t="shared" si="88"/>
        <v/>
      </c>
    </row>
    <row r="5663" spans="1:2" x14ac:dyDescent="0.2">
      <c r="A5663" t="str">
        <f>IF(C5663&amp;G5663&amp;D5663&lt;&gt;'Funnel setup'!$K$3&amp;'Funnel setup'!$K$4&amp;'Funnel setup'!$K$6,".",IF(A5662=".",1,A5662+1))</f>
        <v>.</v>
      </c>
      <c r="B5663" s="244" t="str">
        <f t="shared" si="88"/>
        <v/>
      </c>
    </row>
    <row r="5664" spans="1:2" x14ac:dyDescent="0.2">
      <c r="A5664" t="str">
        <f>IF(C5664&amp;G5664&amp;D5664&lt;&gt;'Funnel setup'!$K$3&amp;'Funnel setup'!$K$4&amp;'Funnel setup'!$K$6,".",IF(A5663=".",1,A5663+1))</f>
        <v>.</v>
      </c>
      <c r="B5664" s="244" t="str">
        <f t="shared" si="88"/>
        <v/>
      </c>
    </row>
    <row r="5665" spans="1:2" x14ac:dyDescent="0.2">
      <c r="A5665" t="str">
        <f>IF(C5665&amp;G5665&amp;D5665&lt;&gt;'Funnel setup'!$K$3&amp;'Funnel setup'!$K$4&amp;'Funnel setup'!$K$6,".",IF(A5664=".",1,A5664+1))</f>
        <v>.</v>
      </c>
      <c r="B5665" s="244" t="str">
        <f t="shared" si="88"/>
        <v/>
      </c>
    </row>
    <row r="5666" spans="1:2" x14ac:dyDescent="0.2">
      <c r="A5666" t="str">
        <f>IF(C5666&amp;G5666&amp;D5666&lt;&gt;'Funnel setup'!$K$3&amp;'Funnel setup'!$K$4&amp;'Funnel setup'!$K$6,".",IF(A5665=".",1,A5665+1))</f>
        <v>.</v>
      </c>
      <c r="B5666" s="244" t="str">
        <f t="shared" si="88"/>
        <v/>
      </c>
    </row>
    <row r="5667" spans="1:2" x14ac:dyDescent="0.2">
      <c r="A5667" t="str">
        <f>IF(C5667&amp;G5667&amp;D5667&lt;&gt;'Funnel setup'!$K$3&amp;'Funnel setup'!$K$4&amp;'Funnel setup'!$K$6,".",IF(A5666=".",1,A5666+1))</f>
        <v>.</v>
      </c>
      <c r="B5667" s="244" t="str">
        <f t="shared" si="88"/>
        <v/>
      </c>
    </row>
    <row r="5668" spans="1:2" x14ac:dyDescent="0.2">
      <c r="A5668" t="str">
        <f>IF(C5668&amp;G5668&amp;D5668&lt;&gt;'Funnel setup'!$K$3&amp;'Funnel setup'!$K$4&amp;'Funnel setup'!$K$6,".",IF(A5667=".",1,A5667+1))</f>
        <v>.</v>
      </c>
      <c r="B5668" s="244" t="str">
        <f t="shared" si="88"/>
        <v/>
      </c>
    </row>
    <row r="5669" spans="1:2" x14ac:dyDescent="0.2">
      <c r="A5669" t="str">
        <f>IF(C5669&amp;G5669&amp;D5669&lt;&gt;'Funnel setup'!$K$3&amp;'Funnel setup'!$K$4&amp;'Funnel setup'!$K$6,".",IF(A5668=".",1,A5668+1))</f>
        <v>.</v>
      </c>
      <c r="B5669" s="244" t="str">
        <f t="shared" si="88"/>
        <v/>
      </c>
    </row>
    <row r="5670" spans="1:2" x14ac:dyDescent="0.2">
      <c r="A5670" t="str">
        <f>IF(C5670&amp;G5670&amp;D5670&lt;&gt;'Funnel setup'!$K$3&amp;'Funnel setup'!$K$4&amp;'Funnel setup'!$K$6,".",IF(A5669=".",1,A5669+1))</f>
        <v>.</v>
      </c>
      <c r="B5670" s="244" t="str">
        <f t="shared" si="88"/>
        <v/>
      </c>
    </row>
    <row r="5671" spans="1:2" x14ac:dyDescent="0.2">
      <c r="A5671" t="str">
        <f>IF(C5671&amp;G5671&amp;D5671&lt;&gt;'Funnel setup'!$K$3&amp;'Funnel setup'!$K$4&amp;'Funnel setup'!$K$6,".",IF(A5670=".",1,A5670+1))</f>
        <v>.</v>
      </c>
      <c r="B5671" s="244" t="str">
        <f t="shared" si="88"/>
        <v/>
      </c>
    </row>
    <row r="5672" spans="1:2" x14ac:dyDescent="0.2">
      <c r="A5672" t="str">
        <f>IF(C5672&amp;G5672&amp;D5672&lt;&gt;'Funnel setup'!$K$3&amp;'Funnel setup'!$K$4&amp;'Funnel setup'!$K$6,".",IF(A5671=".",1,A5671+1))</f>
        <v>.</v>
      </c>
      <c r="B5672" s="244" t="str">
        <f t="shared" si="88"/>
        <v/>
      </c>
    </row>
    <row r="5673" spans="1:2" x14ac:dyDescent="0.2">
      <c r="A5673" t="str">
        <f>IF(C5673&amp;G5673&amp;D5673&lt;&gt;'Funnel setup'!$K$3&amp;'Funnel setup'!$K$4&amp;'Funnel setup'!$K$6,".",IF(A5672=".",1,A5672+1))</f>
        <v>.</v>
      </c>
      <c r="B5673" s="244" t="str">
        <f t="shared" si="88"/>
        <v/>
      </c>
    </row>
    <row r="5674" spans="1:2" x14ac:dyDescent="0.2">
      <c r="A5674" t="str">
        <f>IF(C5674&amp;G5674&amp;D5674&lt;&gt;'Funnel setup'!$K$3&amp;'Funnel setup'!$K$4&amp;'Funnel setup'!$K$6,".",IF(A5673=".",1,A5673+1))</f>
        <v>.</v>
      </c>
      <c r="B5674" s="244" t="str">
        <f t="shared" si="88"/>
        <v/>
      </c>
    </row>
    <row r="5675" spans="1:2" x14ac:dyDescent="0.2">
      <c r="A5675" t="str">
        <f>IF(C5675&amp;G5675&amp;D5675&lt;&gt;'Funnel setup'!$K$3&amp;'Funnel setup'!$K$4&amp;'Funnel setup'!$K$6,".",IF(A5674=".",1,A5674+1))</f>
        <v>.</v>
      </c>
      <c r="B5675" s="244" t="str">
        <f t="shared" si="88"/>
        <v/>
      </c>
    </row>
    <row r="5676" spans="1:2" x14ac:dyDescent="0.2">
      <c r="A5676" t="str">
        <f>IF(C5676&amp;G5676&amp;D5676&lt;&gt;'Funnel setup'!$K$3&amp;'Funnel setup'!$K$4&amp;'Funnel setup'!$K$6,".",IF(A5675=".",1,A5675+1))</f>
        <v>.</v>
      </c>
      <c r="B5676" s="244" t="str">
        <f t="shared" si="88"/>
        <v/>
      </c>
    </row>
    <row r="5677" spans="1:2" x14ac:dyDescent="0.2">
      <c r="A5677" t="str">
        <f>IF(C5677&amp;G5677&amp;D5677&lt;&gt;'Funnel setup'!$K$3&amp;'Funnel setup'!$K$4&amp;'Funnel setup'!$K$6,".",IF(A5676=".",1,A5676+1))</f>
        <v>.</v>
      </c>
      <c r="B5677" s="244" t="str">
        <f t="shared" si="88"/>
        <v/>
      </c>
    </row>
    <row r="5678" spans="1:2" x14ac:dyDescent="0.2">
      <c r="A5678" t="str">
        <f>IF(C5678&amp;G5678&amp;D5678&lt;&gt;'Funnel setup'!$K$3&amp;'Funnel setup'!$K$4&amp;'Funnel setup'!$K$6,".",IF(A5677=".",1,A5677+1))</f>
        <v>.</v>
      </c>
      <c r="B5678" s="244" t="str">
        <f t="shared" si="88"/>
        <v/>
      </c>
    </row>
    <row r="5679" spans="1:2" x14ac:dyDescent="0.2">
      <c r="A5679" t="str">
        <f>IF(C5679&amp;G5679&amp;D5679&lt;&gt;'Funnel setup'!$K$3&amp;'Funnel setup'!$K$4&amp;'Funnel setup'!$K$6,".",IF(A5678=".",1,A5678+1))</f>
        <v>.</v>
      </c>
      <c r="B5679" s="244" t="str">
        <f t="shared" si="88"/>
        <v/>
      </c>
    </row>
    <row r="5680" spans="1:2" x14ac:dyDescent="0.2">
      <c r="A5680" t="str">
        <f>IF(C5680&amp;G5680&amp;D5680&lt;&gt;'Funnel setup'!$K$3&amp;'Funnel setup'!$K$4&amp;'Funnel setup'!$K$6,".",IF(A5679=".",1,A5679+1))</f>
        <v>.</v>
      </c>
      <c r="B5680" s="244" t="str">
        <f t="shared" si="88"/>
        <v/>
      </c>
    </row>
    <row r="5681" spans="1:2" x14ac:dyDescent="0.2">
      <c r="A5681" t="str">
        <f>IF(C5681&amp;G5681&amp;D5681&lt;&gt;'Funnel setup'!$K$3&amp;'Funnel setup'!$K$4&amp;'Funnel setup'!$K$6,".",IF(A5680=".",1,A5680+1))</f>
        <v>.</v>
      </c>
      <c r="B5681" s="244" t="str">
        <f t="shared" si="88"/>
        <v/>
      </c>
    </row>
    <row r="5682" spans="1:2" x14ac:dyDescent="0.2">
      <c r="A5682" t="str">
        <f>IF(C5682&amp;G5682&amp;D5682&lt;&gt;'Funnel setup'!$K$3&amp;'Funnel setup'!$K$4&amp;'Funnel setup'!$K$6,".",IF(A5681=".",1,A5681+1))</f>
        <v>.</v>
      </c>
      <c r="B5682" s="244" t="str">
        <f t="shared" si="88"/>
        <v/>
      </c>
    </row>
    <row r="5683" spans="1:2" x14ac:dyDescent="0.2">
      <c r="A5683" t="str">
        <f>IF(C5683&amp;G5683&amp;D5683&lt;&gt;'Funnel setup'!$K$3&amp;'Funnel setup'!$K$4&amp;'Funnel setup'!$K$6,".",IF(A5682=".",1,A5682+1))</f>
        <v>.</v>
      </c>
      <c r="B5683" s="244" t="str">
        <f t="shared" si="88"/>
        <v/>
      </c>
    </row>
    <row r="5684" spans="1:2" x14ac:dyDescent="0.2">
      <c r="A5684" t="str">
        <f>IF(C5684&amp;G5684&amp;D5684&lt;&gt;'Funnel setup'!$K$3&amp;'Funnel setup'!$K$4&amp;'Funnel setup'!$K$6,".",IF(A5683=".",1,A5683+1))</f>
        <v>.</v>
      </c>
      <c r="B5684" s="244" t="str">
        <f t="shared" si="88"/>
        <v/>
      </c>
    </row>
    <row r="5685" spans="1:2" x14ac:dyDescent="0.2">
      <c r="A5685" t="str">
        <f>IF(C5685&amp;G5685&amp;D5685&lt;&gt;'Funnel setup'!$K$3&amp;'Funnel setup'!$K$4&amp;'Funnel setup'!$K$6,".",IF(A5684=".",1,A5684+1))</f>
        <v>.</v>
      </c>
      <c r="B5685" s="244" t="str">
        <f t="shared" si="88"/>
        <v/>
      </c>
    </row>
    <row r="5686" spans="1:2" x14ac:dyDescent="0.2">
      <c r="A5686" t="str">
        <f>IF(C5686&amp;G5686&amp;D5686&lt;&gt;'Funnel setup'!$K$3&amp;'Funnel setup'!$K$4&amp;'Funnel setup'!$K$6,".",IF(A5685=".",1,A5685+1))</f>
        <v>.</v>
      </c>
      <c r="B5686" s="244" t="str">
        <f t="shared" si="88"/>
        <v/>
      </c>
    </row>
    <row r="5687" spans="1:2" x14ac:dyDescent="0.2">
      <c r="A5687" t="str">
        <f>IF(C5687&amp;G5687&amp;D5687&lt;&gt;'Funnel setup'!$K$3&amp;'Funnel setup'!$K$4&amp;'Funnel setup'!$K$6,".",IF(A5686=".",1,A5686+1))</f>
        <v>.</v>
      </c>
      <c r="B5687" s="244" t="str">
        <f t="shared" si="88"/>
        <v/>
      </c>
    </row>
    <row r="5688" spans="1:2" x14ac:dyDescent="0.2">
      <c r="A5688" t="str">
        <f>IF(C5688&amp;G5688&amp;D5688&lt;&gt;'Funnel setup'!$K$3&amp;'Funnel setup'!$K$4&amp;'Funnel setup'!$K$6,".",IF(A5687=".",1,A5687+1))</f>
        <v>.</v>
      </c>
      <c r="B5688" s="244" t="str">
        <f t="shared" si="88"/>
        <v/>
      </c>
    </row>
    <row r="5689" spans="1:2" x14ac:dyDescent="0.2">
      <c r="A5689" t="str">
        <f>IF(C5689&amp;G5689&amp;D5689&lt;&gt;'Funnel setup'!$K$3&amp;'Funnel setup'!$K$4&amp;'Funnel setup'!$K$6,".",IF(A5688=".",1,A5688+1))</f>
        <v>.</v>
      </c>
      <c r="B5689" s="244" t="str">
        <f t="shared" si="88"/>
        <v/>
      </c>
    </row>
    <row r="5690" spans="1:2" x14ac:dyDescent="0.2">
      <c r="A5690" t="str">
        <f>IF(C5690&amp;G5690&amp;D5690&lt;&gt;'Funnel setup'!$K$3&amp;'Funnel setup'!$K$4&amp;'Funnel setup'!$K$6,".",IF(A5689=".",1,A5689+1))</f>
        <v>.</v>
      </c>
      <c r="B5690" s="244" t="str">
        <f t="shared" si="88"/>
        <v/>
      </c>
    </row>
    <row r="5691" spans="1:2" x14ac:dyDescent="0.2">
      <c r="A5691" t="str">
        <f>IF(C5691&amp;G5691&amp;D5691&lt;&gt;'Funnel setup'!$K$3&amp;'Funnel setup'!$K$4&amp;'Funnel setup'!$K$6,".",IF(A5690=".",1,A5690+1))</f>
        <v>.</v>
      </c>
      <c r="B5691" s="244" t="str">
        <f t="shared" si="88"/>
        <v/>
      </c>
    </row>
    <row r="5692" spans="1:2" x14ac:dyDescent="0.2">
      <c r="A5692" t="str">
        <f>IF(C5692&amp;G5692&amp;D5692&lt;&gt;'Funnel setup'!$K$3&amp;'Funnel setup'!$K$4&amp;'Funnel setup'!$K$6,".",IF(A5691=".",1,A5691+1))</f>
        <v>.</v>
      </c>
      <c r="B5692" s="244" t="str">
        <f t="shared" si="88"/>
        <v/>
      </c>
    </row>
    <row r="5693" spans="1:2" x14ac:dyDescent="0.2">
      <c r="A5693" t="str">
        <f>IF(C5693&amp;G5693&amp;D5693&lt;&gt;'Funnel setup'!$K$3&amp;'Funnel setup'!$K$4&amp;'Funnel setup'!$K$6,".",IF(A5692=".",1,A5692+1))</f>
        <v>.</v>
      </c>
      <c r="B5693" s="244" t="str">
        <f t="shared" si="88"/>
        <v/>
      </c>
    </row>
    <row r="5694" spans="1:2" x14ac:dyDescent="0.2">
      <c r="A5694" t="str">
        <f>IF(C5694&amp;G5694&amp;D5694&lt;&gt;'Funnel setup'!$K$3&amp;'Funnel setup'!$K$4&amp;'Funnel setup'!$K$6,".",IF(A5693=".",1,A5693+1))</f>
        <v>.</v>
      </c>
      <c r="B5694" s="244" t="str">
        <f t="shared" si="88"/>
        <v/>
      </c>
    </row>
    <row r="5695" spans="1:2" x14ac:dyDescent="0.2">
      <c r="A5695" t="str">
        <f>IF(C5695&amp;G5695&amp;D5695&lt;&gt;'Funnel setup'!$K$3&amp;'Funnel setup'!$K$4&amp;'Funnel setup'!$K$6,".",IF(A5694=".",1,A5694+1))</f>
        <v>.</v>
      </c>
      <c r="B5695" s="244" t="str">
        <f t="shared" si="88"/>
        <v/>
      </c>
    </row>
    <row r="5696" spans="1:2" x14ac:dyDescent="0.2">
      <c r="A5696" t="str">
        <f>IF(C5696&amp;G5696&amp;D5696&lt;&gt;'Funnel setup'!$K$3&amp;'Funnel setup'!$K$4&amp;'Funnel setup'!$K$6,".",IF(A5695=".",1,A5695+1))</f>
        <v>.</v>
      </c>
      <c r="B5696" s="244" t="str">
        <f t="shared" si="88"/>
        <v/>
      </c>
    </row>
    <row r="5697" spans="1:2" x14ac:dyDescent="0.2">
      <c r="A5697" t="str">
        <f>IF(C5697&amp;G5697&amp;D5697&lt;&gt;'Funnel setup'!$K$3&amp;'Funnel setup'!$K$4&amp;'Funnel setup'!$K$6,".",IF(A5696=".",1,A5696+1))</f>
        <v>.</v>
      </c>
      <c r="B5697" s="244" t="str">
        <f t="shared" si="88"/>
        <v/>
      </c>
    </row>
    <row r="5698" spans="1:2" x14ac:dyDescent="0.2">
      <c r="A5698" t="str">
        <f>IF(C5698&amp;G5698&amp;D5698&lt;&gt;'Funnel setup'!$K$3&amp;'Funnel setup'!$K$4&amp;'Funnel setup'!$K$6,".",IF(A5697=".",1,A5697+1))</f>
        <v>.</v>
      </c>
      <c r="B5698" s="244" t="str">
        <f t="shared" ref="B5698:B5761" si="89">C5698&amp;D5698&amp;F5698&amp;G5698</f>
        <v/>
      </c>
    </row>
    <row r="5699" spans="1:2" x14ac:dyDescent="0.2">
      <c r="A5699" t="str">
        <f>IF(C5699&amp;G5699&amp;D5699&lt;&gt;'Funnel setup'!$K$3&amp;'Funnel setup'!$K$4&amp;'Funnel setup'!$K$6,".",IF(A5698=".",1,A5698+1))</f>
        <v>.</v>
      </c>
      <c r="B5699" s="244" t="str">
        <f t="shared" si="89"/>
        <v/>
      </c>
    </row>
    <row r="5700" spans="1:2" x14ac:dyDescent="0.2">
      <c r="A5700" t="str">
        <f>IF(C5700&amp;G5700&amp;D5700&lt;&gt;'Funnel setup'!$K$3&amp;'Funnel setup'!$K$4&amp;'Funnel setup'!$K$6,".",IF(A5699=".",1,A5699+1))</f>
        <v>.</v>
      </c>
      <c r="B5700" s="244" t="str">
        <f t="shared" si="89"/>
        <v/>
      </c>
    </row>
    <row r="5701" spans="1:2" x14ac:dyDescent="0.2">
      <c r="A5701" t="str">
        <f>IF(C5701&amp;G5701&amp;D5701&lt;&gt;'Funnel setup'!$K$3&amp;'Funnel setup'!$K$4&amp;'Funnel setup'!$K$6,".",IF(A5700=".",1,A5700+1))</f>
        <v>.</v>
      </c>
      <c r="B5701" s="244" t="str">
        <f t="shared" si="89"/>
        <v/>
      </c>
    </row>
    <row r="5702" spans="1:2" x14ac:dyDescent="0.2">
      <c r="A5702" t="str">
        <f>IF(C5702&amp;G5702&amp;D5702&lt;&gt;'Funnel setup'!$K$3&amp;'Funnel setup'!$K$4&amp;'Funnel setup'!$K$6,".",IF(A5701=".",1,A5701+1))</f>
        <v>.</v>
      </c>
      <c r="B5702" s="244" t="str">
        <f t="shared" si="89"/>
        <v/>
      </c>
    </row>
    <row r="5703" spans="1:2" x14ac:dyDescent="0.2">
      <c r="A5703" t="str">
        <f>IF(C5703&amp;G5703&amp;D5703&lt;&gt;'Funnel setup'!$K$3&amp;'Funnel setup'!$K$4&amp;'Funnel setup'!$K$6,".",IF(A5702=".",1,A5702+1))</f>
        <v>.</v>
      </c>
      <c r="B5703" s="244" t="str">
        <f t="shared" si="89"/>
        <v/>
      </c>
    </row>
    <row r="5704" spans="1:2" x14ac:dyDescent="0.2">
      <c r="A5704" t="str">
        <f>IF(C5704&amp;G5704&amp;D5704&lt;&gt;'Funnel setup'!$K$3&amp;'Funnel setup'!$K$4&amp;'Funnel setup'!$K$6,".",IF(A5703=".",1,A5703+1))</f>
        <v>.</v>
      </c>
      <c r="B5704" s="244" t="str">
        <f t="shared" si="89"/>
        <v/>
      </c>
    </row>
    <row r="5705" spans="1:2" x14ac:dyDescent="0.2">
      <c r="A5705" t="str">
        <f>IF(C5705&amp;G5705&amp;D5705&lt;&gt;'Funnel setup'!$K$3&amp;'Funnel setup'!$K$4&amp;'Funnel setup'!$K$6,".",IF(A5704=".",1,A5704+1))</f>
        <v>.</v>
      </c>
      <c r="B5705" s="244" t="str">
        <f t="shared" si="89"/>
        <v/>
      </c>
    </row>
    <row r="5706" spans="1:2" x14ac:dyDescent="0.2">
      <c r="A5706" t="str">
        <f>IF(C5706&amp;G5706&amp;D5706&lt;&gt;'Funnel setup'!$K$3&amp;'Funnel setup'!$K$4&amp;'Funnel setup'!$K$6,".",IF(A5705=".",1,A5705+1))</f>
        <v>.</v>
      </c>
      <c r="B5706" s="244" t="str">
        <f t="shared" si="89"/>
        <v/>
      </c>
    </row>
    <row r="5707" spans="1:2" x14ac:dyDescent="0.2">
      <c r="A5707" t="str">
        <f>IF(C5707&amp;G5707&amp;D5707&lt;&gt;'Funnel setup'!$K$3&amp;'Funnel setup'!$K$4&amp;'Funnel setup'!$K$6,".",IF(A5706=".",1,A5706+1))</f>
        <v>.</v>
      </c>
      <c r="B5707" s="244" t="str">
        <f t="shared" si="89"/>
        <v/>
      </c>
    </row>
    <row r="5708" spans="1:2" x14ac:dyDescent="0.2">
      <c r="A5708" t="str">
        <f>IF(C5708&amp;G5708&amp;D5708&lt;&gt;'Funnel setup'!$K$3&amp;'Funnel setup'!$K$4&amp;'Funnel setup'!$K$6,".",IF(A5707=".",1,A5707+1))</f>
        <v>.</v>
      </c>
      <c r="B5708" s="244" t="str">
        <f t="shared" si="89"/>
        <v/>
      </c>
    </row>
    <row r="5709" spans="1:2" x14ac:dyDescent="0.2">
      <c r="A5709" t="str">
        <f>IF(C5709&amp;G5709&amp;D5709&lt;&gt;'Funnel setup'!$K$3&amp;'Funnel setup'!$K$4&amp;'Funnel setup'!$K$6,".",IF(A5708=".",1,A5708+1))</f>
        <v>.</v>
      </c>
      <c r="B5709" s="244" t="str">
        <f t="shared" si="89"/>
        <v/>
      </c>
    </row>
    <row r="5710" spans="1:2" x14ac:dyDescent="0.2">
      <c r="A5710" t="str">
        <f>IF(C5710&amp;G5710&amp;D5710&lt;&gt;'Funnel setup'!$K$3&amp;'Funnel setup'!$K$4&amp;'Funnel setup'!$K$6,".",IF(A5709=".",1,A5709+1))</f>
        <v>.</v>
      </c>
      <c r="B5710" s="244" t="str">
        <f t="shared" si="89"/>
        <v/>
      </c>
    </row>
    <row r="5711" spans="1:2" x14ac:dyDescent="0.2">
      <c r="A5711" t="str">
        <f>IF(C5711&amp;G5711&amp;D5711&lt;&gt;'Funnel setup'!$K$3&amp;'Funnel setup'!$K$4&amp;'Funnel setup'!$K$6,".",IF(A5710=".",1,A5710+1))</f>
        <v>.</v>
      </c>
      <c r="B5711" s="244" t="str">
        <f t="shared" si="89"/>
        <v/>
      </c>
    </row>
    <row r="5712" spans="1:2" x14ac:dyDescent="0.2">
      <c r="A5712" t="str">
        <f>IF(C5712&amp;G5712&amp;D5712&lt;&gt;'Funnel setup'!$K$3&amp;'Funnel setup'!$K$4&amp;'Funnel setup'!$K$6,".",IF(A5711=".",1,A5711+1))</f>
        <v>.</v>
      </c>
      <c r="B5712" s="244" t="str">
        <f t="shared" si="89"/>
        <v/>
      </c>
    </row>
    <row r="5713" spans="1:2" x14ac:dyDescent="0.2">
      <c r="A5713" t="str">
        <f>IF(C5713&amp;G5713&amp;D5713&lt;&gt;'Funnel setup'!$K$3&amp;'Funnel setup'!$K$4&amp;'Funnel setup'!$K$6,".",IF(A5712=".",1,A5712+1))</f>
        <v>.</v>
      </c>
      <c r="B5713" s="244" t="str">
        <f t="shared" si="89"/>
        <v/>
      </c>
    </row>
    <row r="5714" spans="1:2" x14ac:dyDescent="0.2">
      <c r="A5714" t="str">
        <f>IF(C5714&amp;G5714&amp;D5714&lt;&gt;'Funnel setup'!$K$3&amp;'Funnel setup'!$K$4&amp;'Funnel setup'!$K$6,".",IF(A5713=".",1,A5713+1))</f>
        <v>.</v>
      </c>
      <c r="B5714" s="244" t="str">
        <f t="shared" si="89"/>
        <v/>
      </c>
    </row>
    <row r="5715" spans="1:2" x14ac:dyDescent="0.2">
      <c r="A5715" t="str">
        <f>IF(C5715&amp;G5715&amp;D5715&lt;&gt;'Funnel setup'!$K$3&amp;'Funnel setup'!$K$4&amp;'Funnel setup'!$K$6,".",IF(A5714=".",1,A5714+1))</f>
        <v>.</v>
      </c>
      <c r="B5715" s="244" t="str">
        <f t="shared" si="89"/>
        <v/>
      </c>
    </row>
    <row r="5716" spans="1:2" x14ac:dyDescent="0.2">
      <c r="A5716" t="str">
        <f>IF(C5716&amp;G5716&amp;D5716&lt;&gt;'Funnel setup'!$K$3&amp;'Funnel setup'!$K$4&amp;'Funnel setup'!$K$6,".",IF(A5715=".",1,A5715+1))</f>
        <v>.</v>
      </c>
      <c r="B5716" s="244" t="str">
        <f t="shared" si="89"/>
        <v/>
      </c>
    </row>
    <row r="5717" spans="1:2" x14ac:dyDescent="0.2">
      <c r="A5717" t="str">
        <f>IF(C5717&amp;G5717&amp;D5717&lt;&gt;'Funnel setup'!$K$3&amp;'Funnel setup'!$K$4&amp;'Funnel setup'!$K$6,".",IF(A5716=".",1,A5716+1))</f>
        <v>.</v>
      </c>
      <c r="B5717" s="244" t="str">
        <f t="shared" si="89"/>
        <v/>
      </c>
    </row>
    <row r="5718" spans="1:2" x14ac:dyDescent="0.2">
      <c r="A5718" t="str">
        <f>IF(C5718&amp;G5718&amp;D5718&lt;&gt;'Funnel setup'!$K$3&amp;'Funnel setup'!$K$4&amp;'Funnel setup'!$K$6,".",IF(A5717=".",1,A5717+1))</f>
        <v>.</v>
      </c>
      <c r="B5718" s="244" t="str">
        <f t="shared" si="89"/>
        <v/>
      </c>
    </row>
    <row r="5719" spans="1:2" x14ac:dyDescent="0.2">
      <c r="A5719" t="str">
        <f>IF(C5719&amp;G5719&amp;D5719&lt;&gt;'Funnel setup'!$K$3&amp;'Funnel setup'!$K$4&amp;'Funnel setup'!$K$6,".",IF(A5718=".",1,A5718+1))</f>
        <v>.</v>
      </c>
      <c r="B5719" s="244" t="str">
        <f t="shared" si="89"/>
        <v/>
      </c>
    </row>
    <row r="5720" spans="1:2" x14ac:dyDescent="0.2">
      <c r="A5720" t="str">
        <f>IF(C5720&amp;G5720&amp;D5720&lt;&gt;'Funnel setup'!$K$3&amp;'Funnel setup'!$K$4&amp;'Funnel setup'!$K$6,".",IF(A5719=".",1,A5719+1))</f>
        <v>.</v>
      </c>
      <c r="B5720" s="244" t="str">
        <f t="shared" si="89"/>
        <v/>
      </c>
    </row>
    <row r="5721" spans="1:2" x14ac:dyDescent="0.2">
      <c r="A5721" t="str">
        <f>IF(C5721&amp;G5721&amp;D5721&lt;&gt;'Funnel setup'!$K$3&amp;'Funnel setup'!$K$4&amp;'Funnel setup'!$K$6,".",IF(A5720=".",1,A5720+1))</f>
        <v>.</v>
      </c>
      <c r="B5721" s="244" t="str">
        <f t="shared" si="89"/>
        <v/>
      </c>
    </row>
    <row r="5722" spans="1:2" x14ac:dyDescent="0.2">
      <c r="A5722" t="str">
        <f>IF(C5722&amp;G5722&amp;D5722&lt;&gt;'Funnel setup'!$K$3&amp;'Funnel setup'!$K$4&amp;'Funnel setup'!$K$6,".",IF(A5721=".",1,A5721+1))</f>
        <v>.</v>
      </c>
      <c r="B5722" s="244" t="str">
        <f t="shared" si="89"/>
        <v/>
      </c>
    </row>
    <row r="5723" spans="1:2" x14ac:dyDescent="0.2">
      <c r="A5723" t="str">
        <f>IF(C5723&amp;G5723&amp;D5723&lt;&gt;'Funnel setup'!$K$3&amp;'Funnel setup'!$K$4&amp;'Funnel setup'!$K$6,".",IF(A5722=".",1,A5722+1))</f>
        <v>.</v>
      </c>
      <c r="B5723" s="244" t="str">
        <f t="shared" si="89"/>
        <v/>
      </c>
    </row>
    <row r="5724" spans="1:2" x14ac:dyDescent="0.2">
      <c r="A5724" t="str">
        <f>IF(C5724&amp;G5724&amp;D5724&lt;&gt;'Funnel setup'!$K$3&amp;'Funnel setup'!$K$4&amp;'Funnel setup'!$K$6,".",IF(A5723=".",1,A5723+1))</f>
        <v>.</v>
      </c>
      <c r="B5724" s="244" t="str">
        <f t="shared" si="89"/>
        <v/>
      </c>
    </row>
    <row r="5725" spans="1:2" x14ac:dyDescent="0.2">
      <c r="A5725" t="str">
        <f>IF(C5725&amp;G5725&amp;D5725&lt;&gt;'Funnel setup'!$K$3&amp;'Funnel setup'!$K$4&amp;'Funnel setup'!$K$6,".",IF(A5724=".",1,A5724+1))</f>
        <v>.</v>
      </c>
      <c r="B5725" s="244" t="str">
        <f t="shared" si="89"/>
        <v/>
      </c>
    </row>
    <row r="5726" spans="1:2" x14ac:dyDescent="0.2">
      <c r="A5726" t="str">
        <f>IF(C5726&amp;G5726&amp;D5726&lt;&gt;'Funnel setup'!$K$3&amp;'Funnel setup'!$K$4&amp;'Funnel setup'!$K$6,".",IF(A5725=".",1,A5725+1))</f>
        <v>.</v>
      </c>
      <c r="B5726" s="244" t="str">
        <f t="shared" si="89"/>
        <v/>
      </c>
    </row>
    <row r="5727" spans="1:2" x14ac:dyDescent="0.2">
      <c r="A5727" t="str">
        <f>IF(C5727&amp;G5727&amp;D5727&lt;&gt;'Funnel setup'!$K$3&amp;'Funnel setup'!$K$4&amp;'Funnel setup'!$K$6,".",IF(A5726=".",1,A5726+1))</f>
        <v>.</v>
      </c>
      <c r="B5727" s="244" t="str">
        <f t="shared" si="89"/>
        <v/>
      </c>
    </row>
    <row r="5728" spans="1:2" x14ac:dyDescent="0.2">
      <c r="A5728" t="str">
        <f>IF(C5728&amp;G5728&amp;D5728&lt;&gt;'Funnel setup'!$K$3&amp;'Funnel setup'!$K$4&amp;'Funnel setup'!$K$6,".",IF(A5727=".",1,A5727+1))</f>
        <v>.</v>
      </c>
      <c r="B5728" s="244" t="str">
        <f t="shared" si="89"/>
        <v/>
      </c>
    </row>
    <row r="5729" spans="1:2" x14ac:dyDescent="0.2">
      <c r="A5729" t="str">
        <f>IF(C5729&amp;G5729&amp;D5729&lt;&gt;'Funnel setup'!$K$3&amp;'Funnel setup'!$K$4&amp;'Funnel setup'!$K$6,".",IF(A5728=".",1,A5728+1))</f>
        <v>.</v>
      </c>
      <c r="B5729" s="244" t="str">
        <f t="shared" si="89"/>
        <v/>
      </c>
    </row>
    <row r="5730" spans="1:2" x14ac:dyDescent="0.2">
      <c r="A5730" t="str">
        <f>IF(C5730&amp;G5730&amp;D5730&lt;&gt;'Funnel setup'!$K$3&amp;'Funnel setup'!$K$4&amp;'Funnel setup'!$K$6,".",IF(A5729=".",1,A5729+1))</f>
        <v>.</v>
      </c>
      <c r="B5730" s="244" t="str">
        <f t="shared" si="89"/>
        <v/>
      </c>
    </row>
    <row r="5731" spans="1:2" x14ac:dyDescent="0.2">
      <c r="A5731" t="str">
        <f>IF(C5731&amp;G5731&amp;D5731&lt;&gt;'Funnel setup'!$K$3&amp;'Funnel setup'!$K$4&amp;'Funnel setup'!$K$6,".",IF(A5730=".",1,A5730+1))</f>
        <v>.</v>
      </c>
      <c r="B5731" s="244" t="str">
        <f t="shared" si="89"/>
        <v/>
      </c>
    </row>
    <row r="5732" spans="1:2" x14ac:dyDescent="0.2">
      <c r="A5732" t="str">
        <f>IF(C5732&amp;G5732&amp;D5732&lt;&gt;'Funnel setup'!$K$3&amp;'Funnel setup'!$K$4&amp;'Funnel setup'!$K$6,".",IF(A5731=".",1,A5731+1))</f>
        <v>.</v>
      </c>
      <c r="B5732" s="244" t="str">
        <f t="shared" si="89"/>
        <v/>
      </c>
    </row>
    <row r="5733" spans="1:2" x14ac:dyDescent="0.2">
      <c r="A5733" t="str">
        <f>IF(C5733&amp;G5733&amp;D5733&lt;&gt;'Funnel setup'!$K$3&amp;'Funnel setup'!$K$4&amp;'Funnel setup'!$K$6,".",IF(A5732=".",1,A5732+1))</f>
        <v>.</v>
      </c>
      <c r="B5733" s="244" t="str">
        <f t="shared" si="89"/>
        <v/>
      </c>
    </row>
    <row r="5734" spans="1:2" x14ac:dyDescent="0.2">
      <c r="A5734" t="str">
        <f>IF(C5734&amp;G5734&amp;D5734&lt;&gt;'Funnel setup'!$K$3&amp;'Funnel setup'!$K$4&amp;'Funnel setup'!$K$6,".",IF(A5733=".",1,A5733+1))</f>
        <v>.</v>
      </c>
      <c r="B5734" s="244" t="str">
        <f t="shared" si="89"/>
        <v/>
      </c>
    </row>
    <row r="5735" spans="1:2" x14ac:dyDescent="0.2">
      <c r="A5735" t="str">
        <f>IF(C5735&amp;G5735&amp;D5735&lt;&gt;'Funnel setup'!$K$3&amp;'Funnel setup'!$K$4&amp;'Funnel setup'!$K$6,".",IF(A5734=".",1,A5734+1))</f>
        <v>.</v>
      </c>
      <c r="B5735" s="244" t="str">
        <f t="shared" si="89"/>
        <v/>
      </c>
    </row>
    <row r="5736" spans="1:2" x14ac:dyDescent="0.2">
      <c r="A5736" t="str">
        <f>IF(C5736&amp;G5736&amp;D5736&lt;&gt;'Funnel setup'!$K$3&amp;'Funnel setup'!$K$4&amp;'Funnel setup'!$K$6,".",IF(A5735=".",1,A5735+1))</f>
        <v>.</v>
      </c>
      <c r="B5736" s="244" t="str">
        <f t="shared" si="89"/>
        <v/>
      </c>
    </row>
    <row r="5737" spans="1:2" x14ac:dyDescent="0.2">
      <c r="A5737" t="str">
        <f>IF(C5737&amp;G5737&amp;D5737&lt;&gt;'Funnel setup'!$K$3&amp;'Funnel setup'!$K$4&amp;'Funnel setup'!$K$6,".",IF(A5736=".",1,A5736+1))</f>
        <v>.</v>
      </c>
      <c r="B5737" s="244" t="str">
        <f t="shared" si="89"/>
        <v/>
      </c>
    </row>
    <row r="5738" spans="1:2" x14ac:dyDescent="0.2">
      <c r="A5738" t="str">
        <f>IF(C5738&amp;G5738&amp;D5738&lt;&gt;'Funnel setup'!$K$3&amp;'Funnel setup'!$K$4&amp;'Funnel setup'!$K$6,".",IF(A5737=".",1,A5737+1))</f>
        <v>.</v>
      </c>
      <c r="B5738" s="244" t="str">
        <f t="shared" si="89"/>
        <v/>
      </c>
    </row>
    <row r="5739" spans="1:2" x14ac:dyDescent="0.2">
      <c r="A5739" t="str">
        <f>IF(C5739&amp;G5739&amp;D5739&lt;&gt;'Funnel setup'!$K$3&amp;'Funnel setup'!$K$4&amp;'Funnel setup'!$K$6,".",IF(A5738=".",1,A5738+1))</f>
        <v>.</v>
      </c>
      <c r="B5739" s="244" t="str">
        <f t="shared" si="89"/>
        <v/>
      </c>
    </row>
    <row r="5740" spans="1:2" x14ac:dyDescent="0.2">
      <c r="A5740" t="str">
        <f>IF(C5740&amp;G5740&amp;D5740&lt;&gt;'Funnel setup'!$K$3&amp;'Funnel setup'!$K$4&amp;'Funnel setup'!$K$6,".",IF(A5739=".",1,A5739+1))</f>
        <v>.</v>
      </c>
      <c r="B5740" s="244" t="str">
        <f t="shared" si="89"/>
        <v/>
      </c>
    </row>
    <row r="5741" spans="1:2" x14ac:dyDescent="0.2">
      <c r="A5741" t="str">
        <f>IF(C5741&amp;G5741&amp;D5741&lt;&gt;'Funnel setup'!$K$3&amp;'Funnel setup'!$K$4&amp;'Funnel setup'!$K$6,".",IF(A5740=".",1,A5740+1))</f>
        <v>.</v>
      </c>
      <c r="B5741" s="244" t="str">
        <f t="shared" si="89"/>
        <v/>
      </c>
    </row>
    <row r="5742" spans="1:2" x14ac:dyDescent="0.2">
      <c r="A5742" t="str">
        <f>IF(C5742&amp;G5742&amp;D5742&lt;&gt;'Funnel setup'!$K$3&amp;'Funnel setup'!$K$4&amp;'Funnel setup'!$K$6,".",IF(A5741=".",1,A5741+1))</f>
        <v>.</v>
      </c>
      <c r="B5742" s="244" t="str">
        <f t="shared" si="89"/>
        <v/>
      </c>
    </row>
    <row r="5743" spans="1:2" x14ac:dyDescent="0.2">
      <c r="A5743" t="str">
        <f>IF(C5743&amp;G5743&amp;D5743&lt;&gt;'Funnel setup'!$K$3&amp;'Funnel setup'!$K$4&amp;'Funnel setup'!$K$6,".",IF(A5742=".",1,A5742+1))</f>
        <v>.</v>
      </c>
      <c r="B5743" s="244" t="str">
        <f t="shared" si="89"/>
        <v/>
      </c>
    </row>
    <row r="5744" spans="1:2" x14ac:dyDescent="0.2">
      <c r="A5744" t="str">
        <f>IF(C5744&amp;G5744&amp;D5744&lt;&gt;'Funnel setup'!$K$3&amp;'Funnel setup'!$K$4&amp;'Funnel setup'!$K$6,".",IF(A5743=".",1,A5743+1))</f>
        <v>.</v>
      </c>
      <c r="B5744" s="244" t="str">
        <f t="shared" si="89"/>
        <v/>
      </c>
    </row>
    <row r="5745" spans="1:2" x14ac:dyDescent="0.2">
      <c r="A5745" t="str">
        <f>IF(C5745&amp;G5745&amp;D5745&lt;&gt;'Funnel setup'!$K$3&amp;'Funnel setup'!$K$4&amp;'Funnel setup'!$K$6,".",IF(A5744=".",1,A5744+1))</f>
        <v>.</v>
      </c>
      <c r="B5745" s="244" t="str">
        <f t="shared" si="89"/>
        <v/>
      </c>
    </row>
    <row r="5746" spans="1:2" x14ac:dyDescent="0.2">
      <c r="A5746" t="str">
        <f>IF(C5746&amp;G5746&amp;D5746&lt;&gt;'Funnel setup'!$K$3&amp;'Funnel setup'!$K$4&amp;'Funnel setup'!$K$6,".",IF(A5745=".",1,A5745+1))</f>
        <v>.</v>
      </c>
      <c r="B5746" s="244" t="str">
        <f t="shared" si="89"/>
        <v/>
      </c>
    </row>
    <row r="5747" spans="1:2" x14ac:dyDescent="0.2">
      <c r="A5747" t="str">
        <f>IF(C5747&amp;G5747&amp;D5747&lt;&gt;'Funnel setup'!$K$3&amp;'Funnel setup'!$K$4&amp;'Funnel setup'!$K$6,".",IF(A5746=".",1,A5746+1))</f>
        <v>.</v>
      </c>
      <c r="B5747" s="244" t="str">
        <f t="shared" si="89"/>
        <v/>
      </c>
    </row>
    <row r="5748" spans="1:2" x14ac:dyDescent="0.2">
      <c r="A5748" t="str">
        <f>IF(C5748&amp;G5748&amp;D5748&lt;&gt;'Funnel setup'!$K$3&amp;'Funnel setup'!$K$4&amp;'Funnel setup'!$K$6,".",IF(A5747=".",1,A5747+1))</f>
        <v>.</v>
      </c>
      <c r="B5748" s="244" t="str">
        <f t="shared" si="89"/>
        <v/>
      </c>
    </row>
    <row r="5749" spans="1:2" x14ac:dyDescent="0.2">
      <c r="A5749" t="str">
        <f>IF(C5749&amp;G5749&amp;D5749&lt;&gt;'Funnel setup'!$K$3&amp;'Funnel setup'!$K$4&amp;'Funnel setup'!$K$6,".",IF(A5748=".",1,A5748+1))</f>
        <v>.</v>
      </c>
      <c r="B5749" s="244" t="str">
        <f t="shared" si="89"/>
        <v/>
      </c>
    </row>
    <row r="5750" spans="1:2" x14ac:dyDescent="0.2">
      <c r="A5750" t="str">
        <f>IF(C5750&amp;G5750&amp;D5750&lt;&gt;'Funnel setup'!$K$3&amp;'Funnel setup'!$K$4&amp;'Funnel setup'!$K$6,".",IF(A5749=".",1,A5749+1))</f>
        <v>.</v>
      </c>
      <c r="B5750" s="244" t="str">
        <f t="shared" si="89"/>
        <v/>
      </c>
    </row>
    <row r="5751" spans="1:2" x14ac:dyDescent="0.2">
      <c r="A5751" t="str">
        <f>IF(C5751&amp;G5751&amp;D5751&lt;&gt;'Funnel setup'!$K$3&amp;'Funnel setup'!$K$4&amp;'Funnel setup'!$K$6,".",IF(A5750=".",1,A5750+1))</f>
        <v>.</v>
      </c>
      <c r="B5751" s="244" t="str">
        <f t="shared" si="89"/>
        <v/>
      </c>
    </row>
    <row r="5752" spans="1:2" x14ac:dyDescent="0.2">
      <c r="A5752" t="str">
        <f>IF(C5752&amp;G5752&amp;D5752&lt;&gt;'Funnel setup'!$K$3&amp;'Funnel setup'!$K$4&amp;'Funnel setup'!$K$6,".",IF(A5751=".",1,A5751+1))</f>
        <v>.</v>
      </c>
      <c r="B5752" s="244" t="str">
        <f t="shared" si="89"/>
        <v/>
      </c>
    </row>
    <row r="5753" spans="1:2" x14ac:dyDescent="0.2">
      <c r="A5753" t="str">
        <f>IF(C5753&amp;G5753&amp;D5753&lt;&gt;'Funnel setup'!$K$3&amp;'Funnel setup'!$K$4&amp;'Funnel setup'!$K$6,".",IF(A5752=".",1,A5752+1))</f>
        <v>.</v>
      </c>
      <c r="B5753" s="244" t="str">
        <f t="shared" si="89"/>
        <v/>
      </c>
    </row>
    <row r="5754" spans="1:2" x14ac:dyDescent="0.2">
      <c r="A5754" t="str">
        <f>IF(C5754&amp;G5754&amp;D5754&lt;&gt;'Funnel setup'!$K$3&amp;'Funnel setup'!$K$4&amp;'Funnel setup'!$K$6,".",IF(A5753=".",1,A5753+1))</f>
        <v>.</v>
      </c>
      <c r="B5754" s="244" t="str">
        <f t="shared" si="89"/>
        <v/>
      </c>
    </row>
    <row r="5755" spans="1:2" x14ac:dyDescent="0.2">
      <c r="A5755" t="str">
        <f>IF(C5755&amp;G5755&amp;D5755&lt;&gt;'Funnel setup'!$K$3&amp;'Funnel setup'!$K$4&amp;'Funnel setup'!$K$6,".",IF(A5754=".",1,A5754+1))</f>
        <v>.</v>
      </c>
      <c r="B5755" s="244" t="str">
        <f t="shared" si="89"/>
        <v/>
      </c>
    </row>
    <row r="5756" spans="1:2" x14ac:dyDescent="0.2">
      <c r="A5756" t="str">
        <f>IF(C5756&amp;G5756&amp;D5756&lt;&gt;'Funnel setup'!$K$3&amp;'Funnel setup'!$K$4&amp;'Funnel setup'!$K$6,".",IF(A5755=".",1,A5755+1))</f>
        <v>.</v>
      </c>
      <c r="B5756" s="244" t="str">
        <f t="shared" si="89"/>
        <v/>
      </c>
    </row>
    <row r="5757" spans="1:2" x14ac:dyDescent="0.2">
      <c r="A5757" t="str">
        <f>IF(C5757&amp;G5757&amp;D5757&lt;&gt;'Funnel setup'!$K$3&amp;'Funnel setup'!$K$4&amp;'Funnel setup'!$K$6,".",IF(A5756=".",1,A5756+1))</f>
        <v>.</v>
      </c>
      <c r="B5757" s="244" t="str">
        <f t="shared" si="89"/>
        <v/>
      </c>
    </row>
    <row r="5758" spans="1:2" x14ac:dyDescent="0.2">
      <c r="A5758" t="str">
        <f>IF(C5758&amp;G5758&amp;D5758&lt;&gt;'Funnel setup'!$K$3&amp;'Funnel setup'!$K$4&amp;'Funnel setup'!$K$6,".",IF(A5757=".",1,A5757+1))</f>
        <v>.</v>
      </c>
      <c r="B5758" s="244" t="str">
        <f t="shared" si="89"/>
        <v/>
      </c>
    </row>
    <row r="5759" spans="1:2" x14ac:dyDescent="0.2">
      <c r="A5759" t="str">
        <f>IF(C5759&amp;G5759&amp;D5759&lt;&gt;'Funnel setup'!$K$3&amp;'Funnel setup'!$K$4&amp;'Funnel setup'!$K$6,".",IF(A5758=".",1,A5758+1))</f>
        <v>.</v>
      </c>
      <c r="B5759" s="244" t="str">
        <f t="shared" si="89"/>
        <v/>
      </c>
    </row>
    <row r="5760" spans="1:2" x14ac:dyDescent="0.2">
      <c r="A5760" t="str">
        <f>IF(C5760&amp;G5760&amp;D5760&lt;&gt;'Funnel setup'!$K$3&amp;'Funnel setup'!$K$4&amp;'Funnel setup'!$K$6,".",IF(A5759=".",1,A5759+1))</f>
        <v>.</v>
      </c>
      <c r="B5760" s="244" t="str">
        <f t="shared" si="89"/>
        <v/>
      </c>
    </row>
    <row r="5761" spans="1:2" x14ac:dyDescent="0.2">
      <c r="A5761" t="str">
        <f>IF(C5761&amp;G5761&amp;D5761&lt;&gt;'Funnel setup'!$K$3&amp;'Funnel setup'!$K$4&amp;'Funnel setup'!$K$6,".",IF(A5760=".",1,A5760+1))</f>
        <v>.</v>
      </c>
      <c r="B5761" s="244" t="str">
        <f t="shared" si="89"/>
        <v/>
      </c>
    </row>
    <row r="5762" spans="1:2" x14ac:dyDescent="0.2">
      <c r="A5762" t="str">
        <f>IF(C5762&amp;G5762&amp;D5762&lt;&gt;'Funnel setup'!$K$3&amp;'Funnel setup'!$K$4&amp;'Funnel setup'!$K$6,".",IF(A5761=".",1,A5761+1))</f>
        <v>.</v>
      </c>
      <c r="B5762" s="244" t="str">
        <f t="shared" ref="B5762:B5825" si="90">C5762&amp;D5762&amp;F5762&amp;G5762</f>
        <v/>
      </c>
    </row>
    <row r="5763" spans="1:2" x14ac:dyDescent="0.2">
      <c r="A5763" t="str">
        <f>IF(C5763&amp;G5763&amp;D5763&lt;&gt;'Funnel setup'!$K$3&amp;'Funnel setup'!$K$4&amp;'Funnel setup'!$K$6,".",IF(A5762=".",1,A5762+1))</f>
        <v>.</v>
      </c>
      <c r="B5763" s="244" t="str">
        <f t="shared" si="90"/>
        <v/>
      </c>
    </row>
    <row r="5764" spans="1:2" x14ac:dyDescent="0.2">
      <c r="A5764" t="str">
        <f>IF(C5764&amp;G5764&amp;D5764&lt;&gt;'Funnel setup'!$K$3&amp;'Funnel setup'!$K$4&amp;'Funnel setup'!$K$6,".",IF(A5763=".",1,A5763+1))</f>
        <v>.</v>
      </c>
      <c r="B5764" s="244" t="str">
        <f t="shared" si="90"/>
        <v/>
      </c>
    </row>
    <row r="5765" spans="1:2" x14ac:dyDescent="0.2">
      <c r="A5765" t="str">
        <f>IF(C5765&amp;G5765&amp;D5765&lt;&gt;'Funnel setup'!$K$3&amp;'Funnel setup'!$K$4&amp;'Funnel setup'!$K$6,".",IF(A5764=".",1,A5764+1))</f>
        <v>.</v>
      </c>
      <c r="B5765" s="244" t="str">
        <f t="shared" si="90"/>
        <v/>
      </c>
    </row>
    <row r="5766" spans="1:2" x14ac:dyDescent="0.2">
      <c r="A5766" t="str">
        <f>IF(C5766&amp;G5766&amp;D5766&lt;&gt;'Funnel setup'!$K$3&amp;'Funnel setup'!$K$4&amp;'Funnel setup'!$K$6,".",IF(A5765=".",1,A5765+1))</f>
        <v>.</v>
      </c>
      <c r="B5766" s="244" t="str">
        <f t="shared" si="90"/>
        <v/>
      </c>
    </row>
    <row r="5767" spans="1:2" x14ac:dyDescent="0.2">
      <c r="A5767" t="str">
        <f>IF(C5767&amp;G5767&amp;D5767&lt;&gt;'Funnel setup'!$K$3&amp;'Funnel setup'!$K$4&amp;'Funnel setup'!$K$6,".",IF(A5766=".",1,A5766+1))</f>
        <v>.</v>
      </c>
      <c r="B5767" s="244" t="str">
        <f t="shared" si="90"/>
        <v/>
      </c>
    </row>
    <row r="5768" spans="1:2" x14ac:dyDescent="0.2">
      <c r="A5768" t="str">
        <f>IF(C5768&amp;G5768&amp;D5768&lt;&gt;'Funnel setup'!$K$3&amp;'Funnel setup'!$K$4&amp;'Funnel setup'!$K$6,".",IF(A5767=".",1,A5767+1))</f>
        <v>.</v>
      </c>
      <c r="B5768" s="244" t="str">
        <f t="shared" si="90"/>
        <v/>
      </c>
    </row>
    <row r="5769" spans="1:2" x14ac:dyDescent="0.2">
      <c r="A5769" t="str">
        <f>IF(C5769&amp;G5769&amp;D5769&lt;&gt;'Funnel setup'!$K$3&amp;'Funnel setup'!$K$4&amp;'Funnel setup'!$K$6,".",IF(A5768=".",1,A5768+1))</f>
        <v>.</v>
      </c>
      <c r="B5769" s="244" t="str">
        <f t="shared" si="90"/>
        <v/>
      </c>
    </row>
    <row r="5770" spans="1:2" x14ac:dyDescent="0.2">
      <c r="A5770" t="str">
        <f>IF(C5770&amp;G5770&amp;D5770&lt;&gt;'Funnel setup'!$K$3&amp;'Funnel setup'!$K$4&amp;'Funnel setup'!$K$6,".",IF(A5769=".",1,A5769+1))</f>
        <v>.</v>
      </c>
      <c r="B5770" s="244" t="str">
        <f t="shared" si="90"/>
        <v/>
      </c>
    </row>
    <row r="5771" spans="1:2" x14ac:dyDescent="0.2">
      <c r="A5771" t="str">
        <f>IF(C5771&amp;G5771&amp;D5771&lt;&gt;'Funnel setup'!$K$3&amp;'Funnel setup'!$K$4&amp;'Funnel setup'!$K$6,".",IF(A5770=".",1,A5770+1))</f>
        <v>.</v>
      </c>
      <c r="B5771" s="244" t="str">
        <f t="shared" si="90"/>
        <v/>
      </c>
    </row>
    <row r="5772" spans="1:2" x14ac:dyDescent="0.2">
      <c r="A5772" t="str">
        <f>IF(C5772&amp;G5772&amp;D5772&lt;&gt;'Funnel setup'!$K$3&amp;'Funnel setup'!$K$4&amp;'Funnel setup'!$K$6,".",IF(A5771=".",1,A5771+1))</f>
        <v>.</v>
      </c>
      <c r="B5772" s="244" t="str">
        <f t="shared" si="90"/>
        <v/>
      </c>
    </row>
    <row r="5773" spans="1:2" x14ac:dyDescent="0.2">
      <c r="A5773" t="str">
        <f>IF(C5773&amp;G5773&amp;D5773&lt;&gt;'Funnel setup'!$K$3&amp;'Funnel setup'!$K$4&amp;'Funnel setup'!$K$6,".",IF(A5772=".",1,A5772+1))</f>
        <v>.</v>
      </c>
      <c r="B5773" s="244" t="str">
        <f t="shared" si="90"/>
        <v/>
      </c>
    </row>
    <row r="5774" spans="1:2" x14ac:dyDescent="0.2">
      <c r="A5774" t="str">
        <f>IF(C5774&amp;G5774&amp;D5774&lt;&gt;'Funnel setup'!$K$3&amp;'Funnel setup'!$K$4&amp;'Funnel setup'!$K$6,".",IF(A5773=".",1,A5773+1))</f>
        <v>.</v>
      </c>
      <c r="B5774" s="244" t="str">
        <f t="shared" si="90"/>
        <v/>
      </c>
    </row>
    <row r="5775" spans="1:2" x14ac:dyDescent="0.2">
      <c r="A5775" t="str">
        <f>IF(C5775&amp;G5775&amp;D5775&lt;&gt;'Funnel setup'!$K$3&amp;'Funnel setup'!$K$4&amp;'Funnel setup'!$K$6,".",IF(A5774=".",1,A5774+1))</f>
        <v>.</v>
      </c>
      <c r="B5775" s="244" t="str">
        <f t="shared" si="90"/>
        <v/>
      </c>
    </row>
    <row r="5776" spans="1:2" x14ac:dyDescent="0.2">
      <c r="A5776" t="str">
        <f>IF(C5776&amp;G5776&amp;D5776&lt;&gt;'Funnel setup'!$K$3&amp;'Funnel setup'!$K$4&amp;'Funnel setup'!$K$6,".",IF(A5775=".",1,A5775+1))</f>
        <v>.</v>
      </c>
      <c r="B5776" s="244" t="str">
        <f t="shared" si="90"/>
        <v/>
      </c>
    </row>
    <row r="5777" spans="1:2" x14ac:dyDescent="0.2">
      <c r="A5777" t="str">
        <f>IF(C5777&amp;G5777&amp;D5777&lt;&gt;'Funnel setup'!$K$3&amp;'Funnel setup'!$K$4&amp;'Funnel setup'!$K$6,".",IF(A5776=".",1,A5776+1))</f>
        <v>.</v>
      </c>
      <c r="B5777" s="244" t="str">
        <f t="shared" si="90"/>
        <v/>
      </c>
    </row>
    <row r="5778" spans="1:2" x14ac:dyDescent="0.2">
      <c r="A5778" t="str">
        <f>IF(C5778&amp;G5778&amp;D5778&lt;&gt;'Funnel setup'!$K$3&amp;'Funnel setup'!$K$4&amp;'Funnel setup'!$K$6,".",IF(A5777=".",1,A5777+1))</f>
        <v>.</v>
      </c>
      <c r="B5778" s="244" t="str">
        <f t="shared" si="90"/>
        <v/>
      </c>
    </row>
    <row r="5779" spans="1:2" x14ac:dyDescent="0.2">
      <c r="A5779" t="str">
        <f>IF(C5779&amp;G5779&amp;D5779&lt;&gt;'Funnel setup'!$K$3&amp;'Funnel setup'!$K$4&amp;'Funnel setup'!$K$6,".",IF(A5778=".",1,A5778+1))</f>
        <v>.</v>
      </c>
      <c r="B5779" s="244" t="str">
        <f t="shared" si="90"/>
        <v/>
      </c>
    </row>
    <row r="5780" spans="1:2" x14ac:dyDescent="0.2">
      <c r="A5780" t="str">
        <f>IF(C5780&amp;G5780&amp;D5780&lt;&gt;'Funnel setup'!$K$3&amp;'Funnel setup'!$K$4&amp;'Funnel setup'!$K$6,".",IF(A5779=".",1,A5779+1))</f>
        <v>.</v>
      </c>
      <c r="B5780" s="244" t="str">
        <f t="shared" si="90"/>
        <v/>
      </c>
    </row>
    <row r="5781" spans="1:2" x14ac:dyDescent="0.2">
      <c r="A5781" t="str">
        <f>IF(C5781&amp;G5781&amp;D5781&lt;&gt;'Funnel setup'!$K$3&amp;'Funnel setup'!$K$4&amp;'Funnel setup'!$K$6,".",IF(A5780=".",1,A5780+1))</f>
        <v>.</v>
      </c>
      <c r="B5781" s="244" t="str">
        <f t="shared" si="90"/>
        <v/>
      </c>
    </row>
    <row r="5782" spans="1:2" x14ac:dyDescent="0.2">
      <c r="A5782" t="str">
        <f>IF(C5782&amp;G5782&amp;D5782&lt;&gt;'Funnel setup'!$K$3&amp;'Funnel setup'!$K$4&amp;'Funnel setup'!$K$6,".",IF(A5781=".",1,A5781+1))</f>
        <v>.</v>
      </c>
      <c r="B5782" s="244" t="str">
        <f t="shared" si="90"/>
        <v/>
      </c>
    </row>
    <row r="5783" spans="1:2" x14ac:dyDescent="0.2">
      <c r="A5783" t="str">
        <f>IF(C5783&amp;G5783&amp;D5783&lt;&gt;'Funnel setup'!$K$3&amp;'Funnel setup'!$K$4&amp;'Funnel setup'!$K$6,".",IF(A5782=".",1,A5782+1))</f>
        <v>.</v>
      </c>
      <c r="B5783" s="244" t="str">
        <f t="shared" si="90"/>
        <v/>
      </c>
    </row>
    <row r="5784" spans="1:2" x14ac:dyDescent="0.2">
      <c r="A5784" t="str">
        <f>IF(C5784&amp;G5784&amp;D5784&lt;&gt;'Funnel setup'!$K$3&amp;'Funnel setup'!$K$4&amp;'Funnel setup'!$K$6,".",IF(A5783=".",1,A5783+1))</f>
        <v>.</v>
      </c>
      <c r="B5784" s="244" t="str">
        <f t="shared" si="90"/>
        <v/>
      </c>
    </row>
    <row r="5785" spans="1:2" x14ac:dyDescent="0.2">
      <c r="A5785" t="str">
        <f>IF(C5785&amp;G5785&amp;D5785&lt;&gt;'Funnel setup'!$K$3&amp;'Funnel setup'!$K$4&amp;'Funnel setup'!$K$6,".",IF(A5784=".",1,A5784+1))</f>
        <v>.</v>
      </c>
      <c r="B5785" s="244" t="str">
        <f t="shared" si="90"/>
        <v/>
      </c>
    </row>
    <row r="5786" spans="1:2" x14ac:dyDescent="0.2">
      <c r="A5786" t="str">
        <f>IF(C5786&amp;G5786&amp;D5786&lt;&gt;'Funnel setup'!$K$3&amp;'Funnel setup'!$K$4&amp;'Funnel setup'!$K$6,".",IF(A5785=".",1,A5785+1))</f>
        <v>.</v>
      </c>
      <c r="B5786" s="244" t="str">
        <f t="shared" si="90"/>
        <v/>
      </c>
    </row>
    <row r="5787" spans="1:2" x14ac:dyDescent="0.2">
      <c r="A5787" t="str">
        <f>IF(C5787&amp;G5787&amp;D5787&lt;&gt;'Funnel setup'!$K$3&amp;'Funnel setup'!$K$4&amp;'Funnel setup'!$K$6,".",IF(A5786=".",1,A5786+1))</f>
        <v>.</v>
      </c>
      <c r="B5787" s="244" t="str">
        <f t="shared" si="90"/>
        <v/>
      </c>
    </row>
    <row r="5788" spans="1:2" x14ac:dyDescent="0.2">
      <c r="A5788" t="str">
        <f>IF(C5788&amp;G5788&amp;D5788&lt;&gt;'Funnel setup'!$K$3&amp;'Funnel setup'!$K$4&amp;'Funnel setup'!$K$6,".",IF(A5787=".",1,A5787+1))</f>
        <v>.</v>
      </c>
      <c r="B5788" s="244" t="str">
        <f t="shared" si="90"/>
        <v/>
      </c>
    </row>
    <row r="5789" spans="1:2" x14ac:dyDescent="0.2">
      <c r="A5789" t="str">
        <f>IF(C5789&amp;G5789&amp;D5789&lt;&gt;'Funnel setup'!$K$3&amp;'Funnel setup'!$K$4&amp;'Funnel setup'!$K$6,".",IF(A5788=".",1,A5788+1))</f>
        <v>.</v>
      </c>
      <c r="B5789" s="244" t="str">
        <f t="shared" si="90"/>
        <v/>
      </c>
    </row>
    <row r="5790" spans="1:2" x14ac:dyDescent="0.2">
      <c r="A5790" t="str">
        <f>IF(C5790&amp;G5790&amp;D5790&lt;&gt;'Funnel setup'!$K$3&amp;'Funnel setup'!$K$4&amp;'Funnel setup'!$K$6,".",IF(A5789=".",1,A5789+1))</f>
        <v>.</v>
      </c>
      <c r="B5790" s="244" t="str">
        <f t="shared" si="90"/>
        <v/>
      </c>
    </row>
    <row r="5791" spans="1:2" x14ac:dyDescent="0.2">
      <c r="A5791" t="str">
        <f>IF(C5791&amp;G5791&amp;D5791&lt;&gt;'Funnel setup'!$K$3&amp;'Funnel setup'!$K$4&amp;'Funnel setup'!$K$6,".",IF(A5790=".",1,A5790+1))</f>
        <v>.</v>
      </c>
      <c r="B5791" s="244" t="str">
        <f t="shared" si="90"/>
        <v/>
      </c>
    </row>
    <row r="5792" spans="1:2" x14ac:dyDescent="0.2">
      <c r="A5792" t="str">
        <f>IF(C5792&amp;G5792&amp;D5792&lt;&gt;'Funnel setup'!$K$3&amp;'Funnel setup'!$K$4&amp;'Funnel setup'!$K$6,".",IF(A5791=".",1,A5791+1))</f>
        <v>.</v>
      </c>
      <c r="B5792" s="244" t="str">
        <f t="shared" si="90"/>
        <v/>
      </c>
    </row>
    <row r="5793" spans="1:2" x14ac:dyDescent="0.2">
      <c r="A5793" t="str">
        <f>IF(C5793&amp;G5793&amp;D5793&lt;&gt;'Funnel setup'!$K$3&amp;'Funnel setup'!$K$4&amp;'Funnel setup'!$K$6,".",IF(A5792=".",1,A5792+1))</f>
        <v>.</v>
      </c>
      <c r="B5793" s="244" t="str">
        <f t="shared" si="90"/>
        <v/>
      </c>
    </row>
    <row r="5794" spans="1:2" x14ac:dyDescent="0.2">
      <c r="A5794" t="str">
        <f>IF(C5794&amp;G5794&amp;D5794&lt;&gt;'Funnel setup'!$K$3&amp;'Funnel setup'!$K$4&amp;'Funnel setup'!$K$6,".",IF(A5793=".",1,A5793+1))</f>
        <v>.</v>
      </c>
      <c r="B5794" s="244" t="str">
        <f t="shared" si="90"/>
        <v/>
      </c>
    </row>
    <row r="5795" spans="1:2" x14ac:dyDescent="0.2">
      <c r="A5795" t="str">
        <f>IF(C5795&amp;G5795&amp;D5795&lt;&gt;'Funnel setup'!$K$3&amp;'Funnel setup'!$K$4&amp;'Funnel setup'!$K$6,".",IF(A5794=".",1,A5794+1))</f>
        <v>.</v>
      </c>
      <c r="B5795" s="244" t="str">
        <f t="shared" si="90"/>
        <v/>
      </c>
    </row>
    <row r="5796" spans="1:2" x14ac:dyDescent="0.2">
      <c r="A5796" t="str">
        <f>IF(C5796&amp;G5796&amp;D5796&lt;&gt;'Funnel setup'!$K$3&amp;'Funnel setup'!$K$4&amp;'Funnel setup'!$K$6,".",IF(A5795=".",1,A5795+1))</f>
        <v>.</v>
      </c>
      <c r="B5796" s="244" t="str">
        <f t="shared" si="90"/>
        <v/>
      </c>
    </row>
    <row r="5797" spans="1:2" x14ac:dyDescent="0.2">
      <c r="A5797" t="str">
        <f>IF(C5797&amp;G5797&amp;D5797&lt;&gt;'Funnel setup'!$K$3&amp;'Funnel setup'!$K$4&amp;'Funnel setup'!$K$6,".",IF(A5796=".",1,A5796+1))</f>
        <v>.</v>
      </c>
      <c r="B5797" s="244" t="str">
        <f t="shared" si="90"/>
        <v/>
      </c>
    </row>
    <row r="5798" spans="1:2" x14ac:dyDescent="0.2">
      <c r="A5798" t="str">
        <f>IF(C5798&amp;G5798&amp;D5798&lt;&gt;'Funnel setup'!$K$3&amp;'Funnel setup'!$K$4&amp;'Funnel setup'!$K$6,".",IF(A5797=".",1,A5797+1))</f>
        <v>.</v>
      </c>
      <c r="B5798" s="244" t="str">
        <f t="shared" si="90"/>
        <v/>
      </c>
    </row>
    <row r="5799" spans="1:2" x14ac:dyDescent="0.2">
      <c r="A5799" t="str">
        <f>IF(C5799&amp;G5799&amp;D5799&lt;&gt;'Funnel setup'!$K$3&amp;'Funnel setup'!$K$4&amp;'Funnel setup'!$K$6,".",IF(A5798=".",1,A5798+1))</f>
        <v>.</v>
      </c>
      <c r="B5799" s="244" t="str">
        <f t="shared" si="90"/>
        <v/>
      </c>
    </row>
    <row r="5800" spans="1:2" x14ac:dyDescent="0.2">
      <c r="A5800" t="str">
        <f>IF(C5800&amp;G5800&amp;D5800&lt;&gt;'Funnel setup'!$K$3&amp;'Funnel setup'!$K$4&amp;'Funnel setup'!$K$6,".",IF(A5799=".",1,A5799+1))</f>
        <v>.</v>
      </c>
      <c r="B5800" s="244" t="str">
        <f t="shared" si="90"/>
        <v/>
      </c>
    </row>
    <row r="5801" spans="1:2" x14ac:dyDescent="0.2">
      <c r="A5801" t="str">
        <f>IF(C5801&amp;G5801&amp;D5801&lt;&gt;'Funnel setup'!$K$3&amp;'Funnel setup'!$K$4&amp;'Funnel setup'!$K$6,".",IF(A5800=".",1,A5800+1))</f>
        <v>.</v>
      </c>
      <c r="B5801" s="244" t="str">
        <f t="shared" si="90"/>
        <v/>
      </c>
    </row>
    <row r="5802" spans="1:2" x14ac:dyDescent="0.2">
      <c r="A5802" t="str">
        <f>IF(C5802&amp;G5802&amp;D5802&lt;&gt;'Funnel setup'!$K$3&amp;'Funnel setup'!$K$4&amp;'Funnel setup'!$K$6,".",IF(A5801=".",1,A5801+1))</f>
        <v>.</v>
      </c>
      <c r="B5802" s="244" t="str">
        <f t="shared" si="90"/>
        <v/>
      </c>
    </row>
    <row r="5803" spans="1:2" x14ac:dyDescent="0.2">
      <c r="A5803" t="str">
        <f>IF(C5803&amp;G5803&amp;D5803&lt;&gt;'Funnel setup'!$K$3&amp;'Funnel setup'!$K$4&amp;'Funnel setup'!$K$6,".",IF(A5802=".",1,A5802+1))</f>
        <v>.</v>
      </c>
      <c r="B5803" s="244" t="str">
        <f t="shared" si="90"/>
        <v/>
      </c>
    </row>
    <row r="5804" spans="1:2" x14ac:dyDescent="0.2">
      <c r="A5804" t="str">
        <f>IF(C5804&amp;G5804&amp;D5804&lt;&gt;'Funnel setup'!$K$3&amp;'Funnel setup'!$K$4&amp;'Funnel setup'!$K$6,".",IF(A5803=".",1,A5803+1))</f>
        <v>.</v>
      </c>
      <c r="B5804" s="244" t="str">
        <f t="shared" si="90"/>
        <v/>
      </c>
    </row>
    <row r="5805" spans="1:2" x14ac:dyDescent="0.2">
      <c r="A5805" t="str">
        <f>IF(C5805&amp;G5805&amp;D5805&lt;&gt;'Funnel setup'!$K$3&amp;'Funnel setup'!$K$4&amp;'Funnel setup'!$K$6,".",IF(A5804=".",1,A5804+1))</f>
        <v>.</v>
      </c>
      <c r="B5805" s="244" t="str">
        <f t="shared" si="90"/>
        <v/>
      </c>
    </row>
    <row r="5806" spans="1:2" x14ac:dyDescent="0.2">
      <c r="A5806" t="str">
        <f>IF(C5806&amp;G5806&amp;D5806&lt;&gt;'Funnel setup'!$K$3&amp;'Funnel setup'!$K$4&amp;'Funnel setup'!$K$6,".",IF(A5805=".",1,A5805+1))</f>
        <v>.</v>
      </c>
      <c r="B5806" s="244" t="str">
        <f t="shared" si="90"/>
        <v/>
      </c>
    </row>
    <row r="5807" spans="1:2" x14ac:dyDescent="0.2">
      <c r="A5807" t="str">
        <f>IF(C5807&amp;G5807&amp;D5807&lt;&gt;'Funnel setup'!$K$3&amp;'Funnel setup'!$K$4&amp;'Funnel setup'!$K$6,".",IF(A5806=".",1,A5806+1))</f>
        <v>.</v>
      </c>
      <c r="B5807" s="244" t="str">
        <f t="shared" si="90"/>
        <v/>
      </c>
    </row>
    <row r="5808" spans="1:2" x14ac:dyDescent="0.2">
      <c r="A5808" t="str">
        <f>IF(C5808&amp;G5808&amp;D5808&lt;&gt;'Funnel setup'!$K$3&amp;'Funnel setup'!$K$4&amp;'Funnel setup'!$K$6,".",IF(A5807=".",1,A5807+1))</f>
        <v>.</v>
      </c>
      <c r="B5808" s="244" t="str">
        <f t="shared" si="90"/>
        <v/>
      </c>
    </row>
    <row r="5809" spans="1:2" x14ac:dyDescent="0.2">
      <c r="A5809" t="str">
        <f>IF(C5809&amp;G5809&amp;D5809&lt;&gt;'Funnel setup'!$K$3&amp;'Funnel setup'!$K$4&amp;'Funnel setup'!$K$6,".",IF(A5808=".",1,A5808+1))</f>
        <v>.</v>
      </c>
      <c r="B5809" s="244" t="str">
        <f t="shared" si="90"/>
        <v/>
      </c>
    </row>
    <row r="5810" spans="1:2" x14ac:dyDescent="0.2">
      <c r="A5810" t="str">
        <f>IF(C5810&amp;G5810&amp;D5810&lt;&gt;'Funnel setup'!$K$3&amp;'Funnel setup'!$K$4&amp;'Funnel setup'!$K$6,".",IF(A5809=".",1,A5809+1))</f>
        <v>.</v>
      </c>
      <c r="B5810" s="244" t="str">
        <f t="shared" si="90"/>
        <v/>
      </c>
    </row>
    <row r="5811" spans="1:2" x14ac:dyDescent="0.2">
      <c r="A5811" t="str">
        <f>IF(C5811&amp;G5811&amp;D5811&lt;&gt;'Funnel setup'!$K$3&amp;'Funnel setup'!$K$4&amp;'Funnel setup'!$K$6,".",IF(A5810=".",1,A5810+1))</f>
        <v>.</v>
      </c>
      <c r="B5811" s="244" t="str">
        <f t="shared" si="90"/>
        <v/>
      </c>
    </row>
    <row r="5812" spans="1:2" x14ac:dyDescent="0.2">
      <c r="A5812" t="str">
        <f>IF(C5812&amp;G5812&amp;D5812&lt;&gt;'Funnel setup'!$K$3&amp;'Funnel setup'!$K$4&amp;'Funnel setup'!$K$6,".",IF(A5811=".",1,A5811+1))</f>
        <v>.</v>
      </c>
      <c r="B5812" s="244" t="str">
        <f t="shared" si="90"/>
        <v/>
      </c>
    </row>
    <row r="5813" spans="1:2" x14ac:dyDescent="0.2">
      <c r="A5813" t="str">
        <f>IF(C5813&amp;G5813&amp;D5813&lt;&gt;'Funnel setup'!$K$3&amp;'Funnel setup'!$K$4&amp;'Funnel setup'!$K$6,".",IF(A5812=".",1,A5812+1))</f>
        <v>.</v>
      </c>
      <c r="B5813" s="244" t="str">
        <f t="shared" si="90"/>
        <v/>
      </c>
    </row>
    <row r="5814" spans="1:2" x14ac:dyDescent="0.2">
      <c r="A5814" t="str">
        <f>IF(C5814&amp;G5814&amp;D5814&lt;&gt;'Funnel setup'!$K$3&amp;'Funnel setup'!$K$4&amp;'Funnel setup'!$K$6,".",IF(A5813=".",1,A5813+1))</f>
        <v>.</v>
      </c>
      <c r="B5814" s="244" t="str">
        <f t="shared" si="90"/>
        <v/>
      </c>
    </row>
    <row r="5815" spans="1:2" x14ac:dyDescent="0.2">
      <c r="A5815" t="str">
        <f>IF(C5815&amp;G5815&amp;D5815&lt;&gt;'Funnel setup'!$K$3&amp;'Funnel setup'!$K$4&amp;'Funnel setup'!$K$6,".",IF(A5814=".",1,A5814+1))</f>
        <v>.</v>
      </c>
      <c r="B5815" s="244" t="str">
        <f t="shared" si="90"/>
        <v/>
      </c>
    </row>
    <row r="5816" spans="1:2" x14ac:dyDescent="0.2">
      <c r="A5816" t="str">
        <f>IF(C5816&amp;G5816&amp;D5816&lt;&gt;'Funnel setup'!$K$3&amp;'Funnel setup'!$K$4&amp;'Funnel setup'!$K$6,".",IF(A5815=".",1,A5815+1))</f>
        <v>.</v>
      </c>
      <c r="B5816" s="244" t="str">
        <f t="shared" si="90"/>
        <v/>
      </c>
    </row>
    <row r="5817" spans="1:2" x14ac:dyDescent="0.2">
      <c r="A5817" t="str">
        <f>IF(C5817&amp;G5817&amp;D5817&lt;&gt;'Funnel setup'!$K$3&amp;'Funnel setup'!$K$4&amp;'Funnel setup'!$K$6,".",IF(A5816=".",1,A5816+1))</f>
        <v>.</v>
      </c>
      <c r="B5817" s="244" t="str">
        <f t="shared" si="90"/>
        <v/>
      </c>
    </row>
    <row r="5818" spans="1:2" x14ac:dyDescent="0.2">
      <c r="A5818" t="str">
        <f>IF(C5818&amp;G5818&amp;D5818&lt;&gt;'Funnel setup'!$K$3&amp;'Funnel setup'!$K$4&amp;'Funnel setup'!$K$6,".",IF(A5817=".",1,A5817+1))</f>
        <v>.</v>
      </c>
      <c r="B5818" s="244" t="str">
        <f t="shared" si="90"/>
        <v/>
      </c>
    </row>
    <row r="5819" spans="1:2" x14ac:dyDescent="0.2">
      <c r="A5819" t="str">
        <f>IF(C5819&amp;G5819&amp;D5819&lt;&gt;'Funnel setup'!$K$3&amp;'Funnel setup'!$K$4&amp;'Funnel setup'!$K$6,".",IF(A5818=".",1,A5818+1))</f>
        <v>.</v>
      </c>
      <c r="B5819" s="244" t="str">
        <f t="shared" si="90"/>
        <v/>
      </c>
    </row>
    <row r="5820" spans="1:2" x14ac:dyDescent="0.2">
      <c r="A5820" t="str">
        <f>IF(C5820&amp;G5820&amp;D5820&lt;&gt;'Funnel setup'!$K$3&amp;'Funnel setup'!$K$4&amp;'Funnel setup'!$K$6,".",IF(A5819=".",1,A5819+1))</f>
        <v>.</v>
      </c>
      <c r="B5820" s="244" t="str">
        <f t="shared" si="90"/>
        <v/>
      </c>
    </row>
    <row r="5821" spans="1:2" x14ac:dyDescent="0.2">
      <c r="A5821" t="str">
        <f>IF(C5821&amp;G5821&amp;D5821&lt;&gt;'Funnel setup'!$K$3&amp;'Funnel setup'!$K$4&amp;'Funnel setup'!$K$6,".",IF(A5820=".",1,A5820+1))</f>
        <v>.</v>
      </c>
      <c r="B5821" s="244" t="str">
        <f t="shared" si="90"/>
        <v/>
      </c>
    </row>
    <row r="5822" spans="1:2" x14ac:dyDescent="0.2">
      <c r="A5822" t="str">
        <f>IF(C5822&amp;G5822&amp;D5822&lt;&gt;'Funnel setup'!$K$3&amp;'Funnel setup'!$K$4&amp;'Funnel setup'!$K$6,".",IF(A5821=".",1,A5821+1))</f>
        <v>.</v>
      </c>
      <c r="B5822" s="244" t="str">
        <f t="shared" si="90"/>
        <v/>
      </c>
    </row>
    <row r="5823" spans="1:2" x14ac:dyDescent="0.2">
      <c r="A5823" t="str">
        <f>IF(C5823&amp;G5823&amp;D5823&lt;&gt;'Funnel setup'!$K$3&amp;'Funnel setup'!$K$4&amp;'Funnel setup'!$K$6,".",IF(A5822=".",1,A5822+1))</f>
        <v>.</v>
      </c>
      <c r="B5823" s="244" t="str">
        <f t="shared" si="90"/>
        <v/>
      </c>
    </row>
    <row r="5824" spans="1:2" x14ac:dyDescent="0.2">
      <c r="A5824" t="str">
        <f>IF(C5824&amp;G5824&amp;D5824&lt;&gt;'Funnel setup'!$K$3&amp;'Funnel setup'!$K$4&amp;'Funnel setup'!$K$6,".",IF(A5823=".",1,A5823+1))</f>
        <v>.</v>
      </c>
      <c r="B5824" s="244" t="str">
        <f t="shared" si="90"/>
        <v/>
      </c>
    </row>
    <row r="5825" spans="1:2" x14ac:dyDescent="0.2">
      <c r="A5825" t="str">
        <f>IF(C5825&amp;G5825&amp;D5825&lt;&gt;'Funnel setup'!$K$3&amp;'Funnel setup'!$K$4&amp;'Funnel setup'!$K$6,".",IF(A5824=".",1,A5824+1))</f>
        <v>.</v>
      </c>
      <c r="B5825" s="244" t="str">
        <f t="shared" si="90"/>
        <v/>
      </c>
    </row>
    <row r="5826" spans="1:2" x14ac:dyDescent="0.2">
      <c r="A5826" t="str">
        <f>IF(C5826&amp;G5826&amp;D5826&lt;&gt;'Funnel setup'!$K$3&amp;'Funnel setup'!$K$4&amp;'Funnel setup'!$K$6,".",IF(A5825=".",1,A5825+1))</f>
        <v>.</v>
      </c>
      <c r="B5826" s="244" t="str">
        <f t="shared" ref="B5826:B5889" si="91">C5826&amp;D5826&amp;F5826&amp;G5826</f>
        <v/>
      </c>
    </row>
    <row r="5827" spans="1:2" x14ac:dyDescent="0.2">
      <c r="A5827" t="str">
        <f>IF(C5827&amp;G5827&amp;D5827&lt;&gt;'Funnel setup'!$K$3&amp;'Funnel setup'!$K$4&amp;'Funnel setup'!$K$6,".",IF(A5826=".",1,A5826+1))</f>
        <v>.</v>
      </c>
      <c r="B5827" s="244" t="str">
        <f t="shared" si="91"/>
        <v/>
      </c>
    </row>
    <row r="5828" spans="1:2" x14ac:dyDescent="0.2">
      <c r="A5828" t="str">
        <f>IF(C5828&amp;G5828&amp;D5828&lt;&gt;'Funnel setup'!$K$3&amp;'Funnel setup'!$K$4&amp;'Funnel setup'!$K$6,".",IF(A5827=".",1,A5827+1))</f>
        <v>.</v>
      </c>
      <c r="B5828" s="244" t="str">
        <f t="shared" si="91"/>
        <v/>
      </c>
    </row>
    <row r="5829" spans="1:2" x14ac:dyDescent="0.2">
      <c r="A5829" t="str">
        <f>IF(C5829&amp;G5829&amp;D5829&lt;&gt;'Funnel setup'!$K$3&amp;'Funnel setup'!$K$4&amp;'Funnel setup'!$K$6,".",IF(A5828=".",1,A5828+1))</f>
        <v>.</v>
      </c>
      <c r="B5829" s="244" t="str">
        <f t="shared" si="91"/>
        <v/>
      </c>
    </row>
    <row r="5830" spans="1:2" x14ac:dyDescent="0.2">
      <c r="A5830" t="str">
        <f>IF(C5830&amp;G5830&amp;D5830&lt;&gt;'Funnel setup'!$K$3&amp;'Funnel setup'!$K$4&amp;'Funnel setup'!$K$6,".",IF(A5829=".",1,A5829+1))</f>
        <v>.</v>
      </c>
      <c r="B5830" s="244" t="str">
        <f t="shared" si="91"/>
        <v/>
      </c>
    </row>
    <row r="5831" spans="1:2" x14ac:dyDescent="0.2">
      <c r="A5831" t="str">
        <f>IF(C5831&amp;G5831&amp;D5831&lt;&gt;'Funnel setup'!$K$3&amp;'Funnel setup'!$K$4&amp;'Funnel setup'!$K$6,".",IF(A5830=".",1,A5830+1))</f>
        <v>.</v>
      </c>
      <c r="B5831" s="244" t="str">
        <f t="shared" si="91"/>
        <v/>
      </c>
    </row>
    <row r="5832" spans="1:2" x14ac:dyDescent="0.2">
      <c r="A5832" t="str">
        <f>IF(C5832&amp;G5832&amp;D5832&lt;&gt;'Funnel setup'!$K$3&amp;'Funnel setup'!$K$4&amp;'Funnel setup'!$K$6,".",IF(A5831=".",1,A5831+1))</f>
        <v>.</v>
      </c>
      <c r="B5832" s="244" t="str">
        <f t="shared" si="91"/>
        <v/>
      </c>
    </row>
    <row r="5833" spans="1:2" x14ac:dyDescent="0.2">
      <c r="A5833" t="str">
        <f>IF(C5833&amp;G5833&amp;D5833&lt;&gt;'Funnel setup'!$K$3&amp;'Funnel setup'!$K$4&amp;'Funnel setup'!$K$6,".",IF(A5832=".",1,A5832+1))</f>
        <v>.</v>
      </c>
      <c r="B5833" s="244" t="str">
        <f t="shared" si="91"/>
        <v/>
      </c>
    </row>
    <row r="5834" spans="1:2" x14ac:dyDescent="0.2">
      <c r="A5834" t="str">
        <f>IF(C5834&amp;G5834&amp;D5834&lt;&gt;'Funnel setup'!$K$3&amp;'Funnel setup'!$K$4&amp;'Funnel setup'!$K$6,".",IF(A5833=".",1,A5833+1))</f>
        <v>.</v>
      </c>
      <c r="B5834" s="244" t="str">
        <f t="shared" si="91"/>
        <v/>
      </c>
    </row>
    <row r="5835" spans="1:2" x14ac:dyDescent="0.2">
      <c r="A5835" t="str">
        <f>IF(C5835&amp;G5835&amp;D5835&lt;&gt;'Funnel setup'!$K$3&amp;'Funnel setup'!$K$4&amp;'Funnel setup'!$K$6,".",IF(A5834=".",1,A5834+1))</f>
        <v>.</v>
      </c>
      <c r="B5835" s="244" t="str">
        <f t="shared" si="91"/>
        <v/>
      </c>
    </row>
    <row r="5836" spans="1:2" x14ac:dyDescent="0.2">
      <c r="A5836" t="str">
        <f>IF(C5836&amp;G5836&amp;D5836&lt;&gt;'Funnel setup'!$K$3&amp;'Funnel setup'!$K$4&amp;'Funnel setup'!$K$6,".",IF(A5835=".",1,A5835+1))</f>
        <v>.</v>
      </c>
      <c r="B5836" s="244" t="str">
        <f t="shared" si="91"/>
        <v/>
      </c>
    </row>
    <row r="5837" spans="1:2" x14ac:dyDescent="0.2">
      <c r="A5837" t="str">
        <f>IF(C5837&amp;G5837&amp;D5837&lt;&gt;'Funnel setup'!$K$3&amp;'Funnel setup'!$K$4&amp;'Funnel setup'!$K$6,".",IF(A5836=".",1,A5836+1))</f>
        <v>.</v>
      </c>
      <c r="B5837" s="244" t="str">
        <f t="shared" si="91"/>
        <v/>
      </c>
    </row>
    <row r="5838" spans="1:2" x14ac:dyDescent="0.2">
      <c r="A5838" t="str">
        <f>IF(C5838&amp;G5838&amp;D5838&lt;&gt;'Funnel setup'!$K$3&amp;'Funnel setup'!$K$4&amp;'Funnel setup'!$K$6,".",IF(A5837=".",1,A5837+1))</f>
        <v>.</v>
      </c>
      <c r="B5838" s="244" t="str">
        <f t="shared" si="91"/>
        <v/>
      </c>
    </row>
    <row r="5839" spans="1:2" x14ac:dyDescent="0.2">
      <c r="A5839" t="str">
        <f>IF(C5839&amp;G5839&amp;D5839&lt;&gt;'Funnel setup'!$K$3&amp;'Funnel setup'!$K$4&amp;'Funnel setup'!$K$6,".",IF(A5838=".",1,A5838+1))</f>
        <v>.</v>
      </c>
      <c r="B5839" s="244" t="str">
        <f t="shared" si="91"/>
        <v/>
      </c>
    </row>
    <row r="5840" spans="1:2" x14ac:dyDescent="0.2">
      <c r="A5840" t="str">
        <f>IF(C5840&amp;G5840&amp;D5840&lt;&gt;'Funnel setup'!$K$3&amp;'Funnel setup'!$K$4&amp;'Funnel setup'!$K$6,".",IF(A5839=".",1,A5839+1))</f>
        <v>.</v>
      </c>
      <c r="B5840" s="244" t="str">
        <f t="shared" si="91"/>
        <v/>
      </c>
    </row>
    <row r="5841" spans="1:2" x14ac:dyDescent="0.2">
      <c r="A5841" t="str">
        <f>IF(C5841&amp;G5841&amp;D5841&lt;&gt;'Funnel setup'!$K$3&amp;'Funnel setup'!$K$4&amp;'Funnel setup'!$K$6,".",IF(A5840=".",1,A5840+1))</f>
        <v>.</v>
      </c>
      <c r="B5841" s="244" t="str">
        <f t="shared" si="91"/>
        <v/>
      </c>
    </row>
    <row r="5842" spans="1:2" x14ac:dyDescent="0.2">
      <c r="A5842" t="str">
        <f>IF(C5842&amp;G5842&amp;D5842&lt;&gt;'Funnel setup'!$K$3&amp;'Funnel setup'!$K$4&amp;'Funnel setup'!$K$6,".",IF(A5841=".",1,A5841+1))</f>
        <v>.</v>
      </c>
      <c r="B5842" s="244" t="str">
        <f t="shared" si="91"/>
        <v/>
      </c>
    </row>
    <row r="5843" spans="1:2" x14ac:dyDescent="0.2">
      <c r="A5843" t="str">
        <f>IF(C5843&amp;G5843&amp;D5843&lt;&gt;'Funnel setup'!$K$3&amp;'Funnel setup'!$K$4&amp;'Funnel setup'!$K$6,".",IF(A5842=".",1,A5842+1))</f>
        <v>.</v>
      </c>
      <c r="B5843" s="244" t="str">
        <f t="shared" si="91"/>
        <v/>
      </c>
    </row>
    <row r="5844" spans="1:2" x14ac:dyDescent="0.2">
      <c r="A5844" t="str">
        <f>IF(C5844&amp;G5844&amp;D5844&lt;&gt;'Funnel setup'!$K$3&amp;'Funnel setup'!$K$4&amp;'Funnel setup'!$K$6,".",IF(A5843=".",1,A5843+1))</f>
        <v>.</v>
      </c>
      <c r="B5844" s="244" t="str">
        <f t="shared" si="91"/>
        <v/>
      </c>
    </row>
    <row r="5845" spans="1:2" x14ac:dyDescent="0.2">
      <c r="A5845" t="str">
        <f>IF(C5845&amp;G5845&amp;D5845&lt;&gt;'Funnel setup'!$K$3&amp;'Funnel setup'!$K$4&amp;'Funnel setup'!$K$6,".",IF(A5844=".",1,A5844+1))</f>
        <v>.</v>
      </c>
      <c r="B5845" s="244" t="str">
        <f t="shared" si="91"/>
        <v/>
      </c>
    </row>
    <row r="5846" spans="1:2" x14ac:dyDescent="0.2">
      <c r="A5846" t="str">
        <f>IF(C5846&amp;G5846&amp;D5846&lt;&gt;'Funnel setup'!$K$3&amp;'Funnel setup'!$K$4&amp;'Funnel setup'!$K$6,".",IF(A5845=".",1,A5845+1))</f>
        <v>.</v>
      </c>
      <c r="B5846" s="244" t="str">
        <f t="shared" si="91"/>
        <v/>
      </c>
    </row>
    <row r="5847" spans="1:2" x14ac:dyDescent="0.2">
      <c r="A5847" t="str">
        <f>IF(C5847&amp;G5847&amp;D5847&lt;&gt;'Funnel setup'!$K$3&amp;'Funnel setup'!$K$4&amp;'Funnel setup'!$K$6,".",IF(A5846=".",1,A5846+1))</f>
        <v>.</v>
      </c>
      <c r="B5847" s="244" t="str">
        <f t="shared" si="91"/>
        <v/>
      </c>
    </row>
    <row r="5848" spans="1:2" x14ac:dyDescent="0.2">
      <c r="A5848" t="str">
        <f>IF(C5848&amp;G5848&amp;D5848&lt;&gt;'Funnel setup'!$K$3&amp;'Funnel setup'!$K$4&amp;'Funnel setup'!$K$6,".",IF(A5847=".",1,A5847+1))</f>
        <v>.</v>
      </c>
      <c r="B5848" s="244" t="str">
        <f t="shared" si="91"/>
        <v/>
      </c>
    </row>
    <row r="5849" spans="1:2" x14ac:dyDescent="0.2">
      <c r="A5849" t="str">
        <f>IF(C5849&amp;G5849&amp;D5849&lt;&gt;'Funnel setup'!$K$3&amp;'Funnel setup'!$K$4&amp;'Funnel setup'!$K$6,".",IF(A5848=".",1,A5848+1))</f>
        <v>.</v>
      </c>
      <c r="B5849" s="244" t="str">
        <f t="shared" si="91"/>
        <v/>
      </c>
    </row>
    <row r="5850" spans="1:2" x14ac:dyDescent="0.2">
      <c r="A5850" t="str">
        <f>IF(C5850&amp;G5850&amp;D5850&lt;&gt;'Funnel setup'!$K$3&amp;'Funnel setup'!$K$4&amp;'Funnel setup'!$K$6,".",IF(A5849=".",1,A5849+1))</f>
        <v>.</v>
      </c>
      <c r="B5850" s="244" t="str">
        <f t="shared" si="91"/>
        <v/>
      </c>
    </row>
    <row r="5851" spans="1:2" x14ac:dyDescent="0.2">
      <c r="A5851" t="str">
        <f>IF(C5851&amp;G5851&amp;D5851&lt;&gt;'Funnel setup'!$K$3&amp;'Funnel setup'!$K$4&amp;'Funnel setup'!$K$6,".",IF(A5850=".",1,A5850+1))</f>
        <v>.</v>
      </c>
      <c r="B5851" s="244" t="str">
        <f t="shared" si="91"/>
        <v/>
      </c>
    </row>
    <row r="5852" spans="1:2" x14ac:dyDescent="0.2">
      <c r="A5852" t="str">
        <f>IF(C5852&amp;G5852&amp;D5852&lt;&gt;'Funnel setup'!$K$3&amp;'Funnel setup'!$K$4&amp;'Funnel setup'!$K$6,".",IF(A5851=".",1,A5851+1))</f>
        <v>.</v>
      </c>
      <c r="B5852" s="244" t="str">
        <f t="shared" si="91"/>
        <v/>
      </c>
    </row>
    <row r="5853" spans="1:2" x14ac:dyDescent="0.2">
      <c r="A5853" t="str">
        <f>IF(C5853&amp;G5853&amp;D5853&lt;&gt;'Funnel setup'!$K$3&amp;'Funnel setup'!$K$4&amp;'Funnel setup'!$K$6,".",IF(A5852=".",1,A5852+1))</f>
        <v>.</v>
      </c>
      <c r="B5853" s="244" t="str">
        <f t="shared" si="91"/>
        <v/>
      </c>
    </row>
    <row r="5854" spans="1:2" x14ac:dyDescent="0.2">
      <c r="A5854" t="str">
        <f>IF(C5854&amp;G5854&amp;D5854&lt;&gt;'Funnel setup'!$K$3&amp;'Funnel setup'!$K$4&amp;'Funnel setup'!$K$6,".",IF(A5853=".",1,A5853+1))</f>
        <v>.</v>
      </c>
      <c r="B5854" s="244" t="str">
        <f t="shared" si="91"/>
        <v/>
      </c>
    </row>
    <row r="5855" spans="1:2" x14ac:dyDescent="0.2">
      <c r="A5855" t="str">
        <f>IF(C5855&amp;G5855&amp;D5855&lt;&gt;'Funnel setup'!$K$3&amp;'Funnel setup'!$K$4&amp;'Funnel setup'!$K$6,".",IF(A5854=".",1,A5854+1))</f>
        <v>.</v>
      </c>
      <c r="B5855" s="244" t="str">
        <f t="shared" si="91"/>
        <v/>
      </c>
    </row>
    <row r="5856" spans="1:2" x14ac:dyDescent="0.2">
      <c r="A5856" t="str">
        <f>IF(C5856&amp;G5856&amp;D5856&lt;&gt;'Funnel setup'!$K$3&amp;'Funnel setup'!$K$4&amp;'Funnel setup'!$K$6,".",IF(A5855=".",1,A5855+1))</f>
        <v>.</v>
      </c>
      <c r="B5856" s="244" t="str">
        <f t="shared" si="91"/>
        <v/>
      </c>
    </row>
    <row r="5857" spans="1:2" x14ac:dyDescent="0.2">
      <c r="A5857" t="str">
        <f>IF(C5857&amp;G5857&amp;D5857&lt;&gt;'Funnel setup'!$K$3&amp;'Funnel setup'!$K$4&amp;'Funnel setup'!$K$6,".",IF(A5856=".",1,A5856+1))</f>
        <v>.</v>
      </c>
      <c r="B5857" s="244" t="str">
        <f t="shared" si="91"/>
        <v/>
      </c>
    </row>
    <row r="5858" spans="1:2" x14ac:dyDescent="0.2">
      <c r="A5858" t="str">
        <f>IF(C5858&amp;G5858&amp;D5858&lt;&gt;'Funnel setup'!$K$3&amp;'Funnel setup'!$K$4&amp;'Funnel setup'!$K$6,".",IF(A5857=".",1,A5857+1))</f>
        <v>.</v>
      </c>
      <c r="B5858" s="244" t="str">
        <f t="shared" si="91"/>
        <v/>
      </c>
    </row>
    <row r="5859" spans="1:2" x14ac:dyDescent="0.2">
      <c r="A5859" t="str">
        <f>IF(C5859&amp;G5859&amp;D5859&lt;&gt;'Funnel setup'!$K$3&amp;'Funnel setup'!$K$4&amp;'Funnel setup'!$K$6,".",IF(A5858=".",1,A5858+1))</f>
        <v>.</v>
      </c>
      <c r="B5859" s="244" t="str">
        <f t="shared" si="91"/>
        <v/>
      </c>
    </row>
    <row r="5860" spans="1:2" x14ac:dyDescent="0.2">
      <c r="A5860" t="str">
        <f>IF(C5860&amp;G5860&amp;D5860&lt;&gt;'Funnel setup'!$K$3&amp;'Funnel setup'!$K$4&amp;'Funnel setup'!$K$6,".",IF(A5859=".",1,A5859+1))</f>
        <v>.</v>
      </c>
      <c r="B5860" s="244" t="str">
        <f t="shared" si="91"/>
        <v/>
      </c>
    </row>
    <row r="5861" spans="1:2" x14ac:dyDescent="0.2">
      <c r="A5861" t="str">
        <f>IF(C5861&amp;G5861&amp;D5861&lt;&gt;'Funnel setup'!$K$3&amp;'Funnel setup'!$K$4&amp;'Funnel setup'!$K$6,".",IF(A5860=".",1,A5860+1))</f>
        <v>.</v>
      </c>
      <c r="B5861" s="244" t="str">
        <f t="shared" si="91"/>
        <v/>
      </c>
    </row>
    <row r="5862" spans="1:2" x14ac:dyDescent="0.2">
      <c r="A5862" t="str">
        <f>IF(C5862&amp;G5862&amp;D5862&lt;&gt;'Funnel setup'!$K$3&amp;'Funnel setup'!$K$4&amp;'Funnel setup'!$K$6,".",IF(A5861=".",1,A5861+1))</f>
        <v>.</v>
      </c>
      <c r="B5862" s="244" t="str">
        <f t="shared" si="91"/>
        <v/>
      </c>
    </row>
    <row r="5863" spans="1:2" x14ac:dyDescent="0.2">
      <c r="A5863" t="str">
        <f>IF(C5863&amp;G5863&amp;D5863&lt;&gt;'Funnel setup'!$K$3&amp;'Funnel setup'!$K$4&amp;'Funnel setup'!$K$6,".",IF(A5862=".",1,A5862+1))</f>
        <v>.</v>
      </c>
      <c r="B5863" s="244" t="str">
        <f t="shared" si="91"/>
        <v/>
      </c>
    </row>
    <row r="5864" spans="1:2" x14ac:dyDescent="0.2">
      <c r="A5864" t="str">
        <f>IF(C5864&amp;G5864&amp;D5864&lt;&gt;'Funnel setup'!$K$3&amp;'Funnel setup'!$K$4&amp;'Funnel setup'!$K$6,".",IF(A5863=".",1,A5863+1))</f>
        <v>.</v>
      </c>
      <c r="B5864" s="244" t="str">
        <f t="shared" si="91"/>
        <v/>
      </c>
    </row>
    <row r="5865" spans="1:2" x14ac:dyDescent="0.2">
      <c r="A5865" t="str">
        <f>IF(C5865&amp;G5865&amp;D5865&lt;&gt;'Funnel setup'!$K$3&amp;'Funnel setup'!$K$4&amp;'Funnel setup'!$K$6,".",IF(A5864=".",1,A5864+1))</f>
        <v>.</v>
      </c>
      <c r="B5865" s="244" t="str">
        <f t="shared" si="91"/>
        <v/>
      </c>
    </row>
    <row r="5866" spans="1:2" x14ac:dyDescent="0.2">
      <c r="A5866" t="str">
        <f>IF(C5866&amp;G5866&amp;D5866&lt;&gt;'Funnel setup'!$K$3&amp;'Funnel setup'!$K$4&amp;'Funnel setup'!$K$6,".",IF(A5865=".",1,A5865+1))</f>
        <v>.</v>
      </c>
      <c r="B5866" s="244" t="str">
        <f t="shared" si="91"/>
        <v/>
      </c>
    </row>
    <row r="5867" spans="1:2" x14ac:dyDescent="0.2">
      <c r="A5867" t="str">
        <f>IF(C5867&amp;G5867&amp;D5867&lt;&gt;'Funnel setup'!$K$3&amp;'Funnel setup'!$K$4&amp;'Funnel setup'!$K$6,".",IF(A5866=".",1,A5866+1))</f>
        <v>.</v>
      </c>
      <c r="B5867" s="244" t="str">
        <f t="shared" si="91"/>
        <v/>
      </c>
    </row>
    <row r="5868" spans="1:2" x14ac:dyDescent="0.2">
      <c r="A5868" t="str">
        <f>IF(C5868&amp;G5868&amp;D5868&lt;&gt;'Funnel setup'!$K$3&amp;'Funnel setup'!$K$4&amp;'Funnel setup'!$K$6,".",IF(A5867=".",1,A5867+1))</f>
        <v>.</v>
      </c>
      <c r="B5868" s="244" t="str">
        <f t="shared" si="91"/>
        <v/>
      </c>
    </row>
    <row r="5869" spans="1:2" x14ac:dyDescent="0.2">
      <c r="A5869" t="str">
        <f>IF(C5869&amp;G5869&amp;D5869&lt;&gt;'Funnel setup'!$K$3&amp;'Funnel setup'!$K$4&amp;'Funnel setup'!$K$6,".",IF(A5868=".",1,A5868+1))</f>
        <v>.</v>
      </c>
      <c r="B5869" s="244" t="str">
        <f t="shared" si="91"/>
        <v/>
      </c>
    </row>
    <row r="5870" spans="1:2" x14ac:dyDescent="0.2">
      <c r="A5870" t="str">
        <f>IF(C5870&amp;G5870&amp;D5870&lt;&gt;'Funnel setup'!$K$3&amp;'Funnel setup'!$K$4&amp;'Funnel setup'!$K$6,".",IF(A5869=".",1,A5869+1))</f>
        <v>.</v>
      </c>
      <c r="B5870" s="244" t="str">
        <f t="shared" si="91"/>
        <v/>
      </c>
    </row>
    <row r="5871" spans="1:2" x14ac:dyDescent="0.2">
      <c r="A5871" t="str">
        <f>IF(C5871&amp;G5871&amp;D5871&lt;&gt;'Funnel setup'!$K$3&amp;'Funnel setup'!$K$4&amp;'Funnel setup'!$K$6,".",IF(A5870=".",1,A5870+1))</f>
        <v>.</v>
      </c>
      <c r="B5871" s="244" t="str">
        <f t="shared" si="91"/>
        <v/>
      </c>
    </row>
    <row r="5872" spans="1:2" x14ac:dyDescent="0.2">
      <c r="A5872" t="str">
        <f>IF(C5872&amp;G5872&amp;D5872&lt;&gt;'Funnel setup'!$K$3&amp;'Funnel setup'!$K$4&amp;'Funnel setup'!$K$6,".",IF(A5871=".",1,A5871+1))</f>
        <v>.</v>
      </c>
      <c r="B5872" s="244" t="str">
        <f t="shared" si="91"/>
        <v/>
      </c>
    </row>
    <row r="5873" spans="1:2" x14ac:dyDescent="0.2">
      <c r="A5873" t="str">
        <f>IF(C5873&amp;G5873&amp;D5873&lt;&gt;'Funnel setup'!$K$3&amp;'Funnel setup'!$K$4&amp;'Funnel setup'!$K$6,".",IF(A5872=".",1,A5872+1))</f>
        <v>.</v>
      </c>
      <c r="B5873" s="244" t="str">
        <f t="shared" si="91"/>
        <v/>
      </c>
    </row>
    <row r="5874" spans="1:2" x14ac:dyDescent="0.2">
      <c r="A5874" t="str">
        <f>IF(C5874&amp;G5874&amp;D5874&lt;&gt;'Funnel setup'!$K$3&amp;'Funnel setup'!$K$4&amp;'Funnel setup'!$K$6,".",IF(A5873=".",1,A5873+1))</f>
        <v>.</v>
      </c>
      <c r="B5874" s="244" t="str">
        <f t="shared" si="91"/>
        <v/>
      </c>
    </row>
    <row r="5875" spans="1:2" x14ac:dyDescent="0.2">
      <c r="A5875" t="str">
        <f>IF(C5875&amp;G5875&amp;D5875&lt;&gt;'Funnel setup'!$K$3&amp;'Funnel setup'!$K$4&amp;'Funnel setup'!$K$6,".",IF(A5874=".",1,A5874+1))</f>
        <v>.</v>
      </c>
      <c r="B5875" s="244" t="str">
        <f t="shared" si="91"/>
        <v/>
      </c>
    </row>
    <row r="5876" spans="1:2" x14ac:dyDescent="0.2">
      <c r="A5876" t="str">
        <f>IF(C5876&amp;G5876&amp;D5876&lt;&gt;'Funnel setup'!$K$3&amp;'Funnel setup'!$K$4&amp;'Funnel setup'!$K$6,".",IF(A5875=".",1,A5875+1))</f>
        <v>.</v>
      </c>
      <c r="B5876" s="244" t="str">
        <f t="shared" si="91"/>
        <v/>
      </c>
    </row>
    <row r="5877" spans="1:2" x14ac:dyDescent="0.2">
      <c r="A5877" t="str">
        <f>IF(C5877&amp;G5877&amp;D5877&lt;&gt;'Funnel setup'!$K$3&amp;'Funnel setup'!$K$4&amp;'Funnel setup'!$K$6,".",IF(A5876=".",1,A5876+1))</f>
        <v>.</v>
      </c>
      <c r="B5877" s="244" t="str">
        <f t="shared" si="91"/>
        <v/>
      </c>
    </row>
    <row r="5878" spans="1:2" x14ac:dyDescent="0.2">
      <c r="A5878" t="str">
        <f>IF(C5878&amp;G5878&amp;D5878&lt;&gt;'Funnel setup'!$K$3&amp;'Funnel setup'!$K$4&amp;'Funnel setup'!$K$6,".",IF(A5877=".",1,A5877+1))</f>
        <v>.</v>
      </c>
      <c r="B5878" s="244" t="str">
        <f t="shared" si="91"/>
        <v/>
      </c>
    </row>
    <row r="5879" spans="1:2" x14ac:dyDescent="0.2">
      <c r="A5879" t="str">
        <f>IF(C5879&amp;G5879&amp;D5879&lt;&gt;'Funnel setup'!$K$3&amp;'Funnel setup'!$K$4&amp;'Funnel setup'!$K$6,".",IF(A5878=".",1,A5878+1))</f>
        <v>.</v>
      </c>
      <c r="B5879" s="244" t="str">
        <f t="shared" si="91"/>
        <v/>
      </c>
    </row>
    <row r="5880" spans="1:2" x14ac:dyDescent="0.2">
      <c r="A5880" t="str">
        <f>IF(C5880&amp;G5880&amp;D5880&lt;&gt;'Funnel setup'!$K$3&amp;'Funnel setup'!$K$4&amp;'Funnel setup'!$K$6,".",IF(A5879=".",1,A5879+1))</f>
        <v>.</v>
      </c>
      <c r="B5880" s="244" t="str">
        <f t="shared" si="91"/>
        <v/>
      </c>
    </row>
    <row r="5881" spans="1:2" x14ac:dyDescent="0.2">
      <c r="A5881" t="str">
        <f>IF(C5881&amp;G5881&amp;D5881&lt;&gt;'Funnel setup'!$K$3&amp;'Funnel setup'!$K$4&amp;'Funnel setup'!$K$6,".",IF(A5880=".",1,A5880+1))</f>
        <v>.</v>
      </c>
      <c r="B5881" s="244" t="str">
        <f t="shared" si="91"/>
        <v/>
      </c>
    </row>
    <row r="5882" spans="1:2" x14ac:dyDescent="0.2">
      <c r="A5882" t="str">
        <f>IF(C5882&amp;G5882&amp;D5882&lt;&gt;'Funnel setup'!$K$3&amp;'Funnel setup'!$K$4&amp;'Funnel setup'!$K$6,".",IF(A5881=".",1,A5881+1))</f>
        <v>.</v>
      </c>
      <c r="B5882" s="244" t="str">
        <f t="shared" si="91"/>
        <v/>
      </c>
    </row>
    <row r="5883" spans="1:2" x14ac:dyDescent="0.2">
      <c r="A5883" t="str">
        <f>IF(C5883&amp;G5883&amp;D5883&lt;&gt;'Funnel setup'!$K$3&amp;'Funnel setup'!$K$4&amp;'Funnel setup'!$K$6,".",IF(A5882=".",1,A5882+1))</f>
        <v>.</v>
      </c>
      <c r="B5883" s="244" t="str">
        <f t="shared" si="91"/>
        <v/>
      </c>
    </row>
    <row r="5884" spans="1:2" x14ac:dyDescent="0.2">
      <c r="A5884" t="str">
        <f>IF(C5884&amp;G5884&amp;D5884&lt;&gt;'Funnel setup'!$K$3&amp;'Funnel setup'!$K$4&amp;'Funnel setup'!$K$6,".",IF(A5883=".",1,A5883+1))</f>
        <v>.</v>
      </c>
      <c r="B5884" s="244" t="str">
        <f t="shared" si="91"/>
        <v/>
      </c>
    </row>
    <row r="5885" spans="1:2" x14ac:dyDescent="0.2">
      <c r="A5885" t="str">
        <f>IF(C5885&amp;G5885&amp;D5885&lt;&gt;'Funnel setup'!$K$3&amp;'Funnel setup'!$K$4&amp;'Funnel setup'!$K$6,".",IF(A5884=".",1,A5884+1))</f>
        <v>.</v>
      </c>
      <c r="B5885" s="244" t="str">
        <f t="shared" si="91"/>
        <v/>
      </c>
    </row>
    <row r="5886" spans="1:2" x14ac:dyDescent="0.2">
      <c r="A5886" t="str">
        <f>IF(C5886&amp;G5886&amp;D5886&lt;&gt;'Funnel setup'!$K$3&amp;'Funnel setup'!$K$4&amp;'Funnel setup'!$K$6,".",IF(A5885=".",1,A5885+1))</f>
        <v>.</v>
      </c>
      <c r="B5886" s="244" t="str">
        <f t="shared" si="91"/>
        <v/>
      </c>
    </row>
    <row r="5887" spans="1:2" x14ac:dyDescent="0.2">
      <c r="A5887" t="str">
        <f>IF(C5887&amp;G5887&amp;D5887&lt;&gt;'Funnel setup'!$K$3&amp;'Funnel setup'!$K$4&amp;'Funnel setup'!$K$6,".",IF(A5886=".",1,A5886+1))</f>
        <v>.</v>
      </c>
      <c r="B5887" s="244" t="str">
        <f t="shared" si="91"/>
        <v/>
      </c>
    </row>
    <row r="5888" spans="1:2" x14ac:dyDescent="0.2">
      <c r="A5888" t="str">
        <f>IF(C5888&amp;G5888&amp;D5888&lt;&gt;'Funnel setup'!$K$3&amp;'Funnel setup'!$K$4&amp;'Funnel setup'!$K$6,".",IF(A5887=".",1,A5887+1))</f>
        <v>.</v>
      </c>
      <c r="B5888" s="244" t="str">
        <f t="shared" si="91"/>
        <v/>
      </c>
    </row>
    <row r="5889" spans="1:2" x14ac:dyDescent="0.2">
      <c r="A5889" t="str">
        <f>IF(C5889&amp;G5889&amp;D5889&lt;&gt;'Funnel setup'!$K$3&amp;'Funnel setup'!$K$4&amp;'Funnel setup'!$K$6,".",IF(A5888=".",1,A5888+1))</f>
        <v>.</v>
      </c>
      <c r="B5889" s="244" t="str">
        <f t="shared" si="91"/>
        <v/>
      </c>
    </row>
    <row r="5890" spans="1:2" x14ac:dyDescent="0.2">
      <c r="A5890" t="str">
        <f>IF(C5890&amp;G5890&amp;D5890&lt;&gt;'Funnel setup'!$K$3&amp;'Funnel setup'!$K$4&amp;'Funnel setup'!$K$6,".",IF(A5889=".",1,A5889+1))</f>
        <v>.</v>
      </c>
      <c r="B5890" s="244" t="str">
        <f t="shared" ref="B5890:B5953" si="92">C5890&amp;D5890&amp;F5890&amp;G5890</f>
        <v/>
      </c>
    </row>
    <row r="5891" spans="1:2" x14ac:dyDescent="0.2">
      <c r="A5891" t="str">
        <f>IF(C5891&amp;G5891&amp;D5891&lt;&gt;'Funnel setup'!$K$3&amp;'Funnel setup'!$K$4&amp;'Funnel setup'!$K$6,".",IF(A5890=".",1,A5890+1))</f>
        <v>.</v>
      </c>
      <c r="B5891" s="244" t="str">
        <f t="shared" si="92"/>
        <v/>
      </c>
    </row>
    <row r="5892" spans="1:2" x14ac:dyDescent="0.2">
      <c r="A5892" t="str">
        <f>IF(C5892&amp;G5892&amp;D5892&lt;&gt;'Funnel setup'!$K$3&amp;'Funnel setup'!$K$4&amp;'Funnel setup'!$K$6,".",IF(A5891=".",1,A5891+1))</f>
        <v>.</v>
      </c>
      <c r="B5892" s="244" t="str">
        <f t="shared" si="92"/>
        <v/>
      </c>
    </row>
    <row r="5893" spans="1:2" x14ac:dyDescent="0.2">
      <c r="A5893" t="str">
        <f>IF(C5893&amp;G5893&amp;D5893&lt;&gt;'Funnel setup'!$K$3&amp;'Funnel setup'!$K$4&amp;'Funnel setup'!$K$6,".",IF(A5892=".",1,A5892+1))</f>
        <v>.</v>
      </c>
      <c r="B5893" s="244" t="str">
        <f t="shared" si="92"/>
        <v/>
      </c>
    </row>
    <row r="5894" spans="1:2" x14ac:dyDescent="0.2">
      <c r="A5894" t="str">
        <f>IF(C5894&amp;G5894&amp;D5894&lt;&gt;'Funnel setup'!$K$3&amp;'Funnel setup'!$K$4&amp;'Funnel setup'!$K$6,".",IF(A5893=".",1,A5893+1))</f>
        <v>.</v>
      </c>
      <c r="B5894" s="244" t="str">
        <f t="shared" si="92"/>
        <v/>
      </c>
    </row>
    <row r="5895" spans="1:2" x14ac:dyDescent="0.2">
      <c r="A5895" t="str">
        <f>IF(C5895&amp;G5895&amp;D5895&lt;&gt;'Funnel setup'!$K$3&amp;'Funnel setup'!$K$4&amp;'Funnel setup'!$K$6,".",IF(A5894=".",1,A5894+1))</f>
        <v>.</v>
      </c>
      <c r="B5895" s="244" t="str">
        <f t="shared" si="92"/>
        <v/>
      </c>
    </row>
    <row r="5896" spans="1:2" x14ac:dyDescent="0.2">
      <c r="A5896" t="str">
        <f>IF(C5896&amp;G5896&amp;D5896&lt;&gt;'Funnel setup'!$K$3&amp;'Funnel setup'!$K$4&amp;'Funnel setup'!$K$6,".",IF(A5895=".",1,A5895+1))</f>
        <v>.</v>
      </c>
      <c r="B5896" s="244" t="str">
        <f t="shared" si="92"/>
        <v/>
      </c>
    </row>
    <row r="5897" spans="1:2" x14ac:dyDescent="0.2">
      <c r="A5897" t="str">
        <f>IF(C5897&amp;G5897&amp;D5897&lt;&gt;'Funnel setup'!$K$3&amp;'Funnel setup'!$K$4&amp;'Funnel setup'!$K$6,".",IF(A5896=".",1,A5896+1))</f>
        <v>.</v>
      </c>
      <c r="B5897" s="244" t="str">
        <f t="shared" si="92"/>
        <v/>
      </c>
    </row>
    <row r="5898" spans="1:2" x14ac:dyDescent="0.2">
      <c r="A5898" t="str">
        <f>IF(C5898&amp;G5898&amp;D5898&lt;&gt;'Funnel setup'!$K$3&amp;'Funnel setup'!$K$4&amp;'Funnel setup'!$K$6,".",IF(A5897=".",1,A5897+1))</f>
        <v>.</v>
      </c>
      <c r="B5898" s="244" t="str">
        <f t="shared" si="92"/>
        <v/>
      </c>
    </row>
    <row r="5899" spans="1:2" x14ac:dyDescent="0.2">
      <c r="A5899" t="str">
        <f>IF(C5899&amp;G5899&amp;D5899&lt;&gt;'Funnel setup'!$K$3&amp;'Funnel setup'!$K$4&amp;'Funnel setup'!$K$6,".",IF(A5898=".",1,A5898+1))</f>
        <v>.</v>
      </c>
      <c r="B5899" s="244" t="str">
        <f t="shared" si="92"/>
        <v/>
      </c>
    </row>
    <row r="5900" spans="1:2" x14ac:dyDescent="0.2">
      <c r="A5900" t="str">
        <f>IF(C5900&amp;G5900&amp;D5900&lt;&gt;'Funnel setup'!$K$3&amp;'Funnel setup'!$K$4&amp;'Funnel setup'!$K$6,".",IF(A5899=".",1,A5899+1))</f>
        <v>.</v>
      </c>
      <c r="B5900" s="244" t="str">
        <f t="shared" si="92"/>
        <v/>
      </c>
    </row>
    <row r="5901" spans="1:2" x14ac:dyDescent="0.2">
      <c r="A5901" t="str">
        <f>IF(C5901&amp;G5901&amp;D5901&lt;&gt;'Funnel setup'!$K$3&amp;'Funnel setup'!$K$4&amp;'Funnel setup'!$K$6,".",IF(A5900=".",1,A5900+1))</f>
        <v>.</v>
      </c>
      <c r="B5901" s="244" t="str">
        <f t="shared" si="92"/>
        <v/>
      </c>
    </row>
    <row r="5902" spans="1:2" x14ac:dyDescent="0.2">
      <c r="A5902" t="str">
        <f>IF(C5902&amp;G5902&amp;D5902&lt;&gt;'Funnel setup'!$K$3&amp;'Funnel setup'!$K$4&amp;'Funnel setup'!$K$6,".",IF(A5901=".",1,A5901+1))</f>
        <v>.</v>
      </c>
      <c r="B5902" s="244" t="str">
        <f t="shared" si="92"/>
        <v/>
      </c>
    </row>
    <row r="5903" spans="1:2" x14ac:dyDescent="0.2">
      <c r="A5903" t="str">
        <f>IF(C5903&amp;G5903&amp;D5903&lt;&gt;'Funnel setup'!$K$3&amp;'Funnel setup'!$K$4&amp;'Funnel setup'!$K$6,".",IF(A5902=".",1,A5902+1))</f>
        <v>.</v>
      </c>
      <c r="B5903" s="244" t="str">
        <f t="shared" si="92"/>
        <v/>
      </c>
    </row>
    <row r="5904" spans="1:2" x14ac:dyDescent="0.2">
      <c r="A5904" t="str">
        <f>IF(C5904&amp;G5904&amp;D5904&lt;&gt;'Funnel setup'!$K$3&amp;'Funnel setup'!$K$4&amp;'Funnel setup'!$K$6,".",IF(A5903=".",1,A5903+1))</f>
        <v>.</v>
      </c>
      <c r="B5904" s="244" t="str">
        <f t="shared" si="92"/>
        <v/>
      </c>
    </row>
    <row r="5905" spans="1:2" x14ac:dyDescent="0.2">
      <c r="A5905" t="str">
        <f>IF(C5905&amp;G5905&amp;D5905&lt;&gt;'Funnel setup'!$K$3&amp;'Funnel setup'!$K$4&amp;'Funnel setup'!$K$6,".",IF(A5904=".",1,A5904+1))</f>
        <v>.</v>
      </c>
      <c r="B5905" s="244" t="str">
        <f t="shared" si="92"/>
        <v/>
      </c>
    </row>
    <row r="5906" spans="1:2" x14ac:dyDescent="0.2">
      <c r="A5906" t="str">
        <f>IF(C5906&amp;G5906&amp;D5906&lt;&gt;'Funnel setup'!$K$3&amp;'Funnel setup'!$K$4&amp;'Funnel setup'!$K$6,".",IF(A5905=".",1,A5905+1))</f>
        <v>.</v>
      </c>
      <c r="B5906" s="244" t="str">
        <f t="shared" si="92"/>
        <v/>
      </c>
    </row>
    <row r="5907" spans="1:2" x14ac:dyDescent="0.2">
      <c r="A5907" t="str">
        <f>IF(C5907&amp;G5907&amp;D5907&lt;&gt;'Funnel setup'!$K$3&amp;'Funnel setup'!$K$4&amp;'Funnel setup'!$K$6,".",IF(A5906=".",1,A5906+1))</f>
        <v>.</v>
      </c>
      <c r="B5907" s="244" t="str">
        <f t="shared" si="92"/>
        <v/>
      </c>
    </row>
    <row r="5908" spans="1:2" x14ac:dyDescent="0.2">
      <c r="A5908" t="str">
        <f>IF(C5908&amp;G5908&amp;D5908&lt;&gt;'Funnel setup'!$K$3&amp;'Funnel setup'!$K$4&amp;'Funnel setup'!$K$6,".",IF(A5907=".",1,A5907+1))</f>
        <v>.</v>
      </c>
      <c r="B5908" s="244" t="str">
        <f t="shared" si="92"/>
        <v/>
      </c>
    </row>
    <row r="5909" spans="1:2" x14ac:dyDescent="0.2">
      <c r="A5909" t="str">
        <f>IF(C5909&amp;G5909&amp;D5909&lt;&gt;'Funnel setup'!$K$3&amp;'Funnel setup'!$K$4&amp;'Funnel setup'!$K$6,".",IF(A5908=".",1,A5908+1))</f>
        <v>.</v>
      </c>
      <c r="B5909" s="244" t="str">
        <f t="shared" si="92"/>
        <v/>
      </c>
    </row>
    <row r="5910" spans="1:2" x14ac:dyDescent="0.2">
      <c r="A5910" t="str">
        <f>IF(C5910&amp;G5910&amp;D5910&lt;&gt;'Funnel setup'!$K$3&amp;'Funnel setup'!$K$4&amp;'Funnel setup'!$K$6,".",IF(A5909=".",1,A5909+1))</f>
        <v>.</v>
      </c>
      <c r="B5910" s="244" t="str">
        <f t="shared" si="92"/>
        <v/>
      </c>
    </row>
    <row r="5911" spans="1:2" x14ac:dyDescent="0.2">
      <c r="A5911" t="str">
        <f>IF(C5911&amp;G5911&amp;D5911&lt;&gt;'Funnel setup'!$K$3&amp;'Funnel setup'!$K$4&amp;'Funnel setup'!$K$6,".",IF(A5910=".",1,A5910+1))</f>
        <v>.</v>
      </c>
      <c r="B5911" s="244" t="str">
        <f t="shared" si="92"/>
        <v/>
      </c>
    </row>
    <row r="5912" spans="1:2" x14ac:dyDescent="0.2">
      <c r="A5912" t="str">
        <f>IF(C5912&amp;G5912&amp;D5912&lt;&gt;'Funnel setup'!$K$3&amp;'Funnel setup'!$K$4&amp;'Funnel setup'!$K$6,".",IF(A5911=".",1,A5911+1))</f>
        <v>.</v>
      </c>
      <c r="B5912" s="244" t="str">
        <f t="shared" si="92"/>
        <v/>
      </c>
    </row>
    <row r="5913" spans="1:2" x14ac:dyDescent="0.2">
      <c r="A5913" t="str">
        <f>IF(C5913&amp;G5913&amp;D5913&lt;&gt;'Funnel setup'!$K$3&amp;'Funnel setup'!$K$4&amp;'Funnel setup'!$K$6,".",IF(A5912=".",1,A5912+1))</f>
        <v>.</v>
      </c>
      <c r="B5913" s="244" t="str">
        <f t="shared" si="92"/>
        <v/>
      </c>
    </row>
    <row r="5914" spans="1:2" x14ac:dyDescent="0.2">
      <c r="A5914" t="str">
        <f>IF(C5914&amp;G5914&amp;D5914&lt;&gt;'Funnel setup'!$K$3&amp;'Funnel setup'!$K$4&amp;'Funnel setup'!$K$6,".",IF(A5913=".",1,A5913+1))</f>
        <v>.</v>
      </c>
      <c r="B5914" s="244" t="str">
        <f t="shared" si="92"/>
        <v/>
      </c>
    </row>
    <row r="5915" spans="1:2" x14ac:dyDescent="0.2">
      <c r="A5915" t="str">
        <f>IF(C5915&amp;G5915&amp;D5915&lt;&gt;'Funnel setup'!$K$3&amp;'Funnel setup'!$K$4&amp;'Funnel setup'!$K$6,".",IF(A5914=".",1,A5914+1))</f>
        <v>.</v>
      </c>
      <c r="B5915" s="244" t="str">
        <f t="shared" si="92"/>
        <v/>
      </c>
    </row>
    <row r="5916" spans="1:2" x14ac:dyDescent="0.2">
      <c r="A5916" t="str">
        <f>IF(C5916&amp;G5916&amp;D5916&lt;&gt;'Funnel setup'!$K$3&amp;'Funnel setup'!$K$4&amp;'Funnel setup'!$K$6,".",IF(A5915=".",1,A5915+1))</f>
        <v>.</v>
      </c>
      <c r="B5916" s="244" t="str">
        <f t="shared" si="92"/>
        <v/>
      </c>
    </row>
    <row r="5917" spans="1:2" x14ac:dyDescent="0.2">
      <c r="A5917" t="str">
        <f>IF(C5917&amp;G5917&amp;D5917&lt;&gt;'Funnel setup'!$K$3&amp;'Funnel setup'!$K$4&amp;'Funnel setup'!$K$6,".",IF(A5916=".",1,A5916+1))</f>
        <v>.</v>
      </c>
      <c r="B5917" s="244" t="str">
        <f t="shared" si="92"/>
        <v/>
      </c>
    </row>
    <row r="5918" spans="1:2" x14ac:dyDescent="0.2">
      <c r="A5918" t="str">
        <f>IF(C5918&amp;G5918&amp;D5918&lt;&gt;'Funnel setup'!$K$3&amp;'Funnel setup'!$K$4&amp;'Funnel setup'!$K$6,".",IF(A5917=".",1,A5917+1))</f>
        <v>.</v>
      </c>
      <c r="B5918" s="244" t="str">
        <f t="shared" si="92"/>
        <v/>
      </c>
    </row>
    <row r="5919" spans="1:2" x14ac:dyDescent="0.2">
      <c r="A5919" t="str">
        <f>IF(C5919&amp;G5919&amp;D5919&lt;&gt;'Funnel setup'!$K$3&amp;'Funnel setup'!$K$4&amp;'Funnel setup'!$K$6,".",IF(A5918=".",1,A5918+1))</f>
        <v>.</v>
      </c>
      <c r="B5919" s="244" t="str">
        <f t="shared" si="92"/>
        <v/>
      </c>
    </row>
    <row r="5920" spans="1:2" x14ac:dyDescent="0.2">
      <c r="A5920" t="str">
        <f>IF(C5920&amp;G5920&amp;D5920&lt;&gt;'Funnel setup'!$K$3&amp;'Funnel setup'!$K$4&amp;'Funnel setup'!$K$6,".",IF(A5919=".",1,A5919+1))</f>
        <v>.</v>
      </c>
      <c r="B5920" s="244" t="str">
        <f t="shared" si="92"/>
        <v/>
      </c>
    </row>
    <row r="5921" spans="1:2" x14ac:dyDescent="0.2">
      <c r="A5921" t="str">
        <f>IF(C5921&amp;G5921&amp;D5921&lt;&gt;'Funnel setup'!$K$3&amp;'Funnel setup'!$K$4&amp;'Funnel setup'!$K$6,".",IF(A5920=".",1,A5920+1))</f>
        <v>.</v>
      </c>
      <c r="B5921" s="244" t="str">
        <f t="shared" si="92"/>
        <v/>
      </c>
    </row>
    <row r="5922" spans="1:2" x14ac:dyDescent="0.2">
      <c r="A5922" t="str">
        <f>IF(C5922&amp;G5922&amp;D5922&lt;&gt;'Funnel setup'!$K$3&amp;'Funnel setup'!$K$4&amp;'Funnel setup'!$K$6,".",IF(A5921=".",1,A5921+1))</f>
        <v>.</v>
      </c>
      <c r="B5922" s="244" t="str">
        <f t="shared" si="92"/>
        <v/>
      </c>
    </row>
    <row r="5923" spans="1:2" x14ac:dyDescent="0.2">
      <c r="A5923" t="str">
        <f>IF(C5923&amp;G5923&amp;D5923&lt;&gt;'Funnel setup'!$K$3&amp;'Funnel setup'!$K$4&amp;'Funnel setup'!$K$6,".",IF(A5922=".",1,A5922+1))</f>
        <v>.</v>
      </c>
      <c r="B5923" s="244" t="str">
        <f t="shared" si="92"/>
        <v/>
      </c>
    </row>
    <row r="5924" spans="1:2" x14ac:dyDescent="0.2">
      <c r="A5924" t="str">
        <f>IF(C5924&amp;G5924&amp;D5924&lt;&gt;'Funnel setup'!$K$3&amp;'Funnel setup'!$K$4&amp;'Funnel setup'!$K$6,".",IF(A5923=".",1,A5923+1))</f>
        <v>.</v>
      </c>
      <c r="B5924" s="244" t="str">
        <f t="shared" si="92"/>
        <v/>
      </c>
    </row>
    <row r="5925" spans="1:2" x14ac:dyDescent="0.2">
      <c r="A5925" t="str">
        <f>IF(C5925&amp;G5925&amp;D5925&lt;&gt;'Funnel setup'!$K$3&amp;'Funnel setup'!$K$4&amp;'Funnel setup'!$K$6,".",IF(A5924=".",1,A5924+1))</f>
        <v>.</v>
      </c>
      <c r="B5925" s="244" t="str">
        <f t="shared" si="92"/>
        <v/>
      </c>
    </row>
    <row r="5926" spans="1:2" x14ac:dyDescent="0.2">
      <c r="A5926" t="str">
        <f>IF(C5926&amp;G5926&amp;D5926&lt;&gt;'Funnel setup'!$K$3&amp;'Funnel setup'!$K$4&amp;'Funnel setup'!$K$6,".",IF(A5925=".",1,A5925+1))</f>
        <v>.</v>
      </c>
      <c r="B5926" s="244" t="str">
        <f t="shared" si="92"/>
        <v/>
      </c>
    </row>
    <row r="5927" spans="1:2" x14ac:dyDescent="0.2">
      <c r="A5927" t="str">
        <f>IF(C5927&amp;G5927&amp;D5927&lt;&gt;'Funnel setup'!$K$3&amp;'Funnel setup'!$K$4&amp;'Funnel setup'!$K$6,".",IF(A5926=".",1,A5926+1))</f>
        <v>.</v>
      </c>
      <c r="B5927" s="244" t="str">
        <f t="shared" si="92"/>
        <v/>
      </c>
    </row>
    <row r="5928" spans="1:2" x14ac:dyDescent="0.2">
      <c r="A5928" t="str">
        <f>IF(C5928&amp;G5928&amp;D5928&lt;&gt;'Funnel setup'!$K$3&amp;'Funnel setup'!$K$4&amp;'Funnel setup'!$K$6,".",IF(A5927=".",1,A5927+1))</f>
        <v>.</v>
      </c>
      <c r="B5928" s="244" t="str">
        <f t="shared" si="92"/>
        <v/>
      </c>
    </row>
    <row r="5929" spans="1:2" x14ac:dyDescent="0.2">
      <c r="A5929" t="str">
        <f>IF(C5929&amp;G5929&amp;D5929&lt;&gt;'Funnel setup'!$K$3&amp;'Funnel setup'!$K$4&amp;'Funnel setup'!$K$6,".",IF(A5928=".",1,A5928+1))</f>
        <v>.</v>
      </c>
      <c r="B5929" s="244" t="str">
        <f t="shared" si="92"/>
        <v/>
      </c>
    </row>
    <row r="5930" spans="1:2" x14ac:dyDescent="0.2">
      <c r="A5930" t="str">
        <f>IF(C5930&amp;G5930&amp;D5930&lt;&gt;'Funnel setup'!$K$3&amp;'Funnel setup'!$K$4&amp;'Funnel setup'!$K$6,".",IF(A5929=".",1,A5929+1))</f>
        <v>.</v>
      </c>
      <c r="B5930" s="244" t="str">
        <f t="shared" si="92"/>
        <v/>
      </c>
    </row>
    <row r="5931" spans="1:2" x14ac:dyDescent="0.2">
      <c r="A5931" t="str">
        <f>IF(C5931&amp;G5931&amp;D5931&lt;&gt;'Funnel setup'!$K$3&amp;'Funnel setup'!$K$4&amp;'Funnel setup'!$K$6,".",IF(A5930=".",1,A5930+1))</f>
        <v>.</v>
      </c>
      <c r="B5931" s="244" t="str">
        <f t="shared" si="92"/>
        <v/>
      </c>
    </row>
    <row r="5932" spans="1:2" x14ac:dyDescent="0.2">
      <c r="A5932" t="str">
        <f>IF(C5932&amp;G5932&amp;D5932&lt;&gt;'Funnel setup'!$K$3&amp;'Funnel setup'!$K$4&amp;'Funnel setup'!$K$6,".",IF(A5931=".",1,A5931+1))</f>
        <v>.</v>
      </c>
      <c r="B5932" s="244" t="str">
        <f t="shared" si="92"/>
        <v/>
      </c>
    </row>
    <row r="5933" spans="1:2" x14ac:dyDescent="0.2">
      <c r="A5933" t="str">
        <f>IF(C5933&amp;G5933&amp;D5933&lt;&gt;'Funnel setup'!$K$3&amp;'Funnel setup'!$K$4&amp;'Funnel setup'!$K$6,".",IF(A5932=".",1,A5932+1))</f>
        <v>.</v>
      </c>
      <c r="B5933" s="244" t="str">
        <f t="shared" si="92"/>
        <v/>
      </c>
    </row>
    <row r="5934" spans="1:2" x14ac:dyDescent="0.2">
      <c r="A5934" t="str">
        <f>IF(C5934&amp;G5934&amp;D5934&lt;&gt;'Funnel setup'!$K$3&amp;'Funnel setup'!$K$4&amp;'Funnel setup'!$K$6,".",IF(A5933=".",1,A5933+1))</f>
        <v>.</v>
      </c>
      <c r="B5934" s="244" t="str">
        <f t="shared" si="92"/>
        <v/>
      </c>
    </row>
    <row r="5935" spans="1:2" x14ac:dyDescent="0.2">
      <c r="A5935" t="str">
        <f>IF(C5935&amp;G5935&amp;D5935&lt;&gt;'Funnel setup'!$K$3&amp;'Funnel setup'!$K$4&amp;'Funnel setup'!$K$6,".",IF(A5934=".",1,A5934+1))</f>
        <v>.</v>
      </c>
      <c r="B5935" s="244" t="str">
        <f t="shared" si="92"/>
        <v/>
      </c>
    </row>
    <row r="5936" spans="1:2" x14ac:dyDescent="0.2">
      <c r="A5936" t="str">
        <f>IF(C5936&amp;G5936&amp;D5936&lt;&gt;'Funnel setup'!$K$3&amp;'Funnel setup'!$K$4&amp;'Funnel setup'!$K$6,".",IF(A5935=".",1,A5935+1))</f>
        <v>.</v>
      </c>
      <c r="B5936" s="244" t="str">
        <f t="shared" si="92"/>
        <v/>
      </c>
    </row>
    <row r="5937" spans="1:2" x14ac:dyDescent="0.2">
      <c r="A5937" t="str">
        <f>IF(C5937&amp;G5937&amp;D5937&lt;&gt;'Funnel setup'!$K$3&amp;'Funnel setup'!$K$4&amp;'Funnel setup'!$K$6,".",IF(A5936=".",1,A5936+1))</f>
        <v>.</v>
      </c>
      <c r="B5937" s="244" t="str">
        <f t="shared" si="92"/>
        <v/>
      </c>
    </row>
    <row r="5938" spans="1:2" x14ac:dyDescent="0.2">
      <c r="A5938" t="str">
        <f>IF(C5938&amp;G5938&amp;D5938&lt;&gt;'Funnel setup'!$K$3&amp;'Funnel setup'!$K$4&amp;'Funnel setup'!$K$6,".",IF(A5937=".",1,A5937+1))</f>
        <v>.</v>
      </c>
      <c r="B5938" s="244" t="str">
        <f t="shared" si="92"/>
        <v/>
      </c>
    </row>
    <row r="5939" spans="1:2" x14ac:dyDescent="0.2">
      <c r="A5939" t="str">
        <f>IF(C5939&amp;G5939&amp;D5939&lt;&gt;'Funnel setup'!$K$3&amp;'Funnel setup'!$K$4&amp;'Funnel setup'!$K$6,".",IF(A5938=".",1,A5938+1))</f>
        <v>.</v>
      </c>
      <c r="B5939" s="244" t="str">
        <f t="shared" si="92"/>
        <v/>
      </c>
    </row>
    <row r="5940" spans="1:2" x14ac:dyDescent="0.2">
      <c r="A5940" t="str">
        <f>IF(C5940&amp;G5940&amp;D5940&lt;&gt;'Funnel setup'!$K$3&amp;'Funnel setup'!$K$4&amp;'Funnel setup'!$K$6,".",IF(A5939=".",1,A5939+1))</f>
        <v>.</v>
      </c>
      <c r="B5940" s="244" t="str">
        <f t="shared" si="92"/>
        <v/>
      </c>
    </row>
    <row r="5941" spans="1:2" x14ac:dyDescent="0.2">
      <c r="A5941" t="str">
        <f>IF(C5941&amp;G5941&amp;D5941&lt;&gt;'Funnel setup'!$K$3&amp;'Funnel setup'!$K$4&amp;'Funnel setup'!$K$6,".",IF(A5940=".",1,A5940+1))</f>
        <v>.</v>
      </c>
      <c r="B5941" s="244" t="str">
        <f t="shared" si="92"/>
        <v/>
      </c>
    </row>
    <row r="5942" spans="1:2" x14ac:dyDescent="0.2">
      <c r="A5942" t="str">
        <f>IF(C5942&amp;G5942&amp;D5942&lt;&gt;'Funnel setup'!$K$3&amp;'Funnel setup'!$K$4&amp;'Funnel setup'!$K$6,".",IF(A5941=".",1,A5941+1))</f>
        <v>.</v>
      </c>
      <c r="B5942" s="244" t="str">
        <f t="shared" si="92"/>
        <v/>
      </c>
    </row>
    <row r="5943" spans="1:2" x14ac:dyDescent="0.2">
      <c r="A5943" t="str">
        <f>IF(C5943&amp;G5943&amp;D5943&lt;&gt;'Funnel setup'!$K$3&amp;'Funnel setup'!$K$4&amp;'Funnel setup'!$K$6,".",IF(A5942=".",1,A5942+1))</f>
        <v>.</v>
      </c>
      <c r="B5943" s="244" t="str">
        <f t="shared" si="92"/>
        <v/>
      </c>
    </row>
    <row r="5944" spans="1:2" x14ac:dyDescent="0.2">
      <c r="A5944" t="str">
        <f>IF(C5944&amp;G5944&amp;D5944&lt;&gt;'Funnel setup'!$K$3&amp;'Funnel setup'!$K$4&amp;'Funnel setup'!$K$6,".",IF(A5943=".",1,A5943+1))</f>
        <v>.</v>
      </c>
      <c r="B5944" s="244" t="str">
        <f t="shared" si="92"/>
        <v/>
      </c>
    </row>
    <row r="5945" spans="1:2" x14ac:dyDescent="0.2">
      <c r="A5945" t="str">
        <f>IF(C5945&amp;G5945&amp;D5945&lt;&gt;'Funnel setup'!$K$3&amp;'Funnel setup'!$K$4&amp;'Funnel setup'!$K$6,".",IF(A5944=".",1,A5944+1))</f>
        <v>.</v>
      </c>
      <c r="B5945" s="244" t="str">
        <f t="shared" si="92"/>
        <v/>
      </c>
    </row>
    <row r="5946" spans="1:2" x14ac:dyDescent="0.2">
      <c r="A5946" t="str">
        <f>IF(C5946&amp;G5946&amp;D5946&lt;&gt;'Funnel setup'!$K$3&amp;'Funnel setup'!$K$4&amp;'Funnel setup'!$K$6,".",IF(A5945=".",1,A5945+1))</f>
        <v>.</v>
      </c>
      <c r="B5946" s="244" t="str">
        <f t="shared" si="92"/>
        <v/>
      </c>
    </row>
    <row r="5947" spans="1:2" x14ac:dyDescent="0.2">
      <c r="A5947" t="str">
        <f>IF(C5947&amp;G5947&amp;D5947&lt;&gt;'Funnel setup'!$K$3&amp;'Funnel setup'!$K$4&amp;'Funnel setup'!$K$6,".",IF(A5946=".",1,A5946+1))</f>
        <v>.</v>
      </c>
      <c r="B5947" s="244" t="str">
        <f t="shared" si="92"/>
        <v/>
      </c>
    </row>
    <row r="5948" spans="1:2" x14ac:dyDescent="0.2">
      <c r="A5948" t="str">
        <f>IF(C5948&amp;G5948&amp;D5948&lt;&gt;'Funnel setup'!$K$3&amp;'Funnel setup'!$K$4&amp;'Funnel setup'!$K$6,".",IF(A5947=".",1,A5947+1))</f>
        <v>.</v>
      </c>
      <c r="B5948" s="244" t="str">
        <f t="shared" si="92"/>
        <v/>
      </c>
    </row>
    <row r="5949" spans="1:2" x14ac:dyDescent="0.2">
      <c r="A5949" t="str">
        <f>IF(C5949&amp;G5949&amp;D5949&lt;&gt;'Funnel setup'!$K$3&amp;'Funnel setup'!$K$4&amp;'Funnel setup'!$K$6,".",IF(A5948=".",1,A5948+1))</f>
        <v>.</v>
      </c>
      <c r="B5949" s="244" t="str">
        <f t="shared" si="92"/>
        <v/>
      </c>
    </row>
    <row r="5950" spans="1:2" x14ac:dyDescent="0.2">
      <c r="A5950" t="str">
        <f>IF(C5950&amp;G5950&amp;D5950&lt;&gt;'Funnel setup'!$K$3&amp;'Funnel setup'!$K$4&amp;'Funnel setup'!$K$6,".",IF(A5949=".",1,A5949+1))</f>
        <v>.</v>
      </c>
      <c r="B5950" s="244" t="str">
        <f t="shared" si="92"/>
        <v/>
      </c>
    </row>
    <row r="5951" spans="1:2" x14ac:dyDescent="0.2">
      <c r="A5951" t="str">
        <f>IF(C5951&amp;G5951&amp;D5951&lt;&gt;'Funnel setup'!$K$3&amp;'Funnel setup'!$K$4&amp;'Funnel setup'!$K$6,".",IF(A5950=".",1,A5950+1))</f>
        <v>.</v>
      </c>
      <c r="B5951" s="244" t="str">
        <f t="shared" si="92"/>
        <v/>
      </c>
    </row>
    <row r="5952" spans="1:2" x14ac:dyDescent="0.2">
      <c r="A5952" t="str">
        <f>IF(C5952&amp;G5952&amp;D5952&lt;&gt;'Funnel setup'!$K$3&amp;'Funnel setup'!$K$4&amp;'Funnel setup'!$K$6,".",IF(A5951=".",1,A5951+1))</f>
        <v>.</v>
      </c>
      <c r="B5952" s="244" t="str">
        <f t="shared" si="92"/>
        <v/>
      </c>
    </row>
    <row r="5953" spans="1:2" x14ac:dyDescent="0.2">
      <c r="A5953" t="str">
        <f>IF(C5953&amp;G5953&amp;D5953&lt;&gt;'Funnel setup'!$K$3&amp;'Funnel setup'!$K$4&amp;'Funnel setup'!$K$6,".",IF(A5952=".",1,A5952+1))</f>
        <v>.</v>
      </c>
      <c r="B5953" s="244" t="str">
        <f t="shared" si="92"/>
        <v/>
      </c>
    </row>
    <row r="5954" spans="1:2" x14ac:dyDescent="0.2">
      <c r="A5954" t="str">
        <f>IF(C5954&amp;G5954&amp;D5954&lt;&gt;'Funnel setup'!$K$3&amp;'Funnel setup'!$K$4&amp;'Funnel setup'!$K$6,".",IF(A5953=".",1,A5953+1))</f>
        <v>.</v>
      </c>
      <c r="B5954" s="244" t="str">
        <f t="shared" ref="B5954:B6017" si="93">C5954&amp;D5954&amp;F5954&amp;G5954</f>
        <v/>
      </c>
    </row>
    <row r="5955" spans="1:2" x14ac:dyDescent="0.2">
      <c r="A5955" t="str">
        <f>IF(C5955&amp;G5955&amp;D5955&lt;&gt;'Funnel setup'!$K$3&amp;'Funnel setup'!$K$4&amp;'Funnel setup'!$K$6,".",IF(A5954=".",1,A5954+1))</f>
        <v>.</v>
      </c>
      <c r="B5955" s="244" t="str">
        <f t="shared" si="93"/>
        <v/>
      </c>
    </row>
    <row r="5956" spans="1:2" x14ac:dyDescent="0.2">
      <c r="A5956" t="str">
        <f>IF(C5956&amp;G5956&amp;D5956&lt;&gt;'Funnel setup'!$K$3&amp;'Funnel setup'!$K$4&amp;'Funnel setup'!$K$6,".",IF(A5955=".",1,A5955+1))</f>
        <v>.</v>
      </c>
      <c r="B5956" s="244" t="str">
        <f t="shared" si="93"/>
        <v/>
      </c>
    </row>
    <row r="5957" spans="1:2" x14ac:dyDescent="0.2">
      <c r="A5957" t="str">
        <f>IF(C5957&amp;G5957&amp;D5957&lt;&gt;'Funnel setup'!$K$3&amp;'Funnel setup'!$K$4&amp;'Funnel setup'!$K$6,".",IF(A5956=".",1,A5956+1))</f>
        <v>.</v>
      </c>
      <c r="B5957" s="244" t="str">
        <f t="shared" si="93"/>
        <v/>
      </c>
    </row>
    <row r="5958" spans="1:2" x14ac:dyDescent="0.2">
      <c r="A5958" t="str">
        <f>IF(C5958&amp;G5958&amp;D5958&lt;&gt;'Funnel setup'!$K$3&amp;'Funnel setup'!$K$4&amp;'Funnel setup'!$K$6,".",IF(A5957=".",1,A5957+1))</f>
        <v>.</v>
      </c>
      <c r="B5958" s="244" t="str">
        <f t="shared" si="93"/>
        <v/>
      </c>
    </row>
    <row r="5959" spans="1:2" x14ac:dyDescent="0.2">
      <c r="A5959" t="str">
        <f>IF(C5959&amp;G5959&amp;D5959&lt;&gt;'Funnel setup'!$K$3&amp;'Funnel setup'!$K$4&amp;'Funnel setup'!$K$6,".",IF(A5958=".",1,A5958+1))</f>
        <v>.</v>
      </c>
      <c r="B5959" s="244" t="str">
        <f t="shared" si="93"/>
        <v/>
      </c>
    </row>
    <row r="5960" spans="1:2" x14ac:dyDescent="0.2">
      <c r="A5960" t="str">
        <f>IF(C5960&amp;G5960&amp;D5960&lt;&gt;'Funnel setup'!$K$3&amp;'Funnel setup'!$K$4&amp;'Funnel setup'!$K$6,".",IF(A5959=".",1,A5959+1))</f>
        <v>.</v>
      </c>
      <c r="B5960" s="244" t="str">
        <f t="shared" si="93"/>
        <v/>
      </c>
    </row>
    <row r="5961" spans="1:2" x14ac:dyDescent="0.2">
      <c r="A5961" t="str">
        <f>IF(C5961&amp;G5961&amp;D5961&lt;&gt;'Funnel setup'!$K$3&amp;'Funnel setup'!$K$4&amp;'Funnel setup'!$K$6,".",IF(A5960=".",1,A5960+1))</f>
        <v>.</v>
      </c>
      <c r="B5961" s="244" t="str">
        <f t="shared" si="93"/>
        <v/>
      </c>
    </row>
    <row r="5962" spans="1:2" x14ac:dyDescent="0.2">
      <c r="A5962" t="str">
        <f>IF(C5962&amp;G5962&amp;D5962&lt;&gt;'Funnel setup'!$K$3&amp;'Funnel setup'!$K$4&amp;'Funnel setup'!$K$6,".",IF(A5961=".",1,A5961+1))</f>
        <v>.</v>
      </c>
      <c r="B5962" s="244" t="str">
        <f t="shared" si="93"/>
        <v/>
      </c>
    </row>
    <row r="5963" spans="1:2" x14ac:dyDescent="0.2">
      <c r="A5963" t="str">
        <f>IF(C5963&amp;G5963&amp;D5963&lt;&gt;'Funnel setup'!$K$3&amp;'Funnel setup'!$K$4&amp;'Funnel setup'!$K$6,".",IF(A5962=".",1,A5962+1))</f>
        <v>.</v>
      </c>
      <c r="B5963" s="244" t="str">
        <f t="shared" si="93"/>
        <v/>
      </c>
    </row>
    <row r="5964" spans="1:2" x14ac:dyDescent="0.2">
      <c r="A5964" t="str">
        <f>IF(C5964&amp;G5964&amp;D5964&lt;&gt;'Funnel setup'!$K$3&amp;'Funnel setup'!$K$4&amp;'Funnel setup'!$K$6,".",IF(A5963=".",1,A5963+1))</f>
        <v>.</v>
      </c>
      <c r="B5964" s="244" t="str">
        <f t="shared" si="93"/>
        <v/>
      </c>
    </row>
    <row r="5965" spans="1:2" x14ac:dyDescent="0.2">
      <c r="A5965" t="str">
        <f>IF(C5965&amp;G5965&amp;D5965&lt;&gt;'Funnel setup'!$K$3&amp;'Funnel setup'!$K$4&amp;'Funnel setup'!$K$6,".",IF(A5964=".",1,A5964+1))</f>
        <v>.</v>
      </c>
      <c r="B5965" s="244" t="str">
        <f t="shared" si="93"/>
        <v/>
      </c>
    </row>
    <row r="5966" spans="1:2" x14ac:dyDescent="0.2">
      <c r="A5966" t="str">
        <f>IF(C5966&amp;G5966&amp;D5966&lt;&gt;'Funnel setup'!$K$3&amp;'Funnel setup'!$K$4&amp;'Funnel setup'!$K$6,".",IF(A5965=".",1,A5965+1))</f>
        <v>.</v>
      </c>
      <c r="B5966" s="244" t="str">
        <f t="shared" si="93"/>
        <v/>
      </c>
    </row>
    <row r="5967" spans="1:2" x14ac:dyDescent="0.2">
      <c r="A5967" t="str">
        <f>IF(C5967&amp;G5967&amp;D5967&lt;&gt;'Funnel setup'!$K$3&amp;'Funnel setup'!$K$4&amp;'Funnel setup'!$K$6,".",IF(A5966=".",1,A5966+1))</f>
        <v>.</v>
      </c>
      <c r="B5967" s="244" t="str">
        <f t="shared" si="93"/>
        <v/>
      </c>
    </row>
    <row r="5968" spans="1:2" x14ac:dyDescent="0.2">
      <c r="A5968" t="str">
        <f>IF(C5968&amp;G5968&amp;D5968&lt;&gt;'Funnel setup'!$K$3&amp;'Funnel setup'!$K$4&amp;'Funnel setup'!$K$6,".",IF(A5967=".",1,A5967+1))</f>
        <v>.</v>
      </c>
      <c r="B5968" s="244" t="str">
        <f t="shared" si="93"/>
        <v/>
      </c>
    </row>
    <row r="5969" spans="1:2" x14ac:dyDescent="0.2">
      <c r="A5969" t="str">
        <f>IF(C5969&amp;G5969&amp;D5969&lt;&gt;'Funnel setup'!$K$3&amp;'Funnel setup'!$K$4&amp;'Funnel setup'!$K$6,".",IF(A5968=".",1,A5968+1))</f>
        <v>.</v>
      </c>
      <c r="B5969" s="244" t="str">
        <f t="shared" si="93"/>
        <v/>
      </c>
    </row>
    <row r="5970" spans="1:2" x14ac:dyDescent="0.2">
      <c r="A5970" t="str">
        <f>IF(C5970&amp;G5970&amp;D5970&lt;&gt;'Funnel setup'!$K$3&amp;'Funnel setup'!$K$4&amp;'Funnel setup'!$K$6,".",IF(A5969=".",1,A5969+1))</f>
        <v>.</v>
      </c>
      <c r="B5970" s="244" t="str">
        <f t="shared" si="93"/>
        <v/>
      </c>
    </row>
    <row r="5971" spans="1:2" x14ac:dyDescent="0.2">
      <c r="A5971" t="str">
        <f>IF(C5971&amp;G5971&amp;D5971&lt;&gt;'Funnel setup'!$K$3&amp;'Funnel setup'!$K$4&amp;'Funnel setup'!$K$6,".",IF(A5970=".",1,A5970+1))</f>
        <v>.</v>
      </c>
      <c r="B5971" s="244" t="str">
        <f t="shared" si="93"/>
        <v/>
      </c>
    </row>
    <row r="5972" spans="1:2" x14ac:dyDescent="0.2">
      <c r="A5972" t="str">
        <f>IF(C5972&amp;G5972&amp;D5972&lt;&gt;'Funnel setup'!$K$3&amp;'Funnel setup'!$K$4&amp;'Funnel setup'!$K$6,".",IF(A5971=".",1,A5971+1))</f>
        <v>.</v>
      </c>
      <c r="B5972" s="244" t="str">
        <f t="shared" si="93"/>
        <v/>
      </c>
    </row>
    <row r="5973" spans="1:2" x14ac:dyDescent="0.2">
      <c r="A5973" t="str">
        <f>IF(C5973&amp;G5973&amp;D5973&lt;&gt;'Funnel setup'!$K$3&amp;'Funnel setup'!$K$4&amp;'Funnel setup'!$K$6,".",IF(A5972=".",1,A5972+1))</f>
        <v>.</v>
      </c>
      <c r="B5973" s="244" t="str">
        <f t="shared" si="93"/>
        <v/>
      </c>
    </row>
    <row r="5974" spans="1:2" x14ac:dyDescent="0.2">
      <c r="A5974" t="str">
        <f>IF(C5974&amp;G5974&amp;D5974&lt;&gt;'Funnel setup'!$K$3&amp;'Funnel setup'!$K$4&amp;'Funnel setup'!$K$6,".",IF(A5973=".",1,A5973+1))</f>
        <v>.</v>
      </c>
      <c r="B5974" s="244" t="str">
        <f t="shared" si="93"/>
        <v/>
      </c>
    </row>
    <row r="5975" spans="1:2" x14ac:dyDescent="0.2">
      <c r="A5975" t="str">
        <f>IF(C5975&amp;G5975&amp;D5975&lt;&gt;'Funnel setup'!$K$3&amp;'Funnel setup'!$K$4&amp;'Funnel setup'!$K$6,".",IF(A5974=".",1,A5974+1))</f>
        <v>.</v>
      </c>
      <c r="B5975" s="244" t="str">
        <f t="shared" si="93"/>
        <v/>
      </c>
    </row>
    <row r="5976" spans="1:2" x14ac:dyDescent="0.2">
      <c r="A5976" t="str">
        <f>IF(C5976&amp;G5976&amp;D5976&lt;&gt;'Funnel setup'!$K$3&amp;'Funnel setup'!$K$4&amp;'Funnel setup'!$K$6,".",IF(A5975=".",1,A5975+1))</f>
        <v>.</v>
      </c>
      <c r="B5976" s="244" t="str">
        <f t="shared" si="93"/>
        <v/>
      </c>
    </row>
    <row r="5977" spans="1:2" x14ac:dyDescent="0.2">
      <c r="A5977" t="str">
        <f>IF(C5977&amp;G5977&amp;D5977&lt;&gt;'Funnel setup'!$K$3&amp;'Funnel setup'!$K$4&amp;'Funnel setup'!$K$6,".",IF(A5976=".",1,A5976+1))</f>
        <v>.</v>
      </c>
      <c r="B5977" s="244" t="str">
        <f t="shared" si="93"/>
        <v/>
      </c>
    </row>
    <row r="5978" spans="1:2" x14ac:dyDescent="0.2">
      <c r="A5978" t="str">
        <f>IF(C5978&amp;G5978&amp;D5978&lt;&gt;'Funnel setup'!$K$3&amp;'Funnel setup'!$K$4&amp;'Funnel setup'!$K$6,".",IF(A5977=".",1,A5977+1))</f>
        <v>.</v>
      </c>
      <c r="B5978" s="244" t="str">
        <f t="shared" si="93"/>
        <v/>
      </c>
    </row>
    <row r="5979" spans="1:2" x14ac:dyDescent="0.2">
      <c r="A5979" t="str">
        <f>IF(C5979&amp;G5979&amp;D5979&lt;&gt;'Funnel setup'!$K$3&amp;'Funnel setup'!$K$4&amp;'Funnel setup'!$K$6,".",IF(A5978=".",1,A5978+1))</f>
        <v>.</v>
      </c>
      <c r="B5979" s="244" t="str">
        <f t="shared" si="93"/>
        <v/>
      </c>
    </row>
    <row r="5980" spans="1:2" x14ac:dyDescent="0.2">
      <c r="A5980" t="str">
        <f>IF(C5980&amp;G5980&amp;D5980&lt;&gt;'Funnel setup'!$K$3&amp;'Funnel setup'!$K$4&amp;'Funnel setup'!$K$6,".",IF(A5979=".",1,A5979+1))</f>
        <v>.</v>
      </c>
      <c r="B5980" s="244" t="str">
        <f t="shared" si="93"/>
        <v/>
      </c>
    </row>
    <row r="5981" spans="1:2" x14ac:dyDescent="0.2">
      <c r="A5981" t="str">
        <f>IF(C5981&amp;G5981&amp;D5981&lt;&gt;'Funnel setup'!$K$3&amp;'Funnel setup'!$K$4&amp;'Funnel setup'!$K$6,".",IF(A5980=".",1,A5980+1))</f>
        <v>.</v>
      </c>
      <c r="B5981" s="244" t="str">
        <f t="shared" si="93"/>
        <v/>
      </c>
    </row>
    <row r="5982" spans="1:2" x14ac:dyDescent="0.2">
      <c r="A5982" t="str">
        <f>IF(C5982&amp;G5982&amp;D5982&lt;&gt;'Funnel setup'!$K$3&amp;'Funnel setup'!$K$4&amp;'Funnel setup'!$K$6,".",IF(A5981=".",1,A5981+1))</f>
        <v>.</v>
      </c>
      <c r="B5982" s="244" t="str">
        <f t="shared" si="93"/>
        <v/>
      </c>
    </row>
    <row r="5983" spans="1:2" x14ac:dyDescent="0.2">
      <c r="A5983" t="str">
        <f>IF(C5983&amp;G5983&amp;D5983&lt;&gt;'Funnel setup'!$K$3&amp;'Funnel setup'!$K$4&amp;'Funnel setup'!$K$6,".",IF(A5982=".",1,A5982+1))</f>
        <v>.</v>
      </c>
      <c r="B5983" s="244" t="str">
        <f t="shared" si="93"/>
        <v/>
      </c>
    </row>
    <row r="5984" spans="1:2" x14ac:dyDescent="0.2">
      <c r="A5984" t="str">
        <f>IF(C5984&amp;G5984&amp;D5984&lt;&gt;'Funnel setup'!$K$3&amp;'Funnel setup'!$K$4&amp;'Funnel setup'!$K$6,".",IF(A5983=".",1,A5983+1))</f>
        <v>.</v>
      </c>
      <c r="B5984" s="244" t="str">
        <f t="shared" si="93"/>
        <v/>
      </c>
    </row>
    <row r="5985" spans="1:2" x14ac:dyDescent="0.2">
      <c r="A5985" t="str">
        <f>IF(C5985&amp;G5985&amp;D5985&lt;&gt;'Funnel setup'!$K$3&amp;'Funnel setup'!$K$4&amp;'Funnel setup'!$K$6,".",IF(A5984=".",1,A5984+1))</f>
        <v>.</v>
      </c>
      <c r="B5985" s="244" t="str">
        <f t="shared" si="93"/>
        <v/>
      </c>
    </row>
    <row r="5986" spans="1:2" x14ac:dyDescent="0.2">
      <c r="A5986" t="str">
        <f>IF(C5986&amp;G5986&amp;D5986&lt;&gt;'Funnel setup'!$K$3&amp;'Funnel setup'!$K$4&amp;'Funnel setup'!$K$6,".",IF(A5985=".",1,A5985+1))</f>
        <v>.</v>
      </c>
      <c r="B5986" s="244" t="str">
        <f t="shared" si="93"/>
        <v/>
      </c>
    </row>
    <row r="5987" spans="1:2" x14ac:dyDescent="0.2">
      <c r="A5987" t="str">
        <f>IF(C5987&amp;G5987&amp;D5987&lt;&gt;'Funnel setup'!$K$3&amp;'Funnel setup'!$K$4&amp;'Funnel setup'!$K$6,".",IF(A5986=".",1,A5986+1))</f>
        <v>.</v>
      </c>
      <c r="B5987" s="244" t="str">
        <f t="shared" si="93"/>
        <v/>
      </c>
    </row>
    <row r="5988" spans="1:2" x14ac:dyDescent="0.2">
      <c r="A5988" t="str">
        <f>IF(C5988&amp;G5988&amp;D5988&lt;&gt;'Funnel setup'!$K$3&amp;'Funnel setup'!$K$4&amp;'Funnel setup'!$K$6,".",IF(A5987=".",1,A5987+1))</f>
        <v>.</v>
      </c>
      <c r="B5988" s="244" t="str">
        <f t="shared" si="93"/>
        <v/>
      </c>
    </row>
    <row r="5989" spans="1:2" x14ac:dyDescent="0.2">
      <c r="A5989" t="str">
        <f>IF(C5989&amp;G5989&amp;D5989&lt;&gt;'Funnel setup'!$K$3&amp;'Funnel setup'!$K$4&amp;'Funnel setup'!$K$6,".",IF(A5988=".",1,A5988+1))</f>
        <v>.</v>
      </c>
      <c r="B5989" s="244" t="str">
        <f t="shared" si="93"/>
        <v/>
      </c>
    </row>
    <row r="5990" spans="1:2" x14ac:dyDescent="0.2">
      <c r="A5990" t="str">
        <f>IF(C5990&amp;G5990&amp;D5990&lt;&gt;'Funnel setup'!$K$3&amp;'Funnel setup'!$K$4&amp;'Funnel setup'!$K$6,".",IF(A5989=".",1,A5989+1))</f>
        <v>.</v>
      </c>
      <c r="B5990" s="244" t="str">
        <f t="shared" si="93"/>
        <v/>
      </c>
    </row>
    <row r="5991" spans="1:2" x14ac:dyDescent="0.2">
      <c r="A5991" t="str">
        <f>IF(C5991&amp;G5991&amp;D5991&lt;&gt;'Funnel setup'!$K$3&amp;'Funnel setup'!$K$4&amp;'Funnel setup'!$K$6,".",IF(A5990=".",1,A5990+1))</f>
        <v>.</v>
      </c>
      <c r="B5991" s="244" t="str">
        <f t="shared" si="93"/>
        <v/>
      </c>
    </row>
    <row r="5992" spans="1:2" x14ac:dyDescent="0.2">
      <c r="A5992" t="str">
        <f>IF(C5992&amp;G5992&amp;D5992&lt;&gt;'Funnel setup'!$K$3&amp;'Funnel setup'!$K$4&amp;'Funnel setup'!$K$6,".",IF(A5991=".",1,A5991+1))</f>
        <v>.</v>
      </c>
      <c r="B5992" s="244" t="str">
        <f t="shared" si="93"/>
        <v/>
      </c>
    </row>
    <row r="5993" spans="1:2" x14ac:dyDescent="0.2">
      <c r="A5993" t="str">
        <f>IF(C5993&amp;G5993&amp;D5993&lt;&gt;'Funnel setup'!$K$3&amp;'Funnel setup'!$K$4&amp;'Funnel setup'!$K$6,".",IF(A5992=".",1,A5992+1))</f>
        <v>.</v>
      </c>
      <c r="B5993" s="244" t="str">
        <f t="shared" si="93"/>
        <v/>
      </c>
    </row>
    <row r="5994" spans="1:2" x14ac:dyDescent="0.2">
      <c r="A5994" t="str">
        <f>IF(C5994&amp;G5994&amp;D5994&lt;&gt;'Funnel setup'!$K$3&amp;'Funnel setup'!$K$4&amp;'Funnel setup'!$K$6,".",IF(A5993=".",1,A5993+1))</f>
        <v>.</v>
      </c>
      <c r="B5994" s="244" t="str">
        <f t="shared" si="93"/>
        <v/>
      </c>
    </row>
    <row r="5995" spans="1:2" x14ac:dyDescent="0.2">
      <c r="A5995" t="str">
        <f>IF(C5995&amp;G5995&amp;D5995&lt;&gt;'Funnel setup'!$K$3&amp;'Funnel setup'!$K$4&amp;'Funnel setup'!$K$6,".",IF(A5994=".",1,A5994+1))</f>
        <v>.</v>
      </c>
      <c r="B5995" s="244" t="str">
        <f t="shared" si="93"/>
        <v/>
      </c>
    </row>
    <row r="5996" spans="1:2" x14ac:dyDescent="0.2">
      <c r="A5996" t="str">
        <f>IF(C5996&amp;G5996&amp;D5996&lt;&gt;'Funnel setup'!$K$3&amp;'Funnel setup'!$K$4&amp;'Funnel setup'!$K$6,".",IF(A5995=".",1,A5995+1))</f>
        <v>.</v>
      </c>
      <c r="B5996" s="244" t="str">
        <f t="shared" si="93"/>
        <v/>
      </c>
    </row>
    <row r="5997" spans="1:2" x14ac:dyDescent="0.2">
      <c r="A5997" t="str">
        <f>IF(C5997&amp;G5997&amp;D5997&lt;&gt;'Funnel setup'!$K$3&amp;'Funnel setup'!$K$4&amp;'Funnel setup'!$K$6,".",IF(A5996=".",1,A5996+1))</f>
        <v>.</v>
      </c>
      <c r="B5997" s="244" t="str">
        <f t="shared" si="93"/>
        <v/>
      </c>
    </row>
    <row r="5998" spans="1:2" x14ac:dyDescent="0.2">
      <c r="A5998" t="str">
        <f>IF(C5998&amp;G5998&amp;D5998&lt;&gt;'Funnel setup'!$K$3&amp;'Funnel setup'!$K$4&amp;'Funnel setup'!$K$6,".",IF(A5997=".",1,A5997+1))</f>
        <v>.</v>
      </c>
      <c r="B5998" s="244" t="str">
        <f t="shared" si="93"/>
        <v/>
      </c>
    </row>
    <row r="5999" spans="1:2" x14ac:dyDescent="0.2">
      <c r="A5999" t="str">
        <f>IF(C5999&amp;G5999&amp;D5999&lt;&gt;'Funnel setup'!$K$3&amp;'Funnel setup'!$K$4&amp;'Funnel setup'!$K$6,".",IF(A5998=".",1,A5998+1))</f>
        <v>.</v>
      </c>
      <c r="B5999" s="244" t="str">
        <f t="shared" si="93"/>
        <v/>
      </c>
    </row>
    <row r="6000" spans="1:2" x14ac:dyDescent="0.2">
      <c r="A6000" t="str">
        <f>IF(C6000&amp;G6000&amp;D6000&lt;&gt;'Funnel setup'!$K$3&amp;'Funnel setup'!$K$4&amp;'Funnel setup'!$K$6,".",IF(A5999=".",1,A5999+1))</f>
        <v>.</v>
      </c>
      <c r="B6000" s="244" t="str">
        <f t="shared" si="93"/>
        <v/>
      </c>
    </row>
    <row r="6001" spans="1:2" x14ac:dyDescent="0.2">
      <c r="A6001" t="str">
        <f>IF(C6001&amp;G6001&amp;D6001&lt;&gt;'Funnel setup'!$K$3&amp;'Funnel setup'!$K$4&amp;'Funnel setup'!$K$6,".",IF(A6000=".",1,A6000+1))</f>
        <v>.</v>
      </c>
      <c r="B6001" s="244" t="str">
        <f t="shared" si="93"/>
        <v/>
      </c>
    </row>
    <row r="6002" spans="1:2" x14ac:dyDescent="0.2">
      <c r="A6002" t="str">
        <f>IF(C6002&amp;G6002&amp;D6002&lt;&gt;'Funnel setup'!$K$3&amp;'Funnel setup'!$K$4&amp;'Funnel setup'!$K$6,".",IF(A6001=".",1,A6001+1))</f>
        <v>.</v>
      </c>
      <c r="B6002" s="244" t="str">
        <f t="shared" si="93"/>
        <v/>
      </c>
    </row>
    <row r="6003" spans="1:2" x14ac:dyDescent="0.2">
      <c r="A6003" t="str">
        <f>IF(C6003&amp;G6003&amp;D6003&lt;&gt;'Funnel setup'!$K$3&amp;'Funnel setup'!$K$4&amp;'Funnel setup'!$K$6,".",IF(A6002=".",1,A6002+1))</f>
        <v>.</v>
      </c>
      <c r="B6003" s="244" t="str">
        <f t="shared" si="93"/>
        <v/>
      </c>
    </row>
    <row r="6004" spans="1:2" x14ac:dyDescent="0.2">
      <c r="A6004" t="str">
        <f>IF(C6004&amp;G6004&amp;D6004&lt;&gt;'Funnel setup'!$K$3&amp;'Funnel setup'!$K$4&amp;'Funnel setup'!$K$6,".",IF(A6003=".",1,A6003+1))</f>
        <v>.</v>
      </c>
      <c r="B6004" s="244" t="str">
        <f t="shared" si="93"/>
        <v/>
      </c>
    </row>
    <row r="6005" spans="1:2" x14ac:dyDescent="0.2">
      <c r="A6005" t="str">
        <f>IF(C6005&amp;G6005&amp;D6005&lt;&gt;'Funnel setup'!$K$3&amp;'Funnel setup'!$K$4&amp;'Funnel setup'!$K$6,".",IF(A6004=".",1,A6004+1))</f>
        <v>.</v>
      </c>
      <c r="B6005" s="244" t="str">
        <f t="shared" si="93"/>
        <v/>
      </c>
    </row>
    <row r="6006" spans="1:2" x14ac:dyDescent="0.2">
      <c r="A6006" t="str">
        <f>IF(C6006&amp;G6006&amp;D6006&lt;&gt;'Funnel setup'!$K$3&amp;'Funnel setup'!$K$4&amp;'Funnel setup'!$K$6,".",IF(A6005=".",1,A6005+1))</f>
        <v>.</v>
      </c>
      <c r="B6006" s="244" t="str">
        <f t="shared" si="93"/>
        <v/>
      </c>
    </row>
    <row r="6007" spans="1:2" x14ac:dyDescent="0.2">
      <c r="A6007" t="str">
        <f>IF(C6007&amp;G6007&amp;D6007&lt;&gt;'Funnel setup'!$K$3&amp;'Funnel setup'!$K$4&amp;'Funnel setup'!$K$6,".",IF(A6006=".",1,A6006+1))</f>
        <v>.</v>
      </c>
      <c r="B6007" s="244" t="str">
        <f t="shared" si="93"/>
        <v/>
      </c>
    </row>
    <row r="6008" spans="1:2" x14ac:dyDescent="0.2">
      <c r="A6008" t="str">
        <f>IF(C6008&amp;G6008&amp;D6008&lt;&gt;'Funnel setup'!$K$3&amp;'Funnel setup'!$K$4&amp;'Funnel setup'!$K$6,".",IF(A6007=".",1,A6007+1))</f>
        <v>.</v>
      </c>
      <c r="B6008" s="244" t="str">
        <f t="shared" si="93"/>
        <v/>
      </c>
    </row>
    <row r="6009" spans="1:2" x14ac:dyDescent="0.2">
      <c r="A6009" t="str">
        <f>IF(C6009&amp;G6009&amp;D6009&lt;&gt;'Funnel setup'!$K$3&amp;'Funnel setup'!$K$4&amp;'Funnel setup'!$K$6,".",IF(A6008=".",1,A6008+1))</f>
        <v>.</v>
      </c>
      <c r="B6009" s="244" t="str">
        <f t="shared" si="93"/>
        <v/>
      </c>
    </row>
    <row r="6010" spans="1:2" x14ac:dyDescent="0.2">
      <c r="A6010" t="str">
        <f>IF(C6010&amp;G6010&amp;D6010&lt;&gt;'Funnel setup'!$K$3&amp;'Funnel setup'!$K$4&amp;'Funnel setup'!$K$6,".",IF(A6009=".",1,A6009+1))</f>
        <v>.</v>
      </c>
      <c r="B6010" s="244" t="str">
        <f t="shared" si="93"/>
        <v/>
      </c>
    </row>
    <row r="6011" spans="1:2" x14ac:dyDescent="0.2">
      <c r="A6011" t="str">
        <f>IF(C6011&amp;G6011&amp;D6011&lt;&gt;'Funnel setup'!$K$3&amp;'Funnel setup'!$K$4&amp;'Funnel setup'!$K$6,".",IF(A6010=".",1,A6010+1))</f>
        <v>.</v>
      </c>
      <c r="B6011" s="244" t="str">
        <f t="shared" si="93"/>
        <v/>
      </c>
    </row>
    <row r="6012" spans="1:2" x14ac:dyDescent="0.2">
      <c r="A6012" t="str">
        <f>IF(C6012&amp;G6012&amp;D6012&lt;&gt;'Funnel setup'!$K$3&amp;'Funnel setup'!$K$4&amp;'Funnel setup'!$K$6,".",IF(A6011=".",1,A6011+1))</f>
        <v>.</v>
      </c>
      <c r="B6012" s="244" t="str">
        <f t="shared" si="93"/>
        <v/>
      </c>
    </row>
    <row r="6013" spans="1:2" x14ac:dyDescent="0.2">
      <c r="A6013" t="str">
        <f>IF(C6013&amp;G6013&amp;D6013&lt;&gt;'Funnel setup'!$K$3&amp;'Funnel setup'!$K$4&amp;'Funnel setup'!$K$6,".",IF(A6012=".",1,A6012+1))</f>
        <v>.</v>
      </c>
      <c r="B6013" s="244" t="str">
        <f t="shared" si="93"/>
        <v/>
      </c>
    </row>
    <row r="6014" spans="1:2" x14ac:dyDescent="0.2">
      <c r="A6014" t="str">
        <f>IF(C6014&amp;G6014&amp;D6014&lt;&gt;'Funnel setup'!$K$3&amp;'Funnel setup'!$K$4&amp;'Funnel setup'!$K$6,".",IF(A6013=".",1,A6013+1))</f>
        <v>.</v>
      </c>
      <c r="B6014" s="244" t="str">
        <f t="shared" si="93"/>
        <v/>
      </c>
    </row>
    <row r="6015" spans="1:2" x14ac:dyDescent="0.2">
      <c r="A6015" t="str">
        <f>IF(C6015&amp;G6015&amp;D6015&lt;&gt;'Funnel setup'!$K$3&amp;'Funnel setup'!$K$4&amp;'Funnel setup'!$K$6,".",IF(A6014=".",1,A6014+1))</f>
        <v>.</v>
      </c>
      <c r="B6015" s="244" t="str">
        <f t="shared" si="93"/>
        <v/>
      </c>
    </row>
    <row r="6016" spans="1:2" x14ac:dyDescent="0.2">
      <c r="A6016" t="str">
        <f>IF(C6016&amp;G6016&amp;D6016&lt;&gt;'Funnel setup'!$K$3&amp;'Funnel setup'!$K$4&amp;'Funnel setup'!$K$6,".",IF(A6015=".",1,A6015+1))</f>
        <v>.</v>
      </c>
      <c r="B6016" s="244" t="str">
        <f t="shared" si="93"/>
        <v/>
      </c>
    </row>
    <row r="6017" spans="1:2" x14ac:dyDescent="0.2">
      <c r="A6017" t="str">
        <f>IF(C6017&amp;G6017&amp;D6017&lt;&gt;'Funnel setup'!$K$3&amp;'Funnel setup'!$K$4&amp;'Funnel setup'!$K$6,".",IF(A6016=".",1,A6016+1))</f>
        <v>.</v>
      </c>
      <c r="B6017" s="244" t="str">
        <f t="shared" si="93"/>
        <v/>
      </c>
    </row>
    <row r="6018" spans="1:2" x14ac:dyDescent="0.2">
      <c r="A6018" t="str">
        <f>IF(C6018&amp;G6018&amp;D6018&lt;&gt;'Funnel setup'!$K$3&amp;'Funnel setup'!$K$4&amp;'Funnel setup'!$K$6,".",IF(A6017=".",1,A6017+1))</f>
        <v>.</v>
      </c>
      <c r="B6018" s="244" t="str">
        <f t="shared" ref="B6018:B6081" si="94">C6018&amp;D6018&amp;F6018&amp;G6018</f>
        <v/>
      </c>
    </row>
    <row r="6019" spans="1:2" x14ac:dyDescent="0.2">
      <c r="A6019" t="str">
        <f>IF(C6019&amp;G6019&amp;D6019&lt;&gt;'Funnel setup'!$K$3&amp;'Funnel setup'!$K$4&amp;'Funnel setup'!$K$6,".",IF(A6018=".",1,A6018+1))</f>
        <v>.</v>
      </c>
      <c r="B6019" s="244" t="str">
        <f t="shared" si="94"/>
        <v/>
      </c>
    </row>
    <row r="6020" spans="1:2" x14ac:dyDescent="0.2">
      <c r="A6020" t="str">
        <f>IF(C6020&amp;G6020&amp;D6020&lt;&gt;'Funnel setup'!$K$3&amp;'Funnel setup'!$K$4&amp;'Funnel setup'!$K$6,".",IF(A6019=".",1,A6019+1))</f>
        <v>.</v>
      </c>
      <c r="B6020" s="244" t="str">
        <f t="shared" si="94"/>
        <v/>
      </c>
    </row>
    <row r="6021" spans="1:2" x14ac:dyDescent="0.2">
      <c r="A6021" t="str">
        <f>IF(C6021&amp;G6021&amp;D6021&lt;&gt;'Funnel setup'!$K$3&amp;'Funnel setup'!$K$4&amp;'Funnel setup'!$K$6,".",IF(A6020=".",1,A6020+1))</f>
        <v>.</v>
      </c>
      <c r="B6021" s="244" t="str">
        <f t="shared" si="94"/>
        <v/>
      </c>
    </row>
    <row r="6022" spans="1:2" x14ac:dyDescent="0.2">
      <c r="A6022" t="str">
        <f>IF(C6022&amp;G6022&amp;D6022&lt;&gt;'Funnel setup'!$K$3&amp;'Funnel setup'!$K$4&amp;'Funnel setup'!$K$6,".",IF(A6021=".",1,A6021+1))</f>
        <v>.</v>
      </c>
      <c r="B6022" s="244" t="str">
        <f t="shared" si="94"/>
        <v/>
      </c>
    </row>
    <row r="6023" spans="1:2" x14ac:dyDescent="0.2">
      <c r="A6023" t="str">
        <f>IF(C6023&amp;G6023&amp;D6023&lt;&gt;'Funnel setup'!$K$3&amp;'Funnel setup'!$K$4&amp;'Funnel setup'!$K$6,".",IF(A6022=".",1,A6022+1))</f>
        <v>.</v>
      </c>
      <c r="B6023" s="244" t="str">
        <f t="shared" si="94"/>
        <v/>
      </c>
    </row>
    <row r="6024" spans="1:2" x14ac:dyDescent="0.2">
      <c r="A6024" t="str">
        <f>IF(C6024&amp;G6024&amp;D6024&lt;&gt;'Funnel setup'!$K$3&amp;'Funnel setup'!$K$4&amp;'Funnel setup'!$K$6,".",IF(A6023=".",1,A6023+1))</f>
        <v>.</v>
      </c>
      <c r="B6024" s="244" t="str">
        <f t="shared" si="94"/>
        <v/>
      </c>
    </row>
    <row r="6025" spans="1:2" x14ac:dyDescent="0.2">
      <c r="A6025" t="str">
        <f>IF(C6025&amp;G6025&amp;D6025&lt;&gt;'Funnel setup'!$K$3&amp;'Funnel setup'!$K$4&amp;'Funnel setup'!$K$6,".",IF(A6024=".",1,A6024+1))</f>
        <v>.</v>
      </c>
      <c r="B6025" s="244" t="str">
        <f t="shared" si="94"/>
        <v/>
      </c>
    </row>
    <row r="6026" spans="1:2" x14ac:dyDescent="0.2">
      <c r="A6026" t="str">
        <f>IF(C6026&amp;G6026&amp;D6026&lt;&gt;'Funnel setup'!$K$3&amp;'Funnel setup'!$K$4&amp;'Funnel setup'!$K$6,".",IF(A6025=".",1,A6025+1))</f>
        <v>.</v>
      </c>
      <c r="B6026" s="244" t="str">
        <f t="shared" si="94"/>
        <v/>
      </c>
    </row>
    <row r="6027" spans="1:2" x14ac:dyDescent="0.2">
      <c r="A6027" t="str">
        <f>IF(C6027&amp;G6027&amp;D6027&lt;&gt;'Funnel setup'!$K$3&amp;'Funnel setup'!$K$4&amp;'Funnel setup'!$K$6,".",IF(A6026=".",1,A6026+1))</f>
        <v>.</v>
      </c>
      <c r="B6027" s="244" t="str">
        <f t="shared" si="94"/>
        <v/>
      </c>
    </row>
    <row r="6028" spans="1:2" x14ac:dyDescent="0.2">
      <c r="A6028" t="str">
        <f>IF(C6028&amp;G6028&amp;D6028&lt;&gt;'Funnel setup'!$K$3&amp;'Funnel setup'!$K$4&amp;'Funnel setup'!$K$6,".",IF(A6027=".",1,A6027+1))</f>
        <v>.</v>
      </c>
      <c r="B6028" s="244" t="str">
        <f t="shared" si="94"/>
        <v/>
      </c>
    </row>
    <row r="6029" spans="1:2" x14ac:dyDescent="0.2">
      <c r="A6029" t="str">
        <f>IF(C6029&amp;G6029&amp;D6029&lt;&gt;'Funnel setup'!$K$3&amp;'Funnel setup'!$K$4&amp;'Funnel setup'!$K$6,".",IF(A6028=".",1,A6028+1))</f>
        <v>.</v>
      </c>
      <c r="B6029" s="244" t="str">
        <f t="shared" si="94"/>
        <v/>
      </c>
    </row>
    <row r="6030" spans="1:2" x14ac:dyDescent="0.2">
      <c r="A6030" t="str">
        <f>IF(C6030&amp;G6030&amp;D6030&lt;&gt;'Funnel setup'!$K$3&amp;'Funnel setup'!$K$4&amp;'Funnel setup'!$K$6,".",IF(A6029=".",1,A6029+1))</f>
        <v>.</v>
      </c>
      <c r="B6030" s="244" t="str">
        <f t="shared" si="94"/>
        <v/>
      </c>
    </row>
    <row r="6031" spans="1:2" x14ac:dyDescent="0.2">
      <c r="A6031" t="str">
        <f>IF(C6031&amp;G6031&amp;D6031&lt;&gt;'Funnel setup'!$K$3&amp;'Funnel setup'!$K$4&amp;'Funnel setup'!$K$6,".",IF(A6030=".",1,A6030+1))</f>
        <v>.</v>
      </c>
      <c r="B6031" s="244" t="str">
        <f t="shared" si="94"/>
        <v/>
      </c>
    </row>
    <row r="6032" spans="1:2" x14ac:dyDescent="0.2">
      <c r="A6032" t="str">
        <f>IF(C6032&amp;G6032&amp;D6032&lt;&gt;'Funnel setup'!$K$3&amp;'Funnel setup'!$K$4&amp;'Funnel setup'!$K$6,".",IF(A6031=".",1,A6031+1))</f>
        <v>.</v>
      </c>
      <c r="B6032" s="244" t="str">
        <f t="shared" si="94"/>
        <v/>
      </c>
    </row>
    <row r="6033" spans="1:2" x14ac:dyDescent="0.2">
      <c r="A6033" t="str">
        <f>IF(C6033&amp;G6033&amp;D6033&lt;&gt;'Funnel setup'!$K$3&amp;'Funnel setup'!$K$4&amp;'Funnel setup'!$K$6,".",IF(A6032=".",1,A6032+1))</f>
        <v>.</v>
      </c>
      <c r="B6033" s="244" t="str">
        <f t="shared" si="94"/>
        <v/>
      </c>
    </row>
    <row r="6034" spans="1:2" x14ac:dyDescent="0.2">
      <c r="A6034" t="str">
        <f>IF(C6034&amp;G6034&amp;D6034&lt;&gt;'Funnel setup'!$K$3&amp;'Funnel setup'!$K$4&amp;'Funnel setup'!$K$6,".",IF(A6033=".",1,A6033+1))</f>
        <v>.</v>
      </c>
      <c r="B6034" s="244" t="str">
        <f t="shared" si="94"/>
        <v/>
      </c>
    </row>
    <row r="6035" spans="1:2" x14ac:dyDescent="0.2">
      <c r="A6035" t="str">
        <f>IF(C6035&amp;G6035&amp;D6035&lt;&gt;'Funnel setup'!$K$3&amp;'Funnel setup'!$K$4&amp;'Funnel setup'!$K$6,".",IF(A6034=".",1,A6034+1))</f>
        <v>.</v>
      </c>
      <c r="B6035" s="244" t="str">
        <f t="shared" si="94"/>
        <v/>
      </c>
    </row>
    <row r="6036" spans="1:2" x14ac:dyDescent="0.2">
      <c r="A6036" t="str">
        <f>IF(C6036&amp;G6036&amp;D6036&lt;&gt;'Funnel setup'!$K$3&amp;'Funnel setup'!$K$4&amp;'Funnel setup'!$K$6,".",IF(A6035=".",1,A6035+1))</f>
        <v>.</v>
      </c>
      <c r="B6036" s="244" t="str">
        <f t="shared" si="94"/>
        <v/>
      </c>
    </row>
    <row r="6037" spans="1:2" x14ac:dyDescent="0.2">
      <c r="A6037" t="str">
        <f>IF(C6037&amp;G6037&amp;D6037&lt;&gt;'Funnel setup'!$K$3&amp;'Funnel setup'!$K$4&amp;'Funnel setup'!$K$6,".",IF(A6036=".",1,A6036+1))</f>
        <v>.</v>
      </c>
      <c r="B6037" s="244" t="str">
        <f t="shared" si="94"/>
        <v/>
      </c>
    </row>
    <row r="6038" spans="1:2" x14ac:dyDescent="0.2">
      <c r="A6038" t="str">
        <f>IF(C6038&amp;G6038&amp;D6038&lt;&gt;'Funnel setup'!$K$3&amp;'Funnel setup'!$K$4&amp;'Funnel setup'!$K$6,".",IF(A6037=".",1,A6037+1))</f>
        <v>.</v>
      </c>
      <c r="B6038" s="244" t="str">
        <f t="shared" si="94"/>
        <v/>
      </c>
    </row>
    <row r="6039" spans="1:2" x14ac:dyDescent="0.2">
      <c r="A6039" t="str">
        <f>IF(C6039&amp;G6039&amp;D6039&lt;&gt;'Funnel setup'!$K$3&amp;'Funnel setup'!$K$4&amp;'Funnel setup'!$K$6,".",IF(A6038=".",1,A6038+1))</f>
        <v>.</v>
      </c>
      <c r="B6039" s="244" t="str">
        <f t="shared" si="94"/>
        <v/>
      </c>
    </row>
    <row r="6040" spans="1:2" x14ac:dyDescent="0.2">
      <c r="A6040" t="str">
        <f>IF(C6040&amp;G6040&amp;D6040&lt;&gt;'Funnel setup'!$K$3&amp;'Funnel setup'!$K$4&amp;'Funnel setup'!$K$6,".",IF(A6039=".",1,A6039+1))</f>
        <v>.</v>
      </c>
      <c r="B6040" s="244" t="str">
        <f t="shared" si="94"/>
        <v/>
      </c>
    </row>
    <row r="6041" spans="1:2" x14ac:dyDescent="0.2">
      <c r="A6041" t="str">
        <f>IF(C6041&amp;G6041&amp;D6041&lt;&gt;'Funnel setup'!$K$3&amp;'Funnel setup'!$K$4&amp;'Funnel setup'!$K$6,".",IF(A6040=".",1,A6040+1))</f>
        <v>.</v>
      </c>
      <c r="B6041" s="244" t="str">
        <f t="shared" si="94"/>
        <v/>
      </c>
    </row>
    <row r="6042" spans="1:2" x14ac:dyDescent="0.2">
      <c r="A6042" t="str">
        <f>IF(C6042&amp;G6042&amp;D6042&lt;&gt;'Funnel setup'!$K$3&amp;'Funnel setup'!$K$4&amp;'Funnel setup'!$K$6,".",IF(A6041=".",1,A6041+1))</f>
        <v>.</v>
      </c>
      <c r="B6042" s="244" t="str">
        <f t="shared" si="94"/>
        <v/>
      </c>
    </row>
    <row r="6043" spans="1:2" x14ac:dyDescent="0.2">
      <c r="A6043" t="str">
        <f>IF(C6043&amp;G6043&amp;D6043&lt;&gt;'Funnel setup'!$K$3&amp;'Funnel setup'!$K$4&amp;'Funnel setup'!$K$6,".",IF(A6042=".",1,A6042+1))</f>
        <v>.</v>
      </c>
      <c r="B6043" s="244" t="str">
        <f t="shared" si="94"/>
        <v/>
      </c>
    </row>
    <row r="6044" spans="1:2" x14ac:dyDescent="0.2">
      <c r="A6044" t="str">
        <f>IF(C6044&amp;G6044&amp;D6044&lt;&gt;'Funnel setup'!$K$3&amp;'Funnel setup'!$K$4&amp;'Funnel setup'!$K$6,".",IF(A6043=".",1,A6043+1))</f>
        <v>.</v>
      </c>
      <c r="B6044" s="244" t="str">
        <f t="shared" si="94"/>
        <v/>
      </c>
    </row>
    <row r="6045" spans="1:2" x14ac:dyDescent="0.2">
      <c r="A6045" t="str">
        <f>IF(C6045&amp;G6045&amp;D6045&lt;&gt;'Funnel setup'!$K$3&amp;'Funnel setup'!$K$4&amp;'Funnel setup'!$K$6,".",IF(A6044=".",1,A6044+1))</f>
        <v>.</v>
      </c>
      <c r="B6045" s="244" t="str">
        <f t="shared" si="94"/>
        <v/>
      </c>
    </row>
    <row r="6046" spans="1:2" x14ac:dyDescent="0.2">
      <c r="A6046" t="str">
        <f>IF(C6046&amp;G6046&amp;D6046&lt;&gt;'Funnel setup'!$K$3&amp;'Funnel setup'!$K$4&amp;'Funnel setup'!$K$6,".",IF(A6045=".",1,A6045+1))</f>
        <v>.</v>
      </c>
      <c r="B6046" s="244" t="str">
        <f t="shared" si="94"/>
        <v/>
      </c>
    </row>
    <row r="6047" spans="1:2" x14ac:dyDescent="0.2">
      <c r="A6047" t="str">
        <f>IF(C6047&amp;G6047&amp;D6047&lt;&gt;'Funnel setup'!$K$3&amp;'Funnel setup'!$K$4&amp;'Funnel setup'!$K$6,".",IF(A6046=".",1,A6046+1))</f>
        <v>.</v>
      </c>
      <c r="B6047" s="244" t="str">
        <f t="shared" si="94"/>
        <v/>
      </c>
    </row>
    <row r="6048" spans="1:2" x14ac:dyDescent="0.2">
      <c r="A6048" t="str">
        <f>IF(C6048&amp;G6048&amp;D6048&lt;&gt;'Funnel setup'!$K$3&amp;'Funnel setup'!$K$4&amp;'Funnel setup'!$K$6,".",IF(A6047=".",1,A6047+1))</f>
        <v>.</v>
      </c>
      <c r="B6048" s="244" t="str">
        <f t="shared" si="94"/>
        <v/>
      </c>
    </row>
    <row r="6049" spans="1:2" x14ac:dyDescent="0.2">
      <c r="A6049" t="str">
        <f>IF(C6049&amp;G6049&amp;D6049&lt;&gt;'Funnel setup'!$K$3&amp;'Funnel setup'!$K$4&amp;'Funnel setup'!$K$6,".",IF(A6048=".",1,A6048+1))</f>
        <v>.</v>
      </c>
      <c r="B6049" s="244" t="str">
        <f t="shared" si="94"/>
        <v/>
      </c>
    </row>
    <row r="6050" spans="1:2" x14ac:dyDescent="0.2">
      <c r="A6050" t="str">
        <f>IF(C6050&amp;G6050&amp;D6050&lt;&gt;'Funnel setup'!$K$3&amp;'Funnel setup'!$K$4&amp;'Funnel setup'!$K$6,".",IF(A6049=".",1,A6049+1))</f>
        <v>.</v>
      </c>
      <c r="B6050" s="244" t="str">
        <f t="shared" si="94"/>
        <v/>
      </c>
    </row>
    <row r="6051" spans="1:2" x14ac:dyDescent="0.2">
      <c r="A6051" t="str">
        <f>IF(C6051&amp;G6051&amp;D6051&lt;&gt;'Funnel setup'!$K$3&amp;'Funnel setup'!$K$4&amp;'Funnel setup'!$K$6,".",IF(A6050=".",1,A6050+1))</f>
        <v>.</v>
      </c>
      <c r="B6051" s="244" t="str">
        <f t="shared" si="94"/>
        <v/>
      </c>
    </row>
    <row r="6052" spans="1:2" x14ac:dyDescent="0.2">
      <c r="A6052" t="str">
        <f>IF(C6052&amp;G6052&amp;D6052&lt;&gt;'Funnel setup'!$K$3&amp;'Funnel setup'!$K$4&amp;'Funnel setup'!$K$6,".",IF(A6051=".",1,A6051+1))</f>
        <v>.</v>
      </c>
      <c r="B6052" s="244" t="str">
        <f t="shared" si="94"/>
        <v/>
      </c>
    </row>
    <row r="6053" spans="1:2" x14ac:dyDescent="0.2">
      <c r="A6053" t="str">
        <f>IF(C6053&amp;G6053&amp;D6053&lt;&gt;'Funnel setup'!$K$3&amp;'Funnel setup'!$K$4&amp;'Funnel setup'!$K$6,".",IF(A6052=".",1,A6052+1))</f>
        <v>.</v>
      </c>
      <c r="B6053" s="244" t="str">
        <f t="shared" si="94"/>
        <v/>
      </c>
    </row>
    <row r="6054" spans="1:2" x14ac:dyDescent="0.2">
      <c r="A6054" t="str">
        <f>IF(C6054&amp;G6054&amp;D6054&lt;&gt;'Funnel setup'!$K$3&amp;'Funnel setup'!$K$4&amp;'Funnel setup'!$K$6,".",IF(A6053=".",1,A6053+1))</f>
        <v>.</v>
      </c>
      <c r="B6054" s="244" t="str">
        <f t="shared" si="94"/>
        <v/>
      </c>
    </row>
    <row r="6055" spans="1:2" x14ac:dyDescent="0.2">
      <c r="A6055" t="str">
        <f>IF(C6055&amp;G6055&amp;D6055&lt;&gt;'Funnel setup'!$K$3&amp;'Funnel setup'!$K$4&amp;'Funnel setup'!$K$6,".",IF(A6054=".",1,A6054+1))</f>
        <v>.</v>
      </c>
      <c r="B6055" s="244" t="str">
        <f t="shared" si="94"/>
        <v/>
      </c>
    </row>
    <row r="6056" spans="1:2" x14ac:dyDescent="0.2">
      <c r="A6056" t="str">
        <f>IF(C6056&amp;G6056&amp;D6056&lt;&gt;'Funnel setup'!$K$3&amp;'Funnel setup'!$K$4&amp;'Funnel setup'!$K$6,".",IF(A6055=".",1,A6055+1))</f>
        <v>.</v>
      </c>
      <c r="B6056" s="244" t="str">
        <f t="shared" si="94"/>
        <v/>
      </c>
    </row>
    <row r="6057" spans="1:2" x14ac:dyDescent="0.2">
      <c r="A6057" t="str">
        <f>IF(C6057&amp;G6057&amp;D6057&lt;&gt;'Funnel setup'!$K$3&amp;'Funnel setup'!$K$4&amp;'Funnel setup'!$K$6,".",IF(A6056=".",1,A6056+1))</f>
        <v>.</v>
      </c>
      <c r="B6057" s="244" t="str">
        <f t="shared" si="94"/>
        <v/>
      </c>
    </row>
    <row r="6058" spans="1:2" x14ac:dyDescent="0.2">
      <c r="A6058" t="str">
        <f>IF(C6058&amp;G6058&amp;D6058&lt;&gt;'Funnel setup'!$K$3&amp;'Funnel setup'!$K$4&amp;'Funnel setup'!$K$6,".",IF(A6057=".",1,A6057+1))</f>
        <v>.</v>
      </c>
      <c r="B6058" s="244" t="str">
        <f t="shared" si="94"/>
        <v/>
      </c>
    </row>
    <row r="6059" spans="1:2" x14ac:dyDescent="0.2">
      <c r="A6059" t="str">
        <f>IF(C6059&amp;G6059&amp;D6059&lt;&gt;'Funnel setup'!$K$3&amp;'Funnel setup'!$K$4&amp;'Funnel setup'!$K$6,".",IF(A6058=".",1,A6058+1))</f>
        <v>.</v>
      </c>
      <c r="B6059" s="244" t="str">
        <f t="shared" si="94"/>
        <v/>
      </c>
    </row>
    <row r="6060" spans="1:2" x14ac:dyDescent="0.2">
      <c r="A6060" t="str">
        <f>IF(C6060&amp;G6060&amp;D6060&lt;&gt;'Funnel setup'!$K$3&amp;'Funnel setup'!$K$4&amp;'Funnel setup'!$K$6,".",IF(A6059=".",1,A6059+1))</f>
        <v>.</v>
      </c>
      <c r="B6060" s="244" t="str">
        <f t="shared" si="94"/>
        <v/>
      </c>
    </row>
    <row r="6061" spans="1:2" x14ac:dyDescent="0.2">
      <c r="A6061" t="str">
        <f>IF(C6061&amp;G6061&amp;D6061&lt;&gt;'Funnel setup'!$K$3&amp;'Funnel setup'!$K$4&amp;'Funnel setup'!$K$6,".",IF(A6060=".",1,A6060+1))</f>
        <v>.</v>
      </c>
      <c r="B6061" s="244" t="str">
        <f t="shared" si="94"/>
        <v/>
      </c>
    </row>
    <row r="6062" spans="1:2" x14ac:dyDescent="0.2">
      <c r="A6062" t="str">
        <f>IF(C6062&amp;G6062&amp;D6062&lt;&gt;'Funnel setup'!$K$3&amp;'Funnel setup'!$K$4&amp;'Funnel setup'!$K$6,".",IF(A6061=".",1,A6061+1))</f>
        <v>.</v>
      </c>
      <c r="B6062" s="244" t="str">
        <f t="shared" si="94"/>
        <v/>
      </c>
    </row>
    <row r="6063" spans="1:2" x14ac:dyDescent="0.2">
      <c r="A6063" t="str">
        <f>IF(C6063&amp;G6063&amp;D6063&lt;&gt;'Funnel setup'!$K$3&amp;'Funnel setup'!$K$4&amp;'Funnel setup'!$K$6,".",IF(A6062=".",1,A6062+1))</f>
        <v>.</v>
      </c>
      <c r="B6063" s="244" t="str">
        <f t="shared" si="94"/>
        <v/>
      </c>
    </row>
    <row r="6064" spans="1:2" x14ac:dyDescent="0.2">
      <c r="A6064" t="str">
        <f>IF(C6064&amp;G6064&amp;D6064&lt;&gt;'Funnel setup'!$K$3&amp;'Funnel setup'!$K$4&amp;'Funnel setup'!$K$6,".",IF(A6063=".",1,A6063+1))</f>
        <v>.</v>
      </c>
      <c r="B6064" s="244" t="str">
        <f t="shared" si="94"/>
        <v/>
      </c>
    </row>
    <row r="6065" spans="1:2" x14ac:dyDescent="0.2">
      <c r="A6065" t="str">
        <f>IF(C6065&amp;G6065&amp;D6065&lt;&gt;'Funnel setup'!$K$3&amp;'Funnel setup'!$K$4&amp;'Funnel setup'!$K$6,".",IF(A6064=".",1,A6064+1))</f>
        <v>.</v>
      </c>
      <c r="B6065" s="244" t="str">
        <f t="shared" si="94"/>
        <v/>
      </c>
    </row>
    <row r="6066" spans="1:2" x14ac:dyDescent="0.2">
      <c r="A6066" t="str">
        <f>IF(C6066&amp;G6066&amp;D6066&lt;&gt;'Funnel setup'!$K$3&amp;'Funnel setup'!$K$4&amp;'Funnel setup'!$K$6,".",IF(A6065=".",1,A6065+1))</f>
        <v>.</v>
      </c>
      <c r="B6066" s="244" t="str">
        <f t="shared" si="94"/>
        <v/>
      </c>
    </row>
    <row r="6067" spans="1:2" x14ac:dyDescent="0.2">
      <c r="A6067" t="str">
        <f>IF(C6067&amp;G6067&amp;D6067&lt;&gt;'Funnel setup'!$K$3&amp;'Funnel setup'!$K$4&amp;'Funnel setup'!$K$6,".",IF(A6066=".",1,A6066+1))</f>
        <v>.</v>
      </c>
      <c r="B6067" s="244" t="str">
        <f t="shared" si="94"/>
        <v/>
      </c>
    </row>
    <row r="6068" spans="1:2" x14ac:dyDescent="0.2">
      <c r="A6068" t="str">
        <f>IF(C6068&amp;G6068&amp;D6068&lt;&gt;'Funnel setup'!$K$3&amp;'Funnel setup'!$K$4&amp;'Funnel setup'!$K$6,".",IF(A6067=".",1,A6067+1))</f>
        <v>.</v>
      </c>
      <c r="B6068" s="244" t="str">
        <f t="shared" si="94"/>
        <v/>
      </c>
    </row>
    <row r="6069" spans="1:2" x14ac:dyDescent="0.2">
      <c r="A6069" t="str">
        <f>IF(C6069&amp;G6069&amp;D6069&lt;&gt;'Funnel setup'!$K$3&amp;'Funnel setup'!$K$4&amp;'Funnel setup'!$K$6,".",IF(A6068=".",1,A6068+1))</f>
        <v>.</v>
      </c>
      <c r="B6069" s="244" t="str">
        <f t="shared" si="94"/>
        <v/>
      </c>
    </row>
    <row r="6070" spans="1:2" x14ac:dyDescent="0.2">
      <c r="A6070" t="str">
        <f>IF(C6070&amp;G6070&amp;D6070&lt;&gt;'Funnel setup'!$K$3&amp;'Funnel setup'!$K$4&amp;'Funnel setup'!$K$6,".",IF(A6069=".",1,A6069+1))</f>
        <v>.</v>
      </c>
      <c r="B6070" s="244" t="str">
        <f t="shared" si="94"/>
        <v/>
      </c>
    </row>
    <row r="6071" spans="1:2" x14ac:dyDescent="0.2">
      <c r="A6071" t="str">
        <f>IF(C6071&amp;G6071&amp;D6071&lt;&gt;'Funnel setup'!$K$3&amp;'Funnel setup'!$K$4&amp;'Funnel setup'!$K$6,".",IF(A6070=".",1,A6070+1))</f>
        <v>.</v>
      </c>
      <c r="B6071" s="244" t="str">
        <f t="shared" si="94"/>
        <v/>
      </c>
    </row>
    <row r="6072" spans="1:2" x14ac:dyDescent="0.2">
      <c r="A6072" t="str">
        <f>IF(C6072&amp;G6072&amp;D6072&lt;&gt;'Funnel setup'!$K$3&amp;'Funnel setup'!$K$4&amp;'Funnel setup'!$K$6,".",IF(A6071=".",1,A6071+1))</f>
        <v>.</v>
      </c>
      <c r="B6072" s="244" t="str">
        <f t="shared" si="94"/>
        <v/>
      </c>
    </row>
    <row r="6073" spans="1:2" x14ac:dyDescent="0.2">
      <c r="A6073" t="str">
        <f>IF(C6073&amp;G6073&amp;D6073&lt;&gt;'Funnel setup'!$K$3&amp;'Funnel setup'!$K$4&amp;'Funnel setup'!$K$6,".",IF(A6072=".",1,A6072+1))</f>
        <v>.</v>
      </c>
      <c r="B6073" s="244" t="str">
        <f t="shared" si="94"/>
        <v/>
      </c>
    </row>
    <row r="6074" spans="1:2" x14ac:dyDescent="0.2">
      <c r="A6074" t="str">
        <f>IF(C6074&amp;G6074&amp;D6074&lt;&gt;'Funnel setup'!$K$3&amp;'Funnel setup'!$K$4&amp;'Funnel setup'!$K$6,".",IF(A6073=".",1,A6073+1))</f>
        <v>.</v>
      </c>
      <c r="B6074" s="244" t="str">
        <f t="shared" si="94"/>
        <v/>
      </c>
    </row>
    <row r="6075" spans="1:2" x14ac:dyDescent="0.2">
      <c r="A6075" t="str">
        <f>IF(C6075&amp;G6075&amp;D6075&lt;&gt;'Funnel setup'!$K$3&amp;'Funnel setup'!$K$4&amp;'Funnel setup'!$K$6,".",IF(A6074=".",1,A6074+1))</f>
        <v>.</v>
      </c>
      <c r="B6075" s="244" t="str">
        <f t="shared" si="94"/>
        <v/>
      </c>
    </row>
    <row r="6076" spans="1:2" x14ac:dyDescent="0.2">
      <c r="A6076" t="str">
        <f>IF(C6076&amp;G6076&amp;D6076&lt;&gt;'Funnel setup'!$K$3&amp;'Funnel setup'!$K$4&amp;'Funnel setup'!$K$6,".",IF(A6075=".",1,A6075+1))</f>
        <v>.</v>
      </c>
      <c r="B6076" s="244" t="str">
        <f t="shared" si="94"/>
        <v/>
      </c>
    </row>
    <row r="6077" spans="1:2" x14ac:dyDescent="0.2">
      <c r="A6077" t="str">
        <f>IF(C6077&amp;G6077&amp;D6077&lt;&gt;'Funnel setup'!$K$3&amp;'Funnel setup'!$K$4&amp;'Funnel setup'!$K$6,".",IF(A6076=".",1,A6076+1))</f>
        <v>.</v>
      </c>
      <c r="B6077" s="244" t="str">
        <f t="shared" si="94"/>
        <v/>
      </c>
    </row>
    <row r="6078" spans="1:2" x14ac:dyDescent="0.2">
      <c r="A6078" t="str">
        <f>IF(C6078&amp;G6078&amp;D6078&lt;&gt;'Funnel setup'!$K$3&amp;'Funnel setup'!$K$4&amp;'Funnel setup'!$K$6,".",IF(A6077=".",1,A6077+1))</f>
        <v>.</v>
      </c>
      <c r="B6078" s="244" t="str">
        <f t="shared" si="94"/>
        <v/>
      </c>
    </row>
    <row r="6079" spans="1:2" x14ac:dyDescent="0.2">
      <c r="A6079" t="str">
        <f>IF(C6079&amp;G6079&amp;D6079&lt;&gt;'Funnel setup'!$K$3&amp;'Funnel setup'!$K$4&amp;'Funnel setup'!$K$6,".",IF(A6078=".",1,A6078+1))</f>
        <v>.</v>
      </c>
      <c r="B6079" s="244" t="str">
        <f t="shared" si="94"/>
        <v/>
      </c>
    </row>
    <row r="6080" spans="1:2" x14ac:dyDescent="0.2">
      <c r="A6080" t="str">
        <f>IF(C6080&amp;G6080&amp;D6080&lt;&gt;'Funnel setup'!$K$3&amp;'Funnel setup'!$K$4&amp;'Funnel setup'!$K$6,".",IF(A6079=".",1,A6079+1))</f>
        <v>.</v>
      </c>
      <c r="B6080" s="244" t="str">
        <f t="shared" si="94"/>
        <v/>
      </c>
    </row>
    <row r="6081" spans="1:2" x14ac:dyDescent="0.2">
      <c r="A6081" t="str">
        <f>IF(C6081&amp;G6081&amp;D6081&lt;&gt;'Funnel setup'!$K$3&amp;'Funnel setup'!$K$4&amp;'Funnel setup'!$K$6,".",IF(A6080=".",1,A6080+1))</f>
        <v>.</v>
      </c>
      <c r="B6081" s="244" t="str">
        <f t="shared" si="94"/>
        <v/>
      </c>
    </row>
    <row r="6082" spans="1:2" x14ac:dyDescent="0.2">
      <c r="A6082" t="str">
        <f>IF(C6082&amp;G6082&amp;D6082&lt;&gt;'Funnel setup'!$K$3&amp;'Funnel setup'!$K$4&amp;'Funnel setup'!$K$6,".",IF(A6081=".",1,A6081+1))</f>
        <v>.</v>
      </c>
      <c r="B6082" s="244" t="str">
        <f t="shared" ref="B6082:B6145" si="95">C6082&amp;D6082&amp;F6082&amp;G6082</f>
        <v/>
      </c>
    </row>
    <row r="6083" spans="1:2" x14ac:dyDescent="0.2">
      <c r="A6083" t="str">
        <f>IF(C6083&amp;G6083&amp;D6083&lt;&gt;'Funnel setup'!$K$3&amp;'Funnel setup'!$K$4&amp;'Funnel setup'!$K$6,".",IF(A6082=".",1,A6082+1))</f>
        <v>.</v>
      </c>
      <c r="B6083" s="244" t="str">
        <f t="shared" si="95"/>
        <v/>
      </c>
    </row>
    <row r="6084" spans="1:2" x14ac:dyDescent="0.2">
      <c r="A6084" t="str">
        <f>IF(C6084&amp;G6084&amp;D6084&lt;&gt;'Funnel setup'!$K$3&amp;'Funnel setup'!$K$4&amp;'Funnel setup'!$K$6,".",IF(A6083=".",1,A6083+1))</f>
        <v>.</v>
      </c>
      <c r="B6084" s="244" t="str">
        <f t="shared" si="95"/>
        <v/>
      </c>
    </row>
    <row r="6085" spans="1:2" x14ac:dyDescent="0.2">
      <c r="A6085" t="str">
        <f>IF(C6085&amp;G6085&amp;D6085&lt;&gt;'Funnel setup'!$K$3&amp;'Funnel setup'!$K$4&amp;'Funnel setup'!$K$6,".",IF(A6084=".",1,A6084+1))</f>
        <v>.</v>
      </c>
      <c r="B6085" s="244" t="str">
        <f t="shared" si="95"/>
        <v/>
      </c>
    </row>
    <row r="6086" spans="1:2" x14ac:dyDescent="0.2">
      <c r="A6086" t="str">
        <f>IF(C6086&amp;G6086&amp;D6086&lt;&gt;'Funnel setup'!$K$3&amp;'Funnel setup'!$K$4&amp;'Funnel setup'!$K$6,".",IF(A6085=".",1,A6085+1))</f>
        <v>.</v>
      </c>
      <c r="B6086" s="244" t="str">
        <f t="shared" si="95"/>
        <v/>
      </c>
    </row>
    <row r="6087" spans="1:2" x14ac:dyDescent="0.2">
      <c r="A6087" t="str">
        <f>IF(C6087&amp;G6087&amp;D6087&lt;&gt;'Funnel setup'!$K$3&amp;'Funnel setup'!$K$4&amp;'Funnel setup'!$K$6,".",IF(A6086=".",1,A6086+1))</f>
        <v>.</v>
      </c>
      <c r="B6087" s="244" t="str">
        <f t="shared" si="95"/>
        <v/>
      </c>
    </row>
    <row r="6088" spans="1:2" x14ac:dyDescent="0.2">
      <c r="A6088" t="str">
        <f>IF(C6088&amp;G6088&amp;D6088&lt;&gt;'Funnel setup'!$K$3&amp;'Funnel setup'!$K$4&amp;'Funnel setup'!$K$6,".",IF(A6087=".",1,A6087+1))</f>
        <v>.</v>
      </c>
      <c r="B6088" s="244" t="str">
        <f t="shared" si="95"/>
        <v/>
      </c>
    </row>
    <row r="6089" spans="1:2" x14ac:dyDescent="0.2">
      <c r="A6089" t="str">
        <f>IF(C6089&amp;G6089&amp;D6089&lt;&gt;'Funnel setup'!$K$3&amp;'Funnel setup'!$K$4&amp;'Funnel setup'!$K$6,".",IF(A6088=".",1,A6088+1))</f>
        <v>.</v>
      </c>
      <c r="B6089" s="244" t="str">
        <f t="shared" si="95"/>
        <v/>
      </c>
    </row>
    <row r="6090" spans="1:2" x14ac:dyDescent="0.2">
      <c r="A6090" t="str">
        <f>IF(C6090&amp;G6090&amp;D6090&lt;&gt;'Funnel setup'!$K$3&amp;'Funnel setup'!$K$4&amp;'Funnel setup'!$K$6,".",IF(A6089=".",1,A6089+1))</f>
        <v>.</v>
      </c>
      <c r="B6090" s="244" t="str">
        <f t="shared" si="95"/>
        <v/>
      </c>
    </row>
    <row r="6091" spans="1:2" x14ac:dyDescent="0.2">
      <c r="A6091" t="str">
        <f>IF(C6091&amp;G6091&amp;D6091&lt;&gt;'Funnel setup'!$K$3&amp;'Funnel setup'!$K$4&amp;'Funnel setup'!$K$6,".",IF(A6090=".",1,A6090+1))</f>
        <v>.</v>
      </c>
      <c r="B6091" s="244" t="str">
        <f t="shared" si="95"/>
        <v/>
      </c>
    </row>
    <row r="6092" spans="1:2" x14ac:dyDescent="0.2">
      <c r="A6092" t="str">
        <f>IF(C6092&amp;G6092&amp;D6092&lt;&gt;'Funnel setup'!$K$3&amp;'Funnel setup'!$K$4&amp;'Funnel setup'!$K$6,".",IF(A6091=".",1,A6091+1))</f>
        <v>.</v>
      </c>
      <c r="B6092" s="244" t="str">
        <f t="shared" si="95"/>
        <v/>
      </c>
    </row>
    <row r="6093" spans="1:2" x14ac:dyDescent="0.2">
      <c r="A6093" t="str">
        <f>IF(C6093&amp;G6093&amp;D6093&lt;&gt;'Funnel setup'!$K$3&amp;'Funnel setup'!$K$4&amp;'Funnel setup'!$K$6,".",IF(A6092=".",1,A6092+1))</f>
        <v>.</v>
      </c>
      <c r="B6093" s="244" t="str">
        <f t="shared" si="95"/>
        <v/>
      </c>
    </row>
    <row r="6094" spans="1:2" x14ac:dyDescent="0.2">
      <c r="A6094" t="str">
        <f>IF(C6094&amp;G6094&amp;D6094&lt;&gt;'Funnel setup'!$K$3&amp;'Funnel setup'!$K$4&amp;'Funnel setup'!$K$6,".",IF(A6093=".",1,A6093+1))</f>
        <v>.</v>
      </c>
      <c r="B6094" s="244" t="str">
        <f t="shared" si="95"/>
        <v/>
      </c>
    </row>
    <row r="6095" spans="1:2" x14ac:dyDescent="0.2">
      <c r="A6095" t="str">
        <f>IF(C6095&amp;G6095&amp;D6095&lt;&gt;'Funnel setup'!$K$3&amp;'Funnel setup'!$K$4&amp;'Funnel setup'!$K$6,".",IF(A6094=".",1,A6094+1))</f>
        <v>.</v>
      </c>
      <c r="B6095" s="244" t="str">
        <f t="shared" si="95"/>
        <v/>
      </c>
    </row>
    <row r="6096" spans="1:2" x14ac:dyDescent="0.2">
      <c r="A6096" t="str">
        <f>IF(C6096&amp;G6096&amp;D6096&lt;&gt;'Funnel setup'!$K$3&amp;'Funnel setup'!$K$4&amp;'Funnel setup'!$K$6,".",IF(A6095=".",1,A6095+1))</f>
        <v>.</v>
      </c>
      <c r="B6096" s="244" t="str">
        <f t="shared" si="95"/>
        <v/>
      </c>
    </row>
    <row r="6097" spans="1:2" x14ac:dyDescent="0.2">
      <c r="A6097" t="str">
        <f>IF(C6097&amp;G6097&amp;D6097&lt;&gt;'Funnel setup'!$K$3&amp;'Funnel setup'!$K$4&amp;'Funnel setup'!$K$6,".",IF(A6096=".",1,A6096+1))</f>
        <v>.</v>
      </c>
      <c r="B6097" s="244" t="str">
        <f t="shared" si="95"/>
        <v/>
      </c>
    </row>
    <row r="6098" spans="1:2" x14ac:dyDescent="0.2">
      <c r="A6098" t="str">
        <f>IF(C6098&amp;G6098&amp;D6098&lt;&gt;'Funnel setup'!$K$3&amp;'Funnel setup'!$K$4&amp;'Funnel setup'!$K$6,".",IF(A6097=".",1,A6097+1))</f>
        <v>.</v>
      </c>
      <c r="B6098" s="244" t="str">
        <f t="shared" si="95"/>
        <v/>
      </c>
    </row>
    <row r="6099" spans="1:2" x14ac:dyDescent="0.2">
      <c r="A6099" t="str">
        <f>IF(C6099&amp;G6099&amp;D6099&lt;&gt;'Funnel setup'!$K$3&amp;'Funnel setup'!$K$4&amp;'Funnel setup'!$K$6,".",IF(A6098=".",1,A6098+1))</f>
        <v>.</v>
      </c>
      <c r="B6099" s="244" t="str">
        <f t="shared" si="95"/>
        <v/>
      </c>
    </row>
    <row r="6100" spans="1:2" x14ac:dyDescent="0.2">
      <c r="A6100" t="str">
        <f>IF(C6100&amp;G6100&amp;D6100&lt;&gt;'Funnel setup'!$K$3&amp;'Funnel setup'!$K$4&amp;'Funnel setup'!$K$6,".",IF(A6099=".",1,A6099+1))</f>
        <v>.</v>
      </c>
      <c r="B6100" s="244" t="str">
        <f t="shared" si="95"/>
        <v/>
      </c>
    </row>
    <row r="6101" spans="1:2" x14ac:dyDescent="0.2">
      <c r="A6101" t="str">
        <f>IF(C6101&amp;G6101&amp;D6101&lt;&gt;'Funnel setup'!$K$3&amp;'Funnel setup'!$K$4&amp;'Funnel setup'!$K$6,".",IF(A6100=".",1,A6100+1))</f>
        <v>.</v>
      </c>
      <c r="B6101" s="244" t="str">
        <f t="shared" si="95"/>
        <v/>
      </c>
    </row>
    <row r="6102" spans="1:2" x14ac:dyDescent="0.2">
      <c r="A6102" t="str">
        <f>IF(C6102&amp;G6102&amp;D6102&lt;&gt;'Funnel setup'!$K$3&amp;'Funnel setup'!$K$4&amp;'Funnel setup'!$K$6,".",IF(A6101=".",1,A6101+1))</f>
        <v>.</v>
      </c>
      <c r="B6102" s="244" t="str">
        <f t="shared" si="95"/>
        <v/>
      </c>
    </row>
    <row r="6103" spans="1:2" x14ac:dyDescent="0.2">
      <c r="A6103" t="str">
        <f>IF(C6103&amp;G6103&amp;D6103&lt;&gt;'Funnel setup'!$K$3&amp;'Funnel setup'!$K$4&amp;'Funnel setup'!$K$6,".",IF(A6102=".",1,A6102+1))</f>
        <v>.</v>
      </c>
      <c r="B6103" s="244" t="str">
        <f t="shared" si="95"/>
        <v/>
      </c>
    </row>
    <row r="6104" spans="1:2" x14ac:dyDescent="0.2">
      <c r="A6104" t="str">
        <f>IF(C6104&amp;G6104&amp;D6104&lt;&gt;'Funnel setup'!$K$3&amp;'Funnel setup'!$K$4&amp;'Funnel setup'!$K$6,".",IF(A6103=".",1,A6103+1))</f>
        <v>.</v>
      </c>
      <c r="B6104" s="244" t="str">
        <f t="shared" si="95"/>
        <v/>
      </c>
    </row>
    <row r="6105" spans="1:2" x14ac:dyDescent="0.2">
      <c r="A6105" t="str">
        <f>IF(C6105&amp;G6105&amp;D6105&lt;&gt;'Funnel setup'!$K$3&amp;'Funnel setup'!$K$4&amp;'Funnel setup'!$K$6,".",IF(A6104=".",1,A6104+1))</f>
        <v>.</v>
      </c>
      <c r="B6105" s="244" t="str">
        <f t="shared" si="95"/>
        <v/>
      </c>
    </row>
    <row r="6106" spans="1:2" x14ac:dyDescent="0.2">
      <c r="A6106" t="str">
        <f>IF(C6106&amp;G6106&amp;D6106&lt;&gt;'Funnel setup'!$K$3&amp;'Funnel setup'!$K$4&amp;'Funnel setup'!$K$6,".",IF(A6105=".",1,A6105+1))</f>
        <v>.</v>
      </c>
      <c r="B6106" s="244" t="str">
        <f t="shared" si="95"/>
        <v/>
      </c>
    </row>
    <row r="6107" spans="1:2" x14ac:dyDescent="0.2">
      <c r="A6107" t="str">
        <f>IF(C6107&amp;G6107&amp;D6107&lt;&gt;'Funnel setup'!$K$3&amp;'Funnel setup'!$K$4&amp;'Funnel setup'!$K$6,".",IF(A6106=".",1,A6106+1))</f>
        <v>.</v>
      </c>
      <c r="B6107" s="244" t="str">
        <f t="shared" si="95"/>
        <v/>
      </c>
    </row>
    <row r="6108" spans="1:2" x14ac:dyDescent="0.2">
      <c r="A6108" t="str">
        <f>IF(C6108&amp;G6108&amp;D6108&lt;&gt;'Funnel setup'!$K$3&amp;'Funnel setup'!$K$4&amp;'Funnel setup'!$K$6,".",IF(A6107=".",1,A6107+1))</f>
        <v>.</v>
      </c>
      <c r="B6108" s="244" t="str">
        <f t="shared" si="95"/>
        <v/>
      </c>
    </row>
    <row r="6109" spans="1:2" x14ac:dyDescent="0.2">
      <c r="A6109" t="str">
        <f>IF(C6109&amp;G6109&amp;D6109&lt;&gt;'Funnel setup'!$K$3&amp;'Funnel setup'!$K$4&amp;'Funnel setup'!$K$6,".",IF(A6108=".",1,A6108+1))</f>
        <v>.</v>
      </c>
      <c r="B6109" s="244" t="str">
        <f t="shared" si="95"/>
        <v/>
      </c>
    </row>
    <row r="6110" spans="1:2" x14ac:dyDescent="0.2">
      <c r="A6110" t="str">
        <f>IF(C6110&amp;G6110&amp;D6110&lt;&gt;'Funnel setup'!$K$3&amp;'Funnel setup'!$K$4&amp;'Funnel setup'!$K$6,".",IF(A6109=".",1,A6109+1))</f>
        <v>.</v>
      </c>
      <c r="B6110" s="244" t="str">
        <f t="shared" si="95"/>
        <v/>
      </c>
    </row>
    <row r="6111" spans="1:2" x14ac:dyDescent="0.2">
      <c r="A6111" t="str">
        <f>IF(C6111&amp;G6111&amp;D6111&lt;&gt;'Funnel setup'!$K$3&amp;'Funnel setup'!$K$4&amp;'Funnel setup'!$K$6,".",IF(A6110=".",1,A6110+1))</f>
        <v>.</v>
      </c>
      <c r="B6111" s="244" t="str">
        <f t="shared" si="95"/>
        <v/>
      </c>
    </row>
    <row r="6112" spans="1:2" x14ac:dyDescent="0.2">
      <c r="A6112" t="str">
        <f>IF(C6112&amp;G6112&amp;D6112&lt;&gt;'Funnel setup'!$K$3&amp;'Funnel setup'!$K$4&amp;'Funnel setup'!$K$6,".",IF(A6111=".",1,A6111+1))</f>
        <v>.</v>
      </c>
      <c r="B6112" s="244" t="str">
        <f t="shared" si="95"/>
        <v/>
      </c>
    </row>
    <row r="6113" spans="1:2" x14ac:dyDescent="0.2">
      <c r="A6113" t="str">
        <f>IF(C6113&amp;G6113&amp;D6113&lt;&gt;'Funnel setup'!$K$3&amp;'Funnel setup'!$K$4&amp;'Funnel setup'!$K$6,".",IF(A6112=".",1,A6112+1))</f>
        <v>.</v>
      </c>
      <c r="B6113" s="244" t="str">
        <f t="shared" si="95"/>
        <v/>
      </c>
    </row>
    <row r="6114" spans="1:2" x14ac:dyDescent="0.2">
      <c r="A6114" t="str">
        <f>IF(C6114&amp;G6114&amp;D6114&lt;&gt;'Funnel setup'!$K$3&amp;'Funnel setup'!$K$4&amp;'Funnel setup'!$K$6,".",IF(A6113=".",1,A6113+1))</f>
        <v>.</v>
      </c>
      <c r="B6114" s="244" t="str">
        <f t="shared" si="95"/>
        <v/>
      </c>
    </row>
    <row r="6115" spans="1:2" x14ac:dyDescent="0.2">
      <c r="A6115" t="str">
        <f>IF(C6115&amp;G6115&amp;D6115&lt;&gt;'Funnel setup'!$K$3&amp;'Funnel setup'!$K$4&amp;'Funnel setup'!$K$6,".",IF(A6114=".",1,A6114+1))</f>
        <v>.</v>
      </c>
      <c r="B6115" s="244" t="str">
        <f t="shared" si="95"/>
        <v/>
      </c>
    </row>
    <row r="6116" spans="1:2" x14ac:dyDescent="0.2">
      <c r="A6116" t="str">
        <f>IF(C6116&amp;G6116&amp;D6116&lt;&gt;'Funnel setup'!$K$3&amp;'Funnel setup'!$K$4&amp;'Funnel setup'!$K$6,".",IF(A6115=".",1,A6115+1))</f>
        <v>.</v>
      </c>
      <c r="B6116" s="244" t="str">
        <f t="shared" si="95"/>
        <v/>
      </c>
    </row>
    <row r="6117" spans="1:2" x14ac:dyDescent="0.2">
      <c r="A6117" t="str">
        <f>IF(C6117&amp;G6117&amp;D6117&lt;&gt;'Funnel setup'!$K$3&amp;'Funnel setup'!$K$4&amp;'Funnel setup'!$K$6,".",IF(A6116=".",1,A6116+1))</f>
        <v>.</v>
      </c>
      <c r="B6117" s="244" t="str">
        <f t="shared" si="95"/>
        <v/>
      </c>
    </row>
    <row r="6118" spans="1:2" x14ac:dyDescent="0.2">
      <c r="A6118" t="str">
        <f>IF(C6118&amp;G6118&amp;D6118&lt;&gt;'Funnel setup'!$K$3&amp;'Funnel setup'!$K$4&amp;'Funnel setup'!$K$6,".",IF(A6117=".",1,A6117+1))</f>
        <v>.</v>
      </c>
      <c r="B6118" s="244" t="str">
        <f t="shared" si="95"/>
        <v/>
      </c>
    </row>
    <row r="6119" spans="1:2" x14ac:dyDescent="0.2">
      <c r="A6119" t="str">
        <f>IF(C6119&amp;G6119&amp;D6119&lt;&gt;'Funnel setup'!$K$3&amp;'Funnel setup'!$K$4&amp;'Funnel setup'!$K$6,".",IF(A6118=".",1,A6118+1))</f>
        <v>.</v>
      </c>
      <c r="B6119" s="244" t="str">
        <f t="shared" si="95"/>
        <v/>
      </c>
    </row>
    <row r="6120" spans="1:2" x14ac:dyDescent="0.2">
      <c r="A6120" t="str">
        <f>IF(C6120&amp;G6120&amp;D6120&lt;&gt;'Funnel setup'!$K$3&amp;'Funnel setup'!$K$4&amp;'Funnel setup'!$K$6,".",IF(A6119=".",1,A6119+1))</f>
        <v>.</v>
      </c>
      <c r="B6120" s="244" t="str">
        <f t="shared" si="95"/>
        <v/>
      </c>
    </row>
    <row r="6121" spans="1:2" x14ac:dyDescent="0.2">
      <c r="A6121" t="str">
        <f>IF(C6121&amp;G6121&amp;D6121&lt;&gt;'Funnel setup'!$K$3&amp;'Funnel setup'!$K$4&amp;'Funnel setup'!$K$6,".",IF(A6120=".",1,A6120+1))</f>
        <v>.</v>
      </c>
      <c r="B6121" s="244" t="str">
        <f t="shared" si="95"/>
        <v/>
      </c>
    </row>
    <row r="6122" spans="1:2" x14ac:dyDescent="0.2">
      <c r="A6122" t="str">
        <f>IF(C6122&amp;G6122&amp;D6122&lt;&gt;'Funnel setup'!$K$3&amp;'Funnel setup'!$K$4&amp;'Funnel setup'!$K$6,".",IF(A6121=".",1,A6121+1))</f>
        <v>.</v>
      </c>
      <c r="B6122" s="244" t="str">
        <f t="shared" si="95"/>
        <v/>
      </c>
    </row>
    <row r="6123" spans="1:2" x14ac:dyDescent="0.2">
      <c r="A6123" t="str">
        <f>IF(C6123&amp;G6123&amp;D6123&lt;&gt;'Funnel setup'!$K$3&amp;'Funnel setup'!$K$4&amp;'Funnel setup'!$K$6,".",IF(A6122=".",1,A6122+1))</f>
        <v>.</v>
      </c>
      <c r="B6123" s="244" t="str">
        <f t="shared" si="95"/>
        <v/>
      </c>
    </row>
    <row r="6124" spans="1:2" x14ac:dyDescent="0.2">
      <c r="A6124" t="str">
        <f>IF(C6124&amp;G6124&amp;D6124&lt;&gt;'Funnel setup'!$K$3&amp;'Funnel setup'!$K$4&amp;'Funnel setup'!$K$6,".",IF(A6123=".",1,A6123+1))</f>
        <v>.</v>
      </c>
      <c r="B6124" s="244" t="str">
        <f t="shared" si="95"/>
        <v/>
      </c>
    </row>
    <row r="6125" spans="1:2" x14ac:dyDescent="0.2">
      <c r="A6125" t="str">
        <f>IF(C6125&amp;G6125&amp;D6125&lt;&gt;'Funnel setup'!$K$3&amp;'Funnel setup'!$K$4&amp;'Funnel setup'!$K$6,".",IF(A6124=".",1,A6124+1))</f>
        <v>.</v>
      </c>
      <c r="B6125" s="244" t="str">
        <f t="shared" si="95"/>
        <v/>
      </c>
    </row>
    <row r="6126" spans="1:2" x14ac:dyDescent="0.2">
      <c r="A6126" t="str">
        <f>IF(C6126&amp;G6126&amp;D6126&lt;&gt;'Funnel setup'!$K$3&amp;'Funnel setup'!$K$4&amp;'Funnel setup'!$K$6,".",IF(A6125=".",1,A6125+1))</f>
        <v>.</v>
      </c>
      <c r="B6126" s="244" t="str">
        <f t="shared" si="95"/>
        <v/>
      </c>
    </row>
    <row r="6127" spans="1:2" x14ac:dyDescent="0.2">
      <c r="A6127" t="str">
        <f>IF(C6127&amp;G6127&amp;D6127&lt;&gt;'Funnel setup'!$K$3&amp;'Funnel setup'!$K$4&amp;'Funnel setup'!$K$6,".",IF(A6126=".",1,A6126+1))</f>
        <v>.</v>
      </c>
      <c r="B6127" s="244" t="str">
        <f t="shared" si="95"/>
        <v/>
      </c>
    </row>
    <row r="6128" spans="1:2" x14ac:dyDescent="0.2">
      <c r="A6128" t="str">
        <f>IF(C6128&amp;G6128&amp;D6128&lt;&gt;'Funnel setup'!$K$3&amp;'Funnel setup'!$K$4&amp;'Funnel setup'!$K$6,".",IF(A6127=".",1,A6127+1))</f>
        <v>.</v>
      </c>
      <c r="B6128" s="244" t="str">
        <f t="shared" si="95"/>
        <v/>
      </c>
    </row>
    <row r="6129" spans="1:2" x14ac:dyDescent="0.2">
      <c r="A6129" t="str">
        <f>IF(C6129&amp;G6129&amp;D6129&lt;&gt;'Funnel setup'!$K$3&amp;'Funnel setup'!$K$4&amp;'Funnel setup'!$K$6,".",IF(A6128=".",1,A6128+1))</f>
        <v>.</v>
      </c>
      <c r="B6129" s="244" t="str">
        <f t="shared" si="95"/>
        <v/>
      </c>
    </row>
    <row r="6130" spans="1:2" x14ac:dyDescent="0.2">
      <c r="A6130" t="str">
        <f>IF(C6130&amp;G6130&amp;D6130&lt;&gt;'Funnel setup'!$K$3&amp;'Funnel setup'!$K$4&amp;'Funnel setup'!$K$6,".",IF(A6129=".",1,A6129+1))</f>
        <v>.</v>
      </c>
      <c r="B6130" s="244" t="str">
        <f t="shared" si="95"/>
        <v/>
      </c>
    </row>
    <row r="6131" spans="1:2" x14ac:dyDescent="0.2">
      <c r="A6131" t="str">
        <f>IF(C6131&amp;G6131&amp;D6131&lt;&gt;'Funnel setup'!$K$3&amp;'Funnel setup'!$K$4&amp;'Funnel setup'!$K$6,".",IF(A6130=".",1,A6130+1))</f>
        <v>.</v>
      </c>
      <c r="B6131" s="244" t="str">
        <f t="shared" si="95"/>
        <v/>
      </c>
    </row>
    <row r="6132" spans="1:2" x14ac:dyDescent="0.2">
      <c r="A6132" t="str">
        <f>IF(C6132&amp;G6132&amp;D6132&lt;&gt;'Funnel setup'!$K$3&amp;'Funnel setup'!$K$4&amp;'Funnel setup'!$K$6,".",IF(A6131=".",1,A6131+1))</f>
        <v>.</v>
      </c>
      <c r="B6132" s="244" t="str">
        <f t="shared" si="95"/>
        <v/>
      </c>
    </row>
    <row r="6133" spans="1:2" x14ac:dyDescent="0.2">
      <c r="A6133" t="str">
        <f>IF(C6133&amp;G6133&amp;D6133&lt;&gt;'Funnel setup'!$K$3&amp;'Funnel setup'!$K$4&amp;'Funnel setup'!$K$6,".",IF(A6132=".",1,A6132+1))</f>
        <v>.</v>
      </c>
      <c r="B6133" s="244" t="str">
        <f t="shared" si="95"/>
        <v/>
      </c>
    </row>
    <row r="6134" spans="1:2" x14ac:dyDescent="0.2">
      <c r="A6134" t="str">
        <f>IF(C6134&amp;G6134&amp;D6134&lt;&gt;'Funnel setup'!$K$3&amp;'Funnel setup'!$K$4&amp;'Funnel setup'!$K$6,".",IF(A6133=".",1,A6133+1))</f>
        <v>.</v>
      </c>
      <c r="B6134" s="244" t="str">
        <f t="shared" si="95"/>
        <v/>
      </c>
    </row>
    <row r="6135" spans="1:2" x14ac:dyDescent="0.2">
      <c r="A6135" t="str">
        <f>IF(C6135&amp;G6135&amp;D6135&lt;&gt;'Funnel setup'!$K$3&amp;'Funnel setup'!$K$4&amp;'Funnel setup'!$K$6,".",IF(A6134=".",1,A6134+1))</f>
        <v>.</v>
      </c>
      <c r="B6135" s="244" t="str">
        <f t="shared" si="95"/>
        <v/>
      </c>
    </row>
    <row r="6136" spans="1:2" x14ac:dyDescent="0.2">
      <c r="A6136" t="str">
        <f>IF(C6136&amp;G6136&amp;D6136&lt;&gt;'Funnel setup'!$K$3&amp;'Funnel setup'!$K$4&amp;'Funnel setup'!$K$6,".",IF(A6135=".",1,A6135+1))</f>
        <v>.</v>
      </c>
      <c r="B6136" s="244" t="str">
        <f t="shared" si="95"/>
        <v/>
      </c>
    </row>
    <row r="6137" spans="1:2" x14ac:dyDescent="0.2">
      <c r="A6137" t="str">
        <f>IF(C6137&amp;G6137&amp;D6137&lt;&gt;'Funnel setup'!$K$3&amp;'Funnel setup'!$K$4&amp;'Funnel setup'!$K$6,".",IF(A6136=".",1,A6136+1))</f>
        <v>.</v>
      </c>
      <c r="B6137" s="244" t="str">
        <f t="shared" si="95"/>
        <v/>
      </c>
    </row>
    <row r="6138" spans="1:2" x14ac:dyDescent="0.2">
      <c r="A6138" t="str">
        <f>IF(C6138&amp;G6138&amp;D6138&lt;&gt;'Funnel setup'!$K$3&amp;'Funnel setup'!$K$4&amp;'Funnel setup'!$K$6,".",IF(A6137=".",1,A6137+1))</f>
        <v>.</v>
      </c>
      <c r="B6138" s="244" t="str">
        <f t="shared" si="95"/>
        <v/>
      </c>
    </row>
    <row r="6139" spans="1:2" x14ac:dyDescent="0.2">
      <c r="A6139" t="str">
        <f>IF(C6139&amp;G6139&amp;D6139&lt;&gt;'Funnel setup'!$K$3&amp;'Funnel setup'!$K$4&amp;'Funnel setup'!$K$6,".",IF(A6138=".",1,A6138+1))</f>
        <v>.</v>
      </c>
      <c r="B6139" s="244" t="str">
        <f t="shared" si="95"/>
        <v/>
      </c>
    </row>
    <row r="6140" spans="1:2" x14ac:dyDescent="0.2">
      <c r="A6140" t="str">
        <f>IF(C6140&amp;G6140&amp;D6140&lt;&gt;'Funnel setup'!$K$3&amp;'Funnel setup'!$K$4&amp;'Funnel setup'!$K$6,".",IF(A6139=".",1,A6139+1))</f>
        <v>.</v>
      </c>
      <c r="B6140" s="244" t="str">
        <f t="shared" si="95"/>
        <v/>
      </c>
    </row>
    <row r="6141" spans="1:2" x14ac:dyDescent="0.2">
      <c r="A6141" t="str">
        <f>IF(C6141&amp;G6141&amp;D6141&lt;&gt;'Funnel setup'!$K$3&amp;'Funnel setup'!$K$4&amp;'Funnel setup'!$K$6,".",IF(A6140=".",1,A6140+1))</f>
        <v>.</v>
      </c>
      <c r="B6141" s="244" t="str">
        <f t="shared" si="95"/>
        <v/>
      </c>
    </row>
    <row r="6142" spans="1:2" x14ac:dyDescent="0.2">
      <c r="A6142" t="str">
        <f>IF(C6142&amp;G6142&amp;D6142&lt;&gt;'Funnel setup'!$K$3&amp;'Funnel setup'!$K$4&amp;'Funnel setup'!$K$6,".",IF(A6141=".",1,A6141+1))</f>
        <v>.</v>
      </c>
      <c r="B6142" s="244" t="str">
        <f t="shared" si="95"/>
        <v/>
      </c>
    </row>
    <row r="6143" spans="1:2" x14ac:dyDescent="0.2">
      <c r="A6143" t="str">
        <f>IF(C6143&amp;G6143&amp;D6143&lt;&gt;'Funnel setup'!$K$3&amp;'Funnel setup'!$K$4&amp;'Funnel setup'!$K$6,".",IF(A6142=".",1,A6142+1))</f>
        <v>.</v>
      </c>
      <c r="B6143" s="244" t="str">
        <f t="shared" si="95"/>
        <v/>
      </c>
    </row>
    <row r="6144" spans="1:2" x14ac:dyDescent="0.2">
      <c r="A6144" t="str">
        <f>IF(C6144&amp;G6144&amp;D6144&lt;&gt;'Funnel setup'!$K$3&amp;'Funnel setup'!$K$4&amp;'Funnel setup'!$K$6,".",IF(A6143=".",1,A6143+1))</f>
        <v>.</v>
      </c>
      <c r="B6144" s="244" t="str">
        <f t="shared" si="95"/>
        <v/>
      </c>
    </row>
    <row r="6145" spans="1:2" x14ac:dyDescent="0.2">
      <c r="A6145" t="str">
        <f>IF(C6145&amp;G6145&amp;D6145&lt;&gt;'Funnel setup'!$K$3&amp;'Funnel setup'!$K$4&amp;'Funnel setup'!$K$6,".",IF(A6144=".",1,A6144+1))</f>
        <v>.</v>
      </c>
      <c r="B6145" s="244" t="str">
        <f t="shared" si="95"/>
        <v/>
      </c>
    </row>
    <row r="6146" spans="1:2" x14ac:dyDescent="0.2">
      <c r="A6146" t="str">
        <f>IF(C6146&amp;G6146&amp;D6146&lt;&gt;'Funnel setup'!$K$3&amp;'Funnel setup'!$K$4&amp;'Funnel setup'!$K$6,".",IF(A6145=".",1,A6145+1))</f>
        <v>.</v>
      </c>
      <c r="B6146" s="244" t="str">
        <f t="shared" ref="B6146:B6209" si="96">C6146&amp;D6146&amp;F6146&amp;G6146</f>
        <v/>
      </c>
    </row>
    <row r="6147" spans="1:2" x14ac:dyDescent="0.2">
      <c r="A6147" t="str">
        <f>IF(C6147&amp;G6147&amp;D6147&lt;&gt;'Funnel setup'!$K$3&amp;'Funnel setup'!$K$4&amp;'Funnel setup'!$K$6,".",IF(A6146=".",1,A6146+1))</f>
        <v>.</v>
      </c>
      <c r="B6147" s="244" t="str">
        <f t="shared" si="96"/>
        <v/>
      </c>
    </row>
    <row r="6148" spans="1:2" x14ac:dyDescent="0.2">
      <c r="A6148" t="str">
        <f>IF(C6148&amp;G6148&amp;D6148&lt;&gt;'Funnel setup'!$K$3&amp;'Funnel setup'!$K$4&amp;'Funnel setup'!$K$6,".",IF(A6147=".",1,A6147+1))</f>
        <v>.</v>
      </c>
      <c r="B6148" s="244" t="str">
        <f t="shared" si="96"/>
        <v/>
      </c>
    </row>
    <row r="6149" spans="1:2" x14ac:dyDescent="0.2">
      <c r="A6149" t="str">
        <f>IF(C6149&amp;G6149&amp;D6149&lt;&gt;'Funnel setup'!$K$3&amp;'Funnel setup'!$K$4&amp;'Funnel setup'!$K$6,".",IF(A6148=".",1,A6148+1))</f>
        <v>.</v>
      </c>
      <c r="B6149" s="244" t="str">
        <f t="shared" si="96"/>
        <v/>
      </c>
    </row>
    <row r="6150" spans="1:2" x14ac:dyDescent="0.2">
      <c r="A6150" t="str">
        <f>IF(C6150&amp;G6150&amp;D6150&lt;&gt;'Funnel setup'!$K$3&amp;'Funnel setup'!$K$4&amp;'Funnel setup'!$K$6,".",IF(A6149=".",1,A6149+1))</f>
        <v>.</v>
      </c>
      <c r="B6150" s="244" t="str">
        <f t="shared" si="96"/>
        <v/>
      </c>
    </row>
    <row r="6151" spans="1:2" x14ac:dyDescent="0.2">
      <c r="A6151" t="str">
        <f>IF(C6151&amp;G6151&amp;D6151&lt;&gt;'Funnel setup'!$K$3&amp;'Funnel setup'!$K$4&amp;'Funnel setup'!$K$6,".",IF(A6150=".",1,A6150+1))</f>
        <v>.</v>
      </c>
      <c r="B6151" s="244" t="str">
        <f t="shared" si="96"/>
        <v/>
      </c>
    </row>
    <row r="6152" spans="1:2" x14ac:dyDescent="0.2">
      <c r="A6152" t="str">
        <f>IF(C6152&amp;G6152&amp;D6152&lt;&gt;'Funnel setup'!$K$3&amp;'Funnel setup'!$K$4&amp;'Funnel setup'!$K$6,".",IF(A6151=".",1,A6151+1))</f>
        <v>.</v>
      </c>
      <c r="B6152" s="244" t="str">
        <f t="shared" si="96"/>
        <v/>
      </c>
    </row>
    <row r="6153" spans="1:2" x14ac:dyDescent="0.2">
      <c r="A6153" t="str">
        <f>IF(C6153&amp;G6153&amp;D6153&lt;&gt;'Funnel setup'!$K$3&amp;'Funnel setup'!$K$4&amp;'Funnel setup'!$K$6,".",IF(A6152=".",1,A6152+1))</f>
        <v>.</v>
      </c>
      <c r="B6153" s="244" t="str">
        <f t="shared" si="96"/>
        <v/>
      </c>
    </row>
    <row r="6154" spans="1:2" x14ac:dyDescent="0.2">
      <c r="A6154" t="str">
        <f>IF(C6154&amp;G6154&amp;D6154&lt;&gt;'Funnel setup'!$K$3&amp;'Funnel setup'!$K$4&amp;'Funnel setup'!$K$6,".",IF(A6153=".",1,A6153+1))</f>
        <v>.</v>
      </c>
      <c r="B6154" s="244" t="str">
        <f t="shared" si="96"/>
        <v/>
      </c>
    </row>
    <row r="6155" spans="1:2" x14ac:dyDescent="0.2">
      <c r="A6155" t="str">
        <f>IF(C6155&amp;G6155&amp;D6155&lt;&gt;'Funnel setup'!$K$3&amp;'Funnel setup'!$K$4&amp;'Funnel setup'!$K$6,".",IF(A6154=".",1,A6154+1))</f>
        <v>.</v>
      </c>
      <c r="B6155" s="244" t="str">
        <f t="shared" si="96"/>
        <v/>
      </c>
    </row>
    <row r="6156" spans="1:2" x14ac:dyDescent="0.2">
      <c r="A6156" t="str">
        <f>IF(C6156&amp;G6156&amp;D6156&lt;&gt;'Funnel setup'!$K$3&amp;'Funnel setup'!$K$4&amp;'Funnel setup'!$K$6,".",IF(A6155=".",1,A6155+1))</f>
        <v>.</v>
      </c>
      <c r="B6156" s="244" t="str">
        <f t="shared" si="96"/>
        <v/>
      </c>
    </row>
    <row r="6157" spans="1:2" x14ac:dyDescent="0.2">
      <c r="A6157" t="str">
        <f>IF(C6157&amp;G6157&amp;D6157&lt;&gt;'Funnel setup'!$K$3&amp;'Funnel setup'!$K$4&amp;'Funnel setup'!$K$6,".",IF(A6156=".",1,A6156+1))</f>
        <v>.</v>
      </c>
      <c r="B6157" s="244" t="str">
        <f t="shared" si="96"/>
        <v/>
      </c>
    </row>
    <row r="6158" spans="1:2" x14ac:dyDescent="0.2">
      <c r="A6158" t="str">
        <f>IF(C6158&amp;G6158&amp;D6158&lt;&gt;'Funnel setup'!$K$3&amp;'Funnel setup'!$K$4&amp;'Funnel setup'!$K$6,".",IF(A6157=".",1,A6157+1))</f>
        <v>.</v>
      </c>
      <c r="B6158" s="244" t="str">
        <f t="shared" si="96"/>
        <v/>
      </c>
    </row>
    <row r="6159" spans="1:2" x14ac:dyDescent="0.2">
      <c r="A6159" t="str">
        <f>IF(C6159&amp;G6159&amp;D6159&lt;&gt;'Funnel setup'!$K$3&amp;'Funnel setup'!$K$4&amp;'Funnel setup'!$K$6,".",IF(A6158=".",1,A6158+1))</f>
        <v>.</v>
      </c>
      <c r="B6159" s="244" t="str">
        <f t="shared" si="96"/>
        <v/>
      </c>
    </row>
    <row r="6160" spans="1:2" x14ac:dyDescent="0.2">
      <c r="A6160" t="str">
        <f>IF(C6160&amp;G6160&amp;D6160&lt;&gt;'Funnel setup'!$K$3&amp;'Funnel setup'!$K$4&amp;'Funnel setup'!$K$6,".",IF(A6159=".",1,A6159+1))</f>
        <v>.</v>
      </c>
      <c r="B6160" s="244" t="str">
        <f t="shared" si="96"/>
        <v/>
      </c>
    </row>
    <row r="6161" spans="1:2" x14ac:dyDescent="0.2">
      <c r="A6161" t="str">
        <f>IF(C6161&amp;G6161&amp;D6161&lt;&gt;'Funnel setup'!$K$3&amp;'Funnel setup'!$K$4&amp;'Funnel setup'!$K$6,".",IF(A6160=".",1,A6160+1))</f>
        <v>.</v>
      </c>
      <c r="B6161" s="244" t="str">
        <f t="shared" si="96"/>
        <v/>
      </c>
    </row>
    <row r="6162" spans="1:2" x14ac:dyDescent="0.2">
      <c r="A6162" t="str">
        <f>IF(C6162&amp;G6162&amp;D6162&lt;&gt;'Funnel setup'!$K$3&amp;'Funnel setup'!$K$4&amp;'Funnel setup'!$K$6,".",IF(A6161=".",1,A6161+1))</f>
        <v>.</v>
      </c>
      <c r="B6162" s="244" t="str">
        <f t="shared" si="96"/>
        <v/>
      </c>
    </row>
    <row r="6163" spans="1:2" x14ac:dyDescent="0.2">
      <c r="A6163" t="str">
        <f>IF(C6163&amp;G6163&amp;D6163&lt;&gt;'Funnel setup'!$K$3&amp;'Funnel setup'!$K$4&amp;'Funnel setup'!$K$6,".",IF(A6162=".",1,A6162+1))</f>
        <v>.</v>
      </c>
      <c r="B6163" s="244" t="str">
        <f t="shared" si="96"/>
        <v/>
      </c>
    </row>
    <row r="6164" spans="1:2" x14ac:dyDescent="0.2">
      <c r="A6164" t="str">
        <f>IF(C6164&amp;G6164&amp;D6164&lt;&gt;'Funnel setup'!$K$3&amp;'Funnel setup'!$K$4&amp;'Funnel setup'!$K$6,".",IF(A6163=".",1,A6163+1))</f>
        <v>.</v>
      </c>
      <c r="B6164" s="244" t="str">
        <f t="shared" si="96"/>
        <v/>
      </c>
    </row>
    <row r="6165" spans="1:2" x14ac:dyDescent="0.2">
      <c r="A6165" t="str">
        <f>IF(C6165&amp;G6165&amp;D6165&lt;&gt;'Funnel setup'!$K$3&amp;'Funnel setup'!$K$4&amp;'Funnel setup'!$K$6,".",IF(A6164=".",1,A6164+1))</f>
        <v>.</v>
      </c>
      <c r="B6165" s="244" t="str">
        <f t="shared" si="96"/>
        <v/>
      </c>
    </row>
    <row r="6166" spans="1:2" x14ac:dyDescent="0.2">
      <c r="A6166" t="str">
        <f>IF(C6166&amp;G6166&amp;D6166&lt;&gt;'Funnel setup'!$K$3&amp;'Funnel setup'!$K$4&amp;'Funnel setup'!$K$6,".",IF(A6165=".",1,A6165+1))</f>
        <v>.</v>
      </c>
      <c r="B6166" s="244" t="str">
        <f t="shared" si="96"/>
        <v/>
      </c>
    </row>
    <row r="6167" spans="1:2" x14ac:dyDescent="0.2">
      <c r="A6167" t="str">
        <f>IF(C6167&amp;G6167&amp;D6167&lt;&gt;'Funnel setup'!$K$3&amp;'Funnel setup'!$K$4&amp;'Funnel setup'!$K$6,".",IF(A6166=".",1,A6166+1))</f>
        <v>.</v>
      </c>
      <c r="B6167" s="244" t="str">
        <f t="shared" si="96"/>
        <v/>
      </c>
    </row>
    <row r="6168" spans="1:2" x14ac:dyDescent="0.2">
      <c r="A6168" t="str">
        <f>IF(C6168&amp;G6168&amp;D6168&lt;&gt;'Funnel setup'!$K$3&amp;'Funnel setup'!$K$4&amp;'Funnel setup'!$K$6,".",IF(A6167=".",1,A6167+1))</f>
        <v>.</v>
      </c>
      <c r="B6168" s="244" t="str">
        <f t="shared" si="96"/>
        <v/>
      </c>
    </row>
    <row r="6169" spans="1:2" x14ac:dyDescent="0.2">
      <c r="A6169" t="str">
        <f>IF(C6169&amp;G6169&amp;D6169&lt;&gt;'Funnel setup'!$K$3&amp;'Funnel setup'!$K$4&amp;'Funnel setup'!$K$6,".",IF(A6168=".",1,A6168+1))</f>
        <v>.</v>
      </c>
      <c r="B6169" s="244" t="str">
        <f t="shared" si="96"/>
        <v/>
      </c>
    </row>
    <row r="6170" spans="1:2" x14ac:dyDescent="0.2">
      <c r="A6170" t="str">
        <f>IF(C6170&amp;G6170&amp;D6170&lt;&gt;'Funnel setup'!$K$3&amp;'Funnel setup'!$K$4&amp;'Funnel setup'!$K$6,".",IF(A6169=".",1,A6169+1))</f>
        <v>.</v>
      </c>
      <c r="B6170" s="244" t="str">
        <f t="shared" si="96"/>
        <v/>
      </c>
    </row>
    <row r="6171" spans="1:2" x14ac:dyDescent="0.2">
      <c r="A6171" t="str">
        <f>IF(C6171&amp;G6171&amp;D6171&lt;&gt;'Funnel setup'!$K$3&amp;'Funnel setup'!$K$4&amp;'Funnel setup'!$K$6,".",IF(A6170=".",1,A6170+1))</f>
        <v>.</v>
      </c>
      <c r="B6171" s="244" t="str">
        <f t="shared" si="96"/>
        <v/>
      </c>
    </row>
    <row r="6172" spans="1:2" x14ac:dyDescent="0.2">
      <c r="A6172" t="str">
        <f>IF(C6172&amp;G6172&amp;D6172&lt;&gt;'Funnel setup'!$K$3&amp;'Funnel setup'!$K$4&amp;'Funnel setup'!$K$6,".",IF(A6171=".",1,A6171+1))</f>
        <v>.</v>
      </c>
      <c r="B6172" s="244" t="str">
        <f t="shared" si="96"/>
        <v/>
      </c>
    </row>
    <row r="6173" spans="1:2" x14ac:dyDescent="0.2">
      <c r="A6173" t="str">
        <f>IF(C6173&amp;G6173&amp;D6173&lt;&gt;'Funnel setup'!$K$3&amp;'Funnel setup'!$K$4&amp;'Funnel setup'!$K$6,".",IF(A6172=".",1,A6172+1))</f>
        <v>.</v>
      </c>
      <c r="B6173" s="244" t="str">
        <f t="shared" si="96"/>
        <v/>
      </c>
    </row>
    <row r="6174" spans="1:2" x14ac:dyDescent="0.2">
      <c r="A6174" t="str">
        <f>IF(C6174&amp;G6174&amp;D6174&lt;&gt;'Funnel setup'!$K$3&amp;'Funnel setup'!$K$4&amp;'Funnel setup'!$K$6,".",IF(A6173=".",1,A6173+1))</f>
        <v>.</v>
      </c>
      <c r="B6174" s="244" t="str">
        <f t="shared" si="96"/>
        <v/>
      </c>
    </row>
    <row r="6175" spans="1:2" x14ac:dyDescent="0.2">
      <c r="A6175" t="str">
        <f>IF(C6175&amp;G6175&amp;D6175&lt;&gt;'Funnel setup'!$K$3&amp;'Funnel setup'!$K$4&amp;'Funnel setup'!$K$6,".",IF(A6174=".",1,A6174+1))</f>
        <v>.</v>
      </c>
      <c r="B6175" s="244" t="str">
        <f t="shared" si="96"/>
        <v/>
      </c>
    </row>
    <row r="6176" spans="1:2" x14ac:dyDescent="0.2">
      <c r="A6176" t="str">
        <f>IF(C6176&amp;G6176&amp;D6176&lt;&gt;'Funnel setup'!$K$3&amp;'Funnel setup'!$K$4&amp;'Funnel setup'!$K$6,".",IF(A6175=".",1,A6175+1))</f>
        <v>.</v>
      </c>
      <c r="B6176" s="244" t="str">
        <f t="shared" si="96"/>
        <v/>
      </c>
    </row>
    <row r="6177" spans="1:2" x14ac:dyDescent="0.2">
      <c r="A6177" t="str">
        <f>IF(C6177&amp;G6177&amp;D6177&lt;&gt;'Funnel setup'!$K$3&amp;'Funnel setup'!$K$4&amp;'Funnel setup'!$K$6,".",IF(A6176=".",1,A6176+1))</f>
        <v>.</v>
      </c>
      <c r="B6177" s="244" t="str">
        <f t="shared" si="96"/>
        <v/>
      </c>
    </row>
    <row r="6178" spans="1:2" x14ac:dyDescent="0.2">
      <c r="A6178" t="str">
        <f>IF(C6178&amp;G6178&amp;D6178&lt;&gt;'Funnel setup'!$K$3&amp;'Funnel setup'!$K$4&amp;'Funnel setup'!$K$6,".",IF(A6177=".",1,A6177+1))</f>
        <v>.</v>
      </c>
      <c r="B6178" s="244" t="str">
        <f t="shared" si="96"/>
        <v/>
      </c>
    </row>
    <row r="6179" spans="1:2" x14ac:dyDescent="0.2">
      <c r="A6179" t="str">
        <f>IF(C6179&amp;G6179&amp;D6179&lt;&gt;'Funnel setup'!$K$3&amp;'Funnel setup'!$K$4&amp;'Funnel setup'!$K$6,".",IF(A6178=".",1,A6178+1))</f>
        <v>.</v>
      </c>
      <c r="B6179" s="244" t="str">
        <f t="shared" si="96"/>
        <v/>
      </c>
    </row>
    <row r="6180" spans="1:2" x14ac:dyDescent="0.2">
      <c r="A6180" t="str">
        <f>IF(C6180&amp;G6180&amp;D6180&lt;&gt;'Funnel setup'!$K$3&amp;'Funnel setup'!$K$4&amp;'Funnel setup'!$K$6,".",IF(A6179=".",1,A6179+1))</f>
        <v>.</v>
      </c>
      <c r="B6180" s="244" t="str">
        <f t="shared" si="96"/>
        <v/>
      </c>
    </row>
    <row r="6181" spans="1:2" x14ac:dyDescent="0.2">
      <c r="A6181" t="str">
        <f>IF(C6181&amp;G6181&amp;D6181&lt;&gt;'Funnel setup'!$K$3&amp;'Funnel setup'!$K$4&amp;'Funnel setup'!$K$6,".",IF(A6180=".",1,A6180+1))</f>
        <v>.</v>
      </c>
      <c r="B6181" s="244" t="str">
        <f t="shared" si="96"/>
        <v/>
      </c>
    </row>
    <row r="6182" spans="1:2" x14ac:dyDescent="0.2">
      <c r="A6182" t="str">
        <f>IF(C6182&amp;G6182&amp;D6182&lt;&gt;'Funnel setup'!$K$3&amp;'Funnel setup'!$K$4&amp;'Funnel setup'!$K$6,".",IF(A6181=".",1,A6181+1))</f>
        <v>.</v>
      </c>
      <c r="B6182" s="244" t="str">
        <f t="shared" si="96"/>
        <v/>
      </c>
    </row>
    <row r="6183" spans="1:2" x14ac:dyDescent="0.2">
      <c r="A6183" t="str">
        <f>IF(C6183&amp;G6183&amp;D6183&lt;&gt;'Funnel setup'!$K$3&amp;'Funnel setup'!$K$4&amp;'Funnel setup'!$K$6,".",IF(A6182=".",1,A6182+1))</f>
        <v>.</v>
      </c>
      <c r="B6183" s="244" t="str">
        <f t="shared" si="96"/>
        <v/>
      </c>
    </row>
    <row r="6184" spans="1:2" x14ac:dyDescent="0.2">
      <c r="A6184" t="str">
        <f>IF(C6184&amp;G6184&amp;D6184&lt;&gt;'Funnel setup'!$K$3&amp;'Funnel setup'!$K$4&amp;'Funnel setup'!$K$6,".",IF(A6183=".",1,A6183+1))</f>
        <v>.</v>
      </c>
      <c r="B6184" s="244" t="str">
        <f t="shared" si="96"/>
        <v/>
      </c>
    </row>
    <row r="6185" spans="1:2" x14ac:dyDescent="0.2">
      <c r="A6185" t="str">
        <f>IF(C6185&amp;G6185&amp;D6185&lt;&gt;'Funnel setup'!$K$3&amp;'Funnel setup'!$K$4&amp;'Funnel setup'!$K$6,".",IF(A6184=".",1,A6184+1))</f>
        <v>.</v>
      </c>
      <c r="B6185" s="244" t="str">
        <f t="shared" si="96"/>
        <v/>
      </c>
    </row>
    <row r="6186" spans="1:2" x14ac:dyDescent="0.2">
      <c r="A6186" t="str">
        <f>IF(C6186&amp;G6186&amp;D6186&lt;&gt;'Funnel setup'!$K$3&amp;'Funnel setup'!$K$4&amp;'Funnel setup'!$K$6,".",IF(A6185=".",1,A6185+1))</f>
        <v>.</v>
      </c>
      <c r="B6186" s="244" t="str">
        <f t="shared" si="96"/>
        <v/>
      </c>
    </row>
    <row r="6187" spans="1:2" x14ac:dyDescent="0.2">
      <c r="A6187" t="str">
        <f>IF(C6187&amp;G6187&amp;D6187&lt;&gt;'Funnel setup'!$K$3&amp;'Funnel setup'!$K$4&amp;'Funnel setup'!$K$6,".",IF(A6186=".",1,A6186+1))</f>
        <v>.</v>
      </c>
      <c r="B6187" s="244" t="str">
        <f t="shared" si="96"/>
        <v/>
      </c>
    </row>
    <row r="6188" spans="1:2" x14ac:dyDescent="0.2">
      <c r="A6188" t="str">
        <f>IF(C6188&amp;G6188&amp;D6188&lt;&gt;'Funnel setup'!$K$3&amp;'Funnel setup'!$K$4&amp;'Funnel setup'!$K$6,".",IF(A6187=".",1,A6187+1))</f>
        <v>.</v>
      </c>
      <c r="B6188" s="244" t="str">
        <f t="shared" si="96"/>
        <v/>
      </c>
    </row>
    <row r="6189" spans="1:2" x14ac:dyDescent="0.2">
      <c r="A6189" t="str">
        <f>IF(C6189&amp;G6189&amp;D6189&lt;&gt;'Funnel setup'!$K$3&amp;'Funnel setup'!$K$4&amp;'Funnel setup'!$K$6,".",IF(A6188=".",1,A6188+1))</f>
        <v>.</v>
      </c>
      <c r="B6189" s="244" t="str">
        <f t="shared" si="96"/>
        <v/>
      </c>
    </row>
    <row r="6190" spans="1:2" x14ac:dyDescent="0.2">
      <c r="A6190" t="str">
        <f>IF(C6190&amp;G6190&amp;D6190&lt;&gt;'Funnel setup'!$K$3&amp;'Funnel setup'!$K$4&amp;'Funnel setup'!$K$6,".",IF(A6189=".",1,A6189+1))</f>
        <v>.</v>
      </c>
      <c r="B6190" s="244" t="str">
        <f t="shared" si="96"/>
        <v/>
      </c>
    </row>
    <row r="6191" spans="1:2" x14ac:dyDescent="0.2">
      <c r="A6191" t="str">
        <f>IF(C6191&amp;G6191&amp;D6191&lt;&gt;'Funnel setup'!$K$3&amp;'Funnel setup'!$K$4&amp;'Funnel setup'!$K$6,".",IF(A6190=".",1,A6190+1))</f>
        <v>.</v>
      </c>
      <c r="B6191" s="244" t="str">
        <f t="shared" si="96"/>
        <v/>
      </c>
    </row>
    <row r="6192" spans="1:2" x14ac:dyDescent="0.2">
      <c r="A6192" t="str">
        <f>IF(C6192&amp;G6192&amp;D6192&lt;&gt;'Funnel setup'!$K$3&amp;'Funnel setup'!$K$4&amp;'Funnel setup'!$K$6,".",IF(A6191=".",1,A6191+1))</f>
        <v>.</v>
      </c>
      <c r="B6192" s="244" t="str">
        <f t="shared" si="96"/>
        <v/>
      </c>
    </row>
    <row r="6193" spans="1:2" x14ac:dyDescent="0.2">
      <c r="A6193" t="str">
        <f>IF(C6193&amp;G6193&amp;D6193&lt;&gt;'Funnel setup'!$K$3&amp;'Funnel setup'!$K$4&amp;'Funnel setup'!$K$6,".",IF(A6192=".",1,A6192+1))</f>
        <v>.</v>
      </c>
      <c r="B6193" s="244" t="str">
        <f t="shared" si="96"/>
        <v/>
      </c>
    </row>
    <row r="6194" spans="1:2" x14ac:dyDescent="0.2">
      <c r="A6194" t="str">
        <f>IF(C6194&amp;G6194&amp;D6194&lt;&gt;'Funnel setup'!$K$3&amp;'Funnel setup'!$K$4&amp;'Funnel setup'!$K$6,".",IF(A6193=".",1,A6193+1))</f>
        <v>.</v>
      </c>
      <c r="B6194" s="244" t="str">
        <f t="shared" si="96"/>
        <v/>
      </c>
    </row>
    <row r="6195" spans="1:2" x14ac:dyDescent="0.2">
      <c r="A6195" t="str">
        <f>IF(C6195&amp;G6195&amp;D6195&lt;&gt;'Funnel setup'!$K$3&amp;'Funnel setup'!$K$4&amp;'Funnel setup'!$K$6,".",IF(A6194=".",1,A6194+1))</f>
        <v>.</v>
      </c>
      <c r="B6195" s="244" t="str">
        <f t="shared" si="96"/>
        <v/>
      </c>
    </row>
    <row r="6196" spans="1:2" x14ac:dyDescent="0.2">
      <c r="A6196" t="str">
        <f>IF(C6196&amp;G6196&amp;D6196&lt;&gt;'Funnel setup'!$K$3&amp;'Funnel setup'!$K$4&amp;'Funnel setup'!$K$6,".",IF(A6195=".",1,A6195+1))</f>
        <v>.</v>
      </c>
      <c r="B6196" s="244" t="str">
        <f t="shared" si="96"/>
        <v/>
      </c>
    </row>
    <row r="6197" spans="1:2" x14ac:dyDescent="0.2">
      <c r="A6197" t="str">
        <f>IF(C6197&amp;G6197&amp;D6197&lt;&gt;'Funnel setup'!$K$3&amp;'Funnel setup'!$K$4&amp;'Funnel setup'!$K$6,".",IF(A6196=".",1,A6196+1))</f>
        <v>.</v>
      </c>
      <c r="B6197" s="244" t="str">
        <f t="shared" si="96"/>
        <v/>
      </c>
    </row>
    <row r="6198" spans="1:2" x14ac:dyDescent="0.2">
      <c r="A6198" t="str">
        <f>IF(C6198&amp;G6198&amp;D6198&lt;&gt;'Funnel setup'!$K$3&amp;'Funnel setup'!$K$4&amp;'Funnel setup'!$K$6,".",IF(A6197=".",1,A6197+1))</f>
        <v>.</v>
      </c>
      <c r="B6198" s="244" t="str">
        <f t="shared" si="96"/>
        <v/>
      </c>
    </row>
    <row r="6199" spans="1:2" x14ac:dyDescent="0.2">
      <c r="A6199" t="str">
        <f>IF(C6199&amp;G6199&amp;D6199&lt;&gt;'Funnel setup'!$K$3&amp;'Funnel setup'!$K$4&amp;'Funnel setup'!$K$6,".",IF(A6198=".",1,A6198+1))</f>
        <v>.</v>
      </c>
      <c r="B6199" s="244" t="str">
        <f t="shared" si="96"/>
        <v/>
      </c>
    </row>
    <row r="6200" spans="1:2" x14ac:dyDescent="0.2">
      <c r="A6200" t="str">
        <f>IF(C6200&amp;G6200&amp;D6200&lt;&gt;'Funnel setup'!$K$3&amp;'Funnel setup'!$K$4&amp;'Funnel setup'!$K$6,".",IF(A6199=".",1,A6199+1))</f>
        <v>.</v>
      </c>
      <c r="B6200" s="244" t="str">
        <f t="shared" si="96"/>
        <v/>
      </c>
    </row>
    <row r="6201" spans="1:2" x14ac:dyDescent="0.2">
      <c r="A6201" t="str">
        <f>IF(C6201&amp;G6201&amp;D6201&lt;&gt;'Funnel setup'!$K$3&amp;'Funnel setup'!$K$4&amp;'Funnel setup'!$K$6,".",IF(A6200=".",1,A6200+1))</f>
        <v>.</v>
      </c>
      <c r="B6201" s="244" t="str">
        <f t="shared" si="96"/>
        <v/>
      </c>
    </row>
    <row r="6202" spans="1:2" x14ac:dyDescent="0.2">
      <c r="A6202" t="str">
        <f>IF(C6202&amp;G6202&amp;D6202&lt;&gt;'Funnel setup'!$K$3&amp;'Funnel setup'!$K$4&amp;'Funnel setup'!$K$6,".",IF(A6201=".",1,A6201+1))</f>
        <v>.</v>
      </c>
      <c r="B6202" s="244" t="str">
        <f t="shared" si="96"/>
        <v/>
      </c>
    </row>
    <row r="6203" spans="1:2" x14ac:dyDescent="0.2">
      <c r="A6203" t="str">
        <f>IF(C6203&amp;G6203&amp;D6203&lt;&gt;'Funnel setup'!$K$3&amp;'Funnel setup'!$K$4&amp;'Funnel setup'!$K$6,".",IF(A6202=".",1,A6202+1))</f>
        <v>.</v>
      </c>
      <c r="B6203" s="244" t="str">
        <f t="shared" si="96"/>
        <v/>
      </c>
    </row>
    <row r="6204" spans="1:2" x14ac:dyDescent="0.2">
      <c r="A6204" t="str">
        <f>IF(C6204&amp;G6204&amp;D6204&lt;&gt;'Funnel setup'!$K$3&amp;'Funnel setup'!$K$4&amp;'Funnel setup'!$K$6,".",IF(A6203=".",1,A6203+1))</f>
        <v>.</v>
      </c>
      <c r="B6204" s="244" t="str">
        <f t="shared" si="96"/>
        <v/>
      </c>
    </row>
    <row r="6205" spans="1:2" x14ac:dyDescent="0.2">
      <c r="A6205" t="str">
        <f>IF(C6205&amp;G6205&amp;D6205&lt;&gt;'Funnel setup'!$K$3&amp;'Funnel setup'!$K$4&amp;'Funnel setup'!$K$6,".",IF(A6204=".",1,A6204+1))</f>
        <v>.</v>
      </c>
      <c r="B6205" s="244" t="str">
        <f t="shared" si="96"/>
        <v/>
      </c>
    </row>
    <row r="6206" spans="1:2" x14ac:dyDescent="0.2">
      <c r="A6206" t="str">
        <f>IF(C6206&amp;G6206&amp;D6206&lt;&gt;'Funnel setup'!$K$3&amp;'Funnel setup'!$K$4&amp;'Funnel setup'!$K$6,".",IF(A6205=".",1,A6205+1))</f>
        <v>.</v>
      </c>
      <c r="B6206" s="244" t="str">
        <f t="shared" si="96"/>
        <v/>
      </c>
    </row>
    <row r="6207" spans="1:2" x14ac:dyDescent="0.2">
      <c r="A6207" t="str">
        <f>IF(C6207&amp;G6207&amp;D6207&lt;&gt;'Funnel setup'!$K$3&amp;'Funnel setup'!$K$4&amp;'Funnel setup'!$K$6,".",IF(A6206=".",1,A6206+1))</f>
        <v>.</v>
      </c>
      <c r="B6207" s="244" t="str">
        <f t="shared" si="96"/>
        <v/>
      </c>
    </row>
    <row r="6208" spans="1:2" x14ac:dyDescent="0.2">
      <c r="A6208" t="str">
        <f>IF(C6208&amp;G6208&amp;D6208&lt;&gt;'Funnel setup'!$K$3&amp;'Funnel setup'!$K$4&amp;'Funnel setup'!$K$6,".",IF(A6207=".",1,A6207+1))</f>
        <v>.</v>
      </c>
      <c r="B6208" s="244" t="str">
        <f t="shared" si="96"/>
        <v/>
      </c>
    </row>
    <row r="6209" spans="1:2" x14ac:dyDescent="0.2">
      <c r="A6209" t="str">
        <f>IF(C6209&amp;G6209&amp;D6209&lt;&gt;'Funnel setup'!$K$3&amp;'Funnel setup'!$K$4&amp;'Funnel setup'!$K$6,".",IF(A6208=".",1,A6208+1))</f>
        <v>.</v>
      </c>
      <c r="B6209" s="244" t="str">
        <f t="shared" si="96"/>
        <v/>
      </c>
    </row>
    <row r="6210" spans="1:2" x14ac:dyDescent="0.2">
      <c r="A6210" t="str">
        <f>IF(C6210&amp;G6210&amp;D6210&lt;&gt;'Funnel setup'!$K$3&amp;'Funnel setup'!$K$4&amp;'Funnel setup'!$K$6,".",IF(A6209=".",1,A6209+1))</f>
        <v>.</v>
      </c>
      <c r="B6210" s="244" t="str">
        <f t="shared" ref="B6210:B6273" si="97">C6210&amp;D6210&amp;F6210&amp;G6210</f>
        <v/>
      </c>
    </row>
    <row r="6211" spans="1:2" x14ac:dyDescent="0.2">
      <c r="A6211" t="str">
        <f>IF(C6211&amp;G6211&amp;D6211&lt;&gt;'Funnel setup'!$K$3&amp;'Funnel setup'!$K$4&amp;'Funnel setup'!$K$6,".",IF(A6210=".",1,A6210+1))</f>
        <v>.</v>
      </c>
      <c r="B6211" s="244" t="str">
        <f t="shared" si="97"/>
        <v/>
      </c>
    </row>
    <row r="6212" spans="1:2" x14ac:dyDescent="0.2">
      <c r="A6212" t="str">
        <f>IF(C6212&amp;G6212&amp;D6212&lt;&gt;'Funnel setup'!$K$3&amp;'Funnel setup'!$K$4&amp;'Funnel setup'!$K$6,".",IF(A6211=".",1,A6211+1))</f>
        <v>.</v>
      </c>
      <c r="B6212" s="244" t="str">
        <f t="shared" si="97"/>
        <v/>
      </c>
    </row>
    <row r="6213" spans="1:2" x14ac:dyDescent="0.2">
      <c r="A6213" t="str">
        <f>IF(C6213&amp;G6213&amp;D6213&lt;&gt;'Funnel setup'!$K$3&amp;'Funnel setup'!$K$4&amp;'Funnel setup'!$K$6,".",IF(A6212=".",1,A6212+1))</f>
        <v>.</v>
      </c>
      <c r="B6213" s="244" t="str">
        <f t="shared" si="97"/>
        <v/>
      </c>
    </row>
    <row r="6214" spans="1:2" x14ac:dyDescent="0.2">
      <c r="A6214" t="str">
        <f>IF(C6214&amp;G6214&amp;D6214&lt;&gt;'Funnel setup'!$K$3&amp;'Funnel setup'!$K$4&amp;'Funnel setup'!$K$6,".",IF(A6213=".",1,A6213+1))</f>
        <v>.</v>
      </c>
      <c r="B6214" s="244" t="str">
        <f t="shared" si="97"/>
        <v/>
      </c>
    </row>
    <row r="6215" spans="1:2" x14ac:dyDescent="0.2">
      <c r="A6215" t="str">
        <f>IF(C6215&amp;G6215&amp;D6215&lt;&gt;'Funnel setup'!$K$3&amp;'Funnel setup'!$K$4&amp;'Funnel setup'!$K$6,".",IF(A6214=".",1,A6214+1))</f>
        <v>.</v>
      </c>
      <c r="B6215" s="244" t="str">
        <f t="shared" si="97"/>
        <v/>
      </c>
    </row>
    <row r="6216" spans="1:2" x14ac:dyDescent="0.2">
      <c r="A6216" t="str">
        <f>IF(C6216&amp;G6216&amp;D6216&lt;&gt;'Funnel setup'!$K$3&amp;'Funnel setup'!$K$4&amp;'Funnel setup'!$K$6,".",IF(A6215=".",1,A6215+1))</f>
        <v>.</v>
      </c>
      <c r="B6216" s="244" t="str">
        <f t="shared" si="97"/>
        <v/>
      </c>
    </row>
    <row r="6217" spans="1:2" x14ac:dyDescent="0.2">
      <c r="A6217" t="str">
        <f>IF(C6217&amp;G6217&amp;D6217&lt;&gt;'Funnel setup'!$K$3&amp;'Funnel setup'!$K$4&amp;'Funnel setup'!$K$6,".",IF(A6216=".",1,A6216+1))</f>
        <v>.</v>
      </c>
      <c r="B6217" s="244" t="str">
        <f t="shared" si="97"/>
        <v/>
      </c>
    </row>
    <row r="6218" spans="1:2" x14ac:dyDescent="0.2">
      <c r="A6218" t="str">
        <f>IF(C6218&amp;G6218&amp;D6218&lt;&gt;'Funnel setup'!$K$3&amp;'Funnel setup'!$K$4&amp;'Funnel setup'!$K$6,".",IF(A6217=".",1,A6217+1))</f>
        <v>.</v>
      </c>
      <c r="B6218" s="244" t="str">
        <f t="shared" si="97"/>
        <v/>
      </c>
    </row>
    <row r="6219" spans="1:2" x14ac:dyDescent="0.2">
      <c r="A6219" t="str">
        <f>IF(C6219&amp;G6219&amp;D6219&lt;&gt;'Funnel setup'!$K$3&amp;'Funnel setup'!$K$4&amp;'Funnel setup'!$K$6,".",IF(A6218=".",1,A6218+1))</f>
        <v>.</v>
      </c>
      <c r="B6219" s="244" t="str">
        <f t="shared" si="97"/>
        <v/>
      </c>
    </row>
    <row r="6220" spans="1:2" x14ac:dyDescent="0.2">
      <c r="A6220" t="str">
        <f>IF(C6220&amp;G6220&amp;D6220&lt;&gt;'Funnel setup'!$K$3&amp;'Funnel setup'!$K$4&amp;'Funnel setup'!$K$6,".",IF(A6219=".",1,A6219+1))</f>
        <v>.</v>
      </c>
      <c r="B6220" s="244" t="str">
        <f t="shared" si="97"/>
        <v/>
      </c>
    </row>
    <row r="6221" spans="1:2" x14ac:dyDescent="0.2">
      <c r="A6221" t="str">
        <f>IF(C6221&amp;G6221&amp;D6221&lt;&gt;'Funnel setup'!$K$3&amp;'Funnel setup'!$K$4&amp;'Funnel setup'!$K$6,".",IF(A6220=".",1,A6220+1))</f>
        <v>.</v>
      </c>
      <c r="B6221" s="244" t="str">
        <f t="shared" si="97"/>
        <v/>
      </c>
    </row>
    <row r="6222" spans="1:2" x14ac:dyDescent="0.2">
      <c r="A6222" t="str">
        <f>IF(C6222&amp;G6222&amp;D6222&lt;&gt;'Funnel setup'!$K$3&amp;'Funnel setup'!$K$4&amp;'Funnel setup'!$K$6,".",IF(A6221=".",1,A6221+1))</f>
        <v>.</v>
      </c>
      <c r="B6222" s="244" t="str">
        <f t="shared" si="97"/>
        <v/>
      </c>
    </row>
    <row r="6223" spans="1:2" x14ac:dyDescent="0.2">
      <c r="A6223" t="str">
        <f>IF(C6223&amp;G6223&amp;D6223&lt;&gt;'Funnel setup'!$K$3&amp;'Funnel setup'!$K$4&amp;'Funnel setup'!$K$6,".",IF(A6222=".",1,A6222+1))</f>
        <v>.</v>
      </c>
      <c r="B6223" s="244" t="str">
        <f t="shared" si="97"/>
        <v/>
      </c>
    </row>
    <row r="6224" spans="1:2" x14ac:dyDescent="0.2">
      <c r="A6224" t="str">
        <f>IF(C6224&amp;G6224&amp;D6224&lt;&gt;'Funnel setup'!$K$3&amp;'Funnel setup'!$K$4&amp;'Funnel setup'!$K$6,".",IF(A6223=".",1,A6223+1))</f>
        <v>.</v>
      </c>
      <c r="B6224" s="244" t="str">
        <f t="shared" si="97"/>
        <v/>
      </c>
    </row>
    <row r="6225" spans="1:2" x14ac:dyDescent="0.2">
      <c r="A6225" t="str">
        <f>IF(C6225&amp;G6225&amp;D6225&lt;&gt;'Funnel setup'!$K$3&amp;'Funnel setup'!$K$4&amp;'Funnel setup'!$K$6,".",IF(A6224=".",1,A6224+1))</f>
        <v>.</v>
      </c>
      <c r="B6225" s="244" t="str">
        <f t="shared" si="97"/>
        <v/>
      </c>
    </row>
    <row r="6226" spans="1:2" x14ac:dyDescent="0.2">
      <c r="A6226" t="str">
        <f>IF(C6226&amp;G6226&amp;D6226&lt;&gt;'Funnel setup'!$K$3&amp;'Funnel setup'!$K$4&amp;'Funnel setup'!$K$6,".",IF(A6225=".",1,A6225+1))</f>
        <v>.</v>
      </c>
      <c r="B6226" s="244" t="str">
        <f t="shared" si="97"/>
        <v/>
      </c>
    </row>
    <row r="6227" spans="1:2" x14ac:dyDescent="0.2">
      <c r="A6227" t="str">
        <f>IF(C6227&amp;G6227&amp;D6227&lt;&gt;'Funnel setup'!$K$3&amp;'Funnel setup'!$K$4&amp;'Funnel setup'!$K$6,".",IF(A6226=".",1,A6226+1))</f>
        <v>.</v>
      </c>
      <c r="B6227" s="244" t="str">
        <f t="shared" si="97"/>
        <v/>
      </c>
    </row>
    <row r="6228" spans="1:2" x14ac:dyDescent="0.2">
      <c r="A6228" t="str">
        <f>IF(C6228&amp;G6228&amp;D6228&lt;&gt;'Funnel setup'!$K$3&amp;'Funnel setup'!$K$4&amp;'Funnel setup'!$K$6,".",IF(A6227=".",1,A6227+1))</f>
        <v>.</v>
      </c>
      <c r="B6228" s="244" t="str">
        <f t="shared" si="97"/>
        <v/>
      </c>
    </row>
    <row r="6229" spans="1:2" x14ac:dyDescent="0.2">
      <c r="A6229" t="str">
        <f>IF(C6229&amp;G6229&amp;D6229&lt;&gt;'Funnel setup'!$K$3&amp;'Funnel setup'!$K$4&amp;'Funnel setup'!$K$6,".",IF(A6228=".",1,A6228+1))</f>
        <v>.</v>
      </c>
      <c r="B6229" s="244" t="str">
        <f t="shared" si="97"/>
        <v/>
      </c>
    </row>
    <row r="6230" spans="1:2" x14ac:dyDescent="0.2">
      <c r="A6230" t="str">
        <f>IF(C6230&amp;G6230&amp;D6230&lt;&gt;'Funnel setup'!$K$3&amp;'Funnel setup'!$K$4&amp;'Funnel setup'!$K$6,".",IF(A6229=".",1,A6229+1))</f>
        <v>.</v>
      </c>
      <c r="B6230" s="244" t="str">
        <f t="shared" si="97"/>
        <v/>
      </c>
    </row>
    <row r="6231" spans="1:2" x14ac:dyDescent="0.2">
      <c r="A6231" t="str">
        <f>IF(C6231&amp;G6231&amp;D6231&lt;&gt;'Funnel setup'!$K$3&amp;'Funnel setup'!$K$4&amp;'Funnel setup'!$K$6,".",IF(A6230=".",1,A6230+1))</f>
        <v>.</v>
      </c>
      <c r="B6231" s="244" t="str">
        <f t="shared" si="97"/>
        <v/>
      </c>
    </row>
    <row r="6232" spans="1:2" x14ac:dyDescent="0.2">
      <c r="A6232" t="str">
        <f>IF(C6232&amp;G6232&amp;D6232&lt;&gt;'Funnel setup'!$K$3&amp;'Funnel setup'!$K$4&amp;'Funnel setup'!$K$6,".",IF(A6231=".",1,A6231+1))</f>
        <v>.</v>
      </c>
      <c r="B6232" s="244" t="str">
        <f t="shared" si="97"/>
        <v/>
      </c>
    </row>
    <row r="6233" spans="1:2" x14ac:dyDescent="0.2">
      <c r="A6233" t="str">
        <f>IF(C6233&amp;G6233&amp;D6233&lt;&gt;'Funnel setup'!$K$3&amp;'Funnel setup'!$K$4&amp;'Funnel setup'!$K$6,".",IF(A6232=".",1,A6232+1))</f>
        <v>.</v>
      </c>
      <c r="B6233" s="244" t="str">
        <f t="shared" si="97"/>
        <v/>
      </c>
    </row>
    <row r="6234" spans="1:2" x14ac:dyDescent="0.2">
      <c r="A6234" t="str">
        <f>IF(C6234&amp;G6234&amp;D6234&lt;&gt;'Funnel setup'!$K$3&amp;'Funnel setup'!$K$4&amp;'Funnel setup'!$K$6,".",IF(A6233=".",1,A6233+1))</f>
        <v>.</v>
      </c>
      <c r="B6234" s="244" t="str">
        <f t="shared" si="97"/>
        <v/>
      </c>
    </row>
    <row r="6235" spans="1:2" x14ac:dyDescent="0.2">
      <c r="A6235" t="str">
        <f>IF(C6235&amp;G6235&amp;D6235&lt;&gt;'Funnel setup'!$K$3&amp;'Funnel setup'!$K$4&amp;'Funnel setup'!$K$6,".",IF(A6234=".",1,A6234+1))</f>
        <v>.</v>
      </c>
      <c r="B6235" s="244" t="str">
        <f t="shared" si="97"/>
        <v/>
      </c>
    </row>
    <row r="6236" spans="1:2" x14ac:dyDescent="0.2">
      <c r="A6236" t="str">
        <f>IF(C6236&amp;G6236&amp;D6236&lt;&gt;'Funnel setup'!$K$3&amp;'Funnel setup'!$K$4&amp;'Funnel setup'!$K$6,".",IF(A6235=".",1,A6235+1))</f>
        <v>.</v>
      </c>
      <c r="B6236" s="244" t="str">
        <f t="shared" si="97"/>
        <v/>
      </c>
    </row>
    <row r="6237" spans="1:2" x14ac:dyDescent="0.2">
      <c r="A6237" t="str">
        <f>IF(C6237&amp;G6237&amp;D6237&lt;&gt;'Funnel setup'!$K$3&amp;'Funnel setup'!$K$4&amp;'Funnel setup'!$K$6,".",IF(A6236=".",1,A6236+1))</f>
        <v>.</v>
      </c>
      <c r="B6237" s="244" t="str">
        <f t="shared" si="97"/>
        <v/>
      </c>
    </row>
    <row r="6238" spans="1:2" x14ac:dyDescent="0.2">
      <c r="A6238" t="str">
        <f>IF(C6238&amp;G6238&amp;D6238&lt;&gt;'Funnel setup'!$K$3&amp;'Funnel setup'!$K$4&amp;'Funnel setup'!$K$6,".",IF(A6237=".",1,A6237+1))</f>
        <v>.</v>
      </c>
      <c r="B6238" s="244" t="str">
        <f t="shared" si="97"/>
        <v/>
      </c>
    </row>
    <row r="6239" spans="1:2" x14ac:dyDescent="0.2">
      <c r="A6239" t="str">
        <f>IF(C6239&amp;G6239&amp;D6239&lt;&gt;'Funnel setup'!$K$3&amp;'Funnel setup'!$K$4&amp;'Funnel setup'!$K$6,".",IF(A6238=".",1,A6238+1))</f>
        <v>.</v>
      </c>
      <c r="B6239" s="244" t="str">
        <f t="shared" si="97"/>
        <v/>
      </c>
    </row>
    <row r="6240" spans="1:2" x14ac:dyDescent="0.2">
      <c r="A6240" t="str">
        <f>IF(C6240&amp;G6240&amp;D6240&lt;&gt;'Funnel setup'!$K$3&amp;'Funnel setup'!$K$4&amp;'Funnel setup'!$K$6,".",IF(A6239=".",1,A6239+1))</f>
        <v>.</v>
      </c>
      <c r="B6240" s="244" t="str">
        <f t="shared" si="97"/>
        <v/>
      </c>
    </row>
    <row r="6241" spans="1:2" x14ac:dyDescent="0.2">
      <c r="A6241" t="str">
        <f>IF(C6241&amp;G6241&amp;D6241&lt;&gt;'Funnel setup'!$K$3&amp;'Funnel setup'!$K$4&amp;'Funnel setup'!$K$6,".",IF(A6240=".",1,A6240+1))</f>
        <v>.</v>
      </c>
      <c r="B6241" s="244" t="str">
        <f t="shared" si="97"/>
        <v/>
      </c>
    </row>
    <row r="6242" spans="1:2" x14ac:dyDescent="0.2">
      <c r="A6242" t="str">
        <f>IF(C6242&amp;G6242&amp;D6242&lt;&gt;'Funnel setup'!$K$3&amp;'Funnel setup'!$K$4&amp;'Funnel setup'!$K$6,".",IF(A6241=".",1,A6241+1))</f>
        <v>.</v>
      </c>
      <c r="B6242" s="244" t="str">
        <f t="shared" si="97"/>
        <v/>
      </c>
    </row>
    <row r="6243" spans="1:2" x14ac:dyDescent="0.2">
      <c r="A6243" t="str">
        <f>IF(C6243&amp;G6243&amp;D6243&lt;&gt;'Funnel setup'!$K$3&amp;'Funnel setup'!$K$4&amp;'Funnel setup'!$K$6,".",IF(A6242=".",1,A6242+1))</f>
        <v>.</v>
      </c>
      <c r="B6243" s="244" t="str">
        <f t="shared" si="97"/>
        <v/>
      </c>
    </row>
    <row r="6244" spans="1:2" x14ac:dyDescent="0.2">
      <c r="A6244" t="str">
        <f>IF(C6244&amp;G6244&amp;D6244&lt;&gt;'Funnel setup'!$K$3&amp;'Funnel setup'!$K$4&amp;'Funnel setup'!$K$6,".",IF(A6243=".",1,A6243+1))</f>
        <v>.</v>
      </c>
      <c r="B6244" s="244" t="str">
        <f t="shared" si="97"/>
        <v/>
      </c>
    </row>
    <row r="6245" spans="1:2" x14ac:dyDescent="0.2">
      <c r="A6245" t="str">
        <f>IF(C6245&amp;G6245&amp;D6245&lt;&gt;'Funnel setup'!$K$3&amp;'Funnel setup'!$K$4&amp;'Funnel setup'!$K$6,".",IF(A6244=".",1,A6244+1))</f>
        <v>.</v>
      </c>
      <c r="B6245" s="244" t="str">
        <f t="shared" si="97"/>
        <v/>
      </c>
    </row>
    <row r="6246" spans="1:2" x14ac:dyDescent="0.2">
      <c r="A6246" t="str">
        <f>IF(C6246&amp;G6246&amp;D6246&lt;&gt;'Funnel setup'!$K$3&amp;'Funnel setup'!$K$4&amp;'Funnel setup'!$K$6,".",IF(A6245=".",1,A6245+1))</f>
        <v>.</v>
      </c>
      <c r="B6246" s="244" t="str">
        <f t="shared" si="97"/>
        <v/>
      </c>
    </row>
    <row r="6247" spans="1:2" x14ac:dyDescent="0.2">
      <c r="A6247" t="str">
        <f>IF(C6247&amp;G6247&amp;D6247&lt;&gt;'Funnel setup'!$K$3&amp;'Funnel setup'!$K$4&amp;'Funnel setup'!$K$6,".",IF(A6246=".",1,A6246+1))</f>
        <v>.</v>
      </c>
      <c r="B6247" s="244" t="str">
        <f t="shared" si="97"/>
        <v/>
      </c>
    </row>
    <row r="6248" spans="1:2" x14ac:dyDescent="0.2">
      <c r="A6248" t="str">
        <f>IF(C6248&amp;G6248&amp;D6248&lt;&gt;'Funnel setup'!$K$3&amp;'Funnel setup'!$K$4&amp;'Funnel setup'!$K$6,".",IF(A6247=".",1,A6247+1))</f>
        <v>.</v>
      </c>
      <c r="B6248" s="244" t="str">
        <f t="shared" si="97"/>
        <v/>
      </c>
    </row>
    <row r="6249" spans="1:2" x14ac:dyDescent="0.2">
      <c r="A6249" t="str">
        <f>IF(C6249&amp;G6249&amp;D6249&lt;&gt;'Funnel setup'!$K$3&amp;'Funnel setup'!$K$4&amp;'Funnel setup'!$K$6,".",IF(A6248=".",1,A6248+1))</f>
        <v>.</v>
      </c>
      <c r="B6249" s="244" t="str">
        <f t="shared" si="97"/>
        <v/>
      </c>
    </row>
    <row r="6250" spans="1:2" x14ac:dyDescent="0.2">
      <c r="A6250" t="str">
        <f>IF(C6250&amp;G6250&amp;D6250&lt;&gt;'Funnel setup'!$K$3&amp;'Funnel setup'!$K$4&amp;'Funnel setup'!$K$6,".",IF(A6249=".",1,A6249+1))</f>
        <v>.</v>
      </c>
      <c r="B6250" s="244" t="str">
        <f t="shared" si="97"/>
        <v/>
      </c>
    </row>
    <row r="6251" spans="1:2" x14ac:dyDescent="0.2">
      <c r="A6251" t="str">
        <f>IF(C6251&amp;G6251&amp;D6251&lt;&gt;'Funnel setup'!$K$3&amp;'Funnel setup'!$K$4&amp;'Funnel setup'!$K$6,".",IF(A6250=".",1,A6250+1))</f>
        <v>.</v>
      </c>
      <c r="B6251" s="244" t="str">
        <f t="shared" si="97"/>
        <v/>
      </c>
    </row>
    <row r="6252" spans="1:2" x14ac:dyDescent="0.2">
      <c r="A6252" t="str">
        <f>IF(C6252&amp;G6252&amp;D6252&lt;&gt;'Funnel setup'!$K$3&amp;'Funnel setup'!$K$4&amp;'Funnel setup'!$K$6,".",IF(A6251=".",1,A6251+1))</f>
        <v>.</v>
      </c>
      <c r="B6252" s="244" t="str">
        <f t="shared" si="97"/>
        <v/>
      </c>
    </row>
    <row r="6253" spans="1:2" x14ac:dyDescent="0.2">
      <c r="A6253" t="str">
        <f>IF(C6253&amp;G6253&amp;D6253&lt;&gt;'Funnel setup'!$K$3&amp;'Funnel setup'!$K$4&amp;'Funnel setup'!$K$6,".",IF(A6252=".",1,A6252+1))</f>
        <v>.</v>
      </c>
      <c r="B6253" s="244" t="str">
        <f t="shared" si="97"/>
        <v/>
      </c>
    </row>
    <row r="6254" spans="1:2" x14ac:dyDescent="0.2">
      <c r="A6254" t="str">
        <f>IF(C6254&amp;G6254&amp;D6254&lt;&gt;'Funnel setup'!$K$3&amp;'Funnel setup'!$K$4&amp;'Funnel setup'!$K$6,".",IF(A6253=".",1,A6253+1))</f>
        <v>.</v>
      </c>
      <c r="B6254" s="244" t="str">
        <f t="shared" si="97"/>
        <v/>
      </c>
    </row>
    <row r="6255" spans="1:2" x14ac:dyDescent="0.2">
      <c r="A6255" t="str">
        <f>IF(C6255&amp;G6255&amp;D6255&lt;&gt;'Funnel setup'!$K$3&amp;'Funnel setup'!$K$4&amp;'Funnel setup'!$K$6,".",IF(A6254=".",1,A6254+1))</f>
        <v>.</v>
      </c>
      <c r="B6255" s="244" t="str">
        <f t="shared" si="97"/>
        <v/>
      </c>
    </row>
    <row r="6256" spans="1:2" x14ac:dyDescent="0.2">
      <c r="A6256" t="str">
        <f>IF(C6256&amp;G6256&amp;D6256&lt;&gt;'Funnel setup'!$K$3&amp;'Funnel setup'!$K$4&amp;'Funnel setup'!$K$6,".",IF(A6255=".",1,A6255+1))</f>
        <v>.</v>
      </c>
      <c r="B6256" s="244" t="str">
        <f t="shared" si="97"/>
        <v/>
      </c>
    </row>
    <row r="6257" spans="1:2" x14ac:dyDescent="0.2">
      <c r="A6257" t="str">
        <f>IF(C6257&amp;G6257&amp;D6257&lt;&gt;'Funnel setup'!$K$3&amp;'Funnel setup'!$K$4&amp;'Funnel setup'!$K$6,".",IF(A6256=".",1,A6256+1))</f>
        <v>.</v>
      </c>
      <c r="B6257" s="244" t="str">
        <f t="shared" si="97"/>
        <v/>
      </c>
    </row>
    <row r="6258" spans="1:2" x14ac:dyDescent="0.2">
      <c r="A6258" t="str">
        <f>IF(C6258&amp;G6258&amp;D6258&lt;&gt;'Funnel setup'!$K$3&amp;'Funnel setup'!$K$4&amp;'Funnel setup'!$K$6,".",IF(A6257=".",1,A6257+1))</f>
        <v>.</v>
      </c>
      <c r="B6258" s="244" t="str">
        <f t="shared" si="97"/>
        <v/>
      </c>
    </row>
    <row r="6259" spans="1:2" x14ac:dyDescent="0.2">
      <c r="A6259" t="str">
        <f>IF(C6259&amp;G6259&amp;D6259&lt;&gt;'Funnel setup'!$K$3&amp;'Funnel setup'!$K$4&amp;'Funnel setup'!$K$6,".",IF(A6258=".",1,A6258+1))</f>
        <v>.</v>
      </c>
      <c r="B6259" s="244" t="str">
        <f t="shared" si="97"/>
        <v/>
      </c>
    </row>
    <row r="6260" spans="1:2" x14ac:dyDescent="0.2">
      <c r="A6260" t="str">
        <f>IF(C6260&amp;G6260&amp;D6260&lt;&gt;'Funnel setup'!$K$3&amp;'Funnel setup'!$K$4&amp;'Funnel setup'!$K$6,".",IF(A6259=".",1,A6259+1))</f>
        <v>.</v>
      </c>
      <c r="B6260" s="244" t="str">
        <f t="shared" si="97"/>
        <v/>
      </c>
    </row>
    <row r="6261" spans="1:2" x14ac:dyDescent="0.2">
      <c r="A6261" t="str">
        <f>IF(C6261&amp;G6261&amp;D6261&lt;&gt;'Funnel setup'!$K$3&amp;'Funnel setup'!$K$4&amp;'Funnel setup'!$K$6,".",IF(A6260=".",1,A6260+1))</f>
        <v>.</v>
      </c>
      <c r="B6261" s="244" t="str">
        <f t="shared" si="97"/>
        <v/>
      </c>
    </row>
    <row r="6262" spans="1:2" x14ac:dyDescent="0.2">
      <c r="A6262" t="str">
        <f>IF(C6262&amp;G6262&amp;D6262&lt;&gt;'Funnel setup'!$K$3&amp;'Funnel setup'!$K$4&amp;'Funnel setup'!$K$6,".",IF(A6261=".",1,A6261+1))</f>
        <v>.</v>
      </c>
      <c r="B6262" s="244" t="str">
        <f t="shared" si="97"/>
        <v/>
      </c>
    </row>
    <row r="6263" spans="1:2" x14ac:dyDescent="0.2">
      <c r="A6263" t="str">
        <f>IF(C6263&amp;G6263&amp;D6263&lt;&gt;'Funnel setup'!$K$3&amp;'Funnel setup'!$K$4&amp;'Funnel setup'!$K$6,".",IF(A6262=".",1,A6262+1))</f>
        <v>.</v>
      </c>
      <c r="B6263" s="244" t="str">
        <f t="shared" si="97"/>
        <v/>
      </c>
    </row>
    <row r="6264" spans="1:2" x14ac:dyDescent="0.2">
      <c r="A6264" t="str">
        <f>IF(C6264&amp;G6264&amp;D6264&lt;&gt;'Funnel setup'!$K$3&amp;'Funnel setup'!$K$4&amp;'Funnel setup'!$K$6,".",IF(A6263=".",1,A6263+1))</f>
        <v>.</v>
      </c>
      <c r="B6264" s="244" t="str">
        <f t="shared" si="97"/>
        <v/>
      </c>
    </row>
    <row r="6265" spans="1:2" x14ac:dyDescent="0.2">
      <c r="A6265" t="str">
        <f>IF(C6265&amp;G6265&amp;D6265&lt;&gt;'Funnel setup'!$K$3&amp;'Funnel setup'!$K$4&amp;'Funnel setup'!$K$6,".",IF(A6264=".",1,A6264+1))</f>
        <v>.</v>
      </c>
      <c r="B6265" s="244" t="str">
        <f t="shared" si="97"/>
        <v/>
      </c>
    </row>
    <row r="6266" spans="1:2" x14ac:dyDescent="0.2">
      <c r="A6266" t="str">
        <f>IF(C6266&amp;G6266&amp;D6266&lt;&gt;'Funnel setup'!$K$3&amp;'Funnel setup'!$K$4&amp;'Funnel setup'!$K$6,".",IF(A6265=".",1,A6265+1))</f>
        <v>.</v>
      </c>
      <c r="B6266" s="244" t="str">
        <f t="shared" si="97"/>
        <v/>
      </c>
    </row>
    <row r="6267" spans="1:2" x14ac:dyDescent="0.2">
      <c r="A6267" t="str">
        <f>IF(C6267&amp;G6267&amp;D6267&lt;&gt;'Funnel setup'!$K$3&amp;'Funnel setup'!$K$4&amp;'Funnel setup'!$K$6,".",IF(A6266=".",1,A6266+1))</f>
        <v>.</v>
      </c>
      <c r="B6267" s="244" t="str">
        <f t="shared" si="97"/>
        <v/>
      </c>
    </row>
    <row r="6268" spans="1:2" x14ac:dyDescent="0.2">
      <c r="A6268" t="str">
        <f>IF(C6268&amp;G6268&amp;D6268&lt;&gt;'Funnel setup'!$K$3&amp;'Funnel setup'!$K$4&amp;'Funnel setup'!$K$6,".",IF(A6267=".",1,A6267+1))</f>
        <v>.</v>
      </c>
      <c r="B6268" s="244" t="str">
        <f t="shared" si="97"/>
        <v/>
      </c>
    </row>
    <row r="6269" spans="1:2" x14ac:dyDescent="0.2">
      <c r="A6269" t="str">
        <f>IF(C6269&amp;G6269&amp;D6269&lt;&gt;'Funnel setup'!$K$3&amp;'Funnel setup'!$K$4&amp;'Funnel setup'!$K$6,".",IF(A6268=".",1,A6268+1))</f>
        <v>.</v>
      </c>
      <c r="B6269" s="244" t="str">
        <f t="shared" si="97"/>
        <v/>
      </c>
    </row>
    <row r="6270" spans="1:2" x14ac:dyDescent="0.2">
      <c r="A6270" t="str">
        <f>IF(C6270&amp;G6270&amp;D6270&lt;&gt;'Funnel setup'!$K$3&amp;'Funnel setup'!$K$4&amp;'Funnel setup'!$K$6,".",IF(A6269=".",1,A6269+1))</f>
        <v>.</v>
      </c>
      <c r="B6270" s="244" t="str">
        <f t="shared" si="97"/>
        <v/>
      </c>
    </row>
    <row r="6271" spans="1:2" x14ac:dyDescent="0.2">
      <c r="A6271" t="str">
        <f>IF(C6271&amp;G6271&amp;D6271&lt;&gt;'Funnel setup'!$K$3&amp;'Funnel setup'!$K$4&amp;'Funnel setup'!$K$6,".",IF(A6270=".",1,A6270+1))</f>
        <v>.</v>
      </c>
      <c r="B6271" s="244" t="str">
        <f t="shared" si="97"/>
        <v/>
      </c>
    </row>
    <row r="6272" spans="1:2" x14ac:dyDescent="0.2">
      <c r="A6272" t="str">
        <f>IF(C6272&amp;G6272&amp;D6272&lt;&gt;'Funnel setup'!$K$3&amp;'Funnel setup'!$K$4&amp;'Funnel setup'!$K$6,".",IF(A6271=".",1,A6271+1))</f>
        <v>.</v>
      </c>
      <c r="B6272" s="244" t="str">
        <f t="shared" si="97"/>
        <v/>
      </c>
    </row>
    <row r="6273" spans="1:2" x14ac:dyDescent="0.2">
      <c r="A6273" t="str">
        <f>IF(C6273&amp;G6273&amp;D6273&lt;&gt;'Funnel setup'!$K$3&amp;'Funnel setup'!$K$4&amp;'Funnel setup'!$K$6,".",IF(A6272=".",1,A6272+1))</f>
        <v>.</v>
      </c>
      <c r="B6273" s="244" t="str">
        <f t="shared" si="97"/>
        <v/>
      </c>
    </row>
    <row r="6274" spans="1:2" x14ac:dyDescent="0.2">
      <c r="A6274" t="str">
        <f>IF(C6274&amp;G6274&amp;D6274&lt;&gt;'Funnel setup'!$K$3&amp;'Funnel setup'!$K$4&amp;'Funnel setup'!$K$6,".",IF(A6273=".",1,A6273+1))</f>
        <v>.</v>
      </c>
      <c r="B6274" s="244" t="str">
        <f t="shared" ref="B6274:B6337" si="98">C6274&amp;D6274&amp;F6274&amp;G6274</f>
        <v/>
      </c>
    </row>
    <row r="6275" spans="1:2" x14ac:dyDescent="0.2">
      <c r="A6275" t="str">
        <f>IF(C6275&amp;G6275&amp;D6275&lt;&gt;'Funnel setup'!$K$3&amp;'Funnel setup'!$K$4&amp;'Funnel setup'!$K$6,".",IF(A6274=".",1,A6274+1))</f>
        <v>.</v>
      </c>
      <c r="B6275" s="244" t="str">
        <f t="shared" si="98"/>
        <v/>
      </c>
    </row>
    <row r="6276" spans="1:2" x14ac:dyDescent="0.2">
      <c r="A6276" t="str">
        <f>IF(C6276&amp;G6276&amp;D6276&lt;&gt;'Funnel setup'!$K$3&amp;'Funnel setup'!$K$4&amp;'Funnel setup'!$K$6,".",IF(A6275=".",1,A6275+1))</f>
        <v>.</v>
      </c>
      <c r="B6276" s="244" t="str">
        <f t="shared" si="98"/>
        <v/>
      </c>
    </row>
    <row r="6277" spans="1:2" x14ac:dyDescent="0.2">
      <c r="A6277" t="str">
        <f>IF(C6277&amp;G6277&amp;D6277&lt;&gt;'Funnel setup'!$K$3&amp;'Funnel setup'!$K$4&amp;'Funnel setup'!$K$6,".",IF(A6276=".",1,A6276+1))</f>
        <v>.</v>
      </c>
      <c r="B6277" s="244" t="str">
        <f t="shared" si="98"/>
        <v/>
      </c>
    </row>
    <row r="6278" spans="1:2" x14ac:dyDescent="0.2">
      <c r="A6278" t="str">
        <f>IF(C6278&amp;G6278&amp;D6278&lt;&gt;'Funnel setup'!$K$3&amp;'Funnel setup'!$K$4&amp;'Funnel setup'!$K$6,".",IF(A6277=".",1,A6277+1))</f>
        <v>.</v>
      </c>
      <c r="B6278" s="244" t="str">
        <f t="shared" si="98"/>
        <v/>
      </c>
    </row>
    <row r="6279" spans="1:2" x14ac:dyDescent="0.2">
      <c r="A6279" t="str">
        <f>IF(C6279&amp;G6279&amp;D6279&lt;&gt;'Funnel setup'!$K$3&amp;'Funnel setup'!$K$4&amp;'Funnel setup'!$K$6,".",IF(A6278=".",1,A6278+1))</f>
        <v>.</v>
      </c>
      <c r="B6279" s="244" t="str">
        <f t="shared" si="98"/>
        <v/>
      </c>
    </row>
    <row r="6280" spans="1:2" x14ac:dyDescent="0.2">
      <c r="A6280" t="str">
        <f>IF(C6280&amp;G6280&amp;D6280&lt;&gt;'Funnel setup'!$K$3&amp;'Funnel setup'!$K$4&amp;'Funnel setup'!$K$6,".",IF(A6279=".",1,A6279+1))</f>
        <v>.</v>
      </c>
      <c r="B6280" s="244" t="str">
        <f t="shared" si="98"/>
        <v/>
      </c>
    </row>
    <row r="6281" spans="1:2" x14ac:dyDescent="0.2">
      <c r="A6281" t="str">
        <f>IF(C6281&amp;G6281&amp;D6281&lt;&gt;'Funnel setup'!$K$3&amp;'Funnel setup'!$K$4&amp;'Funnel setup'!$K$6,".",IF(A6280=".",1,A6280+1))</f>
        <v>.</v>
      </c>
      <c r="B6281" s="244" t="str">
        <f t="shared" si="98"/>
        <v/>
      </c>
    </row>
    <row r="6282" spans="1:2" x14ac:dyDescent="0.2">
      <c r="A6282" t="str">
        <f>IF(C6282&amp;G6282&amp;D6282&lt;&gt;'Funnel setup'!$K$3&amp;'Funnel setup'!$K$4&amp;'Funnel setup'!$K$6,".",IF(A6281=".",1,A6281+1))</f>
        <v>.</v>
      </c>
      <c r="B6282" s="244" t="str">
        <f t="shared" si="98"/>
        <v/>
      </c>
    </row>
    <row r="6283" spans="1:2" x14ac:dyDescent="0.2">
      <c r="A6283" t="str">
        <f>IF(C6283&amp;G6283&amp;D6283&lt;&gt;'Funnel setup'!$K$3&amp;'Funnel setup'!$K$4&amp;'Funnel setup'!$K$6,".",IF(A6282=".",1,A6282+1))</f>
        <v>.</v>
      </c>
      <c r="B6283" s="244" t="str">
        <f t="shared" si="98"/>
        <v/>
      </c>
    </row>
    <row r="6284" spans="1:2" x14ac:dyDescent="0.2">
      <c r="A6284" t="str">
        <f>IF(C6284&amp;G6284&amp;D6284&lt;&gt;'Funnel setup'!$K$3&amp;'Funnel setup'!$K$4&amp;'Funnel setup'!$K$6,".",IF(A6283=".",1,A6283+1))</f>
        <v>.</v>
      </c>
      <c r="B6284" s="244" t="str">
        <f t="shared" si="98"/>
        <v/>
      </c>
    </row>
    <row r="6285" spans="1:2" x14ac:dyDescent="0.2">
      <c r="A6285" t="str">
        <f>IF(C6285&amp;G6285&amp;D6285&lt;&gt;'Funnel setup'!$K$3&amp;'Funnel setup'!$K$4&amp;'Funnel setup'!$K$6,".",IF(A6284=".",1,A6284+1))</f>
        <v>.</v>
      </c>
      <c r="B6285" s="244" t="str">
        <f t="shared" si="98"/>
        <v/>
      </c>
    </row>
    <row r="6286" spans="1:2" x14ac:dyDescent="0.2">
      <c r="A6286" t="str">
        <f>IF(C6286&amp;G6286&amp;D6286&lt;&gt;'Funnel setup'!$K$3&amp;'Funnel setup'!$K$4&amp;'Funnel setup'!$K$6,".",IF(A6285=".",1,A6285+1))</f>
        <v>.</v>
      </c>
      <c r="B6286" s="244" t="str">
        <f t="shared" si="98"/>
        <v/>
      </c>
    </row>
    <row r="6287" spans="1:2" x14ac:dyDescent="0.2">
      <c r="A6287" t="str">
        <f>IF(C6287&amp;G6287&amp;D6287&lt;&gt;'Funnel setup'!$K$3&amp;'Funnel setup'!$K$4&amp;'Funnel setup'!$K$6,".",IF(A6286=".",1,A6286+1))</f>
        <v>.</v>
      </c>
      <c r="B6287" s="244" t="str">
        <f t="shared" si="98"/>
        <v/>
      </c>
    </row>
    <row r="6288" spans="1:2" x14ac:dyDescent="0.2">
      <c r="A6288" t="str">
        <f>IF(C6288&amp;G6288&amp;D6288&lt;&gt;'Funnel setup'!$K$3&amp;'Funnel setup'!$K$4&amp;'Funnel setup'!$K$6,".",IF(A6287=".",1,A6287+1))</f>
        <v>.</v>
      </c>
      <c r="B6288" s="244" t="str">
        <f t="shared" si="98"/>
        <v/>
      </c>
    </row>
    <row r="6289" spans="1:2" x14ac:dyDescent="0.2">
      <c r="A6289" t="str">
        <f>IF(C6289&amp;G6289&amp;D6289&lt;&gt;'Funnel setup'!$K$3&amp;'Funnel setup'!$K$4&amp;'Funnel setup'!$K$6,".",IF(A6288=".",1,A6288+1))</f>
        <v>.</v>
      </c>
      <c r="B6289" s="244" t="str">
        <f t="shared" si="98"/>
        <v/>
      </c>
    </row>
    <row r="6290" spans="1:2" x14ac:dyDescent="0.2">
      <c r="A6290" t="str">
        <f>IF(C6290&amp;G6290&amp;D6290&lt;&gt;'Funnel setup'!$K$3&amp;'Funnel setup'!$K$4&amp;'Funnel setup'!$K$6,".",IF(A6289=".",1,A6289+1))</f>
        <v>.</v>
      </c>
      <c r="B6290" s="244" t="str">
        <f t="shared" si="98"/>
        <v/>
      </c>
    </row>
    <row r="6291" spans="1:2" x14ac:dyDescent="0.2">
      <c r="A6291" t="str">
        <f>IF(C6291&amp;G6291&amp;D6291&lt;&gt;'Funnel setup'!$K$3&amp;'Funnel setup'!$K$4&amp;'Funnel setup'!$K$6,".",IF(A6290=".",1,A6290+1))</f>
        <v>.</v>
      </c>
      <c r="B6291" s="244" t="str">
        <f t="shared" si="98"/>
        <v/>
      </c>
    </row>
    <row r="6292" spans="1:2" x14ac:dyDescent="0.2">
      <c r="A6292" t="str">
        <f>IF(C6292&amp;G6292&amp;D6292&lt;&gt;'Funnel setup'!$K$3&amp;'Funnel setup'!$K$4&amp;'Funnel setup'!$K$6,".",IF(A6291=".",1,A6291+1))</f>
        <v>.</v>
      </c>
      <c r="B6292" s="244" t="str">
        <f t="shared" si="98"/>
        <v/>
      </c>
    </row>
    <row r="6293" spans="1:2" x14ac:dyDescent="0.2">
      <c r="A6293" t="str">
        <f>IF(C6293&amp;G6293&amp;D6293&lt;&gt;'Funnel setup'!$K$3&amp;'Funnel setup'!$K$4&amp;'Funnel setup'!$K$6,".",IF(A6292=".",1,A6292+1))</f>
        <v>.</v>
      </c>
      <c r="B6293" s="244" t="str">
        <f t="shared" si="98"/>
        <v/>
      </c>
    </row>
    <row r="6294" spans="1:2" x14ac:dyDescent="0.2">
      <c r="A6294" t="str">
        <f>IF(C6294&amp;G6294&amp;D6294&lt;&gt;'Funnel setup'!$K$3&amp;'Funnel setup'!$K$4&amp;'Funnel setup'!$K$6,".",IF(A6293=".",1,A6293+1))</f>
        <v>.</v>
      </c>
      <c r="B6294" s="244" t="str">
        <f t="shared" si="98"/>
        <v/>
      </c>
    </row>
    <row r="6295" spans="1:2" x14ac:dyDescent="0.2">
      <c r="A6295" t="str">
        <f>IF(C6295&amp;G6295&amp;D6295&lt;&gt;'Funnel setup'!$K$3&amp;'Funnel setup'!$K$4&amp;'Funnel setup'!$K$6,".",IF(A6294=".",1,A6294+1))</f>
        <v>.</v>
      </c>
      <c r="B6295" s="244" t="str">
        <f t="shared" si="98"/>
        <v/>
      </c>
    </row>
    <row r="6296" spans="1:2" x14ac:dyDescent="0.2">
      <c r="A6296" t="str">
        <f>IF(C6296&amp;G6296&amp;D6296&lt;&gt;'Funnel setup'!$K$3&amp;'Funnel setup'!$K$4&amp;'Funnel setup'!$K$6,".",IF(A6295=".",1,A6295+1))</f>
        <v>.</v>
      </c>
      <c r="B6296" s="244" t="str">
        <f t="shared" si="98"/>
        <v/>
      </c>
    </row>
    <row r="6297" spans="1:2" x14ac:dyDescent="0.2">
      <c r="A6297" t="str">
        <f>IF(C6297&amp;G6297&amp;D6297&lt;&gt;'Funnel setup'!$K$3&amp;'Funnel setup'!$K$4&amp;'Funnel setup'!$K$6,".",IF(A6296=".",1,A6296+1))</f>
        <v>.</v>
      </c>
      <c r="B6297" s="244" t="str">
        <f t="shared" si="98"/>
        <v/>
      </c>
    </row>
    <row r="6298" spans="1:2" x14ac:dyDescent="0.2">
      <c r="A6298" t="str">
        <f>IF(C6298&amp;G6298&amp;D6298&lt;&gt;'Funnel setup'!$K$3&amp;'Funnel setup'!$K$4&amp;'Funnel setup'!$K$6,".",IF(A6297=".",1,A6297+1))</f>
        <v>.</v>
      </c>
      <c r="B6298" s="244" t="str">
        <f t="shared" si="98"/>
        <v/>
      </c>
    </row>
    <row r="6299" spans="1:2" x14ac:dyDescent="0.2">
      <c r="A6299" t="str">
        <f>IF(C6299&amp;G6299&amp;D6299&lt;&gt;'Funnel setup'!$K$3&amp;'Funnel setup'!$K$4&amp;'Funnel setup'!$K$6,".",IF(A6298=".",1,A6298+1))</f>
        <v>.</v>
      </c>
      <c r="B6299" s="244" t="str">
        <f t="shared" si="98"/>
        <v/>
      </c>
    </row>
    <row r="6300" spans="1:2" x14ac:dyDescent="0.2">
      <c r="A6300" t="str">
        <f>IF(C6300&amp;G6300&amp;D6300&lt;&gt;'Funnel setup'!$K$3&amp;'Funnel setup'!$K$4&amp;'Funnel setup'!$K$6,".",IF(A6299=".",1,A6299+1))</f>
        <v>.</v>
      </c>
      <c r="B6300" s="244" t="str">
        <f t="shared" si="98"/>
        <v/>
      </c>
    </row>
    <row r="6301" spans="1:2" x14ac:dyDescent="0.2">
      <c r="A6301" t="str">
        <f>IF(C6301&amp;G6301&amp;D6301&lt;&gt;'Funnel setup'!$K$3&amp;'Funnel setup'!$K$4&amp;'Funnel setup'!$K$6,".",IF(A6300=".",1,A6300+1))</f>
        <v>.</v>
      </c>
      <c r="B6301" s="244" t="str">
        <f t="shared" si="98"/>
        <v/>
      </c>
    </row>
    <row r="6302" spans="1:2" x14ac:dyDescent="0.2">
      <c r="A6302" t="str">
        <f>IF(C6302&amp;G6302&amp;D6302&lt;&gt;'Funnel setup'!$K$3&amp;'Funnel setup'!$K$4&amp;'Funnel setup'!$K$6,".",IF(A6301=".",1,A6301+1))</f>
        <v>.</v>
      </c>
      <c r="B6302" s="244" t="str">
        <f t="shared" si="98"/>
        <v/>
      </c>
    </row>
    <row r="6303" spans="1:2" x14ac:dyDescent="0.2">
      <c r="A6303" t="str">
        <f>IF(C6303&amp;G6303&amp;D6303&lt;&gt;'Funnel setup'!$K$3&amp;'Funnel setup'!$K$4&amp;'Funnel setup'!$K$6,".",IF(A6302=".",1,A6302+1))</f>
        <v>.</v>
      </c>
      <c r="B6303" s="244" t="str">
        <f t="shared" si="98"/>
        <v/>
      </c>
    </row>
    <row r="6304" spans="1:2" x14ac:dyDescent="0.2">
      <c r="A6304" t="str">
        <f>IF(C6304&amp;G6304&amp;D6304&lt;&gt;'Funnel setup'!$K$3&amp;'Funnel setup'!$K$4&amp;'Funnel setup'!$K$6,".",IF(A6303=".",1,A6303+1))</f>
        <v>.</v>
      </c>
      <c r="B6304" s="244" t="str">
        <f t="shared" si="98"/>
        <v/>
      </c>
    </row>
    <row r="6305" spans="1:2" x14ac:dyDescent="0.2">
      <c r="A6305" t="str">
        <f>IF(C6305&amp;G6305&amp;D6305&lt;&gt;'Funnel setup'!$K$3&amp;'Funnel setup'!$K$4&amp;'Funnel setup'!$K$6,".",IF(A6304=".",1,A6304+1))</f>
        <v>.</v>
      </c>
      <c r="B6305" s="244" t="str">
        <f t="shared" si="98"/>
        <v/>
      </c>
    </row>
    <row r="6306" spans="1:2" x14ac:dyDescent="0.2">
      <c r="A6306" t="str">
        <f>IF(C6306&amp;G6306&amp;D6306&lt;&gt;'Funnel setup'!$K$3&amp;'Funnel setup'!$K$4&amp;'Funnel setup'!$K$6,".",IF(A6305=".",1,A6305+1))</f>
        <v>.</v>
      </c>
      <c r="B6306" s="244" t="str">
        <f t="shared" si="98"/>
        <v/>
      </c>
    </row>
    <row r="6307" spans="1:2" x14ac:dyDescent="0.2">
      <c r="A6307" t="str">
        <f>IF(C6307&amp;G6307&amp;D6307&lt;&gt;'Funnel setup'!$K$3&amp;'Funnel setup'!$K$4&amp;'Funnel setup'!$K$6,".",IF(A6306=".",1,A6306+1))</f>
        <v>.</v>
      </c>
      <c r="B6307" s="244" t="str">
        <f t="shared" si="98"/>
        <v/>
      </c>
    </row>
    <row r="6308" spans="1:2" x14ac:dyDescent="0.2">
      <c r="A6308" t="str">
        <f>IF(C6308&amp;G6308&amp;D6308&lt;&gt;'Funnel setup'!$K$3&amp;'Funnel setup'!$K$4&amp;'Funnel setup'!$K$6,".",IF(A6307=".",1,A6307+1))</f>
        <v>.</v>
      </c>
      <c r="B6308" s="244" t="str">
        <f t="shared" si="98"/>
        <v/>
      </c>
    </row>
    <row r="6309" spans="1:2" x14ac:dyDescent="0.2">
      <c r="A6309" t="str">
        <f>IF(C6309&amp;G6309&amp;D6309&lt;&gt;'Funnel setup'!$K$3&amp;'Funnel setup'!$K$4&amp;'Funnel setup'!$K$6,".",IF(A6308=".",1,A6308+1))</f>
        <v>.</v>
      </c>
      <c r="B6309" s="244" t="str">
        <f t="shared" si="98"/>
        <v/>
      </c>
    </row>
    <row r="6310" spans="1:2" x14ac:dyDescent="0.2">
      <c r="A6310" t="str">
        <f>IF(C6310&amp;G6310&amp;D6310&lt;&gt;'Funnel setup'!$K$3&amp;'Funnel setup'!$K$4&amp;'Funnel setup'!$K$6,".",IF(A6309=".",1,A6309+1))</f>
        <v>.</v>
      </c>
      <c r="B6310" s="244" t="str">
        <f t="shared" si="98"/>
        <v/>
      </c>
    </row>
    <row r="6311" spans="1:2" x14ac:dyDescent="0.2">
      <c r="A6311" t="str">
        <f>IF(C6311&amp;G6311&amp;D6311&lt;&gt;'Funnel setup'!$K$3&amp;'Funnel setup'!$K$4&amp;'Funnel setup'!$K$6,".",IF(A6310=".",1,A6310+1))</f>
        <v>.</v>
      </c>
      <c r="B6311" s="244" t="str">
        <f t="shared" si="98"/>
        <v/>
      </c>
    </row>
    <row r="6312" spans="1:2" x14ac:dyDescent="0.2">
      <c r="A6312" t="str">
        <f>IF(C6312&amp;G6312&amp;D6312&lt;&gt;'Funnel setup'!$K$3&amp;'Funnel setup'!$K$4&amp;'Funnel setup'!$K$6,".",IF(A6311=".",1,A6311+1))</f>
        <v>.</v>
      </c>
      <c r="B6312" s="244" t="str">
        <f t="shared" si="98"/>
        <v/>
      </c>
    </row>
    <row r="6313" spans="1:2" x14ac:dyDescent="0.2">
      <c r="A6313" t="str">
        <f>IF(C6313&amp;G6313&amp;D6313&lt;&gt;'Funnel setup'!$K$3&amp;'Funnel setup'!$K$4&amp;'Funnel setup'!$K$6,".",IF(A6312=".",1,A6312+1))</f>
        <v>.</v>
      </c>
      <c r="B6313" s="244" t="str">
        <f t="shared" si="98"/>
        <v/>
      </c>
    </row>
    <row r="6314" spans="1:2" x14ac:dyDescent="0.2">
      <c r="A6314" t="str">
        <f>IF(C6314&amp;G6314&amp;D6314&lt;&gt;'Funnel setup'!$K$3&amp;'Funnel setup'!$K$4&amp;'Funnel setup'!$K$6,".",IF(A6313=".",1,A6313+1))</f>
        <v>.</v>
      </c>
      <c r="B6314" s="244" t="str">
        <f t="shared" si="98"/>
        <v/>
      </c>
    </row>
    <row r="6315" spans="1:2" x14ac:dyDescent="0.2">
      <c r="A6315" t="str">
        <f>IF(C6315&amp;G6315&amp;D6315&lt;&gt;'Funnel setup'!$K$3&amp;'Funnel setup'!$K$4&amp;'Funnel setup'!$K$6,".",IF(A6314=".",1,A6314+1))</f>
        <v>.</v>
      </c>
      <c r="B6315" s="244" t="str">
        <f t="shared" si="98"/>
        <v/>
      </c>
    </row>
    <row r="6316" spans="1:2" x14ac:dyDescent="0.2">
      <c r="A6316" t="str">
        <f>IF(C6316&amp;G6316&amp;D6316&lt;&gt;'Funnel setup'!$K$3&amp;'Funnel setup'!$K$4&amp;'Funnel setup'!$K$6,".",IF(A6315=".",1,A6315+1))</f>
        <v>.</v>
      </c>
      <c r="B6316" s="244" t="str">
        <f t="shared" si="98"/>
        <v/>
      </c>
    </row>
    <row r="6317" spans="1:2" x14ac:dyDescent="0.2">
      <c r="A6317" t="str">
        <f>IF(C6317&amp;G6317&amp;D6317&lt;&gt;'Funnel setup'!$K$3&amp;'Funnel setup'!$K$4&amp;'Funnel setup'!$K$6,".",IF(A6316=".",1,A6316+1))</f>
        <v>.</v>
      </c>
      <c r="B6317" s="244" t="str">
        <f t="shared" si="98"/>
        <v/>
      </c>
    </row>
    <row r="6318" spans="1:2" x14ac:dyDescent="0.2">
      <c r="A6318" t="str">
        <f>IF(C6318&amp;G6318&amp;D6318&lt;&gt;'Funnel setup'!$K$3&amp;'Funnel setup'!$K$4&amp;'Funnel setup'!$K$6,".",IF(A6317=".",1,A6317+1))</f>
        <v>.</v>
      </c>
      <c r="B6318" s="244" t="str">
        <f t="shared" si="98"/>
        <v/>
      </c>
    </row>
    <row r="6319" spans="1:2" x14ac:dyDescent="0.2">
      <c r="A6319" t="str">
        <f>IF(C6319&amp;G6319&amp;D6319&lt;&gt;'Funnel setup'!$K$3&amp;'Funnel setup'!$K$4&amp;'Funnel setup'!$K$6,".",IF(A6318=".",1,A6318+1))</f>
        <v>.</v>
      </c>
      <c r="B6319" s="244" t="str">
        <f t="shared" si="98"/>
        <v/>
      </c>
    </row>
    <row r="6320" spans="1:2" x14ac:dyDescent="0.2">
      <c r="A6320" t="str">
        <f>IF(C6320&amp;G6320&amp;D6320&lt;&gt;'Funnel setup'!$K$3&amp;'Funnel setup'!$K$4&amp;'Funnel setup'!$K$6,".",IF(A6319=".",1,A6319+1))</f>
        <v>.</v>
      </c>
      <c r="B6320" s="244" t="str">
        <f t="shared" si="98"/>
        <v/>
      </c>
    </row>
    <row r="6321" spans="1:2" x14ac:dyDescent="0.2">
      <c r="A6321" t="str">
        <f>IF(C6321&amp;G6321&amp;D6321&lt;&gt;'Funnel setup'!$K$3&amp;'Funnel setup'!$K$4&amp;'Funnel setup'!$K$6,".",IF(A6320=".",1,A6320+1))</f>
        <v>.</v>
      </c>
      <c r="B6321" s="244" t="str">
        <f t="shared" si="98"/>
        <v/>
      </c>
    </row>
    <row r="6322" spans="1:2" x14ac:dyDescent="0.2">
      <c r="A6322" t="str">
        <f>IF(C6322&amp;G6322&amp;D6322&lt;&gt;'Funnel setup'!$K$3&amp;'Funnel setup'!$K$4&amp;'Funnel setup'!$K$6,".",IF(A6321=".",1,A6321+1))</f>
        <v>.</v>
      </c>
      <c r="B6322" s="244" t="str">
        <f t="shared" si="98"/>
        <v/>
      </c>
    </row>
    <row r="6323" spans="1:2" x14ac:dyDescent="0.2">
      <c r="A6323" t="str">
        <f>IF(C6323&amp;G6323&amp;D6323&lt;&gt;'Funnel setup'!$K$3&amp;'Funnel setup'!$K$4&amp;'Funnel setup'!$K$6,".",IF(A6322=".",1,A6322+1))</f>
        <v>.</v>
      </c>
      <c r="B6323" s="244" t="str">
        <f t="shared" si="98"/>
        <v/>
      </c>
    </row>
    <row r="6324" spans="1:2" x14ac:dyDescent="0.2">
      <c r="A6324" t="str">
        <f>IF(C6324&amp;G6324&amp;D6324&lt;&gt;'Funnel setup'!$K$3&amp;'Funnel setup'!$K$4&amp;'Funnel setup'!$K$6,".",IF(A6323=".",1,A6323+1))</f>
        <v>.</v>
      </c>
      <c r="B6324" s="244" t="str">
        <f t="shared" si="98"/>
        <v/>
      </c>
    </row>
    <row r="6325" spans="1:2" x14ac:dyDescent="0.2">
      <c r="A6325" t="str">
        <f>IF(C6325&amp;G6325&amp;D6325&lt;&gt;'Funnel setup'!$K$3&amp;'Funnel setup'!$K$4&amp;'Funnel setup'!$K$6,".",IF(A6324=".",1,A6324+1))</f>
        <v>.</v>
      </c>
      <c r="B6325" s="244" t="str">
        <f t="shared" si="98"/>
        <v/>
      </c>
    </row>
    <row r="6326" spans="1:2" x14ac:dyDescent="0.2">
      <c r="A6326" t="str">
        <f>IF(C6326&amp;G6326&amp;D6326&lt;&gt;'Funnel setup'!$K$3&amp;'Funnel setup'!$K$4&amp;'Funnel setup'!$K$6,".",IF(A6325=".",1,A6325+1))</f>
        <v>.</v>
      </c>
      <c r="B6326" s="244" t="str">
        <f t="shared" si="98"/>
        <v/>
      </c>
    </row>
    <row r="6327" spans="1:2" x14ac:dyDescent="0.2">
      <c r="A6327" t="str">
        <f>IF(C6327&amp;G6327&amp;D6327&lt;&gt;'Funnel setup'!$K$3&amp;'Funnel setup'!$K$4&amp;'Funnel setup'!$K$6,".",IF(A6326=".",1,A6326+1))</f>
        <v>.</v>
      </c>
      <c r="B6327" s="244" t="str">
        <f t="shared" si="98"/>
        <v/>
      </c>
    </row>
    <row r="6328" spans="1:2" x14ac:dyDescent="0.2">
      <c r="A6328" t="str">
        <f>IF(C6328&amp;G6328&amp;D6328&lt;&gt;'Funnel setup'!$K$3&amp;'Funnel setup'!$K$4&amp;'Funnel setup'!$K$6,".",IF(A6327=".",1,A6327+1))</f>
        <v>.</v>
      </c>
      <c r="B6328" s="244" t="str">
        <f t="shared" si="98"/>
        <v/>
      </c>
    </row>
    <row r="6329" spans="1:2" x14ac:dyDescent="0.2">
      <c r="A6329" t="str">
        <f>IF(C6329&amp;G6329&amp;D6329&lt;&gt;'Funnel setup'!$K$3&amp;'Funnel setup'!$K$4&amp;'Funnel setup'!$K$6,".",IF(A6328=".",1,A6328+1))</f>
        <v>.</v>
      </c>
      <c r="B6329" s="244" t="str">
        <f t="shared" si="98"/>
        <v/>
      </c>
    </row>
    <row r="6330" spans="1:2" x14ac:dyDescent="0.2">
      <c r="A6330" t="str">
        <f>IF(C6330&amp;G6330&amp;D6330&lt;&gt;'Funnel setup'!$K$3&amp;'Funnel setup'!$K$4&amp;'Funnel setup'!$K$6,".",IF(A6329=".",1,A6329+1))</f>
        <v>.</v>
      </c>
      <c r="B6330" s="244" t="str">
        <f t="shared" si="98"/>
        <v/>
      </c>
    </row>
    <row r="6331" spans="1:2" x14ac:dyDescent="0.2">
      <c r="A6331" t="str">
        <f>IF(C6331&amp;G6331&amp;D6331&lt;&gt;'Funnel setup'!$K$3&amp;'Funnel setup'!$K$4&amp;'Funnel setup'!$K$6,".",IF(A6330=".",1,A6330+1))</f>
        <v>.</v>
      </c>
      <c r="B6331" s="244" t="str">
        <f t="shared" si="98"/>
        <v/>
      </c>
    </row>
    <row r="6332" spans="1:2" x14ac:dyDescent="0.2">
      <c r="A6332" t="str">
        <f>IF(C6332&amp;G6332&amp;D6332&lt;&gt;'Funnel setup'!$K$3&amp;'Funnel setup'!$K$4&amp;'Funnel setup'!$K$6,".",IF(A6331=".",1,A6331+1))</f>
        <v>.</v>
      </c>
      <c r="B6332" s="244" t="str">
        <f t="shared" si="98"/>
        <v/>
      </c>
    </row>
    <row r="6333" spans="1:2" x14ac:dyDescent="0.2">
      <c r="A6333" t="str">
        <f>IF(C6333&amp;G6333&amp;D6333&lt;&gt;'Funnel setup'!$K$3&amp;'Funnel setup'!$K$4&amp;'Funnel setup'!$K$6,".",IF(A6332=".",1,A6332+1))</f>
        <v>.</v>
      </c>
      <c r="B6333" s="244" t="str">
        <f t="shared" si="98"/>
        <v/>
      </c>
    </row>
    <row r="6334" spans="1:2" x14ac:dyDescent="0.2">
      <c r="A6334" t="str">
        <f>IF(C6334&amp;G6334&amp;D6334&lt;&gt;'Funnel setup'!$K$3&amp;'Funnel setup'!$K$4&amp;'Funnel setup'!$K$6,".",IF(A6333=".",1,A6333+1))</f>
        <v>.</v>
      </c>
      <c r="B6334" s="244" t="str">
        <f t="shared" si="98"/>
        <v/>
      </c>
    </row>
    <row r="6335" spans="1:2" x14ac:dyDescent="0.2">
      <c r="A6335" t="str">
        <f>IF(C6335&amp;G6335&amp;D6335&lt;&gt;'Funnel setup'!$K$3&amp;'Funnel setup'!$K$4&amp;'Funnel setup'!$K$6,".",IF(A6334=".",1,A6334+1))</f>
        <v>.</v>
      </c>
      <c r="B6335" s="244" t="str">
        <f t="shared" si="98"/>
        <v/>
      </c>
    </row>
    <row r="6336" spans="1:2" x14ac:dyDescent="0.2">
      <c r="A6336" t="str">
        <f>IF(C6336&amp;G6336&amp;D6336&lt;&gt;'Funnel setup'!$K$3&amp;'Funnel setup'!$K$4&amp;'Funnel setup'!$K$6,".",IF(A6335=".",1,A6335+1))</f>
        <v>.</v>
      </c>
      <c r="B6336" s="244" t="str">
        <f t="shared" si="98"/>
        <v/>
      </c>
    </row>
    <row r="6337" spans="1:2" x14ac:dyDescent="0.2">
      <c r="A6337" t="str">
        <f>IF(C6337&amp;G6337&amp;D6337&lt;&gt;'Funnel setup'!$K$3&amp;'Funnel setup'!$K$4&amp;'Funnel setup'!$K$6,".",IF(A6336=".",1,A6336+1))</f>
        <v>.</v>
      </c>
      <c r="B6337" s="244" t="str">
        <f t="shared" si="98"/>
        <v/>
      </c>
    </row>
    <row r="6338" spans="1:2" x14ac:dyDescent="0.2">
      <c r="A6338" t="str">
        <f>IF(C6338&amp;G6338&amp;D6338&lt;&gt;'Funnel setup'!$K$3&amp;'Funnel setup'!$K$4&amp;'Funnel setup'!$K$6,".",IF(A6337=".",1,A6337+1))</f>
        <v>.</v>
      </c>
      <c r="B6338" s="244" t="str">
        <f t="shared" ref="B6338:B6401" si="99">C6338&amp;D6338&amp;F6338&amp;G6338</f>
        <v/>
      </c>
    </row>
    <row r="6339" spans="1:2" x14ac:dyDescent="0.2">
      <c r="A6339" t="str">
        <f>IF(C6339&amp;G6339&amp;D6339&lt;&gt;'Funnel setup'!$K$3&amp;'Funnel setup'!$K$4&amp;'Funnel setup'!$K$6,".",IF(A6338=".",1,A6338+1))</f>
        <v>.</v>
      </c>
      <c r="B6339" s="244" t="str">
        <f t="shared" si="99"/>
        <v/>
      </c>
    </row>
    <row r="6340" spans="1:2" x14ac:dyDescent="0.2">
      <c r="A6340" t="str">
        <f>IF(C6340&amp;G6340&amp;D6340&lt;&gt;'Funnel setup'!$K$3&amp;'Funnel setup'!$K$4&amp;'Funnel setup'!$K$6,".",IF(A6339=".",1,A6339+1))</f>
        <v>.</v>
      </c>
      <c r="B6340" s="244" t="str">
        <f t="shared" si="99"/>
        <v/>
      </c>
    </row>
    <row r="6341" spans="1:2" x14ac:dyDescent="0.2">
      <c r="A6341" t="str">
        <f>IF(C6341&amp;G6341&amp;D6341&lt;&gt;'Funnel setup'!$K$3&amp;'Funnel setup'!$K$4&amp;'Funnel setup'!$K$6,".",IF(A6340=".",1,A6340+1))</f>
        <v>.</v>
      </c>
      <c r="B6341" s="244" t="str">
        <f t="shared" si="99"/>
        <v/>
      </c>
    </row>
    <row r="6342" spans="1:2" x14ac:dyDescent="0.2">
      <c r="A6342" t="str">
        <f>IF(C6342&amp;G6342&amp;D6342&lt;&gt;'Funnel setup'!$K$3&amp;'Funnel setup'!$K$4&amp;'Funnel setup'!$K$6,".",IF(A6341=".",1,A6341+1))</f>
        <v>.</v>
      </c>
      <c r="B6342" s="244" t="str">
        <f t="shared" si="99"/>
        <v/>
      </c>
    </row>
    <row r="6343" spans="1:2" x14ac:dyDescent="0.2">
      <c r="A6343" t="str">
        <f>IF(C6343&amp;G6343&amp;D6343&lt;&gt;'Funnel setup'!$K$3&amp;'Funnel setup'!$K$4&amp;'Funnel setup'!$K$6,".",IF(A6342=".",1,A6342+1))</f>
        <v>.</v>
      </c>
      <c r="B6343" s="244" t="str">
        <f t="shared" si="99"/>
        <v/>
      </c>
    </row>
    <row r="6344" spans="1:2" x14ac:dyDescent="0.2">
      <c r="A6344" t="str">
        <f>IF(C6344&amp;G6344&amp;D6344&lt;&gt;'Funnel setup'!$K$3&amp;'Funnel setup'!$K$4&amp;'Funnel setup'!$K$6,".",IF(A6343=".",1,A6343+1))</f>
        <v>.</v>
      </c>
      <c r="B6344" s="244" t="str">
        <f t="shared" si="99"/>
        <v/>
      </c>
    </row>
    <row r="6345" spans="1:2" x14ac:dyDescent="0.2">
      <c r="A6345" t="str">
        <f>IF(C6345&amp;G6345&amp;D6345&lt;&gt;'Funnel setup'!$K$3&amp;'Funnel setup'!$K$4&amp;'Funnel setup'!$K$6,".",IF(A6344=".",1,A6344+1))</f>
        <v>.</v>
      </c>
      <c r="B6345" s="244" t="str">
        <f t="shared" si="99"/>
        <v/>
      </c>
    </row>
    <row r="6346" spans="1:2" x14ac:dyDescent="0.2">
      <c r="A6346" t="str">
        <f>IF(C6346&amp;G6346&amp;D6346&lt;&gt;'Funnel setup'!$K$3&amp;'Funnel setup'!$K$4&amp;'Funnel setup'!$K$6,".",IF(A6345=".",1,A6345+1))</f>
        <v>.</v>
      </c>
      <c r="B6346" s="244" t="str">
        <f t="shared" si="99"/>
        <v/>
      </c>
    </row>
    <row r="6347" spans="1:2" x14ac:dyDescent="0.2">
      <c r="A6347" t="str">
        <f>IF(C6347&amp;G6347&amp;D6347&lt;&gt;'Funnel setup'!$K$3&amp;'Funnel setup'!$K$4&amp;'Funnel setup'!$K$6,".",IF(A6346=".",1,A6346+1))</f>
        <v>.</v>
      </c>
      <c r="B6347" s="244" t="str">
        <f t="shared" si="99"/>
        <v/>
      </c>
    </row>
    <row r="6348" spans="1:2" x14ac:dyDescent="0.2">
      <c r="A6348" t="str">
        <f>IF(C6348&amp;G6348&amp;D6348&lt;&gt;'Funnel setup'!$K$3&amp;'Funnel setup'!$K$4&amp;'Funnel setup'!$K$6,".",IF(A6347=".",1,A6347+1))</f>
        <v>.</v>
      </c>
      <c r="B6348" s="244" t="str">
        <f t="shared" si="99"/>
        <v/>
      </c>
    </row>
    <row r="6349" spans="1:2" x14ac:dyDescent="0.2">
      <c r="A6349" t="str">
        <f>IF(C6349&amp;G6349&amp;D6349&lt;&gt;'Funnel setup'!$K$3&amp;'Funnel setup'!$K$4&amp;'Funnel setup'!$K$6,".",IF(A6348=".",1,A6348+1))</f>
        <v>.</v>
      </c>
      <c r="B6349" s="244" t="str">
        <f t="shared" si="99"/>
        <v/>
      </c>
    </row>
    <row r="6350" spans="1:2" x14ac:dyDescent="0.2">
      <c r="A6350" t="str">
        <f>IF(C6350&amp;G6350&amp;D6350&lt;&gt;'Funnel setup'!$K$3&amp;'Funnel setup'!$K$4&amp;'Funnel setup'!$K$6,".",IF(A6349=".",1,A6349+1))</f>
        <v>.</v>
      </c>
      <c r="B6350" s="244" t="str">
        <f t="shared" si="99"/>
        <v/>
      </c>
    </row>
    <row r="6351" spans="1:2" x14ac:dyDescent="0.2">
      <c r="A6351" t="str">
        <f>IF(C6351&amp;G6351&amp;D6351&lt;&gt;'Funnel setup'!$K$3&amp;'Funnel setup'!$K$4&amp;'Funnel setup'!$K$6,".",IF(A6350=".",1,A6350+1))</f>
        <v>.</v>
      </c>
      <c r="B6351" s="244" t="str">
        <f t="shared" si="99"/>
        <v/>
      </c>
    </row>
    <row r="6352" spans="1:2" x14ac:dyDescent="0.2">
      <c r="A6352" t="str">
        <f>IF(C6352&amp;G6352&amp;D6352&lt;&gt;'Funnel setup'!$K$3&amp;'Funnel setup'!$K$4&amp;'Funnel setup'!$K$6,".",IF(A6351=".",1,A6351+1))</f>
        <v>.</v>
      </c>
      <c r="B6352" s="244" t="str">
        <f t="shared" si="99"/>
        <v/>
      </c>
    </row>
    <row r="6353" spans="1:2" x14ac:dyDescent="0.2">
      <c r="A6353" t="str">
        <f>IF(C6353&amp;G6353&amp;D6353&lt;&gt;'Funnel setup'!$K$3&amp;'Funnel setup'!$K$4&amp;'Funnel setup'!$K$6,".",IF(A6352=".",1,A6352+1))</f>
        <v>.</v>
      </c>
      <c r="B6353" s="244" t="str">
        <f t="shared" si="99"/>
        <v/>
      </c>
    </row>
    <row r="6354" spans="1:2" x14ac:dyDescent="0.2">
      <c r="A6354" t="str">
        <f>IF(C6354&amp;G6354&amp;D6354&lt;&gt;'Funnel setup'!$K$3&amp;'Funnel setup'!$K$4&amp;'Funnel setup'!$K$6,".",IF(A6353=".",1,A6353+1))</f>
        <v>.</v>
      </c>
      <c r="B6354" s="244" t="str">
        <f t="shared" si="99"/>
        <v/>
      </c>
    </row>
    <row r="6355" spans="1:2" x14ac:dyDescent="0.2">
      <c r="A6355" t="str">
        <f>IF(C6355&amp;G6355&amp;D6355&lt;&gt;'Funnel setup'!$K$3&amp;'Funnel setup'!$K$4&amp;'Funnel setup'!$K$6,".",IF(A6354=".",1,A6354+1))</f>
        <v>.</v>
      </c>
      <c r="B6355" s="244" t="str">
        <f t="shared" si="99"/>
        <v/>
      </c>
    </row>
    <row r="6356" spans="1:2" x14ac:dyDescent="0.2">
      <c r="A6356" t="str">
        <f>IF(C6356&amp;G6356&amp;D6356&lt;&gt;'Funnel setup'!$K$3&amp;'Funnel setup'!$K$4&amp;'Funnel setup'!$K$6,".",IF(A6355=".",1,A6355+1))</f>
        <v>.</v>
      </c>
      <c r="B6356" s="244" t="str">
        <f t="shared" si="99"/>
        <v/>
      </c>
    </row>
    <row r="6357" spans="1:2" x14ac:dyDescent="0.2">
      <c r="A6357" t="str">
        <f>IF(C6357&amp;G6357&amp;D6357&lt;&gt;'Funnel setup'!$K$3&amp;'Funnel setup'!$K$4&amp;'Funnel setup'!$K$6,".",IF(A6356=".",1,A6356+1))</f>
        <v>.</v>
      </c>
      <c r="B6357" s="244" t="str">
        <f t="shared" si="99"/>
        <v/>
      </c>
    </row>
    <row r="6358" spans="1:2" x14ac:dyDescent="0.2">
      <c r="A6358" t="str">
        <f>IF(C6358&amp;G6358&amp;D6358&lt;&gt;'Funnel setup'!$K$3&amp;'Funnel setup'!$K$4&amp;'Funnel setup'!$K$6,".",IF(A6357=".",1,A6357+1))</f>
        <v>.</v>
      </c>
      <c r="B6358" s="244" t="str">
        <f t="shared" si="99"/>
        <v/>
      </c>
    </row>
    <row r="6359" spans="1:2" x14ac:dyDescent="0.2">
      <c r="A6359" t="str">
        <f>IF(C6359&amp;G6359&amp;D6359&lt;&gt;'Funnel setup'!$K$3&amp;'Funnel setup'!$K$4&amp;'Funnel setup'!$K$6,".",IF(A6358=".",1,A6358+1))</f>
        <v>.</v>
      </c>
      <c r="B6359" s="244" t="str">
        <f t="shared" si="99"/>
        <v/>
      </c>
    </row>
    <row r="6360" spans="1:2" x14ac:dyDescent="0.2">
      <c r="A6360" t="str">
        <f>IF(C6360&amp;G6360&amp;D6360&lt;&gt;'Funnel setup'!$K$3&amp;'Funnel setup'!$K$4&amp;'Funnel setup'!$K$6,".",IF(A6359=".",1,A6359+1))</f>
        <v>.</v>
      </c>
      <c r="B6360" s="244" t="str">
        <f t="shared" si="99"/>
        <v/>
      </c>
    </row>
    <row r="6361" spans="1:2" x14ac:dyDescent="0.2">
      <c r="A6361" t="str">
        <f>IF(C6361&amp;G6361&amp;D6361&lt;&gt;'Funnel setup'!$K$3&amp;'Funnel setup'!$K$4&amp;'Funnel setup'!$K$6,".",IF(A6360=".",1,A6360+1))</f>
        <v>.</v>
      </c>
      <c r="B6361" s="244" t="str">
        <f t="shared" si="99"/>
        <v/>
      </c>
    </row>
    <row r="6362" spans="1:2" x14ac:dyDescent="0.2">
      <c r="A6362" t="str">
        <f>IF(C6362&amp;G6362&amp;D6362&lt;&gt;'Funnel setup'!$K$3&amp;'Funnel setup'!$K$4&amp;'Funnel setup'!$K$6,".",IF(A6361=".",1,A6361+1))</f>
        <v>.</v>
      </c>
      <c r="B6362" s="244" t="str">
        <f t="shared" si="99"/>
        <v/>
      </c>
    </row>
    <row r="6363" spans="1:2" x14ac:dyDescent="0.2">
      <c r="A6363" t="str">
        <f>IF(C6363&amp;G6363&amp;D6363&lt;&gt;'Funnel setup'!$K$3&amp;'Funnel setup'!$K$4&amp;'Funnel setup'!$K$6,".",IF(A6362=".",1,A6362+1))</f>
        <v>.</v>
      </c>
      <c r="B6363" s="244" t="str">
        <f t="shared" si="99"/>
        <v/>
      </c>
    </row>
    <row r="6364" spans="1:2" x14ac:dyDescent="0.2">
      <c r="A6364" t="str">
        <f>IF(C6364&amp;G6364&amp;D6364&lt;&gt;'Funnel setup'!$K$3&amp;'Funnel setup'!$K$4&amp;'Funnel setup'!$K$6,".",IF(A6363=".",1,A6363+1))</f>
        <v>.</v>
      </c>
      <c r="B6364" s="244" t="str">
        <f t="shared" si="99"/>
        <v/>
      </c>
    </row>
    <row r="6365" spans="1:2" x14ac:dyDescent="0.2">
      <c r="A6365" t="str">
        <f>IF(C6365&amp;G6365&amp;D6365&lt;&gt;'Funnel setup'!$K$3&amp;'Funnel setup'!$K$4&amp;'Funnel setup'!$K$6,".",IF(A6364=".",1,A6364+1))</f>
        <v>.</v>
      </c>
      <c r="B6365" s="244" t="str">
        <f t="shared" si="99"/>
        <v/>
      </c>
    </row>
    <row r="6366" spans="1:2" x14ac:dyDescent="0.2">
      <c r="A6366" t="str">
        <f>IF(C6366&amp;G6366&amp;D6366&lt;&gt;'Funnel setup'!$K$3&amp;'Funnel setup'!$K$4&amp;'Funnel setup'!$K$6,".",IF(A6365=".",1,A6365+1))</f>
        <v>.</v>
      </c>
      <c r="B6366" s="244" t="str">
        <f t="shared" si="99"/>
        <v/>
      </c>
    </row>
    <row r="6367" spans="1:2" x14ac:dyDescent="0.2">
      <c r="A6367" t="str">
        <f>IF(C6367&amp;G6367&amp;D6367&lt;&gt;'Funnel setup'!$K$3&amp;'Funnel setup'!$K$4&amp;'Funnel setup'!$K$6,".",IF(A6366=".",1,A6366+1))</f>
        <v>.</v>
      </c>
      <c r="B6367" s="244" t="str">
        <f t="shared" si="99"/>
        <v/>
      </c>
    </row>
    <row r="6368" spans="1:2" x14ac:dyDescent="0.2">
      <c r="A6368" t="str">
        <f>IF(C6368&amp;G6368&amp;D6368&lt;&gt;'Funnel setup'!$K$3&amp;'Funnel setup'!$K$4&amp;'Funnel setup'!$K$6,".",IF(A6367=".",1,A6367+1))</f>
        <v>.</v>
      </c>
      <c r="B6368" s="244" t="str">
        <f t="shared" si="99"/>
        <v/>
      </c>
    </row>
    <row r="6369" spans="1:2" x14ac:dyDescent="0.2">
      <c r="A6369" t="str">
        <f>IF(C6369&amp;G6369&amp;D6369&lt;&gt;'Funnel setup'!$K$3&amp;'Funnel setup'!$K$4&amp;'Funnel setup'!$K$6,".",IF(A6368=".",1,A6368+1))</f>
        <v>.</v>
      </c>
      <c r="B6369" s="244" t="str">
        <f t="shared" si="99"/>
        <v/>
      </c>
    </row>
    <row r="6370" spans="1:2" x14ac:dyDescent="0.2">
      <c r="A6370" t="str">
        <f>IF(C6370&amp;G6370&amp;D6370&lt;&gt;'Funnel setup'!$K$3&amp;'Funnel setup'!$K$4&amp;'Funnel setup'!$K$6,".",IF(A6369=".",1,A6369+1))</f>
        <v>.</v>
      </c>
      <c r="B6370" s="244" t="str">
        <f t="shared" si="99"/>
        <v/>
      </c>
    </row>
    <row r="6371" spans="1:2" x14ac:dyDescent="0.2">
      <c r="A6371" t="str">
        <f>IF(C6371&amp;G6371&amp;D6371&lt;&gt;'Funnel setup'!$K$3&amp;'Funnel setup'!$K$4&amp;'Funnel setup'!$K$6,".",IF(A6370=".",1,A6370+1))</f>
        <v>.</v>
      </c>
      <c r="B6371" s="244" t="str">
        <f t="shared" si="99"/>
        <v/>
      </c>
    </row>
    <row r="6372" spans="1:2" x14ac:dyDescent="0.2">
      <c r="A6372" t="str">
        <f>IF(C6372&amp;G6372&amp;D6372&lt;&gt;'Funnel setup'!$K$3&amp;'Funnel setup'!$K$4&amp;'Funnel setup'!$K$6,".",IF(A6371=".",1,A6371+1))</f>
        <v>.</v>
      </c>
      <c r="B6372" s="244" t="str">
        <f t="shared" si="99"/>
        <v/>
      </c>
    </row>
    <row r="6373" spans="1:2" x14ac:dyDescent="0.2">
      <c r="A6373" t="str">
        <f>IF(C6373&amp;G6373&amp;D6373&lt;&gt;'Funnel setup'!$K$3&amp;'Funnel setup'!$K$4&amp;'Funnel setup'!$K$6,".",IF(A6372=".",1,A6372+1))</f>
        <v>.</v>
      </c>
      <c r="B6373" s="244" t="str">
        <f t="shared" si="99"/>
        <v/>
      </c>
    </row>
    <row r="6374" spans="1:2" x14ac:dyDescent="0.2">
      <c r="A6374" t="str">
        <f>IF(C6374&amp;G6374&amp;D6374&lt;&gt;'Funnel setup'!$K$3&amp;'Funnel setup'!$K$4&amp;'Funnel setup'!$K$6,".",IF(A6373=".",1,A6373+1))</f>
        <v>.</v>
      </c>
      <c r="B6374" s="244" t="str">
        <f t="shared" si="99"/>
        <v/>
      </c>
    </row>
    <row r="6375" spans="1:2" x14ac:dyDescent="0.2">
      <c r="A6375" t="str">
        <f>IF(C6375&amp;G6375&amp;D6375&lt;&gt;'Funnel setup'!$K$3&amp;'Funnel setup'!$K$4&amp;'Funnel setup'!$K$6,".",IF(A6374=".",1,A6374+1))</f>
        <v>.</v>
      </c>
      <c r="B6375" s="244" t="str">
        <f t="shared" si="99"/>
        <v/>
      </c>
    </row>
    <row r="6376" spans="1:2" x14ac:dyDescent="0.2">
      <c r="A6376" t="str">
        <f>IF(C6376&amp;G6376&amp;D6376&lt;&gt;'Funnel setup'!$K$3&amp;'Funnel setup'!$K$4&amp;'Funnel setup'!$K$6,".",IF(A6375=".",1,A6375+1))</f>
        <v>.</v>
      </c>
      <c r="B6376" s="244" t="str">
        <f t="shared" si="99"/>
        <v/>
      </c>
    </row>
    <row r="6377" spans="1:2" x14ac:dyDescent="0.2">
      <c r="A6377" t="str">
        <f>IF(C6377&amp;G6377&amp;D6377&lt;&gt;'Funnel setup'!$K$3&amp;'Funnel setup'!$K$4&amp;'Funnel setup'!$K$6,".",IF(A6376=".",1,A6376+1))</f>
        <v>.</v>
      </c>
      <c r="B6377" s="244" t="str">
        <f t="shared" si="99"/>
        <v/>
      </c>
    </row>
    <row r="6378" spans="1:2" x14ac:dyDescent="0.2">
      <c r="A6378" t="str">
        <f>IF(C6378&amp;G6378&amp;D6378&lt;&gt;'Funnel setup'!$K$3&amp;'Funnel setup'!$K$4&amp;'Funnel setup'!$K$6,".",IF(A6377=".",1,A6377+1))</f>
        <v>.</v>
      </c>
      <c r="B6378" s="244" t="str">
        <f t="shared" si="99"/>
        <v/>
      </c>
    </row>
    <row r="6379" spans="1:2" x14ac:dyDescent="0.2">
      <c r="A6379" t="str">
        <f>IF(C6379&amp;G6379&amp;D6379&lt;&gt;'Funnel setup'!$K$3&amp;'Funnel setup'!$K$4&amp;'Funnel setup'!$K$6,".",IF(A6378=".",1,A6378+1))</f>
        <v>.</v>
      </c>
      <c r="B6379" s="244" t="str">
        <f t="shared" si="99"/>
        <v/>
      </c>
    </row>
    <row r="6380" spans="1:2" x14ac:dyDescent="0.2">
      <c r="A6380" t="str">
        <f>IF(C6380&amp;G6380&amp;D6380&lt;&gt;'Funnel setup'!$K$3&amp;'Funnel setup'!$K$4&amp;'Funnel setup'!$K$6,".",IF(A6379=".",1,A6379+1))</f>
        <v>.</v>
      </c>
      <c r="B6380" s="244" t="str">
        <f t="shared" si="99"/>
        <v/>
      </c>
    </row>
    <row r="6381" spans="1:2" x14ac:dyDescent="0.2">
      <c r="A6381" t="str">
        <f>IF(C6381&amp;G6381&amp;D6381&lt;&gt;'Funnel setup'!$K$3&amp;'Funnel setup'!$K$4&amp;'Funnel setup'!$K$6,".",IF(A6380=".",1,A6380+1))</f>
        <v>.</v>
      </c>
      <c r="B6381" s="244" t="str">
        <f t="shared" si="99"/>
        <v/>
      </c>
    </row>
    <row r="6382" spans="1:2" x14ac:dyDescent="0.2">
      <c r="A6382" t="str">
        <f>IF(C6382&amp;G6382&amp;D6382&lt;&gt;'Funnel setup'!$K$3&amp;'Funnel setup'!$K$4&amp;'Funnel setup'!$K$6,".",IF(A6381=".",1,A6381+1))</f>
        <v>.</v>
      </c>
      <c r="B6382" s="244" t="str">
        <f t="shared" si="99"/>
        <v/>
      </c>
    </row>
    <row r="6383" spans="1:2" x14ac:dyDescent="0.2">
      <c r="A6383" t="str">
        <f>IF(C6383&amp;G6383&amp;D6383&lt;&gt;'Funnel setup'!$K$3&amp;'Funnel setup'!$K$4&amp;'Funnel setup'!$K$6,".",IF(A6382=".",1,A6382+1))</f>
        <v>.</v>
      </c>
      <c r="B6383" s="244" t="str">
        <f t="shared" si="99"/>
        <v/>
      </c>
    </row>
    <row r="6384" spans="1:2" x14ac:dyDescent="0.2">
      <c r="A6384" t="str">
        <f>IF(C6384&amp;G6384&amp;D6384&lt;&gt;'Funnel setup'!$K$3&amp;'Funnel setup'!$K$4&amp;'Funnel setup'!$K$6,".",IF(A6383=".",1,A6383+1))</f>
        <v>.</v>
      </c>
      <c r="B6384" s="244" t="str">
        <f t="shared" si="99"/>
        <v/>
      </c>
    </row>
    <row r="6385" spans="1:2" x14ac:dyDescent="0.2">
      <c r="A6385" t="str">
        <f>IF(C6385&amp;G6385&amp;D6385&lt;&gt;'Funnel setup'!$K$3&amp;'Funnel setup'!$K$4&amp;'Funnel setup'!$K$6,".",IF(A6384=".",1,A6384+1))</f>
        <v>.</v>
      </c>
      <c r="B6385" s="244" t="str">
        <f t="shared" si="99"/>
        <v/>
      </c>
    </row>
    <row r="6386" spans="1:2" x14ac:dyDescent="0.2">
      <c r="A6386" t="str">
        <f>IF(C6386&amp;G6386&amp;D6386&lt;&gt;'Funnel setup'!$K$3&amp;'Funnel setup'!$K$4&amp;'Funnel setup'!$K$6,".",IF(A6385=".",1,A6385+1))</f>
        <v>.</v>
      </c>
      <c r="B6386" s="244" t="str">
        <f t="shared" si="99"/>
        <v/>
      </c>
    </row>
    <row r="6387" spans="1:2" x14ac:dyDescent="0.2">
      <c r="A6387" t="str">
        <f>IF(C6387&amp;G6387&amp;D6387&lt;&gt;'Funnel setup'!$K$3&amp;'Funnel setup'!$K$4&amp;'Funnel setup'!$K$6,".",IF(A6386=".",1,A6386+1))</f>
        <v>.</v>
      </c>
      <c r="B6387" s="244" t="str">
        <f t="shared" si="99"/>
        <v/>
      </c>
    </row>
    <row r="6388" spans="1:2" x14ac:dyDescent="0.2">
      <c r="A6388" t="str">
        <f>IF(C6388&amp;G6388&amp;D6388&lt;&gt;'Funnel setup'!$K$3&amp;'Funnel setup'!$K$4&amp;'Funnel setup'!$K$6,".",IF(A6387=".",1,A6387+1))</f>
        <v>.</v>
      </c>
      <c r="B6388" s="244" t="str">
        <f t="shared" si="99"/>
        <v/>
      </c>
    </row>
    <row r="6389" spans="1:2" x14ac:dyDescent="0.2">
      <c r="A6389" t="str">
        <f>IF(C6389&amp;G6389&amp;D6389&lt;&gt;'Funnel setup'!$K$3&amp;'Funnel setup'!$K$4&amp;'Funnel setup'!$K$6,".",IF(A6388=".",1,A6388+1))</f>
        <v>.</v>
      </c>
      <c r="B6389" s="244" t="str">
        <f t="shared" si="99"/>
        <v/>
      </c>
    </row>
    <row r="6390" spans="1:2" x14ac:dyDescent="0.2">
      <c r="A6390" t="str">
        <f>IF(C6390&amp;G6390&amp;D6390&lt;&gt;'Funnel setup'!$K$3&amp;'Funnel setup'!$K$4&amp;'Funnel setup'!$K$6,".",IF(A6389=".",1,A6389+1))</f>
        <v>.</v>
      </c>
      <c r="B6390" s="244" t="str">
        <f t="shared" si="99"/>
        <v/>
      </c>
    </row>
    <row r="6391" spans="1:2" x14ac:dyDescent="0.2">
      <c r="A6391" t="str">
        <f>IF(C6391&amp;G6391&amp;D6391&lt;&gt;'Funnel setup'!$K$3&amp;'Funnel setup'!$K$4&amp;'Funnel setup'!$K$6,".",IF(A6390=".",1,A6390+1))</f>
        <v>.</v>
      </c>
      <c r="B6391" s="244" t="str">
        <f t="shared" si="99"/>
        <v/>
      </c>
    </row>
    <row r="6392" spans="1:2" x14ac:dyDescent="0.2">
      <c r="A6392" t="str">
        <f>IF(C6392&amp;G6392&amp;D6392&lt;&gt;'Funnel setup'!$K$3&amp;'Funnel setup'!$K$4&amp;'Funnel setup'!$K$6,".",IF(A6391=".",1,A6391+1))</f>
        <v>.</v>
      </c>
      <c r="B6392" s="244" t="str">
        <f t="shared" si="99"/>
        <v/>
      </c>
    </row>
    <row r="6393" spans="1:2" x14ac:dyDescent="0.2">
      <c r="A6393" t="str">
        <f>IF(C6393&amp;G6393&amp;D6393&lt;&gt;'Funnel setup'!$K$3&amp;'Funnel setup'!$K$4&amp;'Funnel setup'!$K$6,".",IF(A6392=".",1,A6392+1))</f>
        <v>.</v>
      </c>
      <c r="B6393" s="244" t="str">
        <f t="shared" si="99"/>
        <v/>
      </c>
    </row>
    <row r="6394" spans="1:2" x14ac:dyDescent="0.2">
      <c r="A6394" t="str">
        <f>IF(C6394&amp;G6394&amp;D6394&lt;&gt;'Funnel setup'!$K$3&amp;'Funnel setup'!$K$4&amp;'Funnel setup'!$K$6,".",IF(A6393=".",1,A6393+1))</f>
        <v>.</v>
      </c>
      <c r="B6394" s="244" t="str">
        <f t="shared" si="99"/>
        <v/>
      </c>
    </row>
    <row r="6395" spans="1:2" x14ac:dyDescent="0.2">
      <c r="A6395" t="str">
        <f>IF(C6395&amp;G6395&amp;D6395&lt;&gt;'Funnel setup'!$K$3&amp;'Funnel setup'!$K$4&amp;'Funnel setup'!$K$6,".",IF(A6394=".",1,A6394+1))</f>
        <v>.</v>
      </c>
      <c r="B6395" s="244" t="str">
        <f t="shared" si="99"/>
        <v/>
      </c>
    </row>
    <row r="6396" spans="1:2" x14ac:dyDescent="0.2">
      <c r="A6396" t="str">
        <f>IF(C6396&amp;G6396&amp;D6396&lt;&gt;'Funnel setup'!$K$3&amp;'Funnel setup'!$K$4&amp;'Funnel setup'!$K$6,".",IF(A6395=".",1,A6395+1))</f>
        <v>.</v>
      </c>
      <c r="B6396" s="244" t="str">
        <f t="shared" si="99"/>
        <v/>
      </c>
    </row>
    <row r="6397" spans="1:2" x14ac:dyDescent="0.2">
      <c r="A6397" t="str">
        <f>IF(C6397&amp;G6397&amp;D6397&lt;&gt;'Funnel setup'!$K$3&amp;'Funnel setup'!$K$4&amp;'Funnel setup'!$K$6,".",IF(A6396=".",1,A6396+1))</f>
        <v>.</v>
      </c>
      <c r="B6397" s="244" t="str">
        <f t="shared" si="99"/>
        <v/>
      </c>
    </row>
    <row r="6398" spans="1:2" x14ac:dyDescent="0.2">
      <c r="A6398" t="str">
        <f>IF(C6398&amp;G6398&amp;D6398&lt;&gt;'Funnel setup'!$K$3&amp;'Funnel setup'!$K$4&amp;'Funnel setup'!$K$6,".",IF(A6397=".",1,A6397+1))</f>
        <v>.</v>
      </c>
      <c r="B6398" s="244" t="str">
        <f t="shared" si="99"/>
        <v/>
      </c>
    </row>
    <row r="6399" spans="1:2" x14ac:dyDescent="0.2">
      <c r="A6399" t="str">
        <f>IF(C6399&amp;G6399&amp;D6399&lt;&gt;'Funnel setup'!$K$3&amp;'Funnel setup'!$K$4&amp;'Funnel setup'!$K$6,".",IF(A6398=".",1,A6398+1))</f>
        <v>.</v>
      </c>
      <c r="B6399" s="244" t="str">
        <f t="shared" si="99"/>
        <v/>
      </c>
    </row>
    <row r="6400" spans="1:2" x14ac:dyDescent="0.2">
      <c r="A6400" t="str">
        <f>IF(C6400&amp;G6400&amp;D6400&lt;&gt;'Funnel setup'!$K$3&amp;'Funnel setup'!$K$4&amp;'Funnel setup'!$K$6,".",IF(A6399=".",1,A6399+1))</f>
        <v>.</v>
      </c>
      <c r="B6400" s="244" t="str">
        <f t="shared" si="99"/>
        <v/>
      </c>
    </row>
    <row r="6401" spans="1:2" x14ac:dyDescent="0.2">
      <c r="A6401" t="str">
        <f>IF(C6401&amp;G6401&amp;D6401&lt;&gt;'Funnel setup'!$K$3&amp;'Funnel setup'!$K$4&amp;'Funnel setup'!$K$6,".",IF(A6400=".",1,A6400+1))</f>
        <v>.</v>
      </c>
      <c r="B6401" s="244" t="str">
        <f t="shared" si="99"/>
        <v/>
      </c>
    </row>
    <row r="6402" spans="1:2" x14ac:dyDescent="0.2">
      <c r="A6402" t="str">
        <f>IF(C6402&amp;G6402&amp;D6402&lt;&gt;'Funnel setup'!$K$3&amp;'Funnel setup'!$K$4&amp;'Funnel setup'!$K$6,".",IF(A6401=".",1,A6401+1))</f>
        <v>.</v>
      </c>
      <c r="B6402" s="244" t="str">
        <f t="shared" ref="B6402:B6465" si="100">C6402&amp;D6402&amp;F6402&amp;G6402</f>
        <v/>
      </c>
    </row>
    <row r="6403" spans="1:2" x14ac:dyDescent="0.2">
      <c r="A6403" t="str">
        <f>IF(C6403&amp;G6403&amp;D6403&lt;&gt;'Funnel setup'!$K$3&amp;'Funnel setup'!$K$4&amp;'Funnel setup'!$K$6,".",IF(A6402=".",1,A6402+1))</f>
        <v>.</v>
      </c>
      <c r="B6403" s="244" t="str">
        <f t="shared" si="100"/>
        <v/>
      </c>
    </row>
    <row r="6404" spans="1:2" x14ac:dyDescent="0.2">
      <c r="A6404" t="str">
        <f>IF(C6404&amp;G6404&amp;D6404&lt;&gt;'Funnel setup'!$K$3&amp;'Funnel setup'!$K$4&amp;'Funnel setup'!$K$6,".",IF(A6403=".",1,A6403+1))</f>
        <v>.</v>
      </c>
      <c r="B6404" s="244" t="str">
        <f t="shared" si="100"/>
        <v/>
      </c>
    </row>
    <row r="6405" spans="1:2" x14ac:dyDescent="0.2">
      <c r="A6405" t="str">
        <f>IF(C6405&amp;G6405&amp;D6405&lt;&gt;'Funnel setup'!$K$3&amp;'Funnel setup'!$K$4&amp;'Funnel setup'!$K$6,".",IF(A6404=".",1,A6404+1))</f>
        <v>.</v>
      </c>
      <c r="B6405" s="244" t="str">
        <f t="shared" si="100"/>
        <v/>
      </c>
    </row>
    <row r="6406" spans="1:2" x14ac:dyDescent="0.2">
      <c r="A6406" t="str">
        <f>IF(C6406&amp;G6406&amp;D6406&lt;&gt;'Funnel setup'!$K$3&amp;'Funnel setup'!$K$4&amp;'Funnel setup'!$K$6,".",IF(A6405=".",1,A6405+1))</f>
        <v>.</v>
      </c>
      <c r="B6406" s="244" t="str">
        <f t="shared" si="100"/>
        <v/>
      </c>
    </row>
    <row r="6407" spans="1:2" x14ac:dyDescent="0.2">
      <c r="A6407" t="str">
        <f>IF(C6407&amp;G6407&amp;D6407&lt;&gt;'Funnel setup'!$K$3&amp;'Funnel setup'!$K$4&amp;'Funnel setup'!$K$6,".",IF(A6406=".",1,A6406+1))</f>
        <v>.</v>
      </c>
      <c r="B6407" s="244" t="str">
        <f t="shared" si="100"/>
        <v/>
      </c>
    </row>
    <row r="6408" spans="1:2" x14ac:dyDescent="0.2">
      <c r="A6408" t="str">
        <f>IF(C6408&amp;G6408&amp;D6408&lt;&gt;'Funnel setup'!$K$3&amp;'Funnel setup'!$K$4&amp;'Funnel setup'!$K$6,".",IF(A6407=".",1,A6407+1))</f>
        <v>.</v>
      </c>
      <c r="B6408" s="244" t="str">
        <f t="shared" si="100"/>
        <v/>
      </c>
    </row>
    <row r="6409" spans="1:2" x14ac:dyDescent="0.2">
      <c r="A6409" t="str">
        <f>IF(C6409&amp;G6409&amp;D6409&lt;&gt;'Funnel setup'!$K$3&amp;'Funnel setup'!$K$4&amp;'Funnel setup'!$K$6,".",IF(A6408=".",1,A6408+1))</f>
        <v>.</v>
      </c>
      <c r="B6409" s="244" t="str">
        <f t="shared" si="100"/>
        <v/>
      </c>
    </row>
    <row r="6410" spans="1:2" x14ac:dyDescent="0.2">
      <c r="A6410" t="str">
        <f>IF(C6410&amp;G6410&amp;D6410&lt;&gt;'Funnel setup'!$K$3&amp;'Funnel setup'!$K$4&amp;'Funnel setup'!$K$6,".",IF(A6409=".",1,A6409+1))</f>
        <v>.</v>
      </c>
      <c r="B6410" s="244" t="str">
        <f t="shared" si="100"/>
        <v/>
      </c>
    </row>
    <row r="6411" spans="1:2" x14ac:dyDescent="0.2">
      <c r="A6411" t="str">
        <f>IF(C6411&amp;G6411&amp;D6411&lt;&gt;'Funnel setup'!$K$3&amp;'Funnel setup'!$K$4&amp;'Funnel setup'!$K$6,".",IF(A6410=".",1,A6410+1))</f>
        <v>.</v>
      </c>
      <c r="B6411" s="244" t="str">
        <f t="shared" si="100"/>
        <v/>
      </c>
    </row>
    <row r="6412" spans="1:2" x14ac:dyDescent="0.2">
      <c r="A6412" t="str">
        <f>IF(C6412&amp;G6412&amp;D6412&lt;&gt;'Funnel setup'!$K$3&amp;'Funnel setup'!$K$4&amp;'Funnel setup'!$K$6,".",IF(A6411=".",1,A6411+1))</f>
        <v>.</v>
      </c>
      <c r="B6412" s="244" t="str">
        <f t="shared" si="100"/>
        <v/>
      </c>
    </row>
    <row r="6413" spans="1:2" x14ac:dyDescent="0.2">
      <c r="A6413" t="str">
        <f>IF(C6413&amp;G6413&amp;D6413&lt;&gt;'Funnel setup'!$K$3&amp;'Funnel setup'!$K$4&amp;'Funnel setup'!$K$6,".",IF(A6412=".",1,A6412+1))</f>
        <v>.</v>
      </c>
      <c r="B6413" s="244" t="str">
        <f t="shared" si="100"/>
        <v/>
      </c>
    </row>
    <row r="6414" spans="1:2" x14ac:dyDescent="0.2">
      <c r="A6414" t="str">
        <f>IF(C6414&amp;G6414&amp;D6414&lt;&gt;'Funnel setup'!$K$3&amp;'Funnel setup'!$K$4&amp;'Funnel setup'!$K$6,".",IF(A6413=".",1,A6413+1))</f>
        <v>.</v>
      </c>
      <c r="B6414" s="244" t="str">
        <f t="shared" si="100"/>
        <v/>
      </c>
    </row>
    <row r="6415" spans="1:2" x14ac:dyDescent="0.2">
      <c r="A6415" t="str">
        <f>IF(C6415&amp;G6415&amp;D6415&lt;&gt;'Funnel setup'!$K$3&amp;'Funnel setup'!$K$4&amp;'Funnel setup'!$K$6,".",IF(A6414=".",1,A6414+1))</f>
        <v>.</v>
      </c>
      <c r="B6415" s="244" t="str">
        <f t="shared" si="100"/>
        <v/>
      </c>
    </row>
    <row r="6416" spans="1:2" x14ac:dyDescent="0.2">
      <c r="A6416" t="str">
        <f>IF(C6416&amp;G6416&amp;D6416&lt;&gt;'Funnel setup'!$K$3&amp;'Funnel setup'!$K$4&amp;'Funnel setup'!$K$6,".",IF(A6415=".",1,A6415+1))</f>
        <v>.</v>
      </c>
      <c r="B6416" s="244" t="str">
        <f t="shared" si="100"/>
        <v/>
      </c>
    </row>
    <row r="6417" spans="1:2" x14ac:dyDescent="0.2">
      <c r="A6417" t="str">
        <f>IF(C6417&amp;G6417&amp;D6417&lt;&gt;'Funnel setup'!$K$3&amp;'Funnel setup'!$K$4&amp;'Funnel setup'!$K$6,".",IF(A6416=".",1,A6416+1))</f>
        <v>.</v>
      </c>
      <c r="B6417" s="244" t="str">
        <f t="shared" si="100"/>
        <v/>
      </c>
    </row>
    <row r="6418" spans="1:2" x14ac:dyDescent="0.2">
      <c r="A6418" t="str">
        <f>IF(C6418&amp;G6418&amp;D6418&lt;&gt;'Funnel setup'!$K$3&amp;'Funnel setup'!$K$4&amp;'Funnel setup'!$K$6,".",IF(A6417=".",1,A6417+1))</f>
        <v>.</v>
      </c>
      <c r="B6418" s="244" t="str">
        <f t="shared" si="100"/>
        <v/>
      </c>
    </row>
    <row r="6419" spans="1:2" x14ac:dyDescent="0.2">
      <c r="A6419" t="str">
        <f>IF(C6419&amp;G6419&amp;D6419&lt;&gt;'Funnel setup'!$K$3&amp;'Funnel setup'!$K$4&amp;'Funnel setup'!$K$6,".",IF(A6418=".",1,A6418+1))</f>
        <v>.</v>
      </c>
      <c r="B6419" s="244" t="str">
        <f t="shared" si="100"/>
        <v/>
      </c>
    </row>
    <row r="6420" spans="1:2" x14ac:dyDescent="0.2">
      <c r="A6420" t="str">
        <f>IF(C6420&amp;G6420&amp;D6420&lt;&gt;'Funnel setup'!$K$3&amp;'Funnel setup'!$K$4&amp;'Funnel setup'!$K$6,".",IF(A6419=".",1,A6419+1))</f>
        <v>.</v>
      </c>
      <c r="B6420" s="244" t="str">
        <f t="shared" si="100"/>
        <v/>
      </c>
    </row>
    <row r="6421" spans="1:2" x14ac:dyDescent="0.2">
      <c r="A6421" t="str">
        <f>IF(C6421&amp;G6421&amp;D6421&lt;&gt;'Funnel setup'!$K$3&amp;'Funnel setup'!$K$4&amp;'Funnel setup'!$K$6,".",IF(A6420=".",1,A6420+1))</f>
        <v>.</v>
      </c>
      <c r="B6421" s="244" t="str">
        <f t="shared" si="100"/>
        <v/>
      </c>
    </row>
    <row r="6422" spans="1:2" x14ac:dyDescent="0.2">
      <c r="A6422" t="str">
        <f>IF(C6422&amp;G6422&amp;D6422&lt;&gt;'Funnel setup'!$K$3&amp;'Funnel setup'!$K$4&amp;'Funnel setup'!$K$6,".",IF(A6421=".",1,A6421+1))</f>
        <v>.</v>
      </c>
      <c r="B6422" s="244" t="str">
        <f t="shared" si="100"/>
        <v/>
      </c>
    </row>
    <row r="6423" spans="1:2" x14ac:dyDescent="0.2">
      <c r="A6423" t="str">
        <f>IF(C6423&amp;G6423&amp;D6423&lt;&gt;'Funnel setup'!$K$3&amp;'Funnel setup'!$K$4&amp;'Funnel setup'!$K$6,".",IF(A6422=".",1,A6422+1))</f>
        <v>.</v>
      </c>
      <c r="B6423" s="244" t="str">
        <f t="shared" si="100"/>
        <v/>
      </c>
    </row>
    <row r="6424" spans="1:2" x14ac:dyDescent="0.2">
      <c r="A6424" t="str">
        <f>IF(C6424&amp;G6424&amp;D6424&lt;&gt;'Funnel setup'!$K$3&amp;'Funnel setup'!$K$4&amp;'Funnel setup'!$K$6,".",IF(A6423=".",1,A6423+1))</f>
        <v>.</v>
      </c>
      <c r="B6424" s="244" t="str">
        <f t="shared" si="100"/>
        <v/>
      </c>
    </row>
    <row r="6425" spans="1:2" x14ac:dyDescent="0.2">
      <c r="A6425" t="str">
        <f>IF(C6425&amp;G6425&amp;D6425&lt;&gt;'Funnel setup'!$K$3&amp;'Funnel setup'!$K$4&amp;'Funnel setup'!$K$6,".",IF(A6424=".",1,A6424+1))</f>
        <v>.</v>
      </c>
      <c r="B6425" s="244" t="str">
        <f t="shared" si="100"/>
        <v/>
      </c>
    </row>
    <row r="6426" spans="1:2" x14ac:dyDescent="0.2">
      <c r="A6426" t="str">
        <f>IF(C6426&amp;G6426&amp;D6426&lt;&gt;'Funnel setup'!$K$3&amp;'Funnel setup'!$K$4&amp;'Funnel setup'!$K$6,".",IF(A6425=".",1,A6425+1))</f>
        <v>.</v>
      </c>
      <c r="B6426" s="244" t="str">
        <f t="shared" si="100"/>
        <v/>
      </c>
    </row>
    <row r="6427" spans="1:2" x14ac:dyDescent="0.2">
      <c r="A6427" t="str">
        <f>IF(C6427&amp;G6427&amp;D6427&lt;&gt;'Funnel setup'!$K$3&amp;'Funnel setup'!$K$4&amp;'Funnel setup'!$K$6,".",IF(A6426=".",1,A6426+1))</f>
        <v>.</v>
      </c>
      <c r="B6427" s="244" t="str">
        <f t="shared" si="100"/>
        <v/>
      </c>
    </row>
    <row r="6428" spans="1:2" x14ac:dyDescent="0.2">
      <c r="A6428" t="str">
        <f>IF(C6428&amp;G6428&amp;D6428&lt;&gt;'Funnel setup'!$K$3&amp;'Funnel setup'!$K$4&amp;'Funnel setup'!$K$6,".",IF(A6427=".",1,A6427+1))</f>
        <v>.</v>
      </c>
      <c r="B6428" s="244" t="str">
        <f t="shared" si="100"/>
        <v/>
      </c>
    </row>
    <row r="6429" spans="1:2" x14ac:dyDescent="0.2">
      <c r="A6429" t="str">
        <f>IF(C6429&amp;G6429&amp;D6429&lt;&gt;'Funnel setup'!$K$3&amp;'Funnel setup'!$K$4&amp;'Funnel setup'!$K$6,".",IF(A6428=".",1,A6428+1))</f>
        <v>.</v>
      </c>
      <c r="B6429" s="244" t="str">
        <f t="shared" si="100"/>
        <v/>
      </c>
    </row>
    <row r="6430" spans="1:2" x14ac:dyDescent="0.2">
      <c r="A6430" t="str">
        <f>IF(C6430&amp;G6430&amp;D6430&lt;&gt;'Funnel setup'!$K$3&amp;'Funnel setup'!$K$4&amp;'Funnel setup'!$K$6,".",IF(A6429=".",1,A6429+1))</f>
        <v>.</v>
      </c>
      <c r="B6430" s="244" t="str">
        <f t="shared" si="100"/>
        <v/>
      </c>
    </row>
    <row r="6431" spans="1:2" x14ac:dyDescent="0.2">
      <c r="A6431" t="str">
        <f>IF(C6431&amp;G6431&amp;D6431&lt;&gt;'Funnel setup'!$K$3&amp;'Funnel setup'!$K$4&amp;'Funnel setup'!$K$6,".",IF(A6430=".",1,A6430+1))</f>
        <v>.</v>
      </c>
      <c r="B6431" s="244" t="str">
        <f t="shared" si="100"/>
        <v/>
      </c>
    </row>
    <row r="6432" spans="1:2" x14ac:dyDescent="0.2">
      <c r="A6432" t="str">
        <f>IF(C6432&amp;G6432&amp;D6432&lt;&gt;'Funnel setup'!$K$3&amp;'Funnel setup'!$K$4&amp;'Funnel setup'!$K$6,".",IF(A6431=".",1,A6431+1))</f>
        <v>.</v>
      </c>
      <c r="B6432" s="244" t="str">
        <f t="shared" si="100"/>
        <v/>
      </c>
    </row>
    <row r="6433" spans="1:2" x14ac:dyDescent="0.2">
      <c r="A6433" t="str">
        <f>IF(C6433&amp;G6433&amp;D6433&lt;&gt;'Funnel setup'!$K$3&amp;'Funnel setup'!$K$4&amp;'Funnel setup'!$K$6,".",IF(A6432=".",1,A6432+1))</f>
        <v>.</v>
      </c>
      <c r="B6433" s="244" t="str">
        <f t="shared" si="100"/>
        <v/>
      </c>
    </row>
    <row r="6434" spans="1:2" x14ac:dyDescent="0.2">
      <c r="A6434" t="str">
        <f>IF(C6434&amp;G6434&amp;D6434&lt;&gt;'Funnel setup'!$K$3&amp;'Funnel setup'!$K$4&amp;'Funnel setup'!$K$6,".",IF(A6433=".",1,A6433+1))</f>
        <v>.</v>
      </c>
      <c r="B6434" s="244" t="str">
        <f t="shared" si="100"/>
        <v/>
      </c>
    </row>
    <row r="6435" spans="1:2" x14ac:dyDescent="0.2">
      <c r="A6435" t="str">
        <f>IF(C6435&amp;G6435&amp;D6435&lt;&gt;'Funnel setup'!$K$3&amp;'Funnel setup'!$K$4&amp;'Funnel setup'!$K$6,".",IF(A6434=".",1,A6434+1))</f>
        <v>.</v>
      </c>
      <c r="B6435" s="244" t="str">
        <f t="shared" si="100"/>
        <v/>
      </c>
    </row>
    <row r="6436" spans="1:2" x14ac:dyDescent="0.2">
      <c r="A6436" t="str">
        <f>IF(C6436&amp;G6436&amp;D6436&lt;&gt;'Funnel setup'!$K$3&amp;'Funnel setup'!$K$4&amp;'Funnel setup'!$K$6,".",IF(A6435=".",1,A6435+1))</f>
        <v>.</v>
      </c>
      <c r="B6436" s="244" t="str">
        <f t="shared" si="100"/>
        <v/>
      </c>
    </row>
    <row r="6437" spans="1:2" x14ac:dyDescent="0.2">
      <c r="A6437" t="str">
        <f>IF(C6437&amp;G6437&amp;D6437&lt;&gt;'Funnel setup'!$K$3&amp;'Funnel setup'!$K$4&amp;'Funnel setup'!$K$6,".",IF(A6436=".",1,A6436+1))</f>
        <v>.</v>
      </c>
      <c r="B6437" s="244" t="str">
        <f t="shared" si="100"/>
        <v/>
      </c>
    </row>
    <row r="6438" spans="1:2" x14ac:dyDescent="0.2">
      <c r="A6438" t="str">
        <f>IF(C6438&amp;G6438&amp;D6438&lt;&gt;'Funnel setup'!$K$3&amp;'Funnel setup'!$K$4&amp;'Funnel setup'!$K$6,".",IF(A6437=".",1,A6437+1))</f>
        <v>.</v>
      </c>
      <c r="B6438" s="244" t="str">
        <f t="shared" si="100"/>
        <v/>
      </c>
    </row>
    <row r="6439" spans="1:2" x14ac:dyDescent="0.2">
      <c r="A6439" t="str">
        <f>IF(C6439&amp;G6439&amp;D6439&lt;&gt;'Funnel setup'!$K$3&amp;'Funnel setup'!$K$4&amp;'Funnel setup'!$K$6,".",IF(A6438=".",1,A6438+1))</f>
        <v>.</v>
      </c>
      <c r="B6439" s="244" t="str">
        <f t="shared" si="100"/>
        <v/>
      </c>
    </row>
    <row r="6440" spans="1:2" x14ac:dyDescent="0.2">
      <c r="A6440" t="str">
        <f>IF(C6440&amp;G6440&amp;D6440&lt;&gt;'Funnel setup'!$K$3&amp;'Funnel setup'!$K$4&amp;'Funnel setup'!$K$6,".",IF(A6439=".",1,A6439+1))</f>
        <v>.</v>
      </c>
      <c r="B6440" s="244" t="str">
        <f t="shared" si="100"/>
        <v/>
      </c>
    </row>
    <row r="6441" spans="1:2" x14ac:dyDescent="0.2">
      <c r="A6441" t="str">
        <f>IF(C6441&amp;G6441&amp;D6441&lt;&gt;'Funnel setup'!$K$3&amp;'Funnel setup'!$K$4&amp;'Funnel setup'!$K$6,".",IF(A6440=".",1,A6440+1))</f>
        <v>.</v>
      </c>
      <c r="B6441" s="244" t="str">
        <f t="shared" si="100"/>
        <v/>
      </c>
    </row>
    <row r="6442" spans="1:2" x14ac:dyDescent="0.2">
      <c r="A6442" t="str">
        <f>IF(C6442&amp;G6442&amp;D6442&lt;&gt;'Funnel setup'!$K$3&amp;'Funnel setup'!$K$4&amp;'Funnel setup'!$K$6,".",IF(A6441=".",1,A6441+1))</f>
        <v>.</v>
      </c>
      <c r="B6442" s="244" t="str">
        <f t="shared" si="100"/>
        <v/>
      </c>
    </row>
    <row r="6443" spans="1:2" x14ac:dyDescent="0.2">
      <c r="A6443" t="str">
        <f>IF(C6443&amp;G6443&amp;D6443&lt;&gt;'Funnel setup'!$K$3&amp;'Funnel setup'!$K$4&amp;'Funnel setup'!$K$6,".",IF(A6442=".",1,A6442+1))</f>
        <v>.</v>
      </c>
      <c r="B6443" s="244" t="str">
        <f t="shared" si="100"/>
        <v/>
      </c>
    </row>
    <row r="6444" spans="1:2" x14ac:dyDescent="0.2">
      <c r="A6444" t="str">
        <f>IF(C6444&amp;G6444&amp;D6444&lt;&gt;'Funnel setup'!$K$3&amp;'Funnel setup'!$K$4&amp;'Funnel setup'!$K$6,".",IF(A6443=".",1,A6443+1))</f>
        <v>.</v>
      </c>
      <c r="B6444" s="244" t="str">
        <f t="shared" si="100"/>
        <v/>
      </c>
    </row>
    <row r="6445" spans="1:2" x14ac:dyDescent="0.2">
      <c r="A6445" t="str">
        <f>IF(C6445&amp;G6445&amp;D6445&lt;&gt;'Funnel setup'!$K$3&amp;'Funnel setup'!$K$4&amp;'Funnel setup'!$K$6,".",IF(A6444=".",1,A6444+1))</f>
        <v>.</v>
      </c>
      <c r="B6445" s="244" t="str">
        <f t="shared" si="100"/>
        <v/>
      </c>
    </row>
    <row r="6446" spans="1:2" x14ac:dyDescent="0.2">
      <c r="A6446" t="str">
        <f>IF(C6446&amp;G6446&amp;D6446&lt;&gt;'Funnel setup'!$K$3&amp;'Funnel setup'!$K$4&amp;'Funnel setup'!$K$6,".",IF(A6445=".",1,A6445+1))</f>
        <v>.</v>
      </c>
      <c r="B6446" s="244" t="str">
        <f t="shared" si="100"/>
        <v/>
      </c>
    </row>
    <row r="6447" spans="1:2" x14ac:dyDescent="0.2">
      <c r="A6447" t="str">
        <f>IF(C6447&amp;G6447&amp;D6447&lt;&gt;'Funnel setup'!$K$3&amp;'Funnel setup'!$K$4&amp;'Funnel setup'!$K$6,".",IF(A6446=".",1,A6446+1))</f>
        <v>.</v>
      </c>
      <c r="B6447" s="244" t="str">
        <f t="shared" si="100"/>
        <v/>
      </c>
    </row>
    <row r="6448" spans="1:2" x14ac:dyDescent="0.2">
      <c r="A6448" t="str">
        <f>IF(C6448&amp;G6448&amp;D6448&lt;&gt;'Funnel setup'!$K$3&amp;'Funnel setup'!$K$4&amp;'Funnel setup'!$K$6,".",IF(A6447=".",1,A6447+1))</f>
        <v>.</v>
      </c>
      <c r="B6448" s="244" t="str">
        <f t="shared" si="100"/>
        <v/>
      </c>
    </row>
    <row r="6449" spans="1:2" x14ac:dyDescent="0.2">
      <c r="A6449" t="str">
        <f>IF(C6449&amp;G6449&amp;D6449&lt;&gt;'Funnel setup'!$K$3&amp;'Funnel setup'!$K$4&amp;'Funnel setup'!$K$6,".",IF(A6448=".",1,A6448+1))</f>
        <v>.</v>
      </c>
      <c r="B6449" s="244" t="str">
        <f t="shared" si="100"/>
        <v/>
      </c>
    </row>
    <row r="6450" spans="1:2" x14ac:dyDescent="0.2">
      <c r="A6450" t="str">
        <f>IF(C6450&amp;G6450&amp;D6450&lt;&gt;'Funnel setup'!$K$3&amp;'Funnel setup'!$K$4&amp;'Funnel setup'!$K$6,".",IF(A6449=".",1,A6449+1))</f>
        <v>.</v>
      </c>
      <c r="B6450" s="244" t="str">
        <f t="shared" si="100"/>
        <v/>
      </c>
    </row>
    <row r="6451" spans="1:2" x14ac:dyDescent="0.2">
      <c r="A6451" t="str">
        <f>IF(C6451&amp;G6451&amp;D6451&lt;&gt;'Funnel setup'!$K$3&amp;'Funnel setup'!$K$4&amp;'Funnel setup'!$K$6,".",IF(A6450=".",1,A6450+1))</f>
        <v>.</v>
      </c>
      <c r="B6451" s="244" t="str">
        <f t="shared" si="100"/>
        <v/>
      </c>
    </row>
    <row r="6452" spans="1:2" x14ac:dyDescent="0.2">
      <c r="A6452" t="str">
        <f>IF(C6452&amp;G6452&amp;D6452&lt;&gt;'Funnel setup'!$K$3&amp;'Funnel setup'!$K$4&amp;'Funnel setup'!$K$6,".",IF(A6451=".",1,A6451+1))</f>
        <v>.</v>
      </c>
      <c r="B6452" s="244" t="str">
        <f t="shared" si="100"/>
        <v/>
      </c>
    </row>
    <row r="6453" spans="1:2" x14ac:dyDescent="0.2">
      <c r="A6453" t="str">
        <f>IF(C6453&amp;G6453&amp;D6453&lt;&gt;'Funnel setup'!$K$3&amp;'Funnel setup'!$K$4&amp;'Funnel setup'!$K$6,".",IF(A6452=".",1,A6452+1))</f>
        <v>.</v>
      </c>
      <c r="B6453" s="244" t="str">
        <f t="shared" si="100"/>
        <v/>
      </c>
    </row>
    <row r="6454" spans="1:2" x14ac:dyDescent="0.2">
      <c r="A6454" t="str">
        <f>IF(C6454&amp;G6454&amp;D6454&lt;&gt;'Funnel setup'!$K$3&amp;'Funnel setup'!$K$4&amp;'Funnel setup'!$K$6,".",IF(A6453=".",1,A6453+1))</f>
        <v>.</v>
      </c>
      <c r="B6454" s="244" t="str">
        <f t="shared" si="100"/>
        <v/>
      </c>
    </row>
    <row r="6455" spans="1:2" x14ac:dyDescent="0.2">
      <c r="A6455" t="str">
        <f>IF(C6455&amp;G6455&amp;D6455&lt;&gt;'Funnel setup'!$K$3&amp;'Funnel setup'!$K$4&amp;'Funnel setup'!$K$6,".",IF(A6454=".",1,A6454+1))</f>
        <v>.</v>
      </c>
      <c r="B6455" s="244" t="str">
        <f t="shared" si="100"/>
        <v/>
      </c>
    </row>
    <row r="6456" spans="1:2" x14ac:dyDescent="0.2">
      <c r="A6456" t="str">
        <f>IF(C6456&amp;G6456&amp;D6456&lt;&gt;'Funnel setup'!$K$3&amp;'Funnel setup'!$K$4&amp;'Funnel setup'!$K$6,".",IF(A6455=".",1,A6455+1))</f>
        <v>.</v>
      </c>
      <c r="B6456" s="244" t="str">
        <f t="shared" si="100"/>
        <v/>
      </c>
    </row>
    <row r="6457" spans="1:2" x14ac:dyDescent="0.2">
      <c r="A6457" t="str">
        <f>IF(C6457&amp;G6457&amp;D6457&lt;&gt;'Funnel setup'!$K$3&amp;'Funnel setup'!$K$4&amp;'Funnel setup'!$K$6,".",IF(A6456=".",1,A6456+1))</f>
        <v>.</v>
      </c>
      <c r="B6457" s="244" t="str">
        <f t="shared" si="100"/>
        <v/>
      </c>
    </row>
    <row r="6458" spans="1:2" x14ac:dyDescent="0.2">
      <c r="A6458" t="str">
        <f>IF(C6458&amp;G6458&amp;D6458&lt;&gt;'Funnel setup'!$K$3&amp;'Funnel setup'!$K$4&amp;'Funnel setup'!$K$6,".",IF(A6457=".",1,A6457+1))</f>
        <v>.</v>
      </c>
      <c r="B6458" s="244" t="str">
        <f t="shared" si="100"/>
        <v/>
      </c>
    </row>
    <row r="6459" spans="1:2" x14ac:dyDescent="0.2">
      <c r="A6459" t="str">
        <f>IF(C6459&amp;G6459&amp;D6459&lt;&gt;'Funnel setup'!$K$3&amp;'Funnel setup'!$K$4&amp;'Funnel setup'!$K$6,".",IF(A6458=".",1,A6458+1))</f>
        <v>.</v>
      </c>
      <c r="B6459" s="244" t="str">
        <f t="shared" si="100"/>
        <v/>
      </c>
    </row>
    <row r="6460" spans="1:2" x14ac:dyDescent="0.2">
      <c r="A6460" t="str">
        <f>IF(C6460&amp;G6460&amp;D6460&lt;&gt;'Funnel setup'!$K$3&amp;'Funnel setup'!$K$4&amp;'Funnel setup'!$K$6,".",IF(A6459=".",1,A6459+1))</f>
        <v>.</v>
      </c>
      <c r="B6460" s="244" t="str">
        <f t="shared" si="100"/>
        <v/>
      </c>
    </row>
    <row r="6461" spans="1:2" x14ac:dyDescent="0.2">
      <c r="A6461" t="str">
        <f>IF(C6461&amp;G6461&amp;D6461&lt;&gt;'Funnel setup'!$K$3&amp;'Funnel setup'!$K$4&amp;'Funnel setup'!$K$6,".",IF(A6460=".",1,A6460+1))</f>
        <v>.</v>
      </c>
      <c r="B6461" s="244" t="str">
        <f t="shared" si="100"/>
        <v/>
      </c>
    </row>
    <row r="6462" spans="1:2" x14ac:dyDescent="0.2">
      <c r="A6462" t="str">
        <f>IF(C6462&amp;G6462&amp;D6462&lt;&gt;'Funnel setup'!$K$3&amp;'Funnel setup'!$K$4&amp;'Funnel setup'!$K$6,".",IF(A6461=".",1,A6461+1))</f>
        <v>.</v>
      </c>
      <c r="B6462" s="244" t="str">
        <f t="shared" si="100"/>
        <v/>
      </c>
    </row>
    <row r="6463" spans="1:2" x14ac:dyDescent="0.2">
      <c r="A6463" t="str">
        <f>IF(C6463&amp;G6463&amp;D6463&lt;&gt;'Funnel setup'!$K$3&amp;'Funnel setup'!$K$4&amp;'Funnel setup'!$K$6,".",IF(A6462=".",1,A6462+1))</f>
        <v>.</v>
      </c>
      <c r="B6463" s="244" t="str">
        <f t="shared" si="100"/>
        <v/>
      </c>
    </row>
    <row r="6464" spans="1:2" x14ac:dyDescent="0.2">
      <c r="A6464" t="str">
        <f>IF(C6464&amp;G6464&amp;D6464&lt;&gt;'Funnel setup'!$K$3&amp;'Funnel setup'!$K$4&amp;'Funnel setup'!$K$6,".",IF(A6463=".",1,A6463+1))</f>
        <v>.</v>
      </c>
      <c r="B6464" s="244" t="str">
        <f t="shared" si="100"/>
        <v/>
      </c>
    </row>
    <row r="6465" spans="1:2" x14ac:dyDescent="0.2">
      <c r="A6465" t="str">
        <f>IF(C6465&amp;G6465&amp;D6465&lt;&gt;'Funnel setup'!$K$3&amp;'Funnel setup'!$K$4&amp;'Funnel setup'!$K$6,".",IF(A6464=".",1,A6464+1))</f>
        <v>.</v>
      </c>
      <c r="B6465" s="244" t="str">
        <f t="shared" si="100"/>
        <v/>
      </c>
    </row>
    <row r="6466" spans="1:2" x14ac:dyDescent="0.2">
      <c r="A6466" t="str">
        <f>IF(C6466&amp;G6466&amp;D6466&lt;&gt;'Funnel setup'!$K$3&amp;'Funnel setup'!$K$4&amp;'Funnel setup'!$K$6,".",IF(A6465=".",1,A6465+1))</f>
        <v>.</v>
      </c>
      <c r="B6466" s="244" t="str">
        <f t="shared" ref="B6466:B6529" si="101">C6466&amp;D6466&amp;F6466&amp;G6466</f>
        <v/>
      </c>
    </row>
    <row r="6467" spans="1:2" x14ac:dyDescent="0.2">
      <c r="A6467" t="str">
        <f>IF(C6467&amp;G6467&amp;D6467&lt;&gt;'Funnel setup'!$K$3&amp;'Funnel setup'!$K$4&amp;'Funnel setup'!$K$6,".",IF(A6466=".",1,A6466+1))</f>
        <v>.</v>
      </c>
      <c r="B6467" s="244" t="str">
        <f t="shared" si="101"/>
        <v/>
      </c>
    </row>
    <row r="6468" spans="1:2" x14ac:dyDescent="0.2">
      <c r="A6468" t="str">
        <f>IF(C6468&amp;G6468&amp;D6468&lt;&gt;'Funnel setup'!$K$3&amp;'Funnel setup'!$K$4&amp;'Funnel setup'!$K$6,".",IF(A6467=".",1,A6467+1))</f>
        <v>.</v>
      </c>
      <c r="B6468" s="244" t="str">
        <f t="shared" si="101"/>
        <v/>
      </c>
    </row>
    <row r="6469" spans="1:2" x14ac:dyDescent="0.2">
      <c r="A6469" t="str">
        <f>IF(C6469&amp;G6469&amp;D6469&lt;&gt;'Funnel setup'!$K$3&amp;'Funnel setup'!$K$4&amp;'Funnel setup'!$K$6,".",IF(A6468=".",1,A6468+1))</f>
        <v>.</v>
      </c>
      <c r="B6469" s="244" t="str">
        <f t="shared" si="101"/>
        <v/>
      </c>
    </row>
    <row r="6470" spans="1:2" x14ac:dyDescent="0.2">
      <c r="A6470" t="str">
        <f>IF(C6470&amp;G6470&amp;D6470&lt;&gt;'Funnel setup'!$K$3&amp;'Funnel setup'!$K$4&amp;'Funnel setup'!$K$6,".",IF(A6469=".",1,A6469+1))</f>
        <v>.</v>
      </c>
      <c r="B6470" s="244" t="str">
        <f t="shared" si="101"/>
        <v/>
      </c>
    </row>
    <row r="6471" spans="1:2" x14ac:dyDescent="0.2">
      <c r="A6471" t="str">
        <f>IF(C6471&amp;G6471&amp;D6471&lt;&gt;'Funnel setup'!$K$3&amp;'Funnel setup'!$K$4&amp;'Funnel setup'!$K$6,".",IF(A6470=".",1,A6470+1))</f>
        <v>.</v>
      </c>
      <c r="B6471" s="244" t="str">
        <f t="shared" si="101"/>
        <v/>
      </c>
    </row>
    <row r="6472" spans="1:2" x14ac:dyDescent="0.2">
      <c r="A6472" t="str">
        <f>IF(C6472&amp;G6472&amp;D6472&lt;&gt;'Funnel setup'!$K$3&amp;'Funnel setup'!$K$4&amp;'Funnel setup'!$K$6,".",IF(A6471=".",1,A6471+1))</f>
        <v>.</v>
      </c>
      <c r="B6472" s="244" t="str">
        <f t="shared" si="101"/>
        <v/>
      </c>
    </row>
    <row r="6473" spans="1:2" x14ac:dyDescent="0.2">
      <c r="A6473" t="str">
        <f>IF(C6473&amp;G6473&amp;D6473&lt;&gt;'Funnel setup'!$K$3&amp;'Funnel setup'!$K$4&amp;'Funnel setup'!$K$6,".",IF(A6472=".",1,A6472+1))</f>
        <v>.</v>
      </c>
      <c r="B6473" s="244" t="str">
        <f t="shared" si="101"/>
        <v/>
      </c>
    </row>
    <row r="6474" spans="1:2" x14ac:dyDescent="0.2">
      <c r="A6474" t="str">
        <f>IF(C6474&amp;G6474&amp;D6474&lt;&gt;'Funnel setup'!$K$3&amp;'Funnel setup'!$K$4&amp;'Funnel setup'!$K$6,".",IF(A6473=".",1,A6473+1))</f>
        <v>.</v>
      </c>
      <c r="B6474" s="244" t="str">
        <f t="shared" si="101"/>
        <v/>
      </c>
    </row>
    <row r="6475" spans="1:2" x14ac:dyDescent="0.2">
      <c r="A6475" t="str">
        <f>IF(C6475&amp;G6475&amp;D6475&lt;&gt;'Funnel setup'!$K$3&amp;'Funnel setup'!$K$4&amp;'Funnel setup'!$K$6,".",IF(A6474=".",1,A6474+1))</f>
        <v>.</v>
      </c>
      <c r="B6475" s="244" t="str">
        <f t="shared" si="101"/>
        <v/>
      </c>
    </row>
    <row r="6476" spans="1:2" x14ac:dyDescent="0.2">
      <c r="A6476" t="str">
        <f>IF(C6476&amp;G6476&amp;D6476&lt;&gt;'Funnel setup'!$K$3&amp;'Funnel setup'!$K$4&amp;'Funnel setup'!$K$6,".",IF(A6475=".",1,A6475+1))</f>
        <v>.</v>
      </c>
      <c r="B6476" s="244" t="str">
        <f t="shared" si="101"/>
        <v/>
      </c>
    </row>
    <row r="6477" spans="1:2" x14ac:dyDescent="0.2">
      <c r="A6477" t="str">
        <f>IF(C6477&amp;G6477&amp;D6477&lt;&gt;'Funnel setup'!$K$3&amp;'Funnel setup'!$K$4&amp;'Funnel setup'!$K$6,".",IF(A6476=".",1,A6476+1))</f>
        <v>.</v>
      </c>
      <c r="B6477" s="244" t="str">
        <f t="shared" si="101"/>
        <v/>
      </c>
    </row>
    <row r="6478" spans="1:2" x14ac:dyDescent="0.2">
      <c r="A6478" t="str">
        <f>IF(C6478&amp;G6478&amp;D6478&lt;&gt;'Funnel setup'!$K$3&amp;'Funnel setup'!$K$4&amp;'Funnel setup'!$K$6,".",IF(A6477=".",1,A6477+1))</f>
        <v>.</v>
      </c>
      <c r="B6478" s="244" t="str">
        <f t="shared" si="101"/>
        <v/>
      </c>
    </row>
    <row r="6479" spans="1:2" x14ac:dyDescent="0.2">
      <c r="A6479" t="str">
        <f>IF(C6479&amp;G6479&amp;D6479&lt;&gt;'Funnel setup'!$K$3&amp;'Funnel setup'!$K$4&amp;'Funnel setup'!$K$6,".",IF(A6478=".",1,A6478+1))</f>
        <v>.</v>
      </c>
      <c r="B6479" s="244" t="str">
        <f t="shared" si="101"/>
        <v/>
      </c>
    </row>
    <row r="6480" spans="1:2" x14ac:dyDescent="0.2">
      <c r="A6480" t="str">
        <f>IF(C6480&amp;G6480&amp;D6480&lt;&gt;'Funnel setup'!$K$3&amp;'Funnel setup'!$K$4&amp;'Funnel setup'!$K$6,".",IF(A6479=".",1,A6479+1))</f>
        <v>.</v>
      </c>
      <c r="B6480" s="244" t="str">
        <f t="shared" si="101"/>
        <v/>
      </c>
    </row>
    <row r="6481" spans="1:2" x14ac:dyDescent="0.2">
      <c r="A6481" t="str">
        <f>IF(C6481&amp;G6481&amp;D6481&lt;&gt;'Funnel setup'!$K$3&amp;'Funnel setup'!$K$4&amp;'Funnel setup'!$K$6,".",IF(A6480=".",1,A6480+1))</f>
        <v>.</v>
      </c>
      <c r="B6481" s="244" t="str">
        <f t="shared" si="101"/>
        <v/>
      </c>
    </row>
    <row r="6482" spans="1:2" x14ac:dyDescent="0.2">
      <c r="A6482" t="str">
        <f>IF(C6482&amp;G6482&amp;D6482&lt;&gt;'Funnel setup'!$K$3&amp;'Funnel setup'!$K$4&amp;'Funnel setup'!$K$6,".",IF(A6481=".",1,A6481+1))</f>
        <v>.</v>
      </c>
      <c r="B6482" s="244" t="str">
        <f t="shared" si="101"/>
        <v/>
      </c>
    </row>
    <row r="6483" spans="1:2" x14ac:dyDescent="0.2">
      <c r="A6483" t="str">
        <f>IF(C6483&amp;G6483&amp;D6483&lt;&gt;'Funnel setup'!$K$3&amp;'Funnel setup'!$K$4&amp;'Funnel setup'!$K$6,".",IF(A6482=".",1,A6482+1))</f>
        <v>.</v>
      </c>
      <c r="B6483" s="244" t="str">
        <f t="shared" si="101"/>
        <v/>
      </c>
    </row>
    <row r="6484" spans="1:2" x14ac:dyDescent="0.2">
      <c r="A6484" t="str">
        <f>IF(C6484&amp;G6484&amp;D6484&lt;&gt;'Funnel setup'!$K$3&amp;'Funnel setup'!$K$4&amp;'Funnel setup'!$K$6,".",IF(A6483=".",1,A6483+1))</f>
        <v>.</v>
      </c>
      <c r="B6484" s="244" t="str">
        <f t="shared" si="101"/>
        <v/>
      </c>
    </row>
    <row r="6485" spans="1:2" x14ac:dyDescent="0.2">
      <c r="A6485" t="str">
        <f>IF(C6485&amp;G6485&amp;D6485&lt;&gt;'Funnel setup'!$K$3&amp;'Funnel setup'!$K$4&amp;'Funnel setup'!$K$6,".",IF(A6484=".",1,A6484+1))</f>
        <v>.</v>
      </c>
      <c r="B6485" s="244" t="str">
        <f t="shared" si="101"/>
        <v/>
      </c>
    </row>
    <row r="6486" spans="1:2" x14ac:dyDescent="0.2">
      <c r="A6486" t="str">
        <f>IF(C6486&amp;G6486&amp;D6486&lt;&gt;'Funnel setup'!$K$3&amp;'Funnel setup'!$K$4&amp;'Funnel setup'!$K$6,".",IF(A6485=".",1,A6485+1))</f>
        <v>.</v>
      </c>
      <c r="B6486" s="244" t="str">
        <f t="shared" si="101"/>
        <v/>
      </c>
    </row>
    <row r="6487" spans="1:2" x14ac:dyDescent="0.2">
      <c r="A6487" t="str">
        <f>IF(C6487&amp;G6487&amp;D6487&lt;&gt;'Funnel setup'!$K$3&amp;'Funnel setup'!$K$4&amp;'Funnel setup'!$K$6,".",IF(A6486=".",1,A6486+1))</f>
        <v>.</v>
      </c>
      <c r="B6487" s="244" t="str">
        <f t="shared" si="101"/>
        <v/>
      </c>
    </row>
    <row r="6488" spans="1:2" x14ac:dyDescent="0.2">
      <c r="A6488" t="str">
        <f>IF(C6488&amp;G6488&amp;D6488&lt;&gt;'Funnel setup'!$K$3&amp;'Funnel setup'!$K$4&amp;'Funnel setup'!$K$6,".",IF(A6487=".",1,A6487+1))</f>
        <v>.</v>
      </c>
      <c r="B6488" s="244" t="str">
        <f t="shared" si="101"/>
        <v/>
      </c>
    </row>
    <row r="6489" spans="1:2" x14ac:dyDescent="0.2">
      <c r="A6489" t="str">
        <f>IF(C6489&amp;G6489&amp;D6489&lt;&gt;'Funnel setup'!$K$3&amp;'Funnel setup'!$K$4&amp;'Funnel setup'!$K$6,".",IF(A6488=".",1,A6488+1))</f>
        <v>.</v>
      </c>
      <c r="B6489" s="244" t="str">
        <f t="shared" si="101"/>
        <v/>
      </c>
    </row>
    <row r="6490" spans="1:2" x14ac:dyDescent="0.2">
      <c r="A6490" t="str">
        <f>IF(C6490&amp;G6490&amp;D6490&lt;&gt;'Funnel setup'!$K$3&amp;'Funnel setup'!$K$4&amp;'Funnel setup'!$K$6,".",IF(A6489=".",1,A6489+1))</f>
        <v>.</v>
      </c>
      <c r="B6490" s="244" t="str">
        <f t="shared" si="101"/>
        <v/>
      </c>
    </row>
    <row r="6491" spans="1:2" x14ac:dyDescent="0.2">
      <c r="A6491" t="str">
        <f>IF(C6491&amp;G6491&amp;D6491&lt;&gt;'Funnel setup'!$K$3&amp;'Funnel setup'!$K$4&amp;'Funnel setup'!$K$6,".",IF(A6490=".",1,A6490+1))</f>
        <v>.</v>
      </c>
      <c r="B6491" s="244" t="str">
        <f t="shared" si="101"/>
        <v/>
      </c>
    </row>
    <row r="6492" spans="1:2" x14ac:dyDescent="0.2">
      <c r="A6492" t="str">
        <f>IF(C6492&amp;G6492&amp;D6492&lt;&gt;'Funnel setup'!$K$3&amp;'Funnel setup'!$K$4&amp;'Funnel setup'!$K$6,".",IF(A6491=".",1,A6491+1))</f>
        <v>.</v>
      </c>
      <c r="B6492" s="244" t="str">
        <f t="shared" si="101"/>
        <v/>
      </c>
    </row>
    <row r="6493" spans="1:2" x14ac:dyDescent="0.2">
      <c r="A6493" t="str">
        <f>IF(C6493&amp;G6493&amp;D6493&lt;&gt;'Funnel setup'!$K$3&amp;'Funnel setup'!$K$4&amp;'Funnel setup'!$K$6,".",IF(A6492=".",1,A6492+1))</f>
        <v>.</v>
      </c>
      <c r="B6493" s="244" t="str">
        <f t="shared" si="101"/>
        <v/>
      </c>
    </row>
    <row r="6494" spans="1:2" x14ac:dyDescent="0.2">
      <c r="A6494" t="str">
        <f>IF(C6494&amp;G6494&amp;D6494&lt;&gt;'Funnel setup'!$K$3&amp;'Funnel setup'!$K$4&amp;'Funnel setup'!$K$6,".",IF(A6493=".",1,A6493+1))</f>
        <v>.</v>
      </c>
      <c r="B6494" s="244" t="str">
        <f t="shared" si="101"/>
        <v/>
      </c>
    </row>
    <row r="6495" spans="1:2" x14ac:dyDescent="0.2">
      <c r="A6495" t="str">
        <f>IF(C6495&amp;G6495&amp;D6495&lt;&gt;'Funnel setup'!$K$3&amp;'Funnel setup'!$K$4&amp;'Funnel setup'!$K$6,".",IF(A6494=".",1,A6494+1))</f>
        <v>.</v>
      </c>
      <c r="B6495" s="244" t="str">
        <f t="shared" si="101"/>
        <v/>
      </c>
    </row>
    <row r="6496" spans="1:2" x14ac:dyDescent="0.2">
      <c r="A6496" t="str">
        <f>IF(C6496&amp;G6496&amp;D6496&lt;&gt;'Funnel setup'!$K$3&amp;'Funnel setup'!$K$4&amp;'Funnel setup'!$K$6,".",IF(A6495=".",1,A6495+1))</f>
        <v>.</v>
      </c>
      <c r="B6496" s="244" t="str">
        <f t="shared" si="101"/>
        <v/>
      </c>
    </row>
    <row r="6497" spans="1:2" x14ac:dyDescent="0.2">
      <c r="A6497" t="str">
        <f>IF(C6497&amp;G6497&amp;D6497&lt;&gt;'Funnel setup'!$K$3&amp;'Funnel setup'!$K$4&amp;'Funnel setup'!$K$6,".",IF(A6496=".",1,A6496+1))</f>
        <v>.</v>
      </c>
      <c r="B6497" s="244" t="str">
        <f t="shared" si="101"/>
        <v/>
      </c>
    </row>
    <row r="6498" spans="1:2" x14ac:dyDescent="0.2">
      <c r="A6498" t="str">
        <f>IF(C6498&amp;G6498&amp;D6498&lt;&gt;'Funnel setup'!$K$3&amp;'Funnel setup'!$K$4&amp;'Funnel setup'!$K$6,".",IF(A6497=".",1,A6497+1))</f>
        <v>.</v>
      </c>
      <c r="B6498" s="244" t="str">
        <f t="shared" si="101"/>
        <v/>
      </c>
    </row>
    <row r="6499" spans="1:2" x14ac:dyDescent="0.2">
      <c r="A6499" t="str">
        <f>IF(C6499&amp;G6499&amp;D6499&lt;&gt;'Funnel setup'!$K$3&amp;'Funnel setup'!$K$4&amp;'Funnel setup'!$K$6,".",IF(A6498=".",1,A6498+1))</f>
        <v>.</v>
      </c>
      <c r="B6499" s="244" t="str">
        <f t="shared" si="101"/>
        <v/>
      </c>
    </row>
    <row r="6500" spans="1:2" x14ac:dyDescent="0.2">
      <c r="A6500" t="str">
        <f>IF(C6500&amp;G6500&amp;D6500&lt;&gt;'Funnel setup'!$K$3&amp;'Funnel setup'!$K$4&amp;'Funnel setup'!$K$6,".",IF(A6499=".",1,A6499+1))</f>
        <v>.</v>
      </c>
      <c r="B6500" s="244" t="str">
        <f t="shared" si="101"/>
        <v/>
      </c>
    </row>
    <row r="6501" spans="1:2" x14ac:dyDescent="0.2">
      <c r="A6501" t="str">
        <f>IF(C6501&amp;G6501&amp;D6501&lt;&gt;'Funnel setup'!$K$3&amp;'Funnel setup'!$K$4&amp;'Funnel setup'!$K$6,".",IF(A6500=".",1,A6500+1))</f>
        <v>.</v>
      </c>
      <c r="B6501" s="244" t="str">
        <f t="shared" si="101"/>
        <v/>
      </c>
    </row>
    <row r="6502" spans="1:2" x14ac:dyDescent="0.2">
      <c r="A6502" t="str">
        <f>IF(C6502&amp;G6502&amp;D6502&lt;&gt;'Funnel setup'!$K$3&amp;'Funnel setup'!$K$4&amp;'Funnel setup'!$K$6,".",IF(A6501=".",1,A6501+1))</f>
        <v>.</v>
      </c>
      <c r="B6502" s="244" t="str">
        <f t="shared" si="101"/>
        <v/>
      </c>
    </row>
    <row r="6503" spans="1:2" x14ac:dyDescent="0.2">
      <c r="A6503" t="str">
        <f>IF(C6503&amp;G6503&amp;D6503&lt;&gt;'Funnel setup'!$K$3&amp;'Funnel setup'!$K$4&amp;'Funnel setup'!$K$6,".",IF(A6502=".",1,A6502+1))</f>
        <v>.</v>
      </c>
      <c r="B6503" s="244" t="str">
        <f t="shared" si="101"/>
        <v/>
      </c>
    </row>
    <row r="6504" spans="1:2" x14ac:dyDescent="0.2">
      <c r="A6504" t="str">
        <f>IF(C6504&amp;G6504&amp;D6504&lt;&gt;'Funnel setup'!$K$3&amp;'Funnel setup'!$K$4&amp;'Funnel setup'!$K$6,".",IF(A6503=".",1,A6503+1))</f>
        <v>.</v>
      </c>
      <c r="B6504" s="244" t="str">
        <f t="shared" si="101"/>
        <v/>
      </c>
    </row>
    <row r="6505" spans="1:2" x14ac:dyDescent="0.2">
      <c r="A6505" t="str">
        <f>IF(C6505&amp;G6505&amp;D6505&lt;&gt;'Funnel setup'!$K$3&amp;'Funnel setup'!$K$4&amp;'Funnel setup'!$K$6,".",IF(A6504=".",1,A6504+1))</f>
        <v>.</v>
      </c>
      <c r="B6505" s="244" t="str">
        <f t="shared" si="101"/>
        <v/>
      </c>
    </row>
    <row r="6506" spans="1:2" x14ac:dyDescent="0.2">
      <c r="A6506" t="str">
        <f>IF(C6506&amp;G6506&amp;D6506&lt;&gt;'Funnel setup'!$K$3&amp;'Funnel setup'!$K$4&amp;'Funnel setup'!$K$6,".",IF(A6505=".",1,A6505+1))</f>
        <v>.</v>
      </c>
      <c r="B6506" s="244" t="str">
        <f t="shared" si="101"/>
        <v/>
      </c>
    </row>
    <row r="6507" spans="1:2" x14ac:dyDescent="0.2">
      <c r="A6507" t="str">
        <f>IF(C6507&amp;G6507&amp;D6507&lt;&gt;'Funnel setup'!$K$3&amp;'Funnel setup'!$K$4&amp;'Funnel setup'!$K$6,".",IF(A6506=".",1,A6506+1))</f>
        <v>.</v>
      </c>
      <c r="B6507" s="244" t="str">
        <f t="shared" si="101"/>
        <v/>
      </c>
    </row>
    <row r="6508" spans="1:2" x14ac:dyDescent="0.2">
      <c r="A6508" t="str">
        <f>IF(C6508&amp;G6508&amp;D6508&lt;&gt;'Funnel setup'!$K$3&amp;'Funnel setup'!$K$4&amp;'Funnel setup'!$K$6,".",IF(A6507=".",1,A6507+1))</f>
        <v>.</v>
      </c>
      <c r="B6508" s="244" t="str">
        <f t="shared" si="101"/>
        <v/>
      </c>
    </row>
    <row r="6509" spans="1:2" x14ac:dyDescent="0.2">
      <c r="A6509" t="str">
        <f>IF(C6509&amp;G6509&amp;D6509&lt;&gt;'Funnel setup'!$K$3&amp;'Funnel setup'!$K$4&amp;'Funnel setup'!$K$6,".",IF(A6508=".",1,A6508+1))</f>
        <v>.</v>
      </c>
      <c r="B6509" s="244" t="str">
        <f t="shared" si="101"/>
        <v/>
      </c>
    </row>
    <row r="6510" spans="1:2" x14ac:dyDescent="0.2">
      <c r="A6510" t="str">
        <f>IF(C6510&amp;G6510&amp;D6510&lt;&gt;'Funnel setup'!$K$3&amp;'Funnel setup'!$K$4&amp;'Funnel setup'!$K$6,".",IF(A6509=".",1,A6509+1))</f>
        <v>.</v>
      </c>
      <c r="B6510" s="244" t="str">
        <f t="shared" si="101"/>
        <v/>
      </c>
    </row>
    <row r="6511" spans="1:2" x14ac:dyDescent="0.2">
      <c r="A6511" t="str">
        <f>IF(C6511&amp;G6511&amp;D6511&lt;&gt;'Funnel setup'!$K$3&amp;'Funnel setup'!$K$4&amp;'Funnel setup'!$K$6,".",IF(A6510=".",1,A6510+1))</f>
        <v>.</v>
      </c>
      <c r="B6511" s="244" t="str">
        <f t="shared" si="101"/>
        <v/>
      </c>
    </row>
    <row r="6512" spans="1:2" x14ac:dyDescent="0.2">
      <c r="A6512" t="str">
        <f>IF(C6512&amp;G6512&amp;D6512&lt;&gt;'Funnel setup'!$K$3&amp;'Funnel setup'!$K$4&amp;'Funnel setup'!$K$6,".",IF(A6511=".",1,A6511+1))</f>
        <v>.</v>
      </c>
      <c r="B6512" s="244" t="str">
        <f t="shared" si="101"/>
        <v/>
      </c>
    </row>
    <row r="6513" spans="1:2" x14ac:dyDescent="0.2">
      <c r="A6513" t="str">
        <f>IF(C6513&amp;G6513&amp;D6513&lt;&gt;'Funnel setup'!$K$3&amp;'Funnel setup'!$K$4&amp;'Funnel setup'!$K$6,".",IF(A6512=".",1,A6512+1))</f>
        <v>.</v>
      </c>
      <c r="B6513" s="244" t="str">
        <f t="shared" si="101"/>
        <v/>
      </c>
    </row>
    <row r="6514" spans="1:2" x14ac:dyDescent="0.2">
      <c r="A6514" t="str">
        <f>IF(C6514&amp;G6514&amp;D6514&lt;&gt;'Funnel setup'!$K$3&amp;'Funnel setup'!$K$4&amp;'Funnel setup'!$K$6,".",IF(A6513=".",1,A6513+1))</f>
        <v>.</v>
      </c>
      <c r="B6514" s="244" t="str">
        <f t="shared" si="101"/>
        <v/>
      </c>
    </row>
    <row r="6515" spans="1:2" x14ac:dyDescent="0.2">
      <c r="A6515" t="str">
        <f>IF(C6515&amp;G6515&amp;D6515&lt;&gt;'Funnel setup'!$K$3&amp;'Funnel setup'!$K$4&amp;'Funnel setup'!$K$6,".",IF(A6514=".",1,A6514+1))</f>
        <v>.</v>
      </c>
      <c r="B6515" s="244" t="str">
        <f t="shared" si="101"/>
        <v/>
      </c>
    </row>
    <row r="6516" spans="1:2" x14ac:dyDescent="0.2">
      <c r="A6516" t="str">
        <f>IF(C6516&amp;G6516&amp;D6516&lt;&gt;'Funnel setup'!$K$3&amp;'Funnel setup'!$K$4&amp;'Funnel setup'!$K$6,".",IF(A6515=".",1,A6515+1))</f>
        <v>.</v>
      </c>
      <c r="B6516" s="244" t="str">
        <f t="shared" si="101"/>
        <v/>
      </c>
    </row>
    <row r="6517" spans="1:2" x14ac:dyDescent="0.2">
      <c r="A6517" t="str">
        <f>IF(C6517&amp;G6517&amp;D6517&lt;&gt;'Funnel setup'!$K$3&amp;'Funnel setup'!$K$4&amp;'Funnel setup'!$K$6,".",IF(A6516=".",1,A6516+1))</f>
        <v>.</v>
      </c>
      <c r="B6517" s="244" t="str">
        <f t="shared" si="101"/>
        <v/>
      </c>
    </row>
    <row r="6518" spans="1:2" x14ac:dyDescent="0.2">
      <c r="A6518" t="str">
        <f>IF(C6518&amp;G6518&amp;D6518&lt;&gt;'Funnel setup'!$K$3&amp;'Funnel setup'!$K$4&amp;'Funnel setup'!$K$6,".",IF(A6517=".",1,A6517+1))</f>
        <v>.</v>
      </c>
      <c r="B6518" s="244" t="str">
        <f t="shared" si="101"/>
        <v/>
      </c>
    </row>
    <row r="6519" spans="1:2" x14ac:dyDescent="0.2">
      <c r="A6519" t="str">
        <f>IF(C6519&amp;G6519&amp;D6519&lt;&gt;'Funnel setup'!$K$3&amp;'Funnel setup'!$K$4&amp;'Funnel setup'!$K$6,".",IF(A6518=".",1,A6518+1))</f>
        <v>.</v>
      </c>
      <c r="B6519" s="244" t="str">
        <f t="shared" si="101"/>
        <v/>
      </c>
    </row>
    <row r="6520" spans="1:2" x14ac:dyDescent="0.2">
      <c r="A6520" t="str">
        <f>IF(C6520&amp;G6520&amp;D6520&lt;&gt;'Funnel setup'!$K$3&amp;'Funnel setup'!$K$4&amp;'Funnel setup'!$K$6,".",IF(A6519=".",1,A6519+1))</f>
        <v>.</v>
      </c>
      <c r="B6520" s="244" t="str">
        <f t="shared" si="101"/>
        <v/>
      </c>
    </row>
    <row r="6521" spans="1:2" x14ac:dyDescent="0.2">
      <c r="A6521" t="str">
        <f>IF(C6521&amp;G6521&amp;D6521&lt;&gt;'Funnel setup'!$K$3&amp;'Funnel setup'!$K$4&amp;'Funnel setup'!$K$6,".",IF(A6520=".",1,A6520+1))</f>
        <v>.</v>
      </c>
      <c r="B6521" s="244" t="str">
        <f t="shared" si="101"/>
        <v/>
      </c>
    </row>
    <row r="6522" spans="1:2" x14ac:dyDescent="0.2">
      <c r="A6522" t="str">
        <f>IF(C6522&amp;G6522&amp;D6522&lt;&gt;'Funnel setup'!$K$3&amp;'Funnel setup'!$K$4&amp;'Funnel setup'!$K$6,".",IF(A6521=".",1,A6521+1))</f>
        <v>.</v>
      </c>
      <c r="B6522" s="244" t="str">
        <f t="shared" si="101"/>
        <v/>
      </c>
    </row>
    <row r="6523" spans="1:2" x14ac:dyDescent="0.2">
      <c r="A6523" t="str">
        <f>IF(C6523&amp;G6523&amp;D6523&lt;&gt;'Funnel setup'!$K$3&amp;'Funnel setup'!$K$4&amp;'Funnel setup'!$K$6,".",IF(A6522=".",1,A6522+1))</f>
        <v>.</v>
      </c>
      <c r="B6523" s="244" t="str">
        <f t="shared" si="101"/>
        <v/>
      </c>
    </row>
    <row r="6524" spans="1:2" x14ac:dyDescent="0.2">
      <c r="A6524" t="str">
        <f>IF(C6524&amp;G6524&amp;D6524&lt;&gt;'Funnel setup'!$K$3&amp;'Funnel setup'!$K$4&amp;'Funnel setup'!$K$6,".",IF(A6523=".",1,A6523+1))</f>
        <v>.</v>
      </c>
      <c r="B6524" s="244" t="str">
        <f t="shared" si="101"/>
        <v/>
      </c>
    </row>
    <row r="6525" spans="1:2" x14ac:dyDescent="0.2">
      <c r="A6525" t="str">
        <f>IF(C6525&amp;G6525&amp;D6525&lt;&gt;'Funnel setup'!$K$3&amp;'Funnel setup'!$K$4&amp;'Funnel setup'!$K$6,".",IF(A6524=".",1,A6524+1))</f>
        <v>.</v>
      </c>
      <c r="B6525" s="244" t="str">
        <f t="shared" si="101"/>
        <v/>
      </c>
    </row>
    <row r="6526" spans="1:2" x14ac:dyDescent="0.2">
      <c r="A6526" t="str">
        <f>IF(C6526&amp;G6526&amp;D6526&lt;&gt;'Funnel setup'!$K$3&amp;'Funnel setup'!$K$4&amp;'Funnel setup'!$K$6,".",IF(A6525=".",1,A6525+1))</f>
        <v>.</v>
      </c>
      <c r="B6526" s="244" t="str">
        <f t="shared" si="101"/>
        <v/>
      </c>
    </row>
    <row r="6527" spans="1:2" x14ac:dyDescent="0.2">
      <c r="A6527" t="str">
        <f>IF(C6527&amp;G6527&amp;D6527&lt;&gt;'Funnel setup'!$K$3&amp;'Funnel setup'!$K$4&amp;'Funnel setup'!$K$6,".",IF(A6526=".",1,A6526+1))</f>
        <v>.</v>
      </c>
      <c r="B6527" s="244" t="str">
        <f t="shared" si="101"/>
        <v/>
      </c>
    </row>
    <row r="6528" spans="1:2" x14ac:dyDescent="0.2">
      <c r="A6528" t="str">
        <f>IF(C6528&amp;G6528&amp;D6528&lt;&gt;'Funnel setup'!$K$3&amp;'Funnel setup'!$K$4&amp;'Funnel setup'!$K$6,".",IF(A6527=".",1,A6527+1))</f>
        <v>.</v>
      </c>
      <c r="B6528" s="244" t="str">
        <f t="shared" si="101"/>
        <v/>
      </c>
    </row>
    <row r="6529" spans="1:2" x14ac:dyDescent="0.2">
      <c r="A6529" t="str">
        <f>IF(C6529&amp;G6529&amp;D6529&lt;&gt;'Funnel setup'!$K$3&amp;'Funnel setup'!$K$4&amp;'Funnel setup'!$K$6,".",IF(A6528=".",1,A6528+1))</f>
        <v>.</v>
      </c>
      <c r="B6529" s="244" t="str">
        <f t="shared" si="101"/>
        <v/>
      </c>
    </row>
    <row r="6530" spans="1:2" x14ac:dyDescent="0.2">
      <c r="A6530" t="str">
        <f>IF(C6530&amp;G6530&amp;D6530&lt;&gt;'Funnel setup'!$K$3&amp;'Funnel setup'!$K$4&amp;'Funnel setup'!$K$6,".",IF(A6529=".",1,A6529+1))</f>
        <v>.</v>
      </c>
      <c r="B6530" s="244" t="str">
        <f t="shared" ref="B6530:B6593" si="102">C6530&amp;D6530&amp;F6530&amp;G6530</f>
        <v/>
      </c>
    </row>
    <row r="6531" spans="1:2" x14ac:dyDescent="0.2">
      <c r="A6531" t="str">
        <f>IF(C6531&amp;G6531&amp;D6531&lt;&gt;'Funnel setup'!$K$3&amp;'Funnel setup'!$K$4&amp;'Funnel setup'!$K$6,".",IF(A6530=".",1,A6530+1))</f>
        <v>.</v>
      </c>
      <c r="B6531" s="244" t="str">
        <f t="shared" si="102"/>
        <v/>
      </c>
    </row>
    <row r="6532" spans="1:2" x14ac:dyDescent="0.2">
      <c r="A6532" t="str">
        <f>IF(C6532&amp;G6532&amp;D6532&lt;&gt;'Funnel setup'!$K$3&amp;'Funnel setup'!$K$4&amp;'Funnel setup'!$K$6,".",IF(A6531=".",1,A6531+1))</f>
        <v>.</v>
      </c>
      <c r="B6532" s="244" t="str">
        <f t="shared" si="102"/>
        <v/>
      </c>
    </row>
    <row r="6533" spans="1:2" x14ac:dyDescent="0.2">
      <c r="A6533" t="str">
        <f>IF(C6533&amp;G6533&amp;D6533&lt;&gt;'Funnel setup'!$K$3&amp;'Funnel setup'!$K$4&amp;'Funnel setup'!$K$6,".",IF(A6532=".",1,A6532+1))</f>
        <v>.</v>
      </c>
      <c r="B6533" s="244" t="str">
        <f t="shared" si="102"/>
        <v/>
      </c>
    </row>
    <row r="6534" spans="1:2" x14ac:dyDescent="0.2">
      <c r="A6534" t="str">
        <f>IF(C6534&amp;G6534&amp;D6534&lt;&gt;'Funnel setup'!$K$3&amp;'Funnel setup'!$K$4&amp;'Funnel setup'!$K$6,".",IF(A6533=".",1,A6533+1))</f>
        <v>.</v>
      </c>
      <c r="B6534" s="244" t="str">
        <f t="shared" si="102"/>
        <v/>
      </c>
    </row>
    <row r="6535" spans="1:2" x14ac:dyDescent="0.2">
      <c r="A6535" t="str">
        <f>IF(C6535&amp;G6535&amp;D6535&lt;&gt;'Funnel setup'!$K$3&amp;'Funnel setup'!$K$4&amp;'Funnel setup'!$K$6,".",IF(A6534=".",1,A6534+1))</f>
        <v>.</v>
      </c>
      <c r="B6535" s="244" t="str">
        <f t="shared" si="102"/>
        <v/>
      </c>
    </row>
    <row r="6536" spans="1:2" x14ac:dyDescent="0.2">
      <c r="A6536" t="str">
        <f>IF(C6536&amp;G6536&amp;D6536&lt;&gt;'Funnel setup'!$K$3&amp;'Funnel setup'!$K$4&amp;'Funnel setup'!$K$6,".",IF(A6535=".",1,A6535+1))</f>
        <v>.</v>
      </c>
      <c r="B6536" s="244" t="str">
        <f t="shared" si="102"/>
        <v/>
      </c>
    </row>
    <row r="6537" spans="1:2" x14ac:dyDescent="0.2">
      <c r="A6537" t="str">
        <f>IF(C6537&amp;G6537&amp;D6537&lt;&gt;'Funnel setup'!$K$3&amp;'Funnel setup'!$K$4&amp;'Funnel setup'!$K$6,".",IF(A6536=".",1,A6536+1))</f>
        <v>.</v>
      </c>
      <c r="B6537" s="244" t="str">
        <f t="shared" si="102"/>
        <v/>
      </c>
    </row>
    <row r="6538" spans="1:2" x14ac:dyDescent="0.2">
      <c r="A6538" t="str">
        <f>IF(C6538&amp;G6538&amp;D6538&lt;&gt;'Funnel setup'!$K$3&amp;'Funnel setup'!$K$4&amp;'Funnel setup'!$K$6,".",IF(A6537=".",1,A6537+1))</f>
        <v>.</v>
      </c>
      <c r="B6538" s="244" t="str">
        <f t="shared" si="102"/>
        <v/>
      </c>
    </row>
    <row r="6539" spans="1:2" x14ac:dyDescent="0.2">
      <c r="A6539" t="str">
        <f>IF(C6539&amp;G6539&amp;D6539&lt;&gt;'Funnel setup'!$K$3&amp;'Funnel setup'!$K$4&amp;'Funnel setup'!$K$6,".",IF(A6538=".",1,A6538+1))</f>
        <v>.</v>
      </c>
      <c r="B6539" s="244" t="str">
        <f t="shared" si="102"/>
        <v/>
      </c>
    </row>
    <row r="6540" spans="1:2" x14ac:dyDescent="0.2">
      <c r="A6540" t="str">
        <f>IF(C6540&amp;G6540&amp;D6540&lt;&gt;'Funnel setup'!$K$3&amp;'Funnel setup'!$K$4&amp;'Funnel setup'!$K$6,".",IF(A6539=".",1,A6539+1))</f>
        <v>.</v>
      </c>
      <c r="B6540" s="244" t="str">
        <f t="shared" si="102"/>
        <v/>
      </c>
    </row>
    <row r="6541" spans="1:2" x14ac:dyDescent="0.2">
      <c r="A6541" t="str">
        <f>IF(C6541&amp;G6541&amp;D6541&lt;&gt;'Funnel setup'!$K$3&amp;'Funnel setup'!$K$4&amp;'Funnel setup'!$K$6,".",IF(A6540=".",1,A6540+1))</f>
        <v>.</v>
      </c>
      <c r="B6541" s="244" t="str">
        <f t="shared" si="102"/>
        <v/>
      </c>
    </row>
    <row r="6542" spans="1:2" x14ac:dyDescent="0.2">
      <c r="A6542" t="str">
        <f>IF(C6542&amp;G6542&amp;D6542&lt;&gt;'Funnel setup'!$K$3&amp;'Funnel setup'!$K$4&amp;'Funnel setup'!$K$6,".",IF(A6541=".",1,A6541+1))</f>
        <v>.</v>
      </c>
      <c r="B6542" s="244" t="str">
        <f t="shared" si="102"/>
        <v/>
      </c>
    </row>
    <row r="6543" spans="1:2" x14ac:dyDescent="0.2">
      <c r="A6543" t="str">
        <f>IF(C6543&amp;G6543&amp;D6543&lt;&gt;'Funnel setup'!$K$3&amp;'Funnel setup'!$K$4&amp;'Funnel setup'!$K$6,".",IF(A6542=".",1,A6542+1))</f>
        <v>.</v>
      </c>
      <c r="B6543" s="244" t="str">
        <f t="shared" si="102"/>
        <v/>
      </c>
    </row>
    <row r="6544" spans="1:2" x14ac:dyDescent="0.2">
      <c r="A6544" t="str">
        <f>IF(C6544&amp;G6544&amp;D6544&lt;&gt;'Funnel setup'!$K$3&amp;'Funnel setup'!$K$4&amp;'Funnel setup'!$K$6,".",IF(A6543=".",1,A6543+1))</f>
        <v>.</v>
      </c>
      <c r="B6544" s="244" t="str">
        <f t="shared" si="102"/>
        <v/>
      </c>
    </row>
    <row r="6545" spans="1:2" x14ac:dyDescent="0.2">
      <c r="A6545" t="str">
        <f>IF(C6545&amp;G6545&amp;D6545&lt;&gt;'Funnel setup'!$K$3&amp;'Funnel setup'!$K$4&amp;'Funnel setup'!$K$6,".",IF(A6544=".",1,A6544+1))</f>
        <v>.</v>
      </c>
      <c r="B6545" s="244" t="str">
        <f t="shared" si="102"/>
        <v/>
      </c>
    </row>
    <row r="6546" spans="1:2" x14ac:dyDescent="0.2">
      <c r="A6546" t="str">
        <f>IF(C6546&amp;G6546&amp;D6546&lt;&gt;'Funnel setup'!$K$3&amp;'Funnel setup'!$K$4&amp;'Funnel setup'!$K$6,".",IF(A6545=".",1,A6545+1))</f>
        <v>.</v>
      </c>
      <c r="B6546" s="244" t="str">
        <f t="shared" si="102"/>
        <v/>
      </c>
    </row>
    <row r="6547" spans="1:2" x14ac:dyDescent="0.2">
      <c r="A6547" t="str">
        <f>IF(C6547&amp;G6547&amp;D6547&lt;&gt;'Funnel setup'!$K$3&amp;'Funnel setup'!$K$4&amp;'Funnel setup'!$K$6,".",IF(A6546=".",1,A6546+1))</f>
        <v>.</v>
      </c>
      <c r="B6547" s="244" t="str">
        <f t="shared" si="102"/>
        <v/>
      </c>
    </row>
    <row r="6548" spans="1:2" x14ac:dyDescent="0.2">
      <c r="A6548" t="str">
        <f>IF(C6548&amp;G6548&amp;D6548&lt;&gt;'Funnel setup'!$K$3&amp;'Funnel setup'!$K$4&amp;'Funnel setup'!$K$6,".",IF(A6547=".",1,A6547+1))</f>
        <v>.</v>
      </c>
      <c r="B6548" s="244" t="str">
        <f t="shared" si="102"/>
        <v/>
      </c>
    </row>
    <row r="6549" spans="1:2" x14ac:dyDescent="0.2">
      <c r="A6549" t="str">
        <f>IF(C6549&amp;G6549&amp;D6549&lt;&gt;'Funnel setup'!$K$3&amp;'Funnel setup'!$K$4&amp;'Funnel setup'!$K$6,".",IF(A6548=".",1,A6548+1))</f>
        <v>.</v>
      </c>
      <c r="B6549" s="244" t="str">
        <f t="shared" si="102"/>
        <v/>
      </c>
    </row>
    <row r="6550" spans="1:2" x14ac:dyDescent="0.2">
      <c r="A6550" t="str">
        <f>IF(C6550&amp;G6550&amp;D6550&lt;&gt;'Funnel setup'!$K$3&amp;'Funnel setup'!$K$4&amp;'Funnel setup'!$K$6,".",IF(A6549=".",1,A6549+1))</f>
        <v>.</v>
      </c>
      <c r="B6550" s="244" t="str">
        <f t="shared" si="102"/>
        <v/>
      </c>
    </row>
    <row r="6551" spans="1:2" x14ac:dyDescent="0.2">
      <c r="A6551" t="str">
        <f>IF(C6551&amp;G6551&amp;D6551&lt;&gt;'Funnel setup'!$K$3&amp;'Funnel setup'!$K$4&amp;'Funnel setup'!$K$6,".",IF(A6550=".",1,A6550+1))</f>
        <v>.</v>
      </c>
      <c r="B6551" s="244" t="str">
        <f t="shared" si="102"/>
        <v/>
      </c>
    </row>
    <row r="6552" spans="1:2" x14ac:dyDescent="0.2">
      <c r="A6552" t="str">
        <f>IF(C6552&amp;G6552&amp;D6552&lt;&gt;'Funnel setup'!$K$3&amp;'Funnel setup'!$K$4&amp;'Funnel setup'!$K$6,".",IF(A6551=".",1,A6551+1))</f>
        <v>.</v>
      </c>
      <c r="B6552" s="244" t="str">
        <f t="shared" si="102"/>
        <v/>
      </c>
    </row>
    <row r="6553" spans="1:2" x14ac:dyDescent="0.2">
      <c r="A6553" t="str">
        <f>IF(C6553&amp;G6553&amp;D6553&lt;&gt;'Funnel setup'!$K$3&amp;'Funnel setup'!$K$4&amp;'Funnel setup'!$K$6,".",IF(A6552=".",1,A6552+1))</f>
        <v>.</v>
      </c>
      <c r="B6553" s="244" t="str">
        <f t="shared" si="102"/>
        <v/>
      </c>
    </row>
    <row r="6554" spans="1:2" x14ac:dyDescent="0.2">
      <c r="A6554" t="str">
        <f>IF(C6554&amp;G6554&amp;D6554&lt;&gt;'Funnel setup'!$K$3&amp;'Funnel setup'!$K$4&amp;'Funnel setup'!$K$6,".",IF(A6553=".",1,A6553+1))</f>
        <v>.</v>
      </c>
      <c r="B6554" s="244" t="str">
        <f t="shared" si="102"/>
        <v/>
      </c>
    </row>
    <row r="6555" spans="1:2" x14ac:dyDescent="0.2">
      <c r="A6555" t="str">
        <f>IF(C6555&amp;G6555&amp;D6555&lt;&gt;'Funnel setup'!$K$3&amp;'Funnel setup'!$K$4&amp;'Funnel setup'!$K$6,".",IF(A6554=".",1,A6554+1))</f>
        <v>.</v>
      </c>
      <c r="B6555" s="244" t="str">
        <f t="shared" si="102"/>
        <v/>
      </c>
    </row>
    <row r="6556" spans="1:2" x14ac:dyDescent="0.2">
      <c r="A6556" t="str">
        <f>IF(C6556&amp;G6556&amp;D6556&lt;&gt;'Funnel setup'!$K$3&amp;'Funnel setup'!$K$4&amp;'Funnel setup'!$K$6,".",IF(A6555=".",1,A6555+1))</f>
        <v>.</v>
      </c>
      <c r="B6556" s="244" t="str">
        <f t="shared" si="102"/>
        <v/>
      </c>
    </row>
    <row r="6557" spans="1:2" x14ac:dyDescent="0.2">
      <c r="A6557" t="str">
        <f>IF(C6557&amp;G6557&amp;D6557&lt;&gt;'Funnel setup'!$K$3&amp;'Funnel setup'!$K$4&amp;'Funnel setup'!$K$6,".",IF(A6556=".",1,A6556+1))</f>
        <v>.</v>
      </c>
      <c r="B6557" s="244" t="str">
        <f t="shared" si="102"/>
        <v/>
      </c>
    </row>
    <row r="6558" spans="1:2" x14ac:dyDescent="0.2">
      <c r="A6558" t="str">
        <f>IF(C6558&amp;G6558&amp;D6558&lt;&gt;'Funnel setup'!$K$3&amp;'Funnel setup'!$K$4&amp;'Funnel setup'!$K$6,".",IF(A6557=".",1,A6557+1))</f>
        <v>.</v>
      </c>
      <c r="B6558" s="244" t="str">
        <f t="shared" si="102"/>
        <v/>
      </c>
    </row>
    <row r="6559" spans="1:2" x14ac:dyDescent="0.2">
      <c r="A6559" t="str">
        <f>IF(C6559&amp;G6559&amp;D6559&lt;&gt;'Funnel setup'!$K$3&amp;'Funnel setup'!$K$4&amp;'Funnel setup'!$K$6,".",IF(A6558=".",1,A6558+1))</f>
        <v>.</v>
      </c>
      <c r="B6559" s="244" t="str">
        <f t="shared" si="102"/>
        <v/>
      </c>
    </row>
    <row r="6560" spans="1:2" x14ac:dyDescent="0.2">
      <c r="A6560" t="str">
        <f>IF(C6560&amp;G6560&amp;D6560&lt;&gt;'Funnel setup'!$K$3&amp;'Funnel setup'!$K$4&amp;'Funnel setup'!$K$6,".",IF(A6559=".",1,A6559+1))</f>
        <v>.</v>
      </c>
      <c r="B6560" s="244" t="str">
        <f t="shared" si="102"/>
        <v/>
      </c>
    </row>
    <row r="6561" spans="1:2" x14ac:dyDescent="0.2">
      <c r="A6561" t="str">
        <f>IF(C6561&amp;G6561&amp;D6561&lt;&gt;'Funnel setup'!$K$3&amp;'Funnel setup'!$K$4&amp;'Funnel setup'!$K$6,".",IF(A6560=".",1,A6560+1))</f>
        <v>.</v>
      </c>
      <c r="B6561" s="244" t="str">
        <f t="shared" si="102"/>
        <v/>
      </c>
    </row>
    <row r="6562" spans="1:2" x14ac:dyDescent="0.2">
      <c r="A6562" t="str">
        <f>IF(C6562&amp;G6562&amp;D6562&lt;&gt;'Funnel setup'!$K$3&amp;'Funnel setup'!$K$4&amp;'Funnel setup'!$K$6,".",IF(A6561=".",1,A6561+1))</f>
        <v>.</v>
      </c>
      <c r="B6562" s="244" t="str">
        <f t="shared" si="102"/>
        <v/>
      </c>
    </row>
    <row r="6563" spans="1:2" x14ac:dyDescent="0.2">
      <c r="A6563" t="str">
        <f>IF(C6563&amp;G6563&amp;D6563&lt;&gt;'Funnel setup'!$K$3&amp;'Funnel setup'!$K$4&amp;'Funnel setup'!$K$6,".",IF(A6562=".",1,A6562+1))</f>
        <v>.</v>
      </c>
      <c r="B6563" s="244" t="str">
        <f t="shared" si="102"/>
        <v/>
      </c>
    </row>
    <row r="6564" spans="1:2" x14ac:dyDescent="0.2">
      <c r="A6564" t="str">
        <f>IF(C6564&amp;G6564&amp;D6564&lt;&gt;'Funnel setup'!$K$3&amp;'Funnel setup'!$K$4&amp;'Funnel setup'!$K$6,".",IF(A6563=".",1,A6563+1))</f>
        <v>.</v>
      </c>
      <c r="B6564" s="244" t="str">
        <f t="shared" si="102"/>
        <v/>
      </c>
    </row>
    <row r="6565" spans="1:2" x14ac:dyDescent="0.2">
      <c r="A6565" t="str">
        <f>IF(C6565&amp;G6565&amp;D6565&lt;&gt;'Funnel setup'!$K$3&amp;'Funnel setup'!$K$4&amp;'Funnel setup'!$K$6,".",IF(A6564=".",1,A6564+1))</f>
        <v>.</v>
      </c>
      <c r="B6565" s="244" t="str">
        <f t="shared" si="102"/>
        <v/>
      </c>
    </row>
    <row r="6566" spans="1:2" x14ac:dyDescent="0.2">
      <c r="A6566" t="str">
        <f>IF(C6566&amp;G6566&amp;D6566&lt;&gt;'Funnel setup'!$K$3&amp;'Funnel setup'!$K$4&amp;'Funnel setup'!$K$6,".",IF(A6565=".",1,A6565+1))</f>
        <v>.</v>
      </c>
      <c r="B6566" s="244" t="str">
        <f t="shared" si="102"/>
        <v/>
      </c>
    </row>
    <row r="6567" spans="1:2" x14ac:dyDescent="0.2">
      <c r="A6567" t="str">
        <f>IF(C6567&amp;G6567&amp;D6567&lt;&gt;'Funnel setup'!$K$3&amp;'Funnel setup'!$K$4&amp;'Funnel setup'!$K$6,".",IF(A6566=".",1,A6566+1))</f>
        <v>.</v>
      </c>
      <c r="B6567" s="244" t="str">
        <f t="shared" si="102"/>
        <v/>
      </c>
    </row>
    <row r="6568" spans="1:2" x14ac:dyDescent="0.2">
      <c r="A6568" t="str">
        <f>IF(C6568&amp;G6568&amp;D6568&lt;&gt;'Funnel setup'!$K$3&amp;'Funnel setup'!$K$4&amp;'Funnel setup'!$K$6,".",IF(A6567=".",1,A6567+1))</f>
        <v>.</v>
      </c>
      <c r="B6568" s="244" t="str">
        <f t="shared" si="102"/>
        <v/>
      </c>
    </row>
    <row r="6569" spans="1:2" x14ac:dyDescent="0.2">
      <c r="A6569" t="str">
        <f>IF(C6569&amp;G6569&amp;D6569&lt;&gt;'Funnel setup'!$K$3&amp;'Funnel setup'!$K$4&amp;'Funnel setup'!$K$6,".",IF(A6568=".",1,A6568+1))</f>
        <v>.</v>
      </c>
      <c r="B6569" s="244" t="str">
        <f t="shared" si="102"/>
        <v/>
      </c>
    </row>
    <row r="6570" spans="1:2" x14ac:dyDescent="0.2">
      <c r="A6570" t="str">
        <f>IF(C6570&amp;G6570&amp;D6570&lt;&gt;'Funnel setup'!$K$3&amp;'Funnel setup'!$K$4&amp;'Funnel setup'!$K$6,".",IF(A6569=".",1,A6569+1))</f>
        <v>.</v>
      </c>
      <c r="B6570" s="244" t="str">
        <f t="shared" si="102"/>
        <v/>
      </c>
    </row>
    <row r="6571" spans="1:2" x14ac:dyDescent="0.2">
      <c r="A6571" t="str">
        <f>IF(C6571&amp;G6571&amp;D6571&lt;&gt;'Funnel setup'!$K$3&amp;'Funnel setup'!$K$4&amp;'Funnel setup'!$K$6,".",IF(A6570=".",1,A6570+1))</f>
        <v>.</v>
      </c>
      <c r="B6571" s="244" t="str">
        <f t="shared" si="102"/>
        <v/>
      </c>
    </row>
    <row r="6572" spans="1:2" x14ac:dyDescent="0.2">
      <c r="A6572" t="str">
        <f>IF(C6572&amp;G6572&amp;D6572&lt;&gt;'Funnel setup'!$K$3&amp;'Funnel setup'!$K$4&amp;'Funnel setup'!$K$6,".",IF(A6571=".",1,A6571+1))</f>
        <v>.</v>
      </c>
      <c r="B6572" s="244" t="str">
        <f t="shared" si="102"/>
        <v/>
      </c>
    </row>
    <row r="6573" spans="1:2" x14ac:dyDescent="0.2">
      <c r="A6573" t="str">
        <f>IF(C6573&amp;G6573&amp;D6573&lt;&gt;'Funnel setup'!$K$3&amp;'Funnel setup'!$K$4&amp;'Funnel setup'!$K$6,".",IF(A6572=".",1,A6572+1))</f>
        <v>.</v>
      </c>
      <c r="B6573" s="244" t="str">
        <f t="shared" si="102"/>
        <v/>
      </c>
    </row>
    <row r="6574" spans="1:2" x14ac:dyDescent="0.2">
      <c r="A6574" t="str">
        <f>IF(C6574&amp;G6574&amp;D6574&lt;&gt;'Funnel setup'!$K$3&amp;'Funnel setup'!$K$4&amp;'Funnel setup'!$K$6,".",IF(A6573=".",1,A6573+1))</f>
        <v>.</v>
      </c>
      <c r="B6574" s="244" t="str">
        <f t="shared" si="102"/>
        <v/>
      </c>
    </row>
    <row r="6575" spans="1:2" x14ac:dyDescent="0.2">
      <c r="A6575" t="str">
        <f>IF(C6575&amp;G6575&amp;D6575&lt;&gt;'Funnel setup'!$K$3&amp;'Funnel setup'!$K$4&amp;'Funnel setup'!$K$6,".",IF(A6574=".",1,A6574+1))</f>
        <v>.</v>
      </c>
      <c r="B6575" s="244" t="str">
        <f t="shared" si="102"/>
        <v/>
      </c>
    </row>
    <row r="6576" spans="1:2" x14ac:dyDescent="0.2">
      <c r="A6576" t="str">
        <f>IF(C6576&amp;G6576&amp;D6576&lt;&gt;'Funnel setup'!$K$3&amp;'Funnel setup'!$K$4&amp;'Funnel setup'!$K$6,".",IF(A6575=".",1,A6575+1))</f>
        <v>.</v>
      </c>
      <c r="B6576" s="244" t="str">
        <f t="shared" si="102"/>
        <v/>
      </c>
    </row>
    <row r="6577" spans="1:2" x14ac:dyDescent="0.2">
      <c r="A6577" t="str">
        <f>IF(C6577&amp;G6577&amp;D6577&lt;&gt;'Funnel setup'!$K$3&amp;'Funnel setup'!$K$4&amp;'Funnel setup'!$K$6,".",IF(A6576=".",1,A6576+1))</f>
        <v>.</v>
      </c>
      <c r="B6577" s="244" t="str">
        <f t="shared" si="102"/>
        <v/>
      </c>
    </row>
    <row r="6578" spans="1:2" x14ac:dyDescent="0.2">
      <c r="A6578" t="str">
        <f>IF(C6578&amp;G6578&amp;D6578&lt;&gt;'Funnel setup'!$K$3&amp;'Funnel setup'!$K$4&amp;'Funnel setup'!$K$6,".",IF(A6577=".",1,A6577+1))</f>
        <v>.</v>
      </c>
      <c r="B6578" s="244" t="str">
        <f t="shared" si="102"/>
        <v/>
      </c>
    </row>
    <row r="6579" spans="1:2" x14ac:dyDescent="0.2">
      <c r="A6579" t="str">
        <f>IF(C6579&amp;G6579&amp;D6579&lt;&gt;'Funnel setup'!$K$3&amp;'Funnel setup'!$K$4&amp;'Funnel setup'!$K$6,".",IF(A6578=".",1,A6578+1))</f>
        <v>.</v>
      </c>
      <c r="B6579" s="244" t="str">
        <f t="shared" si="102"/>
        <v/>
      </c>
    </row>
    <row r="6580" spans="1:2" x14ac:dyDescent="0.2">
      <c r="A6580" t="str">
        <f>IF(C6580&amp;G6580&amp;D6580&lt;&gt;'Funnel setup'!$K$3&amp;'Funnel setup'!$K$4&amp;'Funnel setup'!$K$6,".",IF(A6579=".",1,A6579+1))</f>
        <v>.</v>
      </c>
      <c r="B6580" s="244" t="str">
        <f t="shared" si="102"/>
        <v/>
      </c>
    </row>
    <row r="6581" spans="1:2" x14ac:dyDescent="0.2">
      <c r="A6581" t="str">
        <f>IF(C6581&amp;G6581&amp;D6581&lt;&gt;'Funnel setup'!$K$3&amp;'Funnel setup'!$K$4&amp;'Funnel setup'!$K$6,".",IF(A6580=".",1,A6580+1))</f>
        <v>.</v>
      </c>
      <c r="B6581" s="244" t="str">
        <f t="shared" si="102"/>
        <v/>
      </c>
    </row>
    <row r="6582" spans="1:2" x14ac:dyDescent="0.2">
      <c r="A6582" t="str">
        <f>IF(C6582&amp;G6582&amp;D6582&lt;&gt;'Funnel setup'!$K$3&amp;'Funnel setup'!$K$4&amp;'Funnel setup'!$K$6,".",IF(A6581=".",1,A6581+1))</f>
        <v>.</v>
      </c>
      <c r="B6582" s="244" t="str">
        <f t="shared" si="102"/>
        <v/>
      </c>
    </row>
    <row r="6583" spans="1:2" x14ac:dyDescent="0.2">
      <c r="A6583" t="str">
        <f>IF(C6583&amp;G6583&amp;D6583&lt;&gt;'Funnel setup'!$K$3&amp;'Funnel setup'!$K$4&amp;'Funnel setup'!$K$6,".",IF(A6582=".",1,A6582+1))</f>
        <v>.</v>
      </c>
      <c r="B6583" s="244" t="str">
        <f t="shared" si="102"/>
        <v/>
      </c>
    </row>
    <row r="6584" spans="1:2" x14ac:dyDescent="0.2">
      <c r="A6584" t="str">
        <f>IF(C6584&amp;G6584&amp;D6584&lt;&gt;'Funnel setup'!$K$3&amp;'Funnel setup'!$K$4&amp;'Funnel setup'!$K$6,".",IF(A6583=".",1,A6583+1))</f>
        <v>.</v>
      </c>
      <c r="B6584" s="244" t="str">
        <f t="shared" si="102"/>
        <v/>
      </c>
    </row>
    <row r="6585" spans="1:2" x14ac:dyDescent="0.2">
      <c r="A6585" t="str">
        <f>IF(C6585&amp;G6585&amp;D6585&lt;&gt;'Funnel setup'!$K$3&amp;'Funnel setup'!$K$4&amp;'Funnel setup'!$K$6,".",IF(A6584=".",1,A6584+1))</f>
        <v>.</v>
      </c>
      <c r="B6585" s="244" t="str">
        <f t="shared" si="102"/>
        <v/>
      </c>
    </row>
    <row r="6586" spans="1:2" x14ac:dyDescent="0.2">
      <c r="A6586" t="str">
        <f>IF(C6586&amp;G6586&amp;D6586&lt;&gt;'Funnel setup'!$K$3&amp;'Funnel setup'!$K$4&amp;'Funnel setup'!$K$6,".",IF(A6585=".",1,A6585+1))</f>
        <v>.</v>
      </c>
      <c r="B6586" s="244" t="str">
        <f t="shared" si="102"/>
        <v/>
      </c>
    </row>
    <row r="6587" spans="1:2" x14ac:dyDescent="0.2">
      <c r="A6587" t="str">
        <f>IF(C6587&amp;G6587&amp;D6587&lt;&gt;'Funnel setup'!$K$3&amp;'Funnel setup'!$K$4&amp;'Funnel setup'!$K$6,".",IF(A6586=".",1,A6586+1))</f>
        <v>.</v>
      </c>
      <c r="B6587" s="244" t="str">
        <f t="shared" si="102"/>
        <v/>
      </c>
    </row>
    <row r="6588" spans="1:2" x14ac:dyDescent="0.2">
      <c r="A6588" t="str">
        <f>IF(C6588&amp;G6588&amp;D6588&lt;&gt;'Funnel setup'!$K$3&amp;'Funnel setup'!$K$4&amp;'Funnel setup'!$K$6,".",IF(A6587=".",1,A6587+1))</f>
        <v>.</v>
      </c>
      <c r="B6588" s="244" t="str">
        <f t="shared" si="102"/>
        <v/>
      </c>
    </row>
    <row r="6589" spans="1:2" x14ac:dyDescent="0.2">
      <c r="A6589" t="str">
        <f>IF(C6589&amp;G6589&amp;D6589&lt;&gt;'Funnel setup'!$K$3&amp;'Funnel setup'!$K$4&amp;'Funnel setup'!$K$6,".",IF(A6588=".",1,A6588+1))</f>
        <v>.</v>
      </c>
      <c r="B6589" s="244" t="str">
        <f t="shared" si="102"/>
        <v/>
      </c>
    </row>
    <row r="6590" spans="1:2" x14ac:dyDescent="0.2">
      <c r="A6590" t="str">
        <f>IF(C6590&amp;G6590&amp;D6590&lt;&gt;'Funnel setup'!$K$3&amp;'Funnel setup'!$K$4&amp;'Funnel setup'!$K$6,".",IF(A6589=".",1,A6589+1))</f>
        <v>.</v>
      </c>
      <c r="B6590" s="244" t="str">
        <f t="shared" si="102"/>
        <v/>
      </c>
    </row>
    <row r="6591" spans="1:2" x14ac:dyDescent="0.2">
      <c r="A6591" t="str">
        <f>IF(C6591&amp;G6591&amp;D6591&lt;&gt;'Funnel setup'!$K$3&amp;'Funnel setup'!$K$4&amp;'Funnel setup'!$K$6,".",IF(A6590=".",1,A6590+1))</f>
        <v>.</v>
      </c>
      <c r="B6591" s="244" t="str">
        <f t="shared" si="102"/>
        <v/>
      </c>
    </row>
    <row r="6592" spans="1:2" x14ac:dyDescent="0.2">
      <c r="A6592" t="str">
        <f>IF(C6592&amp;G6592&amp;D6592&lt;&gt;'Funnel setup'!$K$3&amp;'Funnel setup'!$K$4&amp;'Funnel setup'!$K$6,".",IF(A6591=".",1,A6591+1))</f>
        <v>.</v>
      </c>
      <c r="B6592" s="244" t="str">
        <f t="shared" si="102"/>
        <v/>
      </c>
    </row>
    <row r="6593" spans="1:2" x14ac:dyDescent="0.2">
      <c r="A6593" t="str">
        <f>IF(C6593&amp;G6593&amp;D6593&lt;&gt;'Funnel setup'!$K$3&amp;'Funnel setup'!$K$4&amp;'Funnel setup'!$K$6,".",IF(A6592=".",1,A6592+1))</f>
        <v>.</v>
      </c>
      <c r="B6593" s="244" t="str">
        <f t="shared" si="102"/>
        <v/>
      </c>
    </row>
    <row r="6594" spans="1:2" x14ac:dyDescent="0.2">
      <c r="A6594" t="str">
        <f>IF(C6594&amp;G6594&amp;D6594&lt;&gt;'Funnel setup'!$K$3&amp;'Funnel setup'!$K$4&amp;'Funnel setup'!$K$6,".",IF(A6593=".",1,A6593+1))</f>
        <v>.</v>
      </c>
      <c r="B6594" s="244" t="str">
        <f t="shared" ref="B6594:B6657" si="103">C6594&amp;D6594&amp;F6594&amp;G6594</f>
        <v/>
      </c>
    </row>
    <row r="6595" spans="1:2" x14ac:dyDescent="0.2">
      <c r="A6595" t="str">
        <f>IF(C6595&amp;G6595&amp;D6595&lt;&gt;'Funnel setup'!$K$3&amp;'Funnel setup'!$K$4&amp;'Funnel setup'!$K$6,".",IF(A6594=".",1,A6594+1))</f>
        <v>.</v>
      </c>
      <c r="B6595" s="244" t="str">
        <f t="shared" si="103"/>
        <v/>
      </c>
    </row>
    <row r="6596" spans="1:2" x14ac:dyDescent="0.2">
      <c r="A6596" t="str">
        <f>IF(C6596&amp;G6596&amp;D6596&lt;&gt;'Funnel setup'!$K$3&amp;'Funnel setup'!$K$4&amp;'Funnel setup'!$K$6,".",IF(A6595=".",1,A6595+1))</f>
        <v>.</v>
      </c>
      <c r="B6596" s="244" t="str">
        <f t="shared" si="103"/>
        <v/>
      </c>
    </row>
    <row r="6597" spans="1:2" x14ac:dyDescent="0.2">
      <c r="A6597" t="str">
        <f>IF(C6597&amp;G6597&amp;D6597&lt;&gt;'Funnel setup'!$K$3&amp;'Funnel setup'!$K$4&amp;'Funnel setup'!$K$6,".",IF(A6596=".",1,A6596+1))</f>
        <v>.</v>
      </c>
      <c r="B6597" s="244" t="str">
        <f t="shared" si="103"/>
        <v/>
      </c>
    </row>
    <row r="6598" spans="1:2" x14ac:dyDescent="0.2">
      <c r="A6598" t="str">
        <f>IF(C6598&amp;G6598&amp;D6598&lt;&gt;'Funnel setup'!$K$3&amp;'Funnel setup'!$K$4&amp;'Funnel setup'!$K$6,".",IF(A6597=".",1,A6597+1))</f>
        <v>.</v>
      </c>
      <c r="B6598" s="244" t="str">
        <f t="shared" si="103"/>
        <v/>
      </c>
    </row>
    <row r="6599" spans="1:2" x14ac:dyDescent="0.2">
      <c r="A6599" t="str">
        <f>IF(C6599&amp;G6599&amp;D6599&lt;&gt;'Funnel setup'!$K$3&amp;'Funnel setup'!$K$4&amp;'Funnel setup'!$K$6,".",IF(A6598=".",1,A6598+1))</f>
        <v>.</v>
      </c>
      <c r="B6599" s="244" t="str">
        <f t="shared" si="103"/>
        <v/>
      </c>
    </row>
    <row r="6600" spans="1:2" x14ac:dyDescent="0.2">
      <c r="A6600" t="str">
        <f>IF(C6600&amp;G6600&amp;D6600&lt;&gt;'Funnel setup'!$K$3&amp;'Funnel setup'!$K$4&amp;'Funnel setup'!$K$6,".",IF(A6599=".",1,A6599+1))</f>
        <v>.</v>
      </c>
      <c r="B6600" s="244" t="str">
        <f t="shared" si="103"/>
        <v/>
      </c>
    </row>
    <row r="6601" spans="1:2" x14ac:dyDescent="0.2">
      <c r="A6601" t="str">
        <f>IF(C6601&amp;G6601&amp;D6601&lt;&gt;'Funnel setup'!$K$3&amp;'Funnel setup'!$K$4&amp;'Funnel setup'!$K$6,".",IF(A6600=".",1,A6600+1))</f>
        <v>.</v>
      </c>
      <c r="B6601" s="244" t="str">
        <f t="shared" si="103"/>
        <v/>
      </c>
    </row>
    <row r="6602" spans="1:2" x14ac:dyDescent="0.2">
      <c r="A6602" t="str">
        <f>IF(C6602&amp;G6602&amp;D6602&lt;&gt;'Funnel setup'!$K$3&amp;'Funnel setup'!$K$4&amp;'Funnel setup'!$K$6,".",IF(A6601=".",1,A6601+1))</f>
        <v>.</v>
      </c>
      <c r="B6602" s="244" t="str">
        <f t="shared" si="103"/>
        <v/>
      </c>
    </row>
    <row r="6603" spans="1:2" x14ac:dyDescent="0.2">
      <c r="A6603" t="str">
        <f>IF(C6603&amp;G6603&amp;D6603&lt;&gt;'Funnel setup'!$K$3&amp;'Funnel setup'!$K$4&amp;'Funnel setup'!$K$6,".",IF(A6602=".",1,A6602+1))</f>
        <v>.</v>
      </c>
      <c r="B6603" s="244" t="str">
        <f t="shared" si="103"/>
        <v/>
      </c>
    </row>
    <row r="6604" spans="1:2" x14ac:dyDescent="0.2">
      <c r="A6604" t="str">
        <f>IF(C6604&amp;G6604&amp;D6604&lt;&gt;'Funnel setup'!$K$3&amp;'Funnel setup'!$K$4&amp;'Funnel setup'!$K$6,".",IF(A6603=".",1,A6603+1))</f>
        <v>.</v>
      </c>
      <c r="B6604" s="244" t="str">
        <f t="shared" si="103"/>
        <v/>
      </c>
    </row>
    <row r="6605" spans="1:2" x14ac:dyDescent="0.2">
      <c r="A6605" t="str">
        <f>IF(C6605&amp;G6605&amp;D6605&lt;&gt;'Funnel setup'!$K$3&amp;'Funnel setup'!$K$4&amp;'Funnel setup'!$K$6,".",IF(A6604=".",1,A6604+1))</f>
        <v>.</v>
      </c>
      <c r="B6605" s="244" t="str">
        <f t="shared" si="103"/>
        <v/>
      </c>
    </row>
    <row r="6606" spans="1:2" x14ac:dyDescent="0.2">
      <c r="A6606" t="str">
        <f>IF(C6606&amp;G6606&amp;D6606&lt;&gt;'Funnel setup'!$K$3&amp;'Funnel setup'!$K$4&amp;'Funnel setup'!$K$6,".",IF(A6605=".",1,A6605+1))</f>
        <v>.</v>
      </c>
      <c r="B6606" s="244" t="str">
        <f t="shared" si="103"/>
        <v/>
      </c>
    </row>
    <row r="6607" spans="1:2" x14ac:dyDescent="0.2">
      <c r="A6607" t="str">
        <f>IF(C6607&amp;G6607&amp;D6607&lt;&gt;'Funnel setup'!$K$3&amp;'Funnel setup'!$K$4&amp;'Funnel setup'!$K$6,".",IF(A6606=".",1,A6606+1))</f>
        <v>.</v>
      </c>
      <c r="B6607" s="244" t="str">
        <f t="shared" si="103"/>
        <v/>
      </c>
    </row>
    <row r="6608" spans="1:2" x14ac:dyDescent="0.2">
      <c r="A6608" t="str">
        <f>IF(C6608&amp;G6608&amp;D6608&lt;&gt;'Funnel setup'!$K$3&amp;'Funnel setup'!$K$4&amp;'Funnel setup'!$K$6,".",IF(A6607=".",1,A6607+1))</f>
        <v>.</v>
      </c>
      <c r="B6608" s="244" t="str">
        <f t="shared" si="103"/>
        <v/>
      </c>
    </row>
    <row r="6609" spans="1:2" x14ac:dyDescent="0.2">
      <c r="A6609" t="str">
        <f>IF(C6609&amp;G6609&amp;D6609&lt;&gt;'Funnel setup'!$K$3&amp;'Funnel setup'!$K$4&amp;'Funnel setup'!$K$6,".",IF(A6608=".",1,A6608+1))</f>
        <v>.</v>
      </c>
      <c r="B6609" s="244" t="str">
        <f t="shared" si="103"/>
        <v/>
      </c>
    </row>
    <row r="6610" spans="1:2" x14ac:dyDescent="0.2">
      <c r="A6610" t="str">
        <f>IF(C6610&amp;G6610&amp;D6610&lt;&gt;'Funnel setup'!$K$3&amp;'Funnel setup'!$K$4&amp;'Funnel setup'!$K$6,".",IF(A6609=".",1,A6609+1))</f>
        <v>.</v>
      </c>
      <c r="B6610" s="244" t="str">
        <f t="shared" si="103"/>
        <v/>
      </c>
    </row>
    <row r="6611" spans="1:2" x14ac:dyDescent="0.2">
      <c r="A6611" t="str">
        <f>IF(C6611&amp;G6611&amp;D6611&lt;&gt;'Funnel setup'!$K$3&amp;'Funnel setup'!$K$4&amp;'Funnel setup'!$K$6,".",IF(A6610=".",1,A6610+1))</f>
        <v>.</v>
      </c>
      <c r="B6611" s="244" t="str">
        <f t="shared" si="103"/>
        <v/>
      </c>
    </row>
    <row r="6612" spans="1:2" x14ac:dyDescent="0.2">
      <c r="A6612" t="str">
        <f>IF(C6612&amp;G6612&amp;D6612&lt;&gt;'Funnel setup'!$K$3&amp;'Funnel setup'!$K$4&amp;'Funnel setup'!$K$6,".",IF(A6611=".",1,A6611+1))</f>
        <v>.</v>
      </c>
      <c r="B6612" s="244" t="str">
        <f t="shared" si="103"/>
        <v/>
      </c>
    </row>
    <row r="6613" spans="1:2" x14ac:dyDescent="0.2">
      <c r="A6613" t="str">
        <f>IF(C6613&amp;G6613&amp;D6613&lt;&gt;'Funnel setup'!$K$3&amp;'Funnel setup'!$K$4&amp;'Funnel setup'!$K$6,".",IF(A6612=".",1,A6612+1))</f>
        <v>.</v>
      </c>
      <c r="B6613" s="244" t="str">
        <f t="shared" si="103"/>
        <v/>
      </c>
    </row>
    <row r="6614" spans="1:2" x14ac:dyDescent="0.2">
      <c r="A6614" t="str">
        <f>IF(C6614&amp;G6614&amp;D6614&lt;&gt;'Funnel setup'!$K$3&amp;'Funnel setup'!$K$4&amp;'Funnel setup'!$K$6,".",IF(A6613=".",1,A6613+1))</f>
        <v>.</v>
      </c>
      <c r="B6614" s="244" t="str">
        <f t="shared" si="103"/>
        <v/>
      </c>
    </row>
    <row r="6615" spans="1:2" x14ac:dyDescent="0.2">
      <c r="A6615" t="str">
        <f>IF(C6615&amp;G6615&amp;D6615&lt;&gt;'Funnel setup'!$K$3&amp;'Funnel setup'!$K$4&amp;'Funnel setup'!$K$6,".",IF(A6614=".",1,A6614+1))</f>
        <v>.</v>
      </c>
      <c r="B6615" s="244" t="str">
        <f t="shared" si="103"/>
        <v/>
      </c>
    </row>
    <row r="6616" spans="1:2" x14ac:dyDescent="0.2">
      <c r="A6616" t="str">
        <f>IF(C6616&amp;G6616&amp;D6616&lt;&gt;'Funnel setup'!$K$3&amp;'Funnel setup'!$K$4&amp;'Funnel setup'!$K$6,".",IF(A6615=".",1,A6615+1))</f>
        <v>.</v>
      </c>
      <c r="B6616" s="244" t="str">
        <f t="shared" si="103"/>
        <v/>
      </c>
    </row>
    <row r="6617" spans="1:2" x14ac:dyDescent="0.2">
      <c r="A6617" t="str">
        <f>IF(C6617&amp;G6617&amp;D6617&lt;&gt;'Funnel setup'!$K$3&amp;'Funnel setup'!$K$4&amp;'Funnel setup'!$K$6,".",IF(A6616=".",1,A6616+1))</f>
        <v>.</v>
      </c>
      <c r="B6617" s="244" t="str">
        <f t="shared" si="103"/>
        <v/>
      </c>
    </row>
    <row r="6618" spans="1:2" x14ac:dyDescent="0.2">
      <c r="A6618" t="str">
        <f>IF(C6618&amp;G6618&amp;D6618&lt;&gt;'Funnel setup'!$K$3&amp;'Funnel setup'!$K$4&amp;'Funnel setup'!$K$6,".",IF(A6617=".",1,A6617+1))</f>
        <v>.</v>
      </c>
      <c r="B6618" s="244" t="str">
        <f t="shared" si="103"/>
        <v/>
      </c>
    </row>
    <row r="6619" spans="1:2" x14ac:dyDescent="0.2">
      <c r="A6619" t="str">
        <f>IF(C6619&amp;G6619&amp;D6619&lt;&gt;'Funnel setup'!$K$3&amp;'Funnel setup'!$K$4&amp;'Funnel setup'!$K$6,".",IF(A6618=".",1,A6618+1))</f>
        <v>.</v>
      </c>
      <c r="B6619" s="244" t="str">
        <f t="shared" si="103"/>
        <v/>
      </c>
    </row>
    <row r="6620" spans="1:2" x14ac:dyDescent="0.2">
      <c r="A6620" t="str">
        <f>IF(C6620&amp;G6620&amp;D6620&lt;&gt;'Funnel setup'!$K$3&amp;'Funnel setup'!$K$4&amp;'Funnel setup'!$K$6,".",IF(A6619=".",1,A6619+1))</f>
        <v>.</v>
      </c>
      <c r="B6620" s="244" t="str">
        <f t="shared" si="103"/>
        <v/>
      </c>
    </row>
    <row r="6621" spans="1:2" x14ac:dyDescent="0.2">
      <c r="A6621" t="str">
        <f>IF(C6621&amp;G6621&amp;D6621&lt;&gt;'Funnel setup'!$K$3&amp;'Funnel setup'!$K$4&amp;'Funnel setup'!$K$6,".",IF(A6620=".",1,A6620+1))</f>
        <v>.</v>
      </c>
      <c r="B6621" s="244" t="str">
        <f t="shared" si="103"/>
        <v/>
      </c>
    </row>
    <row r="6622" spans="1:2" x14ac:dyDescent="0.2">
      <c r="A6622" t="str">
        <f>IF(C6622&amp;G6622&amp;D6622&lt;&gt;'Funnel setup'!$K$3&amp;'Funnel setup'!$K$4&amp;'Funnel setup'!$K$6,".",IF(A6621=".",1,A6621+1))</f>
        <v>.</v>
      </c>
      <c r="B6622" s="244" t="str">
        <f t="shared" si="103"/>
        <v/>
      </c>
    </row>
    <row r="6623" spans="1:2" x14ac:dyDescent="0.2">
      <c r="A6623" t="str">
        <f>IF(C6623&amp;G6623&amp;D6623&lt;&gt;'Funnel setup'!$K$3&amp;'Funnel setup'!$K$4&amp;'Funnel setup'!$K$6,".",IF(A6622=".",1,A6622+1))</f>
        <v>.</v>
      </c>
      <c r="B6623" s="244" t="str">
        <f t="shared" si="103"/>
        <v/>
      </c>
    </row>
    <row r="6624" spans="1:2" x14ac:dyDescent="0.2">
      <c r="A6624" t="str">
        <f>IF(C6624&amp;G6624&amp;D6624&lt;&gt;'Funnel setup'!$K$3&amp;'Funnel setup'!$K$4&amp;'Funnel setup'!$K$6,".",IF(A6623=".",1,A6623+1))</f>
        <v>.</v>
      </c>
      <c r="B6624" s="244" t="str">
        <f t="shared" si="103"/>
        <v/>
      </c>
    </row>
    <row r="6625" spans="1:2" x14ac:dyDescent="0.2">
      <c r="A6625" t="str">
        <f>IF(C6625&amp;G6625&amp;D6625&lt;&gt;'Funnel setup'!$K$3&amp;'Funnel setup'!$K$4&amp;'Funnel setup'!$K$6,".",IF(A6624=".",1,A6624+1))</f>
        <v>.</v>
      </c>
      <c r="B6625" s="244" t="str">
        <f t="shared" si="103"/>
        <v/>
      </c>
    </row>
    <row r="6626" spans="1:2" x14ac:dyDescent="0.2">
      <c r="A6626" t="str">
        <f>IF(C6626&amp;G6626&amp;D6626&lt;&gt;'Funnel setup'!$K$3&amp;'Funnel setup'!$K$4&amp;'Funnel setup'!$K$6,".",IF(A6625=".",1,A6625+1))</f>
        <v>.</v>
      </c>
      <c r="B6626" s="244" t="str">
        <f t="shared" si="103"/>
        <v/>
      </c>
    </row>
    <row r="6627" spans="1:2" x14ac:dyDescent="0.2">
      <c r="A6627" t="str">
        <f>IF(C6627&amp;G6627&amp;D6627&lt;&gt;'Funnel setup'!$K$3&amp;'Funnel setup'!$K$4&amp;'Funnel setup'!$K$6,".",IF(A6626=".",1,A6626+1))</f>
        <v>.</v>
      </c>
      <c r="B6627" s="244" t="str">
        <f t="shared" si="103"/>
        <v/>
      </c>
    </row>
    <row r="6628" spans="1:2" x14ac:dyDescent="0.2">
      <c r="A6628" t="str">
        <f>IF(C6628&amp;G6628&amp;D6628&lt;&gt;'Funnel setup'!$K$3&amp;'Funnel setup'!$K$4&amp;'Funnel setup'!$K$6,".",IF(A6627=".",1,A6627+1))</f>
        <v>.</v>
      </c>
      <c r="B6628" s="244" t="str">
        <f t="shared" si="103"/>
        <v/>
      </c>
    </row>
    <row r="6629" spans="1:2" x14ac:dyDescent="0.2">
      <c r="A6629" t="str">
        <f>IF(C6629&amp;G6629&amp;D6629&lt;&gt;'Funnel setup'!$K$3&amp;'Funnel setup'!$K$4&amp;'Funnel setup'!$K$6,".",IF(A6628=".",1,A6628+1))</f>
        <v>.</v>
      </c>
      <c r="B6629" s="244" t="str">
        <f t="shared" si="103"/>
        <v/>
      </c>
    </row>
    <row r="6630" spans="1:2" x14ac:dyDescent="0.2">
      <c r="A6630" t="str">
        <f>IF(C6630&amp;G6630&amp;D6630&lt;&gt;'Funnel setup'!$K$3&amp;'Funnel setup'!$K$4&amp;'Funnel setup'!$K$6,".",IF(A6629=".",1,A6629+1))</f>
        <v>.</v>
      </c>
      <c r="B6630" s="244" t="str">
        <f t="shared" si="103"/>
        <v/>
      </c>
    </row>
    <row r="6631" spans="1:2" x14ac:dyDescent="0.2">
      <c r="A6631" t="str">
        <f>IF(C6631&amp;G6631&amp;D6631&lt;&gt;'Funnel setup'!$K$3&amp;'Funnel setup'!$K$4&amp;'Funnel setup'!$K$6,".",IF(A6630=".",1,A6630+1))</f>
        <v>.</v>
      </c>
      <c r="B6631" s="244" t="str">
        <f t="shared" si="103"/>
        <v/>
      </c>
    </row>
    <row r="6632" spans="1:2" x14ac:dyDescent="0.2">
      <c r="A6632" t="str">
        <f>IF(C6632&amp;G6632&amp;D6632&lt;&gt;'Funnel setup'!$K$3&amp;'Funnel setup'!$K$4&amp;'Funnel setup'!$K$6,".",IF(A6631=".",1,A6631+1))</f>
        <v>.</v>
      </c>
      <c r="B6632" s="244" t="str">
        <f t="shared" si="103"/>
        <v/>
      </c>
    </row>
    <row r="6633" spans="1:2" x14ac:dyDescent="0.2">
      <c r="A6633" t="str">
        <f>IF(C6633&amp;G6633&amp;D6633&lt;&gt;'Funnel setup'!$K$3&amp;'Funnel setup'!$K$4&amp;'Funnel setup'!$K$6,".",IF(A6632=".",1,A6632+1))</f>
        <v>.</v>
      </c>
      <c r="B6633" s="244" t="str">
        <f t="shared" si="103"/>
        <v/>
      </c>
    </row>
    <row r="6634" spans="1:2" x14ac:dyDescent="0.2">
      <c r="A6634" t="str">
        <f>IF(C6634&amp;G6634&amp;D6634&lt;&gt;'Funnel setup'!$K$3&amp;'Funnel setup'!$K$4&amp;'Funnel setup'!$K$6,".",IF(A6633=".",1,A6633+1))</f>
        <v>.</v>
      </c>
      <c r="B6634" s="244" t="str">
        <f t="shared" si="103"/>
        <v/>
      </c>
    </row>
    <row r="6635" spans="1:2" x14ac:dyDescent="0.2">
      <c r="A6635" t="str">
        <f>IF(C6635&amp;G6635&amp;D6635&lt;&gt;'Funnel setup'!$K$3&amp;'Funnel setup'!$K$4&amp;'Funnel setup'!$K$6,".",IF(A6634=".",1,A6634+1))</f>
        <v>.</v>
      </c>
      <c r="B6635" s="244" t="str">
        <f t="shared" si="103"/>
        <v/>
      </c>
    </row>
    <row r="6636" spans="1:2" x14ac:dyDescent="0.2">
      <c r="A6636" t="str">
        <f>IF(C6636&amp;G6636&amp;D6636&lt;&gt;'Funnel setup'!$K$3&amp;'Funnel setup'!$K$4&amp;'Funnel setup'!$K$6,".",IF(A6635=".",1,A6635+1))</f>
        <v>.</v>
      </c>
      <c r="B6636" s="244" t="str">
        <f t="shared" si="103"/>
        <v/>
      </c>
    </row>
    <row r="6637" spans="1:2" x14ac:dyDescent="0.2">
      <c r="A6637" t="str">
        <f>IF(C6637&amp;G6637&amp;D6637&lt;&gt;'Funnel setup'!$K$3&amp;'Funnel setup'!$K$4&amp;'Funnel setup'!$K$6,".",IF(A6636=".",1,A6636+1))</f>
        <v>.</v>
      </c>
      <c r="B6637" s="244" t="str">
        <f t="shared" si="103"/>
        <v/>
      </c>
    </row>
    <row r="6638" spans="1:2" x14ac:dyDescent="0.2">
      <c r="A6638" t="str">
        <f>IF(C6638&amp;G6638&amp;D6638&lt;&gt;'Funnel setup'!$K$3&amp;'Funnel setup'!$K$4&amp;'Funnel setup'!$K$6,".",IF(A6637=".",1,A6637+1))</f>
        <v>.</v>
      </c>
      <c r="B6638" s="244" t="str">
        <f t="shared" si="103"/>
        <v/>
      </c>
    </row>
    <row r="6639" spans="1:2" x14ac:dyDescent="0.2">
      <c r="A6639" t="str">
        <f>IF(C6639&amp;G6639&amp;D6639&lt;&gt;'Funnel setup'!$K$3&amp;'Funnel setup'!$K$4&amp;'Funnel setup'!$K$6,".",IF(A6638=".",1,A6638+1))</f>
        <v>.</v>
      </c>
      <c r="B6639" s="244" t="str">
        <f t="shared" si="103"/>
        <v/>
      </c>
    </row>
    <row r="6640" spans="1:2" x14ac:dyDescent="0.2">
      <c r="A6640" t="str">
        <f>IF(C6640&amp;G6640&amp;D6640&lt;&gt;'Funnel setup'!$K$3&amp;'Funnel setup'!$K$4&amp;'Funnel setup'!$K$6,".",IF(A6639=".",1,A6639+1))</f>
        <v>.</v>
      </c>
      <c r="B6640" s="244" t="str">
        <f t="shared" si="103"/>
        <v/>
      </c>
    </row>
    <row r="6641" spans="1:2" x14ac:dyDescent="0.2">
      <c r="A6641" t="str">
        <f>IF(C6641&amp;G6641&amp;D6641&lt;&gt;'Funnel setup'!$K$3&amp;'Funnel setup'!$K$4&amp;'Funnel setup'!$K$6,".",IF(A6640=".",1,A6640+1))</f>
        <v>.</v>
      </c>
      <c r="B6641" s="244" t="str">
        <f t="shared" si="103"/>
        <v/>
      </c>
    </row>
    <row r="6642" spans="1:2" x14ac:dyDescent="0.2">
      <c r="A6642" t="str">
        <f>IF(C6642&amp;G6642&amp;D6642&lt;&gt;'Funnel setup'!$K$3&amp;'Funnel setup'!$K$4&amp;'Funnel setup'!$K$6,".",IF(A6641=".",1,A6641+1))</f>
        <v>.</v>
      </c>
      <c r="B6642" s="244" t="str">
        <f t="shared" si="103"/>
        <v/>
      </c>
    </row>
    <row r="6643" spans="1:2" x14ac:dyDescent="0.2">
      <c r="A6643" t="str">
        <f>IF(C6643&amp;G6643&amp;D6643&lt;&gt;'Funnel setup'!$K$3&amp;'Funnel setup'!$K$4&amp;'Funnel setup'!$K$6,".",IF(A6642=".",1,A6642+1))</f>
        <v>.</v>
      </c>
      <c r="B6643" s="244" t="str">
        <f t="shared" si="103"/>
        <v/>
      </c>
    </row>
    <row r="6644" spans="1:2" x14ac:dyDescent="0.2">
      <c r="A6644" t="str">
        <f>IF(C6644&amp;G6644&amp;D6644&lt;&gt;'Funnel setup'!$K$3&amp;'Funnel setup'!$K$4&amp;'Funnel setup'!$K$6,".",IF(A6643=".",1,A6643+1))</f>
        <v>.</v>
      </c>
      <c r="B6644" s="244" t="str">
        <f t="shared" si="103"/>
        <v/>
      </c>
    </row>
    <row r="6645" spans="1:2" x14ac:dyDescent="0.2">
      <c r="A6645" t="str">
        <f>IF(C6645&amp;G6645&amp;D6645&lt;&gt;'Funnel setup'!$K$3&amp;'Funnel setup'!$K$4&amp;'Funnel setup'!$K$6,".",IF(A6644=".",1,A6644+1))</f>
        <v>.</v>
      </c>
      <c r="B6645" s="244" t="str">
        <f t="shared" si="103"/>
        <v/>
      </c>
    </row>
    <row r="6646" spans="1:2" x14ac:dyDescent="0.2">
      <c r="A6646" t="str">
        <f>IF(C6646&amp;G6646&amp;D6646&lt;&gt;'Funnel setup'!$K$3&amp;'Funnel setup'!$K$4&amp;'Funnel setup'!$K$6,".",IF(A6645=".",1,A6645+1))</f>
        <v>.</v>
      </c>
      <c r="B6646" s="244" t="str">
        <f t="shared" si="103"/>
        <v/>
      </c>
    </row>
    <row r="6647" spans="1:2" x14ac:dyDescent="0.2">
      <c r="A6647" t="str">
        <f>IF(C6647&amp;G6647&amp;D6647&lt;&gt;'Funnel setup'!$K$3&amp;'Funnel setup'!$K$4&amp;'Funnel setup'!$K$6,".",IF(A6646=".",1,A6646+1))</f>
        <v>.</v>
      </c>
      <c r="B6647" s="244" t="str">
        <f t="shared" si="103"/>
        <v/>
      </c>
    </row>
    <row r="6648" spans="1:2" x14ac:dyDescent="0.2">
      <c r="A6648" t="str">
        <f>IF(C6648&amp;G6648&amp;D6648&lt;&gt;'Funnel setup'!$K$3&amp;'Funnel setup'!$K$4&amp;'Funnel setup'!$K$6,".",IF(A6647=".",1,A6647+1))</f>
        <v>.</v>
      </c>
      <c r="B6648" s="244" t="str">
        <f t="shared" si="103"/>
        <v/>
      </c>
    </row>
    <row r="6649" spans="1:2" x14ac:dyDescent="0.2">
      <c r="A6649" t="str">
        <f>IF(C6649&amp;G6649&amp;D6649&lt;&gt;'Funnel setup'!$K$3&amp;'Funnel setup'!$K$4&amp;'Funnel setup'!$K$6,".",IF(A6648=".",1,A6648+1))</f>
        <v>.</v>
      </c>
      <c r="B6649" s="244" t="str">
        <f t="shared" si="103"/>
        <v/>
      </c>
    </row>
    <row r="6650" spans="1:2" x14ac:dyDescent="0.2">
      <c r="A6650" t="str">
        <f>IF(C6650&amp;G6650&amp;D6650&lt;&gt;'Funnel setup'!$K$3&amp;'Funnel setup'!$K$4&amp;'Funnel setup'!$K$6,".",IF(A6649=".",1,A6649+1))</f>
        <v>.</v>
      </c>
      <c r="B6650" s="244" t="str">
        <f t="shared" si="103"/>
        <v/>
      </c>
    </row>
    <row r="6651" spans="1:2" x14ac:dyDescent="0.2">
      <c r="A6651" t="str">
        <f>IF(C6651&amp;G6651&amp;D6651&lt;&gt;'Funnel setup'!$K$3&amp;'Funnel setup'!$K$4&amp;'Funnel setup'!$K$6,".",IF(A6650=".",1,A6650+1))</f>
        <v>.</v>
      </c>
      <c r="B6651" s="244" t="str">
        <f t="shared" si="103"/>
        <v/>
      </c>
    </row>
    <row r="6652" spans="1:2" x14ac:dyDescent="0.2">
      <c r="A6652" t="str">
        <f>IF(C6652&amp;G6652&amp;D6652&lt;&gt;'Funnel setup'!$K$3&amp;'Funnel setup'!$K$4&amp;'Funnel setup'!$K$6,".",IF(A6651=".",1,A6651+1))</f>
        <v>.</v>
      </c>
      <c r="B6652" s="244" t="str">
        <f t="shared" si="103"/>
        <v/>
      </c>
    </row>
    <row r="6653" spans="1:2" x14ac:dyDescent="0.2">
      <c r="A6653" t="str">
        <f>IF(C6653&amp;G6653&amp;D6653&lt;&gt;'Funnel setup'!$K$3&amp;'Funnel setup'!$K$4&amp;'Funnel setup'!$K$6,".",IF(A6652=".",1,A6652+1))</f>
        <v>.</v>
      </c>
      <c r="B6653" s="244" t="str">
        <f t="shared" si="103"/>
        <v/>
      </c>
    </row>
    <row r="6654" spans="1:2" x14ac:dyDescent="0.2">
      <c r="A6654" t="str">
        <f>IF(C6654&amp;G6654&amp;D6654&lt;&gt;'Funnel setup'!$K$3&amp;'Funnel setup'!$K$4&amp;'Funnel setup'!$K$6,".",IF(A6653=".",1,A6653+1))</f>
        <v>.</v>
      </c>
      <c r="B6654" s="244" t="str">
        <f t="shared" si="103"/>
        <v/>
      </c>
    </row>
    <row r="6655" spans="1:2" x14ac:dyDescent="0.2">
      <c r="A6655" t="str">
        <f>IF(C6655&amp;G6655&amp;D6655&lt;&gt;'Funnel setup'!$K$3&amp;'Funnel setup'!$K$4&amp;'Funnel setup'!$K$6,".",IF(A6654=".",1,A6654+1))</f>
        <v>.</v>
      </c>
      <c r="B6655" s="244" t="str">
        <f t="shared" si="103"/>
        <v/>
      </c>
    </row>
    <row r="6656" spans="1:2" x14ac:dyDescent="0.2">
      <c r="A6656" t="str">
        <f>IF(C6656&amp;G6656&amp;D6656&lt;&gt;'Funnel setup'!$K$3&amp;'Funnel setup'!$K$4&amp;'Funnel setup'!$K$6,".",IF(A6655=".",1,A6655+1))</f>
        <v>.</v>
      </c>
      <c r="B6656" s="244" t="str">
        <f t="shared" si="103"/>
        <v/>
      </c>
    </row>
    <row r="6657" spans="1:2" x14ac:dyDescent="0.2">
      <c r="A6657" t="str">
        <f>IF(C6657&amp;G6657&amp;D6657&lt;&gt;'Funnel setup'!$K$3&amp;'Funnel setup'!$K$4&amp;'Funnel setup'!$K$6,".",IF(A6656=".",1,A6656+1))</f>
        <v>.</v>
      </c>
      <c r="B6657" s="244" t="str">
        <f t="shared" si="103"/>
        <v/>
      </c>
    </row>
    <row r="6658" spans="1:2" x14ac:dyDescent="0.2">
      <c r="A6658" t="str">
        <f>IF(C6658&amp;G6658&amp;D6658&lt;&gt;'Funnel setup'!$K$3&amp;'Funnel setup'!$K$4&amp;'Funnel setup'!$K$6,".",IF(A6657=".",1,A6657+1))</f>
        <v>.</v>
      </c>
      <c r="B6658" s="244" t="str">
        <f t="shared" ref="B6658:B6721" si="104">C6658&amp;D6658&amp;F6658&amp;G6658</f>
        <v/>
      </c>
    </row>
    <row r="6659" spans="1:2" x14ac:dyDescent="0.2">
      <c r="A6659" t="str">
        <f>IF(C6659&amp;G6659&amp;D6659&lt;&gt;'Funnel setup'!$K$3&amp;'Funnel setup'!$K$4&amp;'Funnel setup'!$K$6,".",IF(A6658=".",1,A6658+1))</f>
        <v>.</v>
      </c>
      <c r="B6659" s="244" t="str">
        <f t="shared" si="104"/>
        <v/>
      </c>
    </row>
    <row r="6660" spans="1:2" x14ac:dyDescent="0.2">
      <c r="A6660" t="str">
        <f>IF(C6660&amp;G6660&amp;D6660&lt;&gt;'Funnel setup'!$K$3&amp;'Funnel setup'!$K$4&amp;'Funnel setup'!$K$6,".",IF(A6659=".",1,A6659+1))</f>
        <v>.</v>
      </c>
      <c r="B6660" s="244" t="str">
        <f t="shared" si="104"/>
        <v/>
      </c>
    </row>
    <row r="6661" spans="1:2" x14ac:dyDescent="0.2">
      <c r="A6661" t="str">
        <f>IF(C6661&amp;G6661&amp;D6661&lt;&gt;'Funnel setup'!$K$3&amp;'Funnel setup'!$K$4&amp;'Funnel setup'!$K$6,".",IF(A6660=".",1,A6660+1))</f>
        <v>.</v>
      </c>
      <c r="B6661" s="244" t="str">
        <f t="shared" si="104"/>
        <v/>
      </c>
    </row>
    <row r="6662" spans="1:2" x14ac:dyDescent="0.2">
      <c r="A6662" t="str">
        <f>IF(C6662&amp;G6662&amp;D6662&lt;&gt;'Funnel setup'!$K$3&amp;'Funnel setup'!$K$4&amp;'Funnel setup'!$K$6,".",IF(A6661=".",1,A6661+1))</f>
        <v>.</v>
      </c>
      <c r="B6662" s="244" t="str">
        <f t="shared" si="104"/>
        <v/>
      </c>
    </row>
    <row r="6663" spans="1:2" x14ac:dyDescent="0.2">
      <c r="A6663" t="str">
        <f>IF(C6663&amp;G6663&amp;D6663&lt;&gt;'Funnel setup'!$K$3&amp;'Funnel setup'!$K$4&amp;'Funnel setup'!$K$6,".",IF(A6662=".",1,A6662+1))</f>
        <v>.</v>
      </c>
      <c r="B6663" s="244" t="str">
        <f t="shared" si="104"/>
        <v/>
      </c>
    </row>
    <row r="6664" spans="1:2" x14ac:dyDescent="0.2">
      <c r="A6664" t="str">
        <f>IF(C6664&amp;G6664&amp;D6664&lt;&gt;'Funnel setup'!$K$3&amp;'Funnel setup'!$K$4&amp;'Funnel setup'!$K$6,".",IF(A6663=".",1,A6663+1))</f>
        <v>.</v>
      </c>
      <c r="B6664" s="244" t="str">
        <f t="shared" si="104"/>
        <v/>
      </c>
    </row>
    <row r="6665" spans="1:2" x14ac:dyDescent="0.2">
      <c r="A6665" t="str">
        <f>IF(C6665&amp;G6665&amp;D6665&lt;&gt;'Funnel setup'!$K$3&amp;'Funnel setup'!$K$4&amp;'Funnel setup'!$K$6,".",IF(A6664=".",1,A6664+1))</f>
        <v>.</v>
      </c>
      <c r="B6665" s="244" t="str">
        <f t="shared" si="104"/>
        <v/>
      </c>
    </row>
    <row r="6666" spans="1:2" x14ac:dyDescent="0.2">
      <c r="A6666" t="str">
        <f>IF(C6666&amp;G6666&amp;D6666&lt;&gt;'Funnel setup'!$K$3&amp;'Funnel setup'!$K$4&amp;'Funnel setup'!$K$6,".",IF(A6665=".",1,A6665+1))</f>
        <v>.</v>
      </c>
      <c r="B6666" s="244" t="str">
        <f t="shared" si="104"/>
        <v/>
      </c>
    </row>
    <row r="6667" spans="1:2" x14ac:dyDescent="0.2">
      <c r="A6667" t="str">
        <f>IF(C6667&amp;G6667&amp;D6667&lt;&gt;'Funnel setup'!$K$3&amp;'Funnel setup'!$K$4&amp;'Funnel setup'!$K$6,".",IF(A6666=".",1,A6666+1))</f>
        <v>.</v>
      </c>
      <c r="B6667" s="244" t="str">
        <f t="shared" si="104"/>
        <v/>
      </c>
    </row>
    <row r="6668" spans="1:2" x14ac:dyDescent="0.2">
      <c r="A6668" t="str">
        <f>IF(C6668&amp;G6668&amp;D6668&lt;&gt;'Funnel setup'!$K$3&amp;'Funnel setup'!$K$4&amp;'Funnel setup'!$K$6,".",IF(A6667=".",1,A6667+1))</f>
        <v>.</v>
      </c>
      <c r="B6668" s="244" t="str">
        <f t="shared" si="104"/>
        <v/>
      </c>
    </row>
    <row r="6669" spans="1:2" x14ac:dyDescent="0.2">
      <c r="A6669" t="str">
        <f>IF(C6669&amp;G6669&amp;D6669&lt;&gt;'Funnel setup'!$K$3&amp;'Funnel setup'!$K$4&amp;'Funnel setup'!$K$6,".",IF(A6668=".",1,A6668+1))</f>
        <v>.</v>
      </c>
      <c r="B6669" s="244" t="str">
        <f t="shared" si="104"/>
        <v/>
      </c>
    </row>
    <row r="6670" spans="1:2" x14ac:dyDescent="0.2">
      <c r="A6670" t="str">
        <f>IF(C6670&amp;G6670&amp;D6670&lt;&gt;'Funnel setup'!$K$3&amp;'Funnel setup'!$K$4&amp;'Funnel setup'!$K$6,".",IF(A6669=".",1,A6669+1))</f>
        <v>.</v>
      </c>
      <c r="B6670" s="244" t="str">
        <f t="shared" si="104"/>
        <v/>
      </c>
    </row>
    <row r="6671" spans="1:2" x14ac:dyDescent="0.2">
      <c r="A6671" t="str">
        <f>IF(C6671&amp;G6671&amp;D6671&lt;&gt;'Funnel setup'!$K$3&amp;'Funnel setup'!$K$4&amp;'Funnel setup'!$K$6,".",IF(A6670=".",1,A6670+1))</f>
        <v>.</v>
      </c>
      <c r="B6671" s="244" t="str">
        <f t="shared" si="104"/>
        <v/>
      </c>
    </row>
    <row r="6672" spans="1:2" x14ac:dyDescent="0.2">
      <c r="A6672" t="str">
        <f>IF(C6672&amp;G6672&amp;D6672&lt;&gt;'Funnel setup'!$K$3&amp;'Funnel setup'!$K$4&amp;'Funnel setup'!$K$6,".",IF(A6671=".",1,A6671+1))</f>
        <v>.</v>
      </c>
      <c r="B6672" s="244" t="str">
        <f t="shared" si="104"/>
        <v/>
      </c>
    </row>
    <row r="6673" spans="1:2" x14ac:dyDescent="0.2">
      <c r="A6673" t="str">
        <f>IF(C6673&amp;G6673&amp;D6673&lt;&gt;'Funnel setup'!$K$3&amp;'Funnel setup'!$K$4&amp;'Funnel setup'!$K$6,".",IF(A6672=".",1,A6672+1))</f>
        <v>.</v>
      </c>
      <c r="B6673" s="244" t="str">
        <f t="shared" si="104"/>
        <v/>
      </c>
    </row>
    <row r="6674" spans="1:2" x14ac:dyDescent="0.2">
      <c r="A6674" t="str">
        <f>IF(C6674&amp;G6674&amp;D6674&lt;&gt;'Funnel setup'!$K$3&amp;'Funnel setup'!$K$4&amp;'Funnel setup'!$K$6,".",IF(A6673=".",1,A6673+1))</f>
        <v>.</v>
      </c>
      <c r="B6674" s="244" t="str">
        <f t="shared" si="104"/>
        <v/>
      </c>
    </row>
    <row r="6675" spans="1:2" x14ac:dyDescent="0.2">
      <c r="A6675" t="str">
        <f>IF(C6675&amp;G6675&amp;D6675&lt;&gt;'Funnel setup'!$K$3&amp;'Funnel setup'!$K$4&amp;'Funnel setup'!$K$6,".",IF(A6674=".",1,A6674+1))</f>
        <v>.</v>
      </c>
      <c r="B6675" s="244" t="str">
        <f t="shared" si="104"/>
        <v/>
      </c>
    </row>
    <row r="6676" spans="1:2" x14ac:dyDescent="0.2">
      <c r="A6676" t="str">
        <f>IF(C6676&amp;G6676&amp;D6676&lt;&gt;'Funnel setup'!$K$3&amp;'Funnel setup'!$K$4&amp;'Funnel setup'!$K$6,".",IF(A6675=".",1,A6675+1))</f>
        <v>.</v>
      </c>
      <c r="B6676" s="244" t="str">
        <f t="shared" si="104"/>
        <v/>
      </c>
    </row>
    <row r="6677" spans="1:2" x14ac:dyDescent="0.2">
      <c r="A6677" t="str">
        <f>IF(C6677&amp;G6677&amp;D6677&lt;&gt;'Funnel setup'!$K$3&amp;'Funnel setup'!$K$4&amp;'Funnel setup'!$K$6,".",IF(A6676=".",1,A6676+1))</f>
        <v>.</v>
      </c>
      <c r="B6677" s="244" t="str">
        <f t="shared" si="104"/>
        <v/>
      </c>
    </row>
    <row r="6678" spans="1:2" x14ac:dyDescent="0.2">
      <c r="A6678" t="str">
        <f>IF(C6678&amp;G6678&amp;D6678&lt;&gt;'Funnel setup'!$K$3&amp;'Funnel setup'!$K$4&amp;'Funnel setup'!$K$6,".",IF(A6677=".",1,A6677+1))</f>
        <v>.</v>
      </c>
      <c r="B6678" s="244" t="str">
        <f t="shared" si="104"/>
        <v/>
      </c>
    </row>
    <row r="6679" spans="1:2" x14ac:dyDescent="0.2">
      <c r="A6679" t="str">
        <f>IF(C6679&amp;G6679&amp;D6679&lt;&gt;'Funnel setup'!$K$3&amp;'Funnel setup'!$K$4&amp;'Funnel setup'!$K$6,".",IF(A6678=".",1,A6678+1))</f>
        <v>.</v>
      </c>
      <c r="B6679" s="244" t="str">
        <f t="shared" si="104"/>
        <v/>
      </c>
    </row>
    <row r="6680" spans="1:2" x14ac:dyDescent="0.2">
      <c r="A6680" t="str">
        <f>IF(C6680&amp;G6680&amp;D6680&lt;&gt;'Funnel setup'!$K$3&amp;'Funnel setup'!$K$4&amp;'Funnel setup'!$K$6,".",IF(A6679=".",1,A6679+1))</f>
        <v>.</v>
      </c>
      <c r="B6680" s="244" t="str">
        <f t="shared" si="104"/>
        <v/>
      </c>
    </row>
    <row r="6681" spans="1:2" x14ac:dyDescent="0.2">
      <c r="A6681" t="str">
        <f>IF(C6681&amp;G6681&amp;D6681&lt;&gt;'Funnel setup'!$K$3&amp;'Funnel setup'!$K$4&amp;'Funnel setup'!$K$6,".",IF(A6680=".",1,A6680+1))</f>
        <v>.</v>
      </c>
      <c r="B6681" s="244" t="str">
        <f t="shared" si="104"/>
        <v/>
      </c>
    </row>
    <row r="6682" spans="1:2" x14ac:dyDescent="0.2">
      <c r="A6682" t="str">
        <f>IF(C6682&amp;G6682&amp;D6682&lt;&gt;'Funnel setup'!$K$3&amp;'Funnel setup'!$K$4&amp;'Funnel setup'!$K$6,".",IF(A6681=".",1,A6681+1))</f>
        <v>.</v>
      </c>
      <c r="B6682" s="244" t="str">
        <f t="shared" si="104"/>
        <v/>
      </c>
    </row>
    <row r="6683" spans="1:2" x14ac:dyDescent="0.2">
      <c r="A6683" t="str">
        <f>IF(C6683&amp;G6683&amp;D6683&lt;&gt;'Funnel setup'!$K$3&amp;'Funnel setup'!$K$4&amp;'Funnel setup'!$K$6,".",IF(A6682=".",1,A6682+1))</f>
        <v>.</v>
      </c>
      <c r="B6683" s="244" t="str">
        <f t="shared" si="104"/>
        <v/>
      </c>
    </row>
    <row r="6684" spans="1:2" x14ac:dyDescent="0.2">
      <c r="A6684" t="str">
        <f>IF(C6684&amp;G6684&amp;D6684&lt;&gt;'Funnel setup'!$K$3&amp;'Funnel setup'!$K$4&amp;'Funnel setup'!$K$6,".",IF(A6683=".",1,A6683+1))</f>
        <v>.</v>
      </c>
      <c r="B6684" s="244" t="str">
        <f t="shared" si="104"/>
        <v/>
      </c>
    </row>
    <row r="6685" spans="1:2" x14ac:dyDescent="0.2">
      <c r="A6685" t="str">
        <f>IF(C6685&amp;G6685&amp;D6685&lt;&gt;'Funnel setup'!$K$3&amp;'Funnel setup'!$K$4&amp;'Funnel setup'!$K$6,".",IF(A6684=".",1,A6684+1))</f>
        <v>.</v>
      </c>
      <c r="B6685" s="244" t="str">
        <f t="shared" si="104"/>
        <v/>
      </c>
    </row>
    <row r="6686" spans="1:2" x14ac:dyDescent="0.2">
      <c r="A6686" t="str">
        <f>IF(C6686&amp;G6686&amp;D6686&lt;&gt;'Funnel setup'!$K$3&amp;'Funnel setup'!$K$4&amp;'Funnel setup'!$K$6,".",IF(A6685=".",1,A6685+1))</f>
        <v>.</v>
      </c>
      <c r="B6686" s="244" t="str">
        <f t="shared" si="104"/>
        <v/>
      </c>
    </row>
    <row r="6687" spans="1:2" x14ac:dyDescent="0.2">
      <c r="A6687" t="str">
        <f>IF(C6687&amp;G6687&amp;D6687&lt;&gt;'Funnel setup'!$K$3&amp;'Funnel setup'!$K$4&amp;'Funnel setup'!$K$6,".",IF(A6686=".",1,A6686+1))</f>
        <v>.</v>
      </c>
      <c r="B6687" s="244" t="str">
        <f t="shared" si="104"/>
        <v/>
      </c>
    </row>
    <row r="6688" spans="1:2" x14ac:dyDescent="0.2">
      <c r="A6688" t="str">
        <f>IF(C6688&amp;G6688&amp;D6688&lt;&gt;'Funnel setup'!$K$3&amp;'Funnel setup'!$K$4&amp;'Funnel setup'!$K$6,".",IF(A6687=".",1,A6687+1))</f>
        <v>.</v>
      </c>
      <c r="B6688" s="244" t="str">
        <f t="shared" si="104"/>
        <v/>
      </c>
    </row>
    <row r="6689" spans="1:2" x14ac:dyDescent="0.2">
      <c r="A6689" t="str">
        <f>IF(C6689&amp;G6689&amp;D6689&lt;&gt;'Funnel setup'!$K$3&amp;'Funnel setup'!$K$4&amp;'Funnel setup'!$K$6,".",IF(A6688=".",1,A6688+1))</f>
        <v>.</v>
      </c>
      <c r="B6689" s="244" t="str">
        <f t="shared" si="104"/>
        <v/>
      </c>
    </row>
    <row r="6690" spans="1:2" x14ac:dyDescent="0.2">
      <c r="A6690" t="str">
        <f>IF(C6690&amp;G6690&amp;D6690&lt;&gt;'Funnel setup'!$K$3&amp;'Funnel setup'!$K$4&amp;'Funnel setup'!$K$6,".",IF(A6689=".",1,A6689+1))</f>
        <v>.</v>
      </c>
      <c r="B6690" s="244" t="str">
        <f t="shared" si="104"/>
        <v/>
      </c>
    </row>
    <row r="6691" spans="1:2" x14ac:dyDescent="0.2">
      <c r="A6691" t="str">
        <f>IF(C6691&amp;G6691&amp;D6691&lt;&gt;'Funnel setup'!$K$3&amp;'Funnel setup'!$K$4&amp;'Funnel setup'!$K$6,".",IF(A6690=".",1,A6690+1))</f>
        <v>.</v>
      </c>
      <c r="B6691" s="244" t="str">
        <f t="shared" si="104"/>
        <v/>
      </c>
    </row>
    <row r="6692" spans="1:2" x14ac:dyDescent="0.2">
      <c r="A6692" t="str">
        <f>IF(C6692&amp;G6692&amp;D6692&lt;&gt;'Funnel setup'!$K$3&amp;'Funnel setup'!$K$4&amp;'Funnel setup'!$K$6,".",IF(A6691=".",1,A6691+1))</f>
        <v>.</v>
      </c>
      <c r="B6692" s="244" t="str">
        <f t="shared" si="104"/>
        <v/>
      </c>
    </row>
    <row r="6693" spans="1:2" x14ac:dyDescent="0.2">
      <c r="A6693" t="str">
        <f>IF(C6693&amp;G6693&amp;D6693&lt;&gt;'Funnel setup'!$K$3&amp;'Funnel setup'!$K$4&amp;'Funnel setup'!$K$6,".",IF(A6692=".",1,A6692+1))</f>
        <v>.</v>
      </c>
      <c r="B6693" s="244" t="str">
        <f t="shared" si="104"/>
        <v/>
      </c>
    </row>
    <row r="6694" spans="1:2" x14ac:dyDescent="0.2">
      <c r="A6694" t="str">
        <f>IF(C6694&amp;G6694&amp;D6694&lt;&gt;'Funnel setup'!$K$3&amp;'Funnel setup'!$K$4&amp;'Funnel setup'!$K$6,".",IF(A6693=".",1,A6693+1))</f>
        <v>.</v>
      </c>
      <c r="B6694" s="244" t="str">
        <f t="shared" si="104"/>
        <v/>
      </c>
    </row>
    <row r="6695" spans="1:2" x14ac:dyDescent="0.2">
      <c r="A6695" t="str">
        <f>IF(C6695&amp;G6695&amp;D6695&lt;&gt;'Funnel setup'!$K$3&amp;'Funnel setup'!$K$4&amp;'Funnel setup'!$K$6,".",IF(A6694=".",1,A6694+1))</f>
        <v>.</v>
      </c>
      <c r="B6695" s="244" t="str">
        <f t="shared" si="104"/>
        <v/>
      </c>
    </row>
    <row r="6696" spans="1:2" x14ac:dyDescent="0.2">
      <c r="A6696" t="str">
        <f>IF(C6696&amp;G6696&amp;D6696&lt;&gt;'Funnel setup'!$K$3&amp;'Funnel setup'!$K$4&amp;'Funnel setup'!$K$6,".",IF(A6695=".",1,A6695+1))</f>
        <v>.</v>
      </c>
      <c r="B6696" s="244" t="str">
        <f t="shared" si="104"/>
        <v/>
      </c>
    </row>
    <row r="6697" spans="1:2" x14ac:dyDescent="0.2">
      <c r="A6697" t="str">
        <f>IF(C6697&amp;G6697&amp;D6697&lt;&gt;'Funnel setup'!$K$3&amp;'Funnel setup'!$K$4&amp;'Funnel setup'!$K$6,".",IF(A6696=".",1,A6696+1))</f>
        <v>.</v>
      </c>
      <c r="B6697" s="244" t="str">
        <f t="shared" si="104"/>
        <v/>
      </c>
    </row>
    <row r="6698" spans="1:2" x14ac:dyDescent="0.2">
      <c r="A6698" t="str">
        <f>IF(C6698&amp;G6698&amp;D6698&lt;&gt;'Funnel setup'!$K$3&amp;'Funnel setup'!$K$4&amp;'Funnel setup'!$K$6,".",IF(A6697=".",1,A6697+1))</f>
        <v>.</v>
      </c>
      <c r="B6698" s="244" t="str">
        <f t="shared" si="104"/>
        <v/>
      </c>
    </row>
    <row r="6699" spans="1:2" x14ac:dyDescent="0.2">
      <c r="A6699" t="str">
        <f>IF(C6699&amp;G6699&amp;D6699&lt;&gt;'Funnel setup'!$K$3&amp;'Funnel setup'!$K$4&amp;'Funnel setup'!$K$6,".",IF(A6698=".",1,A6698+1))</f>
        <v>.</v>
      </c>
      <c r="B6699" s="244" t="str">
        <f t="shared" si="104"/>
        <v/>
      </c>
    </row>
    <row r="6700" spans="1:2" x14ac:dyDescent="0.2">
      <c r="A6700" t="str">
        <f>IF(C6700&amp;G6700&amp;D6700&lt;&gt;'Funnel setup'!$K$3&amp;'Funnel setup'!$K$4&amp;'Funnel setup'!$K$6,".",IF(A6699=".",1,A6699+1))</f>
        <v>.</v>
      </c>
      <c r="B6700" s="244" t="str">
        <f t="shared" si="104"/>
        <v/>
      </c>
    </row>
    <row r="6701" spans="1:2" x14ac:dyDescent="0.2">
      <c r="A6701" t="str">
        <f>IF(C6701&amp;G6701&amp;D6701&lt;&gt;'Funnel setup'!$K$3&amp;'Funnel setup'!$K$4&amp;'Funnel setup'!$K$6,".",IF(A6700=".",1,A6700+1))</f>
        <v>.</v>
      </c>
      <c r="B6701" s="244" t="str">
        <f t="shared" si="104"/>
        <v/>
      </c>
    </row>
    <row r="6702" spans="1:2" x14ac:dyDescent="0.2">
      <c r="A6702" t="str">
        <f>IF(C6702&amp;G6702&amp;D6702&lt;&gt;'Funnel setup'!$K$3&amp;'Funnel setup'!$K$4&amp;'Funnel setup'!$K$6,".",IF(A6701=".",1,A6701+1))</f>
        <v>.</v>
      </c>
      <c r="B6702" s="244" t="str">
        <f t="shared" si="104"/>
        <v/>
      </c>
    </row>
    <row r="6703" spans="1:2" x14ac:dyDescent="0.2">
      <c r="A6703" t="str">
        <f>IF(C6703&amp;G6703&amp;D6703&lt;&gt;'Funnel setup'!$K$3&amp;'Funnel setup'!$K$4&amp;'Funnel setup'!$K$6,".",IF(A6702=".",1,A6702+1))</f>
        <v>.</v>
      </c>
      <c r="B6703" s="244" t="str">
        <f t="shared" si="104"/>
        <v/>
      </c>
    </row>
    <row r="6704" spans="1:2" x14ac:dyDescent="0.2">
      <c r="A6704" t="str">
        <f>IF(C6704&amp;G6704&amp;D6704&lt;&gt;'Funnel setup'!$K$3&amp;'Funnel setup'!$K$4&amp;'Funnel setup'!$K$6,".",IF(A6703=".",1,A6703+1))</f>
        <v>.</v>
      </c>
      <c r="B6704" s="244" t="str">
        <f t="shared" si="104"/>
        <v/>
      </c>
    </row>
    <row r="6705" spans="1:2" x14ac:dyDescent="0.2">
      <c r="A6705" t="str">
        <f>IF(C6705&amp;G6705&amp;D6705&lt;&gt;'Funnel setup'!$K$3&amp;'Funnel setup'!$K$4&amp;'Funnel setup'!$K$6,".",IF(A6704=".",1,A6704+1))</f>
        <v>.</v>
      </c>
      <c r="B6705" s="244" t="str">
        <f t="shared" si="104"/>
        <v/>
      </c>
    </row>
    <row r="6706" spans="1:2" x14ac:dyDescent="0.2">
      <c r="A6706" t="str">
        <f>IF(C6706&amp;G6706&amp;D6706&lt;&gt;'Funnel setup'!$K$3&amp;'Funnel setup'!$K$4&amp;'Funnel setup'!$K$6,".",IF(A6705=".",1,A6705+1))</f>
        <v>.</v>
      </c>
      <c r="B6706" s="244" t="str">
        <f t="shared" si="104"/>
        <v/>
      </c>
    </row>
    <row r="6707" spans="1:2" x14ac:dyDescent="0.2">
      <c r="A6707" t="str">
        <f>IF(C6707&amp;G6707&amp;D6707&lt;&gt;'Funnel setup'!$K$3&amp;'Funnel setup'!$K$4&amp;'Funnel setup'!$K$6,".",IF(A6706=".",1,A6706+1))</f>
        <v>.</v>
      </c>
      <c r="B6707" s="244" t="str">
        <f t="shared" si="104"/>
        <v/>
      </c>
    </row>
    <row r="6708" spans="1:2" x14ac:dyDescent="0.2">
      <c r="A6708" t="str">
        <f>IF(C6708&amp;G6708&amp;D6708&lt;&gt;'Funnel setup'!$K$3&amp;'Funnel setup'!$K$4&amp;'Funnel setup'!$K$6,".",IF(A6707=".",1,A6707+1))</f>
        <v>.</v>
      </c>
      <c r="B6708" s="244" t="str">
        <f t="shared" si="104"/>
        <v/>
      </c>
    </row>
    <row r="6709" spans="1:2" x14ac:dyDescent="0.2">
      <c r="A6709" t="str">
        <f>IF(C6709&amp;G6709&amp;D6709&lt;&gt;'Funnel setup'!$K$3&amp;'Funnel setup'!$K$4&amp;'Funnel setup'!$K$6,".",IF(A6708=".",1,A6708+1))</f>
        <v>.</v>
      </c>
      <c r="B6709" s="244" t="str">
        <f t="shared" si="104"/>
        <v/>
      </c>
    </row>
    <row r="6710" spans="1:2" x14ac:dyDescent="0.2">
      <c r="A6710" t="str">
        <f>IF(C6710&amp;G6710&amp;D6710&lt;&gt;'Funnel setup'!$K$3&amp;'Funnel setup'!$K$4&amp;'Funnel setup'!$K$6,".",IF(A6709=".",1,A6709+1))</f>
        <v>.</v>
      </c>
      <c r="B6710" s="244" t="str">
        <f t="shared" si="104"/>
        <v/>
      </c>
    </row>
    <row r="6711" spans="1:2" x14ac:dyDescent="0.2">
      <c r="A6711" t="str">
        <f>IF(C6711&amp;G6711&amp;D6711&lt;&gt;'Funnel setup'!$K$3&amp;'Funnel setup'!$K$4&amp;'Funnel setup'!$K$6,".",IF(A6710=".",1,A6710+1))</f>
        <v>.</v>
      </c>
      <c r="B6711" s="244" t="str">
        <f t="shared" si="104"/>
        <v/>
      </c>
    </row>
    <row r="6712" spans="1:2" x14ac:dyDescent="0.2">
      <c r="A6712" t="str">
        <f>IF(C6712&amp;G6712&amp;D6712&lt;&gt;'Funnel setup'!$K$3&amp;'Funnel setup'!$K$4&amp;'Funnel setup'!$K$6,".",IF(A6711=".",1,A6711+1))</f>
        <v>.</v>
      </c>
      <c r="B6712" s="244" t="str">
        <f t="shared" si="104"/>
        <v/>
      </c>
    </row>
    <row r="6713" spans="1:2" x14ac:dyDescent="0.2">
      <c r="A6713" t="str">
        <f>IF(C6713&amp;G6713&amp;D6713&lt;&gt;'Funnel setup'!$K$3&amp;'Funnel setup'!$K$4&amp;'Funnel setup'!$K$6,".",IF(A6712=".",1,A6712+1))</f>
        <v>.</v>
      </c>
      <c r="B6713" s="244" t="str">
        <f t="shared" si="104"/>
        <v/>
      </c>
    </row>
    <row r="6714" spans="1:2" x14ac:dyDescent="0.2">
      <c r="A6714" t="str">
        <f>IF(C6714&amp;G6714&amp;D6714&lt;&gt;'Funnel setup'!$K$3&amp;'Funnel setup'!$K$4&amp;'Funnel setup'!$K$6,".",IF(A6713=".",1,A6713+1))</f>
        <v>.</v>
      </c>
      <c r="B6714" s="244" t="str">
        <f t="shared" si="104"/>
        <v/>
      </c>
    </row>
    <row r="6715" spans="1:2" x14ac:dyDescent="0.2">
      <c r="A6715" t="str">
        <f>IF(C6715&amp;G6715&amp;D6715&lt;&gt;'Funnel setup'!$K$3&amp;'Funnel setup'!$K$4&amp;'Funnel setup'!$K$6,".",IF(A6714=".",1,A6714+1))</f>
        <v>.</v>
      </c>
      <c r="B6715" s="244" t="str">
        <f t="shared" si="104"/>
        <v/>
      </c>
    </row>
    <row r="6716" spans="1:2" x14ac:dyDescent="0.2">
      <c r="A6716" t="str">
        <f>IF(C6716&amp;G6716&amp;D6716&lt;&gt;'Funnel setup'!$K$3&amp;'Funnel setup'!$K$4&amp;'Funnel setup'!$K$6,".",IF(A6715=".",1,A6715+1))</f>
        <v>.</v>
      </c>
      <c r="B6716" s="244" t="str">
        <f t="shared" si="104"/>
        <v/>
      </c>
    </row>
    <row r="6717" spans="1:2" x14ac:dyDescent="0.2">
      <c r="A6717" t="str">
        <f>IF(C6717&amp;G6717&amp;D6717&lt;&gt;'Funnel setup'!$K$3&amp;'Funnel setup'!$K$4&amp;'Funnel setup'!$K$6,".",IF(A6716=".",1,A6716+1))</f>
        <v>.</v>
      </c>
      <c r="B6717" s="244" t="str">
        <f t="shared" si="104"/>
        <v/>
      </c>
    </row>
    <row r="6718" spans="1:2" x14ac:dyDescent="0.2">
      <c r="A6718" t="str">
        <f>IF(C6718&amp;G6718&amp;D6718&lt;&gt;'Funnel setup'!$K$3&amp;'Funnel setup'!$K$4&amp;'Funnel setup'!$K$6,".",IF(A6717=".",1,A6717+1))</f>
        <v>.</v>
      </c>
      <c r="B6718" s="244" t="str">
        <f t="shared" si="104"/>
        <v/>
      </c>
    </row>
    <row r="6719" spans="1:2" x14ac:dyDescent="0.2">
      <c r="A6719" t="str">
        <f>IF(C6719&amp;G6719&amp;D6719&lt;&gt;'Funnel setup'!$K$3&amp;'Funnel setup'!$K$4&amp;'Funnel setup'!$K$6,".",IF(A6718=".",1,A6718+1))</f>
        <v>.</v>
      </c>
      <c r="B6719" s="244" t="str">
        <f t="shared" si="104"/>
        <v/>
      </c>
    </row>
    <row r="6720" spans="1:2" x14ac:dyDescent="0.2">
      <c r="A6720" t="str">
        <f>IF(C6720&amp;G6720&amp;D6720&lt;&gt;'Funnel setup'!$K$3&amp;'Funnel setup'!$K$4&amp;'Funnel setup'!$K$6,".",IF(A6719=".",1,A6719+1))</f>
        <v>.</v>
      </c>
      <c r="B6720" s="244" t="str">
        <f t="shared" si="104"/>
        <v/>
      </c>
    </row>
    <row r="6721" spans="1:2" x14ac:dyDescent="0.2">
      <c r="A6721" t="str">
        <f>IF(C6721&amp;G6721&amp;D6721&lt;&gt;'Funnel setup'!$K$3&amp;'Funnel setup'!$K$4&amp;'Funnel setup'!$K$6,".",IF(A6720=".",1,A6720+1))</f>
        <v>.</v>
      </c>
      <c r="B6721" s="244" t="str">
        <f t="shared" si="104"/>
        <v/>
      </c>
    </row>
    <row r="6722" spans="1:2" x14ac:dyDescent="0.2">
      <c r="A6722" t="str">
        <f>IF(C6722&amp;G6722&amp;D6722&lt;&gt;'Funnel setup'!$K$3&amp;'Funnel setup'!$K$4&amp;'Funnel setup'!$K$6,".",IF(A6721=".",1,A6721+1))</f>
        <v>.</v>
      </c>
      <c r="B6722" s="244" t="str">
        <f t="shared" ref="B6722:B6785" si="105">C6722&amp;D6722&amp;F6722&amp;G6722</f>
        <v/>
      </c>
    </row>
    <row r="6723" spans="1:2" x14ac:dyDescent="0.2">
      <c r="A6723" t="str">
        <f>IF(C6723&amp;G6723&amp;D6723&lt;&gt;'Funnel setup'!$K$3&amp;'Funnel setup'!$K$4&amp;'Funnel setup'!$K$6,".",IF(A6722=".",1,A6722+1))</f>
        <v>.</v>
      </c>
      <c r="B6723" s="244" t="str">
        <f t="shared" si="105"/>
        <v/>
      </c>
    </row>
    <row r="6724" spans="1:2" x14ac:dyDescent="0.2">
      <c r="A6724" t="str">
        <f>IF(C6724&amp;G6724&amp;D6724&lt;&gt;'Funnel setup'!$K$3&amp;'Funnel setup'!$K$4&amp;'Funnel setup'!$K$6,".",IF(A6723=".",1,A6723+1))</f>
        <v>.</v>
      </c>
      <c r="B6724" s="244" t="str">
        <f t="shared" si="105"/>
        <v/>
      </c>
    </row>
    <row r="6725" spans="1:2" x14ac:dyDescent="0.2">
      <c r="A6725" t="str">
        <f>IF(C6725&amp;G6725&amp;D6725&lt;&gt;'Funnel setup'!$K$3&amp;'Funnel setup'!$K$4&amp;'Funnel setup'!$K$6,".",IF(A6724=".",1,A6724+1))</f>
        <v>.</v>
      </c>
      <c r="B6725" s="244" t="str">
        <f t="shared" si="105"/>
        <v/>
      </c>
    </row>
    <row r="6726" spans="1:2" x14ac:dyDescent="0.2">
      <c r="A6726" t="str">
        <f>IF(C6726&amp;G6726&amp;D6726&lt;&gt;'Funnel setup'!$K$3&amp;'Funnel setup'!$K$4&amp;'Funnel setup'!$K$6,".",IF(A6725=".",1,A6725+1))</f>
        <v>.</v>
      </c>
      <c r="B6726" s="244" t="str">
        <f t="shared" si="105"/>
        <v/>
      </c>
    </row>
    <row r="6727" spans="1:2" x14ac:dyDescent="0.2">
      <c r="A6727" t="str">
        <f>IF(C6727&amp;G6727&amp;D6727&lt;&gt;'Funnel setup'!$K$3&amp;'Funnel setup'!$K$4&amp;'Funnel setup'!$K$6,".",IF(A6726=".",1,A6726+1))</f>
        <v>.</v>
      </c>
      <c r="B6727" s="244" t="str">
        <f t="shared" si="105"/>
        <v/>
      </c>
    </row>
    <row r="6728" spans="1:2" x14ac:dyDescent="0.2">
      <c r="A6728" t="str">
        <f>IF(C6728&amp;G6728&amp;D6728&lt;&gt;'Funnel setup'!$K$3&amp;'Funnel setup'!$K$4&amp;'Funnel setup'!$K$6,".",IF(A6727=".",1,A6727+1))</f>
        <v>.</v>
      </c>
      <c r="B6728" s="244" t="str">
        <f t="shared" si="105"/>
        <v/>
      </c>
    </row>
    <row r="6729" spans="1:2" x14ac:dyDescent="0.2">
      <c r="A6729" t="str">
        <f>IF(C6729&amp;G6729&amp;D6729&lt;&gt;'Funnel setup'!$K$3&amp;'Funnel setup'!$K$4&amp;'Funnel setup'!$K$6,".",IF(A6728=".",1,A6728+1))</f>
        <v>.</v>
      </c>
      <c r="B6729" s="244" t="str">
        <f t="shared" si="105"/>
        <v/>
      </c>
    </row>
    <row r="6730" spans="1:2" x14ac:dyDescent="0.2">
      <c r="A6730" t="str">
        <f>IF(C6730&amp;G6730&amp;D6730&lt;&gt;'Funnel setup'!$K$3&amp;'Funnel setup'!$K$4&amp;'Funnel setup'!$K$6,".",IF(A6729=".",1,A6729+1))</f>
        <v>.</v>
      </c>
      <c r="B6730" s="244" t="str">
        <f t="shared" si="105"/>
        <v/>
      </c>
    </row>
    <row r="6731" spans="1:2" x14ac:dyDescent="0.2">
      <c r="A6731" t="str">
        <f>IF(C6731&amp;G6731&amp;D6731&lt;&gt;'Funnel setup'!$K$3&amp;'Funnel setup'!$K$4&amp;'Funnel setup'!$K$6,".",IF(A6730=".",1,A6730+1))</f>
        <v>.</v>
      </c>
      <c r="B6731" s="244" t="str">
        <f t="shared" si="105"/>
        <v/>
      </c>
    </row>
    <row r="6732" spans="1:2" x14ac:dyDescent="0.2">
      <c r="A6732" t="str">
        <f>IF(C6732&amp;G6732&amp;D6732&lt;&gt;'Funnel setup'!$K$3&amp;'Funnel setup'!$K$4&amp;'Funnel setup'!$K$6,".",IF(A6731=".",1,A6731+1))</f>
        <v>.</v>
      </c>
      <c r="B6732" s="244" t="str">
        <f t="shared" si="105"/>
        <v/>
      </c>
    </row>
    <row r="6733" spans="1:2" x14ac:dyDescent="0.2">
      <c r="A6733" t="str">
        <f>IF(C6733&amp;G6733&amp;D6733&lt;&gt;'Funnel setup'!$K$3&amp;'Funnel setup'!$K$4&amp;'Funnel setup'!$K$6,".",IF(A6732=".",1,A6732+1))</f>
        <v>.</v>
      </c>
      <c r="B6733" s="244" t="str">
        <f t="shared" si="105"/>
        <v/>
      </c>
    </row>
    <row r="6734" spans="1:2" x14ac:dyDescent="0.2">
      <c r="A6734" t="str">
        <f>IF(C6734&amp;G6734&amp;D6734&lt;&gt;'Funnel setup'!$K$3&amp;'Funnel setup'!$K$4&amp;'Funnel setup'!$K$6,".",IF(A6733=".",1,A6733+1))</f>
        <v>.</v>
      </c>
      <c r="B6734" s="244" t="str">
        <f t="shared" si="105"/>
        <v/>
      </c>
    </row>
    <row r="6735" spans="1:2" x14ac:dyDescent="0.2">
      <c r="A6735" t="str">
        <f>IF(C6735&amp;G6735&amp;D6735&lt;&gt;'Funnel setup'!$K$3&amp;'Funnel setup'!$K$4&amp;'Funnel setup'!$K$6,".",IF(A6734=".",1,A6734+1))</f>
        <v>.</v>
      </c>
      <c r="B6735" s="244" t="str">
        <f t="shared" si="105"/>
        <v/>
      </c>
    </row>
    <row r="6736" spans="1:2" x14ac:dyDescent="0.2">
      <c r="A6736" t="str">
        <f>IF(C6736&amp;G6736&amp;D6736&lt;&gt;'Funnel setup'!$K$3&amp;'Funnel setup'!$K$4&amp;'Funnel setup'!$K$6,".",IF(A6735=".",1,A6735+1))</f>
        <v>.</v>
      </c>
      <c r="B6736" s="244" t="str">
        <f t="shared" si="105"/>
        <v/>
      </c>
    </row>
    <row r="6737" spans="1:2" x14ac:dyDescent="0.2">
      <c r="A6737" t="str">
        <f>IF(C6737&amp;G6737&amp;D6737&lt;&gt;'Funnel setup'!$K$3&amp;'Funnel setup'!$K$4&amp;'Funnel setup'!$K$6,".",IF(A6736=".",1,A6736+1))</f>
        <v>.</v>
      </c>
      <c r="B6737" s="244" t="str">
        <f t="shared" si="105"/>
        <v/>
      </c>
    </row>
    <row r="6738" spans="1:2" x14ac:dyDescent="0.2">
      <c r="A6738" t="str">
        <f>IF(C6738&amp;G6738&amp;D6738&lt;&gt;'Funnel setup'!$K$3&amp;'Funnel setup'!$K$4&amp;'Funnel setup'!$K$6,".",IF(A6737=".",1,A6737+1))</f>
        <v>.</v>
      </c>
      <c r="B6738" s="244" t="str">
        <f t="shared" si="105"/>
        <v/>
      </c>
    </row>
    <row r="6739" spans="1:2" x14ac:dyDescent="0.2">
      <c r="A6739" t="str">
        <f>IF(C6739&amp;G6739&amp;D6739&lt;&gt;'Funnel setup'!$K$3&amp;'Funnel setup'!$K$4&amp;'Funnel setup'!$K$6,".",IF(A6738=".",1,A6738+1))</f>
        <v>.</v>
      </c>
      <c r="B6739" s="244" t="str">
        <f t="shared" si="105"/>
        <v/>
      </c>
    </row>
    <row r="6740" spans="1:2" x14ac:dyDescent="0.2">
      <c r="A6740" t="str">
        <f>IF(C6740&amp;G6740&amp;D6740&lt;&gt;'Funnel setup'!$K$3&amp;'Funnel setup'!$K$4&amp;'Funnel setup'!$K$6,".",IF(A6739=".",1,A6739+1))</f>
        <v>.</v>
      </c>
      <c r="B6740" s="244" t="str">
        <f t="shared" si="105"/>
        <v/>
      </c>
    </row>
    <row r="6741" spans="1:2" x14ac:dyDescent="0.2">
      <c r="A6741" t="str">
        <f>IF(C6741&amp;G6741&amp;D6741&lt;&gt;'Funnel setup'!$K$3&amp;'Funnel setup'!$K$4&amp;'Funnel setup'!$K$6,".",IF(A6740=".",1,A6740+1))</f>
        <v>.</v>
      </c>
      <c r="B6741" s="244" t="str">
        <f t="shared" si="105"/>
        <v/>
      </c>
    </row>
    <row r="6742" spans="1:2" x14ac:dyDescent="0.2">
      <c r="A6742" t="str">
        <f>IF(C6742&amp;G6742&amp;D6742&lt;&gt;'Funnel setup'!$K$3&amp;'Funnel setup'!$K$4&amp;'Funnel setup'!$K$6,".",IF(A6741=".",1,A6741+1))</f>
        <v>.</v>
      </c>
      <c r="B6742" s="244" t="str">
        <f t="shared" si="105"/>
        <v/>
      </c>
    </row>
    <row r="6743" spans="1:2" x14ac:dyDescent="0.2">
      <c r="A6743" t="str">
        <f>IF(C6743&amp;G6743&amp;D6743&lt;&gt;'Funnel setup'!$K$3&amp;'Funnel setup'!$K$4&amp;'Funnel setup'!$K$6,".",IF(A6742=".",1,A6742+1))</f>
        <v>.</v>
      </c>
      <c r="B6743" s="244" t="str">
        <f t="shared" si="105"/>
        <v/>
      </c>
    </row>
    <row r="6744" spans="1:2" x14ac:dyDescent="0.2">
      <c r="A6744" t="str">
        <f>IF(C6744&amp;G6744&amp;D6744&lt;&gt;'Funnel setup'!$K$3&amp;'Funnel setup'!$K$4&amp;'Funnel setup'!$K$6,".",IF(A6743=".",1,A6743+1))</f>
        <v>.</v>
      </c>
      <c r="B6744" s="244" t="str">
        <f t="shared" si="105"/>
        <v/>
      </c>
    </row>
    <row r="6745" spans="1:2" x14ac:dyDescent="0.2">
      <c r="A6745" t="str">
        <f>IF(C6745&amp;G6745&amp;D6745&lt;&gt;'Funnel setup'!$K$3&amp;'Funnel setup'!$K$4&amp;'Funnel setup'!$K$6,".",IF(A6744=".",1,A6744+1))</f>
        <v>.</v>
      </c>
      <c r="B6745" s="244" t="str">
        <f t="shared" si="105"/>
        <v/>
      </c>
    </row>
    <row r="6746" spans="1:2" x14ac:dyDescent="0.2">
      <c r="A6746" t="str">
        <f>IF(C6746&amp;G6746&amp;D6746&lt;&gt;'Funnel setup'!$K$3&amp;'Funnel setup'!$K$4&amp;'Funnel setup'!$K$6,".",IF(A6745=".",1,A6745+1))</f>
        <v>.</v>
      </c>
      <c r="B6746" s="244" t="str">
        <f t="shared" si="105"/>
        <v/>
      </c>
    </row>
    <row r="6747" spans="1:2" x14ac:dyDescent="0.2">
      <c r="A6747" t="str">
        <f>IF(C6747&amp;G6747&amp;D6747&lt;&gt;'Funnel setup'!$K$3&amp;'Funnel setup'!$K$4&amp;'Funnel setup'!$K$6,".",IF(A6746=".",1,A6746+1))</f>
        <v>.</v>
      </c>
      <c r="B6747" s="244" t="str">
        <f t="shared" si="105"/>
        <v/>
      </c>
    </row>
    <row r="6748" spans="1:2" x14ac:dyDescent="0.2">
      <c r="A6748" t="str">
        <f>IF(C6748&amp;G6748&amp;D6748&lt;&gt;'Funnel setup'!$K$3&amp;'Funnel setup'!$K$4&amp;'Funnel setup'!$K$6,".",IF(A6747=".",1,A6747+1))</f>
        <v>.</v>
      </c>
      <c r="B6748" s="244" t="str">
        <f t="shared" si="105"/>
        <v/>
      </c>
    </row>
    <row r="6749" spans="1:2" x14ac:dyDescent="0.2">
      <c r="A6749" t="str">
        <f>IF(C6749&amp;G6749&amp;D6749&lt;&gt;'Funnel setup'!$K$3&amp;'Funnel setup'!$K$4&amp;'Funnel setup'!$K$6,".",IF(A6748=".",1,A6748+1))</f>
        <v>.</v>
      </c>
      <c r="B6749" s="244" t="str">
        <f t="shared" si="105"/>
        <v/>
      </c>
    </row>
    <row r="6750" spans="1:2" x14ac:dyDescent="0.2">
      <c r="A6750" t="str">
        <f>IF(C6750&amp;G6750&amp;D6750&lt;&gt;'Funnel setup'!$K$3&amp;'Funnel setup'!$K$4&amp;'Funnel setup'!$K$6,".",IF(A6749=".",1,A6749+1))</f>
        <v>.</v>
      </c>
      <c r="B6750" s="244" t="str">
        <f t="shared" si="105"/>
        <v/>
      </c>
    </row>
    <row r="6751" spans="1:2" x14ac:dyDescent="0.2">
      <c r="A6751" t="str">
        <f>IF(C6751&amp;G6751&amp;D6751&lt;&gt;'Funnel setup'!$K$3&amp;'Funnel setup'!$K$4&amp;'Funnel setup'!$K$6,".",IF(A6750=".",1,A6750+1))</f>
        <v>.</v>
      </c>
      <c r="B6751" s="244" t="str">
        <f t="shared" si="105"/>
        <v/>
      </c>
    </row>
    <row r="6752" spans="1:2" x14ac:dyDescent="0.2">
      <c r="A6752" t="str">
        <f>IF(C6752&amp;G6752&amp;D6752&lt;&gt;'Funnel setup'!$K$3&amp;'Funnel setup'!$K$4&amp;'Funnel setup'!$K$6,".",IF(A6751=".",1,A6751+1))</f>
        <v>.</v>
      </c>
      <c r="B6752" s="244" t="str">
        <f t="shared" si="105"/>
        <v/>
      </c>
    </row>
    <row r="6753" spans="1:2" x14ac:dyDescent="0.2">
      <c r="A6753" t="str">
        <f>IF(C6753&amp;G6753&amp;D6753&lt;&gt;'Funnel setup'!$K$3&amp;'Funnel setup'!$K$4&amp;'Funnel setup'!$K$6,".",IF(A6752=".",1,A6752+1))</f>
        <v>.</v>
      </c>
      <c r="B6753" s="244" t="str">
        <f t="shared" si="105"/>
        <v/>
      </c>
    </row>
    <row r="6754" spans="1:2" x14ac:dyDescent="0.2">
      <c r="A6754" t="str">
        <f>IF(C6754&amp;G6754&amp;D6754&lt;&gt;'Funnel setup'!$K$3&amp;'Funnel setup'!$K$4&amp;'Funnel setup'!$K$6,".",IF(A6753=".",1,A6753+1))</f>
        <v>.</v>
      </c>
      <c r="B6754" s="244" t="str">
        <f t="shared" si="105"/>
        <v/>
      </c>
    </row>
    <row r="6755" spans="1:2" x14ac:dyDescent="0.2">
      <c r="A6755" t="str">
        <f>IF(C6755&amp;G6755&amp;D6755&lt;&gt;'Funnel setup'!$K$3&amp;'Funnel setup'!$K$4&amp;'Funnel setup'!$K$6,".",IF(A6754=".",1,A6754+1))</f>
        <v>.</v>
      </c>
      <c r="B6755" s="244" t="str">
        <f t="shared" si="105"/>
        <v/>
      </c>
    </row>
    <row r="6756" spans="1:2" x14ac:dyDescent="0.2">
      <c r="A6756" t="str">
        <f>IF(C6756&amp;G6756&amp;D6756&lt;&gt;'Funnel setup'!$K$3&amp;'Funnel setup'!$K$4&amp;'Funnel setup'!$K$6,".",IF(A6755=".",1,A6755+1))</f>
        <v>.</v>
      </c>
      <c r="B6756" s="244" t="str">
        <f t="shared" si="105"/>
        <v/>
      </c>
    </row>
    <row r="6757" spans="1:2" x14ac:dyDescent="0.2">
      <c r="A6757" t="str">
        <f>IF(C6757&amp;G6757&amp;D6757&lt;&gt;'Funnel setup'!$K$3&amp;'Funnel setup'!$K$4&amp;'Funnel setup'!$K$6,".",IF(A6756=".",1,A6756+1))</f>
        <v>.</v>
      </c>
      <c r="B6757" s="244" t="str">
        <f t="shared" si="105"/>
        <v/>
      </c>
    </row>
    <row r="6758" spans="1:2" x14ac:dyDescent="0.2">
      <c r="A6758" t="str">
        <f>IF(C6758&amp;G6758&amp;D6758&lt;&gt;'Funnel setup'!$K$3&amp;'Funnel setup'!$K$4&amp;'Funnel setup'!$K$6,".",IF(A6757=".",1,A6757+1))</f>
        <v>.</v>
      </c>
      <c r="B6758" s="244" t="str">
        <f t="shared" si="105"/>
        <v/>
      </c>
    </row>
    <row r="6759" spans="1:2" x14ac:dyDescent="0.2">
      <c r="A6759" t="str">
        <f>IF(C6759&amp;G6759&amp;D6759&lt;&gt;'Funnel setup'!$K$3&amp;'Funnel setup'!$K$4&amp;'Funnel setup'!$K$6,".",IF(A6758=".",1,A6758+1))</f>
        <v>.</v>
      </c>
      <c r="B6759" s="244" t="str">
        <f t="shared" si="105"/>
        <v/>
      </c>
    </row>
    <row r="6760" spans="1:2" x14ac:dyDescent="0.2">
      <c r="A6760" t="str">
        <f>IF(C6760&amp;G6760&amp;D6760&lt;&gt;'Funnel setup'!$K$3&amp;'Funnel setup'!$K$4&amp;'Funnel setup'!$K$6,".",IF(A6759=".",1,A6759+1))</f>
        <v>.</v>
      </c>
      <c r="B6760" s="244" t="str">
        <f t="shared" si="105"/>
        <v/>
      </c>
    </row>
    <row r="6761" spans="1:2" x14ac:dyDescent="0.2">
      <c r="A6761" t="str">
        <f>IF(C6761&amp;G6761&amp;D6761&lt;&gt;'Funnel setup'!$K$3&amp;'Funnel setup'!$K$4&amp;'Funnel setup'!$K$6,".",IF(A6760=".",1,A6760+1))</f>
        <v>.</v>
      </c>
      <c r="B6761" s="244" t="str">
        <f t="shared" si="105"/>
        <v/>
      </c>
    </row>
    <row r="6762" spans="1:2" x14ac:dyDescent="0.2">
      <c r="A6762" t="str">
        <f>IF(C6762&amp;G6762&amp;D6762&lt;&gt;'Funnel setup'!$K$3&amp;'Funnel setup'!$K$4&amp;'Funnel setup'!$K$6,".",IF(A6761=".",1,A6761+1))</f>
        <v>.</v>
      </c>
      <c r="B6762" s="244" t="str">
        <f t="shared" si="105"/>
        <v/>
      </c>
    </row>
    <row r="6763" spans="1:2" x14ac:dyDescent="0.2">
      <c r="A6763" t="str">
        <f>IF(C6763&amp;G6763&amp;D6763&lt;&gt;'Funnel setup'!$K$3&amp;'Funnel setup'!$K$4&amp;'Funnel setup'!$K$6,".",IF(A6762=".",1,A6762+1))</f>
        <v>.</v>
      </c>
      <c r="B6763" s="244" t="str">
        <f t="shared" si="105"/>
        <v/>
      </c>
    </row>
    <row r="6764" spans="1:2" x14ac:dyDescent="0.2">
      <c r="A6764" t="str">
        <f>IF(C6764&amp;G6764&amp;D6764&lt;&gt;'Funnel setup'!$K$3&amp;'Funnel setup'!$K$4&amp;'Funnel setup'!$K$6,".",IF(A6763=".",1,A6763+1))</f>
        <v>.</v>
      </c>
      <c r="B6764" s="244" t="str">
        <f t="shared" si="105"/>
        <v/>
      </c>
    </row>
    <row r="6765" spans="1:2" x14ac:dyDescent="0.2">
      <c r="A6765" t="str">
        <f>IF(C6765&amp;G6765&amp;D6765&lt;&gt;'Funnel setup'!$K$3&amp;'Funnel setup'!$K$4&amp;'Funnel setup'!$K$6,".",IF(A6764=".",1,A6764+1))</f>
        <v>.</v>
      </c>
      <c r="B6765" s="244" t="str">
        <f t="shared" si="105"/>
        <v/>
      </c>
    </row>
    <row r="6766" spans="1:2" x14ac:dyDescent="0.2">
      <c r="A6766" t="str">
        <f>IF(C6766&amp;G6766&amp;D6766&lt;&gt;'Funnel setup'!$K$3&amp;'Funnel setup'!$K$4&amp;'Funnel setup'!$K$6,".",IF(A6765=".",1,A6765+1))</f>
        <v>.</v>
      </c>
      <c r="B6766" s="244" t="str">
        <f t="shared" si="105"/>
        <v/>
      </c>
    </row>
    <row r="6767" spans="1:2" x14ac:dyDescent="0.2">
      <c r="A6767" t="str">
        <f>IF(C6767&amp;G6767&amp;D6767&lt;&gt;'Funnel setup'!$K$3&amp;'Funnel setup'!$K$4&amp;'Funnel setup'!$K$6,".",IF(A6766=".",1,A6766+1))</f>
        <v>.</v>
      </c>
      <c r="B6767" s="244" t="str">
        <f t="shared" si="105"/>
        <v/>
      </c>
    </row>
    <row r="6768" spans="1:2" x14ac:dyDescent="0.2">
      <c r="A6768" t="str">
        <f>IF(C6768&amp;G6768&amp;D6768&lt;&gt;'Funnel setup'!$K$3&amp;'Funnel setup'!$K$4&amp;'Funnel setup'!$K$6,".",IF(A6767=".",1,A6767+1))</f>
        <v>.</v>
      </c>
      <c r="B6768" s="244" t="str">
        <f t="shared" si="105"/>
        <v/>
      </c>
    </row>
    <row r="6769" spans="1:2" x14ac:dyDescent="0.2">
      <c r="A6769" t="str">
        <f>IF(C6769&amp;G6769&amp;D6769&lt;&gt;'Funnel setup'!$K$3&amp;'Funnel setup'!$K$4&amp;'Funnel setup'!$K$6,".",IF(A6768=".",1,A6768+1))</f>
        <v>.</v>
      </c>
      <c r="B6769" s="244" t="str">
        <f t="shared" si="105"/>
        <v/>
      </c>
    </row>
    <row r="6770" spans="1:2" x14ac:dyDescent="0.2">
      <c r="A6770" t="str">
        <f>IF(C6770&amp;G6770&amp;D6770&lt;&gt;'Funnel setup'!$K$3&amp;'Funnel setup'!$K$4&amp;'Funnel setup'!$K$6,".",IF(A6769=".",1,A6769+1))</f>
        <v>.</v>
      </c>
      <c r="B6770" s="244" t="str">
        <f t="shared" si="105"/>
        <v/>
      </c>
    </row>
    <row r="6771" spans="1:2" x14ac:dyDescent="0.2">
      <c r="A6771" t="str">
        <f>IF(C6771&amp;G6771&amp;D6771&lt;&gt;'Funnel setup'!$K$3&amp;'Funnel setup'!$K$4&amp;'Funnel setup'!$K$6,".",IF(A6770=".",1,A6770+1))</f>
        <v>.</v>
      </c>
      <c r="B6771" s="244" t="str">
        <f t="shared" si="105"/>
        <v/>
      </c>
    </row>
    <row r="6772" spans="1:2" x14ac:dyDescent="0.2">
      <c r="A6772" t="str">
        <f>IF(C6772&amp;G6772&amp;D6772&lt;&gt;'Funnel setup'!$K$3&amp;'Funnel setup'!$K$4&amp;'Funnel setup'!$K$6,".",IF(A6771=".",1,A6771+1))</f>
        <v>.</v>
      </c>
      <c r="B6772" s="244" t="str">
        <f t="shared" si="105"/>
        <v/>
      </c>
    </row>
    <row r="6773" spans="1:2" x14ac:dyDescent="0.2">
      <c r="A6773" t="str">
        <f>IF(C6773&amp;G6773&amp;D6773&lt;&gt;'Funnel setup'!$K$3&amp;'Funnel setup'!$K$4&amp;'Funnel setup'!$K$6,".",IF(A6772=".",1,A6772+1))</f>
        <v>.</v>
      </c>
      <c r="B6773" s="244" t="str">
        <f t="shared" si="105"/>
        <v/>
      </c>
    </row>
    <row r="6774" spans="1:2" x14ac:dyDescent="0.2">
      <c r="A6774" t="str">
        <f>IF(C6774&amp;G6774&amp;D6774&lt;&gt;'Funnel setup'!$K$3&amp;'Funnel setup'!$K$4&amp;'Funnel setup'!$K$6,".",IF(A6773=".",1,A6773+1))</f>
        <v>.</v>
      </c>
      <c r="B6774" s="244" t="str">
        <f t="shared" si="105"/>
        <v/>
      </c>
    </row>
    <row r="6775" spans="1:2" x14ac:dyDescent="0.2">
      <c r="A6775" t="str">
        <f>IF(C6775&amp;G6775&amp;D6775&lt;&gt;'Funnel setup'!$K$3&amp;'Funnel setup'!$K$4&amp;'Funnel setup'!$K$6,".",IF(A6774=".",1,A6774+1))</f>
        <v>.</v>
      </c>
      <c r="B6775" s="244" t="str">
        <f t="shared" si="105"/>
        <v/>
      </c>
    </row>
    <row r="6776" spans="1:2" x14ac:dyDescent="0.2">
      <c r="A6776" t="str">
        <f>IF(C6776&amp;G6776&amp;D6776&lt;&gt;'Funnel setup'!$K$3&amp;'Funnel setup'!$K$4&amp;'Funnel setup'!$K$6,".",IF(A6775=".",1,A6775+1))</f>
        <v>.</v>
      </c>
      <c r="B6776" s="244" t="str">
        <f t="shared" si="105"/>
        <v/>
      </c>
    </row>
    <row r="6777" spans="1:2" x14ac:dyDescent="0.2">
      <c r="A6777" t="str">
        <f>IF(C6777&amp;G6777&amp;D6777&lt;&gt;'Funnel setup'!$K$3&amp;'Funnel setup'!$K$4&amp;'Funnel setup'!$K$6,".",IF(A6776=".",1,A6776+1))</f>
        <v>.</v>
      </c>
      <c r="B6777" s="244" t="str">
        <f t="shared" si="105"/>
        <v/>
      </c>
    </row>
    <row r="6778" spans="1:2" x14ac:dyDescent="0.2">
      <c r="A6778" t="str">
        <f>IF(C6778&amp;G6778&amp;D6778&lt;&gt;'Funnel setup'!$K$3&amp;'Funnel setup'!$K$4&amp;'Funnel setup'!$K$6,".",IF(A6777=".",1,A6777+1))</f>
        <v>.</v>
      </c>
      <c r="B6778" s="244" t="str">
        <f t="shared" si="105"/>
        <v/>
      </c>
    </row>
    <row r="6779" spans="1:2" x14ac:dyDescent="0.2">
      <c r="A6779" t="str">
        <f>IF(C6779&amp;G6779&amp;D6779&lt;&gt;'Funnel setup'!$K$3&amp;'Funnel setup'!$K$4&amp;'Funnel setup'!$K$6,".",IF(A6778=".",1,A6778+1))</f>
        <v>.</v>
      </c>
      <c r="B6779" s="244" t="str">
        <f t="shared" si="105"/>
        <v/>
      </c>
    </row>
    <row r="6780" spans="1:2" x14ac:dyDescent="0.2">
      <c r="A6780" t="str">
        <f>IF(C6780&amp;G6780&amp;D6780&lt;&gt;'Funnel setup'!$K$3&amp;'Funnel setup'!$K$4&amp;'Funnel setup'!$K$6,".",IF(A6779=".",1,A6779+1))</f>
        <v>.</v>
      </c>
      <c r="B6780" s="244" t="str">
        <f t="shared" si="105"/>
        <v/>
      </c>
    </row>
    <row r="6781" spans="1:2" x14ac:dyDescent="0.2">
      <c r="A6781" t="str">
        <f>IF(C6781&amp;G6781&amp;D6781&lt;&gt;'Funnel setup'!$K$3&amp;'Funnel setup'!$K$4&amp;'Funnel setup'!$K$6,".",IF(A6780=".",1,A6780+1))</f>
        <v>.</v>
      </c>
      <c r="B6781" s="244" t="str">
        <f t="shared" si="105"/>
        <v/>
      </c>
    </row>
    <row r="6782" spans="1:2" x14ac:dyDescent="0.2">
      <c r="A6782" t="str">
        <f>IF(C6782&amp;G6782&amp;D6782&lt;&gt;'Funnel setup'!$K$3&amp;'Funnel setup'!$K$4&amp;'Funnel setup'!$K$6,".",IF(A6781=".",1,A6781+1))</f>
        <v>.</v>
      </c>
      <c r="B6782" s="244" t="str">
        <f t="shared" si="105"/>
        <v/>
      </c>
    </row>
    <row r="6783" spans="1:2" x14ac:dyDescent="0.2">
      <c r="A6783" t="str">
        <f>IF(C6783&amp;G6783&amp;D6783&lt;&gt;'Funnel setup'!$K$3&amp;'Funnel setup'!$K$4&amp;'Funnel setup'!$K$6,".",IF(A6782=".",1,A6782+1))</f>
        <v>.</v>
      </c>
      <c r="B6783" s="244" t="str">
        <f t="shared" si="105"/>
        <v/>
      </c>
    </row>
    <row r="6784" spans="1:2" x14ac:dyDescent="0.2">
      <c r="A6784" t="str">
        <f>IF(C6784&amp;G6784&amp;D6784&lt;&gt;'Funnel setup'!$K$3&amp;'Funnel setup'!$K$4&amp;'Funnel setup'!$K$6,".",IF(A6783=".",1,A6783+1))</f>
        <v>.</v>
      </c>
      <c r="B6784" s="244" t="str">
        <f t="shared" si="105"/>
        <v/>
      </c>
    </row>
    <row r="6785" spans="1:2" x14ac:dyDescent="0.2">
      <c r="A6785" t="str">
        <f>IF(C6785&amp;G6785&amp;D6785&lt;&gt;'Funnel setup'!$K$3&amp;'Funnel setup'!$K$4&amp;'Funnel setup'!$K$6,".",IF(A6784=".",1,A6784+1))</f>
        <v>.</v>
      </c>
      <c r="B6785" s="244" t="str">
        <f t="shared" si="105"/>
        <v/>
      </c>
    </row>
    <row r="6786" spans="1:2" x14ac:dyDescent="0.2">
      <c r="A6786" t="str">
        <f>IF(C6786&amp;G6786&amp;D6786&lt;&gt;'Funnel setup'!$K$3&amp;'Funnel setup'!$K$4&amp;'Funnel setup'!$K$6,".",IF(A6785=".",1,A6785+1))</f>
        <v>.</v>
      </c>
      <c r="B6786" s="244" t="str">
        <f t="shared" ref="B6786:B6849" si="106">C6786&amp;D6786&amp;F6786&amp;G6786</f>
        <v/>
      </c>
    </row>
    <row r="6787" spans="1:2" x14ac:dyDescent="0.2">
      <c r="A6787" t="str">
        <f>IF(C6787&amp;G6787&amp;D6787&lt;&gt;'Funnel setup'!$K$3&amp;'Funnel setup'!$K$4&amp;'Funnel setup'!$K$6,".",IF(A6786=".",1,A6786+1))</f>
        <v>.</v>
      </c>
      <c r="B6787" s="244" t="str">
        <f t="shared" si="106"/>
        <v/>
      </c>
    </row>
    <row r="6788" spans="1:2" x14ac:dyDescent="0.2">
      <c r="A6788" t="str">
        <f>IF(C6788&amp;G6788&amp;D6788&lt;&gt;'Funnel setup'!$K$3&amp;'Funnel setup'!$K$4&amp;'Funnel setup'!$K$6,".",IF(A6787=".",1,A6787+1))</f>
        <v>.</v>
      </c>
      <c r="B6788" s="244" t="str">
        <f t="shared" si="106"/>
        <v/>
      </c>
    </row>
    <row r="6789" spans="1:2" x14ac:dyDescent="0.2">
      <c r="A6789" t="str">
        <f>IF(C6789&amp;G6789&amp;D6789&lt;&gt;'Funnel setup'!$K$3&amp;'Funnel setup'!$K$4&amp;'Funnel setup'!$K$6,".",IF(A6788=".",1,A6788+1))</f>
        <v>.</v>
      </c>
      <c r="B6789" s="244" t="str">
        <f t="shared" si="106"/>
        <v/>
      </c>
    </row>
    <row r="6790" spans="1:2" x14ac:dyDescent="0.2">
      <c r="A6790" t="str">
        <f>IF(C6790&amp;G6790&amp;D6790&lt;&gt;'Funnel setup'!$K$3&amp;'Funnel setup'!$K$4&amp;'Funnel setup'!$K$6,".",IF(A6789=".",1,A6789+1))</f>
        <v>.</v>
      </c>
      <c r="B6790" s="244" t="str">
        <f t="shared" si="106"/>
        <v/>
      </c>
    </row>
    <row r="6791" spans="1:2" x14ac:dyDescent="0.2">
      <c r="A6791" t="str">
        <f>IF(C6791&amp;G6791&amp;D6791&lt;&gt;'Funnel setup'!$K$3&amp;'Funnel setup'!$K$4&amp;'Funnel setup'!$K$6,".",IF(A6790=".",1,A6790+1))</f>
        <v>.</v>
      </c>
      <c r="B6791" s="244" t="str">
        <f t="shared" si="106"/>
        <v/>
      </c>
    </row>
    <row r="6792" spans="1:2" x14ac:dyDescent="0.2">
      <c r="A6792" t="str">
        <f>IF(C6792&amp;G6792&amp;D6792&lt;&gt;'Funnel setup'!$K$3&amp;'Funnel setup'!$K$4&amp;'Funnel setup'!$K$6,".",IF(A6791=".",1,A6791+1))</f>
        <v>.</v>
      </c>
      <c r="B6792" s="244" t="str">
        <f t="shared" si="106"/>
        <v/>
      </c>
    </row>
    <row r="6793" spans="1:2" x14ac:dyDescent="0.2">
      <c r="A6793" t="str">
        <f>IF(C6793&amp;G6793&amp;D6793&lt;&gt;'Funnel setup'!$K$3&amp;'Funnel setup'!$K$4&amp;'Funnel setup'!$K$6,".",IF(A6792=".",1,A6792+1))</f>
        <v>.</v>
      </c>
      <c r="B6793" s="244" t="str">
        <f t="shared" si="106"/>
        <v/>
      </c>
    </row>
    <row r="6794" spans="1:2" x14ac:dyDescent="0.2">
      <c r="A6794" t="str">
        <f>IF(C6794&amp;G6794&amp;D6794&lt;&gt;'Funnel setup'!$K$3&amp;'Funnel setup'!$K$4&amp;'Funnel setup'!$K$6,".",IF(A6793=".",1,A6793+1))</f>
        <v>.</v>
      </c>
      <c r="B6794" s="244" t="str">
        <f t="shared" si="106"/>
        <v/>
      </c>
    </row>
    <row r="6795" spans="1:2" x14ac:dyDescent="0.2">
      <c r="A6795" t="str">
        <f>IF(C6795&amp;G6795&amp;D6795&lt;&gt;'Funnel setup'!$K$3&amp;'Funnel setup'!$K$4&amp;'Funnel setup'!$K$6,".",IF(A6794=".",1,A6794+1))</f>
        <v>.</v>
      </c>
      <c r="B6795" s="244" t="str">
        <f t="shared" si="106"/>
        <v/>
      </c>
    </row>
    <row r="6796" spans="1:2" x14ac:dyDescent="0.2">
      <c r="A6796" t="str">
        <f>IF(C6796&amp;G6796&amp;D6796&lt;&gt;'Funnel setup'!$K$3&amp;'Funnel setup'!$K$4&amp;'Funnel setup'!$K$6,".",IF(A6795=".",1,A6795+1))</f>
        <v>.</v>
      </c>
      <c r="B6796" s="244" t="str">
        <f t="shared" si="106"/>
        <v/>
      </c>
    </row>
    <row r="6797" spans="1:2" x14ac:dyDescent="0.2">
      <c r="A6797" t="str">
        <f>IF(C6797&amp;G6797&amp;D6797&lt;&gt;'Funnel setup'!$K$3&amp;'Funnel setup'!$K$4&amp;'Funnel setup'!$K$6,".",IF(A6796=".",1,A6796+1))</f>
        <v>.</v>
      </c>
      <c r="B6797" s="244" t="str">
        <f t="shared" si="106"/>
        <v/>
      </c>
    </row>
    <row r="6798" spans="1:2" x14ac:dyDescent="0.2">
      <c r="A6798" t="str">
        <f>IF(C6798&amp;G6798&amp;D6798&lt;&gt;'Funnel setup'!$K$3&amp;'Funnel setup'!$K$4&amp;'Funnel setup'!$K$6,".",IF(A6797=".",1,A6797+1))</f>
        <v>.</v>
      </c>
      <c r="B6798" s="244" t="str">
        <f t="shared" si="106"/>
        <v/>
      </c>
    </row>
    <row r="6799" spans="1:2" x14ac:dyDescent="0.2">
      <c r="A6799" t="str">
        <f>IF(C6799&amp;G6799&amp;D6799&lt;&gt;'Funnel setup'!$K$3&amp;'Funnel setup'!$K$4&amp;'Funnel setup'!$K$6,".",IF(A6798=".",1,A6798+1))</f>
        <v>.</v>
      </c>
      <c r="B6799" s="244" t="str">
        <f t="shared" si="106"/>
        <v/>
      </c>
    </row>
    <row r="6800" spans="1:2" x14ac:dyDescent="0.2">
      <c r="A6800" t="str">
        <f>IF(C6800&amp;G6800&amp;D6800&lt;&gt;'Funnel setup'!$K$3&amp;'Funnel setup'!$K$4&amp;'Funnel setup'!$K$6,".",IF(A6799=".",1,A6799+1))</f>
        <v>.</v>
      </c>
      <c r="B6800" s="244" t="str">
        <f t="shared" si="106"/>
        <v/>
      </c>
    </row>
    <row r="6801" spans="1:2" x14ac:dyDescent="0.2">
      <c r="A6801" t="str">
        <f>IF(C6801&amp;G6801&amp;D6801&lt;&gt;'Funnel setup'!$K$3&amp;'Funnel setup'!$K$4&amp;'Funnel setup'!$K$6,".",IF(A6800=".",1,A6800+1))</f>
        <v>.</v>
      </c>
      <c r="B6801" s="244" t="str">
        <f t="shared" si="106"/>
        <v/>
      </c>
    </row>
    <row r="6802" spans="1:2" x14ac:dyDescent="0.2">
      <c r="A6802" t="str">
        <f>IF(C6802&amp;G6802&amp;D6802&lt;&gt;'Funnel setup'!$K$3&amp;'Funnel setup'!$K$4&amp;'Funnel setup'!$K$6,".",IF(A6801=".",1,A6801+1))</f>
        <v>.</v>
      </c>
      <c r="B6802" s="244" t="str">
        <f t="shared" si="106"/>
        <v/>
      </c>
    </row>
    <row r="6803" spans="1:2" x14ac:dyDescent="0.2">
      <c r="A6803" t="str">
        <f>IF(C6803&amp;G6803&amp;D6803&lt;&gt;'Funnel setup'!$K$3&amp;'Funnel setup'!$K$4&amp;'Funnel setup'!$K$6,".",IF(A6802=".",1,A6802+1))</f>
        <v>.</v>
      </c>
      <c r="B6803" s="244" t="str">
        <f t="shared" si="106"/>
        <v/>
      </c>
    </row>
    <row r="6804" spans="1:2" x14ac:dyDescent="0.2">
      <c r="A6804" t="str">
        <f>IF(C6804&amp;G6804&amp;D6804&lt;&gt;'Funnel setup'!$K$3&amp;'Funnel setup'!$K$4&amp;'Funnel setup'!$K$6,".",IF(A6803=".",1,A6803+1))</f>
        <v>.</v>
      </c>
      <c r="B6804" s="244" t="str">
        <f t="shared" si="106"/>
        <v/>
      </c>
    </row>
    <row r="6805" spans="1:2" x14ac:dyDescent="0.2">
      <c r="A6805" t="str">
        <f>IF(C6805&amp;G6805&amp;D6805&lt;&gt;'Funnel setup'!$K$3&amp;'Funnel setup'!$K$4&amp;'Funnel setup'!$K$6,".",IF(A6804=".",1,A6804+1))</f>
        <v>.</v>
      </c>
      <c r="B6805" s="244" t="str">
        <f t="shared" si="106"/>
        <v/>
      </c>
    </row>
    <row r="6806" spans="1:2" x14ac:dyDescent="0.2">
      <c r="A6806" t="str">
        <f>IF(C6806&amp;G6806&amp;D6806&lt;&gt;'Funnel setup'!$K$3&amp;'Funnel setup'!$K$4&amp;'Funnel setup'!$K$6,".",IF(A6805=".",1,A6805+1))</f>
        <v>.</v>
      </c>
      <c r="B6806" s="244" t="str">
        <f t="shared" si="106"/>
        <v/>
      </c>
    </row>
    <row r="6807" spans="1:2" x14ac:dyDescent="0.2">
      <c r="A6807" t="str">
        <f>IF(C6807&amp;G6807&amp;D6807&lt;&gt;'Funnel setup'!$K$3&amp;'Funnel setup'!$K$4&amp;'Funnel setup'!$K$6,".",IF(A6806=".",1,A6806+1))</f>
        <v>.</v>
      </c>
      <c r="B6807" s="244" t="str">
        <f t="shared" si="106"/>
        <v/>
      </c>
    </row>
    <row r="6808" spans="1:2" x14ac:dyDescent="0.2">
      <c r="A6808" t="str">
        <f>IF(C6808&amp;G6808&amp;D6808&lt;&gt;'Funnel setup'!$K$3&amp;'Funnel setup'!$K$4&amp;'Funnel setup'!$K$6,".",IF(A6807=".",1,A6807+1))</f>
        <v>.</v>
      </c>
      <c r="B6808" s="244" t="str">
        <f t="shared" si="106"/>
        <v/>
      </c>
    </row>
    <row r="6809" spans="1:2" x14ac:dyDescent="0.2">
      <c r="A6809" t="str">
        <f>IF(C6809&amp;G6809&amp;D6809&lt;&gt;'Funnel setup'!$K$3&amp;'Funnel setup'!$K$4&amp;'Funnel setup'!$K$6,".",IF(A6808=".",1,A6808+1))</f>
        <v>.</v>
      </c>
      <c r="B6809" s="244" t="str">
        <f t="shared" si="106"/>
        <v/>
      </c>
    </row>
    <row r="6810" spans="1:2" x14ac:dyDescent="0.2">
      <c r="A6810" t="str">
        <f>IF(C6810&amp;G6810&amp;D6810&lt;&gt;'Funnel setup'!$K$3&amp;'Funnel setup'!$K$4&amp;'Funnel setup'!$K$6,".",IF(A6809=".",1,A6809+1))</f>
        <v>.</v>
      </c>
      <c r="B6810" s="244" t="str">
        <f t="shared" si="106"/>
        <v/>
      </c>
    </row>
    <row r="6811" spans="1:2" x14ac:dyDescent="0.2">
      <c r="A6811" t="str">
        <f>IF(C6811&amp;G6811&amp;D6811&lt;&gt;'Funnel setup'!$K$3&amp;'Funnel setup'!$K$4&amp;'Funnel setup'!$K$6,".",IF(A6810=".",1,A6810+1))</f>
        <v>.</v>
      </c>
      <c r="B6811" s="244" t="str">
        <f t="shared" si="106"/>
        <v/>
      </c>
    </row>
    <row r="6812" spans="1:2" x14ac:dyDescent="0.2">
      <c r="A6812" t="str">
        <f>IF(C6812&amp;G6812&amp;D6812&lt;&gt;'Funnel setup'!$K$3&amp;'Funnel setup'!$K$4&amp;'Funnel setup'!$K$6,".",IF(A6811=".",1,A6811+1))</f>
        <v>.</v>
      </c>
      <c r="B6812" s="244" t="str">
        <f t="shared" si="106"/>
        <v/>
      </c>
    </row>
    <row r="6813" spans="1:2" x14ac:dyDescent="0.2">
      <c r="A6813" t="str">
        <f>IF(C6813&amp;G6813&amp;D6813&lt;&gt;'Funnel setup'!$K$3&amp;'Funnel setup'!$K$4&amp;'Funnel setup'!$K$6,".",IF(A6812=".",1,A6812+1))</f>
        <v>.</v>
      </c>
      <c r="B6813" s="244" t="str">
        <f t="shared" si="106"/>
        <v/>
      </c>
    </row>
    <row r="6814" spans="1:2" x14ac:dyDescent="0.2">
      <c r="A6814" t="str">
        <f>IF(C6814&amp;G6814&amp;D6814&lt;&gt;'Funnel setup'!$K$3&amp;'Funnel setup'!$K$4&amp;'Funnel setup'!$K$6,".",IF(A6813=".",1,A6813+1))</f>
        <v>.</v>
      </c>
      <c r="B6814" s="244" t="str">
        <f t="shared" si="106"/>
        <v/>
      </c>
    </row>
    <row r="6815" spans="1:2" x14ac:dyDescent="0.2">
      <c r="A6815" t="str">
        <f>IF(C6815&amp;G6815&amp;D6815&lt;&gt;'Funnel setup'!$K$3&amp;'Funnel setup'!$K$4&amp;'Funnel setup'!$K$6,".",IF(A6814=".",1,A6814+1))</f>
        <v>.</v>
      </c>
      <c r="B6815" s="244" t="str">
        <f t="shared" si="106"/>
        <v/>
      </c>
    </row>
    <row r="6816" spans="1:2" x14ac:dyDescent="0.2">
      <c r="A6816" t="str">
        <f>IF(C6816&amp;G6816&amp;D6816&lt;&gt;'Funnel setup'!$K$3&amp;'Funnel setup'!$K$4&amp;'Funnel setup'!$K$6,".",IF(A6815=".",1,A6815+1))</f>
        <v>.</v>
      </c>
      <c r="B6816" s="244" t="str">
        <f t="shared" si="106"/>
        <v/>
      </c>
    </row>
    <row r="6817" spans="1:2" x14ac:dyDescent="0.2">
      <c r="A6817" t="str">
        <f>IF(C6817&amp;G6817&amp;D6817&lt;&gt;'Funnel setup'!$K$3&amp;'Funnel setup'!$K$4&amp;'Funnel setup'!$K$6,".",IF(A6816=".",1,A6816+1))</f>
        <v>.</v>
      </c>
      <c r="B6817" s="244" t="str">
        <f t="shared" si="106"/>
        <v/>
      </c>
    </row>
    <row r="6818" spans="1:2" x14ac:dyDescent="0.2">
      <c r="A6818" t="str">
        <f>IF(C6818&amp;G6818&amp;D6818&lt;&gt;'Funnel setup'!$K$3&amp;'Funnel setup'!$K$4&amp;'Funnel setup'!$K$6,".",IF(A6817=".",1,A6817+1))</f>
        <v>.</v>
      </c>
      <c r="B6818" s="244" t="str">
        <f t="shared" si="106"/>
        <v/>
      </c>
    </row>
    <row r="6819" spans="1:2" x14ac:dyDescent="0.2">
      <c r="A6819" t="str">
        <f>IF(C6819&amp;G6819&amp;D6819&lt;&gt;'Funnel setup'!$K$3&amp;'Funnel setup'!$K$4&amp;'Funnel setup'!$K$6,".",IF(A6818=".",1,A6818+1))</f>
        <v>.</v>
      </c>
      <c r="B6819" s="244" t="str">
        <f t="shared" si="106"/>
        <v/>
      </c>
    </row>
    <row r="6820" spans="1:2" x14ac:dyDescent="0.2">
      <c r="A6820" t="str">
        <f>IF(C6820&amp;G6820&amp;D6820&lt;&gt;'Funnel setup'!$K$3&amp;'Funnel setup'!$K$4&amp;'Funnel setup'!$K$6,".",IF(A6819=".",1,A6819+1))</f>
        <v>.</v>
      </c>
      <c r="B6820" s="244" t="str">
        <f t="shared" si="106"/>
        <v/>
      </c>
    </row>
    <row r="6821" spans="1:2" x14ac:dyDescent="0.2">
      <c r="A6821" t="str">
        <f>IF(C6821&amp;G6821&amp;D6821&lt;&gt;'Funnel setup'!$K$3&amp;'Funnel setup'!$K$4&amp;'Funnel setup'!$K$6,".",IF(A6820=".",1,A6820+1))</f>
        <v>.</v>
      </c>
      <c r="B6821" s="244" t="str">
        <f t="shared" si="106"/>
        <v/>
      </c>
    </row>
    <row r="6822" spans="1:2" x14ac:dyDescent="0.2">
      <c r="A6822" t="str">
        <f>IF(C6822&amp;G6822&amp;D6822&lt;&gt;'Funnel setup'!$K$3&amp;'Funnel setup'!$K$4&amp;'Funnel setup'!$K$6,".",IF(A6821=".",1,A6821+1))</f>
        <v>.</v>
      </c>
      <c r="B6822" s="244" t="str">
        <f t="shared" si="106"/>
        <v/>
      </c>
    </row>
    <row r="6823" spans="1:2" x14ac:dyDescent="0.2">
      <c r="A6823" t="str">
        <f>IF(C6823&amp;G6823&amp;D6823&lt;&gt;'Funnel setup'!$K$3&amp;'Funnel setup'!$K$4&amp;'Funnel setup'!$K$6,".",IF(A6822=".",1,A6822+1))</f>
        <v>.</v>
      </c>
      <c r="B6823" s="244" t="str">
        <f t="shared" si="106"/>
        <v/>
      </c>
    </row>
    <row r="6824" spans="1:2" x14ac:dyDescent="0.2">
      <c r="A6824" t="str">
        <f>IF(C6824&amp;G6824&amp;D6824&lt;&gt;'Funnel setup'!$K$3&amp;'Funnel setup'!$K$4&amp;'Funnel setup'!$K$6,".",IF(A6823=".",1,A6823+1))</f>
        <v>.</v>
      </c>
      <c r="B6824" s="244" t="str">
        <f t="shared" si="106"/>
        <v/>
      </c>
    </row>
    <row r="6825" spans="1:2" x14ac:dyDescent="0.2">
      <c r="A6825" t="str">
        <f>IF(C6825&amp;G6825&amp;D6825&lt;&gt;'Funnel setup'!$K$3&amp;'Funnel setup'!$K$4&amp;'Funnel setup'!$K$6,".",IF(A6824=".",1,A6824+1))</f>
        <v>.</v>
      </c>
      <c r="B6825" s="244" t="str">
        <f t="shared" si="106"/>
        <v/>
      </c>
    </row>
    <row r="6826" spans="1:2" x14ac:dyDescent="0.2">
      <c r="A6826" t="str">
        <f>IF(C6826&amp;G6826&amp;D6826&lt;&gt;'Funnel setup'!$K$3&amp;'Funnel setup'!$K$4&amp;'Funnel setup'!$K$6,".",IF(A6825=".",1,A6825+1))</f>
        <v>.</v>
      </c>
      <c r="B6826" s="244" t="str">
        <f t="shared" si="106"/>
        <v/>
      </c>
    </row>
    <row r="6827" spans="1:2" x14ac:dyDescent="0.2">
      <c r="A6827" t="str">
        <f>IF(C6827&amp;G6827&amp;D6827&lt;&gt;'Funnel setup'!$K$3&amp;'Funnel setup'!$K$4&amp;'Funnel setup'!$K$6,".",IF(A6826=".",1,A6826+1))</f>
        <v>.</v>
      </c>
      <c r="B6827" s="244" t="str">
        <f t="shared" si="106"/>
        <v/>
      </c>
    </row>
    <row r="6828" spans="1:2" x14ac:dyDescent="0.2">
      <c r="A6828" t="str">
        <f>IF(C6828&amp;G6828&amp;D6828&lt;&gt;'Funnel setup'!$K$3&amp;'Funnel setup'!$K$4&amp;'Funnel setup'!$K$6,".",IF(A6827=".",1,A6827+1))</f>
        <v>.</v>
      </c>
      <c r="B6828" s="244" t="str">
        <f t="shared" si="106"/>
        <v/>
      </c>
    </row>
    <row r="6829" spans="1:2" x14ac:dyDescent="0.2">
      <c r="A6829" t="str">
        <f>IF(C6829&amp;G6829&amp;D6829&lt;&gt;'Funnel setup'!$K$3&amp;'Funnel setup'!$K$4&amp;'Funnel setup'!$K$6,".",IF(A6828=".",1,A6828+1))</f>
        <v>.</v>
      </c>
      <c r="B6829" s="244" t="str">
        <f t="shared" si="106"/>
        <v/>
      </c>
    </row>
    <row r="6830" spans="1:2" x14ac:dyDescent="0.2">
      <c r="A6830" t="str">
        <f>IF(C6830&amp;G6830&amp;D6830&lt;&gt;'Funnel setup'!$K$3&amp;'Funnel setup'!$K$4&amp;'Funnel setup'!$K$6,".",IF(A6829=".",1,A6829+1))</f>
        <v>.</v>
      </c>
      <c r="B6830" s="244" t="str">
        <f t="shared" si="106"/>
        <v/>
      </c>
    </row>
    <row r="6831" spans="1:2" x14ac:dyDescent="0.2">
      <c r="A6831" t="str">
        <f>IF(C6831&amp;G6831&amp;D6831&lt;&gt;'Funnel setup'!$K$3&amp;'Funnel setup'!$K$4&amp;'Funnel setup'!$K$6,".",IF(A6830=".",1,A6830+1))</f>
        <v>.</v>
      </c>
      <c r="B6831" s="244" t="str">
        <f t="shared" si="106"/>
        <v/>
      </c>
    </row>
    <row r="6832" spans="1:2" x14ac:dyDescent="0.2">
      <c r="A6832" t="str">
        <f>IF(C6832&amp;G6832&amp;D6832&lt;&gt;'Funnel setup'!$K$3&amp;'Funnel setup'!$K$4&amp;'Funnel setup'!$K$6,".",IF(A6831=".",1,A6831+1))</f>
        <v>.</v>
      </c>
      <c r="B6832" s="244" t="str">
        <f t="shared" si="106"/>
        <v/>
      </c>
    </row>
    <row r="6833" spans="1:2" x14ac:dyDescent="0.2">
      <c r="A6833" t="str">
        <f>IF(C6833&amp;G6833&amp;D6833&lt;&gt;'Funnel setup'!$K$3&amp;'Funnel setup'!$K$4&amp;'Funnel setup'!$K$6,".",IF(A6832=".",1,A6832+1))</f>
        <v>.</v>
      </c>
      <c r="B6833" s="244" t="str">
        <f t="shared" si="106"/>
        <v/>
      </c>
    </row>
    <row r="6834" spans="1:2" x14ac:dyDescent="0.2">
      <c r="A6834" t="str">
        <f>IF(C6834&amp;G6834&amp;D6834&lt;&gt;'Funnel setup'!$K$3&amp;'Funnel setup'!$K$4&amp;'Funnel setup'!$K$6,".",IF(A6833=".",1,A6833+1))</f>
        <v>.</v>
      </c>
      <c r="B6834" s="244" t="str">
        <f t="shared" si="106"/>
        <v/>
      </c>
    </row>
    <row r="6835" spans="1:2" x14ac:dyDescent="0.2">
      <c r="A6835" t="str">
        <f>IF(C6835&amp;G6835&amp;D6835&lt;&gt;'Funnel setup'!$K$3&amp;'Funnel setup'!$K$4&amp;'Funnel setup'!$K$6,".",IF(A6834=".",1,A6834+1))</f>
        <v>.</v>
      </c>
      <c r="B6835" s="244" t="str">
        <f t="shared" si="106"/>
        <v/>
      </c>
    </row>
    <row r="6836" spans="1:2" x14ac:dyDescent="0.2">
      <c r="A6836" t="str">
        <f>IF(C6836&amp;G6836&amp;D6836&lt;&gt;'Funnel setup'!$K$3&amp;'Funnel setup'!$K$4&amp;'Funnel setup'!$K$6,".",IF(A6835=".",1,A6835+1))</f>
        <v>.</v>
      </c>
      <c r="B6836" s="244" t="str">
        <f t="shared" si="106"/>
        <v/>
      </c>
    </row>
    <row r="6837" spans="1:2" x14ac:dyDescent="0.2">
      <c r="A6837" t="str">
        <f>IF(C6837&amp;G6837&amp;D6837&lt;&gt;'Funnel setup'!$K$3&amp;'Funnel setup'!$K$4&amp;'Funnel setup'!$K$6,".",IF(A6836=".",1,A6836+1))</f>
        <v>.</v>
      </c>
      <c r="B6837" s="244" t="str">
        <f t="shared" si="106"/>
        <v/>
      </c>
    </row>
    <row r="6838" spans="1:2" x14ac:dyDescent="0.2">
      <c r="A6838" t="str">
        <f>IF(C6838&amp;G6838&amp;D6838&lt;&gt;'Funnel setup'!$K$3&amp;'Funnel setup'!$K$4&amp;'Funnel setup'!$K$6,".",IF(A6837=".",1,A6837+1))</f>
        <v>.</v>
      </c>
      <c r="B6838" s="244" t="str">
        <f t="shared" si="106"/>
        <v/>
      </c>
    </row>
    <row r="6839" spans="1:2" x14ac:dyDescent="0.2">
      <c r="A6839" t="str">
        <f>IF(C6839&amp;G6839&amp;D6839&lt;&gt;'Funnel setup'!$K$3&amp;'Funnel setup'!$K$4&amp;'Funnel setup'!$K$6,".",IF(A6838=".",1,A6838+1))</f>
        <v>.</v>
      </c>
      <c r="B6839" s="244" t="str">
        <f t="shared" si="106"/>
        <v/>
      </c>
    </row>
    <row r="6840" spans="1:2" x14ac:dyDescent="0.2">
      <c r="A6840" t="str">
        <f>IF(C6840&amp;G6840&amp;D6840&lt;&gt;'Funnel setup'!$K$3&amp;'Funnel setup'!$K$4&amp;'Funnel setup'!$K$6,".",IF(A6839=".",1,A6839+1))</f>
        <v>.</v>
      </c>
      <c r="B6840" s="244" t="str">
        <f t="shared" si="106"/>
        <v/>
      </c>
    </row>
    <row r="6841" spans="1:2" x14ac:dyDescent="0.2">
      <c r="A6841" t="str">
        <f>IF(C6841&amp;G6841&amp;D6841&lt;&gt;'Funnel setup'!$K$3&amp;'Funnel setup'!$K$4&amp;'Funnel setup'!$K$6,".",IF(A6840=".",1,A6840+1))</f>
        <v>.</v>
      </c>
      <c r="B6841" s="244" t="str">
        <f t="shared" si="106"/>
        <v/>
      </c>
    </row>
    <row r="6842" spans="1:2" x14ac:dyDescent="0.2">
      <c r="A6842" t="str">
        <f>IF(C6842&amp;G6842&amp;D6842&lt;&gt;'Funnel setup'!$K$3&amp;'Funnel setup'!$K$4&amp;'Funnel setup'!$K$6,".",IF(A6841=".",1,A6841+1))</f>
        <v>.</v>
      </c>
      <c r="B6842" s="244" t="str">
        <f t="shared" si="106"/>
        <v/>
      </c>
    </row>
    <row r="6843" spans="1:2" x14ac:dyDescent="0.2">
      <c r="A6843" t="str">
        <f>IF(C6843&amp;G6843&amp;D6843&lt;&gt;'Funnel setup'!$K$3&amp;'Funnel setup'!$K$4&amp;'Funnel setup'!$K$6,".",IF(A6842=".",1,A6842+1))</f>
        <v>.</v>
      </c>
      <c r="B6843" s="244" t="str">
        <f t="shared" si="106"/>
        <v/>
      </c>
    </row>
    <row r="6844" spans="1:2" x14ac:dyDescent="0.2">
      <c r="A6844" t="str">
        <f>IF(C6844&amp;G6844&amp;D6844&lt;&gt;'Funnel setup'!$K$3&amp;'Funnel setup'!$K$4&amp;'Funnel setup'!$K$6,".",IF(A6843=".",1,A6843+1))</f>
        <v>.</v>
      </c>
      <c r="B6844" s="244" t="str">
        <f t="shared" si="106"/>
        <v/>
      </c>
    </row>
    <row r="6845" spans="1:2" x14ac:dyDescent="0.2">
      <c r="A6845" t="str">
        <f>IF(C6845&amp;G6845&amp;D6845&lt;&gt;'Funnel setup'!$K$3&amp;'Funnel setup'!$K$4&amp;'Funnel setup'!$K$6,".",IF(A6844=".",1,A6844+1))</f>
        <v>.</v>
      </c>
      <c r="B6845" s="244" t="str">
        <f t="shared" si="106"/>
        <v/>
      </c>
    </row>
    <row r="6846" spans="1:2" x14ac:dyDescent="0.2">
      <c r="A6846" t="str">
        <f>IF(C6846&amp;G6846&amp;D6846&lt;&gt;'Funnel setup'!$K$3&amp;'Funnel setup'!$K$4&amp;'Funnel setup'!$K$6,".",IF(A6845=".",1,A6845+1))</f>
        <v>.</v>
      </c>
      <c r="B6846" s="244" t="str">
        <f t="shared" si="106"/>
        <v/>
      </c>
    </row>
    <row r="6847" spans="1:2" x14ac:dyDescent="0.2">
      <c r="A6847" t="str">
        <f>IF(C6847&amp;G6847&amp;D6847&lt;&gt;'Funnel setup'!$K$3&amp;'Funnel setup'!$K$4&amp;'Funnel setup'!$K$6,".",IF(A6846=".",1,A6846+1))</f>
        <v>.</v>
      </c>
      <c r="B6847" s="244" t="str">
        <f t="shared" si="106"/>
        <v/>
      </c>
    </row>
    <row r="6848" spans="1:2" x14ac:dyDescent="0.2">
      <c r="A6848" t="str">
        <f>IF(C6848&amp;G6848&amp;D6848&lt;&gt;'Funnel setup'!$K$3&amp;'Funnel setup'!$K$4&amp;'Funnel setup'!$K$6,".",IF(A6847=".",1,A6847+1))</f>
        <v>.</v>
      </c>
      <c r="B6848" s="244" t="str">
        <f t="shared" si="106"/>
        <v/>
      </c>
    </row>
    <row r="6849" spans="1:2" x14ac:dyDescent="0.2">
      <c r="A6849" t="str">
        <f>IF(C6849&amp;G6849&amp;D6849&lt;&gt;'Funnel setup'!$K$3&amp;'Funnel setup'!$K$4&amp;'Funnel setup'!$K$6,".",IF(A6848=".",1,A6848+1))</f>
        <v>.</v>
      </c>
      <c r="B6849" s="244" t="str">
        <f t="shared" si="106"/>
        <v/>
      </c>
    </row>
    <row r="6850" spans="1:2" x14ac:dyDescent="0.2">
      <c r="A6850" t="str">
        <f>IF(C6850&amp;G6850&amp;D6850&lt;&gt;'Funnel setup'!$K$3&amp;'Funnel setup'!$K$4&amp;'Funnel setup'!$K$6,".",IF(A6849=".",1,A6849+1))</f>
        <v>.</v>
      </c>
      <c r="B6850" s="244" t="str">
        <f t="shared" ref="B6850:B6913" si="107">C6850&amp;D6850&amp;F6850&amp;G6850</f>
        <v/>
      </c>
    </row>
    <row r="6851" spans="1:2" x14ac:dyDescent="0.2">
      <c r="A6851" t="str">
        <f>IF(C6851&amp;G6851&amp;D6851&lt;&gt;'Funnel setup'!$K$3&amp;'Funnel setup'!$K$4&amp;'Funnel setup'!$K$6,".",IF(A6850=".",1,A6850+1))</f>
        <v>.</v>
      </c>
      <c r="B6851" s="244" t="str">
        <f t="shared" si="107"/>
        <v/>
      </c>
    </row>
    <row r="6852" spans="1:2" x14ac:dyDescent="0.2">
      <c r="A6852" t="str">
        <f>IF(C6852&amp;G6852&amp;D6852&lt;&gt;'Funnel setup'!$K$3&amp;'Funnel setup'!$K$4&amp;'Funnel setup'!$K$6,".",IF(A6851=".",1,A6851+1))</f>
        <v>.</v>
      </c>
      <c r="B6852" s="244" t="str">
        <f t="shared" si="107"/>
        <v/>
      </c>
    </row>
    <row r="6853" spans="1:2" x14ac:dyDescent="0.2">
      <c r="A6853" t="str">
        <f>IF(C6853&amp;G6853&amp;D6853&lt;&gt;'Funnel setup'!$K$3&amp;'Funnel setup'!$K$4&amp;'Funnel setup'!$K$6,".",IF(A6852=".",1,A6852+1))</f>
        <v>.</v>
      </c>
      <c r="B6853" s="244" t="str">
        <f t="shared" si="107"/>
        <v/>
      </c>
    </row>
    <row r="6854" spans="1:2" x14ac:dyDescent="0.2">
      <c r="A6854" t="str">
        <f>IF(C6854&amp;G6854&amp;D6854&lt;&gt;'Funnel setup'!$K$3&amp;'Funnel setup'!$K$4&amp;'Funnel setup'!$K$6,".",IF(A6853=".",1,A6853+1))</f>
        <v>.</v>
      </c>
      <c r="B6854" s="244" t="str">
        <f t="shared" si="107"/>
        <v/>
      </c>
    </row>
    <row r="6855" spans="1:2" x14ac:dyDescent="0.2">
      <c r="A6855" t="str">
        <f>IF(C6855&amp;G6855&amp;D6855&lt;&gt;'Funnel setup'!$K$3&amp;'Funnel setup'!$K$4&amp;'Funnel setup'!$K$6,".",IF(A6854=".",1,A6854+1))</f>
        <v>.</v>
      </c>
      <c r="B6855" s="244" t="str">
        <f t="shared" si="107"/>
        <v/>
      </c>
    </row>
    <row r="6856" spans="1:2" x14ac:dyDescent="0.2">
      <c r="A6856" t="str">
        <f>IF(C6856&amp;G6856&amp;D6856&lt;&gt;'Funnel setup'!$K$3&amp;'Funnel setup'!$K$4&amp;'Funnel setup'!$K$6,".",IF(A6855=".",1,A6855+1))</f>
        <v>.</v>
      </c>
      <c r="B6856" s="244" t="str">
        <f t="shared" si="107"/>
        <v/>
      </c>
    </row>
    <row r="6857" spans="1:2" x14ac:dyDescent="0.2">
      <c r="A6857" t="str">
        <f>IF(C6857&amp;G6857&amp;D6857&lt;&gt;'Funnel setup'!$K$3&amp;'Funnel setup'!$K$4&amp;'Funnel setup'!$K$6,".",IF(A6856=".",1,A6856+1))</f>
        <v>.</v>
      </c>
      <c r="B6857" s="244" t="str">
        <f t="shared" si="107"/>
        <v/>
      </c>
    </row>
    <row r="6858" spans="1:2" x14ac:dyDescent="0.2">
      <c r="A6858" t="str">
        <f>IF(C6858&amp;G6858&amp;D6858&lt;&gt;'Funnel setup'!$K$3&amp;'Funnel setup'!$K$4&amp;'Funnel setup'!$K$6,".",IF(A6857=".",1,A6857+1))</f>
        <v>.</v>
      </c>
      <c r="B6858" s="244" t="str">
        <f t="shared" si="107"/>
        <v/>
      </c>
    </row>
    <row r="6859" spans="1:2" x14ac:dyDescent="0.2">
      <c r="A6859" t="str">
        <f>IF(C6859&amp;G6859&amp;D6859&lt;&gt;'Funnel setup'!$K$3&amp;'Funnel setup'!$K$4&amp;'Funnel setup'!$K$6,".",IF(A6858=".",1,A6858+1))</f>
        <v>.</v>
      </c>
      <c r="B6859" s="244" t="str">
        <f t="shared" si="107"/>
        <v/>
      </c>
    </row>
    <row r="6860" spans="1:2" x14ac:dyDescent="0.2">
      <c r="A6860" t="str">
        <f>IF(C6860&amp;G6860&amp;D6860&lt;&gt;'Funnel setup'!$K$3&amp;'Funnel setup'!$K$4&amp;'Funnel setup'!$K$6,".",IF(A6859=".",1,A6859+1))</f>
        <v>.</v>
      </c>
      <c r="B6860" s="244" t="str">
        <f t="shared" si="107"/>
        <v/>
      </c>
    </row>
    <row r="6861" spans="1:2" x14ac:dyDescent="0.2">
      <c r="A6861" t="str">
        <f>IF(C6861&amp;G6861&amp;D6861&lt;&gt;'Funnel setup'!$K$3&amp;'Funnel setup'!$K$4&amp;'Funnel setup'!$K$6,".",IF(A6860=".",1,A6860+1))</f>
        <v>.</v>
      </c>
      <c r="B6861" s="244" t="str">
        <f t="shared" si="107"/>
        <v/>
      </c>
    </row>
    <row r="6862" spans="1:2" x14ac:dyDescent="0.2">
      <c r="A6862" t="str">
        <f>IF(C6862&amp;G6862&amp;D6862&lt;&gt;'Funnel setup'!$K$3&amp;'Funnel setup'!$K$4&amp;'Funnel setup'!$K$6,".",IF(A6861=".",1,A6861+1))</f>
        <v>.</v>
      </c>
      <c r="B6862" s="244" t="str">
        <f t="shared" si="107"/>
        <v/>
      </c>
    </row>
    <row r="6863" spans="1:2" x14ac:dyDescent="0.2">
      <c r="A6863" t="str">
        <f>IF(C6863&amp;G6863&amp;D6863&lt;&gt;'Funnel setup'!$K$3&amp;'Funnel setup'!$K$4&amp;'Funnel setup'!$K$6,".",IF(A6862=".",1,A6862+1))</f>
        <v>.</v>
      </c>
      <c r="B6863" s="244" t="str">
        <f t="shared" si="107"/>
        <v/>
      </c>
    </row>
    <row r="6864" spans="1:2" x14ac:dyDescent="0.2">
      <c r="A6864" t="str">
        <f>IF(C6864&amp;G6864&amp;D6864&lt;&gt;'Funnel setup'!$K$3&amp;'Funnel setup'!$K$4&amp;'Funnel setup'!$K$6,".",IF(A6863=".",1,A6863+1))</f>
        <v>.</v>
      </c>
      <c r="B6864" s="244" t="str">
        <f t="shared" si="107"/>
        <v/>
      </c>
    </row>
    <row r="6865" spans="1:2" x14ac:dyDescent="0.2">
      <c r="A6865" t="str">
        <f>IF(C6865&amp;G6865&amp;D6865&lt;&gt;'Funnel setup'!$K$3&amp;'Funnel setup'!$K$4&amp;'Funnel setup'!$K$6,".",IF(A6864=".",1,A6864+1))</f>
        <v>.</v>
      </c>
      <c r="B6865" s="244" t="str">
        <f t="shared" si="107"/>
        <v/>
      </c>
    </row>
    <row r="6866" spans="1:2" x14ac:dyDescent="0.2">
      <c r="A6866" t="str">
        <f>IF(C6866&amp;G6866&amp;D6866&lt;&gt;'Funnel setup'!$K$3&amp;'Funnel setup'!$K$4&amp;'Funnel setup'!$K$6,".",IF(A6865=".",1,A6865+1))</f>
        <v>.</v>
      </c>
      <c r="B6866" s="244" t="str">
        <f t="shared" si="107"/>
        <v/>
      </c>
    </row>
    <row r="6867" spans="1:2" x14ac:dyDescent="0.2">
      <c r="A6867" t="str">
        <f>IF(C6867&amp;G6867&amp;D6867&lt;&gt;'Funnel setup'!$K$3&amp;'Funnel setup'!$K$4&amp;'Funnel setup'!$K$6,".",IF(A6866=".",1,A6866+1))</f>
        <v>.</v>
      </c>
      <c r="B6867" s="244" t="str">
        <f t="shared" si="107"/>
        <v/>
      </c>
    </row>
    <row r="6868" spans="1:2" x14ac:dyDescent="0.2">
      <c r="A6868" t="str">
        <f>IF(C6868&amp;G6868&amp;D6868&lt;&gt;'Funnel setup'!$K$3&amp;'Funnel setup'!$K$4&amp;'Funnel setup'!$K$6,".",IF(A6867=".",1,A6867+1))</f>
        <v>.</v>
      </c>
      <c r="B6868" s="244" t="str">
        <f t="shared" si="107"/>
        <v/>
      </c>
    </row>
    <row r="6869" spans="1:2" x14ac:dyDescent="0.2">
      <c r="A6869" t="str">
        <f>IF(C6869&amp;G6869&amp;D6869&lt;&gt;'Funnel setup'!$K$3&amp;'Funnel setup'!$K$4&amp;'Funnel setup'!$K$6,".",IF(A6868=".",1,A6868+1))</f>
        <v>.</v>
      </c>
      <c r="B6869" s="244" t="str">
        <f t="shared" si="107"/>
        <v/>
      </c>
    </row>
    <row r="6870" spans="1:2" x14ac:dyDescent="0.2">
      <c r="A6870" t="str">
        <f>IF(C6870&amp;G6870&amp;D6870&lt;&gt;'Funnel setup'!$K$3&amp;'Funnel setup'!$K$4&amp;'Funnel setup'!$K$6,".",IF(A6869=".",1,A6869+1))</f>
        <v>.</v>
      </c>
      <c r="B6870" s="244" t="str">
        <f t="shared" si="107"/>
        <v/>
      </c>
    </row>
    <row r="6871" spans="1:2" x14ac:dyDescent="0.2">
      <c r="A6871" t="str">
        <f>IF(C6871&amp;G6871&amp;D6871&lt;&gt;'Funnel setup'!$K$3&amp;'Funnel setup'!$K$4&amp;'Funnel setup'!$K$6,".",IF(A6870=".",1,A6870+1))</f>
        <v>.</v>
      </c>
      <c r="B6871" s="244" t="str">
        <f t="shared" si="107"/>
        <v/>
      </c>
    </row>
    <row r="6872" spans="1:2" x14ac:dyDescent="0.2">
      <c r="A6872" t="str">
        <f>IF(C6872&amp;G6872&amp;D6872&lt;&gt;'Funnel setup'!$K$3&amp;'Funnel setup'!$K$4&amp;'Funnel setup'!$K$6,".",IF(A6871=".",1,A6871+1))</f>
        <v>.</v>
      </c>
      <c r="B6872" s="244" t="str">
        <f t="shared" si="107"/>
        <v/>
      </c>
    </row>
    <row r="6873" spans="1:2" x14ac:dyDescent="0.2">
      <c r="A6873" t="str">
        <f>IF(C6873&amp;G6873&amp;D6873&lt;&gt;'Funnel setup'!$K$3&amp;'Funnel setup'!$K$4&amp;'Funnel setup'!$K$6,".",IF(A6872=".",1,A6872+1))</f>
        <v>.</v>
      </c>
      <c r="B6873" s="244" t="str">
        <f t="shared" si="107"/>
        <v/>
      </c>
    </row>
    <row r="6874" spans="1:2" x14ac:dyDescent="0.2">
      <c r="A6874" t="str">
        <f>IF(C6874&amp;G6874&amp;D6874&lt;&gt;'Funnel setup'!$K$3&amp;'Funnel setup'!$K$4&amp;'Funnel setup'!$K$6,".",IF(A6873=".",1,A6873+1))</f>
        <v>.</v>
      </c>
      <c r="B6874" s="244" t="str">
        <f t="shared" si="107"/>
        <v/>
      </c>
    </row>
    <row r="6875" spans="1:2" x14ac:dyDescent="0.2">
      <c r="A6875" t="str">
        <f>IF(C6875&amp;G6875&amp;D6875&lt;&gt;'Funnel setup'!$K$3&amp;'Funnel setup'!$K$4&amp;'Funnel setup'!$K$6,".",IF(A6874=".",1,A6874+1))</f>
        <v>.</v>
      </c>
      <c r="B6875" s="244" t="str">
        <f t="shared" si="107"/>
        <v/>
      </c>
    </row>
    <row r="6876" spans="1:2" x14ac:dyDescent="0.2">
      <c r="A6876" t="str">
        <f>IF(C6876&amp;G6876&amp;D6876&lt;&gt;'Funnel setup'!$K$3&amp;'Funnel setup'!$K$4&amp;'Funnel setup'!$K$6,".",IF(A6875=".",1,A6875+1))</f>
        <v>.</v>
      </c>
      <c r="B6876" s="244" t="str">
        <f t="shared" si="107"/>
        <v/>
      </c>
    </row>
    <row r="6877" spans="1:2" x14ac:dyDescent="0.2">
      <c r="A6877" t="str">
        <f>IF(C6877&amp;G6877&amp;D6877&lt;&gt;'Funnel setup'!$K$3&amp;'Funnel setup'!$K$4&amp;'Funnel setup'!$K$6,".",IF(A6876=".",1,A6876+1))</f>
        <v>.</v>
      </c>
      <c r="B6877" s="244" t="str">
        <f t="shared" si="107"/>
        <v/>
      </c>
    </row>
    <row r="6878" spans="1:2" x14ac:dyDescent="0.2">
      <c r="A6878" t="str">
        <f>IF(C6878&amp;G6878&amp;D6878&lt;&gt;'Funnel setup'!$K$3&amp;'Funnel setup'!$K$4&amp;'Funnel setup'!$K$6,".",IF(A6877=".",1,A6877+1))</f>
        <v>.</v>
      </c>
      <c r="B6878" s="244" t="str">
        <f t="shared" si="107"/>
        <v/>
      </c>
    </row>
    <row r="6879" spans="1:2" x14ac:dyDescent="0.2">
      <c r="A6879" t="str">
        <f>IF(C6879&amp;G6879&amp;D6879&lt;&gt;'Funnel setup'!$K$3&amp;'Funnel setup'!$K$4&amp;'Funnel setup'!$K$6,".",IF(A6878=".",1,A6878+1))</f>
        <v>.</v>
      </c>
      <c r="B6879" s="244" t="str">
        <f t="shared" si="107"/>
        <v/>
      </c>
    </row>
    <row r="6880" spans="1:2" x14ac:dyDescent="0.2">
      <c r="A6880" t="str">
        <f>IF(C6880&amp;G6880&amp;D6880&lt;&gt;'Funnel setup'!$K$3&amp;'Funnel setup'!$K$4&amp;'Funnel setup'!$K$6,".",IF(A6879=".",1,A6879+1))</f>
        <v>.</v>
      </c>
      <c r="B6880" s="244" t="str">
        <f t="shared" si="107"/>
        <v/>
      </c>
    </row>
    <row r="6881" spans="1:2" x14ac:dyDescent="0.2">
      <c r="A6881" t="str">
        <f>IF(C6881&amp;G6881&amp;D6881&lt;&gt;'Funnel setup'!$K$3&amp;'Funnel setup'!$K$4&amp;'Funnel setup'!$K$6,".",IF(A6880=".",1,A6880+1))</f>
        <v>.</v>
      </c>
      <c r="B6881" s="244" t="str">
        <f t="shared" si="107"/>
        <v/>
      </c>
    </row>
    <row r="6882" spans="1:2" x14ac:dyDescent="0.2">
      <c r="A6882" t="str">
        <f>IF(C6882&amp;G6882&amp;D6882&lt;&gt;'Funnel setup'!$K$3&amp;'Funnel setup'!$K$4&amp;'Funnel setup'!$K$6,".",IF(A6881=".",1,A6881+1))</f>
        <v>.</v>
      </c>
      <c r="B6882" s="244" t="str">
        <f t="shared" si="107"/>
        <v/>
      </c>
    </row>
    <row r="6883" spans="1:2" x14ac:dyDescent="0.2">
      <c r="A6883" t="str">
        <f>IF(C6883&amp;G6883&amp;D6883&lt;&gt;'Funnel setup'!$K$3&amp;'Funnel setup'!$K$4&amp;'Funnel setup'!$K$6,".",IF(A6882=".",1,A6882+1))</f>
        <v>.</v>
      </c>
      <c r="B6883" s="244" t="str">
        <f t="shared" si="107"/>
        <v/>
      </c>
    </row>
    <row r="6884" spans="1:2" x14ac:dyDescent="0.2">
      <c r="A6884" t="str">
        <f>IF(C6884&amp;G6884&amp;D6884&lt;&gt;'Funnel setup'!$K$3&amp;'Funnel setup'!$K$4&amp;'Funnel setup'!$K$6,".",IF(A6883=".",1,A6883+1))</f>
        <v>.</v>
      </c>
      <c r="B6884" s="244" t="str">
        <f t="shared" si="107"/>
        <v/>
      </c>
    </row>
    <row r="6885" spans="1:2" x14ac:dyDescent="0.2">
      <c r="A6885" t="str">
        <f>IF(C6885&amp;G6885&amp;D6885&lt;&gt;'Funnel setup'!$K$3&amp;'Funnel setup'!$K$4&amp;'Funnel setup'!$K$6,".",IF(A6884=".",1,A6884+1))</f>
        <v>.</v>
      </c>
      <c r="B6885" s="244" t="str">
        <f t="shared" si="107"/>
        <v/>
      </c>
    </row>
    <row r="6886" spans="1:2" x14ac:dyDescent="0.2">
      <c r="A6886" t="str">
        <f>IF(C6886&amp;G6886&amp;D6886&lt;&gt;'Funnel setup'!$K$3&amp;'Funnel setup'!$K$4&amp;'Funnel setup'!$K$6,".",IF(A6885=".",1,A6885+1))</f>
        <v>.</v>
      </c>
      <c r="B6886" s="244" t="str">
        <f t="shared" si="107"/>
        <v/>
      </c>
    </row>
    <row r="6887" spans="1:2" x14ac:dyDescent="0.2">
      <c r="A6887" t="str">
        <f>IF(C6887&amp;G6887&amp;D6887&lt;&gt;'Funnel setup'!$K$3&amp;'Funnel setup'!$K$4&amp;'Funnel setup'!$K$6,".",IF(A6886=".",1,A6886+1))</f>
        <v>.</v>
      </c>
      <c r="B6887" s="244" t="str">
        <f t="shared" si="107"/>
        <v/>
      </c>
    </row>
    <row r="6888" spans="1:2" x14ac:dyDescent="0.2">
      <c r="A6888" t="str">
        <f>IF(C6888&amp;G6888&amp;D6888&lt;&gt;'Funnel setup'!$K$3&amp;'Funnel setup'!$K$4&amp;'Funnel setup'!$K$6,".",IF(A6887=".",1,A6887+1))</f>
        <v>.</v>
      </c>
      <c r="B6888" s="244" t="str">
        <f t="shared" si="107"/>
        <v/>
      </c>
    </row>
    <row r="6889" spans="1:2" x14ac:dyDescent="0.2">
      <c r="A6889" t="str">
        <f>IF(C6889&amp;G6889&amp;D6889&lt;&gt;'Funnel setup'!$K$3&amp;'Funnel setup'!$K$4&amp;'Funnel setup'!$K$6,".",IF(A6888=".",1,A6888+1))</f>
        <v>.</v>
      </c>
      <c r="B6889" s="244" t="str">
        <f t="shared" si="107"/>
        <v/>
      </c>
    </row>
    <row r="6890" spans="1:2" x14ac:dyDescent="0.2">
      <c r="A6890" t="str">
        <f>IF(C6890&amp;G6890&amp;D6890&lt;&gt;'Funnel setup'!$K$3&amp;'Funnel setup'!$K$4&amp;'Funnel setup'!$K$6,".",IF(A6889=".",1,A6889+1))</f>
        <v>.</v>
      </c>
      <c r="B6890" s="244" t="str">
        <f t="shared" si="107"/>
        <v/>
      </c>
    </row>
    <row r="6891" spans="1:2" x14ac:dyDescent="0.2">
      <c r="A6891" t="str">
        <f>IF(C6891&amp;G6891&amp;D6891&lt;&gt;'Funnel setup'!$K$3&amp;'Funnel setup'!$K$4&amp;'Funnel setup'!$K$6,".",IF(A6890=".",1,A6890+1))</f>
        <v>.</v>
      </c>
      <c r="B6891" s="244" t="str">
        <f t="shared" si="107"/>
        <v/>
      </c>
    </row>
    <row r="6892" spans="1:2" x14ac:dyDescent="0.2">
      <c r="A6892" t="str">
        <f>IF(C6892&amp;G6892&amp;D6892&lt;&gt;'Funnel setup'!$K$3&amp;'Funnel setup'!$K$4&amp;'Funnel setup'!$K$6,".",IF(A6891=".",1,A6891+1))</f>
        <v>.</v>
      </c>
      <c r="B6892" s="244" t="str">
        <f t="shared" si="107"/>
        <v/>
      </c>
    </row>
    <row r="6893" spans="1:2" x14ac:dyDescent="0.2">
      <c r="A6893" t="str">
        <f>IF(C6893&amp;G6893&amp;D6893&lt;&gt;'Funnel setup'!$K$3&amp;'Funnel setup'!$K$4&amp;'Funnel setup'!$K$6,".",IF(A6892=".",1,A6892+1))</f>
        <v>.</v>
      </c>
      <c r="B6893" s="244" t="str">
        <f t="shared" si="107"/>
        <v/>
      </c>
    </row>
    <row r="6894" spans="1:2" x14ac:dyDescent="0.2">
      <c r="A6894" t="str">
        <f>IF(C6894&amp;G6894&amp;D6894&lt;&gt;'Funnel setup'!$K$3&amp;'Funnel setup'!$K$4&amp;'Funnel setup'!$K$6,".",IF(A6893=".",1,A6893+1))</f>
        <v>.</v>
      </c>
      <c r="B6894" s="244" t="str">
        <f t="shared" si="107"/>
        <v/>
      </c>
    </row>
    <row r="6895" spans="1:2" x14ac:dyDescent="0.2">
      <c r="A6895" t="str">
        <f>IF(C6895&amp;G6895&amp;D6895&lt;&gt;'Funnel setup'!$K$3&amp;'Funnel setup'!$K$4&amp;'Funnel setup'!$K$6,".",IF(A6894=".",1,A6894+1))</f>
        <v>.</v>
      </c>
      <c r="B6895" s="244" t="str">
        <f t="shared" si="107"/>
        <v/>
      </c>
    </row>
    <row r="6896" spans="1:2" x14ac:dyDescent="0.2">
      <c r="A6896" t="str">
        <f>IF(C6896&amp;G6896&amp;D6896&lt;&gt;'Funnel setup'!$K$3&amp;'Funnel setup'!$K$4&amp;'Funnel setup'!$K$6,".",IF(A6895=".",1,A6895+1))</f>
        <v>.</v>
      </c>
      <c r="B6896" s="244" t="str">
        <f t="shared" si="107"/>
        <v/>
      </c>
    </row>
    <row r="6897" spans="1:2" x14ac:dyDescent="0.2">
      <c r="A6897" t="str">
        <f>IF(C6897&amp;G6897&amp;D6897&lt;&gt;'Funnel setup'!$K$3&amp;'Funnel setup'!$K$4&amp;'Funnel setup'!$K$6,".",IF(A6896=".",1,A6896+1))</f>
        <v>.</v>
      </c>
      <c r="B6897" s="244" t="str">
        <f t="shared" si="107"/>
        <v/>
      </c>
    </row>
    <row r="6898" spans="1:2" x14ac:dyDescent="0.2">
      <c r="A6898" t="str">
        <f>IF(C6898&amp;G6898&amp;D6898&lt;&gt;'Funnel setup'!$K$3&amp;'Funnel setup'!$K$4&amp;'Funnel setup'!$K$6,".",IF(A6897=".",1,A6897+1))</f>
        <v>.</v>
      </c>
      <c r="B6898" s="244" t="str">
        <f t="shared" si="107"/>
        <v/>
      </c>
    </row>
    <row r="6899" spans="1:2" x14ac:dyDescent="0.2">
      <c r="A6899" t="str">
        <f>IF(C6899&amp;G6899&amp;D6899&lt;&gt;'Funnel setup'!$K$3&amp;'Funnel setup'!$K$4&amp;'Funnel setup'!$K$6,".",IF(A6898=".",1,A6898+1))</f>
        <v>.</v>
      </c>
      <c r="B6899" s="244" t="str">
        <f t="shared" si="107"/>
        <v/>
      </c>
    </row>
    <row r="6900" spans="1:2" x14ac:dyDescent="0.2">
      <c r="A6900" t="str">
        <f>IF(C6900&amp;G6900&amp;D6900&lt;&gt;'Funnel setup'!$K$3&amp;'Funnel setup'!$K$4&amp;'Funnel setup'!$K$6,".",IF(A6899=".",1,A6899+1))</f>
        <v>.</v>
      </c>
      <c r="B6900" s="244" t="str">
        <f t="shared" si="107"/>
        <v/>
      </c>
    </row>
    <row r="6901" spans="1:2" x14ac:dyDescent="0.2">
      <c r="A6901" t="str">
        <f>IF(C6901&amp;G6901&amp;D6901&lt;&gt;'Funnel setup'!$K$3&amp;'Funnel setup'!$K$4&amp;'Funnel setup'!$K$6,".",IF(A6900=".",1,A6900+1))</f>
        <v>.</v>
      </c>
      <c r="B6901" s="244" t="str">
        <f t="shared" si="107"/>
        <v/>
      </c>
    </row>
    <row r="6902" spans="1:2" x14ac:dyDescent="0.2">
      <c r="A6902" t="str">
        <f>IF(C6902&amp;G6902&amp;D6902&lt;&gt;'Funnel setup'!$K$3&amp;'Funnel setup'!$K$4&amp;'Funnel setup'!$K$6,".",IF(A6901=".",1,A6901+1))</f>
        <v>.</v>
      </c>
      <c r="B6902" s="244" t="str">
        <f t="shared" si="107"/>
        <v/>
      </c>
    </row>
    <row r="6903" spans="1:2" x14ac:dyDescent="0.2">
      <c r="A6903" t="str">
        <f>IF(C6903&amp;G6903&amp;D6903&lt;&gt;'Funnel setup'!$K$3&amp;'Funnel setup'!$K$4&amp;'Funnel setup'!$K$6,".",IF(A6902=".",1,A6902+1))</f>
        <v>.</v>
      </c>
      <c r="B6903" s="244" t="str">
        <f t="shared" si="107"/>
        <v/>
      </c>
    </row>
    <row r="6904" spans="1:2" x14ac:dyDescent="0.2">
      <c r="A6904" t="str">
        <f>IF(C6904&amp;G6904&amp;D6904&lt;&gt;'Funnel setup'!$K$3&amp;'Funnel setup'!$K$4&amp;'Funnel setup'!$K$6,".",IF(A6903=".",1,A6903+1))</f>
        <v>.</v>
      </c>
      <c r="B6904" s="244" t="str">
        <f t="shared" si="107"/>
        <v/>
      </c>
    </row>
    <row r="6905" spans="1:2" x14ac:dyDescent="0.2">
      <c r="A6905" t="str">
        <f>IF(C6905&amp;G6905&amp;D6905&lt;&gt;'Funnel setup'!$K$3&amp;'Funnel setup'!$K$4&amp;'Funnel setup'!$K$6,".",IF(A6904=".",1,A6904+1))</f>
        <v>.</v>
      </c>
      <c r="B6905" s="244" t="str">
        <f t="shared" si="107"/>
        <v/>
      </c>
    </row>
    <row r="6906" spans="1:2" x14ac:dyDescent="0.2">
      <c r="A6906" t="str">
        <f>IF(C6906&amp;G6906&amp;D6906&lt;&gt;'Funnel setup'!$K$3&amp;'Funnel setup'!$K$4&amp;'Funnel setup'!$K$6,".",IF(A6905=".",1,A6905+1))</f>
        <v>.</v>
      </c>
      <c r="B6906" s="244" t="str">
        <f t="shared" si="107"/>
        <v/>
      </c>
    </row>
    <row r="6907" spans="1:2" x14ac:dyDescent="0.2">
      <c r="A6907" t="str">
        <f>IF(C6907&amp;G6907&amp;D6907&lt;&gt;'Funnel setup'!$K$3&amp;'Funnel setup'!$K$4&amp;'Funnel setup'!$K$6,".",IF(A6906=".",1,A6906+1))</f>
        <v>.</v>
      </c>
      <c r="B6907" s="244" t="str">
        <f t="shared" si="107"/>
        <v/>
      </c>
    </row>
    <row r="6908" spans="1:2" x14ac:dyDescent="0.2">
      <c r="A6908" t="str">
        <f>IF(C6908&amp;G6908&amp;D6908&lt;&gt;'Funnel setup'!$K$3&amp;'Funnel setup'!$K$4&amp;'Funnel setup'!$K$6,".",IF(A6907=".",1,A6907+1))</f>
        <v>.</v>
      </c>
      <c r="B6908" s="244" t="str">
        <f t="shared" si="107"/>
        <v/>
      </c>
    </row>
    <row r="6909" spans="1:2" x14ac:dyDescent="0.2">
      <c r="A6909" t="str">
        <f>IF(C6909&amp;G6909&amp;D6909&lt;&gt;'Funnel setup'!$K$3&amp;'Funnel setup'!$K$4&amp;'Funnel setup'!$K$6,".",IF(A6908=".",1,A6908+1))</f>
        <v>.</v>
      </c>
      <c r="B6909" s="244" t="str">
        <f t="shared" si="107"/>
        <v/>
      </c>
    </row>
    <row r="6910" spans="1:2" x14ac:dyDescent="0.2">
      <c r="A6910" t="str">
        <f>IF(C6910&amp;G6910&amp;D6910&lt;&gt;'Funnel setup'!$K$3&amp;'Funnel setup'!$K$4&amp;'Funnel setup'!$K$6,".",IF(A6909=".",1,A6909+1))</f>
        <v>.</v>
      </c>
      <c r="B6910" s="244" t="str">
        <f t="shared" si="107"/>
        <v/>
      </c>
    </row>
    <row r="6911" spans="1:2" x14ac:dyDescent="0.2">
      <c r="A6911" t="str">
        <f>IF(C6911&amp;G6911&amp;D6911&lt;&gt;'Funnel setup'!$K$3&amp;'Funnel setup'!$K$4&amp;'Funnel setup'!$K$6,".",IF(A6910=".",1,A6910+1))</f>
        <v>.</v>
      </c>
      <c r="B6911" s="244" t="str">
        <f t="shared" si="107"/>
        <v/>
      </c>
    </row>
    <row r="6912" spans="1:2" x14ac:dyDescent="0.2">
      <c r="A6912" t="str">
        <f>IF(C6912&amp;G6912&amp;D6912&lt;&gt;'Funnel setup'!$K$3&amp;'Funnel setup'!$K$4&amp;'Funnel setup'!$K$6,".",IF(A6911=".",1,A6911+1))</f>
        <v>.</v>
      </c>
      <c r="B6912" s="244" t="str">
        <f t="shared" si="107"/>
        <v/>
      </c>
    </row>
    <row r="6913" spans="1:2" x14ac:dyDescent="0.2">
      <c r="A6913" t="str">
        <f>IF(C6913&amp;G6913&amp;D6913&lt;&gt;'Funnel setup'!$K$3&amp;'Funnel setup'!$K$4&amp;'Funnel setup'!$K$6,".",IF(A6912=".",1,A6912+1))</f>
        <v>.</v>
      </c>
      <c r="B6913" s="244" t="str">
        <f t="shared" si="107"/>
        <v/>
      </c>
    </row>
    <row r="6914" spans="1:2" x14ac:dyDescent="0.2">
      <c r="A6914" t="str">
        <f>IF(C6914&amp;G6914&amp;D6914&lt;&gt;'Funnel setup'!$K$3&amp;'Funnel setup'!$K$4&amp;'Funnel setup'!$K$6,".",IF(A6913=".",1,A6913+1))</f>
        <v>.</v>
      </c>
      <c r="B6914" s="244" t="str">
        <f t="shared" ref="B6914:B6977" si="108">C6914&amp;D6914&amp;F6914&amp;G6914</f>
        <v/>
      </c>
    </row>
    <row r="6915" spans="1:2" x14ac:dyDescent="0.2">
      <c r="A6915" t="str">
        <f>IF(C6915&amp;G6915&amp;D6915&lt;&gt;'Funnel setup'!$K$3&amp;'Funnel setup'!$K$4&amp;'Funnel setup'!$K$6,".",IF(A6914=".",1,A6914+1))</f>
        <v>.</v>
      </c>
      <c r="B6915" s="244" t="str">
        <f t="shared" si="108"/>
        <v/>
      </c>
    </row>
    <row r="6916" spans="1:2" x14ac:dyDescent="0.2">
      <c r="A6916" t="str">
        <f>IF(C6916&amp;G6916&amp;D6916&lt;&gt;'Funnel setup'!$K$3&amp;'Funnel setup'!$K$4&amp;'Funnel setup'!$K$6,".",IF(A6915=".",1,A6915+1))</f>
        <v>.</v>
      </c>
      <c r="B6916" s="244" t="str">
        <f t="shared" si="108"/>
        <v/>
      </c>
    </row>
    <row r="6917" spans="1:2" x14ac:dyDescent="0.2">
      <c r="A6917" t="str">
        <f>IF(C6917&amp;G6917&amp;D6917&lt;&gt;'Funnel setup'!$K$3&amp;'Funnel setup'!$K$4&amp;'Funnel setup'!$K$6,".",IF(A6916=".",1,A6916+1))</f>
        <v>.</v>
      </c>
      <c r="B6917" s="244" t="str">
        <f t="shared" si="108"/>
        <v/>
      </c>
    </row>
    <row r="6918" spans="1:2" x14ac:dyDescent="0.2">
      <c r="A6918" t="str">
        <f>IF(C6918&amp;G6918&amp;D6918&lt;&gt;'Funnel setup'!$K$3&amp;'Funnel setup'!$K$4&amp;'Funnel setup'!$K$6,".",IF(A6917=".",1,A6917+1))</f>
        <v>.</v>
      </c>
      <c r="B6918" s="244" t="str">
        <f t="shared" si="108"/>
        <v/>
      </c>
    </row>
    <row r="6919" spans="1:2" x14ac:dyDescent="0.2">
      <c r="A6919" t="str">
        <f>IF(C6919&amp;G6919&amp;D6919&lt;&gt;'Funnel setup'!$K$3&amp;'Funnel setup'!$K$4&amp;'Funnel setup'!$K$6,".",IF(A6918=".",1,A6918+1))</f>
        <v>.</v>
      </c>
      <c r="B6919" s="244" t="str">
        <f t="shared" si="108"/>
        <v/>
      </c>
    </row>
    <row r="6920" spans="1:2" x14ac:dyDescent="0.2">
      <c r="A6920" t="str">
        <f>IF(C6920&amp;G6920&amp;D6920&lt;&gt;'Funnel setup'!$K$3&amp;'Funnel setup'!$K$4&amp;'Funnel setup'!$K$6,".",IF(A6919=".",1,A6919+1))</f>
        <v>.</v>
      </c>
      <c r="B6920" s="244" t="str">
        <f t="shared" si="108"/>
        <v/>
      </c>
    </row>
    <row r="6921" spans="1:2" x14ac:dyDescent="0.2">
      <c r="A6921" t="str">
        <f>IF(C6921&amp;G6921&amp;D6921&lt;&gt;'Funnel setup'!$K$3&amp;'Funnel setup'!$K$4&amp;'Funnel setup'!$K$6,".",IF(A6920=".",1,A6920+1))</f>
        <v>.</v>
      </c>
      <c r="B6921" s="244" t="str">
        <f t="shared" si="108"/>
        <v/>
      </c>
    </row>
    <row r="6922" spans="1:2" x14ac:dyDescent="0.2">
      <c r="A6922" t="str">
        <f>IF(C6922&amp;G6922&amp;D6922&lt;&gt;'Funnel setup'!$K$3&amp;'Funnel setup'!$K$4&amp;'Funnel setup'!$K$6,".",IF(A6921=".",1,A6921+1))</f>
        <v>.</v>
      </c>
      <c r="B6922" s="244" t="str">
        <f t="shared" si="108"/>
        <v/>
      </c>
    </row>
    <row r="6923" spans="1:2" x14ac:dyDescent="0.2">
      <c r="A6923" t="str">
        <f>IF(C6923&amp;G6923&amp;D6923&lt;&gt;'Funnel setup'!$K$3&amp;'Funnel setup'!$K$4&amp;'Funnel setup'!$K$6,".",IF(A6922=".",1,A6922+1))</f>
        <v>.</v>
      </c>
      <c r="B6923" s="244" t="str">
        <f t="shared" si="108"/>
        <v/>
      </c>
    </row>
    <row r="6924" spans="1:2" x14ac:dyDescent="0.2">
      <c r="A6924" t="str">
        <f>IF(C6924&amp;G6924&amp;D6924&lt;&gt;'Funnel setup'!$K$3&amp;'Funnel setup'!$K$4&amp;'Funnel setup'!$K$6,".",IF(A6923=".",1,A6923+1))</f>
        <v>.</v>
      </c>
      <c r="B6924" s="244" t="str">
        <f t="shared" si="108"/>
        <v/>
      </c>
    </row>
    <row r="6925" spans="1:2" x14ac:dyDescent="0.2">
      <c r="A6925" t="str">
        <f>IF(C6925&amp;G6925&amp;D6925&lt;&gt;'Funnel setup'!$K$3&amp;'Funnel setup'!$K$4&amp;'Funnel setup'!$K$6,".",IF(A6924=".",1,A6924+1))</f>
        <v>.</v>
      </c>
      <c r="B6925" s="244" t="str">
        <f t="shared" si="108"/>
        <v/>
      </c>
    </row>
    <row r="6926" spans="1:2" x14ac:dyDescent="0.2">
      <c r="A6926" t="str">
        <f>IF(C6926&amp;G6926&amp;D6926&lt;&gt;'Funnel setup'!$K$3&amp;'Funnel setup'!$K$4&amp;'Funnel setup'!$K$6,".",IF(A6925=".",1,A6925+1))</f>
        <v>.</v>
      </c>
      <c r="B6926" s="244" t="str">
        <f t="shared" si="108"/>
        <v/>
      </c>
    </row>
    <row r="6927" spans="1:2" x14ac:dyDescent="0.2">
      <c r="A6927" t="str">
        <f>IF(C6927&amp;G6927&amp;D6927&lt;&gt;'Funnel setup'!$K$3&amp;'Funnel setup'!$K$4&amp;'Funnel setup'!$K$6,".",IF(A6926=".",1,A6926+1))</f>
        <v>.</v>
      </c>
      <c r="B6927" s="244" t="str">
        <f t="shared" si="108"/>
        <v/>
      </c>
    </row>
    <row r="6928" spans="1:2" x14ac:dyDescent="0.2">
      <c r="A6928" t="str">
        <f>IF(C6928&amp;G6928&amp;D6928&lt;&gt;'Funnel setup'!$K$3&amp;'Funnel setup'!$K$4&amp;'Funnel setup'!$K$6,".",IF(A6927=".",1,A6927+1))</f>
        <v>.</v>
      </c>
      <c r="B6928" s="244" t="str">
        <f t="shared" si="108"/>
        <v/>
      </c>
    </row>
    <row r="6929" spans="1:2" x14ac:dyDescent="0.2">
      <c r="A6929" t="str">
        <f>IF(C6929&amp;G6929&amp;D6929&lt;&gt;'Funnel setup'!$K$3&amp;'Funnel setup'!$K$4&amp;'Funnel setup'!$K$6,".",IF(A6928=".",1,A6928+1))</f>
        <v>.</v>
      </c>
      <c r="B6929" s="244" t="str">
        <f t="shared" si="108"/>
        <v/>
      </c>
    </row>
    <row r="6930" spans="1:2" x14ac:dyDescent="0.2">
      <c r="A6930" t="str">
        <f>IF(C6930&amp;G6930&amp;D6930&lt;&gt;'Funnel setup'!$K$3&amp;'Funnel setup'!$K$4&amp;'Funnel setup'!$K$6,".",IF(A6929=".",1,A6929+1))</f>
        <v>.</v>
      </c>
      <c r="B6930" s="244" t="str">
        <f t="shared" si="108"/>
        <v/>
      </c>
    </row>
    <row r="6931" spans="1:2" x14ac:dyDescent="0.2">
      <c r="A6931" t="str">
        <f>IF(C6931&amp;G6931&amp;D6931&lt;&gt;'Funnel setup'!$K$3&amp;'Funnel setup'!$K$4&amp;'Funnel setup'!$K$6,".",IF(A6930=".",1,A6930+1))</f>
        <v>.</v>
      </c>
      <c r="B6931" s="244" t="str">
        <f t="shared" si="108"/>
        <v/>
      </c>
    </row>
    <row r="6932" spans="1:2" x14ac:dyDescent="0.2">
      <c r="A6932" t="str">
        <f>IF(C6932&amp;G6932&amp;D6932&lt;&gt;'Funnel setup'!$K$3&amp;'Funnel setup'!$K$4&amp;'Funnel setup'!$K$6,".",IF(A6931=".",1,A6931+1))</f>
        <v>.</v>
      </c>
      <c r="B6932" s="244" t="str">
        <f t="shared" si="108"/>
        <v/>
      </c>
    </row>
    <row r="6933" spans="1:2" x14ac:dyDescent="0.2">
      <c r="A6933" t="str">
        <f>IF(C6933&amp;G6933&amp;D6933&lt;&gt;'Funnel setup'!$K$3&amp;'Funnel setup'!$K$4&amp;'Funnel setup'!$K$6,".",IF(A6932=".",1,A6932+1))</f>
        <v>.</v>
      </c>
      <c r="B6933" s="244" t="str">
        <f t="shared" si="108"/>
        <v/>
      </c>
    </row>
    <row r="6934" spans="1:2" x14ac:dyDescent="0.2">
      <c r="A6934" t="str">
        <f>IF(C6934&amp;G6934&amp;D6934&lt;&gt;'Funnel setup'!$K$3&amp;'Funnel setup'!$K$4&amp;'Funnel setup'!$K$6,".",IF(A6933=".",1,A6933+1))</f>
        <v>.</v>
      </c>
      <c r="B6934" s="244" t="str">
        <f t="shared" si="108"/>
        <v/>
      </c>
    </row>
    <row r="6935" spans="1:2" x14ac:dyDescent="0.2">
      <c r="A6935" t="str">
        <f>IF(C6935&amp;G6935&amp;D6935&lt;&gt;'Funnel setup'!$K$3&amp;'Funnel setup'!$K$4&amp;'Funnel setup'!$K$6,".",IF(A6934=".",1,A6934+1))</f>
        <v>.</v>
      </c>
      <c r="B6935" s="244" t="str">
        <f t="shared" si="108"/>
        <v/>
      </c>
    </row>
    <row r="6936" spans="1:2" x14ac:dyDescent="0.2">
      <c r="A6936" t="str">
        <f>IF(C6936&amp;G6936&amp;D6936&lt;&gt;'Funnel setup'!$K$3&amp;'Funnel setup'!$K$4&amp;'Funnel setup'!$K$6,".",IF(A6935=".",1,A6935+1))</f>
        <v>.</v>
      </c>
      <c r="B6936" s="244" t="str">
        <f t="shared" si="108"/>
        <v/>
      </c>
    </row>
    <row r="6937" spans="1:2" x14ac:dyDescent="0.2">
      <c r="A6937" t="str">
        <f>IF(C6937&amp;G6937&amp;D6937&lt;&gt;'Funnel setup'!$K$3&amp;'Funnel setup'!$K$4&amp;'Funnel setup'!$K$6,".",IF(A6936=".",1,A6936+1))</f>
        <v>.</v>
      </c>
      <c r="B6937" s="244" t="str">
        <f t="shared" si="108"/>
        <v/>
      </c>
    </row>
    <row r="6938" spans="1:2" x14ac:dyDescent="0.2">
      <c r="A6938" t="str">
        <f>IF(C6938&amp;G6938&amp;D6938&lt;&gt;'Funnel setup'!$K$3&amp;'Funnel setup'!$K$4&amp;'Funnel setup'!$K$6,".",IF(A6937=".",1,A6937+1))</f>
        <v>.</v>
      </c>
      <c r="B6938" s="244" t="str">
        <f t="shared" si="108"/>
        <v/>
      </c>
    </row>
    <row r="6939" spans="1:2" x14ac:dyDescent="0.2">
      <c r="A6939" t="str">
        <f>IF(C6939&amp;G6939&amp;D6939&lt;&gt;'Funnel setup'!$K$3&amp;'Funnel setup'!$K$4&amp;'Funnel setup'!$K$6,".",IF(A6938=".",1,A6938+1))</f>
        <v>.</v>
      </c>
      <c r="B6939" s="244" t="str">
        <f t="shared" si="108"/>
        <v/>
      </c>
    </row>
    <row r="6940" spans="1:2" x14ac:dyDescent="0.2">
      <c r="A6940" t="str">
        <f>IF(C6940&amp;G6940&amp;D6940&lt;&gt;'Funnel setup'!$K$3&amp;'Funnel setup'!$K$4&amp;'Funnel setup'!$K$6,".",IF(A6939=".",1,A6939+1))</f>
        <v>.</v>
      </c>
      <c r="B6940" s="244" t="str">
        <f t="shared" si="108"/>
        <v/>
      </c>
    </row>
    <row r="6941" spans="1:2" x14ac:dyDescent="0.2">
      <c r="A6941" t="str">
        <f>IF(C6941&amp;G6941&amp;D6941&lt;&gt;'Funnel setup'!$K$3&amp;'Funnel setup'!$K$4&amp;'Funnel setup'!$K$6,".",IF(A6940=".",1,A6940+1))</f>
        <v>.</v>
      </c>
      <c r="B6941" s="244" t="str">
        <f t="shared" si="108"/>
        <v/>
      </c>
    </row>
    <row r="6942" spans="1:2" x14ac:dyDescent="0.2">
      <c r="A6942" t="str">
        <f>IF(C6942&amp;G6942&amp;D6942&lt;&gt;'Funnel setup'!$K$3&amp;'Funnel setup'!$K$4&amp;'Funnel setup'!$K$6,".",IF(A6941=".",1,A6941+1))</f>
        <v>.</v>
      </c>
      <c r="B6942" s="244" t="str">
        <f t="shared" si="108"/>
        <v/>
      </c>
    </row>
    <row r="6943" spans="1:2" x14ac:dyDescent="0.2">
      <c r="A6943" t="str">
        <f>IF(C6943&amp;G6943&amp;D6943&lt;&gt;'Funnel setup'!$K$3&amp;'Funnel setup'!$K$4&amp;'Funnel setup'!$K$6,".",IF(A6942=".",1,A6942+1))</f>
        <v>.</v>
      </c>
      <c r="B6943" s="244" t="str">
        <f t="shared" si="108"/>
        <v/>
      </c>
    </row>
    <row r="6944" spans="1:2" x14ac:dyDescent="0.2">
      <c r="A6944" t="str">
        <f>IF(C6944&amp;G6944&amp;D6944&lt;&gt;'Funnel setup'!$K$3&amp;'Funnel setup'!$K$4&amp;'Funnel setup'!$K$6,".",IF(A6943=".",1,A6943+1))</f>
        <v>.</v>
      </c>
      <c r="B6944" s="244" t="str">
        <f t="shared" si="108"/>
        <v/>
      </c>
    </row>
    <row r="6945" spans="1:2" x14ac:dyDescent="0.2">
      <c r="A6945" t="str">
        <f>IF(C6945&amp;G6945&amp;D6945&lt;&gt;'Funnel setup'!$K$3&amp;'Funnel setup'!$K$4&amp;'Funnel setup'!$K$6,".",IF(A6944=".",1,A6944+1))</f>
        <v>.</v>
      </c>
      <c r="B6945" s="244" t="str">
        <f t="shared" si="108"/>
        <v/>
      </c>
    </row>
    <row r="6946" spans="1:2" x14ac:dyDescent="0.2">
      <c r="A6946" t="str">
        <f>IF(C6946&amp;G6946&amp;D6946&lt;&gt;'Funnel setup'!$K$3&amp;'Funnel setup'!$K$4&amp;'Funnel setup'!$K$6,".",IF(A6945=".",1,A6945+1))</f>
        <v>.</v>
      </c>
      <c r="B6946" s="244" t="str">
        <f t="shared" si="108"/>
        <v/>
      </c>
    </row>
    <row r="6947" spans="1:2" x14ac:dyDescent="0.2">
      <c r="A6947" t="str">
        <f>IF(C6947&amp;G6947&amp;D6947&lt;&gt;'Funnel setup'!$K$3&amp;'Funnel setup'!$K$4&amp;'Funnel setup'!$K$6,".",IF(A6946=".",1,A6946+1))</f>
        <v>.</v>
      </c>
      <c r="B6947" s="244" t="str">
        <f t="shared" si="108"/>
        <v/>
      </c>
    </row>
    <row r="6948" spans="1:2" x14ac:dyDescent="0.2">
      <c r="A6948" t="str">
        <f>IF(C6948&amp;G6948&amp;D6948&lt;&gt;'Funnel setup'!$K$3&amp;'Funnel setup'!$K$4&amp;'Funnel setup'!$K$6,".",IF(A6947=".",1,A6947+1))</f>
        <v>.</v>
      </c>
      <c r="B6948" s="244" t="str">
        <f t="shared" si="108"/>
        <v/>
      </c>
    </row>
    <row r="6949" spans="1:2" x14ac:dyDescent="0.2">
      <c r="A6949" t="str">
        <f>IF(C6949&amp;G6949&amp;D6949&lt;&gt;'Funnel setup'!$K$3&amp;'Funnel setup'!$K$4&amp;'Funnel setup'!$K$6,".",IF(A6948=".",1,A6948+1))</f>
        <v>.</v>
      </c>
      <c r="B6949" s="244" t="str">
        <f t="shared" si="108"/>
        <v/>
      </c>
    </row>
    <row r="6950" spans="1:2" x14ac:dyDescent="0.2">
      <c r="A6950" t="str">
        <f>IF(C6950&amp;G6950&amp;D6950&lt;&gt;'Funnel setup'!$K$3&amp;'Funnel setup'!$K$4&amp;'Funnel setup'!$K$6,".",IF(A6949=".",1,A6949+1))</f>
        <v>.</v>
      </c>
      <c r="B6950" s="244" t="str">
        <f t="shared" si="108"/>
        <v/>
      </c>
    </row>
    <row r="6951" spans="1:2" x14ac:dyDescent="0.2">
      <c r="A6951" t="str">
        <f>IF(C6951&amp;G6951&amp;D6951&lt;&gt;'Funnel setup'!$K$3&amp;'Funnel setup'!$K$4&amp;'Funnel setup'!$K$6,".",IF(A6950=".",1,A6950+1))</f>
        <v>.</v>
      </c>
      <c r="B6951" s="244" t="str">
        <f t="shared" si="108"/>
        <v/>
      </c>
    </row>
    <row r="6952" spans="1:2" x14ac:dyDescent="0.2">
      <c r="A6952" t="str">
        <f>IF(C6952&amp;G6952&amp;D6952&lt;&gt;'Funnel setup'!$K$3&amp;'Funnel setup'!$K$4&amp;'Funnel setup'!$K$6,".",IF(A6951=".",1,A6951+1))</f>
        <v>.</v>
      </c>
      <c r="B6952" s="244" t="str">
        <f t="shared" si="108"/>
        <v/>
      </c>
    </row>
    <row r="6953" spans="1:2" x14ac:dyDescent="0.2">
      <c r="A6953" t="str">
        <f>IF(C6953&amp;G6953&amp;D6953&lt;&gt;'Funnel setup'!$K$3&amp;'Funnel setup'!$K$4&amp;'Funnel setup'!$K$6,".",IF(A6952=".",1,A6952+1))</f>
        <v>.</v>
      </c>
      <c r="B6953" s="244" t="str">
        <f t="shared" si="108"/>
        <v/>
      </c>
    </row>
    <row r="6954" spans="1:2" x14ac:dyDescent="0.2">
      <c r="A6954" t="str">
        <f>IF(C6954&amp;G6954&amp;D6954&lt;&gt;'Funnel setup'!$K$3&amp;'Funnel setup'!$K$4&amp;'Funnel setup'!$K$6,".",IF(A6953=".",1,A6953+1))</f>
        <v>.</v>
      </c>
      <c r="B6954" s="244" t="str">
        <f t="shared" si="108"/>
        <v/>
      </c>
    </row>
    <row r="6955" spans="1:2" x14ac:dyDescent="0.2">
      <c r="A6955" t="str">
        <f>IF(C6955&amp;G6955&amp;D6955&lt;&gt;'Funnel setup'!$K$3&amp;'Funnel setup'!$K$4&amp;'Funnel setup'!$K$6,".",IF(A6954=".",1,A6954+1))</f>
        <v>.</v>
      </c>
      <c r="B6955" s="244" t="str">
        <f t="shared" si="108"/>
        <v/>
      </c>
    </row>
    <row r="6956" spans="1:2" x14ac:dyDescent="0.2">
      <c r="A6956" t="str">
        <f>IF(C6956&amp;G6956&amp;D6956&lt;&gt;'Funnel setup'!$K$3&amp;'Funnel setup'!$K$4&amp;'Funnel setup'!$K$6,".",IF(A6955=".",1,A6955+1))</f>
        <v>.</v>
      </c>
      <c r="B6956" s="244" t="str">
        <f t="shared" si="108"/>
        <v/>
      </c>
    </row>
    <row r="6957" spans="1:2" x14ac:dyDescent="0.2">
      <c r="A6957" t="str">
        <f>IF(C6957&amp;G6957&amp;D6957&lt;&gt;'Funnel setup'!$K$3&amp;'Funnel setup'!$K$4&amp;'Funnel setup'!$K$6,".",IF(A6956=".",1,A6956+1))</f>
        <v>.</v>
      </c>
      <c r="B6957" s="244" t="str">
        <f t="shared" si="108"/>
        <v/>
      </c>
    </row>
    <row r="6958" spans="1:2" x14ac:dyDescent="0.2">
      <c r="A6958" t="str">
        <f>IF(C6958&amp;G6958&amp;D6958&lt;&gt;'Funnel setup'!$K$3&amp;'Funnel setup'!$K$4&amp;'Funnel setup'!$K$6,".",IF(A6957=".",1,A6957+1))</f>
        <v>.</v>
      </c>
      <c r="B6958" s="244" t="str">
        <f t="shared" si="108"/>
        <v/>
      </c>
    </row>
    <row r="6959" spans="1:2" x14ac:dyDescent="0.2">
      <c r="A6959" t="str">
        <f>IF(C6959&amp;G6959&amp;D6959&lt;&gt;'Funnel setup'!$K$3&amp;'Funnel setup'!$K$4&amp;'Funnel setup'!$K$6,".",IF(A6958=".",1,A6958+1))</f>
        <v>.</v>
      </c>
      <c r="B6959" s="244" t="str">
        <f t="shared" si="108"/>
        <v/>
      </c>
    </row>
    <row r="6960" spans="1:2" x14ac:dyDescent="0.2">
      <c r="A6960" t="str">
        <f>IF(C6960&amp;G6960&amp;D6960&lt;&gt;'Funnel setup'!$K$3&amp;'Funnel setup'!$K$4&amp;'Funnel setup'!$K$6,".",IF(A6959=".",1,A6959+1))</f>
        <v>.</v>
      </c>
      <c r="B6960" s="244" t="str">
        <f t="shared" si="108"/>
        <v/>
      </c>
    </row>
    <row r="6961" spans="1:2" x14ac:dyDescent="0.2">
      <c r="A6961" t="str">
        <f>IF(C6961&amp;G6961&amp;D6961&lt;&gt;'Funnel setup'!$K$3&amp;'Funnel setup'!$K$4&amp;'Funnel setup'!$K$6,".",IF(A6960=".",1,A6960+1))</f>
        <v>.</v>
      </c>
      <c r="B6961" s="244" t="str">
        <f t="shared" si="108"/>
        <v/>
      </c>
    </row>
    <row r="6962" spans="1:2" x14ac:dyDescent="0.2">
      <c r="A6962" t="str">
        <f>IF(C6962&amp;G6962&amp;D6962&lt;&gt;'Funnel setup'!$K$3&amp;'Funnel setup'!$K$4&amp;'Funnel setup'!$K$6,".",IF(A6961=".",1,A6961+1))</f>
        <v>.</v>
      </c>
      <c r="B6962" s="244" t="str">
        <f t="shared" si="108"/>
        <v/>
      </c>
    </row>
    <row r="6963" spans="1:2" x14ac:dyDescent="0.2">
      <c r="A6963" t="str">
        <f>IF(C6963&amp;G6963&amp;D6963&lt;&gt;'Funnel setup'!$K$3&amp;'Funnel setup'!$K$4&amp;'Funnel setup'!$K$6,".",IF(A6962=".",1,A6962+1))</f>
        <v>.</v>
      </c>
      <c r="B6963" s="244" t="str">
        <f t="shared" si="108"/>
        <v/>
      </c>
    </row>
    <row r="6964" spans="1:2" x14ac:dyDescent="0.2">
      <c r="A6964" t="str">
        <f>IF(C6964&amp;G6964&amp;D6964&lt;&gt;'Funnel setup'!$K$3&amp;'Funnel setup'!$K$4&amp;'Funnel setup'!$K$6,".",IF(A6963=".",1,A6963+1))</f>
        <v>.</v>
      </c>
      <c r="B6964" s="244" t="str">
        <f t="shared" si="108"/>
        <v/>
      </c>
    </row>
    <row r="6965" spans="1:2" x14ac:dyDescent="0.2">
      <c r="A6965" t="str">
        <f>IF(C6965&amp;G6965&amp;D6965&lt;&gt;'Funnel setup'!$K$3&amp;'Funnel setup'!$K$4&amp;'Funnel setup'!$K$6,".",IF(A6964=".",1,A6964+1))</f>
        <v>.</v>
      </c>
      <c r="B6965" s="244" t="str">
        <f t="shared" si="108"/>
        <v/>
      </c>
    </row>
    <row r="6966" spans="1:2" x14ac:dyDescent="0.2">
      <c r="A6966" t="str">
        <f>IF(C6966&amp;G6966&amp;D6966&lt;&gt;'Funnel setup'!$K$3&amp;'Funnel setup'!$K$4&amp;'Funnel setup'!$K$6,".",IF(A6965=".",1,A6965+1))</f>
        <v>.</v>
      </c>
      <c r="B6966" s="244" t="str">
        <f t="shared" si="108"/>
        <v/>
      </c>
    </row>
    <row r="6967" spans="1:2" x14ac:dyDescent="0.2">
      <c r="A6967" t="str">
        <f>IF(C6967&amp;G6967&amp;D6967&lt;&gt;'Funnel setup'!$K$3&amp;'Funnel setup'!$K$4&amp;'Funnel setup'!$K$6,".",IF(A6966=".",1,A6966+1))</f>
        <v>.</v>
      </c>
      <c r="B6967" s="244" t="str">
        <f t="shared" si="108"/>
        <v/>
      </c>
    </row>
    <row r="6968" spans="1:2" x14ac:dyDescent="0.2">
      <c r="A6968" t="str">
        <f>IF(C6968&amp;G6968&amp;D6968&lt;&gt;'Funnel setup'!$K$3&amp;'Funnel setup'!$K$4&amp;'Funnel setup'!$K$6,".",IF(A6967=".",1,A6967+1))</f>
        <v>.</v>
      </c>
      <c r="B6968" s="244" t="str">
        <f t="shared" si="108"/>
        <v/>
      </c>
    </row>
    <row r="6969" spans="1:2" x14ac:dyDescent="0.2">
      <c r="A6969" t="str">
        <f>IF(C6969&amp;G6969&amp;D6969&lt;&gt;'Funnel setup'!$K$3&amp;'Funnel setup'!$K$4&amp;'Funnel setup'!$K$6,".",IF(A6968=".",1,A6968+1))</f>
        <v>.</v>
      </c>
      <c r="B6969" s="244" t="str">
        <f t="shared" si="108"/>
        <v/>
      </c>
    </row>
    <row r="6970" spans="1:2" x14ac:dyDescent="0.2">
      <c r="A6970" t="str">
        <f>IF(C6970&amp;G6970&amp;D6970&lt;&gt;'Funnel setup'!$K$3&amp;'Funnel setup'!$K$4&amp;'Funnel setup'!$K$6,".",IF(A6969=".",1,A6969+1))</f>
        <v>.</v>
      </c>
      <c r="B6970" s="244" t="str">
        <f t="shared" si="108"/>
        <v/>
      </c>
    </row>
    <row r="6971" spans="1:2" x14ac:dyDescent="0.2">
      <c r="A6971" t="str">
        <f>IF(C6971&amp;G6971&amp;D6971&lt;&gt;'Funnel setup'!$K$3&amp;'Funnel setup'!$K$4&amp;'Funnel setup'!$K$6,".",IF(A6970=".",1,A6970+1))</f>
        <v>.</v>
      </c>
      <c r="B6971" s="244" t="str">
        <f t="shared" si="108"/>
        <v/>
      </c>
    </row>
    <row r="6972" spans="1:2" x14ac:dyDescent="0.2">
      <c r="A6972" t="str">
        <f>IF(C6972&amp;G6972&amp;D6972&lt;&gt;'Funnel setup'!$K$3&amp;'Funnel setup'!$K$4&amp;'Funnel setup'!$K$6,".",IF(A6971=".",1,A6971+1))</f>
        <v>.</v>
      </c>
      <c r="B6972" s="244" t="str">
        <f t="shared" si="108"/>
        <v/>
      </c>
    </row>
    <row r="6973" spans="1:2" x14ac:dyDescent="0.2">
      <c r="A6973" t="str">
        <f>IF(C6973&amp;G6973&amp;D6973&lt;&gt;'Funnel setup'!$K$3&amp;'Funnel setup'!$K$4&amp;'Funnel setup'!$K$6,".",IF(A6972=".",1,A6972+1))</f>
        <v>.</v>
      </c>
      <c r="B6973" s="244" t="str">
        <f t="shared" si="108"/>
        <v/>
      </c>
    </row>
    <row r="6974" spans="1:2" x14ac:dyDescent="0.2">
      <c r="A6974" t="str">
        <f>IF(C6974&amp;G6974&amp;D6974&lt;&gt;'Funnel setup'!$K$3&amp;'Funnel setup'!$K$4&amp;'Funnel setup'!$K$6,".",IF(A6973=".",1,A6973+1))</f>
        <v>.</v>
      </c>
      <c r="B6974" s="244" t="str">
        <f t="shared" si="108"/>
        <v/>
      </c>
    </row>
    <row r="6975" spans="1:2" x14ac:dyDescent="0.2">
      <c r="A6975" t="str">
        <f>IF(C6975&amp;G6975&amp;D6975&lt;&gt;'Funnel setup'!$K$3&amp;'Funnel setup'!$K$4&amp;'Funnel setup'!$K$6,".",IF(A6974=".",1,A6974+1))</f>
        <v>.</v>
      </c>
      <c r="B6975" s="244" t="str">
        <f t="shared" si="108"/>
        <v/>
      </c>
    </row>
    <row r="6976" spans="1:2" x14ac:dyDescent="0.2">
      <c r="A6976" t="str">
        <f>IF(C6976&amp;G6976&amp;D6976&lt;&gt;'Funnel setup'!$K$3&amp;'Funnel setup'!$K$4&amp;'Funnel setup'!$K$6,".",IF(A6975=".",1,A6975+1))</f>
        <v>.</v>
      </c>
      <c r="B6976" s="244" t="str">
        <f t="shared" si="108"/>
        <v/>
      </c>
    </row>
    <row r="6977" spans="1:2" x14ac:dyDescent="0.2">
      <c r="A6977" t="str">
        <f>IF(C6977&amp;G6977&amp;D6977&lt;&gt;'Funnel setup'!$K$3&amp;'Funnel setup'!$K$4&amp;'Funnel setup'!$K$6,".",IF(A6976=".",1,A6976+1))</f>
        <v>.</v>
      </c>
      <c r="B6977" s="244" t="str">
        <f t="shared" si="108"/>
        <v/>
      </c>
    </row>
    <row r="6978" spans="1:2" x14ac:dyDescent="0.2">
      <c r="A6978" t="str">
        <f>IF(C6978&amp;G6978&amp;D6978&lt;&gt;'Funnel setup'!$K$3&amp;'Funnel setup'!$K$4&amp;'Funnel setup'!$K$6,".",IF(A6977=".",1,A6977+1))</f>
        <v>.</v>
      </c>
      <c r="B6978" s="244" t="str">
        <f t="shared" ref="B6978:B7041" si="109">C6978&amp;D6978&amp;F6978&amp;G6978</f>
        <v/>
      </c>
    </row>
    <row r="6979" spans="1:2" x14ac:dyDescent="0.2">
      <c r="A6979" t="str">
        <f>IF(C6979&amp;G6979&amp;D6979&lt;&gt;'Funnel setup'!$K$3&amp;'Funnel setup'!$K$4&amp;'Funnel setup'!$K$6,".",IF(A6978=".",1,A6978+1))</f>
        <v>.</v>
      </c>
      <c r="B6979" s="244" t="str">
        <f t="shared" si="109"/>
        <v/>
      </c>
    </row>
    <row r="6980" spans="1:2" x14ac:dyDescent="0.2">
      <c r="A6980" t="str">
        <f>IF(C6980&amp;G6980&amp;D6980&lt;&gt;'Funnel setup'!$K$3&amp;'Funnel setup'!$K$4&amp;'Funnel setup'!$K$6,".",IF(A6979=".",1,A6979+1))</f>
        <v>.</v>
      </c>
      <c r="B6980" s="244" t="str">
        <f t="shared" si="109"/>
        <v/>
      </c>
    </row>
    <row r="6981" spans="1:2" x14ac:dyDescent="0.2">
      <c r="A6981" t="str">
        <f>IF(C6981&amp;G6981&amp;D6981&lt;&gt;'Funnel setup'!$K$3&amp;'Funnel setup'!$K$4&amp;'Funnel setup'!$K$6,".",IF(A6980=".",1,A6980+1))</f>
        <v>.</v>
      </c>
      <c r="B6981" s="244" t="str">
        <f t="shared" si="109"/>
        <v/>
      </c>
    </row>
    <row r="6982" spans="1:2" x14ac:dyDescent="0.2">
      <c r="A6982" t="str">
        <f>IF(C6982&amp;G6982&amp;D6982&lt;&gt;'Funnel setup'!$K$3&amp;'Funnel setup'!$K$4&amp;'Funnel setup'!$K$6,".",IF(A6981=".",1,A6981+1))</f>
        <v>.</v>
      </c>
      <c r="B6982" s="244" t="str">
        <f t="shared" si="109"/>
        <v/>
      </c>
    </row>
    <row r="6983" spans="1:2" x14ac:dyDescent="0.2">
      <c r="A6983" t="str">
        <f>IF(C6983&amp;G6983&amp;D6983&lt;&gt;'Funnel setup'!$K$3&amp;'Funnel setup'!$K$4&amp;'Funnel setup'!$K$6,".",IF(A6982=".",1,A6982+1))</f>
        <v>.</v>
      </c>
      <c r="B6983" s="244" t="str">
        <f t="shared" si="109"/>
        <v/>
      </c>
    </row>
    <row r="6984" spans="1:2" x14ac:dyDescent="0.2">
      <c r="A6984" t="str">
        <f>IF(C6984&amp;G6984&amp;D6984&lt;&gt;'Funnel setup'!$K$3&amp;'Funnel setup'!$K$4&amp;'Funnel setup'!$K$6,".",IF(A6983=".",1,A6983+1))</f>
        <v>.</v>
      </c>
      <c r="B6984" s="244" t="str">
        <f t="shared" si="109"/>
        <v/>
      </c>
    </row>
    <row r="6985" spans="1:2" x14ac:dyDescent="0.2">
      <c r="A6985" t="str">
        <f>IF(C6985&amp;G6985&amp;D6985&lt;&gt;'Funnel setup'!$K$3&amp;'Funnel setup'!$K$4&amp;'Funnel setup'!$K$6,".",IF(A6984=".",1,A6984+1))</f>
        <v>.</v>
      </c>
      <c r="B6985" s="244" t="str">
        <f t="shared" si="109"/>
        <v/>
      </c>
    </row>
    <row r="6986" spans="1:2" x14ac:dyDescent="0.2">
      <c r="A6986" t="str">
        <f>IF(C6986&amp;G6986&amp;D6986&lt;&gt;'Funnel setup'!$K$3&amp;'Funnel setup'!$K$4&amp;'Funnel setup'!$K$6,".",IF(A6985=".",1,A6985+1))</f>
        <v>.</v>
      </c>
      <c r="B6986" s="244" t="str">
        <f t="shared" si="109"/>
        <v/>
      </c>
    </row>
    <row r="6987" spans="1:2" x14ac:dyDescent="0.2">
      <c r="A6987" t="str">
        <f>IF(C6987&amp;G6987&amp;D6987&lt;&gt;'Funnel setup'!$K$3&amp;'Funnel setup'!$K$4&amp;'Funnel setup'!$K$6,".",IF(A6986=".",1,A6986+1))</f>
        <v>.</v>
      </c>
      <c r="B6987" s="244" t="str">
        <f t="shared" si="109"/>
        <v/>
      </c>
    </row>
    <row r="6988" spans="1:2" x14ac:dyDescent="0.2">
      <c r="A6988" t="str">
        <f>IF(C6988&amp;G6988&amp;D6988&lt;&gt;'Funnel setup'!$K$3&amp;'Funnel setup'!$K$4&amp;'Funnel setup'!$K$6,".",IF(A6987=".",1,A6987+1))</f>
        <v>.</v>
      </c>
      <c r="B6988" s="244" t="str">
        <f t="shared" si="109"/>
        <v/>
      </c>
    </row>
    <row r="6989" spans="1:2" x14ac:dyDescent="0.2">
      <c r="A6989" t="str">
        <f>IF(C6989&amp;G6989&amp;D6989&lt;&gt;'Funnel setup'!$K$3&amp;'Funnel setup'!$K$4&amp;'Funnel setup'!$K$6,".",IF(A6988=".",1,A6988+1))</f>
        <v>.</v>
      </c>
      <c r="B6989" s="244" t="str">
        <f t="shared" si="109"/>
        <v/>
      </c>
    </row>
    <row r="6990" spans="1:2" x14ac:dyDescent="0.2">
      <c r="A6990" t="str">
        <f>IF(C6990&amp;G6990&amp;D6990&lt;&gt;'Funnel setup'!$K$3&amp;'Funnel setup'!$K$4&amp;'Funnel setup'!$K$6,".",IF(A6989=".",1,A6989+1))</f>
        <v>.</v>
      </c>
      <c r="B6990" s="244" t="str">
        <f t="shared" si="109"/>
        <v/>
      </c>
    </row>
    <row r="6991" spans="1:2" x14ac:dyDescent="0.2">
      <c r="A6991" t="str">
        <f>IF(C6991&amp;G6991&amp;D6991&lt;&gt;'Funnel setup'!$K$3&amp;'Funnel setup'!$K$4&amp;'Funnel setup'!$K$6,".",IF(A6990=".",1,A6990+1))</f>
        <v>.</v>
      </c>
      <c r="B6991" s="244" t="str">
        <f t="shared" si="109"/>
        <v/>
      </c>
    </row>
    <row r="6992" spans="1:2" x14ac:dyDescent="0.2">
      <c r="A6992" t="str">
        <f>IF(C6992&amp;G6992&amp;D6992&lt;&gt;'Funnel setup'!$K$3&amp;'Funnel setup'!$K$4&amp;'Funnel setup'!$K$6,".",IF(A6991=".",1,A6991+1))</f>
        <v>.</v>
      </c>
      <c r="B6992" s="244" t="str">
        <f t="shared" si="109"/>
        <v/>
      </c>
    </row>
    <row r="6993" spans="1:2" x14ac:dyDescent="0.2">
      <c r="A6993" t="str">
        <f>IF(C6993&amp;G6993&amp;D6993&lt;&gt;'Funnel setup'!$K$3&amp;'Funnel setup'!$K$4&amp;'Funnel setup'!$K$6,".",IF(A6992=".",1,A6992+1))</f>
        <v>.</v>
      </c>
      <c r="B6993" s="244" t="str">
        <f t="shared" si="109"/>
        <v/>
      </c>
    </row>
    <row r="6994" spans="1:2" x14ac:dyDescent="0.2">
      <c r="A6994" t="str">
        <f>IF(C6994&amp;G6994&amp;D6994&lt;&gt;'Funnel setup'!$K$3&amp;'Funnel setup'!$K$4&amp;'Funnel setup'!$K$6,".",IF(A6993=".",1,A6993+1))</f>
        <v>.</v>
      </c>
      <c r="B6994" s="244" t="str">
        <f t="shared" si="109"/>
        <v/>
      </c>
    </row>
    <row r="6995" spans="1:2" x14ac:dyDescent="0.2">
      <c r="A6995" t="str">
        <f>IF(C6995&amp;G6995&amp;D6995&lt;&gt;'Funnel setup'!$K$3&amp;'Funnel setup'!$K$4&amp;'Funnel setup'!$K$6,".",IF(A6994=".",1,A6994+1))</f>
        <v>.</v>
      </c>
      <c r="B6995" s="244" t="str">
        <f t="shared" si="109"/>
        <v/>
      </c>
    </row>
    <row r="6996" spans="1:2" x14ac:dyDescent="0.2">
      <c r="A6996" t="str">
        <f>IF(C6996&amp;G6996&amp;D6996&lt;&gt;'Funnel setup'!$K$3&amp;'Funnel setup'!$K$4&amp;'Funnel setup'!$K$6,".",IF(A6995=".",1,A6995+1))</f>
        <v>.</v>
      </c>
      <c r="B6996" s="244" t="str">
        <f t="shared" si="109"/>
        <v/>
      </c>
    </row>
    <row r="6997" spans="1:2" x14ac:dyDescent="0.2">
      <c r="A6997" t="str">
        <f>IF(C6997&amp;G6997&amp;D6997&lt;&gt;'Funnel setup'!$K$3&amp;'Funnel setup'!$K$4&amp;'Funnel setup'!$K$6,".",IF(A6996=".",1,A6996+1))</f>
        <v>.</v>
      </c>
      <c r="B6997" s="244" t="str">
        <f t="shared" si="109"/>
        <v/>
      </c>
    </row>
    <row r="6998" spans="1:2" x14ac:dyDescent="0.2">
      <c r="A6998" t="str">
        <f>IF(C6998&amp;G6998&amp;D6998&lt;&gt;'Funnel setup'!$K$3&amp;'Funnel setup'!$K$4&amp;'Funnel setup'!$K$6,".",IF(A6997=".",1,A6997+1))</f>
        <v>.</v>
      </c>
      <c r="B6998" s="244" t="str">
        <f t="shared" si="109"/>
        <v/>
      </c>
    </row>
    <row r="6999" spans="1:2" x14ac:dyDescent="0.2">
      <c r="A6999" t="str">
        <f>IF(C6999&amp;G6999&amp;D6999&lt;&gt;'Funnel setup'!$K$3&amp;'Funnel setup'!$K$4&amp;'Funnel setup'!$K$6,".",IF(A6998=".",1,A6998+1))</f>
        <v>.</v>
      </c>
      <c r="B6999" s="244" t="str">
        <f t="shared" si="109"/>
        <v/>
      </c>
    </row>
    <row r="7000" spans="1:2" x14ac:dyDescent="0.2">
      <c r="A7000" t="str">
        <f>IF(C7000&amp;G7000&amp;D7000&lt;&gt;'Funnel setup'!$K$3&amp;'Funnel setup'!$K$4&amp;'Funnel setup'!$K$6,".",IF(A6999=".",1,A6999+1))</f>
        <v>.</v>
      </c>
      <c r="B7000" s="244" t="str">
        <f t="shared" si="109"/>
        <v/>
      </c>
    </row>
    <row r="7001" spans="1:2" x14ac:dyDescent="0.2">
      <c r="A7001" t="str">
        <f>IF(C7001&amp;G7001&amp;D7001&lt;&gt;'Funnel setup'!$K$3&amp;'Funnel setup'!$K$4&amp;'Funnel setup'!$K$6,".",IF(A7000=".",1,A7000+1))</f>
        <v>.</v>
      </c>
      <c r="B7001" s="244" t="str">
        <f t="shared" si="109"/>
        <v/>
      </c>
    </row>
    <row r="7002" spans="1:2" x14ac:dyDescent="0.2">
      <c r="A7002" t="str">
        <f>IF(C7002&amp;G7002&amp;D7002&lt;&gt;'Funnel setup'!$K$3&amp;'Funnel setup'!$K$4&amp;'Funnel setup'!$K$6,".",IF(A7001=".",1,A7001+1))</f>
        <v>.</v>
      </c>
      <c r="B7002" s="244" t="str">
        <f t="shared" si="109"/>
        <v/>
      </c>
    </row>
    <row r="7003" spans="1:2" x14ac:dyDescent="0.2">
      <c r="A7003" t="str">
        <f>IF(C7003&amp;G7003&amp;D7003&lt;&gt;'Funnel setup'!$K$3&amp;'Funnel setup'!$K$4&amp;'Funnel setup'!$K$6,".",IF(A7002=".",1,A7002+1))</f>
        <v>.</v>
      </c>
      <c r="B7003" s="244" t="str">
        <f t="shared" si="109"/>
        <v/>
      </c>
    </row>
    <row r="7004" spans="1:2" x14ac:dyDescent="0.2">
      <c r="A7004" t="str">
        <f>IF(C7004&amp;G7004&amp;D7004&lt;&gt;'Funnel setup'!$K$3&amp;'Funnel setup'!$K$4&amp;'Funnel setup'!$K$6,".",IF(A7003=".",1,A7003+1))</f>
        <v>.</v>
      </c>
      <c r="B7004" s="244" t="str">
        <f t="shared" si="109"/>
        <v/>
      </c>
    </row>
    <row r="7005" spans="1:2" x14ac:dyDescent="0.2">
      <c r="A7005" t="str">
        <f>IF(C7005&amp;G7005&amp;D7005&lt;&gt;'Funnel setup'!$K$3&amp;'Funnel setup'!$K$4&amp;'Funnel setup'!$K$6,".",IF(A7004=".",1,A7004+1))</f>
        <v>.</v>
      </c>
      <c r="B7005" s="244" t="str">
        <f t="shared" si="109"/>
        <v/>
      </c>
    </row>
    <row r="7006" spans="1:2" x14ac:dyDescent="0.2">
      <c r="A7006" t="str">
        <f>IF(C7006&amp;G7006&amp;D7006&lt;&gt;'Funnel setup'!$K$3&amp;'Funnel setup'!$K$4&amp;'Funnel setup'!$K$6,".",IF(A7005=".",1,A7005+1))</f>
        <v>.</v>
      </c>
      <c r="B7006" s="244" t="str">
        <f t="shared" si="109"/>
        <v/>
      </c>
    </row>
    <row r="7007" spans="1:2" x14ac:dyDescent="0.2">
      <c r="A7007" t="str">
        <f>IF(C7007&amp;G7007&amp;D7007&lt;&gt;'Funnel setup'!$K$3&amp;'Funnel setup'!$K$4&amp;'Funnel setup'!$K$6,".",IF(A7006=".",1,A7006+1))</f>
        <v>.</v>
      </c>
      <c r="B7007" s="244" t="str">
        <f t="shared" si="109"/>
        <v/>
      </c>
    </row>
    <row r="7008" spans="1:2" x14ac:dyDescent="0.2">
      <c r="A7008" t="str">
        <f>IF(C7008&amp;G7008&amp;D7008&lt;&gt;'Funnel setup'!$K$3&amp;'Funnel setup'!$K$4&amp;'Funnel setup'!$K$6,".",IF(A7007=".",1,A7007+1))</f>
        <v>.</v>
      </c>
      <c r="B7008" s="244" t="str">
        <f t="shared" si="109"/>
        <v/>
      </c>
    </row>
    <row r="7009" spans="1:2" x14ac:dyDescent="0.2">
      <c r="A7009" t="str">
        <f>IF(C7009&amp;G7009&amp;D7009&lt;&gt;'Funnel setup'!$K$3&amp;'Funnel setup'!$K$4&amp;'Funnel setup'!$K$6,".",IF(A7008=".",1,A7008+1))</f>
        <v>.</v>
      </c>
      <c r="B7009" s="244" t="str">
        <f t="shared" si="109"/>
        <v/>
      </c>
    </row>
    <row r="7010" spans="1:2" x14ac:dyDescent="0.2">
      <c r="A7010" t="str">
        <f>IF(C7010&amp;G7010&amp;D7010&lt;&gt;'Funnel setup'!$K$3&amp;'Funnel setup'!$K$4&amp;'Funnel setup'!$K$6,".",IF(A7009=".",1,A7009+1))</f>
        <v>.</v>
      </c>
      <c r="B7010" s="244" t="str">
        <f t="shared" si="109"/>
        <v/>
      </c>
    </row>
    <row r="7011" spans="1:2" x14ac:dyDescent="0.2">
      <c r="A7011" t="str">
        <f>IF(C7011&amp;G7011&amp;D7011&lt;&gt;'Funnel setup'!$K$3&amp;'Funnel setup'!$K$4&amp;'Funnel setup'!$K$6,".",IF(A7010=".",1,A7010+1))</f>
        <v>.</v>
      </c>
      <c r="B7011" s="244" t="str">
        <f t="shared" si="109"/>
        <v/>
      </c>
    </row>
    <row r="7012" spans="1:2" x14ac:dyDescent="0.2">
      <c r="A7012" t="str">
        <f>IF(C7012&amp;G7012&amp;D7012&lt;&gt;'Funnel setup'!$K$3&amp;'Funnel setup'!$K$4&amp;'Funnel setup'!$K$6,".",IF(A7011=".",1,A7011+1))</f>
        <v>.</v>
      </c>
      <c r="B7012" s="244" t="str">
        <f t="shared" si="109"/>
        <v/>
      </c>
    </row>
    <row r="7013" spans="1:2" x14ac:dyDescent="0.2">
      <c r="A7013" t="str">
        <f>IF(C7013&amp;G7013&amp;D7013&lt;&gt;'Funnel setup'!$K$3&amp;'Funnel setup'!$K$4&amp;'Funnel setup'!$K$6,".",IF(A7012=".",1,A7012+1))</f>
        <v>.</v>
      </c>
      <c r="B7013" s="244" t="str">
        <f t="shared" si="109"/>
        <v/>
      </c>
    </row>
    <row r="7014" spans="1:2" x14ac:dyDescent="0.2">
      <c r="A7014" t="str">
        <f>IF(C7014&amp;G7014&amp;D7014&lt;&gt;'Funnel setup'!$K$3&amp;'Funnel setup'!$K$4&amp;'Funnel setup'!$K$6,".",IF(A7013=".",1,A7013+1))</f>
        <v>.</v>
      </c>
      <c r="B7014" s="244" t="str">
        <f t="shared" si="109"/>
        <v/>
      </c>
    </row>
    <row r="7015" spans="1:2" x14ac:dyDescent="0.2">
      <c r="A7015" t="str">
        <f>IF(C7015&amp;G7015&amp;D7015&lt;&gt;'Funnel setup'!$K$3&amp;'Funnel setup'!$K$4&amp;'Funnel setup'!$K$6,".",IF(A7014=".",1,A7014+1))</f>
        <v>.</v>
      </c>
      <c r="B7015" s="244" t="str">
        <f t="shared" si="109"/>
        <v/>
      </c>
    </row>
    <row r="7016" spans="1:2" x14ac:dyDescent="0.2">
      <c r="A7016" t="str">
        <f>IF(C7016&amp;G7016&amp;D7016&lt;&gt;'Funnel setup'!$K$3&amp;'Funnel setup'!$K$4&amp;'Funnel setup'!$K$6,".",IF(A7015=".",1,A7015+1))</f>
        <v>.</v>
      </c>
      <c r="B7016" s="244" t="str">
        <f t="shared" si="109"/>
        <v/>
      </c>
    </row>
    <row r="7017" spans="1:2" x14ac:dyDescent="0.2">
      <c r="A7017" t="str">
        <f>IF(C7017&amp;G7017&amp;D7017&lt;&gt;'Funnel setup'!$K$3&amp;'Funnel setup'!$K$4&amp;'Funnel setup'!$K$6,".",IF(A7016=".",1,A7016+1))</f>
        <v>.</v>
      </c>
      <c r="B7017" s="244" t="str">
        <f t="shared" si="109"/>
        <v/>
      </c>
    </row>
    <row r="7018" spans="1:2" x14ac:dyDescent="0.2">
      <c r="A7018" t="str">
        <f>IF(C7018&amp;G7018&amp;D7018&lt;&gt;'Funnel setup'!$K$3&amp;'Funnel setup'!$K$4&amp;'Funnel setup'!$K$6,".",IF(A7017=".",1,A7017+1))</f>
        <v>.</v>
      </c>
      <c r="B7018" s="244" t="str">
        <f t="shared" si="109"/>
        <v/>
      </c>
    </row>
    <row r="7019" spans="1:2" x14ac:dyDescent="0.2">
      <c r="A7019" t="str">
        <f>IF(C7019&amp;G7019&amp;D7019&lt;&gt;'Funnel setup'!$K$3&amp;'Funnel setup'!$K$4&amp;'Funnel setup'!$K$6,".",IF(A7018=".",1,A7018+1))</f>
        <v>.</v>
      </c>
      <c r="B7019" s="244" t="str">
        <f t="shared" si="109"/>
        <v/>
      </c>
    </row>
    <row r="7020" spans="1:2" x14ac:dyDescent="0.2">
      <c r="A7020" t="str">
        <f>IF(C7020&amp;G7020&amp;D7020&lt;&gt;'Funnel setup'!$K$3&amp;'Funnel setup'!$K$4&amp;'Funnel setup'!$K$6,".",IF(A7019=".",1,A7019+1))</f>
        <v>.</v>
      </c>
      <c r="B7020" s="244" t="str">
        <f t="shared" si="109"/>
        <v/>
      </c>
    </row>
    <row r="7021" spans="1:2" x14ac:dyDescent="0.2">
      <c r="A7021" t="str">
        <f>IF(C7021&amp;G7021&amp;D7021&lt;&gt;'Funnel setup'!$K$3&amp;'Funnel setup'!$K$4&amp;'Funnel setup'!$K$6,".",IF(A7020=".",1,A7020+1))</f>
        <v>.</v>
      </c>
      <c r="B7021" s="244" t="str">
        <f t="shared" si="109"/>
        <v/>
      </c>
    </row>
    <row r="7022" spans="1:2" x14ac:dyDescent="0.2">
      <c r="A7022" t="str">
        <f>IF(C7022&amp;G7022&amp;D7022&lt;&gt;'Funnel setup'!$K$3&amp;'Funnel setup'!$K$4&amp;'Funnel setup'!$K$6,".",IF(A7021=".",1,A7021+1))</f>
        <v>.</v>
      </c>
      <c r="B7022" s="244" t="str">
        <f t="shared" si="109"/>
        <v/>
      </c>
    </row>
    <row r="7023" spans="1:2" x14ac:dyDescent="0.2">
      <c r="A7023" t="str">
        <f>IF(C7023&amp;G7023&amp;D7023&lt;&gt;'Funnel setup'!$K$3&amp;'Funnel setup'!$K$4&amp;'Funnel setup'!$K$6,".",IF(A7022=".",1,A7022+1))</f>
        <v>.</v>
      </c>
      <c r="B7023" s="244" t="str">
        <f t="shared" si="109"/>
        <v/>
      </c>
    </row>
    <row r="7024" spans="1:2" x14ac:dyDescent="0.2">
      <c r="A7024" t="str">
        <f>IF(C7024&amp;G7024&amp;D7024&lt;&gt;'Funnel setup'!$K$3&amp;'Funnel setup'!$K$4&amp;'Funnel setup'!$K$6,".",IF(A7023=".",1,A7023+1))</f>
        <v>.</v>
      </c>
      <c r="B7024" s="244" t="str">
        <f t="shared" si="109"/>
        <v/>
      </c>
    </row>
    <row r="7025" spans="1:2" x14ac:dyDescent="0.2">
      <c r="A7025" t="str">
        <f>IF(C7025&amp;G7025&amp;D7025&lt;&gt;'Funnel setup'!$K$3&amp;'Funnel setup'!$K$4&amp;'Funnel setup'!$K$6,".",IF(A7024=".",1,A7024+1))</f>
        <v>.</v>
      </c>
      <c r="B7025" s="244" t="str">
        <f t="shared" si="109"/>
        <v/>
      </c>
    </row>
    <row r="7026" spans="1:2" x14ac:dyDescent="0.2">
      <c r="A7026" t="str">
        <f>IF(C7026&amp;G7026&amp;D7026&lt;&gt;'Funnel setup'!$K$3&amp;'Funnel setup'!$K$4&amp;'Funnel setup'!$K$6,".",IF(A7025=".",1,A7025+1))</f>
        <v>.</v>
      </c>
      <c r="B7026" s="244" t="str">
        <f t="shared" si="109"/>
        <v/>
      </c>
    </row>
    <row r="7027" spans="1:2" x14ac:dyDescent="0.2">
      <c r="A7027" t="str">
        <f>IF(C7027&amp;G7027&amp;D7027&lt;&gt;'Funnel setup'!$K$3&amp;'Funnel setup'!$K$4&amp;'Funnel setup'!$K$6,".",IF(A7026=".",1,A7026+1))</f>
        <v>.</v>
      </c>
      <c r="B7027" s="244" t="str">
        <f t="shared" si="109"/>
        <v/>
      </c>
    </row>
    <row r="7028" spans="1:2" x14ac:dyDescent="0.2">
      <c r="A7028" t="str">
        <f>IF(C7028&amp;G7028&amp;D7028&lt;&gt;'Funnel setup'!$K$3&amp;'Funnel setup'!$K$4&amp;'Funnel setup'!$K$6,".",IF(A7027=".",1,A7027+1))</f>
        <v>.</v>
      </c>
      <c r="B7028" s="244" t="str">
        <f t="shared" si="109"/>
        <v/>
      </c>
    </row>
    <row r="7029" spans="1:2" x14ac:dyDescent="0.2">
      <c r="A7029" t="str">
        <f>IF(C7029&amp;G7029&amp;D7029&lt;&gt;'Funnel setup'!$K$3&amp;'Funnel setup'!$K$4&amp;'Funnel setup'!$K$6,".",IF(A7028=".",1,A7028+1))</f>
        <v>.</v>
      </c>
      <c r="B7029" s="244" t="str">
        <f t="shared" si="109"/>
        <v/>
      </c>
    </row>
    <row r="7030" spans="1:2" x14ac:dyDescent="0.2">
      <c r="A7030" t="str">
        <f>IF(C7030&amp;G7030&amp;D7030&lt;&gt;'Funnel setup'!$K$3&amp;'Funnel setup'!$K$4&amp;'Funnel setup'!$K$6,".",IF(A7029=".",1,A7029+1))</f>
        <v>.</v>
      </c>
      <c r="B7030" s="244" t="str">
        <f t="shared" si="109"/>
        <v/>
      </c>
    </row>
    <row r="7031" spans="1:2" x14ac:dyDescent="0.2">
      <c r="A7031" t="str">
        <f>IF(C7031&amp;G7031&amp;D7031&lt;&gt;'Funnel setup'!$K$3&amp;'Funnel setup'!$K$4&amp;'Funnel setup'!$K$6,".",IF(A7030=".",1,A7030+1))</f>
        <v>.</v>
      </c>
      <c r="B7031" s="244" t="str">
        <f t="shared" si="109"/>
        <v/>
      </c>
    </row>
    <row r="7032" spans="1:2" x14ac:dyDescent="0.2">
      <c r="A7032" t="str">
        <f>IF(C7032&amp;G7032&amp;D7032&lt;&gt;'Funnel setup'!$K$3&amp;'Funnel setup'!$K$4&amp;'Funnel setup'!$K$6,".",IF(A7031=".",1,A7031+1))</f>
        <v>.</v>
      </c>
      <c r="B7032" s="244" t="str">
        <f t="shared" si="109"/>
        <v/>
      </c>
    </row>
    <row r="7033" spans="1:2" x14ac:dyDescent="0.2">
      <c r="A7033" t="str">
        <f>IF(C7033&amp;G7033&amp;D7033&lt;&gt;'Funnel setup'!$K$3&amp;'Funnel setup'!$K$4&amp;'Funnel setup'!$K$6,".",IF(A7032=".",1,A7032+1))</f>
        <v>.</v>
      </c>
      <c r="B7033" s="244" t="str">
        <f t="shared" si="109"/>
        <v/>
      </c>
    </row>
    <row r="7034" spans="1:2" x14ac:dyDescent="0.2">
      <c r="A7034" t="str">
        <f>IF(C7034&amp;G7034&amp;D7034&lt;&gt;'Funnel setup'!$K$3&amp;'Funnel setup'!$K$4&amp;'Funnel setup'!$K$6,".",IF(A7033=".",1,A7033+1))</f>
        <v>.</v>
      </c>
      <c r="B7034" s="244" t="str">
        <f t="shared" si="109"/>
        <v/>
      </c>
    </row>
    <row r="7035" spans="1:2" x14ac:dyDescent="0.2">
      <c r="A7035" t="str">
        <f>IF(C7035&amp;G7035&amp;D7035&lt;&gt;'Funnel setup'!$K$3&amp;'Funnel setup'!$K$4&amp;'Funnel setup'!$K$6,".",IF(A7034=".",1,A7034+1))</f>
        <v>.</v>
      </c>
      <c r="B7035" s="244" t="str">
        <f t="shared" si="109"/>
        <v/>
      </c>
    </row>
    <row r="7036" spans="1:2" x14ac:dyDescent="0.2">
      <c r="A7036" t="str">
        <f>IF(C7036&amp;G7036&amp;D7036&lt;&gt;'Funnel setup'!$K$3&amp;'Funnel setup'!$K$4&amp;'Funnel setup'!$K$6,".",IF(A7035=".",1,A7035+1))</f>
        <v>.</v>
      </c>
      <c r="B7036" s="244" t="str">
        <f t="shared" si="109"/>
        <v/>
      </c>
    </row>
    <row r="7037" spans="1:2" x14ac:dyDescent="0.2">
      <c r="A7037" t="str">
        <f>IF(C7037&amp;G7037&amp;D7037&lt;&gt;'Funnel setup'!$K$3&amp;'Funnel setup'!$K$4&amp;'Funnel setup'!$K$6,".",IF(A7036=".",1,A7036+1))</f>
        <v>.</v>
      </c>
      <c r="B7037" s="244" t="str">
        <f t="shared" si="109"/>
        <v/>
      </c>
    </row>
    <row r="7038" spans="1:2" x14ac:dyDescent="0.2">
      <c r="A7038" t="str">
        <f>IF(C7038&amp;G7038&amp;D7038&lt;&gt;'Funnel setup'!$K$3&amp;'Funnel setup'!$K$4&amp;'Funnel setup'!$K$6,".",IF(A7037=".",1,A7037+1))</f>
        <v>.</v>
      </c>
      <c r="B7038" s="244" t="str">
        <f t="shared" si="109"/>
        <v/>
      </c>
    </row>
    <row r="7039" spans="1:2" x14ac:dyDescent="0.2">
      <c r="A7039" t="str">
        <f>IF(C7039&amp;G7039&amp;D7039&lt;&gt;'Funnel setup'!$K$3&amp;'Funnel setup'!$K$4&amp;'Funnel setup'!$K$6,".",IF(A7038=".",1,A7038+1))</f>
        <v>.</v>
      </c>
      <c r="B7039" s="244" t="str">
        <f t="shared" si="109"/>
        <v/>
      </c>
    </row>
    <row r="7040" spans="1:2" x14ac:dyDescent="0.2">
      <c r="A7040" t="str">
        <f>IF(C7040&amp;G7040&amp;D7040&lt;&gt;'Funnel setup'!$K$3&amp;'Funnel setup'!$K$4&amp;'Funnel setup'!$K$6,".",IF(A7039=".",1,A7039+1))</f>
        <v>.</v>
      </c>
      <c r="B7040" s="244" t="str">
        <f t="shared" si="109"/>
        <v/>
      </c>
    </row>
    <row r="7041" spans="1:2" x14ac:dyDescent="0.2">
      <c r="A7041" t="str">
        <f>IF(C7041&amp;G7041&amp;D7041&lt;&gt;'Funnel setup'!$K$3&amp;'Funnel setup'!$K$4&amp;'Funnel setup'!$K$6,".",IF(A7040=".",1,A7040+1))</f>
        <v>.</v>
      </c>
      <c r="B7041" s="244" t="str">
        <f t="shared" si="109"/>
        <v/>
      </c>
    </row>
    <row r="7042" spans="1:2" x14ac:dyDescent="0.2">
      <c r="A7042" t="str">
        <f>IF(C7042&amp;G7042&amp;D7042&lt;&gt;'Funnel setup'!$K$3&amp;'Funnel setup'!$K$4&amp;'Funnel setup'!$K$6,".",IF(A7041=".",1,A7041+1))</f>
        <v>.</v>
      </c>
      <c r="B7042" s="244" t="str">
        <f t="shared" ref="B7042:B7105" si="110">C7042&amp;D7042&amp;F7042&amp;G7042</f>
        <v/>
      </c>
    </row>
    <row r="7043" spans="1:2" x14ac:dyDescent="0.2">
      <c r="A7043" t="str">
        <f>IF(C7043&amp;G7043&amp;D7043&lt;&gt;'Funnel setup'!$K$3&amp;'Funnel setup'!$K$4&amp;'Funnel setup'!$K$6,".",IF(A7042=".",1,A7042+1))</f>
        <v>.</v>
      </c>
      <c r="B7043" s="244" t="str">
        <f t="shared" si="110"/>
        <v/>
      </c>
    </row>
    <row r="7044" spans="1:2" x14ac:dyDescent="0.2">
      <c r="A7044" t="str">
        <f>IF(C7044&amp;G7044&amp;D7044&lt;&gt;'Funnel setup'!$K$3&amp;'Funnel setup'!$K$4&amp;'Funnel setup'!$K$6,".",IF(A7043=".",1,A7043+1))</f>
        <v>.</v>
      </c>
      <c r="B7044" s="244" t="str">
        <f t="shared" si="110"/>
        <v/>
      </c>
    </row>
    <row r="7045" spans="1:2" x14ac:dyDescent="0.2">
      <c r="A7045" t="str">
        <f>IF(C7045&amp;G7045&amp;D7045&lt;&gt;'Funnel setup'!$K$3&amp;'Funnel setup'!$K$4&amp;'Funnel setup'!$K$6,".",IF(A7044=".",1,A7044+1))</f>
        <v>.</v>
      </c>
      <c r="B7045" s="244" t="str">
        <f t="shared" si="110"/>
        <v/>
      </c>
    </row>
    <row r="7046" spans="1:2" x14ac:dyDescent="0.2">
      <c r="A7046" t="str">
        <f>IF(C7046&amp;G7046&amp;D7046&lt;&gt;'Funnel setup'!$K$3&amp;'Funnel setup'!$K$4&amp;'Funnel setup'!$K$6,".",IF(A7045=".",1,A7045+1))</f>
        <v>.</v>
      </c>
      <c r="B7046" s="244" t="str">
        <f t="shared" si="110"/>
        <v/>
      </c>
    </row>
    <row r="7047" spans="1:2" x14ac:dyDescent="0.2">
      <c r="A7047" t="str">
        <f>IF(C7047&amp;G7047&amp;D7047&lt;&gt;'Funnel setup'!$K$3&amp;'Funnel setup'!$K$4&amp;'Funnel setup'!$K$6,".",IF(A7046=".",1,A7046+1))</f>
        <v>.</v>
      </c>
      <c r="B7047" s="244" t="str">
        <f t="shared" si="110"/>
        <v/>
      </c>
    </row>
    <row r="7048" spans="1:2" x14ac:dyDescent="0.2">
      <c r="A7048" t="str">
        <f>IF(C7048&amp;G7048&amp;D7048&lt;&gt;'Funnel setup'!$K$3&amp;'Funnel setup'!$K$4&amp;'Funnel setup'!$K$6,".",IF(A7047=".",1,A7047+1))</f>
        <v>.</v>
      </c>
      <c r="B7048" s="244" t="str">
        <f t="shared" si="110"/>
        <v/>
      </c>
    </row>
    <row r="7049" spans="1:2" x14ac:dyDescent="0.2">
      <c r="A7049" t="str">
        <f>IF(C7049&amp;G7049&amp;D7049&lt;&gt;'Funnel setup'!$K$3&amp;'Funnel setup'!$K$4&amp;'Funnel setup'!$K$6,".",IF(A7048=".",1,A7048+1))</f>
        <v>.</v>
      </c>
      <c r="B7049" s="244" t="str">
        <f t="shared" si="110"/>
        <v/>
      </c>
    </row>
    <row r="7050" spans="1:2" x14ac:dyDescent="0.2">
      <c r="A7050" t="str">
        <f>IF(C7050&amp;G7050&amp;D7050&lt;&gt;'Funnel setup'!$K$3&amp;'Funnel setup'!$K$4&amp;'Funnel setup'!$K$6,".",IF(A7049=".",1,A7049+1))</f>
        <v>.</v>
      </c>
      <c r="B7050" s="244" t="str">
        <f t="shared" si="110"/>
        <v/>
      </c>
    </row>
    <row r="7051" spans="1:2" x14ac:dyDescent="0.2">
      <c r="A7051" t="str">
        <f>IF(C7051&amp;G7051&amp;D7051&lt;&gt;'Funnel setup'!$K$3&amp;'Funnel setup'!$K$4&amp;'Funnel setup'!$K$6,".",IF(A7050=".",1,A7050+1))</f>
        <v>.</v>
      </c>
      <c r="B7051" s="244" t="str">
        <f t="shared" si="110"/>
        <v/>
      </c>
    </row>
    <row r="7052" spans="1:2" x14ac:dyDescent="0.2">
      <c r="A7052" t="str">
        <f>IF(C7052&amp;G7052&amp;D7052&lt;&gt;'Funnel setup'!$K$3&amp;'Funnel setup'!$K$4&amp;'Funnel setup'!$K$6,".",IF(A7051=".",1,A7051+1))</f>
        <v>.</v>
      </c>
      <c r="B7052" s="244" t="str">
        <f t="shared" si="110"/>
        <v/>
      </c>
    </row>
    <row r="7053" spans="1:2" x14ac:dyDescent="0.2">
      <c r="A7053" t="str">
        <f>IF(C7053&amp;G7053&amp;D7053&lt;&gt;'Funnel setup'!$K$3&amp;'Funnel setup'!$K$4&amp;'Funnel setup'!$K$6,".",IF(A7052=".",1,A7052+1))</f>
        <v>.</v>
      </c>
      <c r="B7053" s="244" t="str">
        <f t="shared" si="110"/>
        <v/>
      </c>
    </row>
    <row r="7054" spans="1:2" x14ac:dyDescent="0.2">
      <c r="A7054" t="str">
        <f>IF(C7054&amp;G7054&amp;D7054&lt;&gt;'Funnel setup'!$K$3&amp;'Funnel setup'!$K$4&amp;'Funnel setup'!$K$6,".",IF(A7053=".",1,A7053+1))</f>
        <v>.</v>
      </c>
      <c r="B7054" s="244" t="str">
        <f t="shared" si="110"/>
        <v/>
      </c>
    </row>
    <row r="7055" spans="1:2" x14ac:dyDescent="0.2">
      <c r="A7055" t="str">
        <f>IF(C7055&amp;G7055&amp;D7055&lt;&gt;'Funnel setup'!$K$3&amp;'Funnel setup'!$K$4&amp;'Funnel setup'!$K$6,".",IF(A7054=".",1,A7054+1))</f>
        <v>.</v>
      </c>
      <c r="B7055" s="244" t="str">
        <f t="shared" si="110"/>
        <v/>
      </c>
    </row>
    <row r="7056" spans="1:2" x14ac:dyDescent="0.2">
      <c r="A7056" t="str">
        <f>IF(C7056&amp;G7056&amp;D7056&lt;&gt;'Funnel setup'!$K$3&amp;'Funnel setup'!$K$4&amp;'Funnel setup'!$K$6,".",IF(A7055=".",1,A7055+1))</f>
        <v>.</v>
      </c>
      <c r="B7056" s="244" t="str">
        <f t="shared" si="110"/>
        <v/>
      </c>
    </row>
    <row r="7057" spans="1:2" x14ac:dyDescent="0.2">
      <c r="A7057" t="str">
        <f>IF(C7057&amp;G7057&amp;D7057&lt;&gt;'Funnel setup'!$K$3&amp;'Funnel setup'!$K$4&amp;'Funnel setup'!$K$6,".",IF(A7056=".",1,A7056+1))</f>
        <v>.</v>
      </c>
      <c r="B7057" s="244" t="str">
        <f t="shared" si="110"/>
        <v/>
      </c>
    </row>
    <row r="7058" spans="1:2" x14ac:dyDescent="0.2">
      <c r="A7058" t="str">
        <f>IF(C7058&amp;G7058&amp;D7058&lt;&gt;'Funnel setup'!$K$3&amp;'Funnel setup'!$K$4&amp;'Funnel setup'!$K$6,".",IF(A7057=".",1,A7057+1))</f>
        <v>.</v>
      </c>
      <c r="B7058" s="244" t="str">
        <f t="shared" si="110"/>
        <v/>
      </c>
    </row>
    <row r="7059" spans="1:2" x14ac:dyDescent="0.2">
      <c r="A7059" t="str">
        <f>IF(C7059&amp;G7059&amp;D7059&lt;&gt;'Funnel setup'!$K$3&amp;'Funnel setup'!$K$4&amp;'Funnel setup'!$K$6,".",IF(A7058=".",1,A7058+1))</f>
        <v>.</v>
      </c>
      <c r="B7059" s="244" t="str">
        <f t="shared" si="110"/>
        <v/>
      </c>
    </row>
    <row r="7060" spans="1:2" x14ac:dyDescent="0.2">
      <c r="A7060" t="str">
        <f>IF(C7060&amp;G7060&amp;D7060&lt;&gt;'Funnel setup'!$K$3&amp;'Funnel setup'!$K$4&amp;'Funnel setup'!$K$6,".",IF(A7059=".",1,A7059+1))</f>
        <v>.</v>
      </c>
      <c r="B7060" s="244" t="str">
        <f t="shared" si="110"/>
        <v/>
      </c>
    </row>
    <row r="7061" spans="1:2" x14ac:dyDescent="0.2">
      <c r="A7061" t="str">
        <f>IF(C7061&amp;G7061&amp;D7061&lt;&gt;'Funnel setup'!$K$3&amp;'Funnel setup'!$K$4&amp;'Funnel setup'!$K$6,".",IF(A7060=".",1,A7060+1))</f>
        <v>.</v>
      </c>
      <c r="B7061" s="244" t="str">
        <f t="shared" si="110"/>
        <v/>
      </c>
    </row>
    <row r="7062" spans="1:2" x14ac:dyDescent="0.2">
      <c r="A7062" t="str">
        <f>IF(C7062&amp;G7062&amp;D7062&lt;&gt;'Funnel setup'!$K$3&amp;'Funnel setup'!$K$4&amp;'Funnel setup'!$K$6,".",IF(A7061=".",1,A7061+1))</f>
        <v>.</v>
      </c>
      <c r="B7062" s="244" t="str">
        <f t="shared" si="110"/>
        <v/>
      </c>
    </row>
    <row r="7063" spans="1:2" x14ac:dyDescent="0.2">
      <c r="A7063" t="str">
        <f>IF(C7063&amp;G7063&amp;D7063&lt;&gt;'Funnel setup'!$K$3&amp;'Funnel setup'!$K$4&amp;'Funnel setup'!$K$6,".",IF(A7062=".",1,A7062+1))</f>
        <v>.</v>
      </c>
      <c r="B7063" s="244" t="str">
        <f t="shared" si="110"/>
        <v/>
      </c>
    </row>
    <row r="7064" spans="1:2" x14ac:dyDescent="0.2">
      <c r="A7064" t="str">
        <f>IF(C7064&amp;G7064&amp;D7064&lt;&gt;'Funnel setup'!$K$3&amp;'Funnel setup'!$K$4&amp;'Funnel setup'!$K$6,".",IF(A7063=".",1,A7063+1))</f>
        <v>.</v>
      </c>
      <c r="B7064" s="244" t="str">
        <f t="shared" si="110"/>
        <v/>
      </c>
    </row>
    <row r="7065" spans="1:2" x14ac:dyDescent="0.2">
      <c r="A7065" t="str">
        <f>IF(C7065&amp;G7065&amp;D7065&lt;&gt;'Funnel setup'!$K$3&amp;'Funnel setup'!$K$4&amp;'Funnel setup'!$K$6,".",IF(A7064=".",1,A7064+1))</f>
        <v>.</v>
      </c>
      <c r="B7065" s="244" t="str">
        <f t="shared" si="110"/>
        <v/>
      </c>
    </row>
    <row r="7066" spans="1:2" x14ac:dyDescent="0.2">
      <c r="A7066" t="str">
        <f>IF(C7066&amp;G7066&amp;D7066&lt;&gt;'Funnel setup'!$K$3&amp;'Funnel setup'!$K$4&amp;'Funnel setup'!$K$6,".",IF(A7065=".",1,A7065+1))</f>
        <v>.</v>
      </c>
      <c r="B7066" s="244" t="str">
        <f t="shared" si="110"/>
        <v/>
      </c>
    </row>
    <row r="7067" spans="1:2" x14ac:dyDescent="0.2">
      <c r="A7067" t="str">
        <f>IF(C7067&amp;G7067&amp;D7067&lt;&gt;'Funnel setup'!$K$3&amp;'Funnel setup'!$K$4&amp;'Funnel setup'!$K$6,".",IF(A7066=".",1,A7066+1))</f>
        <v>.</v>
      </c>
      <c r="B7067" s="244" t="str">
        <f t="shared" si="110"/>
        <v/>
      </c>
    </row>
    <row r="7068" spans="1:2" x14ac:dyDescent="0.2">
      <c r="A7068" t="str">
        <f>IF(C7068&amp;G7068&amp;D7068&lt;&gt;'Funnel setup'!$K$3&amp;'Funnel setup'!$K$4&amp;'Funnel setup'!$K$6,".",IF(A7067=".",1,A7067+1))</f>
        <v>.</v>
      </c>
      <c r="B7068" s="244" t="str">
        <f t="shared" si="110"/>
        <v/>
      </c>
    </row>
    <row r="7069" spans="1:2" x14ac:dyDescent="0.2">
      <c r="A7069" t="str">
        <f>IF(C7069&amp;G7069&amp;D7069&lt;&gt;'Funnel setup'!$K$3&amp;'Funnel setup'!$K$4&amp;'Funnel setup'!$K$6,".",IF(A7068=".",1,A7068+1))</f>
        <v>.</v>
      </c>
      <c r="B7069" s="244" t="str">
        <f t="shared" si="110"/>
        <v/>
      </c>
    </row>
    <row r="7070" spans="1:2" x14ac:dyDescent="0.2">
      <c r="A7070" t="str">
        <f>IF(C7070&amp;G7070&amp;D7070&lt;&gt;'Funnel setup'!$K$3&amp;'Funnel setup'!$K$4&amp;'Funnel setup'!$K$6,".",IF(A7069=".",1,A7069+1))</f>
        <v>.</v>
      </c>
      <c r="B7070" s="244" t="str">
        <f t="shared" si="110"/>
        <v/>
      </c>
    </row>
    <row r="7071" spans="1:2" x14ac:dyDescent="0.2">
      <c r="A7071" t="str">
        <f>IF(C7071&amp;G7071&amp;D7071&lt;&gt;'Funnel setup'!$K$3&amp;'Funnel setup'!$K$4&amp;'Funnel setup'!$K$6,".",IF(A7070=".",1,A7070+1))</f>
        <v>.</v>
      </c>
      <c r="B7071" s="244" t="str">
        <f t="shared" si="110"/>
        <v/>
      </c>
    </row>
    <row r="7072" spans="1:2" x14ac:dyDescent="0.2">
      <c r="A7072" t="str">
        <f>IF(C7072&amp;G7072&amp;D7072&lt;&gt;'Funnel setup'!$K$3&amp;'Funnel setup'!$K$4&amp;'Funnel setup'!$K$6,".",IF(A7071=".",1,A7071+1))</f>
        <v>.</v>
      </c>
      <c r="B7072" s="244" t="str">
        <f t="shared" si="110"/>
        <v/>
      </c>
    </row>
    <row r="7073" spans="1:2" x14ac:dyDescent="0.2">
      <c r="A7073" t="str">
        <f>IF(C7073&amp;G7073&amp;D7073&lt;&gt;'Funnel setup'!$K$3&amp;'Funnel setup'!$K$4&amp;'Funnel setup'!$K$6,".",IF(A7072=".",1,A7072+1))</f>
        <v>.</v>
      </c>
      <c r="B7073" s="244" t="str">
        <f t="shared" si="110"/>
        <v/>
      </c>
    </row>
    <row r="7074" spans="1:2" x14ac:dyDescent="0.2">
      <c r="A7074" t="str">
        <f>IF(C7074&amp;G7074&amp;D7074&lt;&gt;'Funnel setup'!$K$3&amp;'Funnel setup'!$K$4&amp;'Funnel setup'!$K$6,".",IF(A7073=".",1,A7073+1))</f>
        <v>.</v>
      </c>
      <c r="B7074" s="244" t="str">
        <f t="shared" si="110"/>
        <v/>
      </c>
    </row>
    <row r="7075" spans="1:2" x14ac:dyDescent="0.2">
      <c r="A7075" t="str">
        <f>IF(C7075&amp;G7075&amp;D7075&lt;&gt;'Funnel setup'!$K$3&amp;'Funnel setup'!$K$4&amp;'Funnel setup'!$K$6,".",IF(A7074=".",1,A7074+1))</f>
        <v>.</v>
      </c>
      <c r="B7075" s="244" t="str">
        <f t="shared" si="110"/>
        <v/>
      </c>
    </row>
    <row r="7076" spans="1:2" x14ac:dyDescent="0.2">
      <c r="A7076" t="str">
        <f>IF(C7076&amp;G7076&amp;D7076&lt;&gt;'Funnel setup'!$K$3&amp;'Funnel setup'!$K$4&amp;'Funnel setup'!$K$6,".",IF(A7075=".",1,A7075+1))</f>
        <v>.</v>
      </c>
      <c r="B7076" s="244" t="str">
        <f t="shared" si="110"/>
        <v/>
      </c>
    </row>
    <row r="7077" spans="1:2" x14ac:dyDescent="0.2">
      <c r="A7077" t="str">
        <f>IF(C7077&amp;G7077&amp;D7077&lt;&gt;'Funnel setup'!$K$3&amp;'Funnel setup'!$K$4&amp;'Funnel setup'!$K$6,".",IF(A7076=".",1,A7076+1))</f>
        <v>.</v>
      </c>
      <c r="B7077" s="244" t="str">
        <f t="shared" si="110"/>
        <v/>
      </c>
    </row>
    <row r="7078" spans="1:2" x14ac:dyDescent="0.2">
      <c r="A7078" t="str">
        <f>IF(C7078&amp;G7078&amp;D7078&lt;&gt;'Funnel setup'!$K$3&amp;'Funnel setup'!$K$4&amp;'Funnel setup'!$K$6,".",IF(A7077=".",1,A7077+1))</f>
        <v>.</v>
      </c>
      <c r="B7078" s="244" t="str">
        <f t="shared" si="110"/>
        <v/>
      </c>
    </row>
    <row r="7079" spans="1:2" x14ac:dyDescent="0.2">
      <c r="A7079" t="str">
        <f>IF(C7079&amp;G7079&amp;D7079&lt;&gt;'Funnel setup'!$K$3&amp;'Funnel setup'!$K$4&amp;'Funnel setup'!$K$6,".",IF(A7078=".",1,A7078+1))</f>
        <v>.</v>
      </c>
      <c r="B7079" s="244" t="str">
        <f t="shared" si="110"/>
        <v/>
      </c>
    </row>
    <row r="7080" spans="1:2" x14ac:dyDescent="0.2">
      <c r="A7080" t="str">
        <f>IF(C7080&amp;G7080&amp;D7080&lt;&gt;'Funnel setup'!$K$3&amp;'Funnel setup'!$K$4&amp;'Funnel setup'!$K$6,".",IF(A7079=".",1,A7079+1))</f>
        <v>.</v>
      </c>
      <c r="B7080" s="244" t="str">
        <f t="shared" si="110"/>
        <v/>
      </c>
    </row>
    <row r="7081" spans="1:2" x14ac:dyDescent="0.2">
      <c r="A7081" t="str">
        <f>IF(C7081&amp;G7081&amp;D7081&lt;&gt;'Funnel setup'!$K$3&amp;'Funnel setup'!$K$4&amp;'Funnel setup'!$K$6,".",IF(A7080=".",1,A7080+1))</f>
        <v>.</v>
      </c>
      <c r="B7081" s="244" t="str">
        <f t="shared" si="110"/>
        <v/>
      </c>
    </row>
    <row r="7082" spans="1:2" x14ac:dyDescent="0.2">
      <c r="A7082" t="str">
        <f>IF(C7082&amp;G7082&amp;D7082&lt;&gt;'Funnel setup'!$K$3&amp;'Funnel setup'!$K$4&amp;'Funnel setup'!$K$6,".",IF(A7081=".",1,A7081+1))</f>
        <v>.</v>
      </c>
      <c r="B7082" s="244" t="str">
        <f t="shared" si="110"/>
        <v/>
      </c>
    </row>
    <row r="7083" spans="1:2" x14ac:dyDescent="0.2">
      <c r="A7083" t="str">
        <f>IF(C7083&amp;G7083&amp;D7083&lt;&gt;'Funnel setup'!$K$3&amp;'Funnel setup'!$K$4&amp;'Funnel setup'!$K$6,".",IF(A7082=".",1,A7082+1))</f>
        <v>.</v>
      </c>
      <c r="B7083" s="244" t="str">
        <f t="shared" si="110"/>
        <v/>
      </c>
    </row>
    <row r="7084" spans="1:2" x14ac:dyDescent="0.2">
      <c r="A7084" t="str">
        <f>IF(C7084&amp;G7084&amp;D7084&lt;&gt;'Funnel setup'!$K$3&amp;'Funnel setup'!$K$4&amp;'Funnel setup'!$K$6,".",IF(A7083=".",1,A7083+1))</f>
        <v>.</v>
      </c>
      <c r="B7084" s="244" t="str">
        <f t="shared" si="110"/>
        <v/>
      </c>
    </row>
    <row r="7085" spans="1:2" x14ac:dyDescent="0.2">
      <c r="A7085" t="str">
        <f>IF(C7085&amp;G7085&amp;D7085&lt;&gt;'Funnel setup'!$K$3&amp;'Funnel setup'!$K$4&amp;'Funnel setup'!$K$6,".",IF(A7084=".",1,A7084+1))</f>
        <v>.</v>
      </c>
      <c r="B7085" s="244" t="str">
        <f t="shared" si="110"/>
        <v/>
      </c>
    </row>
    <row r="7086" spans="1:2" x14ac:dyDescent="0.2">
      <c r="A7086" t="str">
        <f>IF(C7086&amp;G7086&amp;D7086&lt;&gt;'Funnel setup'!$K$3&amp;'Funnel setup'!$K$4&amp;'Funnel setup'!$K$6,".",IF(A7085=".",1,A7085+1))</f>
        <v>.</v>
      </c>
      <c r="B7086" s="244" t="str">
        <f t="shared" si="110"/>
        <v/>
      </c>
    </row>
    <row r="7087" spans="1:2" x14ac:dyDescent="0.2">
      <c r="A7087" t="str">
        <f>IF(C7087&amp;G7087&amp;D7087&lt;&gt;'Funnel setup'!$K$3&amp;'Funnel setup'!$K$4&amp;'Funnel setup'!$K$6,".",IF(A7086=".",1,A7086+1))</f>
        <v>.</v>
      </c>
      <c r="B7087" s="244" t="str">
        <f t="shared" si="110"/>
        <v/>
      </c>
    </row>
    <row r="7088" spans="1:2" x14ac:dyDescent="0.2">
      <c r="A7088" t="str">
        <f>IF(C7088&amp;G7088&amp;D7088&lt;&gt;'Funnel setup'!$K$3&amp;'Funnel setup'!$K$4&amp;'Funnel setup'!$K$6,".",IF(A7087=".",1,A7087+1))</f>
        <v>.</v>
      </c>
      <c r="B7088" s="244" t="str">
        <f t="shared" si="110"/>
        <v/>
      </c>
    </row>
    <row r="7089" spans="1:2" x14ac:dyDescent="0.2">
      <c r="A7089" t="str">
        <f>IF(C7089&amp;G7089&amp;D7089&lt;&gt;'Funnel setup'!$K$3&amp;'Funnel setup'!$K$4&amp;'Funnel setup'!$K$6,".",IF(A7088=".",1,A7088+1))</f>
        <v>.</v>
      </c>
      <c r="B7089" s="244" t="str">
        <f t="shared" si="110"/>
        <v/>
      </c>
    </row>
    <row r="7090" spans="1:2" x14ac:dyDescent="0.2">
      <c r="A7090" t="str">
        <f>IF(C7090&amp;G7090&amp;D7090&lt;&gt;'Funnel setup'!$K$3&amp;'Funnel setup'!$K$4&amp;'Funnel setup'!$K$6,".",IF(A7089=".",1,A7089+1))</f>
        <v>.</v>
      </c>
      <c r="B7090" s="244" t="str">
        <f t="shared" si="110"/>
        <v/>
      </c>
    </row>
    <row r="7091" spans="1:2" x14ac:dyDescent="0.2">
      <c r="A7091" t="str">
        <f>IF(C7091&amp;G7091&amp;D7091&lt;&gt;'Funnel setup'!$K$3&amp;'Funnel setup'!$K$4&amp;'Funnel setup'!$K$6,".",IF(A7090=".",1,A7090+1))</f>
        <v>.</v>
      </c>
      <c r="B7091" s="244" t="str">
        <f t="shared" si="110"/>
        <v/>
      </c>
    </row>
    <row r="7092" spans="1:2" x14ac:dyDescent="0.2">
      <c r="A7092" t="str">
        <f>IF(C7092&amp;G7092&amp;D7092&lt;&gt;'Funnel setup'!$K$3&amp;'Funnel setup'!$K$4&amp;'Funnel setup'!$K$6,".",IF(A7091=".",1,A7091+1))</f>
        <v>.</v>
      </c>
      <c r="B7092" s="244" t="str">
        <f t="shared" si="110"/>
        <v/>
      </c>
    </row>
    <row r="7093" spans="1:2" x14ac:dyDescent="0.2">
      <c r="A7093" t="str">
        <f>IF(C7093&amp;G7093&amp;D7093&lt;&gt;'Funnel setup'!$K$3&amp;'Funnel setup'!$K$4&amp;'Funnel setup'!$K$6,".",IF(A7092=".",1,A7092+1))</f>
        <v>.</v>
      </c>
      <c r="B7093" s="244" t="str">
        <f t="shared" si="110"/>
        <v/>
      </c>
    </row>
    <row r="7094" spans="1:2" x14ac:dyDescent="0.2">
      <c r="A7094" t="str">
        <f>IF(C7094&amp;G7094&amp;D7094&lt;&gt;'Funnel setup'!$K$3&amp;'Funnel setup'!$K$4&amp;'Funnel setup'!$K$6,".",IF(A7093=".",1,A7093+1))</f>
        <v>.</v>
      </c>
      <c r="B7094" s="244" t="str">
        <f t="shared" si="110"/>
        <v/>
      </c>
    </row>
    <row r="7095" spans="1:2" x14ac:dyDescent="0.2">
      <c r="A7095" t="str">
        <f>IF(C7095&amp;G7095&amp;D7095&lt;&gt;'Funnel setup'!$K$3&amp;'Funnel setup'!$K$4&amp;'Funnel setup'!$K$6,".",IF(A7094=".",1,A7094+1))</f>
        <v>.</v>
      </c>
      <c r="B7095" s="244" t="str">
        <f t="shared" si="110"/>
        <v/>
      </c>
    </row>
    <row r="7096" spans="1:2" x14ac:dyDescent="0.2">
      <c r="A7096" t="str">
        <f>IF(C7096&amp;G7096&amp;D7096&lt;&gt;'Funnel setup'!$K$3&amp;'Funnel setup'!$K$4&amp;'Funnel setup'!$K$6,".",IF(A7095=".",1,A7095+1))</f>
        <v>.</v>
      </c>
      <c r="B7096" s="244" t="str">
        <f t="shared" si="110"/>
        <v/>
      </c>
    </row>
    <row r="7097" spans="1:2" x14ac:dyDescent="0.2">
      <c r="A7097" t="str">
        <f>IF(C7097&amp;G7097&amp;D7097&lt;&gt;'Funnel setup'!$K$3&amp;'Funnel setup'!$K$4&amp;'Funnel setup'!$K$6,".",IF(A7096=".",1,A7096+1))</f>
        <v>.</v>
      </c>
      <c r="B7097" s="244" t="str">
        <f t="shared" si="110"/>
        <v/>
      </c>
    </row>
    <row r="7098" spans="1:2" x14ac:dyDescent="0.2">
      <c r="A7098" t="str">
        <f>IF(C7098&amp;G7098&amp;D7098&lt;&gt;'Funnel setup'!$K$3&amp;'Funnel setup'!$K$4&amp;'Funnel setup'!$K$6,".",IF(A7097=".",1,A7097+1))</f>
        <v>.</v>
      </c>
      <c r="B7098" s="244" t="str">
        <f t="shared" si="110"/>
        <v/>
      </c>
    </row>
    <row r="7099" spans="1:2" x14ac:dyDescent="0.2">
      <c r="A7099" t="str">
        <f>IF(C7099&amp;G7099&amp;D7099&lt;&gt;'Funnel setup'!$K$3&amp;'Funnel setup'!$K$4&amp;'Funnel setup'!$K$6,".",IF(A7098=".",1,A7098+1))</f>
        <v>.</v>
      </c>
      <c r="B7099" s="244" t="str">
        <f t="shared" si="110"/>
        <v/>
      </c>
    </row>
    <row r="7100" spans="1:2" x14ac:dyDescent="0.2">
      <c r="A7100" t="str">
        <f>IF(C7100&amp;G7100&amp;D7100&lt;&gt;'Funnel setup'!$K$3&amp;'Funnel setup'!$K$4&amp;'Funnel setup'!$K$6,".",IF(A7099=".",1,A7099+1))</f>
        <v>.</v>
      </c>
      <c r="B7100" s="244" t="str">
        <f t="shared" si="110"/>
        <v/>
      </c>
    </row>
    <row r="7101" spans="1:2" x14ac:dyDescent="0.2">
      <c r="A7101" t="str">
        <f>IF(C7101&amp;G7101&amp;D7101&lt;&gt;'Funnel setup'!$K$3&amp;'Funnel setup'!$K$4&amp;'Funnel setup'!$K$6,".",IF(A7100=".",1,A7100+1))</f>
        <v>.</v>
      </c>
      <c r="B7101" s="244" t="str">
        <f t="shared" si="110"/>
        <v/>
      </c>
    </row>
    <row r="7102" spans="1:2" x14ac:dyDescent="0.2">
      <c r="A7102" t="str">
        <f>IF(C7102&amp;G7102&amp;D7102&lt;&gt;'Funnel setup'!$K$3&amp;'Funnel setup'!$K$4&amp;'Funnel setup'!$K$6,".",IF(A7101=".",1,A7101+1))</f>
        <v>.</v>
      </c>
      <c r="B7102" s="244" t="str">
        <f t="shared" si="110"/>
        <v/>
      </c>
    </row>
    <row r="7103" spans="1:2" x14ac:dyDescent="0.2">
      <c r="A7103" t="str">
        <f>IF(C7103&amp;G7103&amp;D7103&lt;&gt;'Funnel setup'!$K$3&amp;'Funnel setup'!$K$4&amp;'Funnel setup'!$K$6,".",IF(A7102=".",1,A7102+1))</f>
        <v>.</v>
      </c>
      <c r="B7103" s="244" t="str">
        <f t="shared" si="110"/>
        <v/>
      </c>
    </row>
    <row r="7104" spans="1:2" x14ac:dyDescent="0.2">
      <c r="A7104" t="str">
        <f>IF(C7104&amp;G7104&amp;D7104&lt;&gt;'Funnel setup'!$K$3&amp;'Funnel setup'!$K$4&amp;'Funnel setup'!$K$6,".",IF(A7103=".",1,A7103+1))</f>
        <v>.</v>
      </c>
      <c r="B7104" s="244" t="str">
        <f t="shared" si="110"/>
        <v/>
      </c>
    </row>
    <row r="7105" spans="1:2" x14ac:dyDescent="0.2">
      <c r="A7105" t="str">
        <f>IF(C7105&amp;G7105&amp;D7105&lt;&gt;'Funnel setup'!$K$3&amp;'Funnel setup'!$K$4&amp;'Funnel setup'!$K$6,".",IF(A7104=".",1,A7104+1))</f>
        <v>.</v>
      </c>
      <c r="B7105" s="244" t="str">
        <f t="shared" si="110"/>
        <v/>
      </c>
    </row>
    <row r="7106" spans="1:2" x14ac:dyDescent="0.2">
      <c r="A7106" t="str">
        <f>IF(C7106&amp;G7106&amp;D7106&lt;&gt;'Funnel setup'!$K$3&amp;'Funnel setup'!$K$4&amp;'Funnel setup'!$K$6,".",IF(A7105=".",1,A7105+1))</f>
        <v>.</v>
      </c>
      <c r="B7106" s="244" t="str">
        <f t="shared" ref="B7106:B7169" si="111">C7106&amp;D7106&amp;F7106&amp;G7106</f>
        <v/>
      </c>
    </row>
    <row r="7107" spans="1:2" x14ac:dyDescent="0.2">
      <c r="A7107" t="str">
        <f>IF(C7107&amp;G7107&amp;D7107&lt;&gt;'Funnel setup'!$K$3&amp;'Funnel setup'!$K$4&amp;'Funnel setup'!$K$6,".",IF(A7106=".",1,A7106+1))</f>
        <v>.</v>
      </c>
      <c r="B7107" s="244" t="str">
        <f t="shared" si="111"/>
        <v/>
      </c>
    </row>
    <row r="7108" spans="1:2" x14ac:dyDescent="0.2">
      <c r="A7108" t="str">
        <f>IF(C7108&amp;G7108&amp;D7108&lt;&gt;'Funnel setup'!$K$3&amp;'Funnel setup'!$K$4&amp;'Funnel setup'!$K$6,".",IF(A7107=".",1,A7107+1))</f>
        <v>.</v>
      </c>
      <c r="B7108" s="244" t="str">
        <f t="shared" si="111"/>
        <v/>
      </c>
    </row>
    <row r="7109" spans="1:2" x14ac:dyDescent="0.2">
      <c r="A7109" t="str">
        <f>IF(C7109&amp;G7109&amp;D7109&lt;&gt;'Funnel setup'!$K$3&amp;'Funnel setup'!$K$4&amp;'Funnel setup'!$K$6,".",IF(A7108=".",1,A7108+1))</f>
        <v>.</v>
      </c>
      <c r="B7109" s="244" t="str">
        <f t="shared" si="111"/>
        <v/>
      </c>
    </row>
    <row r="7110" spans="1:2" x14ac:dyDescent="0.2">
      <c r="A7110" t="str">
        <f>IF(C7110&amp;G7110&amp;D7110&lt;&gt;'Funnel setup'!$K$3&amp;'Funnel setup'!$K$4&amp;'Funnel setup'!$K$6,".",IF(A7109=".",1,A7109+1))</f>
        <v>.</v>
      </c>
      <c r="B7110" s="244" t="str">
        <f t="shared" si="111"/>
        <v/>
      </c>
    </row>
    <row r="7111" spans="1:2" x14ac:dyDescent="0.2">
      <c r="A7111" t="str">
        <f>IF(C7111&amp;G7111&amp;D7111&lt;&gt;'Funnel setup'!$K$3&amp;'Funnel setup'!$K$4&amp;'Funnel setup'!$K$6,".",IF(A7110=".",1,A7110+1))</f>
        <v>.</v>
      </c>
      <c r="B7111" s="244" t="str">
        <f t="shared" si="111"/>
        <v/>
      </c>
    </row>
    <row r="7112" spans="1:2" x14ac:dyDescent="0.2">
      <c r="A7112" t="str">
        <f>IF(C7112&amp;G7112&amp;D7112&lt;&gt;'Funnel setup'!$K$3&amp;'Funnel setup'!$K$4&amp;'Funnel setup'!$K$6,".",IF(A7111=".",1,A7111+1))</f>
        <v>.</v>
      </c>
      <c r="B7112" s="244" t="str">
        <f t="shared" si="111"/>
        <v/>
      </c>
    </row>
    <row r="7113" spans="1:2" x14ac:dyDescent="0.2">
      <c r="A7113" t="str">
        <f>IF(C7113&amp;G7113&amp;D7113&lt;&gt;'Funnel setup'!$K$3&amp;'Funnel setup'!$K$4&amp;'Funnel setup'!$K$6,".",IF(A7112=".",1,A7112+1))</f>
        <v>.</v>
      </c>
      <c r="B7113" s="244" t="str">
        <f t="shared" si="111"/>
        <v/>
      </c>
    </row>
    <row r="7114" spans="1:2" x14ac:dyDescent="0.2">
      <c r="A7114" t="str">
        <f>IF(C7114&amp;G7114&amp;D7114&lt;&gt;'Funnel setup'!$K$3&amp;'Funnel setup'!$K$4&amp;'Funnel setup'!$K$6,".",IF(A7113=".",1,A7113+1))</f>
        <v>.</v>
      </c>
      <c r="B7114" s="244" t="str">
        <f t="shared" si="111"/>
        <v/>
      </c>
    </row>
    <row r="7115" spans="1:2" x14ac:dyDescent="0.2">
      <c r="A7115" t="str">
        <f>IF(C7115&amp;G7115&amp;D7115&lt;&gt;'Funnel setup'!$K$3&amp;'Funnel setup'!$K$4&amp;'Funnel setup'!$K$6,".",IF(A7114=".",1,A7114+1))</f>
        <v>.</v>
      </c>
      <c r="B7115" s="244" t="str">
        <f t="shared" si="111"/>
        <v/>
      </c>
    </row>
    <row r="7116" spans="1:2" x14ac:dyDescent="0.2">
      <c r="A7116" t="str">
        <f>IF(C7116&amp;G7116&amp;D7116&lt;&gt;'Funnel setup'!$K$3&amp;'Funnel setup'!$K$4&amp;'Funnel setup'!$K$6,".",IF(A7115=".",1,A7115+1))</f>
        <v>.</v>
      </c>
      <c r="B7116" s="244" t="str">
        <f t="shared" si="111"/>
        <v/>
      </c>
    </row>
    <row r="7117" spans="1:2" x14ac:dyDescent="0.2">
      <c r="A7117" t="str">
        <f>IF(C7117&amp;G7117&amp;D7117&lt;&gt;'Funnel setup'!$K$3&amp;'Funnel setup'!$K$4&amp;'Funnel setup'!$K$6,".",IF(A7116=".",1,A7116+1))</f>
        <v>.</v>
      </c>
      <c r="B7117" s="244" t="str">
        <f t="shared" si="111"/>
        <v/>
      </c>
    </row>
    <row r="7118" spans="1:2" x14ac:dyDescent="0.2">
      <c r="A7118" t="str">
        <f>IF(C7118&amp;G7118&amp;D7118&lt;&gt;'Funnel setup'!$K$3&amp;'Funnel setup'!$K$4&amp;'Funnel setup'!$K$6,".",IF(A7117=".",1,A7117+1))</f>
        <v>.</v>
      </c>
      <c r="B7118" s="244" t="str">
        <f t="shared" si="111"/>
        <v/>
      </c>
    </row>
    <row r="7119" spans="1:2" x14ac:dyDescent="0.2">
      <c r="A7119" t="str">
        <f>IF(C7119&amp;G7119&amp;D7119&lt;&gt;'Funnel setup'!$K$3&amp;'Funnel setup'!$K$4&amp;'Funnel setup'!$K$6,".",IF(A7118=".",1,A7118+1))</f>
        <v>.</v>
      </c>
      <c r="B7119" s="244" t="str">
        <f t="shared" si="111"/>
        <v/>
      </c>
    </row>
    <row r="7120" spans="1:2" x14ac:dyDescent="0.2">
      <c r="A7120" t="str">
        <f>IF(C7120&amp;G7120&amp;D7120&lt;&gt;'Funnel setup'!$K$3&amp;'Funnel setup'!$K$4&amp;'Funnel setup'!$K$6,".",IF(A7119=".",1,A7119+1))</f>
        <v>.</v>
      </c>
      <c r="B7120" s="244" t="str">
        <f t="shared" si="111"/>
        <v/>
      </c>
    </row>
    <row r="7121" spans="1:2" x14ac:dyDescent="0.2">
      <c r="A7121" t="str">
        <f>IF(C7121&amp;G7121&amp;D7121&lt;&gt;'Funnel setup'!$K$3&amp;'Funnel setup'!$K$4&amp;'Funnel setup'!$K$6,".",IF(A7120=".",1,A7120+1))</f>
        <v>.</v>
      </c>
      <c r="B7121" s="244" t="str">
        <f t="shared" si="111"/>
        <v/>
      </c>
    </row>
    <row r="7122" spans="1:2" x14ac:dyDescent="0.2">
      <c r="A7122" t="str">
        <f>IF(C7122&amp;G7122&amp;D7122&lt;&gt;'Funnel setup'!$K$3&amp;'Funnel setup'!$K$4&amp;'Funnel setup'!$K$6,".",IF(A7121=".",1,A7121+1))</f>
        <v>.</v>
      </c>
      <c r="B7122" s="244" t="str">
        <f t="shared" si="111"/>
        <v/>
      </c>
    </row>
    <row r="7123" spans="1:2" x14ac:dyDescent="0.2">
      <c r="A7123" t="str">
        <f>IF(C7123&amp;G7123&amp;D7123&lt;&gt;'Funnel setup'!$K$3&amp;'Funnel setup'!$K$4&amp;'Funnel setup'!$K$6,".",IF(A7122=".",1,A7122+1))</f>
        <v>.</v>
      </c>
      <c r="B7123" s="244" t="str">
        <f t="shared" si="111"/>
        <v/>
      </c>
    </row>
    <row r="7124" spans="1:2" x14ac:dyDescent="0.2">
      <c r="A7124" t="str">
        <f>IF(C7124&amp;G7124&amp;D7124&lt;&gt;'Funnel setup'!$K$3&amp;'Funnel setup'!$K$4&amp;'Funnel setup'!$K$6,".",IF(A7123=".",1,A7123+1))</f>
        <v>.</v>
      </c>
      <c r="B7124" s="244" t="str">
        <f t="shared" si="111"/>
        <v/>
      </c>
    </row>
    <row r="7125" spans="1:2" x14ac:dyDescent="0.2">
      <c r="A7125" t="str">
        <f>IF(C7125&amp;G7125&amp;D7125&lt;&gt;'Funnel setup'!$K$3&amp;'Funnel setup'!$K$4&amp;'Funnel setup'!$K$6,".",IF(A7124=".",1,A7124+1))</f>
        <v>.</v>
      </c>
      <c r="B7125" s="244" t="str">
        <f t="shared" si="111"/>
        <v/>
      </c>
    </row>
    <row r="7126" spans="1:2" x14ac:dyDescent="0.2">
      <c r="A7126" t="str">
        <f>IF(C7126&amp;G7126&amp;D7126&lt;&gt;'Funnel setup'!$K$3&amp;'Funnel setup'!$K$4&amp;'Funnel setup'!$K$6,".",IF(A7125=".",1,A7125+1))</f>
        <v>.</v>
      </c>
      <c r="B7126" s="244" t="str">
        <f t="shared" si="111"/>
        <v/>
      </c>
    </row>
    <row r="7127" spans="1:2" x14ac:dyDescent="0.2">
      <c r="A7127" t="str">
        <f>IF(C7127&amp;G7127&amp;D7127&lt;&gt;'Funnel setup'!$K$3&amp;'Funnel setup'!$K$4&amp;'Funnel setup'!$K$6,".",IF(A7126=".",1,A7126+1))</f>
        <v>.</v>
      </c>
      <c r="B7127" s="244" t="str">
        <f t="shared" si="111"/>
        <v/>
      </c>
    </row>
    <row r="7128" spans="1:2" x14ac:dyDescent="0.2">
      <c r="A7128" t="str">
        <f>IF(C7128&amp;G7128&amp;D7128&lt;&gt;'Funnel setup'!$K$3&amp;'Funnel setup'!$K$4&amp;'Funnel setup'!$K$6,".",IF(A7127=".",1,A7127+1))</f>
        <v>.</v>
      </c>
      <c r="B7128" s="244" t="str">
        <f t="shared" si="111"/>
        <v/>
      </c>
    </row>
    <row r="7129" spans="1:2" x14ac:dyDescent="0.2">
      <c r="A7129" t="str">
        <f>IF(C7129&amp;G7129&amp;D7129&lt;&gt;'Funnel setup'!$K$3&amp;'Funnel setup'!$K$4&amp;'Funnel setup'!$K$6,".",IF(A7128=".",1,A7128+1))</f>
        <v>.</v>
      </c>
      <c r="B7129" s="244" t="str">
        <f t="shared" si="111"/>
        <v/>
      </c>
    </row>
    <row r="7130" spans="1:2" x14ac:dyDescent="0.2">
      <c r="A7130" t="str">
        <f>IF(C7130&amp;G7130&amp;D7130&lt;&gt;'Funnel setup'!$K$3&amp;'Funnel setup'!$K$4&amp;'Funnel setup'!$K$6,".",IF(A7129=".",1,A7129+1))</f>
        <v>.</v>
      </c>
      <c r="B7130" s="244" t="str">
        <f t="shared" si="111"/>
        <v/>
      </c>
    </row>
    <row r="7131" spans="1:2" x14ac:dyDescent="0.2">
      <c r="A7131" t="str">
        <f>IF(C7131&amp;G7131&amp;D7131&lt;&gt;'Funnel setup'!$K$3&amp;'Funnel setup'!$K$4&amp;'Funnel setup'!$K$6,".",IF(A7130=".",1,A7130+1))</f>
        <v>.</v>
      </c>
      <c r="B7131" s="244" t="str">
        <f t="shared" si="111"/>
        <v/>
      </c>
    </row>
    <row r="7132" spans="1:2" x14ac:dyDescent="0.2">
      <c r="A7132" t="str">
        <f>IF(C7132&amp;G7132&amp;D7132&lt;&gt;'Funnel setup'!$K$3&amp;'Funnel setup'!$K$4&amp;'Funnel setup'!$K$6,".",IF(A7131=".",1,A7131+1))</f>
        <v>.</v>
      </c>
      <c r="B7132" s="244" t="str">
        <f t="shared" si="111"/>
        <v/>
      </c>
    </row>
    <row r="7133" spans="1:2" x14ac:dyDescent="0.2">
      <c r="A7133" t="str">
        <f>IF(C7133&amp;G7133&amp;D7133&lt;&gt;'Funnel setup'!$K$3&amp;'Funnel setup'!$K$4&amp;'Funnel setup'!$K$6,".",IF(A7132=".",1,A7132+1))</f>
        <v>.</v>
      </c>
      <c r="B7133" s="244" t="str">
        <f t="shared" si="111"/>
        <v/>
      </c>
    </row>
    <row r="7134" spans="1:2" x14ac:dyDescent="0.2">
      <c r="A7134" t="str">
        <f>IF(C7134&amp;G7134&amp;D7134&lt;&gt;'Funnel setup'!$K$3&amp;'Funnel setup'!$K$4&amp;'Funnel setup'!$K$6,".",IF(A7133=".",1,A7133+1))</f>
        <v>.</v>
      </c>
      <c r="B7134" s="244" t="str">
        <f t="shared" si="111"/>
        <v/>
      </c>
    </row>
    <row r="7135" spans="1:2" x14ac:dyDescent="0.2">
      <c r="A7135" t="str">
        <f>IF(C7135&amp;G7135&amp;D7135&lt;&gt;'Funnel setup'!$K$3&amp;'Funnel setup'!$K$4&amp;'Funnel setup'!$K$6,".",IF(A7134=".",1,A7134+1))</f>
        <v>.</v>
      </c>
      <c r="B7135" s="244" t="str">
        <f t="shared" si="111"/>
        <v/>
      </c>
    </row>
    <row r="7136" spans="1:2" x14ac:dyDescent="0.2">
      <c r="A7136" t="str">
        <f>IF(C7136&amp;G7136&amp;D7136&lt;&gt;'Funnel setup'!$K$3&amp;'Funnel setup'!$K$4&amp;'Funnel setup'!$K$6,".",IF(A7135=".",1,A7135+1))</f>
        <v>.</v>
      </c>
      <c r="B7136" s="244" t="str">
        <f t="shared" si="111"/>
        <v/>
      </c>
    </row>
    <row r="7137" spans="1:2" x14ac:dyDescent="0.2">
      <c r="A7137" t="str">
        <f>IF(C7137&amp;G7137&amp;D7137&lt;&gt;'Funnel setup'!$K$3&amp;'Funnel setup'!$K$4&amp;'Funnel setup'!$K$6,".",IF(A7136=".",1,A7136+1))</f>
        <v>.</v>
      </c>
      <c r="B7137" s="244" t="str">
        <f t="shared" si="111"/>
        <v/>
      </c>
    </row>
    <row r="7138" spans="1:2" x14ac:dyDescent="0.2">
      <c r="A7138" t="str">
        <f>IF(C7138&amp;G7138&amp;D7138&lt;&gt;'Funnel setup'!$K$3&amp;'Funnel setup'!$K$4&amp;'Funnel setup'!$K$6,".",IF(A7137=".",1,A7137+1))</f>
        <v>.</v>
      </c>
      <c r="B7138" s="244" t="str">
        <f t="shared" si="111"/>
        <v/>
      </c>
    </row>
    <row r="7139" spans="1:2" x14ac:dyDescent="0.2">
      <c r="A7139" t="str">
        <f>IF(C7139&amp;G7139&amp;D7139&lt;&gt;'Funnel setup'!$K$3&amp;'Funnel setup'!$K$4&amp;'Funnel setup'!$K$6,".",IF(A7138=".",1,A7138+1))</f>
        <v>.</v>
      </c>
      <c r="B7139" s="244" t="str">
        <f t="shared" si="111"/>
        <v/>
      </c>
    </row>
    <row r="7140" spans="1:2" x14ac:dyDescent="0.2">
      <c r="A7140" t="str">
        <f>IF(C7140&amp;G7140&amp;D7140&lt;&gt;'Funnel setup'!$K$3&amp;'Funnel setup'!$K$4&amp;'Funnel setup'!$K$6,".",IF(A7139=".",1,A7139+1))</f>
        <v>.</v>
      </c>
      <c r="B7140" s="244" t="str">
        <f t="shared" si="111"/>
        <v/>
      </c>
    </row>
    <row r="7141" spans="1:2" x14ac:dyDescent="0.2">
      <c r="A7141" t="str">
        <f>IF(C7141&amp;G7141&amp;D7141&lt;&gt;'Funnel setup'!$K$3&amp;'Funnel setup'!$K$4&amp;'Funnel setup'!$K$6,".",IF(A7140=".",1,A7140+1))</f>
        <v>.</v>
      </c>
      <c r="B7141" s="244" t="str">
        <f t="shared" si="111"/>
        <v/>
      </c>
    </row>
    <row r="7142" spans="1:2" x14ac:dyDescent="0.2">
      <c r="A7142" t="str">
        <f>IF(C7142&amp;G7142&amp;D7142&lt;&gt;'Funnel setup'!$K$3&amp;'Funnel setup'!$K$4&amp;'Funnel setup'!$K$6,".",IF(A7141=".",1,A7141+1))</f>
        <v>.</v>
      </c>
      <c r="B7142" s="244" t="str">
        <f t="shared" si="111"/>
        <v/>
      </c>
    </row>
    <row r="7143" spans="1:2" x14ac:dyDescent="0.2">
      <c r="A7143" t="str">
        <f>IF(C7143&amp;G7143&amp;D7143&lt;&gt;'Funnel setup'!$K$3&amp;'Funnel setup'!$K$4&amp;'Funnel setup'!$K$6,".",IF(A7142=".",1,A7142+1))</f>
        <v>.</v>
      </c>
      <c r="B7143" s="244" t="str">
        <f t="shared" si="111"/>
        <v/>
      </c>
    </row>
    <row r="7144" spans="1:2" x14ac:dyDescent="0.2">
      <c r="A7144" t="str">
        <f>IF(C7144&amp;G7144&amp;D7144&lt;&gt;'Funnel setup'!$K$3&amp;'Funnel setup'!$K$4&amp;'Funnel setup'!$K$6,".",IF(A7143=".",1,A7143+1))</f>
        <v>.</v>
      </c>
      <c r="B7144" s="244" t="str">
        <f t="shared" si="111"/>
        <v/>
      </c>
    </row>
    <row r="7145" spans="1:2" x14ac:dyDescent="0.2">
      <c r="A7145" t="str">
        <f>IF(C7145&amp;G7145&amp;D7145&lt;&gt;'Funnel setup'!$K$3&amp;'Funnel setup'!$K$4&amp;'Funnel setup'!$K$6,".",IF(A7144=".",1,A7144+1))</f>
        <v>.</v>
      </c>
      <c r="B7145" s="244" t="str">
        <f t="shared" si="111"/>
        <v/>
      </c>
    </row>
    <row r="7146" spans="1:2" x14ac:dyDescent="0.2">
      <c r="A7146" t="str">
        <f>IF(C7146&amp;G7146&amp;D7146&lt;&gt;'Funnel setup'!$K$3&amp;'Funnel setup'!$K$4&amp;'Funnel setup'!$K$6,".",IF(A7145=".",1,A7145+1))</f>
        <v>.</v>
      </c>
      <c r="B7146" s="244" t="str">
        <f t="shared" si="111"/>
        <v/>
      </c>
    </row>
    <row r="7147" spans="1:2" x14ac:dyDescent="0.2">
      <c r="A7147" t="str">
        <f>IF(C7147&amp;G7147&amp;D7147&lt;&gt;'Funnel setup'!$K$3&amp;'Funnel setup'!$K$4&amp;'Funnel setup'!$K$6,".",IF(A7146=".",1,A7146+1))</f>
        <v>.</v>
      </c>
      <c r="B7147" s="244" t="str">
        <f t="shared" si="111"/>
        <v/>
      </c>
    </row>
    <row r="7148" spans="1:2" x14ac:dyDescent="0.2">
      <c r="A7148" t="str">
        <f>IF(C7148&amp;G7148&amp;D7148&lt;&gt;'Funnel setup'!$K$3&amp;'Funnel setup'!$K$4&amp;'Funnel setup'!$K$6,".",IF(A7147=".",1,A7147+1))</f>
        <v>.</v>
      </c>
      <c r="B7148" s="244" t="str">
        <f t="shared" si="111"/>
        <v/>
      </c>
    </row>
    <row r="7149" spans="1:2" x14ac:dyDescent="0.2">
      <c r="A7149" t="str">
        <f>IF(C7149&amp;G7149&amp;D7149&lt;&gt;'Funnel setup'!$K$3&amp;'Funnel setup'!$K$4&amp;'Funnel setup'!$K$6,".",IF(A7148=".",1,A7148+1))</f>
        <v>.</v>
      </c>
      <c r="B7149" s="244" t="str">
        <f t="shared" si="111"/>
        <v/>
      </c>
    </row>
    <row r="7150" spans="1:2" x14ac:dyDescent="0.2">
      <c r="A7150" t="str">
        <f>IF(C7150&amp;G7150&amp;D7150&lt;&gt;'Funnel setup'!$K$3&amp;'Funnel setup'!$K$4&amp;'Funnel setup'!$K$6,".",IF(A7149=".",1,A7149+1))</f>
        <v>.</v>
      </c>
      <c r="B7150" s="244" t="str">
        <f t="shared" si="111"/>
        <v/>
      </c>
    </row>
    <row r="7151" spans="1:2" x14ac:dyDescent="0.2">
      <c r="A7151" t="str">
        <f>IF(C7151&amp;G7151&amp;D7151&lt;&gt;'Funnel setup'!$K$3&amp;'Funnel setup'!$K$4&amp;'Funnel setup'!$K$6,".",IF(A7150=".",1,A7150+1))</f>
        <v>.</v>
      </c>
      <c r="B7151" s="244" t="str">
        <f t="shared" si="111"/>
        <v/>
      </c>
    </row>
    <row r="7152" spans="1:2" x14ac:dyDescent="0.2">
      <c r="A7152" t="str">
        <f>IF(C7152&amp;G7152&amp;D7152&lt;&gt;'Funnel setup'!$K$3&amp;'Funnel setup'!$K$4&amp;'Funnel setup'!$K$6,".",IF(A7151=".",1,A7151+1))</f>
        <v>.</v>
      </c>
      <c r="B7152" s="244" t="str">
        <f t="shared" si="111"/>
        <v/>
      </c>
    </row>
    <row r="7153" spans="1:2" x14ac:dyDescent="0.2">
      <c r="A7153" t="str">
        <f>IF(C7153&amp;G7153&amp;D7153&lt;&gt;'Funnel setup'!$K$3&amp;'Funnel setup'!$K$4&amp;'Funnel setup'!$K$6,".",IF(A7152=".",1,A7152+1))</f>
        <v>.</v>
      </c>
      <c r="B7153" s="244" t="str">
        <f t="shared" si="111"/>
        <v/>
      </c>
    </row>
    <row r="7154" spans="1:2" x14ac:dyDescent="0.2">
      <c r="A7154" t="str">
        <f>IF(C7154&amp;G7154&amp;D7154&lt;&gt;'Funnel setup'!$K$3&amp;'Funnel setup'!$K$4&amp;'Funnel setup'!$K$6,".",IF(A7153=".",1,A7153+1))</f>
        <v>.</v>
      </c>
      <c r="B7154" s="244" t="str">
        <f t="shared" si="111"/>
        <v/>
      </c>
    </row>
    <row r="7155" spans="1:2" x14ac:dyDescent="0.2">
      <c r="A7155" t="str">
        <f>IF(C7155&amp;G7155&amp;D7155&lt;&gt;'Funnel setup'!$K$3&amp;'Funnel setup'!$K$4&amp;'Funnel setup'!$K$6,".",IF(A7154=".",1,A7154+1))</f>
        <v>.</v>
      </c>
      <c r="B7155" s="244" t="str">
        <f t="shared" si="111"/>
        <v/>
      </c>
    </row>
    <row r="7156" spans="1:2" x14ac:dyDescent="0.2">
      <c r="A7156" t="str">
        <f>IF(C7156&amp;G7156&amp;D7156&lt;&gt;'Funnel setup'!$K$3&amp;'Funnel setup'!$K$4&amp;'Funnel setup'!$K$6,".",IF(A7155=".",1,A7155+1))</f>
        <v>.</v>
      </c>
      <c r="B7156" s="244" t="str">
        <f t="shared" si="111"/>
        <v/>
      </c>
    </row>
    <row r="7157" spans="1:2" x14ac:dyDescent="0.2">
      <c r="A7157" t="str">
        <f>IF(C7157&amp;G7157&amp;D7157&lt;&gt;'Funnel setup'!$K$3&amp;'Funnel setup'!$K$4&amp;'Funnel setup'!$K$6,".",IF(A7156=".",1,A7156+1))</f>
        <v>.</v>
      </c>
      <c r="B7157" s="244" t="str">
        <f t="shared" si="111"/>
        <v/>
      </c>
    </row>
    <row r="7158" spans="1:2" x14ac:dyDescent="0.2">
      <c r="A7158" t="str">
        <f>IF(C7158&amp;G7158&amp;D7158&lt;&gt;'Funnel setup'!$K$3&amp;'Funnel setup'!$K$4&amp;'Funnel setup'!$K$6,".",IF(A7157=".",1,A7157+1))</f>
        <v>.</v>
      </c>
      <c r="B7158" s="244" t="str">
        <f t="shared" si="111"/>
        <v/>
      </c>
    </row>
    <row r="7159" spans="1:2" x14ac:dyDescent="0.2">
      <c r="A7159" t="str">
        <f>IF(C7159&amp;G7159&amp;D7159&lt;&gt;'Funnel setup'!$K$3&amp;'Funnel setup'!$K$4&amp;'Funnel setup'!$K$6,".",IF(A7158=".",1,A7158+1))</f>
        <v>.</v>
      </c>
      <c r="B7159" s="244" t="str">
        <f t="shared" si="111"/>
        <v/>
      </c>
    </row>
    <row r="7160" spans="1:2" x14ac:dyDescent="0.2">
      <c r="A7160" t="str">
        <f>IF(C7160&amp;G7160&amp;D7160&lt;&gt;'Funnel setup'!$K$3&amp;'Funnel setup'!$K$4&amp;'Funnel setup'!$K$6,".",IF(A7159=".",1,A7159+1))</f>
        <v>.</v>
      </c>
      <c r="B7160" s="244" t="str">
        <f t="shared" si="111"/>
        <v/>
      </c>
    </row>
    <row r="7161" spans="1:2" x14ac:dyDescent="0.2">
      <c r="A7161" t="str">
        <f>IF(C7161&amp;G7161&amp;D7161&lt;&gt;'Funnel setup'!$K$3&amp;'Funnel setup'!$K$4&amp;'Funnel setup'!$K$6,".",IF(A7160=".",1,A7160+1))</f>
        <v>.</v>
      </c>
      <c r="B7161" s="244" t="str">
        <f t="shared" si="111"/>
        <v/>
      </c>
    </row>
    <row r="7162" spans="1:2" x14ac:dyDescent="0.2">
      <c r="A7162" t="str">
        <f>IF(C7162&amp;G7162&amp;D7162&lt;&gt;'Funnel setup'!$K$3&amp;'Funnel setup'!$K$4&amp;'Funnel setup'!$K$6,".",IF(A7161=".",1,A7161+1))</f>
        <v>.</v>
      </c>
      <c r="B7162" s="244" t="str">
        <f t="shared" si="111"/>
        <v/>
      </c>
    </row>
    <row r="7163" spans="1:2" x14ac:dyDescent="0.2">
      <c r="A7163" t="str">
        <f>IF(C7163&amp;G7163&amp;D7163&lt;&gt;'Funnel setup'!$K$3&amp;'Funnel setup'!$K$4&amp;'Funnel setup'!$K$6,".",IF(A7162=".",1,A7162+1))</f>
        <v>.</v>
      </c>
      <c r="B7163" s="244" t="str">
        <f t="shared" si="111"/>
        <v/>
      </c>
    </row>
    <row r="7164" spans="1:2" x14ac:dyDescent="0.2">
      <c r="A7164" t="str">
        <f>IF(C7164&amp;G7164&amp;D7164&lt;&gt;'Funnel setup'!$K$3&amp;'Funnel setup'!$K$4&amp;'Funnel setup'!$K$6,".",IF(A7163=".",1,A7163+1))</f>
        <v>.</v>
      </c>
      <c r="B7164" s="244" t="str">
        <f t="shared" si="111"/>
        <v/>
      </c>
    </row>
    <row r="7165" spans="1:2" x14ac:dyDescent="0.2">
      <c r="A7165" t="str">
        <f>IF(C7165&amp;G7165&amp;D7165&lt;&gt;'Funnel setup'!$K$3&amp;'Funnel setup'!$K$4&amp;'Funnel setup'!$K$6,".",IF(A7164=".",1,A7164+1))</f>
        <v>.</v>
      </c>
      <c r="B7165" s="244" t="str">
        <f t="shared" si="111"/>
        <v/>
      </c>
    </row>
    <row r="7166" spans="1:2" x14ac:dyDescent="0.2">
      <c r="A7166" t="str">
        <f>IF(C7166&amp;G7166&amp;D7166&lt;&gt;'Funnel setup'!$K$3&amp;'Funnel setup'!$K$4&amp;'Funnel setup'!$K$6,".",IF(A7165=".",1,A7165+1))</f>
        <v>.</v>
      </c>
      <c r="B7166" s="244" t="str">
        <f t="shared" si="111"/>
        <v/>
      </c>
    </row>
    <row r="7167" spans="1:2" x14ac:dyDescent="0.2">
      <c r="A7167" t="str">
        <f>IF(C7167&amp;G7167&amp;D7167&lt;&gt;'Funnel setup'!$K$3&amp;'Funnel setup'!$K$4&amp;'Funnel setup'!$K$6,".",IF(A7166=".",1,A7166+1))</f>
        <v>.</v>
      </c>
      <c r="B7167" s="244" t="str">
        <f t="shared" si="111"/>
        <v/>
      </c>
    </row>
    <row r="7168" spans="1:2" x14ac:dyDescent="0.2">
      <c r="A7168" t="str">
        <f>IF(C7168&amp;G7168&amp;D7168&lt;&gt;'Funnel setup'!$K$3&amp;'Funnel setup'!$K$4&amp;'Funnel setup'!$K$6,".",IF(A7167=".",1,A7167+1))</f>
        <v>.</v>
      </c>
      <c r="B7168" s="244" t="str">
        <f t="shared" si="111"/>
        <v/>
      </c>
    </row>
    <row r="7169" spans="1:2" x14ac:dyDescent="0.2">
      <c r="A7169" t="str">
        <f>IF(C7169&amp;G7169&amp;D7169&lt;&gt;'Funnel setup'!$K$3&amp;'Funnel setup'!$K$4&amp;'Funnel setup'!$K$6,".",IF(A7168=".",1,A7168+1))</f>
        <v>.</v>
      </c>
      <c r="B7169" s="244" t="str">
        <f t="shared" si="111"/>
        <v/>
      </c>
    </row>
    <row r="7170" spans="1:2" x14ac:dyDescent="0.2">
      <c r="A7170" t="str">
        <f>IF(C7170&amp;G7170&amp;D7170&lt;&gt;'Funnel setup'!$K$3&amp;'Funnel setup'!$K$4&amp;'Funnel setup'!$K$6,".",IF(A7169=".",1,A7169+1))</f>
        <v>.</v>
      </c>
      <c r="B7170" s="244" t="str">
        <f t="shared" ref="B7170:B7233" si="112">C7170&amp;D7170&amp;F7170&amp;G7170</f>
        <v/>
      </c>
    </row>
    <row r="7171" spans="1:2" x14ac:dyDescent="0.2">
      <c r="A7171" t="str">
        <f>IF(C7171&amp;G7171&amp;D7171&lt;&gt;'Funnel setup'!$K$3&amp;'Funnel setup'!$K$4&amp;'Funnel setup'!$K$6,".",IF(A7170=".",1,A7170+1))</f>
        <v>.</v>
      </c>
      <c r="B7171" s="244" t="str">
        <f t="shared" si="112"/>
        <v/>
      </c>
    </row>
    <row r="7172" spans="1:2" x14ac:dyDescent="0.2">
      <c r="A7172" t="str">
        <f>IF(C7172&amp;G7172&amp;D7172&lt;&gt;'Funnel setup'!$K$3&amp;'Funnel setup'!$K$4&amp;'Funnel setup'!$K$6,".",IF(A7171=".",1,A7171+1))</f>
        <v>.</v>
      </c>
      <c r="B7172" s="244" t="str">
        <f t="shared" si="112"/>
        <v/>
      </c>
    </row>
    <row r="7173" spans="1:2" x14ac:dyDescent="0.2">
      <c r="A7173" t="str">
        <f>IF(C7173&amp;G7173&amp;D7173&lt;&gt;'Funnel setup'!$K$3&amp;'Funnel setup'!$K$4&amp;'Funnel setup'!$K$6,".",IF(A7172=".",1,A7172+1))</f>
        <v>.</v>
      </c>
      <c r="B7173" s="244" t="str">
        <f t="shared" si="112"/>
        <v/>
      </c>
    </row>
    <row r="7174" spans="1:2" x14ac:dyDescent="0.2">
      <c r="A7174" t="str">
        <f>IF(C7174&amp;G7174&amp;D7174&lt;&gt;'Funnel setup'!$K$3&amp;'Funnel setup'!$K$4&amp;'Funnel setup'!$K$6,".",IF(A7173=".",1,A7173+1))</f>
        <v>.</v>
      </c>
      <c r="B7174" s="244" t="str">
        <f t="shared" si="112"/>
        <v/>
      </c>
    </row>
    <row r="7175" spans="1:2" x14ac:dyDescent="0.2">
      <c r="A7175" t="str">
        <f>IF(C7175&amp;G7175&amp;D7175&lt;&gt;'Funnel setup'!$K$3&amp;'Funnel setup'!$K$4&amp;'Funnel setup'!$K$6,".",IF(A7174=".",1,A7174+1))</f>
        <v>.</v>
      </c>
      <c r="B7175" s="244" t="str">
        <f t="shared" si="112"/>
        <v/>
      </c>
    </row>
    <row r="7176" spans="1:2" x14ac:dyDescent="0.2">
      <c r="A7176" t="str">
        <f>IF(C7176&amp;G7176&amp;D7176&lt;&gt;'Funnel setup'!$K$3&amp;'Funnel setup'!$K$4&amp;'Funnel setup'!$K$6,".",IF(A7175=".",1,A7175+1))</f>
        <v>.</v>
      </c>
      <c r="B7176" s="244" t="str">
        <f t="shared" si="112"/>
        <v/>
      </c>
    </row>
    <row r="7177" spans="1:2" x14ac:dyDescent="0.2">
      <c r="A7177" t="str">
        <f>IF(C7177&amp;G7177&amp;D7177&lt;&gt;'Funnel setup'!$K$3&amp;'Funnel setup'!$K$4&amp;'Funnel setup'!$K$6,".",IF(A7176=".",1,A7176+1))</f>
        <v>.</v>
      </c>
      <c r="B7177" s="244" t="str">
        <f t="shared" si="112"/>
        <v/>
      </c>
    </row>
    <row r="7178" spans="1:2" x14ac:dyDescent="0.2">
      <c r="A7178" t="str">
        <f>IF(C7178&amp;G7178&amp;D7178&lt;&gt;'Funnel setup'!$K$3&amp;'Funnel setup'!$K$4&amp;'Funnel setup'!$K$6,".",IF(A7177=".",1,A7177+1))</f>
        <v>.</v>
      </c>
      <c r="B7178" s="244" t="str">
        <f t="shared" si="112"/>
        <v/>
      </c>
    </row>
    <row r="7179" spans="1:2" x14ac:dyDescent="0.2">
      <c r="A7179" t="str">
        <f>IF(C7179&amp;G7179&amp;D7179&lt;&gt;'Funnel setup'!$K$3&amp;'Funnel setup'!$K$4&amp;'Funnel setup'!$K$6,".",IF(A7178=".",1,A7178+1))</f>
        <v>.</v>
      </c>
      <c r="B7179" s="244" t="str">
        <f t="shared" si="112"/>
        <v/>
      </c>
    </row>
    <row r="7180" spans="1:2" x14ac:dyDescent="0.2">
      <c r="A7180" t="str">
        <f>IF(C7180&amp;G7180&amp;D7180&lt;&gt;'Funnel setup'!$K$3&amp;'Funnel setup'!$K$4&amp;'Funnel setup'!$K$6,".",IF(A7179=".",1,A7179+1))</f>
        <v>.</v>
      </c>
      <c r="B7180" s="244" t="str">
        <f t="shared" si="112"/>
        <v/>
      </c>
    </row>
    <row r="7181" spans="1:2" x14ac:dyDescent="0.2">
      <c r="A7181" t="str">
        <f>IF(C7181&amp;G7181&amp;D7181&lt;&gt;'Funnel setup'!$K$3&amp;'Funnel setup'!$K$4&amp;'Funnel setup'!$K$6,".",IF(A7180=".",1,A7180+1))</f>
        <v>.</v>
      </c>
      <c r="B7181" s="244" t="str">
        <f t="shared" si="112"/>
        <v/>
      </c>
    </row>
    <row r="7182" spans="1:2" x14ac:dyDescent="0.2">
      <c r="A7182" t="str">
        <f>IF(C7182&amp;G7182&amp;D7182&lt;&gt;'Funnel setup'!$K$3&amp;'Funnel setup'!$K$4&amp;'Funnel setup'!$K$6,".",IF(A7181=".",1,A7181+1))</f>
        <v>.</v>
      </c>
      <c r="B7182" s="244" t="str">
        <f t="shared" si="112"/>
        <v/>
      </c>
    </row>
    <row r="7183" spans="1:2" x14ac:dyDescent="0.2">
      <c r="A7183" t="str">
        <f>IF(C7183&amp;G7183&amp;D7183&lt;&gt;'Funnel setup'!$K$3&amp;'Funnel setup'!$K$4&amp;'Funnel setup'!$K$6,".",IF(A7182=".",1,A7182+1))</f>
        <v>.</v>
      </c>
      <c r="B7183" s="244" t="str">
        <f t="shared" si="112"/>
        <v/>
      </c>
    </row>
    <row r="7184" spans="1:2" x14ac:dyDescent="0.2">
      <c r="A7184" t="str">
        <f>IF(C7184&amp;G7184&amp;D7184&lt;&gt;'Funnel setup'!$K$3&amp;'Funnel setup'!$K$4&amp;'Funnel setup'!$K$6,".",IF(A7183=".",1,A7183+1))</f>
        <v>.</v>
      </c>
      <c r="B7184" s="244" t="str">
        <f t="shared" si="112"/>
        <v/>
      </c>
    </row>
    <row r="7185" spans="1:2" x14ac:dyDescent="0.2">
      <c r="A7185" t="str">
        <f>IF(C7185&amp;G7185&amp;D7185&lt;&gt;'Funnel setup'!$K$3&amp;'Funnel setup'!$K$4&amp;'Funnel setup'!$K$6,".",IF(A7184=".",1,A7184+1))</f>
        <v>.</v>
      </c>
      <c r="B7185" s="244" t="str">
        <f t="shared" si="112"/>
        <v/>
      </c>
    </row>
    <row r="7186" spans="1:2" x14ac:dyDescent="0.2">
      <c r="A7186" t="str">
        <f>IF(C7186&amp;G7186&amp;D7186&lt;&gt;'Funnel setup'!$K$3&amp;'Funnel setup'!$K$4&amp;'Funnel setup'!$K$6,".",IF(A7185=".",1,A7185+1))</f>
        <v>.</v>
      </c>
      <c r="B7186" s="244" t="str">
        <f t="shared" si="112"/>
        <v/>
      </c>
    </row>
    <row r="7187" spans="1:2" x14ac:dyDescent="0.2">
      <c r="A7187" t="str">
        <f>IF(C7187&amp;G7187&amp;D7187&lt;&gt;'Funnel setup'!$K$3&amp;'Funnel setup'!$K$4&amp;'Funnel setup'!$K$6,".",IF(A7186=".",1,A7186+1))</f>
        <v>.</v>
      </c>
      <c r="B7187" s="244" t="str">
        <f t="shared" si="112"/>
        <v/>
      </c>
    </row>
    <row r="7188" spans="1:2" x14ac:dyDescent="0.2">
      <c r="A7188" t="str">
        <f>IF(C7188&amp;G7188&amp;D7188&lt;&gt;'Funnel setup'!$K$3&amp;'Funnel setup'!$K$4&amp;'Funnel setup'!$K$6,".",IF(A7187=".",1,A7187+1))</f>
        <v>.</v>
      </c>
      <c r="B7188" s="244" t="str">
        <f t="shared" si="112"/>
        <v/>
      </c>
    </row>
    <row r="7189" spans="1:2" x14ac:dyDescent="0.2">
      <c r="A7189" t="str">
        <f>IF(C7189&amp;G7189&amp;D7189&lt;&gt;'Funnel setup'!$K$3&amp;'Funnel setup'!$K$4&amp;'Funnel setup'!$K$6,".",IF(A7188=".",1,A7188+1))</f>
        <v>.</v>
      </c>
      <c r="B7189" s="244" t="str">
        <f t="shared" si="112"/>
        <v/>
      </c>
    </row>
    <row r="7190" spans="1:2" x14ac:dyDescent="0.2">
      <c r="A7190" t="str">
        <f>IF(C7190&amp;G7190&amp;D7190&lt;&gt;'Funnel setup'!$K$3&amp;'Funnel setup'!$K$4&amp;'Funnel setup'!$K$6,".",IF(A7189=".",1,A7189+1))</f>
        <v>.</v>
      </c>
      <c r="B7190" s="244" t="str">
        <f t="shared" si="112"/>
        <v/>
      </c>
    </row>
    <row r="7191" spans="1:2" x14ac:dyDescent="0.2">
      <c r="A7191" t="str">
        <f>IF(C7191&amp;G7191&amp;D7191&lt;&gt;'Funnel setup'!$K$3&amp;'Funnel setup'!$K$4&amp;'Funnel setup'!$K$6,".",IF(A7190=".",1,A7190+1))</f>
        <v>.</v>
      </c>
      <c r="B7191" s="244" t="str">
        <f t="shared" si="112"/>
        <v/>
      </c>
    </row>
    <row r="7192" spans="1:2" x14ac:dyDescent="0.2">
      <c r="A7192" t="str">
        <f>IF(C7192&amp;G7192&amp;D7192&lt;&gt;'Funnel setup'!$K$3&amp;'Funnel setup'!$K$4&amp;'Funnel setup'!$K$6,".",IF(A7191=".",1,A7191+1))</f>
        <v>.</v>
      </c>
      <c r="B7192" s="244" t="str">
        <f t="shared" si="112"/>
        <v/>
      </c>
    </row>
    <row r="7193" spans="1:2" x14ac:dyDescent="0.2">
      <c r="A7193" t="str">
        <f>IF(C7193&amp;G7193&amp;D7193&lt;&gt;'Funnel setup'!$K$3&amp;'Funnel setup'!$K$4&amp;'Funnel setup'!$K$6,".",IF(A7192=".",1,A7192+1))</f>
        <v>.</v>
      </c>
      <c r="B7193" s="244" t="str">
        <f t="shared" si="112"/>
        <v/>
      </c>
    </row>
    <row r="7194" spans="1:2" x14ac:dyDescent="0.2">
      <c r="A7194" t="str">
        <f>IF(C7194&amp;G7194&amp;D7194&lt;&gt;'Funnel setup'!$K$3&amp;'Funnel setup'!$K$4&amp;'Funnel setup'!$K$6,".",IF(A7193=".",1,A7193+1))</f>
        <v>.</v>
      </c>
      <c r="B7194" s="244" t="str">
        <f t="shared" si="112"/>
        <v/>
      </c>
    </row>
    <row r="7195" spans="1:2" x14ac:dyDescent="0.2">
      <c r="A7195" t="str">
        <f>IF(C7195&amp;G7195&amp;D7195&lt;&gt;'Funnel setup'!$K$3&amp;'Funnel setup'!$K$4&amp;'Funnel setup'!$K$6,".",IF(A7194=".",1,A7194+1))</f>
        <v>.</v>
      </c>
      <c r="B7195" s="244" t="str">
        <f t="shared" si="112"/>
        <v/>
      </c>
    </row>
    <row r="7196" spans="1:2" x14ac:dyDescent="0.2">
      <c r="A7196" t="str">
        <f>IF(C7196&amp;G7196&amp;D7196&lt;&gt;'Funnel setup'!$K$3&amp;'Funnel setup'!$K$4&amp;'Funnel setup'!$K$6,".",IF(A7195=".",1,A7195+1))</f>
        <v>.</v>
      </c>
      <c r="B7196" s="244" t="str">
        <f t="shared" si="112"/>
        <v/>
      </c>
    </row>
    <row r="7197" spans="1:2" x14ac:dyDescent="0.2">
      <c r="A7197" t="str">
        <f>IF(C7197&amp;G7197&amp;D7197&lt;&gt;'Funnel setup'!$K$3&amp;'Funnel setup'!$K$4&amp;'Funnel setup'!$K$6,".",IF(A7196=".",1,A7196+1))</f>
        <v>.</v>
      </c>
      <c r="B7197" s="244" t="str">
        <f t="shared" si="112"/>
        <v/>
      </c>
    </row>
    <row r="7198" spans="1:2" x14ac:dyDescent="0.2">
      <c r="A7198" t="str">
        <f>IF(C7198&amp;G7198&amp;D7198&lt;&gt;'Funnel setup'!$K$3&amp;'Funnel setup'!$K$4&amp;'Funnel setup'!$K$6,".",IF(A7197=".",1,A7197+1))</f>
        <v>.</v>
      </c>
      <c r="B7198" s="244" t="str">
        <f t="shared" si="112"/>
        <v/>
      </c>
    </row>
    <row r="7199" spans="1:2" x14ac:dyDescent="0.2">
      <c r="A7199" t="str">
        <f>IF(C7199&amp;G7199&amp;D7199&lt;&gt;'Funnel setup'!$K$3&amp;'Funnel setup'!$K$4&amp;'Funnel setup'!$K$6,".",IF(A7198=".",1,A7198+1))</f>
        <v>.</v>
      </c>
      <c r="B7199" s="244" t="str">
        <f t="shared" si="112"/>
        <v/>
      </c>
    </row>
    <row r="7200" spans="1:2" x14ac:dyDescent="0.2">
      <c r="A7200" t="str">
        <f>IF(C7200&amp;G7200&amp;D7200&lt;&gt;'Funnel setup'!$K$3&amp;'Funnel setup'!$K$4&amp;'Funnel setup'!$K$6,".",IF(A7199=".",1,A7199+1))</f>
        <v>.</v>
      </c>
      <c r="B7200" s="244" t="str">
        <f t="shared" si="112"/>
        <v/>
      </c>
    </row>
    <row r="7201" spans="1:2" x14ac:dyDescent="0.2">
      <c r="A7201" t="str">
        <f>IF(C7201&amp;G7201&amp;D7201&lt;&gt;'Funnel setup'!$K$3&amp;'Funnel setup'!$K$4&amp;'Funnel setup'!$K$6,".",IF(A7200=".",1,A7200+1))</f>
        <v>.</v>
      </c>
      <c r="B7201" s="244" t="str">
        <f t="shared" si="112"/>
        <v/>
      </c>
    </row>
    <row r="7202" spans="1:2" x14ac:dyDescent="0.2">
      <c r="A7202" t="str">
        <f>IF(C7202&amp;G7202&amp;D7202&lt;&gt;'Funnel setup'!$K$3&amp;'Funnel setup'!$K$4&amp;'Funnel setup'!$K$6,".",IF(A7201=".",1,A7201+1))</f>
        <v>.</v>
      </c>
      <c r="B7202" s="244" t="str">
        <f t="shared" si="112"/>
        <v/>
      </c>
    </row>
    <row r="7203" spans="1:2" x14ac:dyDescent="0.2">
      <c r="A7203" t="str">
        <f>IF(C7203&amp;G7203&amp;D7203&lt;&gt;'Funnel setup'!$K$3&amp;'Funnel setup'!$K$4&amp;'Funnel setup'!$K$6,".",IF(A7202=".",1,A7202+1))</f>
        <v>.</v>
      </c>
      <c r="B7203" s="244" t="str">
        <f t="shared" si="112"/>
        <v/>
      </c>
    </row>
    <row r="7204" spans="1:2" x14ac:dyDescent="0.2">
      <c r="A7204" t="str">
        <f>IF(C7204&amp;G7204&amp;D7204&lt;&gt;'Funnel setup'!$K$3&amp;'Funnel setup'!$K$4&amp;'Funnel setup'!$K$6,".",IF(A7203=".",1,A7203+1))</f>
        <v>.</v>
      </c>
      <c r="B7204" s="244" t="str">
        <f t="shared" si="112"/>
        <v/>
      </c>
    </row>
    <row r="7205" spans="1:2" x14ac:dyDescent="0.2">
      <c r="A7205" t="str">
        <f>IF(C7205&amp;G7205&amp;D7205&lt;&gt;'Funnel setup'!$K$3&amp;'Funnel setup'!$K$4&amp;'Funnel setup'!$K$6,".",IF(A7204=".",1,A7204+1))</f>
        <v>.</v>
      </c>
      <c r="B7205" s="244" t="str">
        <f t="shared" si="112"/>
        <v/>
      </c>
    </row>
    <row r="7206" spans="1:2" x14ac:dyDescent="0.2">
      <c r="A7206" t="str">
        <f>IF(C7206&amp;G7206&amp;D7206&lt;&gt;'Funnel setup'!$K$3&amp;'Funnel setup'!$K$4&amp;'Funnel setup'!$K$6,".",IF(A7205=".",1,A7205+1))</f>
        <v>.</v>
      </c>
      <c r="B7206" s="244" t="str">
        <f t="shared" si="112"/>
        <v/>
      </c>
    </row>
    <row r="7207" spans="1:2" x14ac:dyDescent="0.2">
      <c r="A7207" t="str">
        <f>IF(C7207&amp;G7207&amp;D7207&lt;&gt;'Funnel setup'!$K$3&amp;'Funnel setup'!$K$4&amp;'Funnel setup'!$K$6,".",IF(A7206=".",1,A7206+1))</f>
        <v>.</v>
      </c>
      <c r="B7207" s="244" t="str">
        <f t="shared" si="112"/>
        <v/>
      </c>
    </row>
    <row r="7208" spans="1:2" x14ac:dyDescent="0.2">
      <c r="A7208" t="str">
        <f>IF(C7208&amp;G7208&amp;D7208&lt;&gt;'Funnel setup'!$K$3&amp;'Funnel setup'!$K$4&amp;'Funnel setup'!$K$6,".",IF(A7207=".",1,A7207+1))</f>
        <v>.</v>
      </c>
      <c r="B7208" s="244" t="str">
        <f t="shared" si="112"/>
        <v/>
      </c>
    </row>
    <row r="7209" spans="1:2" x14ac:dyDescent="0.2">
      <c r="A7209" t="str">
        <f>IF(C7209&amp;G7209&amp;D7209&lt;&gt;'Funnel setup'!$K$3&amp;'Funnel setup'!$K$4&amp;'Funnel setup'!$K$6,".",IF(A7208=".",1,A7208+1))</f>
        <v>.</v>
      </c>
      <c r="B7209" s="244" t="str">
        <f t="shared" si="112"/>
        <v/>
      </c>
    </row>
    <row r="7210" spans="1:2" x14ac:dyDescent="0.2">
      <c r="A7210" t="str">
        <f>IF(C7210&amp;G7210&amp;D7210&lt;&gt;'Funnel setup'!$K$3&amp;'Funnel setup'!$K$4&amp;'Funnel setup'!$K$6,".",IF(A7209=".",1,A7209+1))</f>
        <v>.</v>
      </c>
      <c r="B7210" s="244" t="str">
        <f t="shared" si="112"/>
        <v/>
      </c>
    </row>
    <row r="7211" spans="1:2" x14ac:dyDescent="0.2">
      <c r="A7211" t="str">
        <f>IF(C7211&amp;G7211&amp;D7211&lt;&gt;'Funnel setup'!$K$3&amp;'Funnel setup'!$K$4&amp;'Funnel setup'!$K$6,".",IF(A7210=".",1,A7210+1))</f>
        <v>.</v>
      </c>
      <c r="B7211" s="244" t="str">
        <f t="shared" si="112"/>
        <v/>
      </c>
    </row>
    <row r="7212" spans="1:2" x14ac:dyDescent="0.2">
      <c r="A7212" t="str">
        <f>IF(C7212&amp;G7212&amp;D7212&lt;&gt;'Funnel setup'!$K$3&amp;'Funnel setup'!$K$4&amp;'Funnel setup'!$K$6,".",IF(A7211=".",1,A7211+1))</f>
        <v>.</v>
      </c>
      <c r="B7212" s="244" t="str">
        <f t="shared" si="112"/>
        <v/>
      </c>
    </row>
    <row r="7213" spans="1:2" x14ac:dyDescent="0.2">
      <c r="A7213" t="str">
        <f>IF(C7213&amp;G7213&amp;D7213&lt;&gt;'Funnel setup'!$K$3&amp;'Funnel setup'!$K$4&amp;'Funnel setup'!$K$6,".",IF(A7212=".",1,A7212+1))</f>
        <v>.</v>
      </c>
      <c r="B7213" s="244" t="str">
        <f t="shared" si="112"/>
        <v/>
      </c>
    </row>
    <row r="7214" spans="1:2" x14ac:dyDescent="0.2">
      <c r="A7214" t="str">
        <f>IF(C7214&amp;G7214&amp;D7214&lt;&gt;'Funnel setup'!$K$3&amp;'Funnel setup'!$K$4&amp;'Funnel setup'!$K$6,".",IF(A7213=".",1,A7213+1))</f>
        <v>.</v>
      </c>
      <c r="B7214" s="244" t="str">
        <f t="shared" si="112"/>
        <v/>
      </c>
    </row>
    <row r="7215" spans="1:2" x14ac:dyDescent="0.2">
      <c r="A7215" t="str">
        <f>IF(C7215&amp;G7215&amp;D7215&lt;&gt;'Funnel setup'!$K$3&amp;'Funnel setup'!$K$4&amp;'Funnel setup'!$K$6,".",IF(A7214=".",1,A7214+1))</f>
        <v>.</v>
      </c>
      <c r="B7215" s="244" t="str">
        <f t="shared" si="112"/>
        <v/>
      </c>
    </row>
    <row r="7216" spans="1:2" x14ac:dyDescent="0.2">
      <c r="A7216" t="str">
        <f>IF(C7216&amp;G7216&amp;D7216&lt;&gt;'Funnel setup'!$K$3&amp;'Funnel setup'!$K$4&amp;'Funnel setup'!$K$6,".",IF(A7215=".",1,A7215+1))</f>
        <v>.</v>
      </c>
      <c r="B7216" s="244" t="str">
        <f t="shared" si="112"/>
        <v/>
      </c>
    </row>
    <row r="7217" spans="1:2" x14ac:dyDescent="0.2">
      <c r="A7217" t="str">
        <f>IF(C7217&amp;G7217&amp;D7217&lt;&gt;'Funnel setup'!$K$3&amp;'Funnel setup'!$K$4&amp;'Funnel setup'!$K$6,".",IF(A7216=".",1,A7216+1))</f>
        <v>.</v>
      </c>
      <c r="B7217" s="244" t="str">
        <f t="shared" si="112"/>
        <v/>
      </c>
    </row>
    <row r="7218" spans="1:2" x14ac:dyDescent="0.2">
      <c r="A7218" t="str">
        <f>IF(C7218&amp;G7218&amp;D7218&lt;&gt;'Funnel setup'!$K$3&amp;'Funnel setup'!$K$4&amp;'Funnel setup'!$K$6,".",IF(A7217=".",1,A7217+1))</f>
        <v>.</v>
      </c>
      <c r="B7218" s="244" t="str">
        <f t="shared" si="112"/>
        <v/>
      </c>
    </row>
    <row r="7219" spans="1:2" x14ac:dyDescent="0.2">
      <c r="A7219" t="str">
        <f>IF(C7219&amp;G7219&amp;D7219&lt;&gt;'Funnel setup'!$K$3&amp;'Funnel setup'!$K$4&amp;'Funnel setup'!$K$6,".",IF(A7218=".",1,A7218+1))</f>
        <v>.</v>
      </c>
      <c r="B7219" s="244" t="str">
        <f t="shared" si="112"/>
        <v/>
      </c>
    </row>
    <row r="7220" spans="1:2" x14ac:dyDescent="0.2">
      <c r="A7220" t="str">
        <f>IF(C7220&amp;G7220&amp;D7220&lt;&gt;'Funnel setup'!$K$3&amp;'Funnel setup'!$K$4&amp;'Funnel setup'!$K$6,".",IF(A7219=".",1,A7219+1))</f>
        <v>.</v>
      </c>
      <c r="B7220" s="244" t="str">
        <f t="shared" si="112"/>
        <v/>
      </c>
    </row>
    <row r="7221" spans="1:2" x14ac:dyDescent="0.2">
      <c r="A7221" t="str">
        <f>IF(C7221&amp;G7221&amp;D7221&lt;&gt;'Funnel setup'!$K$3&amp;'Funnel setup'!$K$4&amp;'Funnel setup'!$K$6,".",IF(A7220=".",1,A7220+1))</f>
        <v>.</v>
      </c>
      <c r="B7221" s="244" t="str">
        <f t="shared" si="112"/>
        <v/>
      </c>
    </row>
    <row r="7222" spans="1:2" x14ac:dyDescent="0.2">
      <c r="A7222" t="str">
        <f>IF(C7222&amp;G7222&amp;D7222&lt;&gt;'Funnel setup'!$K$3&amp;'Funnel setup'!$K$4&amp;'Funnel setup'!$K$6,".",IF(A7221=".",1,A7221+1))</f>
        <v>.</v>
      </c>
      <c r="B7222" s="244" t="str">
        <f t="shared" si="112"/>
        <v/>
      </c>
    </row>
    <row r="7223" spans="1:2" x14ac:dyDescent="0.2">
      <c r="A7223" t="str">
        <f>IF(C7223&amp;G7223&amp;D7223&lt;&gt;'Funnel setup'!$K$3&amp;'Funnel setup'!$K$4&amp;'Funnel setup'!$K$6,".",IF(A7222=".",1,A7222+1))</f>
        <v>.</v>
      </c>
      <c r="B7223" s="244" t="str">
        <f t="shared" si="112"/>
        <v/>
      </c>
    </row>
    <row r="7224" spans="1:2" x14ac:dyDescent="0.2">
      <c r="A7224" t="str">
        <f>IF(C7224&amp;G7224&amp;D7224&lt;&gt;'Funnel setup'!$K$3&amp;'Funnel setup'!$K$4&amp;'Funnel setup'!$K$6,".",IF(A7223=".",1,A7223+1))</f>
        <v>.</v>
      </c>
      <c r="B7224" s="244" t="str">
        <f t="shared" si="112"/>
        <v/>
      </c>
    </row>
    <row r="7225" spans="1:2" x14ac:dyDescent="0.2">
      <c r="A7225" t="str">
        <f>IF(C7225&amp;G7225&amp;D7225&lt;&gt;'Funnel setup'!$K$3&amp;'Funnel setup'!$K$4&amp;'Funnel setup'!$K$6,".",IF(A7224=".",1,A7224+1))</f>
        <v>.</v>
      </c>
      <c r="B7225" s="244" t="str">
        <f t="shared" si="112"/>
        <v/>
      </c>
    </row>
    <row r="7226" spans="1:2" x14ac:dyDescent="0.2">
      <c r="A7226" t="str">
        <f>IF(C7226&amp;G7226&amp;D7226&lt;&gt;'Funnel setup'!$K$3&amp;'Funnel setup'!$K$4&amp;'Funnel setup'!$K$6,".",IF(A7225=".",1,A7225+1))</f>
        <v>.</v>
      </c>
      <c r="B7226" s="244" t="str">
        <f t="shared" si="112"/>
        <v/>
      </c>
    </row>
    <row r="7227" spans="1:2" x14ac:dyDescent="0.2">
      <c r="A7227" t="str">
        <f>IF(C7227&amp;G7227&amp;D7227&lt;&gt;'Funnel setup'!$K$3&amp;'Funnel setup'!$K$4&amp;'Funnel setup'!$K$6,".",IF(A7226=".",1,A7226+1))</f>
        <v>.</v>
      </c>
      <c r="B7227" s="244" t="str">
        <f t="shared" si="112"/>
        <v/>
      </c>
    </row>
    <row r="7228" spans="1:2" x14ac:dyDescent="0.2">
      <c r="A7228" t="str">
        <f>IF(C7228&amp;G7228&amp;D7228&lt;&gt;'Funnel setup'!$K$3&amp;'Funnel setup'!$K$4&amp;'Funnel setup'!$K$6,".",IF(A7227=".",1,A7227+1))</f>
        <v>.</v>
      </c>
      <c r="B7228" s="244" t="str">
        <f t="shared" si="112"/>
        <v/>
      </c>
    </row>
    <row r="7229" spans="1:2" x14ac:dyDescent="0.2">
      <c r="A7229" t="str">
        <f>IF(C7229&amp;G7229&amp;D7229&lt;&gt;'Funnel setup'!$K$3&amp;'Funnel setup'!$K$4&amp;'Funnel setup'!$K$6,".",IF(A7228=".",1,A7228+1))</f>
        <v>.</v>
      </c>
      <c r="B7229" s="244" t="str">
        <f t="shared" si="112"/>
        <v/>
      </c>
    </row>
    <row r="7230" spans="1:2" x14ac:dyDescent="0.2">
      <c r="A7230" t="str">
        <f>IF(C7230&amp;G7230&amp;D7230&lt;&gt;'Funnel setup'!$K$3&amp;'Funnel setup'!$K$4&amp;'Funnel setup'!$K$6,".",IF(A7229=".",1,A7229+1))</f>
        <v>.</v>
      </c>
      <c r="B7230" s="244" t="str">
        <f t="shared" si="112"/>
        <v/>
      </c>
    </row>
    <row r="7231" spans="1:2" x14ac:dyDescent="0.2">
      <c r="A7231" t="str">
        <f>IF(C7231&amp;G7231&amp;D7231&lt;&gt;'Funnel setup'!$K$3&amp;'Funnel setup'!$K$4&amp;'Funnel setup'!$K$6,".",IF(A7230=".",1,A7230+1))</f>
        <v>.</v>
      </c>
      <c r="B7231" s="244" t="str">
        <f t="shared" si="112"/>
        <v/>
      </c>
    </row>
    <row r="7232" spans="1:2" x14ac:dyDescent="0.2">
      <c r="A7232" t="str">
        <f>IF(C7232&amp;G7232&amp;D7232&lt;&gt;'Funnel setup'!$K$3&amp;'Funnel setup'!$K$4&amp;'Funnel setup'!$K$6,".",IF(A7231=".",1,A7231+1))</f>
        <v>.</v>
      </c>
      <c r="B7232" s="244" t="str">
        <f t="shared" si="112"/>
        <v/>
      </c>
    </row>
    <row r="7233" spans="1:2" x14ac:dyDescent="0.2">
      <c r="A7233" t="str">
        <f>IF(C7233&amp;G7233&amp;D7233&lt;&gt;'Funnel setup'!$K$3&amp;'Funnel setup'!$K$4&amp;'Funnel setup'!$K$6,".",IF(A7232=".",1,A7232+1))</f>
        <v>.</v>
      </c>
      <c r="B7233" s="244" t="str">
        <f t="shared" si="112"/>
        <v/>
      </c>
    </row>
    <row r="7234" spans="1:2" x14ac:dyDescent="0.2">
      <c r="A7234" t="str">
        <f>IF(C7234&amp;G7234&amp;D7234&lt;&gt;'Funnel setup'!$K$3&amp;'Funnel setup'!$K$4&amp;'Funnel setup'!$K$6,".",IF(A7233=".",1,A7233+1))</f>
        <v>.</v>
      </c>
      <c r="B7234" s="244" t="str">
        <f t="shared" ref="B7234:B7297" si="113">C7234&amp;D7234&amp;F7234&amp;G7234</f>
        <v/>
      </c>
    </row>
    <row r="7235" spans="1:2" x14ac:dyDescent="0.2">
      <c r="A7235" t="str">
        <f>IF(C7235&amp;G7235&amp;D7235&lt;&gt;'Funnel setup'!$K$3&amp;'Funnel setup'!$K$4&amp;'Funnel setup'!$K$6,".",IF(A7234=".",1,A7234+1))</f>
        <v>.</v>
      </c>
      <c r="B7235" s="244" t="str">
        <f t="shared" si="113"/>
        <v/>
      </c>
    </row>
    <row r="7236" spans="1:2" x14ac:dyDescent="0.2">
      <c r="A7236" t="str">
        <f>IF(C7236&amp;G7236&amp;D7236&lt;&gt;'Funnel setup'!$K$3&amp;'Funnel setup'!$K$4&amp;'Funnel setup'!$K$6,".",IF(A7235=".",1,A7235+1))</f>
        <v>.</v>
      </c>
      <c r="B7236" s="244" t="str">
        <f t="shared" si="113"/>
        <v/>
      </c>
    </row>
    <row r="7237" spans="1:2" x14ac:dyDescent="0.2">
      <c r="A7237" t="str">
        <f>IF(C7237&amp;G7237&amp;D7237&lt;&gt;'Funnel setup'!$K$3&amp;'Funnel setup'!$K$4&amp;'Funnel setup'!$K$6,".",IF(A7236=".",1,A7236+1))</f>
        <v>.</v>
      </c>
      <c r="B7237" s="244" t="str">
        <f t="shared" si="113"/>
        <v/>
      </c>
    </row>
    <row r="7238" spans="1:2" x14ac:dyDescent="0.2">
      <c r="A7238" t="str">
        <f>IF(C7238&amp;G7238&amp;D7238&lt;&gt;'Funnel setup'!$K$3&amp;'Funnel setup'!$K$4&amp;'Funnel setup'!$K$6,".",IF(A7237=".",1,A7237+1))</f>
        <v>.</v>
      </c>
      <c r="B7238" s="244" t="str">
        <f t="shared" si="113"/>
        <v/>
      </c>
    </row>
    <row r="7239" spans="1:2" x14ac:dyDescent="0.2">
      <c r="A7239" t="str">
        <f>IF(C7239&amp;G7239&amp;D7239&lt;&gt;'Funnel setup'!$K$3&amp;'Funnel setup'!$K$4&amp;'Funnel setup'!$K$6,".",IF(A7238=".",1,A7238+1))</f>
        <v>.</v>
      </c>
      <c r="B7239" s="244" t="str">
        <f t="shared" si="113"/>
        <v/>
      </c>
    </row>
    <row r="7240" spans="1:2" x14ac:dyDescent="0.2">
      <c r="A7240" t="str">
        <f>IF(C7240&amp;G7240&amp;D7240&lt;&gt;'Funnel setup'!$K$3&amp;'Funnel setup'!$K$4&amp;'Funnel setup'!$K$6,".",IF(A7239=".",1,A7239+1))</f>
        <v>.</v>
      </c>
      <c r="B7240" s="244" t="str">
        <f t="shared" si="113"/>
        <v/>
      </c>
    </row>
    <row r="7241" spans="1:2" x14ac:dyDescent="0.2">
      <c r="A7241" t="str">
        <f>IF(C7241&amp;G7241&amp;D7241&lt;&gt;'Funnel setup'!$K$3&amp;'Funnel setup'!$K$4&amp;'Funnel setup'!$K$6,".",IF(A7240=".",1,A7240+1))</f>
        <v>.</v>
      </c>
      <c r="B7241" s="244" t="str">
        <f t="shared" si="113"/>
        <v/>
      </c>
    </row>
    <row r="7242" spans="1:2" x14ac:dyDescent="0.2">
      <c r="A7242" t="str">
        <f>IF(C7242&amp;G7242&amp;D7242&lt;&gt;'Funnel setup'!$K$3&amp;'Funnel setup'!$K$4&amp;'Funnel setup'!$K$6,".",IF(A7241=".",1,A7241+1))</f>
        <v>.</v>
      </c>
      <c r="B7242" s="244" t="str">
        <f t="shared" si="113"/>
        <v/>
      </c>
    </row>
    <row r="7243" spans="1:2" x14ac:dyDescent="0.2">
      <c r="A7243" t="str">
        <f>IF(C7243&amp;G7243&amp;D7243&lt;&gt;'Funnel setup'!$K$3&amp;'Funnel setup'!$K$4&amp;'Funnel setup'!$K$6,".",IF(A7242=".",1,A7242+1))</f>
        <v>.</v>
      </c>
      <c r="B7243" s="244" t="str">
        <f t="shared" si="113"/>
        <v/>
      </c>
    </row>
    <row r="7244" spans="1:2" x14ac:dyDescent="0.2">
      <c r="A7244" t="str">
        <f>IF(C7244&amp;G7244&amp;D7244&lt;&gt;'Funnel setup'!$K$3&amp;'Funnel setup'!$K$4&amp;'Funnel setup'!$K$6,".",IF(A7243=".",1,A7243+1))</f>
        <v>.</v>
      </c>
      <c r="B7244" s="244" t="str">
        <f t="shared" si="113"/>
        <v/>
      </c>
    </row>
    <row r="7245" spans="1:2" x14ac:dyDescent="0.2">
      <c r="A7245" t="str">
        <f>IF(C7245&amp;G7245&amp;D7245&lt;&gt;'Funnel setup'!$K$3&amp;'Funnel setup'!$K$4&amp;'Funnel setup'!$K$6,".",IF(A7244=".",1,A7244+1))</f>
        <v>.</v>
      </c>
      <c r="B7245" s="244" t="str">
        <f t="shared" si="113"/>
        <v/>
      </c>
    </row>
    <row r="7246" spans="1:2" x14ac:dyDescent="0.2">
      <c r="A7246" t="str">
        <f>IF(C7246&amp;G7246&amp;D7246&lt;&gt;'Funnel setup'!$K$3&amp;'Funnel setup'!$K$4&amp;'Funnel setup'!$K$6,".",IF(A7245=".",1,A7245+1))</f>
        <v>.</v>
      </c>
      <c r="B7246" s="244" t="str">
        <f t="shared" si="113"/>
        <v/>
      </c>
    </row>
    <row r="7247" spans="1:2" x14ac:dyDescent="0.2">
      <c r="A7247" t="str">
        <f>IF(C7247&amp;G7247&amp;D7247&lt;&gt;'Funnel setup'!$K$3&amp;'Funnel setup'!$K$4&amp;'Funnel setup'!$K$6,".",IF(A7246=".",1,A7246+1))</f>
        <v>.</v>
      </c>
      <c r="B7247" s="244" t="str">
        <f t="shared" si="113"/>
        <v/>
      </c>
    </row>
    <row r="7248" spans="1:2" x14ac:dyDescent="0.2">
      <c r="A7248" t="str">
        <f>IF(C7248&amp;G7248&amp;D7248&lt;&gt;'Funnel setup'!$K$3&amp;'Funnel setup'!$K$4&amp;'Funnel setup'!$K$6,".",IF(A7247=".",1,A7247+1))</f>
        <v>.</v>
      </c>
      <c r="B7248" s="244" t="str">
        <f t="shared" si="113"/>
        <v/>
      </c>
    </row>
    <row r="7249" spans="1:2" x14ac:dyDescent="0.2">
      <c r="A7249" t="str">
        <f>IF(C7249&amp;G7249&amp;D7249&lt;&gt;'Funnel setup'!$K$3&amp;'Funnel setup'!$K$4&amp;'Funnel setup'!$K$6,".",IF(A7248=".",1,A7248+1))</f>
        <v>.</v>
      </c>
      <c r="B7249" s="244" t="str">
        <f t="shared" si="113"/>
        <v/>
      </c>
    </row>
    <row r="7250" spans="1:2" x14ac:dyDescent="0.2">
      <c r="A7250" t="str">
        <f>IF(C7250&amp;G7250&amp;D7250&lt;&gt;'Funnel setup'!$K$3&amp;'Funnel setup'!$K$4&amp;'Funnel setup'!$K$6,".",IF(A7249=".",1,A7249+1))</f>
        <v>.</v>
      </c>
      <c r="B7250" s="244" t="str">
        <f t="shared" si="113"/>
        <v/>
      </c>
    </row>
    <row r="7251" spans="1:2" x14ac:dyDescent="0.2">
      <c r="A7251" t="str">
        <f>IF(C7251&amp;G7251&amp;D7251&lt;&gt;'Funnel setup'!$K$3&amp;'Funnel setup'!$K$4&amp;'Funnel setup'!$K$6,".",IF(A7250=".",1,A7250+1))</f>
        <v>.</v>
      </c>
      <c r="B7251" s="244" t="str">
        <f t="shared" si="113"/>
        <v/>
      </c>
    </row>
    <row r="7252" spans="1:2" x14ac:dyDescent="0.2">
      <c r="A7252" t="str">
        <f>IF(C7252&amp;G7252&amp;D7252&lt;&gt;'Funnel setup'!$K$3&amp;'Funnel setup'!$K$4&amp;'Funnel setup'!$K$6,".",IF(A7251=".",1,A7251+1))</f>
        <v>.</v>
      </c>
      <c r="B7252" s="244" t="str">
        <f t="shared" si="113"/>
        <v/>
      </c>
    </row>
    <row r="7253" spans="1:2" x14ac:dyDescent="0.2">
      <c r="A7253" t="str">
        <f>IF(C7253&amp;G7253&amp;D7253&lt;&gt;'Funnel setup'!$K$3&amp;'Funnel setup'!$K$4&amp;'Funnel setup'!$K$6,".",IF(A7252=".",1,A7252+1))</f>
        <v>.</v>
      </c>
      <c r="B7253" s="244" t="str">
        <f t="shared" si="113"/>
        <v/>
      </c>
    </row>
    <row r="7254" spans="1:2" x14ac:dyDescent="0.2">
      <c r="A7254" t="str">
        <f>IF(C7254&amp;G7254&amp;D7254&lt;&gt;'Funnel setup'!$K$3&amp;'Funnel setup'!$K$4&amp;'Funnel setup'!$K$6,".",IF(A7253=".",1,A7253+1))</f>
        <v>.</v>
      </c>
      <c r="B7254" s="244" t="str">
        <f t="shared" si="113"/>
        <v/>
      </c>
    </row>
    <row r="7255" spans="1:2" x14ac:dyDescent="0.2">
      <c r="A7255" t="str">
        <f>IF(C7255&amp;G7255&amp;D7255&lt;&gt;'Funnel setup'!$K$3&amp;'Funnel setup'!$K$4&amp;'Funnel setup'!$K$6,".",IF(A7254=".",1,A7254+1))</f>
        <v>.</v>
      </c>
      <c r="B7255" s="244" t="str">
        <f t="shared" si="113"/>
        <v/>
      </c>
    </row>
    <row r="7256" spans="1:2" x14ac:dyDescent="0.2">
      <c r="A7256" t="str">
        <f>IF(C7256&amp;G7256&amp;D7256&lt;&gt;'Funnel setup'!$K$3&amp;'Funnel setup'!$K$4&amp;'Funnel setup'!$K$6,".",IF(A7255=".",1,A7255+1))</f>
        <v>.</v>
      </c>
      <c r="B7256" s="244" t="str">
        <f t="shared" si="113"/>
        <v/>
      </c>
    </row>
    <row r="7257" spans="1:2" x14ac:dyDescent="0.2">
      <c r="A7257" t="str">
        <f>IF(C7257&amp;G7257&amp;D7257&lt;&gt;'Funnel setup'!$K$3&amp;'Funnel setup'!$K$4&amp;'Funnel setup'!$K$6,".",IF(A7256=".",1,A7256+1))</f>
        <v>.</v>
      </c>
      <c r="B7257" s="244" t="str">
        <f t="shared" si="113"/>
        <v/>
      </c>
    </row>
    <row r="7258" spans="1:2" x14ac:dyDescent="0.2">
      <c r="A7258" t="str">
        <f>IF(C7258&amp;G7258&amp;D7258&lt;&gt;'Funnel setup'!$K$3&amp;'Funnel setup'!$K$4&amp;'Funnel setup'!$K$6,".",IF(A7257=".",1,A7257+1))</f>
        <v>.</v>
      </c>
      <c r="B7258" s="244" t="str">
        <f t="shared" si="113"/>
        <v/>
      </c>
    </row>
    <row r="7259" spans="1:2" x14ac:dyDescent="0.2">
      <c r="A7259" t="str">
        <f>IF(C7259&amp;G7259&amp;D7259&lt;&gt;'Funnel setup'!$K$3&amp;'Funnel setup'!$K$4&amp;'Funnel setup'!$K$6,".",IF(A7258=".",1,A7258+1))</f>
        <v>.</v>
      </c>
      <c r="B7259" s="244" t="str">
        <f t="shared" si="113"/>
        <v/>
      </c>
    </row>
    <row r="7260" spans="1:2" x14ac:dyDescent="0.2">
      <c r="A7260" t="str">
        <f>IF(C7260&amp;G7260&amp;D7260&lt;&gt;'Funnel setup'!$K$3&amp;'Funnel setup'!$K$4&amp;'Funnel setup'!$K$6,".",IF(A7259=".",1,A7259+1))</f>
        <v>.</v>
      </c>
      <c r="B7260" s="244" t="str">
        <f t="shared" si="113"/>
        <v/>
      </c>
    </row>
    <row r="7261" spans="1:2" x14ac:dyDescent="0.2">
      <c r="A7261" t="str">
        <f>IF(C7261&amp;G7261&amp;D7261&lt;&gt;'Funnel setup'!$K$3&amp;'Funnel setup'!$K$4&amp;'Funnel setup'!$K$6,".",IF(A7260=".",1,A7260+1))</f>
        <v>.</v>
      </c>
      <c r="B7261" s="244" t="str">
        <f t="shared" si="113"/>
        <v/>
      </c>
    </row>
    <row r="7262" spans="1:2" x14ac:dyDescent="0.2">
      <c r="A7262" t="str">
        <f>IF(C7262&amp;G7262&amp;D7262&lt;&gt;'Funnel setup'!$K$3&amp;'Funnel setup'!$K$4&amp;'Funnel setup'!$K$6,".",IF(A7261=".",1,A7261+1))</f>
        <v>.</v>
      </c>
      <c r="B7262" s="244" t="str">
        <f t="shared" si="113"/>
        <v/>
      </c>
    </row>
    <row r="7263" spans="1:2" x14ac:dyDescent="0.2">
      <c r="A7263" t="str">
        <f>IF(C7263&amp;G7263&amp;D7263&lt;&gt;'Funnel setup'!$K$3&amp;'Funnel setup'!$K$4&amp;'Funnel setup'!$K$6,".",IF(A7262=".",1,A7262+1))</f>
        <v>.</v>
      </c>
      <c r="B7263" s="244" t="str">
        <f t="shared" si="113"/>
        <v/>
      </c>
    </row>
    <row r="7264" spans="1:2" x14ac:dyDescent="0.2">
      <c r="A7264" t="str">
        <f>IF(C7264&amp;G7264&amp;D7264&lt;&gt;'Funnel setup'!$K$3&amp;'Funnel setup'!$K$4&amp;'Funnel setup'!$K$6,".",IF(A7263=".",1,A7263+1))</f>
        <v>.</v>
      </c>
      <c r="B7264" s="244" t="str">
        <f t="shared" si="113"/>
        <v/>
      </c>
    </row>
    <row r="7265" spans="1:2" x14ac:dyDescent="0.2">
      <c r="A7265" t="str">
        <f>IF(C7265&amp;G7265&amp;D7265&lt;&gt;'Funnel setup'!$K$3&amp;'Funnel setup'!$K$4&amp;'Funnel setup'!$K$6,".",IF(A7264=".",1,A7264+1))</f>
        <v>.</v>
      </c>
      <c r="B7265" s="244" t="str">
        <f t="shared" si="113"/>
        <v/>
      </c>
    </row>
    <row r="7266" spans="1:2" x14ac:dyDescent="0.2">
      <c r="A7266" t="str">
        <f>IF(C7266&amp;G7266&amp;D7266&lt;&gt;'Funnel setup'!$K$3&amp;'Funnel setup'!$K$4&amp;'Funnel setup'!$K$6,".",IF(A7265=".",1,A7265+1))</f>
        <v>.</v>
      </c>
      <c r="B7266" s="244" t="str">
        <f t="shared" si="113"/>
        <v/>
      </c>
    </row>
    <row r="7267" spans="1:2" x14ac:dyDescent="0.2">
      <c r="A7267" t="str">
        <f>IF(C7267&amp;G7267&amp;D7267&lt;&gt;'Funnel setup'!$K$3&amp;'Funnel setup'!$K$4&amp;'Funnel setup'!$K$6,".",IF(A7266=".",1,A7266+1))</f>
        <v>.</v>
      </c>
      <c r="B7267" s="244" t="str">
        <f t="shared" si="113"/>
        <v/>
      </c>
    </row>
    <row r="7268" spans="1:2" x14ac:dyDescent="0.2">
      <c r="A7268" t="str">
        <f>IF(C7268&amp;G7268&amp;D7268&lt;&gt;'Funnel setup'!$K$3&amp;'Funnel setup'!$K$4&amp;'Funnel setup'!$K$6,".",IF(A7267=".",1,A7267+1))</f>
        <v>.</v>
      </c>
      <c r="B7268" s="244" t="str">
        <f t="shared" si="113"/>
        <v/>
      </c>
    </row>
    <row r="7269" spans="1:2" x14ac:dyDescent="0.2">
      <c r="A7269" t="str">
        <f>IF(C7269&amp;G7269&amp;D7269&lt;&gt;'Funnel setup'!$K$3&amp;'Funnel setup'!$K$4&amp;'Funnel setup'!$K$6,".",IF(A7268=".",1,A7268+1))</f>
        <v>.</v>
      </c>
      <c r="B7269" s="244" t="str">
        <f t="shared" si="113"/>
        <v/>
      </c>
    </row>
    <row r="7270" spans="1:2" x14ac:dyDescent="0.2">
      <c r="A7270" t="str">
        <f>IF(C7270&amp;G7270&amp;D7270&lt;&gt;'Funnel setup'!$K$3&amp;'Funnel setup'!$K$4&amp;'Funnel setup'!$K$6,".",IF(A7269=".",1,A7269+1))</f>
        <v>.</v>
      </c>
      <c r="B7270" s="244" t="str">
        <f t="shared" si="113"/>
        <v/>
      </c>
    </row>
    <row r="7271" spans="1:2" x14ac:dyDescent="0.2">
      <c r="A7271" t="str">
        <f>IF(C7271&amp;G7271&amp;D7271&lt;&gt;'Funnel setup'!$K$3&amp;'Funnel setup'!$K$4&amp;'Funnel setup'!$K$6,".",IF(A7270=".",1,A7270+1))</f>
        <v>.</v>
      </c>
      <c r="B7271" s="244" t="str">
        <f t="shared" si="113"/>
        <v/>
      </c>
    </row>
    <row r="7272" spans="1:2" x14ac:dyDescent="0.2">
      <c r="A7272" t="str">
        <f>IF(C7272&amp;G7272&amp;D7272&lt;&gt;'Funnel setup'!$K$3&amp;'Funnel setup'!$K$4&amp;'Funnel setup'!$K$6,".",IF(A7271=".",1,A7271+1))</f>
        <v>.</v>
      </c>
      <c r="B7272" s="244" t="str">
        <f t="shared" si="113"/>
        <v/>
      </c>
    </row>
    <row r="7273" spans="1:2" x14ac:dyDescent="0.2">
      <c r="A7273" t="str">
        <f>IF(C7273&amp;G7273&amp;D7273&lt;&gt;'Funnel setup'!$K$3&amp;'Funnel setup'!$K$4&amp;'Funnel setup'!$K$6,".",IF(A7272=".",1,A7272+1))</f>
        <v>.</v>
      </c>
      <c r="B7273" s="244" t="str">
        <f t="shared" si="113"/>
        <v/>
      </c>
    </row>
    <row r="7274" spans="1:2" x14ac:dyDescent="0.2">
      <c r="A7274" t="str">
        <f>IF(C7274&amp;G7274&amp;D7274&lt;&gt;'Funnel setup'!$K$3&amp;'Funnel setup'!$K$4&amp;'Funnel setup'!$K$6,".",IF(A7273=".",1,A7273+1))</f>
        <v>.</v>
      </c>
      <c r="B7274" s="244" t="str">
        <f t="shared" si="113"/>
        <v/>
      </c>
    </row>
    <row r="7275" spans="1:2" x14ac:dyDescent="0.2">
      <c r="A7275" t="str">
        <f>IF(C7275&amp;G7275&amp;D7275&lt;&gt;'Funnel setup'!$K$3&amp;'Funnel setup'!$K$4&amp;'Funnel setup'!$K$6,".",IF(A7274=".",1,A7274+1))</f>
        <v>.</v>
      </c>
      <c r="B7275" s="244" t="str">
        <f t="shared" si="113"/>
        <v/>
      </c>
    </row>
    <row r="7276" spans="1:2" x14ac:dyDescent="0.2">
      <c r="A7276" t="str">
        <f>IF(C7276&amp;G7276&amp;D7276&lt;&gt;'Funnel setup'!$K$3&amp;'Funnel setup'!$K$4&amp;'Funnel setup'!$K$6,".",IF(A7275=".",1,A7275+1))</f>
        <v>.</v>
      </c>
      <c r="B7276" s="244" t="str">
        <f t="shared" si="113"/>
        <v/>
      </c>
    </row>
    <row r="7277" spans="1:2" x14ac:dyDescent="0.2">
      <c r="A7277" t="str">
        <f>IF(C7277&amp;G7277&amp;D7277&lt;&gt;'Funnel setup'!$K$3&amp;'Funnel setup'!$K$4&amp;'Funnel setup'!$K$6,".",IF(A7276=".",1,A7276+1))</f>
        <v>.</v>
      </c>
      <c r="B7277" s="244" t="str">
        <f t="shared" si="113"/>
        <v/>
      </c>
    </row>
    <row r="7278" spans="1:2" x14ac:dyDescent="0.2">
      <c r="A7278" t="str">
        <f>IF(C7278&amp;G7278&amp;D7278&lt;&gt;'Funnel setup'!$K$3&amp;'Funnel setup'!$K$4&amp;'Funnel setup'!$K$6,".",IF(A7277=".",1,A7277+1))</f>
        <v>.</v>
      </c>
      <c r="B7278" s="244" t="str">
        <f t="shared" si="113"/>
        <v/>
      </c>
    </row>
    <row r="7279" spans="1:2" x14ac:dyDescent="0.2">
      <c r="A7279" t="str">
        <f>IF(C7279&amp;G7279&amp;D7279&lt;&gt;'Funnel setup'!$K$3&amp;'Funnel setup'!$K$4&amp;'Funnel setup'!$K$6,".",IF(A7278=".",1,A7278+1))</f>
        <v>.</v>
      </c>
      <c r="B7279" s="244" t="str">
        <f t="shared" si="113"/>
        <v/>
      </c>
    </row>
    <row r="7280" spans="1:2" x14ac:dyDescent="0.2">
      <c r="A7280" t="str">
        <f>IF(C7280&amp;G7280&amp;D7280&lt;&gt;'Funnel setup'!$K$3&amp;'Funnel setup'!$K$4&amp;'Funnel setup'!$K$6,".",IF(A7279=".",1,A7279+1))</f>
        <v>.</v>
      </c>
      <c r="B7280" s="244" t="str">
        <f t="shared" si="113"/>
        <v/>
      </c>
    </row>
    <row r="7281" spans="1:2" x14ac:dyDescent="0.2">
      <c r="A7281" t="str">
        <f>IF(C7281&amp;G7281&amp;D7281&lt;&gt;'Funnel setup'!$K$3&amp;'Funnel setup'!$K$4&amp;'Funnel setup'!$K$6,".",IF(A7280=".",1,A7280+1))</f>
        <v>.</v>
      </c>
      <c r="B7281" s="244" t="str">
        <f t="shared" si="113"/>
        <v/>
      </c>
    </row>
    <row r="7282" spans="1:2" x14ac:dyDescent="0.2">
      <c r="A7282" t="str">
        <f>IF(C7282&amp;G7282&amp;D7282&lt;&gt;'Funnel setup'!$K$3&amp;'Funnel setup'!$K$4&amp;'Funnel setup'!$K$6,".",IF(A7281=".",1,A7281+1))</f>
        <v>.</v>
      </c>
      <c r="B7282" s="244" t="str">
        <f t="shared" si="113"/>
        <v/>
      </c>
    </row>
    <row r="7283" spans="1:2" x14ac:dyDescent="0.2">
      <c r="A7283" t="str">
        <f>IF(C7283&amp;G7283&amp;D7283&lt;&gt;'Funnel setup'!$K$3&amp;'Funnel setup'!$K$4&amp;'Funnel setup'!$K$6,".",IF(A7282=".",1,A7282+1))</f>
        <v>.</v>
      </c>
      <c r="B7283" s="244" t="str">
        <f t="shared" si="113"/>
        <v/>
      </c>
    </row>
    <row r="7284" spans="1:2" x14ac:dyDescent="0.2">
      <c r="A7284" t="str">
        <f>IF(C7284&amp;G7284&amp;D7284&lt;&gt;'Funnel setup'!$K$3&amp;'Funnel setup'!$K$4&amp;'Funnel setup'!$K$6,".",IF(A7283=".",1,A7283+1))</f>
        <v>.</v>
      </c>
      <c r="B7284" s="244" t="str">
        <f t="shared" si="113"/>
        <v/>
      </c>
    </row>
    <row r="7285" spans="1:2" x14ac:dyDescent="0.2">
      <c r="A7285" t="str">
        <f>IF(C7285&amp;G7285&amp;D7285&lt;&gt;'Funnel setup'!$K$3&amp;'Funnel setup'!$K$4&amp;'Funnel setup'!$K$6,".",IF(A7284=".",1,A7284+1))</f>
        <v>.</v>
      </c>
      <c r="B7285" s="244" t="str">
        <f t="shared" si="113"/>
        <v/>
      </c>
    </row>
    <row r="7286" spans="1:2" x14ac:dyDescent="0.2">
      <c r="A7286" t="str">
        <f>IF(C7286&amp;G7286&amp;D7286&lt;&gt;'Funnel setup'!$K$3&amp;'Funnel setup'!$K$4&amp;'Funnel setup'!$K$6,".",IF(A7285=".",1,A7285+1))</f>
        <v>.</v>
      </c>
      <c r="B7286" s="244" t="str">
        <f t="shared" si="113"/>
        <v/>
      </c>
    </row>
    <row r="7287" spans="1:2" x14ac:dyDescent="0.2">
      <c r="A7287" t="str">
        <f>IF(C7287&amp;G7287&amp;D7287&lt;&gt;'Funnel setup'!$K$3&amp;'Funnel setup'!$K$4&amp;'Funnel setup'!$K$6,".",IF(A7286=".",1,A7286+1))</f>
        <v>.</v>
      </c>
      <c r="B7287" s="244" t="str">
        <f t="shared" si="113"/>
        <v/>
      </c>
    </row>
    <row r="7288" spans="1:2" x14ac:dyDescent="0.2">
      <c r="A7288" t="str">
        <f>IF(C7288&amp;G7288&amp;D7288&lt;&gt;'Funnel setup'!$K$3&amp;'Funnel setup'!$K$4&amp;'Funnel setup'!$K$6,".",IF(A7287=".",1,A7287+1))</f>
        <v>.</v>
      </c>
      <c r="B7288" s="244" t="str">
        <f t="shared" si="113"/>
        <v/>
      </c>
    </row>
    <row r="7289" spans="1:2" x14ac:dyDescent="0.2">
      <c r="A7289" t="str">
        <f>IF(C7289&amp;G7289&amp;D7289&lt;&gt;'Funnel setup'!$K$3&amp;'Funnel setup'!$K$4&amp;'Funnel setup'!$K$6,".",IF(A7288=".",1,A7288+1))</f>
        <v>.</v>
      </c>
      <c r="B7289" s="244" t="str">
        <f t="shared" si="113"/>
        <v/>
      </c>
    </row>
    <row r="7290" spans="1:2" x14ac:dyDescent="0.2">
      <c r="A7290" t="str">
        <f>IF(C7290&amp;G7290&amp;D7290&lt;&gt;'Funnel setup'!$K$3&amp;'Funnel setup'!$K$4&amp;'Funnel setup'!$K$6,".",IF(A7289=".",1,A7289+1))</f>
        <v>.</v>
      </c>
      <c r="B7290" s="244" t="str">
        <f t="shared" si="113"/>
        <v/>
      </c>
    </row>
    <row r="7291" spans="1:2" x14ac:dyDescent="0.2">
      <c r="A7291" t="str">
        <f>IF(C7291&amp;G7291&amp;D7291&lt;&gt;'Funnel setup'!$K$3&amp;'Funnel setup'!$K$4&amp;'Funnel setup'!$K$6,".",IF(A7290=".",1,A7290+1))</f>
        <v>.</v>
      </c>
      <c r="B7291" s="244" t="str">
        <f t="shared" si="113"/>
        <v/>
      </c>
    </row>
    <row r="7292" spans="1:2" x14ac:dyDescent="0.2">
      <c r="A7292" t="str">
        <f>IF(C7292&amp;G7292&amp;D7292&lt;&gt;'Funnel setup'!$K$3&amp;'Funnel setup'!$K$4&amp;'Funnel setup'!$K$6,".",IF(A7291=".",1,A7291+1))</f>
        <v>.</v>
      </c>
      <c r="B7292" s="244" t="str">
        <f t="shared" si="113"/>
        <v/>
      </c>
    </row>
    <row r="7293" spans="1:2" x14ac:dyDescent="0.2">
      <c r="A7293" t="str">
        <f>IF(C7293&amp;G7293&amp;D7293&lt;&gt;'Funnel setup'!$K$3&amp;'Funnel setup'!$K$4&amp;'Funnel setup'!$K$6,".",IF(A7292=".",1,A7292+1))</f>
        <v>.</v>
      </c>
      <c r="B7293" s="244" t="str">
        <f t="shared" si="113"/>
        <v/>
      </c>
    </row>
    <row r="7294" spans="1:2" x14ac:dyDescent="0.2">
      <c r="A7294" t="str">
        <f>IF(C7294&amp;G7294&amp;D7294&lt;&gt;'Funnel setup'!$K$3&amp;'Funnel setup'!$K$4&amp;'Funnel setup'!$K$6,".",IF(A7293=".",1,A7293+1))</f>
        <v>.</v>
      </c>
      <c r="B7294" s="244" t="str">
        <f t="shared" si="113"/>
        <v/>
      </c>
    </row>
    <row r="7295" spans="1:2" x14ac:dyDescent="0.2">
      <c r="A7295" t="str">
        <f>IF(C7295&amp;G7295&amp;D7295&lt;&gt;'Funnel setup'!$K$3&amp;'Funnel setup'!$K$4&amp;'Funnel setup'!$K$6,".",IF(A7294=".",1,A7294+1))</f>
        <v>.</v>
      </c>
      <c r="B7295" s="244" t="str">
        <f t="shared" si="113"/>
        <v/>
      </c>
    </row>
    <row r="7296" spans="1:2" x14ac:dyDescent="0.2">
      <c r="A7296" t="str">
        <f>IF(C7296&amp;G7296&amp;D7296&lt;&gt;'Funnel setup'!$K$3&amp;'Funnel setup'!$K$4&amp;'Funnel setup'!$K$6,".",IF(A7295=".",1,A7295+1))</f>
        <v>.</v>
      </c>
      <c r="B7296" s="244" t="str">
        <f t="shared" si="113"/>
        <v/>
      </c>
    </row>
    <row r="7297" spans="1:2" x14ac:dyDescent="0.2">
      <c r="A7297" t="str">
        <f>IF(C7297&amp;G7297&amp;D7297&lt;&gt;'Funnel setup'!$K$3&amp;'Funnel setup'!$K$4&amp;'Funnel setup'!$K$6,".",IF(A7296=".",1,A7296+1))</f>
        <v>.</v>
      </c>
      <c r="B7297" s="244" t="str">
        <f t="shared" si="113"/>
        <v/>
      </c>
    </row>
    <row r="7298" spans="1:2" x14ac:dyDescent="0.2">
      <c r="A7298" t="str">
        <f>IF(C7298&amp;G7298&amp;D7298&lt;&gt;'Funnel setup'!$K$3&amp;'Funnel setup'!$K$4&amp;'Funnel setup'!$K$6,".",IF(A7297=".",1,A7297+1))</f>
        <v>.</v>
      </c>
      <c r="B7298" s="244" t="str">
        <f t="shared" ref="B7298:B7361" si="114">C7298&amp;D7298&amp;F7298&amp;G7298</f>
        <v/>
      </c>
    </row>
    <row r="7299" spans="1:2" x14ac:dyDescent="0.2">
      <c r="A7299" t="str">
        <f>IF(C7299&amp;G7299&amp;D7299&lt;&gt;'Funnel setup'!$K$3&amp;'Funnel setup'!$K$4&amp;'Funnel setup'!$K$6,".",IF(A7298=".",1,A7298+1))</f>
        <v>.</v>
      </c>
      <c r="B7299" s="244" t="str">
        <f t="shared" si="114"/>
        <v/>
      </c>
    </row>
    <row r="7300" spans="1:2" x14ac:dyDescent="0.2">
      <c r="A7300" t="str">
        <f>IF(C7300&amp;G7300&amp;D7300&lt;&gt;'Funnel setup'!$K$3&amp;'Funnel setup'!$K$4&amp;'Funnel setup'!$K$6,".",IF(A7299=".",1,A7299+1))</f>
        <v>.</v>
      </c>
      <c r="B7300" s="244" t="str">
        <f t="shared" si="114"/>
        <v/>
      </c>
    </row>
    <row r="7301" spans="1:2" x14ac:dyDescent="0.2">
      <c r="A7301" t="str">
        <f>IF(C7301&amp;G7301&amp;D7301&lt;&gt;'Funnel setup'!$K$3&amp;'Funnel setup'!$K$4&amp;'Funnel setup'!$K$6,".",IF(A7300=".",1,A7300+1))</f>
        <v>.</v>
      </c>
      <c r="B7301" s="244" t="str">
        <f t="shared" si="114"/>
        <v/>
      </c>
    </row>
    <row r="7302" spans="1:2" x14ac:dyDescent="0.2">
      <c r="A7302" t="str">
        <f>IF(C7302&amp;G7302&amp;D7302&lt;&gt;'Funnel setup'!$K$3&amp;'Funnel setup'!$K$4&amp;'Funnel setup'!$K$6,".",IF(A7301=".",1,A7301+1))</f>
        <v>.</v>
      </c>
      <c r="B7302" s="244" t="str">
        <f t="shared" si="114"/>
        <v/>
      </c>
    </row>
    <row r="7303" spans="1:2" x14ac:dyDescent="0.2">
      <c r="A7303" t="str">
        <f>IF(C7303&amp;G7303&amp;D7303&lt;&gt;'Funnel setup'!$K$3&amp;'Funnel setup'!$K$4&amp;'Funnel setup'!$K$6,".",IF(A7302=".",1,A7302+1))</f>
        <v>.</v>
      </c>
      <c r="B7303" s="244" t="str">
        <f t="shared" si="114"/>
        <v/>
      </c>
    </row>
    <row r="7304" spans="1:2" x14ac:dyDescent="0.2">
      <c r="A7304" t="str">
        <f>IF(C7304&amp;G7304&amp;D7304&lt;&gt;'Funnel setup'!$K$3&amp;'Funnel setup'!$K$4&amp;'Funnel setup'!$K$6,".",IF(A7303=".",1,A7303+1))</f>
        <v>.</v>
      </c>
      <c r="B7304" s="244" t="str">
        <f t="shared" si="114"/>
        <v/>
      </c>
    </row>
    <row r="7305" spans="1:2" x14ac:dyDescent="0.2">
      <c r="A7305" t="str">
        <f>IF(C7305&amp;G7305&amp;D7305&lt;&gt;'Funnel setup'!$K$3&amp;'Funnel setup'!$K$4&amp;'Funnel setup'!$K$6,".",IF(A7304=".",1,A7304+1))</f>
        <v>.</v>
      </c>
      <c r="B7305" s="244" t="str">
        <f t="shared" si="114"/>
        <v/>
      </c>
    </row>
    <row r="7306" spans="1:2" x14ac:dyDescent="0.2">
      <c r="A7306" t="str">
        <f>IF(C7306&amp;G7306&amp;D7306&lt;&gt;'Funnel setup'!$K$3&amp;'Funnel setup'!$K$4&amp;'Funnel setup'!$K$6,".",IF(A7305=".",1,A7305+1))</f>
        <v>.</v>
      </c>
      <c r="B7306" s="244" t="str">
        <f t="shared" si="114"/>
        <v/>
      </c>
    </row>
    <row r="7307" spans="1:2" x14ac:dyDescent="0.2">
      <c r="A7307" t="str">
        <f>IF(C7307&amp;G7307&amp;D7307&lt;&gt;'Funnel setup'!$K$3&amp;'Funnel setup'!$K$4&amp;'Funnel setup'!$K$6,".",IF(A7306=".",1,A7306+1))</f>
        <v>.</v>
      </c>
      <c r="B7307" s="244" t="str">
        <f t="shared" si="114"/>
        <v/>
      </c>
    </row>
    <row r="7308" spans="1:2" x14ac:dyDescent="0.2">
      <c r="A7308" t="str">
        <f>IF(C7308&amp;G7308&amp;D7308&lt;&gt;'Funnel setup'!$K$3&amp;'Funnel setup'!$K$4&amp;'Funnel setup'!$K$6,".",IF(A7307=".",1,A7307+1))</f>
        <v>.</v>
      </c>
      <c r="B7308" s="244" t="str">
        <f t="shared" si="114"/>
        <v/>
      </c>
    </row>
    <row r="7309" spans="1:2" x14ac:dyDescent="0.2">
      <c r="A7309" t="str">
        <f>IF(C7309&amp;G7309&amp;D7309&lt;&gt;'Funnel setup'!$K$3&amp;'Funnel setup'!$K$4&amp;'Funnel setup'!$K$6,".",IF(A7308=".",1,A7308+1))</f>
        <v>.</v>
      </c>
      <c r="B7309" s="244" t="str">
        <f t="shared" si="114"/>
        <v/>
      </c>
    </row>
    <row r="7310" spans="1:2" x14ac:dyDescent="0.2">
      <c r="A7310" t="str">
        <f>IF(C7310&amp;G7310&amp;D7310&lt;&gt;'Funnel setup'!$K$3&amp;'Funnel setup'!$K$4&amp;'Funnel setup'!$K$6,".",IF(A7309=".",1,A7309+1))</f>
        <v>.</v>
      </c>
      <c r="B7310" s="244" t="str">
        <f t="shared" si="114"/>
        <v/>
      </c>
    </row>
    <row r="7311" spans="1:2" x14ac:dyDescent="0.2">
      <c r="A7311" t="str">
        <f>IF(C7311&amp;G7311&amp;D7311&lt;&gt;'Funnel setup'!$K$3&amp;'Funnel setup'!$K$4&amp;'Funnel setup'!$K$6,".",IF(A7310=".",1,A7310+1))</f>
        <v>.</v>
      </c>
      <c r="B7311" s="244" t="str">
        <f t="shared" si="114"/>
        <v/>
      </c>
    </row>
    <row r="7312" spans="1:2" x14ac:dyDescent="0.2">
      <c r="A7312" t="str">
        <f>IF(C7312&amp;G7312&amp;D7312&lt;&gt;'Funnel setup'!$K$3&amp;'Funnel setup'!$K$4&amp;'Funnel setup'!$K$6,".",IF(A7311=".",1,A7311+1))</f>
        <v>.</v>
      </c>
      <c r="B7312" s="244" t="str">
        <f t="shared" si="114"/>
        <v/>
      </c>
    </row>
    <row r="7313" spans="1:2" x14ac:dyDescent="0.2">
      <c r="A7313" t="str">
        <f>IF(C7313&amp;G7313&amp;D7313&lt;&gt;'Funnel setup'!$K$3&amp;'Funnel setup'!$K$4&amp;'Funnel setup'!$K$6,".",IF(A7312=".",1,A7312+1))</f>
        <v>.</v>
      </c>
      <c r="B7313" s="244" t="str">
        <f t="shared" si="114"/>
        <v/>
      </c>
    </row>
    <row r="7314" spans="1:2" x14ac:dyDescent="0.2">
      <c r="A7314" t="str">
        <f>IF(C7314&amp;G7314&amp;D7314&lt;&gt;'Funnel setup'!$K$3&amp;'Funnel setup'!$K$4&amp;'Funnel setup'!$K$6,".",IF(A7313=".",1,A7313+1))</f>
        <v>.</v>
      </c>
      <c r="B7314" s="244" t="str">
        <f t="shared" si="114"/>
        <v/>
      </c>
    </row>
    <row r="7315" spans="1:2" x14ac:dyDescent="0.2">
      <c r="A7315" t="str">
        <f>IF(C7315&amp;G7315&amp;D7315&lt;&gt;'Funnel setup'!$K$3&amp;'Funnel setup'!$K$4&amp;'Funnel setup'!$K$6,".",IF(A7314=".",1,A7314+1))</f>
        <v>.</v>
      </c>
      <c r="B7315" s="244" t="str">
        <f t="shared" si="114"/>
        <v/>
      </c>
    </row>
    <row r="7316" spans="1:2" x14ac:dyDescent="0.2">
      <c r="A7316" t="str">
        <f>IF(C7316&amp;G7316&amp;D7316&lt;&gt;'Funnel setup'!$K$3&amp;'Funnel setup'!$K$4&amp;'Funnel setup'!$K$6,".",IF(A7315=".",1,A7315+1))</f>
        <v>.</v>
      </c>
      <c r="B7316" s="244" t="str">
        <f t="shared" si="114"/>
        <v/>
      </c>
    </row>
    <row r="7317" spans="1:2" x14ac:dyDescent="0.2">
      <c r="A7317" t="str">
        <f>IF(C7317&amp;G7317&amp;D7317&lt;&gt;'Funnel setup'!$K$3&amp;'Funnel setup'!$K$4&amp;'Funnel setup'!$K$6,".",IF(A7316=".",1,A7316+1))</f>
        <v>.</v>
      </c>
      <c r="B7317" s="244" t="str">
        <f t="shared" si="114"/>
        <v/>
      </c>
    </row>
    <row r="7318" spans="1:2" x14ac:dyDescent="0.2">
      <c r="A7318" t="str">
        <f>IF(C7318&amp;G7318&amp;D7318&lt;&gt;'Funnel setup'!$K$3&amp;'Funnel setup'!$K$4&amp;'Funnel setup'!$K$6,".",IF(A7317=".",1,A7317+1))</f>
        <v>.</v>
      </c>
      <c r="B7318" s="244" t="str">
        <f t="shared" si="114"/>
        <v/>
      </c>
    </row>
    <row r="7319" spans="1:2" x14ac:dyDescent="0.2">
      <c r="A7319" t="str">
        <f>IF(C7319&amp;G7319&amp;D7319&lt;&gt;'Funnel setup'!$K$3&amp;'Funnel setup'!$K$4&amp;'Funnel setup'!$K$6,".",IF(A7318=".",1,A7318+1))</f>
        <v>.</v>
      </c>
      <c r="B7319" s="244" t="str">
        <f t="shared" si="114"/>
        <v/>
      </c>
    </row>
    <row r="7320" spans="1:2" x14ac:dyDescent="0.2">
      <c r="A7320" t="str">
        <f>IF(C7320&amp;G7320&amp;D7320&lt;&gt;'Funnel setup'!$K$3&amp;'Funnel setup'!$K$4&amp;'Funnel setup'!$K$6,".",IF(A7319=".",1,A7319+1))</f>
        <v>.</v>
      </c>
      <c r="B7320" s="244" t="str">
        <f t="shared" si="114"/>
        <v/>
      </c>
    </row>
    <row r="7321" spans="1:2" x14ac:dyDescent="0.2">
      <c r="A7321" t="str">
        <f>IF(C7321&amp;G7321&amp;D7321&lt;&gt;'Funnel setup'!$K$3&amp;'Funnel setup'!$K$4&amp;'Funnel setup'!$K$6,".",IF(A7320=".",1,A7320+1))</f>
        <v>.</v>
      </c>
      <c r="B7321" s="244" t="str">
        <f t="shared" si="114"/>
        <v/>
      </c>
    </row>
    <row r="7322" spans="1:2" x14ac:dyDescent="0.2">
      <c r="A7322" t="str">
        <f>IF(C7322&amp;G7322&amp;D7322&lt;&gt;'Funnel setup'!$K$3&amp;'Funnel setup'!$K$4&amp;'Funnel setup'!$K$6,".",IF(A7321=".",1,A7321+1))</f>
        <v>.</v>
      </c>
      <c r="B7322" s="244" t="str">
        <f t="shared" si="114"/>
        <v/>
      </c>
    </row>
    <row r="7323" spans="1:2" x14ac:dyDescent="0.2">
      <c r="A7323" t="str">
        <f>IF(C7323&amp;G7323&amp;D7323&lt;&gt;'Funnel setup'!$K$3&amp;'Funnel setup'!$K$4&amp;'Funnel setup'!$K$6,".",IF(A7322=".",1,A7322+1))</f>
        <v>.</v>
      </c>
      <c r="B7323" s="244" t="str">
        <f t="shared" si="114"/>
        <v/>
      </c>
    </row>
    <row r="7324" spans="1:2" x14ac:dyDescent="0.2">
      <c r="A7324" t="str">
        <f>IF(C7324&amp;G7324&amp;D7324&lt;&gt;'Funnel setup'!$K$3&amp;'Funnel setup'!$K$4&amp;'Funnel setup'!$K$6,".",IF(A7323=".",1,A7323+1))</f>
        <v>.</v>
      </c>
      <c r="B7324" s="244" t="str">
        <f t="shared" si="114"/>
        <v/>
      </c>
    </row>
    <row r="7325" spans="1:2" x14ac:dyDescent="0.2">
      <c r="A7325" t="str">
        <f>IF(C7325&amp;G7325&amp;D7325&lt;&gt;'Funnel setup'!$K$3&amp;'Funnel setup'!$K$4&amp;'Funnel setup'!$K$6,".",IF(A7324=".",1,A7324+1))</f>
        <v>.</v>
      </c>
      <c r="B7325" s="244" t="str">
        <f t="shared" si="114"/>
        <v/>
      </c>
    </row>
    <row r="7326" spans="1:2" x14ac:dyDescent="0.2">
      <c r="A7326" t="str">
        <f>IF(C7326&amp;G7326&amp;D7326&lt;&gt;'Funnel setup'!$K$3&amp;'Funnel setup'!$K$4&amp;'Funnel setup'!$K$6,".",IF(A7325=".",1,A7325+1))</f>
        <v>.</v>
      </c>
      <c r="B7326" s="244" t="str">
        <f t="shared" si="114"/>
        <v/>
      </c>
    </row>
    <row r="7327" spans="1:2" x14ac:dyDescent="0.2">
      <c r="A7327" t="str">
        <f>IF(C7327&amp;G7327&amp;D7327&lt;&gt;'Funnel setup'!$K$3&amp;'Funnel setup'!$K$4&amp;'Funnel setup'!$K$6,".",IF(A7326=".",1,A7326+1))</f>
        <v>.</v>
      </c>
      <c r="B7327" s="244" t="str">
        <f t="shared" si="114"/>
        <v/>
      </c>
    </row>
    <row r="7328" spans="1:2" x14ac:dyDescent="0.2">
      <c r="A7328" t="str">
        <f>IF(C7328&amp;G7328&amp;D7328&lt;&gt;'Funnel setup'!$K$3&amp;'Funnel setup'!$K$4&amp;'Funnel setup'!$K$6,".",IF(A7327=".",1,A7327+1))</f>
        <v>.</v>
      </c>
      <c r="B7328" s="244" t="str">
        <f t="shared" si="114"/>
        <v/>
      </c>
    </row>
    <row r="7329" spans="1:2" x14ac:dyDescent="0.2">
      <c r="A7329" t="str">
        <f>IF(C7329&amp;G7329&amp;D7329&lt;&gt;'Funnel setup'!$K$3&amp;'Funnel setup'!$K$4&amp;'Funnel setup'!$K$6,".",IF(A7328=".",1,A7328+1))</f>
        <v>.</v>
      </c>
      <c r="B7329" s="244" t="str">
        <f t="shared" si="114"/>
        <v/>
      </c>
    </row>
    <row r="7330" spans="1:2" x14ac:dyDescent="0.2">
      <c r="A7330" t="str">
        <f>IF(C7330&amp;G7330&amp;D7330&lt;&gt;'Funnel setup'!$K$3&amp;'Funnel setup'!$K$4&amp;'Funnel setup'!$K$6,".",IF(A7329=".",1,A7329+1))</f>
        <v>.</v>
      </c>
      <c r="B7330" s="244" t="str">
        <f t="shared" si="114"/>
        <v/>
      </c>
    </row>
    <row r="7331" spans="1:2" x14ac:dyDescent="0.2">
      <c r="A7331" t="str">
        <f>IF(C7331&amp;G7331&amp;D7331&lt;&gt;'Funnel setup'!$K$3&amp;'Funnel setup'!$K$4&amp;'Funnel setup'!$K$6,".",IF(A7330=".",1,A7330+1))</f>
        <v>.</v>
      </c>
      <c r="B7331" s="244" t="str">
        <f t="shared" si="114"/>
        <v/>
      </c>
    </row>
    <row r="7332" spans="1:2" x14ac:dyDescent="0.2">
      <c r="A7332" t="str">
        <f>IF(C7332&amp;G7332&amp;D7332&lt;&gt;'Funnel setup'!$K$3&amp;'Funnel setup'!$K$4&amp;'Funnel setup'!$K$6,".",IF(A7331=".",1,A7331+1))</f>
        <v>.</v>
      </c>
      <c r="B7332" s="244" t="str">
        <f t="shared" si="114"/>
        <v/>
      </c>
    </row>
    <row r="7333" spans="1:2" x14ac:dyDescent="0.2">
      <c r="A7333" t="str">
        <f>IF(C7333&amp;G7333&amp;D7333&lt;&gt;'Funnel setup'!$K$3&amp;'Funnel setup'!$K$4&amp;'Funnel setup'!$K$6,".",IF(A7332=".",1,A7332+1))</f>
        <v>.</v>
      </c>
      <c r="B7333" s="244" t="str">
        <f t="shared" si="114"/>
        <v/>
      </c>
    </row>
    <row r="7334" spans="1:2" x14ac:dyDescent="0.2">
      <c r="A7334" t="str">
        <f>IF(C7334&amp;G7334&amp;D7334&lt;&gt;'Funnel setup'!$K$3&amp;'Funnel setup'!$K$4&amp;'Funnel setup'!$K$6,".",IF(A7333=".",1,A7333+1))</f>
        <v>.</v>
      </c>
      <c r="B7334" s="244" t="str">
        <f t="shared" si="114"/>
        <v/>
      </c>
    </row>
    <row r="7335" spans="1:2" x14ac:dyDescent="0.2">
      <c r="A7335" t="str">
        <f>IF(C7335&amp;G7335&amp;D7335&lt;&gt;'Funnel setup'!$K$3&amp;'Funnel setup'!$K$4&amp;'Funnel setup'!$K$6,".",IF(A7334=".",1,A7334+1))</f>
        <v>.</v>
      </c>
      <c r="B7335" s="244" t="str">
        <f t="shared" si="114"/>
        <v/>
      </c>
    </row>
    <row r="7336" spans="1:2" x14ac:dyDescent="0.2">
      <c r="A7336" t="str">
        <f>IF(C7336&amp;G7336&amp;D7336&lt;&gt;'Funnel setup'!$K$3&amp;'Funnel setup'!$K$4&amp;'Funnel setup'!$K$6,".",IF(A7335=".",1,A7335+1))</f>
        <v>.</v>
      </c>
      <c r="B7336" s="244" t="str">
        <f t="shared" si="114"/>
        <v/>
      </c>
    </row>
    <row r="7337" spans="1:2" x14ac:dyDescent="0.2">
      <c r="A7337" t="str">
        <f>IF(C7337&amp;G7337&amp;D7337&lt;&gt;'Funnel setup'!$K$3&amp;'Funnel setup'!$K$4&amp;'Funnel setup'!$K$6,".",IF(A7336=".",1,A7336+1))</f>
        <v>.</v>
      </c>
      <c r="B7337" s="244" t="str">
        <f t="shared" si="114"/>
        <v/>
      </c>
    </row>
    <row r="7338" spans="1:2" x14ac:dyDescent="0.2">
      <c r="A7338" t="str">
        <f>IF(C7338&amp;G7338&amp;D7338&lt;&gt;'Funnel setup'!$K$3&amp;'Funnel setup'!$K$4&amp;'Funnel setup'!$K$6,".",IF(A7337=".",1,A7337+1))</f>
        <v>.</v>
      </c>
      <c r="B7338" s="244" t="str">
        <f t="shared" si="114"/>
        <v/>
      </c>
    </row>
    <row r="7339" spans="1:2" x14ac:dyDescent="0.2">
      <c r="A7339" t="str">
        <f>IF(C7339&amp;G7339&amp;D7339&lt;&gt;'Funnel setup'!$K$3&amp;'Funnel setup'!$K$4&amp;'Funnel setup'!$K$6,".",IF(A7338=".",1,A7338+1))</f>
        <v>.</v>
      </c>
      <c r="B7339" s="244" t="str">
        <f t="shared" si="114"/>
        <v/>
      </c>
    </row>
    <row r="7340" spans="1:2" x14ac:dyDescent="0.2">
      <c r="A7340" t="str">
        <f>IF(C7340&amp;G7340&amp;D7340&lt;&gt;'Funnel setup'!$K$3&amp;'Funnel setup'!$K$4&amp;'Funnel setup'!$K$6,".",IF(A7339=".",1,A7339+1))</f>
        <v>.</v>
      </c>
      <c r="B7340" s="244" t="str">
        <f t="shared" si="114"/>
        <v/>
      </c>
    </row>
    <row r="7341" spans="1:2" x14ac:dyDescent="0.2">
      <c r="A7341" t="str">
        <f>IF(C7341&amp;G7341&amp;D7341&lt;&gt;'Funnel setup'!$K$3&amp;'Funnel setup'!$K$4&amp;'Funnel setup'!$K$6,".",IF(A7340=".",1,A7340+1))</f>
        <v>.</v>
      </c>
      <c r="B7341" s="244" t="str">
        <f t="shared" si="114"/>
        <v/>
      </c>
    </row>
    <row r="7342" spans="1:2" x14ac:dyDescent="0.2">
      <c r="A7342" t="str">
        <f>IF(C7342&amp;G7342&amp;D7342&lt;&gt;'Funnel setup'!$K$3&amp;'Funnel setup'!$K$4&amp;'Funnel setup'!$K$6,".",IF(A7341=".",1,A7341+1))</f>
        <v>.</v>
      </c>
      <c r="B7342" s="244" t="str">
        <f t="shared" si="114"/>
        <v/>
      </c>
    </row>
    <row r="7343" spans="1:2" x14ac:dyDescent="0.2">
      <c r="A7343" t="str">
        <f>IF(C7343&amp;G7343&amp;D7343&lt;&gt;'Funnel setup'!$K$3&amp;'Funnel setup'!$K$4&amp;'Funnel setup'!$K$6,".",IF(A7342=".",1,A7342+1))</f>
        <v>.</v>
      </c>
      <c r="B7343" s="244" t="str">
        <f t="shared" si="114"/>
        <v/>
      </c>
    </row>
    <row r="7344" spans="1:2" x14ac:dyDescent="0.2">
      <c r="A7344" t="str">
        <f>IF(C7344&amp;G7344&amp;D7344&lt;&gt;'Funnel setup'!$K$3&amp;'Funnel setup'!$K$4&amp;'Funnel setup'!$K$6,".",IF(A7343=".",1,A7343+1))</f>
        <v>.</v>
      </c>
      <c r="B7344" s="244" t="str">
        <f t="shared" si="114"/>
        <v/>
      </c>
    </row>
    <row r="7345" spans="1:2" x14ac:dyDescent="0.2">
      <c r="A7345" t="str">
        <f>IF(C7345&amp;G7345&amp;D7345&lt;&gt;'Funnel setup'!$K$3&amp;'Funnel setup'!$K$4&amp;'Funnel setup'!$K$6,".",IF(A7344=".",1,A7344+1))</f>
        <v>.</v>
      </c>
      <c r="B7345" s="244" t="str">
        <f t="shared" si="114"/>
        <v/>
      </c>
    </row>
    <row r="7346" spans="1:2" x14ac:dyDescent="0.2">
      <c r="A7346" t="str">
        <f>IF(C7346&amp;G7346&amp;D7346&lt;&gt;'Funnel setup'!$K$3&amp;'Funnel setup'!$K$4&amp;'Funnel setup'!$K$6,".",IF(A7345=".",1,A7345+1))</f>
        <v>.</v>
      </c>
      <c r="B7346" s="244" t="str">
        <f t="shared" si="114"/>
        <v/>
      </c>
    </row>
    <row r="7347" spans="1:2" x14ac:dyDescent="0.2">
      <c r="A7347" t="str">
        <f>IF(C7347&amp;G7347&amp;D7347&lt;&gt;'Funnel setup'!$K$3&amp;'Funnel setup'!$K$4&amp;'Funnel setup'!$K$6,".",IF(A7346=".",1,A7346+1))</f>
        <v>.</v>
      </c>
      <c r="B7347" s="244" t="str">
        <f t="shared" si="114"/>
        <v/>
      </c>
    </row>
    <row r="7348" spans="1:2" x14ac:dyDescent="0.2">
      <c r="A7348" t="str">
        <f>IF(C7348&amp;G7348&amp;D7348&lt;&gt;'Funnel setup'!$K$3&amp;'Funnel setup'!$K$4&amp;'Funnel setup'!$K$6,".",IF(A7347=".",1,A7347+1))</f>
        <v>.</v>
      </c>
      <c r="B7348" s="244" t="str">
        <f t="shared" si="114"/>
        <v/>
      </c>
    </row>
    <row r="7349" spans="1:2" x14ac:dyDescent="0.2">
      <c r="A7349" t="str">
        <f>IF(C7349&amp;G7349&amp;D7349&lt;&gt;'Funnel setup'!$K$3&amp;'Funnel setup'!$K$4&amp;'Funnel setup'!$K$6,".",IF(A7348=".",1,A7348+1))</f>
        <v>.</v>
      </c>
      <c r="B7349" s="244" t="str">
        <f t="shared" si="114"/>
        <v/>
      </c>
    </row>
    <row r="7350" spans="1:2" x14ac:dyDescent="0.2">
      <c r="A7350" t="str">
        <f>IF(C7350&amp;G7350&amp;D7350&lt;&gt;'Funnel setup'!$K$3&amp;'Funnel setup'!$K$4&amp;'Funnel setup'!$K$6,".",IF(A7349=".",1,A7349+1))</f>
        <v>.</v>
      </c>
      <c r="B7350" s="244" t="str">
        <f t="shared" si="114"/>
        <v/>
      </c>
    </row>
    <row r="7351" spans="1:2" x14ac:dyDescent="0.2">
      <c r="A7351" t="str">
        <f>IF(C7351&amp;G7351&amp;D7351&lt;&gt;'Funnel setup'!$K$3&amp;'Funnel setup'!$K$4&amp;'Funnel setup'!$K$6,".",IF(A7350=".",1,A7350+1))</f>
        <v>.</v>
      </c>
      <c r="B7351" s="244" t="str">
        <f t="shared" si="114"/>
        <v/>
      </c>
    </row>
    <row r="7352" spans="1:2" x14ac:dyDescent="0.2">
      <c r="A7352" t="str">
        <f>IF(C7352&amp;G7352&amp;D7352&lt;&gt;'Funnel setup'!$K$3&amp;'Funnel setup'!$K$4&amp;'Funnel setup'!$K$6,".",IF(A7351=".",1,A7351+1))</f>
        <v>.</v>
      </c>
      <c r="B7352" s="244" t="str">
        <f t="shared" si="114"/>
        <v/>
      </c>
    </row>
    <row r="7353" spans="1:2" x14ac:dyDescent="0.2">
      <c r="A7353" t="str">
        <f>IF(C7353&amp;G7353&amp;D7353&lt;&gt;'Funnel setup'!$K$3&amp;'Funnel setup'!$K$4&amp;'Funnel setup'!$K$6,".",IF(A7352=".",1,A7352+1))</f>
        <v>.</v>
      </c>
      <c r="B7353" s="244" t="str">
        <f t="shared" si="114"/>
        <v/>
      </c>
    </row>
    <row r="7354" spans="1:2" x14ac:dyDescent="0.2">
      <c r="A7354" t="str">
        <f>IF(C7354&amp;G7354&amp;D7354&lt;&gt;'Funnel setup'!$K$3&amp;'Funnel setup'!$K$4&amp;'Funnel setup'!$K$6,".",IF(A7353=".",1,A7353+1))</f>
        <v>.</v>
      </c>
      <c r="B7354" s="244" t="str">
        <f t="shared" si="114"/>
        <v/>
      </c>
    </row>
    <row r="7355" spans="1:2" x14ac:dyDescent="0.2">
      <c r="A7355" t="str">
        <f>IF(C7355&amp;G7355&amp;D7355&lt;&gt;'Funnel setup'!$K$3&amp;'Funnel setup'!$K$4&amp;'Funnel setup'!$K$6,".",IF(A7354=".",1,A7354+1))</f>
        <v>.</v>
      </c>
      <c r="B7355" s="244" t="str">
        <f t="shared" si="114"/>
        <v/>
      </c>
    </row>
    <row r="7356" spans="1:2" x14ac:dyDescent="0.2">
      <c r="A7356" t="str">
        <f>IF(C7356&amp;G7356&amp;D7356&lt;&gt;'Funnel setup'!$K$3&amp;'Funnel setup'!$K$4&amp;'Funnel setup'!$K$6,".",IF(A7355=".",1,A7355+1))</f>
        <v>.</v>
      </c>
      <c r="B7356" s="244" t="str">
        <f t="shared" si="114"/>
        <v/>
      </c>
    </row>
    <row r="7357" spans="1:2" x14ac:dyDescent="0.2">
      <c r="A7357" t="str">
        <f>IF(C7357&amp;G7357&amp;D7357&lt;&gt;'Funnel setup'!$K$3&amp;'Funnel setup'!$K$4&amp;'Funnel setup'!$K$6,".",IF(A7356=".",1,A7356+1))</f>
        <v>.</v>
      </c>
      <c r="B7357" s="244" t="str">
        <f t="shared" si="114"/>
        <v/>
      </c>
    </row>
    <row r="7358" spans="1:2" x14ac:dyDescent="0.2">
      <c r="A7358" t="str">
        <f>IF(C7358&amp;G7358&amp;D7358&lt;&gt;'Funnel setup'!$K$3&amp;'Funnel setup'!$K$4&amp;'Funnel setup'!$K$6,".",IF(A7357=".",1,A7357+1))</f>
        <v>.</v>
      </c>
      <c r="B7358" s="244" t="str">
        <f t="shared" si="114"/>
        <v/>
      </c>
    </row>
    <row r="7359" spans="1:2" x14ac:dyDescent="0.2">
      <c r="A7359" t="str">
        <f>IF(C7359&amp;G7359&amp;D7359&lt;&gt;'Funnel setup'!$K$3&amp;'Funnel setup'!$K$4&amp;'Funnel setup'!$K$6,".",IF(A7358=".",1,A7358+1))</f>
        <v>.</v>
      </c>
      <c r="B7359" s="244" t="str">
        <f t="shared" si="114"/>
        <v/>
      </c>
    </row>
    <row r="7360" spans="1:2" x14ac:dyDescent="0.2">
      <c r="A7360" t="str">
        <f>IF(C7360&amp;G7360&amp;D7360&lt;&gt;'Funnel setup'!$K$3&amp;'Funnel setup'!$K$4&amp;'Funnel setup'!$K$6,".",IF(A7359=".",1,A7359+1))</f>
        <v>.</v>
      </c>
      <c r="B7360" s="244" t="str">
        <f t="shared" si="114"/>
        <v/>
      </c>
    </row>
    <row r="7361" spans="1:2" x14ac:dyDescent="0.2">
      <c r="A7361" t="str">
        <f>IF(C7361&amp;G7361&amp;D7361&lt;&gt;'Funnel setup'!$K$3&amp;'Funnel setup'!$K$4&amp;'Funnel setup'!$K$6,".",IF(A7360=".",1,A7360+1))</f>
        <v>.</v>
      </c>
      <c r="B7361" s="244" t="str">
        <f t="shared" si="114"/>
        <v/>
      </c>
    </row>
    <row r="7362" spans="1:2" x14ac:dyDescent="0.2">
      <c r="A7362" t="str">
        <f>IF(C7362&amp;G7362&amp;D7362&lt;&gt;'Funnel setup'!$K$3&amp;'Funnel setup'!$K$4&amp;'Funnel setup'!$K$6,".",IF(A7361=".",1,A7361+1))</f>
        <v>.</v>
      </c>
      <c r="B7362" s="244" t="str">
        <f t="shared" ref="B7362:B7425" si="115">C7362&amp;D7362&amp;F7362&amp;G7362</f>
        <v/>
      </c>
    </row>
    <row r="7363" spans="1:2" x14ac:dyDescent="0.2">
      <c r="A7363" t="str">
        <f>IF(C7363&amp;G7363&amp;D7363&lt;&gt;'Funnel setup'!$K$3&amp;'Funnel setup'!$K$4&amp;'Funnel setup'!$K$6,".",IF(A7362=".",1,A7362+1))</f>
        <v>.</v>
      </c>
      <c r="B7363" s="244" t="str">
        <f t="shared" si="115"/>
        <v/>
      </c>
    </row>
    <row r="7364" spans="1:2" x14ac:dyDescent="0.2">
      <c r="A7364" t="str">
        <f>IF(C7364&amp;G7364&amp;D7364&lt;&gt;'Funnel setup'!$K$3&amp;'Funnel setup'!$K$4&amp;'Funnel setup'!$K$6,".",IF(A7363=".",1,A7363+1))</f>
        <v>.</v>
      </c>
      <c r="B7364" s="244" t="str">
        <f t="shared" si="115"/>
        <v/>
      </c>
    </row>
    <row r="7365" spans="1:2" x14ac:dyDescent="0.2">
      <c r="A7365" t="str">
        <f>IF(C7365&amp;G7365&amp;D7365&lt;&gt;'Funnel setup'!$K$3&amp;'Funnel setup'!$K$4&amp;'Funnel setup'!$K$6,".",IF(A7364=".",1,A7364+1))</f>
        <v>.</v>
      </c>
      <c r="B7365" s="244" t="str">
        <f t="shared" si="115"/>
        <v/>
      </c>
    </row>
    <row r="7366" spans="1:2" x14ac:dyDescent="0.2">
      <c r="A7366" t="str">
        <f>IF(C7366&amp;G7366&amp;D7366&lt;&gt;'Funnel setup'!$K$3&amp;'Funnel setup'!$K$4&amp;'Funnel setup'!$K$6,".",IF(A7365=".",1,A7365+1))</f>
        <v>.</v>
      </c>
      <c r="B7366" s="244" t="str">
        <f t="shared" si="115"/>
        <v/>
      </c>
    </row>
    <row r="7367" spans="1:2" x14ac:dyDescent="0.2">
      <c r="A7367" t="str">
        <f>IF(C7367&amp;G7367&amp;D7367&lt;&gt;'Funnel setup'!$K$3&amp;'Funnel setup'!$K$4&amp;'Funnel setup'!$K$6,".",IF(A7366=".",1,A7366+1))</f>
        <v>.</v>
      </c>
      <c r="B7367" s="244" t="str">
        <f t="shared" si="115"/>
        <v/>
      </c>
    </row>
    <row r="7368" spans="1:2" x14ac:dyDescent="0.2">
      <c r="A7368" t="str">
        <f>IF(C7368&amp;G7368&amp;D7368&lt;&gt;'Funnel setup'!$K$3&amp;'Funnel setup'!$K$4&amp;'Funnel setup'!$K$6,".",IF(A7367=".",1,A7367+1))</f>
        <v>.</v>
      </c>
      <c r="B7368" s="244" t="str">
        <f t="shared" si="115"/>
        <v/>
      </c>
    </row>
    <row r="7369" spans="1:2" x14ac:dyDescent="0.2">
      <c r="A7369" t="str">
        <f>IF(C7369&amp;G7369&amp;D7369&lt;&gt;'Funnel setup'!$K$3&amp;'Funnel setup'!$K$4&amp;'Funnel setup'!$K$6,".",IF(A7368=".",1,A7368+1))</f>
        <v>.</v>
      </c>
      <c r="B7369" s="244" t="str">
        <f t="shared" si="115"/>
        <v/>
      </c>
    </row>
    <row r="7370" spans="1:2" x14ac:dyDescent="0.2">
      <c r="A7370" t="str">
        <f>IF(C7370&amp;G7370&amp;D7370&lt;&gt;'Funnel setup'!$K$3&amp;'Funnel setup'!$K$4&amp;'Funnel setup'!$K$6,".",IF(A7369=".",1,A7369+1))</f>
        <v>.</v>
      </c>
      <c r="B7370" s="244" t="str">
        <f t="shared" si="115"/>
        <v/>
      </c>
    </row>
    <row r="7371" spans="1:2" x14ac:dyDescent="0.2">
      <c r="A7371" t="str">
        <f>IF(C7371&amp;G7371&amp;D7371&lt;&gt;'Funnel setup'!$K$3&amp;'Funnel setup'!$K$4&amp;'Funnel setup'!$K$6,".",IF(A7370=".",1,A7370+1))</f>
        <v>.</v>
      </c>
      <c r="B7371" s="244" t="str">
        <f t="shared" si="115"/>
        <v/>
      </c>
    </row>
    <row r="7372" spans="1:2" x14ac:dyDescent="0.2">
      <c r="A7372" t="str">
        <f>IF(C7372&amp;G7372&amp;D7372&lt;&gt;'Funnel setup'!$K$3&amp;'Funnel setup'!$K$4&amp;'Funnel setup'!$K$6,".",IF(A7371=".",1,A7371+1))</f>
        <v>.</v>
      </c>
      <c r="B7372" s="244" t="str">
        <f t="shared" si="115"/>
        <v/>
      </c>
    </row>
    <row r="7373" spans="1:2" x14ac:dyDescent="0.2">
      <c r="A7373" t="str">
        <f>IF(C7373&amp;G7373&amp;D7373&lt;&gt;'Funnel setup'!$K$3&amp;'Funnel setup'!$K$4&amp;'Funnel setup'!$K$6,".",IF(A7372=".",1,A7372+1))</f>
        <v>.</v>
      </c>
      <c r="B7373" s="244" t="str">
        <f t="shared" si="115"/>
        <v/>
      </c>
    </row>
    <row r="7374" spans="1:2" x14ac:dyDescent="0.2">
      <c r="A7374" t="str">
        <f>IF(C7374&amp;G7374&amp;D7374&lt;&gt;'Funnel setup'!$K$3&amp;'Funnel setup'!$K$4&amp;'Funnel setup'!$K$6,".",IF(A7373=".",1,A7373+1))</f>
        <v>.</v>
      </c>
      <c r="B7374" s="244" t="str">
        <f t="shared" si="115"/>
        <v/>
      </c>
    </row>
    <row r="7375" spans="1:2" x14ac:dyDescent="0.2">
      <c r="A7375" t="str">
        <f>IF(C7375&amp;G7375&amp;D7375&lt;&gt;'Funnel setup'!$K$3&amp;'Funnel setup'!$K$4&amp;'Funnel setup'!$K$6,".",IF(A7374=".",1,A7374+1))</f>
        <v>.</v>
      </c>
      <c r="B7375" s="244" t="str">
        <f t="shared" si="115"/>
        <v/>
      </c>
    </row>
    <row r="7376" spans="1:2" x14ac:dyDescent="0.2">
      <c r="A7376" t="str">
        <f>IF(C7376&amp;G7376&amp;D7376&lt;&gt;'Funnel setup'!$K$3&amp;'Funnel setup'!$K$4&amp;'Funnel setup'!$K$6,".",IF(A7375=".",1,A7375+1))</f>
        <v>.</v>
      </c>
      <c r="B7376" s="244" t="str">
        <f t="shared" si="115"/>
        <v/>
      </c>
    </row>
    <row r="7377" spans="1:2" x14ac:dyDescent="0.2">
      <c r="A7377" t="str">
        <f>IF(C7377&amp;G7377&amp;D7377&lt;&gt;'Funnel setup'!$K$3&amp;'Funnel setup'!$K$4&amp;'Funnel setup'!$K$6,".",IF(A7376=".",1,A7376+1))</f>
        <v>.</v>
      </c>
      <c r="B7377" s="244" t="str">
        <f t="shared" si="115"/>
        <v/>
      </c>
    </row>
    <row r="7378" spans="1:2" x14ac:dyDescent="0.2">
      <c r="A7378" t="str">
        <f>IF(C7378&amp;G7378&amp;D7378&lt;&gt;'Funnel setup'!$K$3&amp;'Funnel setup'!$K$4&amp;'Funnel setup'!$K$6,".",IF(A7377=".",1,A7377+1))</f>
        <v>.</v>
      </c>
      <c r="B7378" s="244" t="str">
        <f t="shared" si="115"/>
        <v/>
      </c>
    </row>
    <row r="7379" spans="1:2" x14ac:dyDescent="0.2">
      <c r="A7379" t="str">
        <f>IF(C7379&amp;G7379&amp;D7379&lt;&gt;'Funnel setup'!$K$3&amp;'Funnel setup'!$K$4&amp;'Funnel setup'!$K$6,".",IF(A7378=".",1,A7378+1))</f>
        <v>.</v>
      </c>
      <c r="B7379" s="244" t="str">
        <f t="shared" si="115"/>
        <v/>
      </c>
    </row>
    <row r="7380" spans="1:2" x14ac:dyDescent="0.2">
      <c r="A7380" t="str">
        <f>IF(C7380&amp;G7380&amp;D7380&lt;&gt;'Funnel setup'!$K$3&amp;'Funnel setup'!$K$4&amp;'Funnel setup'!$K$6,".",IF(A7379=".",1,A7379+1))</f>
        <v>.</v>
      </c>
      <c r="B7380" s="244" t="str">
        <f t="shared" si="115"/>
        <v/>
      </c>
    </row>
    <row r="7381" spans="1:2" x14ac:dyDescent="0.2">
      <c r="A7381" t="str">
        <f>IF(C7381&amp;G7381&amp;D7381&lt;&gt;'Funnel setup'!$K$3&amp;'Funnel setup'!$K$4&amp;'Funnel setup'!$K$6,".",IF(A7380=".",1,A7380+1))</f>
        <v>.</v>
      </c>
      <c r="B7381" s="244" t="str">
        <f t="shared" si="115"/>
        <v/>
      </c>
    </row>
    <row r="7382" spans="1:2" x14ac:dyDescent="0.2">
      <c r="A7382" t="str">
        <f>IF(C7382&amp;G7382&amp;D7382&lt;&gt;'Funnel setup'!$K$3&amp;'Funnel setup'!$K$4&amp;'Funnel setup'!$K$6,".",IF(A7381=".",1,A7381+1))</f>
        <v>.</v>
      </c>
      <c r="B7382" s="244" t="str">
        <f t="shared" si="115"/>
        <v/>
      </c>
    </row>
    <row r="7383" spans="1:2" x14ac:dyDescent="0.2">
      <c r="A7383" t="str">
        <f>IF(C7383&amp;G7383&amp;D7383&lt;&gt;'Funnel setup'!$K$3&amp;'Funnel setup'!$K$4&amp;'Funnel setup'!$K$6,".",IF(A7382=".",1,A7382+1))</f>
        <v>.</v>
      </c>
      <c r="B7383" s="244" t="str">
        <f t="shared" si="115"/>
        <v/>
      </c>
    </row>
    <row r="7384" spans="1:2" x14ac:dyDescent="0.2">
      <c r="A7384" t="str">
        <f>IF(C7384&amp;G7384&amp;D7384&lt;&gt;'Funnel setup'!$K$3&amp;'Funnel setup'!$K$4&amp;'Funnel setup'!$K$6,".",IF(A7383=".",1,A7383+1))</f>
        <v>.</v>
      </c>
      <c r="B7384" s="244" t="str">
        <f t="shared" si="115"/>
        <v/>
      </c>
    </row>
    <row r="7385" spans="1:2" x14ac:dyDescent="0.2">
      <c r="A7385" t="str">
        <f>IF(C7385&amp;G7385&amp;D7385&lt;&gt;'Funnel setup'!$K$3&amp;'Funnel setup'!$K$4&amp;'Funnel setup'!$K$6,".",IF(A7384=".",1,A7384+1))</f>
        <v>.</v>
      </c>
      <c r="B7385" s="244" t="str">
        <f t="shared" si="115"/>
        <v/>
      </c>
    </row>
    <row r="7386" spans="1:2" x14ac:dyDescent="0.2">
      <c r="A7386" t="str">
        <f>IF(C7386&amp;G7386&amp;D7386&lt;&gt;'Funnel setup'!$K$3&amp;'Funnel setup'!$K$4&amp;'Funnel setup'!$K$6,".",IF(A7385=".",1,A7385+1))</f>
        <v>.</v>
      </c>
      <c r="B7386" s="244" t="str">
        <f t="shared" si="115"/>
        <v/>
      </c>
    </row>
    <row r="7387" spans="1:2" x14ac:dyDescent="0.2">
      <c r="A7387" t="str">
        <f>IF(C7387&amp;G7387&amp;D7387&lt;&gt;'Funnel setup'!$K$3&amp;'Funnel setup'!$K$4&amp;'Funnel setup'!$K$6,".",IF(A7386=".",1,A7386+1))</f>
        <v>.</v>
      </c>
      <c r="B7387" s="244" t="str">
        <f t="shared" si="115"/>
        <v/>
      </c>
    </row>
    <row r="7388" spans="1:2" x14ac:dyDescent="0.2">
      <c r="A7388" t="str">
        <f>IF(C7388&amp;G7388&amp;D7388&lt;&gt;'Funnel setup'!$K$3&amp;'Funnel setup'!$K$4&amp;'Funnel setup'!$K$6,".",IF(A7387=".",1,A7387+1))</f>
        <v>.</v>
      </c>
      <c r="B7388" s="244" t="str">
        <f t="shared" si="115"/>
        <v/>
      </c>
    </row>
    <row r="7389" spans="1:2" x14ac:dyDescent="0.2">
      <c r="A7389" t="str">
        <f>IF(C7389&amp;G7389&amp;D7389&lt;&gt;'Funnel setup'!$K$3&amp;'Funnel setup'!$K$4&amp;'Funnel setup'!$K$6,".",IF(A7388=".",1,A7388+1))</f>
        <v>.</v>
      </c>
      <c r="B7389" s="244" t="str">
        <f t="shared" si="115"/>
        <v/>
      </c>
    </row>
    <row r="7390" spans="1:2" x14ac:dyDescent="0.2">
      <c r="A7390" t="str">
        <f>IF(C7390&amp;G7390&amp;D7390&lt;&gt;'Funnel setup'!$K$3&amp;'Funnel setup'!$K$4&amp;'Funnel setup'!$K$6,".",IF(A7389=".",1,A7389+1))</f>
        <v>.</v>
      </c>
      <c r="B7390" s="244" t="str">
        <f t="shared" si="115"/>
        <v/>
      </c>
    </row>
    <row r="7391" spans="1:2" x14ac:dyDescent="0.2">
      <c r="A7391" t="str">
        <f>IF(C7391&amp;G7391&amp;D7391&lt;&gt;'Funnel setup'!$K$3&amp;'Funnel setup'!$K$4&amp;'Funnel setup'!$K$6,".",IF(A7390=".",1,A7390+1))</f>
        <v>.</v>
      </c>
      <c r="B7391" s="244" t="str">
        <f t="shared" si="115"/>
        <v/>
      </c>
    </row>
    <row r="7392" spans="1:2" x14ac:dyDescent="0.2">
      <c r="A7392" t="str">
        <f>IF(C7392&amp;G7392&amp;D7392&lt;&gt;'Funnel setup'!$K$3&amp;'Funnel setup'!$K$4&amp;'Funnel setup'!$K$6,".",IF(A7391=".",1,A7391+1))</f>
        <v>.</v>
      </c>
      <c r="B7392" s="244" t="str">
        <f t="shared" si="115"/>
        <v/>
      </c>
    </row>
    <row r="7393" spans="1:2" x14ac:dyDescent="0.2">
      <c r="A7393" t="str">
        <f>IF(C7393&amp;G7393&amp;D7393&lt;&gt;'Funnel setup'!$K$3&amp;'Funnel setup'!$K$4&amp;'Funnel setup'!$K$6,".",IF(A7392=".",1,A7392+1))</f>
        <v>.</v>
      </c>
      <c r="B7393" s="244" t="str">
        <f t="shared" si="115"/>
        <v/>
      </c>
    </row>
    <row r="7394" spans="1:2" x14ac:dyDescent="0.2">
      <c r="A7394" t="str">
        <f>IF(C7394&amp;G7394&amp;D7394&lt;&gt;'Funnel setup'!$K$3&amp;'Funnel setup'!$K$4&amp;'Funnel setup'!$K$6,".",IF(A7393=".",1,A7393+1))</f>
        <v>.</v>
      </c>
      <c r="B7394" s="244" t="str">
        <f t="shared" si="115"/>
        <v/>
      </c>
    </row>
    <row r="7395" spans="1:2" x14ac:dyDescent="0.2">
      <c r="A7395" t="str">
        <f>IF(C7395&amp;G7395&amp;D7395&lt;&gt;'Funnel setup'!$K$3&amp;'Funnel setup'!$K$4&amp;'Funnel setup'!$K$6,".",IF(A7394=".",1,A7394+1))</f>
        <v>.</v>
      </c>
      <c r="B7395" s="244" t="str">
        <f t="shared" si="115"/>
        <v/>
      </c>
    </row>
    <row r="7396" spans="1:2" x14ac:dyDescent="0.2">
      <c r="A7396" t="str">
        <f>IF(C7396&amp;G7396&amp;D7396&lt;&gt;'Funnel setup'!$K$3&amp;'Funnel setup'!$K$4&amp;'Funnel setup'!$K$6,".",IF(A7395=".",1,A7395+1))</f>
        <v>.</v>
      </c>
      <c r="B7396" s="244" t="str">
        <f t="shared" si="115"/>
        <v/>
      </c>
    </row>
    <row r="7397" spans="1:2" x14ac:dyDescent="0.2">
      <c r="A7397" t="str">
        <f>IF(C7397&amp;G7397&amp;D7397&lt;&gt;'Funnel setup'!$K$3&amp;'Funnel setup'!$K$4&amp;'Funnel setup'!$K$6,".",IF(A7396=".",1,A7396+1))</f>
        <v>.</v>
      </c>
      <c r="B7397" s="244" t="str">
        <f t="shared" si="115"/>
        <v/>
      </c>
    </row>
    <row r="7398" spans="1:2" x14ac:dyDescent="0.2">
      <c r="A7398" t="str">
        <f>IF(C7398&amp;G7398&amp;D7398&lt;&gt;'Funnel setup'!$K$3&amp;'Funnel setup'!$K$4&amp;'Funnel setup'!$K$6,".",IF(A7397=".",1,A7397+1))</f>
        <v>.</v>
      </c>
      <c r="B7398" s="244" t="str">
        <f t="shared" si="115"/>
        <v/>
      </c>
    </row>
    <row r="7399" spans="1:2" x14ac:dyDescent="0.2">
      <c r="A7399" t="str">
        <f>IF(C7399&amp;G7399&amp;D7399&lt;&gt;'Funnel setup'!$K$3&amp;'Funnel setup'!$K$4&amp;'Funnel setup'!$K$6,".",IF(A7398=".",1,A7398+1))</f>
        <v>.</v>
      </c>
      <c r="B7399" s="244" t="str">
        <f t="shared" si="115"/>
        <v/>
      </c>
    </row>
    <row r="7400" spans="1:2" x14ac:dyDescent="0.2">
      <c r="A7400" t="str">
        <f>IF(C7400&amp;G7400&amp;D7400&lt;&gt;'Funnel setup'!$K$3&amp;'Funnel setup'!$K$4&amp;'Funnel setup'!$K$6,".",IF(A7399=".",1,A7399+1))</f>
        <v>.</v>
      </c>
      <c r="B7400" s="244" t="str">
        <f t="shared" si="115"/>
        <v/>
      </c>
    </row>
    <row r="7401" spans="1:2" x14ac:dyDescent="0.2">
      <c r="A7401" t="str">
        <f>IF(C7401&amp;G7401&amp;D7401&lt;&gt;'Funnel setup'!$K$3&amp;'Funnel setup'!$K$4&amp;'Funnel setup'!$K$6,".",IF(A7400=".",1,A7400+1))</f>
        <v>.</v>
      </c>
      <c r="B7401" s="244" t="str">
        <f t="shared" si="115"/>
        <v/>
      </c>
    </row>
    <row r="7402" spans="1:2" x14ac:dyDescent="0.2">
      <c r="A7402" t="str">
        <f>IF(C7402&amp;G7402&amp;D7402&lt;&gt;'Funnel setup'!$K$3&amp;'Funnel setup'!$K$4&amp;'Funnel setup'!$K$6,".",IF(A7401=".",1,A7401+1))</f>
        <v>.</v>
      </c>
      <c r="B7402" s="244" t="str">
        <f t="shared" si="115"/>
        <v/>
      </c>
    </row>
    <row r="7403" spans="1:2" x14ac:dyDescent="0.2">
      <c r="A7403" t="str">
        <f>IF(C7403&amp;G7403&amp;D7403&lt;&gt;'Funnel setup'!$K$3&amp;'Funnel setup'!$K$4&amp;'Funnel setup'!$K$6,".",IF(A7402=".",1,A7402+1))</f>
        <v>.</v>
      </c>
      <c r="B7403" s="244" t="str">
        <f t="shared" si="115"/>
        <v/>
      </c>
    </row>
    <row r="7404" spans="1:2" x14ac:dyDescent="0.2">
      <c r="A7404" t="str">
        <f>IF(C7404&amp;G7404&amp;D7404&lt;&gt;'Funnel setup'!$K$3&amp;'Funnel setup'!$K$4&amp;'Funnel setup'!$K$6,".",IF(A7403=".",1,A7403+1))</f>
        <v>.</v>
      </c>
      <c r="B7404" s="244" t="str">
        <f t="shared" si="115"/>
        <v/>
      </c>
    </row>
    <row r="7405" spans="1:2" x14ac:dyDescent="0.2">
      <c r="A7405" t="str">
        <f>IF(C7405&amp;G7405&amp;D7405&lt;&gt;'Funnel setup'!$K$3&amp;'Funnel setup'!$K$4&amp;'Funnel setup'!$K$6,".",IF(A7404=".",1,A7404+1))</f>
        <v>.</v>
      </c>
      <c r="B7405" s="244" t="str">
        <f t="shared" si="115"/>
        <v/>
      </c>
    </row>
    <row r="7406" spans="1:2" x14ac:dyDescent="0.2">
      <c r="A7406" t="str">
        <f>IF(C7406&amp;G7406&amp;D7406&lt;&gt;'Funnel setup'!$K$3&amp;'Funnel setup'!$K$4&amp;'Funnel setup'!$K$6,".",IF(A7405=".",1,A7405+1))</f>
        <v>.</v>
      </c>
      <c r="B7406" s="244" t="str">
        <f t="shared" si="115"/>
        <v/>
      </c>
    </row>
    <row r="7407" spans="1:2" x14ac:dyDescent="0.2">
      <c r="A7407" t="str">
        <f>IF(C7407&amp;G7407&amp;D7407&lt;&gt;'Funnel setup'!$K$3&amp;'Funnel setup'!$K$4&amp;'Funnel setup'!$K$6,".",IF(A7406=".",1,A7406+1))</f>
        <v>.</v>
      </c>
      <c r="B7407" s="244" t="str">
        <f t="shared" si="115"/>
        <v/>
      </c>
    </row>
    <row r="7408" spans="1:2" x14ac:dyDescent="0.2">
      <c r="A7408" t="str">
        <f>IF(C7408&amp;G7408&amp;D7408&lt;&gt;'Funnel setup'!$K$3&amp;'Funnel setup'!$K$4&amp;'Funnel setup'!$K$6,".",IF(A7407=".",1,A7407+1))</f>
        <v>.</v>
      </c>
      <c r="B7408" s="244" t="str">
        <f t="shared" si="115"/>
        <v/>
      </c>
    </row>
    <row r="7409" spans="1:2" x14ac:dyDescent="0.2">
      <c r="A7409" t="str">
        <f>IF(C7409&amp;G7409&amp;D7409&lt;&gt;'Funnel setup'!$K$3&amp;'Funnel setup'!$K$4&amp;'Funnel setup'!$K$6,".",IF(A7408=".",1,A7408+1))</f>
        <v>.</v>
      </c>
      <c r="B7409" s="244" t="str">
        <f t="shared" si="115"/>
        <v/>
      </c>
    </row>
    <row r="7410" spans="1:2" x14ac:dyDescent="0.2">
      <c r="A7410" t="str">
        <f>IF(C7410&amp;G7410&amp;D7410&lt;&gt;'Funnel setup'!$K$3&amp;'Funnel setup'!$K$4&amp;'Funnel setup'!$K$6,".",IF(A7409=".",1,A7409+1))</f>
        <v>.</v>
      </c>
      <c r="B7410" s="244" t="str">
        <f t="shared" si="115"/>
        <v/>
      </c>
    </row>
    <row r="7411" spans="1:2" x14ac:dyDescent="0.2">
      <c r="A7411" t="str">
        <f>IF(C7411&amp;G7411&amp;D7411&lt;&gt;'Funnel setup'!$K$3&amp;'Funnel setup'!$K$4&amp;'Funnel setup'!$K$6,".",IF(A7410=".",1,A7410+1))</f>
        <v>.</v>
      </c>
      <c r="B7411" s="244" t="str">
        <f t="shared" si="115"/>
        <v/>
      </c>
    </row>
    <row r="7412" spans="1:2" x14ac:dyDescent="0.2">
      <c r="A7412" t="str">
        <f>IF(C7412&amp;G7412&amp;D7412&lt;&gt;'Funnel setup'!$K$3&amp;'Funnel setup'!$K$4&amp;'Funnel setup'!$K$6,".",IF(A7411=".",1,A7411+1))</f>
        <v>.</v>
      </c>
      <c r="B7412" s="244" t="str">
        <f t="shared" si="115"/>
        <v/>
      </c>
    </row>
    <row r="7413" spans="1:2" x14ac:dyDescent="0.2">
      <c r="A7413" t="str">
        <f>IF(C7413&amp;G7413&amp;D7413&lt;&gt;'Funnel setup'!$K$3&amp;'Funnel setup'!$K$4&amp;'Funnel setup'!$K$6,".",IF(A7412=".",1,A7412+1))</f>
        <v>.</v>
      </c>
      <c r="B7413" s="244" t="str">
        <f t="shared" si="115"/>
        <v/>
      </c>
    </row>
    <row r="7414" spans="1:2" x14ac:dyDescent="0.2">
      <c r="A7414" t="str">
        <f>IF(C7414&amp;G7414&amp;D7414&lt;&gt;'Funnel setup'!$K$3&amp;'Funnel setup'!$K$4&amp;'Funnel setup'!$K$6,".",IF(A7413=".",1,A7413+1))</f>
        <v>.</v>
      </c>
      <c r="B7414" s="244" t="str">
        <f t="shared" si="115"/>
        <v/>
      </c>
    </row>
    <row r="7415" spans="1:2" x14ac:dyDescent="0.2">
      <c r="A7415" t="str">
        <f>IF(C7415&amp;G7415&amp;D7415&lt;&gt;'Funnel setup'!$K$3&amp;'Funnel setup'!$K$4&amp;'Funnel setup'!$K$6,".",IF(A7414=".",1,A7414+1))</f>
        <v>.</v>
      </c>
      <c r="B7415" s="244" t="str">
        <f t="shared" si="115"/>
        <v/>
      </c>
    </row>
    <row r="7416" spans="1:2" x14ac:dyDescent="0.2">
      <c r="A7416" t="str">
        <f>IF(C7416&amp;G7416&amp;D7416&lt;&gt;'Funnel setup'!$K$3&amp;'Funnel setup'!$K$4&amp;'Funnel setup'!$K$6,".",IF(A7415=".",1,A7415+1))</f>
        <v>.</v>
      </c>
      <c r="B7416" s="244" t="str">
        <f t="shared" si="115"/>
        <v/>
      </c>
    </row>
    <row r="7417" spans="1:2" x14ac:dyDescent="0.2">
      <c r="A7417" t="str">
        <f>IF(C7417&amp;G7417&amp;D7417&lt;&gt;'Funnel setup'!$K$3&amp;'Funnel setup'!$K$4&amp;'Funnel setup'!$K$6,".",IF(A7416=".",1,A7416+1))</f>
        <v>.</v>
      </c>
      <c r="B7417" s="244" t="str">
        <f t="shared" si="115"/>
        <v/>
      </c>
    </row>
    <row r="7418" spans="1:2" x14ac:dyDescent="0.2">
      <c r="A7418" t="str">
        <f>IF(C7418&amp;G7418&amp;D7418&lt;&gt;'Funnel setup'!$K$3&amp;'Funnel setup'!$K$4&amp;'Funnel setup'!$K$6,".",IF(A7417=".",1,A7417+1))</f>
        <v>.</v>
      </c>
      <c r="B7418" s="244" t="str">
        <f t="shared" si="115"/>
        <v/>
      </c>
    </row>
    <row r="7419" spans="1:2" x14ac:dyDescent="0.2">
      <c r="A7419" t="str">
        <f>IF(C7419&amp;G7419&amp;D7419&lt;&gt;'Funnel setup'!$K$3&amp;'Funnel setup'!$K$4&amp;'Funnel setup'!$K$6,".",IF(A7418=".",1,A7418+1))</f>
        <v>.</v>
      </c>
      <c r="B7419" s="244" t="str">
        <f t="shared" si="115"/>
        <v/>
      </c>
    </row>
    <row r="7420" spans="1:2" x14ac:dyDescent="0.2">
      <c r="A7420" t="str">
        <f>IF(C7420&amp;G7420&amp;D7420&lt;&gt;'Funnel setup'!$K$3&amp;'Funnel setup'!$K$4&amp;'Funnel setup'!$K$6,".",IF(A7419=".",1,A7419+1))</f>
        <v>.</v>
      </c>
      <c r="B7420" s="244" t="str">
        <f t="shared" si="115"/>
        <v/>
      </c>
    </row>
    <row r="7421" spans="1:2" x14ac:dyDescent="0.2">
      <c r="A7421" t="str">
        <f>IF(C7421&amp;G7421&amp;D7421&lt;&gt;'Funnel setup'!$K$3&amp;'Funnel setup'!$K$4&amp;'Funnel setup'!$K$6,".",IF(A7420=".",1,A7420+1))</f>
        <v>.</v>
      </c>
      <c r="B7421" s="244" t="str">
        <f t="shared" si="115"/>
        <v/>
      </c>
    </row>
    <row r="7422" spans="1:2" x14ac:dyDescent="0.2">
      <c r="A7422" t="str">
        <f>IF(C7422&amp;G7422&amp;D7422&lt;&gt;'Funnel setup'!$K$3&amp;'Funnel setup'!$K$4&amp;'Funnel setup'!$K$6,".",IF(A7421=".",1,A7421+1))</f>
        <v>.</v>
      </c>
      <c r="B7422" s="244" t="str">
        <f t="shared" si="115"/>
        <v/>
      </c>
    </row>
    <row r="7423" spans="1:2" x14ac:dyDescent="0.2">
      <c r="A7423" t="str">
        <f>IF(C7423&amp;G7423&amp;D7423&lt;&gt;'Funnel setup'!$K$3&amp;'Funnel setup'!$K$4&amp;'Funnel setup'!$K$6,".",IF(A7422=".",1,A7422+1))</f>
        <v>.</v>
      </c>
      <c r="B7423" s="244" t="str">
        <f t="shared" si="115"/>
        <v/>
      </c>
    </row>
    <row r="7424" spans="1:2" x14ac:dyDescent="0.2">
      <c r="A7424" t="str">
        <f>IF(C7424&amp;G7424&amp;D7424&lt;&gt;'Funnel setup'!$K$3&amp;'Funnel setup'!$K$4&amp;'Funnel setup'!$K$6,".",IF(A7423=".",1,A7423+1))</f>
        <v>.</v>
      </c>
      <c r="B7424" s="244" t="str">
        <f t="shared" si="115"/>
        <v/>
      </c>
    </row>
    <row r="7425" spans="1:2" x14ac:dyDescent="0.2">
      <c r="A7425" t="str">
        <f>IF(C7425&amp;G7425&amp;D7425&lt;&gt;'Funnel setup'!$K$3&amp;'Funnel setup'!$K$4&amp;'Funnel setup'!$K$6,".",IF(A7424=".",1,A7424+1))</f>
        <v>.</v>
      </c>
      <c r="B7425" s="244" t="str">
        <f t="shared" si="115"/>
        <v/>
      </c>
    </row>
    <row r="7426" spans="1:2" x14ac:dyDescent="0.2">
      <c r="A7426" t="str">
        <f>IF(C7426&amp;G7426&amp;D7426&lt;&gt;'Funnel setup'!$K$3&amp;'Funnel setup'!$K$4&amp;'Funnel setup'!$K$6,".",IF(A7425=".",1,A7425+1))</f>
        <v>.</v>
      </c>
      <c r="B7426" s="244" t="str">
        <f t="shared" ref="B7426:B7489" si="116">C7426&amp;D7426&amp;F7426&amp;G7426</f>
        <v/>
      </c>
    </row>
    <row r="7427" spans="1:2" x14ac:dyDescent="0.2">
      <c r="A7427" t="str">
        <f>IF(C7427&amp;G7427&amp;D7427&lt;&gt;'Funnel setup'!$K$3&amp;'Funnel setup'!$K$4&amp;'Funnel setup'!$K$6,".",IF(A7426=".",1,A7426+1))</f>
        <v>.</v>
      </c>
      <c r="B7427" s="244" t="str">
        <f t="shared" si="116"/>
        <v/>
      </c>
    </row>
    <row r="7428" spans="1:2" x14ac:dyDescent="0.2">
      <c r="A7428" t="str">
        <f>IF(C7428&amp;G7428&amp;D7428&lt;&gt;'Funnel setup'!$K$3&amp;'Funnel setup'!$K$4&amp;'Funnel setup'!$K$6,".",IF(A7427=".",1,A7427+1))</f>
        <v>.</v>
      </c>
      <c r="B7428" s="244" t="str">
        <f t="shared" si="116"/>
        <v/>
      </c>
    </row>
    <row r="7429" spans="1:2" x14ac:dyDescent="0.2">
      <c r="A7429" t="str">
        <f>IF(C7429&amp;G7429&amp;D7429&lt;&gt;'Funnel setup'!$K$3&amp;'Funnel setup'!$K$4&amp;'Funnel setup'!$K$6,".",IF(A7428=".",1,A7428+1))</f>
        <v>.</v>
      </c>
      <c r="B7429" s="244" t="str">
        <f t="shared" si="116"/>
        <v/>
      </c>
    </row>
    <row r="7430" spans="1:2" x14ac:dyDescent="0.2">
      <c r="A7430" t="str">
        <f>IF(C7430&amp;G7430&amp;D7430&lt;&gt;'Funnel setup'!$K$3&amp;'Funnel setup'!$K$4&amp;'Funnel setup'!$K$6,".",IF(A7429=".",1,A7429+1))</f>
        <v>.</v>
      </c>
      <c r="B7430" s="244" t="str">
        <f t="shared" si="116"/>
        <v/>
      </c>
    </row>
    <row r="7431" spans="1:2" x14ac:dyDescent="0.2">
      <c r="A7431" t="str">
        <f>IF(C7431&amp;G7431&amp;D7431&lt;&gt;'Funnel setup'!$K$3&amp;'Funnel setup'!$K$4&amp;'Funnel setup'!$K$6,".",IF(A7430=".",1,A7430+1))</f>
        <v>.</v>
      </c>
      <c r="B7431" s="244" t="str">
        <f t="shared" si="116"/>
        <v/>
      </c>
    </row>
    <row r="7432" spans="1:2" x14ac:dyDescent="0.2">
      <c r="A7432" t="str">
        <f>IF(C7432&amp;G7432&amp;D7432&lt;&gt;'Funnel setup'!$K$3&amp;'Funnel setup'!$K$4&amp;'Funnel setup'!$K$6,".",IF(A7431=".",1,A7431+1))</f>
        <v>.</v>
      </c>
      <c r="B7432" s="244" t="str">
        <f t="shared" si="116"/>
        <v/>
      </c>
    </row>
    <row r="7433" spans="1:2" x14ac:dyDescent="0.2">
      <c r="A7433" t="str">
        <f>IF(C7433&amp;G7433&amp;D7433&lt;&gt;'Funnel setup'!$K$3&amp;'Funnel setup'!$K$4&amp;'Funnel setup'!$K$6,".",IF(A7432=".",1,A7432+1))</f>
        <v>.</v>
      </c>
      <c r="B7433" s="244" t="str">
        <f t="shared" si="116"/>
        <v/>
      </c>
    </row>
    <row r="7434" spans="1:2" x14ac:dyDescent="0.2">
      <c r="A7434" t="str">
        <f>IF(C7434&amp;G7434&amp;D7434&lt;&gt;'Funnel setup'!$K$3&amp;'Funnel setup'!$K$4&amp;'Funnel setup'!$K$6,".",IF(A7433=".",1,A7433+1))</f>
        <v>.</v>
      </c>
      <c r="B7434" s="244" t="str">
        <f t="shared" si="116"/>
        <v/>
      </c>
    </row>
    <row r="7435" spans="1:2" x14ac:dyDescent="0.2">
      <c r="A7435" t="str">
        <f>IF(C7435&amp;G7435&amp;D7435&lt;&gt;'Funnel setup'!$K$3&amp;'Funnel setup'!$K$4&amp;'Funnel setup'!$K$6,".",IF(A7434=".",1,A7434+1))</f>
        <v>.</v>
      </c>
      <c r="B7435" s="244" t="str">
        <f t="shared" si="116"/>
        <v/>
      </c>
    </row>
    <row r="7436" spans="1:2" x14ac:dyDescent="0.2">
      <c r="A7436" t="str">
        <f>IF(C7436&amp;G7436&amp;D7436&lt;&gt;'Funnel setup'!$K$3&amp;'Funnel setup'!$K$4&amp;'Funnel setup'!$K$6,".",IF(A7435=".",1,A7435+1))</f>
        <v>.</v>
      </c>
      <c r="B7436" s="244" t="str">
        <f t="shared" si="116"/>
        <v/>
      </c>
    </row>
    <row r="7437" spans="1:2" x14ac:dyDescent="0.2">
      <c r="A7437" t="str">
        <f>IF(C7437&amp;G7437&amp;D7437&lt;&gt;'Funnel setup'!$K$3&amp;'Funnel setup'!$K$4&amp;'Funnel setup'!$K$6,".",IF(A7436=".",1,A7436+1))</f>
        <v>.</v>
      </c>
      <c r="B7437" s="244" t="str">
        <f t="shared" si="116"/>
        <v/>
      </c>
    </row>
    <row r="7438" spans="1:2" x14ac:dyDescent="0.2">
      <c r="A7438" t="str">
        <f>IF(C7438&amp;G7438&amp;D7438&lt;&gt;'Funnel setup'!$K$3&amp;'Funnel setup'!$K$4&amp;'Funnel setup'!$K$6,".",IF(A7437=".",1,A7437+1))</f>
        <v>.</v>
      </c>
      <c r="B7438" s="244" t="str">
        <f t="shared" si="116"/>
        <v/>
      </c>
    </row>
    <row r="7439" spans="1:2" x14ac:dyDescent="0.2">
      <c r="A7439" t="str">
        <f>IF(C7439&amp;G7439&amp;D7439&lt;&gt;'Funnel setup'!$K$3&amp;'Funnel setup'!$K$4&amp;'Funnel setup'!$K$6,".",IF(A7438=".",1,A7438+1))</f>
        <v>.</v>
      </c>
      <c r="B7439" s="244" t="str">
        <f t="shared" si="116"/>
        <v/>
      </c>
    </row>
    <row r="7440" spans="1:2" x14ac:dyDescent="0.2">
      <c r="A7440" t="str">
        <f>IF(C7440&amp;G7440&amp;D7440&lt;&gt;'Funnel setup'!$K$3&amp;'Funnel setup'!$K$4&amp;'Funnel setup'!$K$6,".",IF(A7439=".",1,A7439+1))</f>
        <v>.</v>
      </c>
      <c r="B7440" s="244" t="str">
        <f t="shared" si="116"/>
        <v/>
      </c>
    </row>
    <row r="7441" spans="1:2" x14ac:dyDescent="0.2">
      <c r="A7441" t="str">
        <f>IF(C7441&amp;G7441&amp;D7441&lt;&gt;'Funnel setup'!$K$3&amp;'Funnel setup'!$K$4&amp;'Funnel setup'!$K$6,".",IF(A7440=".",1,A7440+1))</f>
        <v>.</v>
      </c>
      <c r="B7441" s="244" t="str">
        <f t="shared" si="116"/>
        <v/>
      </c>
    </row>
    <row r="7442" spans="1:2" x14ac:dyDescent="0.2">
      <c r="A7442" t="str">
        <f>IF(C7442&amp;G7442&amp;D7442&lt;&gt;'Funnel setup'!$K$3&amp;'Funnel setup'!$K$4&amp;'Funnel setup'!$K$6,".",IF(A7441=".",1,A7441+1))</f>
        <v>.</v>
      </c>
      <c r="B7442" s="244" t="str">
        <f t="shared" si="116"/>
        <v/>
      </c>
    </row>
    <row r="7443" spans="1:2" x14ac:dyDescent="0.2">
      <c r="A7443" t="str">
        <f>IF(C7443&amp;G7443&amp;D7443&lt;&gt;'Funnel setup'!$K$3&amp;'Funnel setup'!$K$4&amp;'Funnel setup'!$K$6,".",IF(A7442=".",1,A7442+1))</f>
        <v>.</v>
      </c>
      <c r="B7443" s="244" t="str">
        <f t="shared" si="116"/>
        <v/>
      </c>
    </row>
    <row r="7444" spans="1:2" x14ac:dyDescent="0.2">
      <c r="A7444" t="str">
        <f>IF(C7444&amp;G7444&amp;D7444&lt;&gt;'Funnel setup'!$K$3&amp;'Funnel setup'!$K$4&amp;'Funnel setup'!$K$6,".",IF(A7443=".",1,A7443+1))</f>
        <v>.</v>
      </c>
      <c r="B7444" s="244" t="str">
        <f t="shared" si="116"/>
        <v/>
      </c>
    </row>
    <row r="7445" spans="1:2" x14ac:dyDescent="0.2">
      <c r="A7445" t="str">
        <f>IF(C7445&amp;G7445&amp;D7445&lt;&gt;'Funnel setup'!$K$3&amp;'Funnel setup'!$K$4&amp;'Funnel setup'!$K$6,".",IF(A7444=".",1,A7444+1))</f>
        <v>.</v>
      </c>
      <c r="B7445" s="244" t="str">
        <f t="shared" si="116"/>
        <v/>
      </c>
    </row>
    <row r="7446" spans="1:2" x14ac:dyDescent="0.2">
      <c r="A7446" t="str">
        <f>IF(C7446&amp;G7446&amp;D7446&lt;&gt;'Funnel setup'!$K$3&amp;'Funnel setup'!$K$4&amp;'Funnel setup'!$K$6,".",IF(A7445=".",1,A7445+1))</f>
        <v>.</v>
      </c>
      <c r="B7446" s="244" t="str">
        <f t="shared" si="116"/>
        <v/>
      </c>
    </row>
    <row r="7447" spans="1:2" x14ac:dyDescent="0.2">
      <c r="A7447" t="str">
        <f>IF(C7447&amp;G7447&amp;D7447&lt;&gt;'Funnel setup'!$K$3&amp;'Funnel setup'!$K$4&amp;'Funnel setup'!$K$6,".",IF(A7446=".",1,A7446+1))</f>
        <v>.</v>
      </c>
      <c r="B7447" s="244" t="str">
        <f t="shared" si="116"/>
        <v/>
      </c>
    </row>
    <row r="7448" spans="1:2" x14ac:dyDescent="0.2">
      <c r="A7448" t="str">
        <f>IF(C7448&amp;G7448&amp;D7448&lt;&gt;'Funnel setup'!$K$3&amp;'Funnel setup'!$K$4&amp;'Funnel setup'!$K$6,".",IF(A7447=".",1,A7447+1))</f>
        <v>.</v>
      </c>
      <c r="B7448" s="244" t="str">
        <f t="shared" si="116"/>
        <v/>
      </c>
    </row>
    <row r="7449" spans="1:2" x14ac:dyDescent="0.2">
      <c r="A7449" t="str">
        <f>IF(C7449&amp;G7449&amp;D7449&lt;&gt;'Funnel setup'!$K$3&amp;'Funnel setup'!$K$4&amp;'Funnel setup'!$K$6,".",IF(A7448=".",1,A7448+1))</f>
        <v>.</v>
      </c>
      <c r="B7449" s="244" t="str">
        <f t="shared" si="116"/>
        <v/>
      </c>
    </row>
    <row r="7450" spans="1:2" x14ac:dyDescent="0.2">
      <c r="A7450" t="str">
        <f>IF(C7450&amp;G7450&amp;D7450&lt;&gt;'Funnel setup'!$K$3&amp;'Funnel setup'!$K$4&amp;'Funnel setup'!$K$6,".",IF(A7449=".",1,A7449+1))</f>
        <v>.</v>
      </c>
      <c r="B7450" s="244" t="str">
        <f t="shared" si="116"/>
        <v/>
      </c>
    </row>
    <row r="7451" spans="1:2" x14ac:dyDescent="0.2">
      <c r="A7451" t="str">
        <f>IF(C7451&amp;G7451&amp;D7451&lt;&gt;'Funnel setup'!$K$3&amp;'Funnel setup'!$K$4&amp;'Funnel setup'!$K$6,".",IF(A7450=".",1,A7450+1))</f>
        <v>.</v>
      </c>
      <c r="B7451" s="244" t="str">
        <f t="shared" si="116"/>
        <v/>
      </c>
    </row>
    <row r="7452" spans="1:2" x14ac:dyDescent="0.2">
      <c r="A7452" t="str">
        <f>IF(C7452&amp;G7452&amp;D7452&lt;&gt;'Funnel setup'!$K$3&amp;'Funnel setup'!$K$4&amp;'Funnel setup'!$K$6,".",IF(A7451=".",1,A7451+1))</f>
        <v>.</v>
      </c>
      <c r="B7452" s="244" t="str">
        <f t="shared" si="116"/>
        <v/>
      </c>
    </row>
    <row r="7453" spans="1:2" x14ac:dyDescent="0.2">
      <c r="A7453" t="str">
        <f>IF(C7453&amp;G7453&amp;D7453&lt;&gt;'Funnel setup'!$K$3&amp;'Funnel setup'!$K$4&amp;'Funnel setup'!$K$6,".",IF(A7452=".",1,A7452+1))</f>
        <v>.</v>
      </c>
      <c r="B7453" s="244" t="str">
        <f t="shared" si="116"/>
        <v/>
      </c>
    </row>
    <row r="7454" spans="1:2" x14ac:dyDescent="0.2">
      <c r="A7454" t="str">
        <f>IF(C7454&amp;G7454&amp;D7454&lt;&gt;'Funnel setup'!$K$3&amp;'Funnel setup'!$K$4&amp;'Funnel setup'!$K$6,".",IF(A7453=".",1,A7453+1))</f>
        <v>.</v>
      </c>
      <c r="B7454" s="244" t="str">
        <f t="shared" si="116"/>
        <v/>
      </c>
    </row>
    <row r="7455" spans="1:2" x14ac:dyDescent="0.2">
      <c r="A7455" t="str">
        <f>IF(C7455&amp;G7455&amp;D7455&lt;&gt;'Funnel setup'!$K$3&amp;'Funnel setup'!$K$4&amp;'Funnel setup'!$K$6,".",IF(A7454=".",1,A7454+1))</f>
        <v>.</v>
      </c>
      <c r="B7455" s="244" t="str">
        <f t="shared" si="116"/>
        <v/>
      </c>
    </row>
    <row r="7456" spans="1:2" x14ac:dyDescent="0.2">
      <c r="A7456" t="str">
        <f>IF(C7456&amp;G7456&amp;D7456&lt;&gt;'Funnel setup'!$K$3&amp;'Funnel setup'!$K$4&amp;'Funnel setup'!$K$6,".",IF(A7455=".",1,A7455+1))</f>
        <v>.</v>
      </c>
      <c r="B7456" s="244" t="str">
        <f t="shared" si="116"/>
        <v/>
      </c>
    </row>
    <row r="7457" spans="1:2" x14ac:dyDescent="0.2">
      <c r="A7457" t="str">
        <f>IF(C7457&amp;G7457&amp;D7457&lt;&gt;'Funnel setup'!$K$3&amp;'Funnel setup'!$K$4&amp;'Funnel setup'!$K$6,".",IF(A7456=".",1,A7456+1))</f>
        <v>.</v>
      </c>
      <c r="B7457" s="244" t="str">
        <f t="shared" si="116"/>
        <v/>
      </c>
    </row>
    <row r="7458" spans="1:2" x14ac:dyDescent="0.2">
      <c r="A7458" t="str">
        <f>IF(C7458&amp;G7458&amp;D7458&lt;&gt;'Funnel setup'!$K$3&amp;'Funnel setup'!$K$4&amp;'Funnel setup'!$K$6,".",IF(A7457=".",1,A7457+1))</f>
        <v>.</v>
      </c>
      <c r="B7458" s="244" t="str">
        <f t="shared" si="116"/>
        <v/>
      </c>
    </row>
    <row r="7459" spans="1:2" x14ac:dyDescent="0.2">
      <c r="A7459" t="str">
        <f>IF(C7459&amp;G7459&amp;D7459&lt;&gt;'Funnel setup'!$K$3&amp;'Funnel setup'!$K$4&amp;'Funnel setup'!$K$6,".",IF(A7458=".",1,A7458+1))</f>
        <v>.</v>
      </c>
      <c r="B7459" s="244" t="str">
        <f t="shared" si="116"/>
        <v/>
      </c>
    </row>
    <row r="7460" spans="1:2" x14ac:dyDescent="0.2">
      <c r="A7460" t="str">
        <f>IF(C7460&amp;G7460&amp;D7460&lt;&gt;'Funnel setup'!$K$3&amp;'Funnel setup'!$K$4&amp;'Funnel setup'!$K$6,".",IF(A7459=".",1,A7459+1))</f>
        <v>.</v>
      </c>
      <c r="B7460" s="244" t="str">
        <f t="shared" si="116"/>
        <v/>
      </c>
    </row>
    <row r="7461" spans="1:2" x14ac:dyDescent="0.2">
      <c r="A7461" t="str">
        <f>IF(C7461&amp;G7461&amp;D7461&lt;&gt;'Funnel setup'!$K$3&amp;'Funnel setup'!$K$4&amp;'Funnel setup'!$K$6,".",IF(A7460=".",1,A7460+1))</f>
        <v>.</v>
      </c>
      <c r="B7461" s="244" t="str">
        <f t="shared" si="116"/>
        <v/>
      </c>
    </row>
    <row r="7462" spans="1:2" x14ac:dyDescent="0.2">
      <c r="A7462" t="str">
        <f>IF(C7462&amp;G7462&amp;D7462&lt;&gt;'Funnel setup'!$K$3&amp;'Funnel setup'!$K$4&amp;'Funnel setup'!$K$6,".",IF(A7461=".",1,A7461+1))</f>
        <v>.</v>
      </c>
      <c r="B7462" s="244" t="str">
        <f t="shared" si="116"/>
        <v/>
      </c>
    </row>
    <row r="7463" spans="1:2" x14ac:dyDescent="0.2">
      <c r="A7463" t="str">
        <f>IF(C7463&amp;G7463&amp;D7463&lt;&gt;'Funnel setup'!$K$3&amp;'Funnel setup'!$K$4&amp;'Funnel setup'!$K$6,".",IF(A7462=".",1,A7462+1))</f>
        <v>.</v>
      </c>
      <c r="B7463" s="244" t="str">
        <f t="shared" si="116"/>
        <v/>
      </c>
    </row>
    <row r="7464" spans="1:2" x14ac:dyDescent="0.2">
      <c r="A7464" t="str">
        <f>IF(C7464&amp;G7464&amp;D7464&lt;&gt;'Funnel setup'!$K$3&amp;'Funnel setup'!$K$4&amp;'Funnel setup'!$K$6,".",IF(A7463=".",1,A7463+1))</f>
        <v>.</v>
      </c>
      <c r="B7464" s="244" t="str">
        <f t="shared" si="116"/>
        <v/>
      </c>
    </row>
    <row r="7465" spans="1:2" x14ac:dyDescent="0.2">
      <c r="A7465" t="str">
        <f>IF(C7465&amp;G7465&amp;D7465&lt;&gt;'Funnel setup'!$K$3&amp;'Funnel setup'!$K$4&amp;'Funnel setup'!$K$6,".",IF(A7464=".",1,A7464+1))</f>
        <v>.</v>
      </c>
      <c r="B7465" s="244" t="str">
        <f t="shared" si="116"/>
        <v/>
      </c>
    </row>
    <row r="7466" spans="1:2" x14ac:dyDescent="0.2">
      <c r="A7466" t="str">
        <f>IF(C7466&amp;G7466&amp;D7466&lt;&gt;'Funnel setup'!$K$3&amp;'Funnel setup'!$K$4&amp;'Funnel setup'!$K$6,".",IF(A7465=".",1,A7465+1))</f>
        <v>.</v>
      </c>
      <c r="B7466" s="244" t="str">
        <f t="shared" si="116"/>
        <v/>
      </c>
    </row>
    <row r="7467" spans="1:2" x14ac:dyDescent="0.2">
      <c r="A7467" t="str">
        <f>IF(C7467&amp;G7467&amp;D7467&lt;&gt;'Funnel setup'!$K$3&amp;'Funnel setup'!$K$4&amp;'Funnel setup'!$K$6,".",IF(A7466=".",1,A7466+1))</f>
        <v>.</v>
      </c>
      <c r="B7467" s="244" t="str">
        <f t="shared" si="116"/>
        <v/>
      </c>
    </row>
    <row r="7468" spans="1:2" x14ac:dyDescent="0.2">
      <c r="A7468" t="str">
        <f>IF(C7468&amp;G7468&amp;D7468&lt;&gt;'Funnel setup'!$K$3&amp;'Funnel setup'!$K$4&amp;'Funnel setup'!$K$6,".",IF(A7467=".",1,A7467+1))</f>
        <v>.</v>
      </c>
      <c r="B7468" s="244" t="str">
        <f t="shared" si="116"/>
        <v/>
      </c>
    </row>
    <row r="7469" spans="1:2" x14ac:dyDescent="0.2">
      <c r="A7469" t="str">
        <f>IF(C7469&amp;G7469&amp;D7469&lt;&gt;'Funnel setup'!$K$3&amp;'Funnel setup'!$K$4&amp;'Funnel setup'!$K$6,".",IF(A7468=".",1,A7468+1))</f>
        <v>.</v>
      </c>
      <c r="B7469" s="244" t="str">
        <f t="shared" si="116"/>
        <v/>
      </c>
    </row>
    <row r="7470" spans="1:2" x14ac:dyDescent="0.2">
      <c r="A7470" t="str">
        <f>IF(C7470&amp;G7470&amp;D7470&lt;&gt;'Funnel setup'!$K$3&amp;'Funnel setup'!$K$4&amp;'Funnel setup'!$K$6,".",IF(A7469=".",1,A7469+1))</f>
        <v>.</v>
      </c>
      <c r="B7470" s="244" t="str">
        <f t="shared" si="116"/>
        <v/>
      </c>
    </row>
    <row r="7471" spans="1:2" x14ac:dyDescent="0.2">
      <c r="A7471" t="str">
        <f>IF(C7471&amp;G7471&amp;D7471&lt;&gt;'Funnel setup'!$K$3&amp;'Funnel setup'!$K$4&amp;'Funnel setup'!$K$6,".",IF(A7470=".",1,A7470+1))</f>
        <v>.</v>
      </c>
      <c r="B7471" s="244" t="str">
        <f t="shared" si="116"/>
        <v/>
      </c>
    </row>
    <row r="7472" spans="1:2" x14ac:dyDescent="0.2">
      <c r="A7472" t="str">
        <f>IF(C7472&amp;G7472&amp;D7472&lt;&gt;'Funnel setup'!$K$3&amp;'Funnel setup'!$K$4&amp;'Funnel setup'!$K$6,".",IF(A7471=".",1,A7471+1))</f>
        <v>.</v>
      </c>
      <c r="B7472" s="244" t="str">
        <f t="shared" si="116"/>
        <v/>
      </c>
    </row>
    <row r="7473" spans="1:2" x14ac:dyDescent="0.2">
      <c r="A7473" t="str">
        <f>IF(C7473&amp;G7473&amp;D7473&lt;&gt;'Funnel setup'!$K$3&amp;'Funnel setup'!$K$4&amp;'Funnel setup'!$K$6,".",IF(A7472=".",1,A7472+1))</f>
        <v>.</v>
      </c>
      <c r="B7473" s="244" t="str">
        <f t="shared" si="116"/>
        <v/>
      </c>
    </row>
    <row r="7474" spans="1:2" x14ac:dyDescent="0.2">
      <c r="A7474" t="str">
        <f>IF(C7474&amp;G7474&amp;D7474&lt;&gt;'Funnel setup'!$K$3&amp;'Funnel setup'!$K$4&amp;'Funnel setup'!$K$6,".",IF(A7473=".",1,A7473+1))</f>
        <v>.</v>
      </c>
      <c r="B7474" s="244" t="str">
        <f t="shared" si="116"/>
        <v/>
      </c>
    </row>
    <row r="7475" spans="1:2" x14ac:dyDescent="0.2">
      <c r="A7475" t="str">
        <f>IF(C7475&amp;G7475&amp;D7475&lt;&gt;'Funnel setup'!$K$3&amp;'Funnel setup'!$K$4&amp;'Funnel setup'!$K$6,".",IF(A7474=".",1,A7474+1))</f>
        <v>.</v>
      </c>
      <c r="B7475" s="244" t="str">
        <f t="shared" si="116"/>
        <v/>
      </c>
    </row>
    <row r="7476" spans="1:2" x14ac:dyDescent="0.2">
      <c r="A7476" t="str">
        <f>IF(C7476&amp;G7476&amp;D7476&lt;&gt;'Funnel setup'!$K$3&amp;'Funnel setup'!$K$4&amp;'Funnel setup'!$K$6,".",IF(A7475=".",1,A7475+1))</f>
        <v>.</v>
      </c>
      <c r="B7476" s="244" t="str">
        <f t="shared" si="116"/>
        <v/>
      </c>
    </row>
    <row r="7477" spans="1:2" x14ac:dyDescent="0.2">
      <c r="A7477" t="str">
        <f>IF(C7477&amp;G7477&amp;D7477&lt;&gt;'Funnel setup'!$K$3&amp;'Funnel setup'!$K$4&amp;'Funnel setup'!$K$6,".",IF(A7476=".",1,A7476+1))</f>
        <v>.</v>
      </c>
      <c r="B7477" s="244" t="str">
        <f t="shared" si="116"/>
        <v/>
      </c>
    </row>
    <row r="7478" spans="1:2" x14ac:dyDescent="0.2">
      <c r="A7478" t="str">
        <f>IF(C7478&amp;G7478&amp;D7478&lt;&gt;'Funnel setup'!$K$3&amp;'Funnel setup'!$K$4&amp;'Funnel setup'!$K$6,".",IF(A7477=".",1,A7477+1))</f>
        <v>.</v>
      </c>
      <c r="B7478" s="244" t="str">
        <f t="shared" si="116"/>
        <v/>
      </c>
    </row>
    <row r="7479" spans="1:2" x14ac:dyDescent="0.2">
      <c r="A7479" t="str">
        <f>IF(C7479&amp;G7479&amp;D7479&lt;&gt;'Funnel setup'!$K$3&amp;'Funnel setup'!$K$4&amp;'Funnel setup'!$K$6,".",IF(A7478=".",1,A7478+1))</f>
        <v>.</v>
      </c>
      <c r="B7479" s="244" t="str">
        <f t="shared" si="116"/>
        <v/>
      </c>
    </row>
    <row r="7480" spans="1:2" x14ac:dyDescent="0.2">
      <c r="A7480" t="str">
        <f>IF(C7480&amp;G7480&amp;D7480&lt;&gt;'Funnel setup'!$K$3&amp;'Funnel setup'!$K$4&amp;'Funnel setup'!$K$6,".",IF(A7479=".",1,A7479+1))</f>
        <v>.</v>
      </c>
      <c r="B7480" s="244" t="str">
        <f t="shared" si="116"/>
        <v/>
      </c>
    </row>
    <row r="7481" spans="1:2" x14ac:dyDescent="0.2">
      <c r="A7481" t="str">
        <f>IF(C7481&amp;G7481&amp;D7481&lt;&gt;'Funnel setup'!$K$3&amp;'Funnel setup'!$K$4&amp;'Funnel setup'!$K$6,".",IF(A7480=".",1,A7480+1))</f>
        <v>.</v>
      </c>
      <c r="B7481" s="244" t="str">
        <f t="shared" si="116"/>
        <v/>
      </c>
    </row>
    <row r="7482" spans="1:2" x14ac:dyDescent="0.2">
      <c r="A7482" t="str">
        <f>IF(C7482&amp;G7482&amp;D7482&lt;&gt;'Funnel setup'!$K$3&amp;'Funnel setup'!$K$4&amp;'Funnel setup'!$K$6,".",IF(A7481=".",1,A7481+1))</f>
        <v>.</v>
      </c>
      <c r="B7482" s="244" t="str">
        <f t="shared" si="116"/>
        <v/>
      </c>
    </row>
    <row r="7483" spans="1:2" x14ac:dyDescent="0.2">
      <c r="A7483" t="str">
        <f>IF(C7483&amp;G7483&amp;D7483&lt;&gt;'Funnel setup'!$K$3&amp;'Funnel setup'!$K$4&amp;'Funnel setup'!$K$6,".",IF(A7482=".",1,A7482+1))</f>
        <v>.</v>
      </c>
      <c r="B7483" s="244" t="str">
        <f t="shared" si="116"/>
        <v/>
      </c>
    </row>
    <row r="7484" spans="1:2" x14ac:dyDescent="0.2">
      <c r="A7484" t="str">
        <f>IF(C7484&amp;G7484&amp;D7484&lt;&gt;'Funnel setup'!$K$3&amp;'Funnel setup'!$K$4&amp;'Funnel setup'!$K$6,".",IF(A7483=".",1,A7483+1))</f>
        <v>.</v>
      </c>
      <c r="B7484" s="244" t="str">
        <f t="shared" si="116"/>
        <v/>
      </c>
    </row>
    <row r="7485" spans="1:2" x14ac:dyDescent="0.2">
      <c r="A7485" t="str">
        <f>IF(C7485&amp;G7485&amp;D7485&lt;&gt;'Funnel setup'!$K$3&amp;'Funnel setup'!$K$4&amp;'Funnel setup'!$K$6,".",IF(A7484=".",1,A7484+1))</f>
        <v>.</v>
      </c>
      <c r="B7485" s="244" t="str">
        <f t="shared" si="116"/>
        <v/>
      </c>
    </row>
    <row r="7486" spans="1:2" x14ac:dyDescent="0.2">
      <c r="A7486" t="str">
        <f>IF(C7486&amp;G7486&amp;D7486&lt;&gt;'Funnel setup'!$K$3&amp;'Funnel setup'!$K$4&amp;'Funnel setup'!$K$6,".",IF(A7485=".",1,A7485+1))</f>
        <v>.</v>
      </c>
      <c r="B7486" s="244" t="str">
        <f t="shared" si="116"/>
        <v/>
      </c>
    </row>
    <row r="7487" spans="1:2" x14ac:dyDescent="0.2">
      <c r="A7487" t="str">
        <f>IF(C7487&amp;G7487&amp;D7487&lt;&gt;'Funnel setup'!$K$3&amp;'Funnel setup'!$K$4&amp;'Funnel setup'!$K$6,".",IF(A7486=".",1,A7486+1))</f>
        <v>.</v>
      </c>
      <c r="B7487" s="244" t="str">
        <f t="shared" si="116"/>
        <v/>
      </c>
    </row>
    <row r="7488" spans="1:2" x14ac:dyDescent="0.2">
      <c r="A7488" t="str">
        <f>IF(C7488&amp;G7488&amp;D7488&lt;&gt;'Funnel setup'!$K$3&amp;'Funnel setup'!$K$4&amp;'Funnel setup'!$K$6,".",IF(A7487=".",1,A7487+1))</f>
        <v>.</v>
      </c>
      <c r="B7488" s="244" t="str">
        <f t="shared" si="116"/>
        <v/>
      </c>
    </row>
    <row r="7489" spans="1:2" x14ac:dyDescent="0.2">
      <c r="A7489" t="str">
        <f>IF(C7489&amp;G7489&amp;D7489&lt;&gt;'Funnel setup'!$K$3&amp;'Funnel setup'!$K$4&amp;'Funnel setup'!$K$6,".",IF(A7488=".",1,A7488+1))</f>
        <v>.</v>
      </c>
      <c r="B7489" s="244" t="str">
        <f t="shared" si="116"/>
        <v/>
      </c>
    </row>
    <row r="7490" spans="1:2" x14ac:dyDescent="0.2">
      <c r="A7490" t="str">
        <f>IF(C7490&amp;G7490&amp;D7490&lt;&gt;'Funnel setup'!$K$3&amp;'Funnel setup'!$K$4&amp;'Funnel setup'!$K$6,".",IF(A7489=".",1,A7489+1))</f>
        <v>.</v>
      </c>
      <c r="B7490" s="244" t="str">
        <f t="shared" ref="B7490:B7553" si="117">C7490&amp;D7490&amp;F7490&amp;G7490</f>
        <v/>
      </c>
    </row>
    <row r="7491" spans="1:2" x14ac:dyDescent="0.2">
      <c r="A7491" t="str">
        <f>IF(C7491&amp;G7491&amp;D7491&lt;&gt;'Funnel setup'!$K$3&amp;'Funnel setup'!$K$4&amp;'Funnel setup'!$K$6,".",IF(A7490=".",1,A7490+1))</f>
        <v>.</v>
      </c>
      <c r="B7491" s="244" t="str">
        <f t="shared" si="117"/>
        <v/>
      </c>
    </row>
    <row r="7492" spans="1:2" x14ac:dyDescent="0.2">
      <c r="A7492" t="str">
        <f>IF(C7492&amp;G7492&amp;D7492&lt;&gt;'Funnel setup'!$K$3&amp;'Funnel setup'!$K$4&amp;'Funnel setup'!$K$6,".",IF(A7491=".",1,A7491+1))</f>
        <v>.</v>
      </c>
      <c r="B7492" s="244" t="str">
        <f t="shared" si="117"/>
        <v/>
      </c>
    </row>
    <row r="7493" spans="1:2" x14ac:dyDescent="0.2">
      <c r="A7493" t="str">
        <f>IF(C7493&amp;G7493&amp;D7493&lt;&gt;'Funnel setup'!$K$3&amp;'Funnel setup'!$K$4&amp;'Funnel setup'!$K$6,".",IF(A7492=".",1,A7492+1))</f>
        <v>.</v>
      </c>
      <c r="B7493" s="244" t="str">
        <f t="shared" si="117"/>
        <v/>
      </c>
    </row>
    <row r="7494" spans="1:2" x14ac:dyDescent="0.2">
      <c r="A7494" t="str">
        <f>IF(C7494&amp;G7494&amp;D7494&lt;&gt;'Funnel setup'!$K$3&amp;'Funnel setup'!$K$4&amp;'Funnel setup'!$K$6,".",IF(A7493=".",1,A7493+1))</f>
        <v>.</v>
      </c>
      <c r="B7494" s="244" t="str">
        <f t="shared" si="117"/>
        <v/>
      </c>
    </row>
    <row r="7495" spans="1:2" x14ac:dyDescent="0.2">
      <c r="A7495" t="str">
        <f>IF(C7495&amp;G7495&amp;D7495&lt;&gt;'Funnel setup'!$K$3&amp;'Funnel setup'!$K$4&amp;'Funnel setup'!$K$6,".",IF(A7494=".",1,A7494+1))</f>
        <v>.</v>
      </c>
      <c r="B7495" s="244" t="str">
        <f t="shared" si="117"/>
        <v/>
      </c>
    </row>
    <row r="7496" spans="1:2" x14ac:dyDescent="0.2">
      <c r="A7496" t="str">
        <f>IF(C7496&amp;G7496&amp;D7496&lt;&gt;'Funnel setup'!$K$3&amp;'Funnel setup'!$K$4&amp;'Funnel setup'!$K$6,".",IF(A7495=".",1,A7495+1))</f>
        <v>.</v>
      </c>
      <c r="B7496" s="244" t="str">
        <f t="shared" si="117"/>
        <v/>
      </c>
    </row>
    <row r="7497" spans="1:2" x14ac:dyDescent="0.2">
      <c r="A7497" t="str">
        <f>IF(C7497&amp;G7497&amp;D7497&lt;&gt;'Funnel setup'!$K$3&amp;'Funnel setup'!$K$4&amp;'Funnel setup'!$K$6,".",IF(A7496=".",1,A7496+1))</f>
        <v>.</v>
      </c>
      <c r="B7497" s="244" t="str">
        <f t="shared" si="117"/>
        <v/>
      </c>
    </row>
    <row r="7498" spans="1:2" x14ac:dyDescent="0.2">
      <c r="A7498" t="str">
        <f>IF(C7498&amp;G7498&amp;D7498&lt;&gt;'Funnel setup'!$K$3&amp;'Funnel setup'!$K$4&amp;'Funnel setup'!$K$6,".",IF(A7497=".",1,A7497+1))</f>
        <v>.</v>
      </c>
      <c r="B7498" s="244" t="str">
        <f t="shared" si="117"/>
        <v/>
      </c>
    </row>
    <row r="7499" spans="1:2" x14ac:dyDescent="0.2">
      <c r="A7499" t="str">
        <f>IF(C7499&amp;G7499&amp;D7499&lt;&gt;'Funnel setup'!$K$3&amp;'Funnel setup'!$K$4&amp;'Funnel setup'!$K$6,".",IF(A7498=".",1,A7498+1))</f>
        <v>.</v>
      </c>
      <c r="B7499" s="244" t="str">
        <f t="shared" si="117"/>
        <v/>
      </c>
    </row>
    <row r="7500" spans="1:2" x14ac:dyDescent="0.2">
      <c r="A7500" t="str">
        <f>IF(C7500&amp;G7500&amp;D7500&lt;&gt;'Funnel setup'!$K$3&amp;'Funnel setup'!$K$4&amp;'Funnel setup'!$K$6,".",IF(A7499=".",1,A7499+1))</f>
        <v>.</v>
      </c>
      <c r="B7500" s="244" t="str">
        <f t="shared" si="117"/>
        <v/>
      </c>
    </row>
    <row r="7501" spans="1:2" x14ac:dyDescent="0.2">
      <c r="A7501" t="str">
        <f>IF(C7501&amp;G7501&amp;D7501&lt;&gt;'Funnel setup'!$K$3&amp;'Funnel setup'!$K$4&amp;'Funnel setup'!$K$6,".",IF(A7500=".",1,A7500+1))</f>
        <v>.</v>
      </c>
      <c r="B7501" s="244" t="str">
        <f t="shared" si="117"/>
        <v/>
      </c>
    </row>
    <row r="7502" spans="1:2" x14ac:dyDescent="0.2">
      <c r="A7502" t="str">
        <f>IF(C7502&amp;G7502&amp;D7502&lt;&gt;'Funnel setup'!$K$3&amp;'Funnel setup'!$K$4&amp;'Funnel setup'!$K$6,".",IF(A7501=".",1,A7501+1))</f>
        <v>.</v>
      </c>
      <c r="B7502" s="244" t="str">
        <f t="shared" si="117"/>
        <v/>
      </c>
    </row>
    <row r="7503" spans="1:2" x14ac:dyDescent="0.2">
      <c r="A7503" t="str">
        <f>IF(C7503&amp;G7503&amp;D7503&lt;&gt;'Funnel setup'!$K$3&amp;'Funnel setup'!$K$4&amp;'Funnel setup'!$K$6,".",IF(A7502=".",1,A7502+1))</f>
        <v>.</v>
      </c>
      <c r="B7503" s="244" t="str">
        <f t="shared" si="117"/>
        <v/>
      </c>
    </row>
    <row r="7504" spans="1:2" x14ac:dyDescent="0.2">
      <c r="A7504" t="str">
        <f>IF(C7504&amp;G7504&amp;D7504&lt;&gt;'Funnel setup'!$K$3&amp;'Funnel setup'!$K$4&amp;'Funnel setup'!$K$6,".",IF(A7503=".",1,A7503+1))</f>
        <v>.</v>
      </c>
      <c r="B7504" s="244" t="str">
        <f t="shared" si="117"/>
        <v/>
      </c>
    </row>
    <row r="7505" spans="1:2" x14ac:dyDescent="0.2">
      <c r="A7505" t="str">
        <f>IF(C7505&amp;G7505&amp;D7505&lt;&gt;'Funnel setup'!$K$3&amp;'Funnel setup'!$K$4&amp;'Funnel setup'!$K$6,".",IF(A7504=".",1,A7504+1))</f>
        <v>.</v>
      </c>
      <c r="B7505" s="244" t="str">
        <f t="shared" si="117"/>
        <v/>
      </c>
    </row>
    <row r="7506" spans="1:2" x14ac:dyDescent="0.2">
      <c r="A7506" t="str">
        <f>IF(C7506&amp;G7506&amp;D7506&lt;&gt;'Funnel setup'!$K$3&amp;'Funnel setup'!$K$4&amp;'Funnel setup'!$K$6,".",IF(A7505=".",1,A7505+1))</f>
        <v>.</v>
      </c>
      <c r="B7506" s="244" t="str">
        <f t="shared" si="117"/>
        <v/>
      </c>
    </row>
    <row r="7507" spans="1:2" x14ac:dyDescent="0.2">
      <c r="A7507" t="str">
        <f>IF(C7507&amp;G7507&amp;D7507&lt;&gt;'Funnel setup'!$K$3&amp;'Funnel setup'!$K$4&amp;'Funnel setup'!$K$6,".",IF(A7506=".",1,A7506+1))</f>
        <v>.</v>
      </c>
      <c r="B7507" s="244" t="str">
        <f t="shared" si="117"/>
        <v/>
      </c>
    </row>
    <row r="7508" spans="1:2" x14ac:dyDescent="0.2">
      <c r="A7508" t="str">
        <f>IF(C7508&amp;G7508&amp;D7508&lt;&gt;'Funnel setup'!$K$3&amp;'Funnel setup'!$K$4&amp;'Funnel setup'!$K$6,".",IF(A7507=".",1,A7507+1))</f>
        <v>.</v>
      </c>
      <c r="B7508" s="244" t="str">
        <f t="shared" si="117"/>
        <v/>
      </c>
    </row>
    <row r="7509" spans="1:2" x14ac:dyDescent="0.2">
      <c r="A7509" t="str">
        <f>IF(C7509&amp;G7509&amp;D7509&lt;&gt;'Funnel setup'!$K$3&amp;'Funnel setup'!$K$4&amp;'Funnel setup'!$K$6,".",IF(A7508=".",1,A7508+1))</f>
        <v>.</v>
      </c>
      <c r="B7509" s="244" t="str">
        <f t="shared" si="117"/>
        <v/>
      </c>
    </row>
    <row r="7510" spans="1:2" x14ac:dyDescent="0.2">
      <c r="A7510" t="str">
        <f>IF(C7510&amp;G7510&amp;D7510&lt;&gt;'Funnel setup'!$K$3&amp;'Funnel setup'!$K$4&amp;'Funnel setup'!$K$6,".",IF(A7509=".",1,A7509+1))</f>
        <v>.</v>
      </c>
      <c r="B7510" s="244" t="str">
        <f t="shared" si="117"/>
        <v/>
      </c>
    </row>
    <row r="7511" spans="1:2" x14ac:dyDescent="0.2">
      <c r="A7511" t="str">
        <f>IF(C7511&amp;G7511&amp;D7511&lt;&gt;'Funnel setup'!$K$3&amp;'Funnel setup'!$K$4&amp;'Funnel setup'!$K$6,".",IF(A7510=".",1,A7510+1))</f>
        <v>.</v>
      </c>
      <c r="B7511" s="244" t="str">
        <f t="shared" si="117"/>
        <v/>
      </c>
    </row>
    <row r="7512" spans="1:2" x14ac:dyDescent="0.2">
      <c r="A7512" t="str">
        <f>IF(C7512&amp;G7512&amp;D7512&lt;&gt;'Funnel setup'!$K$3&amp;'Funnel setup'!$K$4&amp;'Funnel setup'!$K$6,".",IF(A7511=".",1,A7511+1))</f>
        <v>.</v>
      </c>
      <c r="B7512" s="244" t="str">
        <f t="shared" si="117"/>
        <v/>
      </c>
    </row>
    <row r="7513" spans="1:2" x14ac:dyDescent="0.2">
      <c r="A7513" t="str">
        <f>IF(C7513&amp;G7513&amp;D7513&lt;&gt;'Funnel setup'!$K$3&amp;'Funnel setup'!$K$4&amp;'Funnel setup'!$K$6,".",IF(A7512=".",1,A7512+1))</f>
        <v>.</v>
      </c>
      <c r="B7513" s="244" t="str">
        <f t="shared" si="117"/>
        <v/>
      </c>
    </row>
    <row r="7514" spans="1:2" x14ac:dyDescent="0.2">
      <c r="A7514" t="str">
        <f>IF(C7514&amp;G7514&amp;D7514&lt;&gt;'Funnel setup'!$K$3&amp;'Funnel setup'!$K$4&amp;'Funnel setup'!$K$6,".",IF(A7513=".",1,A7513+1))</f>
        <v>.</v>
      </c>
      <c r="B7514" s="244" t="str">
        <f t="shared" si="117"/>
        <v/>
      </c>
    </row>
    <row r="7515" spans="1:2" x14ac:dyDescent="0.2">
      <c r="A7515" t="str">
        <f>IF(C7515&amp;G7515&amp;D7515&lt;&gt;'Funnel setup'!$K$3&amp;'Funnel setup'!$K$4&amp;'Funnel setup'!$K$6,".",IF(A7514=".",1,A7514+1))</f>
        <v>.</v>
      </c>
      <c r="B7515" s="244" t="str">
        <f t="shared" si="117"/>
        <v/>
      </c>
    </row>
    <row r="7516" spans="1:2" x14ac:dyDescent="0.2">
      <c r="A7516" t="str">
        <f>IF(C7516&amp;G7516&amp;D7516&lt;&gt;'Funnel setup'!$K$3&amp;'Funnel setup'!$K$4&amp;'Funnel setup'!$K$6,".",IF(A7515=".",1,A7515+1))</f>
        <v>.</v>
      </c>
      <c r="B7516" s="244" t="str">
        <f t="shared" si="117"/>
        <v/>
      </c>
    </row>
    <row r="7517" spans="1:2" x14ac:dyDescent="0.2">
      <c r="A7517" t="str">
        <f>IF(C7517&amp;G7517&amp;D7517&lt;&gt;'Funnel setup'!$K$3&amp;'Funnel setup'!$K$4&amp;'Funnel setup'!$K$6,".",IF(A7516=".",1,A7516+1))</f>
        <v>.</v>
      </c>
      <c r="B7517" s="244" t="str">
        <f t="shared" si="117"/>
        <v/>
      </c>
    </row>
    <row r="7518" spans="1:2" x14ac:dyDescent="0.2">
      <c r="A7518" t="str">
        <f>IF(C7518&amp;G7518&amp;D7518&lt;&gt;'Funnel setup'!$K$3&amp;'Funnel setup'!$K$4&amp;'Funnel setup'!$K$6,".",IF(A7517=".",1,A7517+1))</f>
        <v>.</v>
      </c>
      <c r="B7518" s="244" t="str">
        <f t="shared" si="117"/>
        <v/>
      </c>
    </row>
    <row r="7519" spans="1:2" x14ac:dyDescent="0.2">
      <c r="A7519" t="str">
        <f>IF(C7519&amp;G7519&amp;D7519&lt;&gt;'Funnel setup'!$K$3&amp;'Funnel setup'!$K$4&amp;'Funnel setup'!$K$6,".",IF(A7518=".",1,A7518+1))</f>
        <v>.</v>
      </c>
      <c r="B7519" s="244" t="str">
        <f t="shared" si="117"/>
        <v/>
      </c>
    </row>
    <row r="7520" spans="1:2" x14ac:dyDescent="0.2">
      <c r="A7520" t="str">
        <f>IF(C7520&amp;G7520&amp;D7520&lt;&gt;'Funnel setup'!$K$3&amp;'Funnel setup'!$K$4&amp;'Funnel setup'!$K$6,".",IF(A7519=".",1,A7519+1))</f>
        <v>.</v>
      </c>
      <c r="B7520" s="244" t="str">
        <f t="shared" si="117"/>
        <v/>
      </c>
    </row>
    <row r="7521" spans="1:2" x14ac:dyDescent="0.2">
      <c r="A7521" t="str">
        <f>IF(C7521&amp;G7521&amp;D7521&lt;&gt;'Funnel setup'!$K$3&amp;'Funnel setup'!$K$4&amp;'Funnel setup'!$K$6,".",IF(A7520=".",1,A7520+1))</f>
        <v>.</v>
      </c>
      <c r="B7521" s="244" t="str">
        <f t="shared" si="117"/>
        <v/>
      </c>
    </row>
    <row r="7522" spans="1:2" x14ac:dyDescent="0.2">
      <c r="A7522" t="str">
        <f>IF(C7522&amp;G7522&amp;D7522&lt;&gt;'Funnel setup'!$K$3&amp;'Funnel setup'!$K$4&amp;'Funnel setup'!$K$6,".",IF(A7521=".",1,A7521+1))</f>
        <v>.</v>
      </c>
      <c r="B7522" s="244" t="str">
        <f t="shared" si="117"/>
        <v/>
      </c>
    </row>
    <row r="7523" spans="1:2" x14ac:dyDescent="0.2">
      <c r="A7523" t="str">
        <f>IF(C7523&amp;G7523&amp;D7523&lt;&gt;'Funnel setup'!$K$3&amp;'Funnel setup'!$K$4&amp;'Funnel setup'!$K$6,".",IF(A7522=".",1,A7522+1))</f>
        <v>.</v>
      </c>
      <c r="B7523" s="244" t="str">
        <f t="shared" si="117"/>
        <v/>
      </c>
    </row>
    <row r="7524" spans="1:2" x14ac:dyDescent="0.2">
      <c r="A7524" t="str">
        <f>IF(C7524&amp;G7524&amp;D7524&lt;&gt;'Funnel setup'!$K$3&amp;'Funnel setup'!$K$4&amp;'Funnel setup'!$K$6,".",IF(A7523=".",1,A7523+1))</f>
        <v>.</v>
      </c>
      <c r="B7524" s="244" t="str">
        <f t="shared" si="117"/>
        <v/>
      </c>
    </row>
    <row r="7525" spans="1:2" x14ac:dyDescent="0.2">
      <c r="A7525" t="str">
        <f>IF(C7525&amp;G7525&amp;D7525&lt;&gt;'Funnel setup'!$K$3&amp;'Funnel setup'!$K$4&amp;'Funnel setup'!$K$6,".",IF(A7524=".",1,A7524+1))</f>
        <v>.</v>
      </c>
      <c r="B7525" s="244" t="str">
        <f t="shared" si="117"/>
        <v/>
      </c>
    </row>
    <row r="7526" spans="1:2" x14ac:dyDescent="0.2">
      <c r="A7526" t="str">
        <f>IF(C7526&amp;G7526&amp;D7526&lt;&gt;'Funnel setup'!$K$3&amp;'Funnel setup'!$K$4&amp;'Funnel setup'!$K$6,".",IF(A7525=".",1,A7525+1))</f>
        <v>.</v>
      </c>
      <c r="B7526" s="244" t="str">
        <f t="shared" si="117"/>
        <v/>
      </c>
    </row>
    <row r="7527" spans="1:2" x14ac:dyDescent="0.2">
      <c r="A7527" t="str">
        <f>IF(C7527&amp;G7527&amp;D7527&lt;&gt;'Funnel setup'!$K$3&amp;'Funnel setup'!$K$4&amp;'Funnel setup'!$K$6,".",IF(A7526=".",1,A7526+1))</f>
        <v>.</v>
      </c>
      <c r="B7527" s="244" t="str">
        <f t="shared" si="117"/>
        <v/>
      </c>
    </row>
    <row r="7528" spans="1:2" x14ac:dyDescent="0.2">
      <c r="A7528" t="str">
        <f>IF(C7528&amp;G7528&amp;D7528&lt;&gt;'Funnel setup'!$K$3&amp;'Funnel setup'!$K$4&amp;'Funnel setup'!$K$6,".",IF(A7527=".",1,A7527+1))</f>
        <v>.</v>
      </c>
      <c r="B7528" s="244" t="str">
        <f t="shared" si="117"/>
        <v/>
      </c>
    </row>
    <row r="7529" spans="1:2" x14ac:dyDescent="0.2">
      <c r="A7529" t="str">
        <f>IF(C7529&amp;G7529&amp;D7529&lt;&gt;'Funnel setup'!$K$3&amp;'Funnel setup'!$K$4&amp;'Funnel setup'!$K$6,".",IF(A7528=".",1,A7528+1))</f>
        <v>.</v>
      </c>
      <c r="B7529" s="244" t="str">
        <f t="shared" si="117"/>
        <v/>
      </c>
    </row>
    <row r="7530" spans="1:2" x14ac:dyDescent="0.2">
      <c r="A7530" t="str">
        <f>IF(C7530&amp;G7530&amp;D7530&lt;&gt;'Funnel setup'!$K$3&amp;'Funnel setup'!$K$4&amp;'Funnel setup'!$K$6,".",IF(A7529=".",1,A7529+1))</f>
        <v>.</v>
      </c>
      <c r="B7530" s="244" t="str">
        <f t="shared" si="117"/>
        <v/>
      </c>
    </row>
    <row r="7531" spans="1:2" x14ac:dyDescent="0.2">
      <c r="A7531" t="str">
        <f>IF(C7531&amp;G7531&amp;D7531&lt;&gt;'Funnel setup'!$K$3&amp;'Funnel setup'!$K$4&amp;'Funnel setup'!$K$6,".",IF(A7530=".",1,A7530+1))</f>
        <v>.</v>
      </c>
      <c r="B7531" s="244" t="str">
        <f t="shared" si="117"/>
        <v/>
      </c>
    </row>
    <row r="7532" spans="1:2" x14ac:dyDescent="0.2">
      <c r="A7532" t="str">
        <f>IF(C7532&amp;G7532&amp;D7532&lt;&gt;'Funnel setup'!$K$3&amp;'Funnel setup'!$K$4&amp;'Funnel setup'!$K$6,".",IF(A7531=".",1,A7531+1))</f>
        <v>.</v>
      </c>
      <c r="B7532" s="244" t="str">
        <f t="shared" si="117"/>
        <v/>
      </c>
    </row>
    <row r="7533" spans="1:2" x14ac:dyDescent="0.2">
      <c r="A7533" t="str">
        <f>IF(C7533&amp;G7533&amp;D7533&lt;&gt;'Funnel setup'!$K$3&amp;'Funnel setup'!$K$4&amp;'Funnel setup'!$K$6,".",IF(A7532=".",1,A7532+1))</f>
        <v>.</v>
      </c>
      <c r="B7533" s="244" t="str">
        <f t="shared" si="117"/>
        <v/>
      </c>
    </row>
    <row r="7534" spans="1:2" x14ac:dyDescent="0.2">
      <c r="A7534" t="str">
        <f>IF(C7534&amp;G7534&amp;D7534&lt;&gt;'Funnel setup'!$K$3&amp;'Funnel setup'!$K$4&amp;'Funnel setup'!$K$6,".",IF(A7533=".",1,A7533+1))</f>
        <v>.</v>
      </c>
      <c r="B7534" s="244" t="str">
        <f t="shared" si="117"/>
        <v/>
      </c>
    </row>
    <row r="7535" spans="1:2" x14ac:dyDescent="0.2">
      <c r="A7535" t="str">
        <f>IF(C7535&amp;G7535&amp;D7535&lt;&gt;'Funnel setup'!$K$3&amp;'Funnel setup'!$K$4&amp;'Funnel setup'!$K$6,".",IF(A7534=".",1,A7534+1))</f>
        <v>.</v>
      </c>
      <c r="B7535" s="244" t="str">
        <f t="shared" si="117"/>
        <v/>
      </c>
    </row>
    <row r="7536" spans="1:2" x14ac:dyDescent="0.2">
      <c r="A7536" t="str">
        <f>IF(C7536&amp;G7536&amp;D7536&lt;&gt;'Funnel setup'!$K$3&amp;'Funnel setup'!$K$4&amp;'Funnel setup'!$K$6,".",IF(A7535=".",1,A7535+1))</f>
        <v>.</v>
      </c>
      <c r="B7536" s="244" t="str">
        <f t="shared" si="117"/>
        <v/>
      </c>
    </row>
    <row r="7537" spans="1:2" x14ac:dyDescent="0.2">
      <c r="A7537" t="str">
        <f>IF(C7537&amp;G7537&amp;D7537&lt;&gt;'Funnel setup'!$K$3&amp;'Funnel setup'!$K$4&amp;'Funnel setup'!$K$6,".",IF(A7536=".",1,A7536+1))</f>
        <v>.</v>
      </c>
      <c r="B7537" s="244" t="str">
        <f t="shared" si="117"/>
        <v/>
      </c>
    </row>
    <row r="7538" spans="1:2" x14ac:dyDescent="0.2">
      <c r="A7538" t="str">
        <f>IF(C7538&amp;G7538&amp;D7538&lt;&gt;'Funnel setup'!$K$3&amp;'Funnel setup'!$K$4&amp;'Funnel setup'!$K$6,".",IF(A7537=".",1,A7537+1))</f>
        <v>.</v>
      </c>
      <c r="B7538" s="244" t="str">
        <f t="shared" si="117"/>
        <v/>
      </c>
    </row>
    <row r="7539" spans="1:2" x14ac:dyDescent="0.2">
      <c r="A7539" t="str">
        <f>IF(C7539&amp;G7539&amp;D7539&lt;&gt;'Funnel setup'!$K$3&amp;'Funnel setup'!$K$4&amp;'Funnel setup'!$K$6,".",IF(A7538=".",1,A7538+1))</f>
        <v>.</v>
      </c>
      <c r="B7539" s="244" t="str">
        <f t="shared" si="117"/>
        <v/>
      </c>
    </row>
    <row r="7540" spans="1:2" x14ac:dyDescent="0.2">
      <c r="A7540" t="str">
        <f>IF(C7540&amp;G7540&amp;D7540&lt;&gt;'Funnel setup'!$K$3&amp;'Funnel setup'!$K$4&amp;'Funnel setup'!$K$6,".",IF(A7539=".",1,A7539+1))</f>
        <v>.</v>
      </c>
      <c r="B7540" s="244" t="str">
        <f t="shared" si="117"/>
        <v/>
      </c>
    </row>
    <row r="7541" spans="1:2" x14ac:dyDescent="0.2">
      <c r="A7541" t="str">
        <f>IF(C7541&amp;G7541&amp;D7541&lt;&gt;'Funnel setup'!$K$3&amp;'Funnel setup'!$K$4&amp;'Funnel setup'!$K$6,".",IF(A7540=".",1,A7540+1))</f>
        <v>.</v>
      </c>
      <c r="B7541" s="244" t="str">
        <f t="shared" si="117"/>
        <v/>
      </c>
    </row>
    <row r="7542" spans="1:2" x14ac:dyDescent="0.2">
      <c r="A7542" t="str">
        <f>IF(C7542&amp;G7542&amp;D7542&lt;&gt;'Funnel setup'!$K$3&amp;'Funnel setup'!$K$4&amp;'Funnel setup'!$K$6,".",IF(A7541=".",1,A7541+1))</f>
        <v>.</v>
      </c>
      <c r="B7542" s="244" t="str">
        <f t="shared" si="117"/>
        <v/>
      </c>
    </row>
    <row r="7543" spans="1:2" x14ac:dyDescent="0.2">
      <c r="A7543" t="str">
        <f>IF(C7543&amp;G7543&amp;D7543&lt;&gt;'Funnel setup'!$K$3&amp;'Funnel setup'!$K$4&amp;'Funnel setup'!$K$6,".",IF(A7542=".",1,A7542+1))</f>
        <v>.</v>
      </c>
      <c r="B7543" s="244" t="str">
        <f t="shared" si="117"/>
        <v/>
      </c>
    </row>
    <row r="7544" spans="1:2" x14ac:dyDescent="0.2">
      <c r="A7544" t="str">
        <f>IF(C7544&amp;G7544&amp;D7544&lt;&gt;'Funnel setup'!$K$3&amp;'Funnel setup'!$K$4&amp;'Funnel setup'!$K$6,".",IF(A7543=".",1,A7543+1))</f>
        <v>.</v>
      </c>
      <c r="B7544" s="244" t="str">
        <f t="shared" si="117"/>
        <v/>
      </c>
    </row>
    <row r="7545" spans="1:2" x14ac:dyDescent="0.2">
      <c r="A7545" t="str">
        <f>IF(C7545&amp;G7545&amp;D7545&lt;&gt;'Funnel setup'!$K$3&amp;'Funnel setup'!$K$4&amp;'Funnel setup'!$K$6,".",IF(A7544=".",1,A7544+1))</f>
        <v>.</v>
      </c>
      <c r="B7545" s="244" t="str">
        <f t="shared" si="117"/>
        <v/>
      </c>
    </row>
    <row r="7546" spans="1:2" x14ac:dyDescent="0.2">
      <c r="A7546" t="str">
        <f>IF(C7546&amp;G7546&amp;D7546&lt;&gt;'Funnel setup'!$K$3&amp;'Funnel setup'!$K$4&amp;'Funnel setup'!$K$6,".",IF(A7545=".",1,A7545+1))</f>
        <v>.</v>
      </c>
      <c r="B7546" s="244" t="str">
        <f t="shared" si="117"/>
        <v/>
      </c>
    </row>
    <row r="7547" spans="1:2" x14ac:dyDescent="0.2">
      <c r="A7547" t="str">
        <f>IF(C7547&amp;G7547&amp;D7547&lt;&gt;'Funnel setup'!$K$3&amp;'Funnel setup'!$K$4&amp;'Funnel setup'!$K$6,".",IF(A7546=".",1,A7546+1))</f>
        <v>.</v>
      </c>
      <c r="B7547" s="244" t="str">
        <f t="shared" si="117"/>
        <v/>
      </c>
    </row>
    <row r="7548" spans="1:2" x14ac:dyDescent="0.2">
      <c r="A7548" t="str">
        <f>IF(C7548&amp;G7548&amp;D7548&lt;&gt;'Funnel setup'!$K$3&amp;'Funnel setup'!$K$4&amp;'Funnel setup'!$K$6,".",IF(A7547=".",1,A7547+1))</f>
        <v>.</v>
      </c>
      <c r="B7548" s="244" t="str">
        <f t="shared" si="117"/>
        <v/>
      </c>
    </row>
    <row r="7549" spans="1:2" x14ac:dyDescent="0.2">
      <c r="A7549" t="str">
        <f>IF(C7549&amp;G7549&amp;D7549&lt;&gt;'Funnel setup'!$K$3&amp;'Funnel setup'!$K$4&amp;'Funnel setup'!$K$6,".",IF(A7548=".",1,A7548+1))</f>
        <v>.</v>
      </c>
      <c r="B7549" s="244" t="str">
        <f t="shared" si="117"/>
        <v/>
      </c>
    </row>
    <row r="7550" spans="1:2" x14ac:dyDescent="0.2">
      <c r="A7550" t="str">
        <f>IF(C7550&amp;G7550&amp;D7550&lt;&gt;'Funnel setup'!$K$3&amp;'Funnel setup'!$K$4&amp;'Funnel setup'!$K$6,".",IF(A7549=".",1,A7549+1))</f>
        <v>.</v>
      </c>
      <c r="B7550" s="244" t="str">
        <f t="shared" si="117"/>
        <v/>
      </c>
    </row>
    <row r="7551" spans="1:2" x14ac:dyDescent="0.2">
      <c r="A7551" t="str">
        <f>IF(C7551&amp;G7551&amp;D7551&lt;&gt;'Funnel setup'!$K$3&amp;'Funnel setup'!$K$4&amp;'Funnel setup'!$K$6,".",IF(A7550=".",1,A7550+1))</f>
        <v>.</v>
      </c>
      <c r="B7551" s="244" t="str">
        <f t="shared" si="117"/>
        <v/>
      </c>
    </row>
    <row r="7552" spans="1:2" x14ac:dyDescent="0.2">
      <c r="A7552" t="str">
        <f>IF(C7552&amp;G7552&amp;D7552&lt;&gt;'Funnel setup'!$K$3&amp;'Funnel setup'!$K$4&amp;'Funnel setup'!$K$6,".",IF(A7551=".",1,A7551+1))</f>
        <v>.</v>
      </c>
      <c r="B7552" s="244" t="str">
        <f t="shared" si="117"/>
        <v/>
      </c>
    </row>
    <row r="7553" spans="1:2" x14ac:dyDescent="0.2">
      <c r="A7553" t="str">
        <f>IF(C7553&amp;G7553&amp;D7553&lt;&gt;'Funnel setup'!$K$3&amp;'Funnel setup'!$K$4&amp;'Funnel setup'!$K$6,".",IF(A7552=".",1,A7552+1))</f>
        <v>.</v>
      </c>
      <c r="B7553" s="244" t="str">
        <f t="shared" si="117"/>
        <v/>
      </c>
    </row>
    <row r="7554" spans="1:2" x14ac:dyDescent="0.2">
      <c r="A7554" t="str">
        <f>IF(C7554&amp;G7554&amp;D7554&lt;&gt;'Funnel setup'!$K$3&amp;'Funnel setup'!$K$4&amp;'Funnel setup'!$K$6,".",IF(A7553=".",1,A7553+1))</f>
        <v>.</v>
      </c>
      <c r="B7554" s="244" t="str">
        <f t="shared" ref="B7554:B7617" si="118">C7554&amp;D7554&amp;F7554&amp;G7554</f>
        <v/>
      </c>
    </row>
    <row r="7555" spans="1:2" x14ac:dyDescent="0.2">
      <c r="A7555" t="str">
        <f>IF(C7555&amp;G7555&amp;D7555&lt;&gt;'Funnel setup'!$K$3&amp;'Funnel setup'!$K$4&amp;'Funnel setup'!$K$6,".",IF(A7554=".",1,A7554+1))</f>
        <v>.</v>
      </c>
      <c r="B7555" s="244" t="str">
        <f t="shared" si="118"/>
        <v/>
      </c>
    </row>
    <row r="7556" spans="1:2" x14ac:dyDescent="0.2">
      <c r="A7556" t="str">
        <f>IF(C7556&amp;G7556&amp;D7556&lt;&gt;'Funnel setup'!$K$3&amp;'Funnel setup'!$K$4&amp;'Funnel setup'!$K$6,".",IF(A7555=".",1,A7555+1))</f>
        <v>.</v>
      </c>
      <c r="B7556" s="244" t="str">
        <f t="shared" si="118"/>
        <v/>
      </c>
    </row>
    <row r="7557" spans="1:2" x14ac:dyDescent="0.2">
      <c r="A7557" t="str">
        <f>IF(C7557&amp;G7557&amp;D7557&lt;&gt;'Funnel setup'!$K$3&amp;'Funnel setup'!$K$4&amp;'Funnel setup'!$K$6,".",IF(A7556=".",1,A7556+1))</f>
        <v>.</v>
      </c>
      <c r="B7557" s="244" t="str">
        <f t="shared" si="118"/>
        <v/>
      </c>
    </row>
    <row r="7558" spans="1:2" x14ac:dyDescent="0.2">
      <c r="A7558" t="str">
        <f>IF(C7558&amp;G7558&amp;D7558&lt;&gt;'Funnel setup'!$K$3&amp;'Funnel setup'!$K$4&amp;'Funnel setup'!$K$6,".",IF(A7557=".",1,A7557+1))</f>
        <v>.</v>
      </c>
      <c r="B7558" s="244" t="str">
        <f t="shared" si="118"/>
        <v/>
      </c>
    </row>
    <row r="7559" spans="1:2" x14ac:dyDescent="0.2">
      <c r="A7559" t="str">
        <f>IF(C7559&amp;G7559&amp;D7559&lt;&gt;'Funnel setup'!$K$3&amp;'Funnel setup'!$K$4&amp;'Funnel setup'!$K$6,".",IF(A7558=".",1,A7558+1))</f>
        <v>.</v>
      </c>
      <c r="B7559" s="244" t="str">
        <f t="shared" si="118"/>
        <v/>
      </c>
    </row>
    <row r="7560" spans="1:2" x14ac:dyDescent="0.2">
      <c r="A7560" t="str">
        <f>IF(C7560&amp;G7560&amp;D7560&lt;&gt;'Funnel setup'!$K$3&amp;'Funnel setup'!$K$4&amp;'Funnel setup'!$K$6,".",IF(A7559=".",1,A7559+1))</f>
        <v>.</v>
      </c>
      <c r="B7560" s="244" t="str">
        <f t="shared" si="118"/>
        <v/>
      </c>
    </row>
    <row r="7561" spans="1:2" x14ac:dyDescent="0.2">
      <c r="A7561" t="str">
        <f>IF(C7561&amp;G7561&amp;D7561&lt;&gt;'Funnel setup'!$K$3&amp;'Funnel setup'!$K$4&amp;'Funnel setup'!$K$6,".",IF(A7560=".",1,A7560+1))</f>
        <v>.</v>
      </c>
      <c r="B7561" s="244" t="str">
        <f t="shared" si="118"/>
        <v/>
      </c>
    </row>
    <row r="7562" spans="1:2" x14ac:dyDescent="0.2">
      <c r="A7562" t="str">
        <f>IF(C7562&amp;G7562&amp;D7562&lt;&gt;'Funnel setup'!$K$3&amp;'Funnel setup'!$K$4&amp;'Funnel setup'!$K$6,".",IF(A7561=".",1,A7561+1))</f>
        <v>.</v>
      </c>
      <c r="B7562" s="244" t="str">
        <f t="shared" si="118"/>
        <v/>
      </c>
    </row>
    <row r="7563" spans="1:2" x14ac:dyDescent="0.2">
      <c r="A7563" t="str">
        <f>IF(C7563&amp;G7563&amp;D7563&lt;&gt;'Funnel setup'!$K$3&amp;'Funnel setup'!$K$4&amp;'Funnel setup'!$K$6,".",IF(A7562=".",1,A7562+1))</f>
        <v>.</v>
      </c>
      <c r="B7563" s="244" t="str">
        <f t="shared" si="118"/>
        <v/>
      </c>
    </row>
    <row r="7564" spans="1:2" x14ac:dyDescent="0.2">
      <c r="A7564" t="str">
        <f>IF(C7564&amp;G7564&amp;D7564&lt;&gt;'Funnel setup'!$K$3&amp;'Funnel setup'!$K$4&amp;'Funnel setup'!$K$6,".",IF(A7563=".",1,A7563+1))</f>
        <v>.</v>
      </c>
      <c r="B7564" s="244" t="str">
        <f t="shared" si="118"/>
        <v/>
      </c>
    </row>
    <row r="7565" spans="1:2" x14ac:dyDescent="0.2">
      <c r="A7565" t="str">
        <f>IF(C7565&amp;G7565&amp;D7565&lt;&gt;'Funnel setup'!$K$3&amp;'Funnel setup'!$K$4&amp;'Funnel setup'!$K$6,".",IF(A7564=".",1,A7564+1))</f>
        <v>.</v>
      </c>
      <c r="B7565" s="244" t="str">
        <f t="shared" si="118"/>
        <v/>
      </c>
    </row>
    <row r="7566" spans="1:2" x14ac:dyDescent="0.2">
      <c r="A7566" t="str">
        <f>IF(C7566&amp;G7566&amp;D7566&lt;&gt;'Funnel setup'!$K$3&amp;'Funnel setup'!$K$4&amp;'Funnel setup'!$K$6,".",IF(A7565=".",1,A7565+1))</f>
        <v>.</v>
      </c>
      <c r="B7566" s="244" t="str">
        <f t="shared" si="118"/>
        <v/>
      </c>
    </row>
    <row r="7567" spans="1:2" x14ac:dyDescent="0.2">
      <c r="A7567" t="str">
        <f>IF(C7567&amp;G7567&amp;D7567&lt;&gt;'Funnel setup'!$K$3&amp;'Funnel setup'!$K$4&amp;'Funnel setup'!$K$6,".",IF(A7566=".",1,A7566+1))</f>
        <v>.</v>
      </c>
      <c r="B7567" s="244" t="str">
        <f t="shared" si="118"/>
        <v/>
      </c>
    </row>
    <row r="7568" spans="1:2" x14ac:dyDescent="0.2">
      <c r="A7568" t="str">
        <f>IF(C7568&amp;G7568&amp;D7568&lt;&gt;'Funnel setup'!$K$3&amp;'Funnel setup'!$K$4&amp;'Funnel setup'!$K$6,".",IF(A7567=".",1,A7567+1))</f>
        <v>.</v>
      </c>
      <c r="B7568" s="244" t="str">
        <f t="shared" si="118"/>
        <v/>
      </c>
    </row>
    <row r="7569" spans="1:2" x14ac:dyDescent="0.2">
      <c r="A7569" t="str">
        <f>IF(C7569&amp;G7569&amp;D7569&lt;&gt;'Funnel setup'!$K$3&amp;'Funnel setup'!$K$4&amp;'Funnel setup'!$K$6,".",IF(A7568=".",1,A7568+1))</f>
        <v>.</v>
      </c>
      <c r="B7569" s="244" t="str">
        <f t="shared" si="118"/>
        <v/>
      </c>
    </row>
    <row r="7570" spans="1:2" x14ac:dyDescent="0.2">
      <c r="A7570" t="str">
        <f>IF(C7570&amp;G7570&amp;D7570&lt;&gt;'Funnel setup'!$K$3&amp;'Funnel setup'!$K$4&amp;'Funnel setup'!$K$6,".",IF(A7569=".",1,A7569+1))</f>
        <v>.</v>
      </c>
      <c r="B7570" s="244" t="str">
        <f t="shared" si="118"/>
        <v/>
      </c>
    </row>
    <row r="7571" spans="1:2" x14ac:dyDescent="0.2">
      <c r="A7571" t="str">
        <f>IF(C7571&amp;G7571&amp;D7571&lt;&gt;'Funnel setup'!$K$3&amp;'Funnel setup'!$K$4&amp;'Funnel setup'!$K$6,".",IF(A7570=".",1,A7570+1))</f>
        <v>.</v>
      </c>
      <c r="B7571" s="244" t="str">
        <f t="shared" si="118"/>
        <v/>
      </c>
    </row>
    <row r="7572" spans="1:2" x14ac:dyDescent="0.2">
      <c r="A7572" t="str">
        <f>IF(C7572&amp;G7572&amp;D7572&lt;&gt;'Funnel setup'!$K$3&amp;'Funnel setup'!$K$4&amp;'Funnel setup'!$K$6,".",IF(A7571=".",1,A7571+1))</f>
        <v>.</v>
      </c>
      <c r="B7572" s="244" t="str">
        <f t="shared" si="118"/>
        <v/>
      </c>
    </row>
    <row r="7573" spans="1:2" x14ac:dyDescent="0.2">
      <c r="A7573" t="str">
        <f>IF(C7573&amp;G7573&amp;D7573&lt;&gt;'Funnel setup'!$K$3&amp;'Funnel setup'!$K$4&amp;'Funnel setup'!$K$6,".",IF(A7572=".",1,A7572+1))</f>
        <v>.</v>
      </c>
      <c r="B7573" s="244" t="str">
        <f t="shared" si="118"/>
        <v/>
      </c>
    </row>
    <row r="7574" spans="1:2" x14ac:dyDescent="0.2">
      <c r="A7574" t="str">
        <f>IF(C7574&amp;G7574&amp;D7574&lt;&gt;'Funnel setup'!$K$3&amp;'Funnel setup'!$K$4&amp;'Funnel setup'!$K$6,".",IF(A7573=".",1,A7573+1))</f>
        <v>.</v>
      </c>
      <c r="B7574" s="244" t="str">
        <f t="shared" si="118"/>
        <v/>
      </c>
    </row>
    <row r="7575" spans="1:2" x14ac:dyDescent="0.2">
      <c r="A7575" t="str">
        <f>IF(C7575&amp;G7575&amp;D7575&lt;&gt;'Funnel setup'!$K$3&amp;'Funnel setup'!$K$4&amp;'Funnel setup'!$K$6,".",IF(A7574=".",1,A7574+1))</f>
        <v>.</v>
      </c>
      <c r="B7575" s="244" t="str">
        <f t="shared" si="118"/>
        <v/>
      </c>
    </row>
    <row r="7576" spans="1:2" x14ac:dyDescent="0.2">
      <c r="A7576" t="str">
        <f>IF(C7576&amp;G7576&amp;D7576&lt;&gt;'Funnel setup'!$K$3&amp;'Funnel setup'!$K$4&amp;'Funnel setup'!$K$6,".",IF(A7575=".",1,A7575+1))</f>
        <v>.</v>
      </c>
      <c r="B7576" s="244" t="str">
        <f t="shared" si="118"/>
        <v/>
      </c>
    </row>
    <row r="7577" spans="1:2" x14ac:dyDescent="0.2">
      <c r="A7577" t="str">
        <f>IF(C7577&amp;G7577&amp;D7577&lt;&gt;'Funnel setup'!$K$3&amp;'Funnel setup'!$K$4&amp;'Funnel setup'!$K$6,".",IF(A7576=".",1,A7576+1))</f>
        <v>.</v>
      </c>
      <c r="B7577" s="244" t="str">
        <f t="shared" si="118"/>
        <v/>
      </c>
    </row>
    <row r="7578" spans="1:2" x14ac:dyDescent="0.2">
      <c r="A7578" t="str">
        <f>IF(C7578&amp;G7578&amp;D7578&lt;&gt;'Funnel setup'!$K$3&amp;'Funnel setup'!$K$4&amp;'Funnel setup'!$K$6,".",IF(A7577=".",1,A7577+1))</f>
        <v>.</v>
      </c>
      <c r="B7578" s="244" t="str">
        <f t="shared" si="118"/>
        <v/>
      </c>
    </row>
    <row r="7579" spans="1:2" x14ac:dyDescent="0.2">
      <c r="A7579" t="str">
        <f>IF(C7579&amp;G7579&amp;D7579&lt;&gt;'Funnel setup'!$K$3&amp;'Funnel setup'!$K$4&amp;'Funnel setup'!$K$6,".",IF(A7578=".",1,A7578+1))</f>
        <v>.</v>
      </c>
      <c r="B7579" s="244" t="str">
        <f t="shared" si="118"/>
        <v/>
      </c>
    </row>
    <row r="7580" spans="1:2" x14ac:dyDescent="0.2">
      <c r="A7580" t="str">
        <f>IF(C7580&amp;G7580&amp;D7580&lt;&gt;'Funnel setup'!$K$3&amp;'Funnel setup'!$K$4&amp;'Funnel setup'!$K$6,".",IF(A7579=".",1,A7579+1))</f>
        <v>.</v>
      </c>
      <c r="B7580" s="244" t="str">
        <f t="shared" si="118"/>
        <v/>
      </c>
    </row>
    <row r="7581" spans="1:2" x14ac:dyDescent="0.2">
      <c r="A7581" t="str">
        <f>IF(C7581&amp;G7581&amp;D7581&lt;&gt;'Funnel setup'!$K$3&amp;'Funnel setup'!$K$4&amp;'Funnel setup'!$K$6,".",IF(A7580=".",1,A7580+1))</f>
        <v>.</v>
      </c>
      <c r="B7581" s="244" t="str">
        <f t="shared" si="118"/>
        <v/>
      </c>
    </row>
    <row r="7582" spans="1:2" x14ac:dyDescent="0.2">
      <c r="A7582" t="str">
        <f>IF(C7582&amp;G7582&amp;D7582&lt;&gt;'Funnel setup'!$K$3&amp;'Funnel setup'!$K$4&amp;'Funnel setup'!$K$6,".",IF(A7581=".",1,A7581+1))</f>
        <v>.</v>
      </c>
      <c r="B7582" s="244" t="str">
        <f t="shared" si="118"/>
        <v/>
      </c>
    </row>
    <row r="7583" spans="1:2" x14ac:dyDescent="0.2">
      <c r="A7583" t="str">
        <f>IF(C7583&amp;G7583&amp;D7583&lt;&gt;'Funnel setup'!$K$3&amp;'Funnel setup'!$K$4&amp;'Funnel setup'!$K$6,".",IF(A7582=".",1,A7582+1))</f>
        <v>.</v>
      </c>
      <c r="B7583" s="244" t="str">
        <f t="shared" si="118"/>
        <v/>
      </c>
    </row>
    <row r="7584" spans="1:2" x14ac:dyDescent="0.2">
      <c r="A7584" t="str">
        <f>IF(C7584&amp;G7584&amp;D7584&lt;&gt;'Funnel setup'!$K$3&amp;'Funnel setup'!$K$4&amp;'Funnel setup'!$K$6,".",IF(A7583=".",1,A7583+1))</f>
        <v>.</v>
      </c>
      <c r="B7584" s="244" t="str">
        <f t="shared" si="118"/>
        <v/>
      </c>
    </row>
    <row r="7585" spans="1:2" x14ac:dyDescent="0.2">
      <c r="A7585" t="str">
        <f>IF(C7585&amp;G7585&amp;D7585&lt;&gt;'Funnel setup'!$K$3&amp;'Funnel setup'!$K$4&amp;'Funnel setup'!$K$6,".",IF(A7584=".",1,A7584+1))</f>
        <v>.</v>
      </c>
      <c r="B7585" s="244" t="str">
        <f t="shared" si="118"/>
        <v/>
      </c>
    </row>
    <row r="7586" spans="1:2" x14ac:dyDescent="0.2">
      <c r="A7586" t="str">
        <f>IF(C7586&amp;G7586&amp;D7586&lt;&gt;'Funnel setup'!$K$3&amp;'Funnel setup'!$K$4&amp;'Funnel setup'!$K$6,".",IF(A7585=".",1,A7585+1))</f>
        <v>.</v>
      </c>
      <c r="B7586" s="244" t="str">
        <f t="shared" si="118"/>
        <v/>
      </c>
    </row>
    <row r="7587" spans="1:2" x14ac:dyDescent="0.2">
      <c r="A7587" t="str">
        <f>IF(C7587&amp;G7587&amp;D7587&lt;&gt;'Funnel setup'!$K$3&amp;'Funnel setup'!$K$4&amp;'Funnel setup'!$K$6,".",IF(A7586=".",1,A7586+1))</f>
        <v>.</v>
      </c>
      <c r="B7587" s="244" t="str">
        <f t="shared" si="118"/>
        <v/>
      </c>
    </row>
    <row r="7588" spans="1:2" x14ac:dyDescent="0.2">
      <c r="A7588" t="str">
        <f>IF(C7588&amp;G7588&amp;D7588&lt;&gt;'Funnel setup'!$K$3&amp;'Funnel setup'!$K$4&amp;'Funnel setup'!$K$6,".",IF(A7587=".",1,A7587+1))</f>
        <v>.</v>
      </c>
      <c r="B7588" s="244" t="str">
        <f t="shared" si="118"/>
        <v/>
      </c>
    </row>
    <row r="7589" spans="1:2" x14ac:dyDescent="0.2">
      <c r="A7589" t="str">
        <f>IF(C7589&amp;G7589&amp;D7589&lt;&gt;'Funnel setup'!$K$3&amp;'Funnel setup'!$K$4&amp;'Funnel setup'!$K$6,".",IF(A7588=".",1,A7588+1))</f>
        <v>.</v>
      </c>
      <c r="B7589" s="244" t="str">
        <f t="shared" si="118"/>
        <v/>
      </c>
    </row>
    <row r="7590" spans="1:2" x14ac:dyDescent="0.2">
      <c r="A7590" t="str">
        <f>IF(C7590&amp;G7590&amp;D7590&lt;&gt;'Funnel setup'!$K$3&amp;'Funnel setup'!$K$4&amp;'Funnel setup'!$K$6,".",IF(A7589=".",1,A7589+1))</f>
        <v>.</v>
      </c>
      <c r="B7590" s="244" t="str">
        <f t="shared" si="118"/>
        <v/>
      </c>
    </row>
    <row r="7591" spans="1:2" x14ac:dyDescent="0.2">
      <c r="A7591" t="str">
        <f>IF(C7591&amp;G7591&amp;D7591&lt;&gt;'Funnel setup'!$K$3&amp;'Funnel setup'!$K$4&amp;'Funnel setup'!$K$6,".",IF(A7590=".",1,A7590+1))</f>
        <v>.</v>
      </c>
      <c r="B7591" s="244" t="str">
        <f t="shared" si="118"/>
        <v/>
      </c>
    </row>
    <row r="7592" spans="1:2" x14ac:dyDescent="0.2">
      <c r="A7592" t="str">
        <f>IF(C7592&amp;G7592&amp;D7592&lt;&gt;'Funnel setup'!$K$3&amp;'Funnel setup'!$K$4&amp;'Funnel setup'!$K$6,".",IF(A7591=".",1,A7591+1))</f>
        <v>.</v>
      </c>
      <c r="B7592" s="244" t="str">
        <f t="shared" si="118"/>
        <v/>
      </c>
    </row>
    <row r="7593" spans="1:2" x14ac:dyDescent="0.2">
      <c r="A7593" t="str">
        <f>IF(C7593&amp;G7593&amp;D7593&lt;&gt;'Funnel setup'!$K$3&amp;'Funnel setup'!$K$4&amp;'Funnel setup'!$K$6,".",IF(A7592=".",1,A7592+1))</f>
        <v>.</v>
      </c>
      <c r="B7593" s="244" t="str">
        <f t="shared" si="118"/>
        <v/>
      </c>
    </row>
    <row r="7594" spans="1:2" x14ac:dyDescent="0.2">
      <c r="A7594" t="str">
        <f>IF(C7594&amp;G7594&amp;D7594&lt;&gt;'Funnel setup'!$K$3&amp;'Funnel setup'!$K$4&amp;'Funnel setup'!$K$6,".",IF(A7593=".",1,A7593+1))</f>
        <v>.</v>
      </c>
      <c r="B7594" s="244" t="str">
        <f t="shared" si="118"/>
        <v/>
      </c>
    </row>
    <row r="7595" spans="1:2" x14ac:dyDescent="0.2">
      <c r="A7595" t="str">
        <f>IF(C7595&amp;G7595&amp;D7595&lt;&gt;'Funnel setup'!$K$3&amp;'Funnel setup'!$K$4&amp;'Funnel setup'!$K$6,".",IF(A7594=".",1,A7594+1))</f>
        <v>.</v>
      </c>
      <c r="B7595" s="244" t="str">
        <f t="shared" si="118"/>
        <v/>
      </c>
    </row>
    <row r="7596" spans="1:2" x14ac:dyDescent="0.2">
      <c r="A7596" t="str">
        <f>IF(C7596&amp;G7596&amp;D7596&lt;&gt;'Funnel setup'!$K$3&amp;'Funnel setup'!$K$4&amp;'Funnel setup'!$K$6,".",IF(A7595=".",1,A7595+1))</f>
        <v>.</v>
      </c>
      <c r="B7596" s="244" t="str">
        <f t="shared" si="118"/>
        <v/>
      </c>
    </row>
    <row r="7597" spans="1:2" x14ac:dyDescent="0.2">
      <c r="A7597" t="str">
        <f>IF(C7597&amp;G7597&amp;D7597&lt;&gt;'Funnel setup'!$K$3&amp;'Funnel setup'!$K$4&amp;'Funnel setup'!$K$6,".",IF(A7596=".",1,A7596+1))</f>
        <v>.</v>
      </c>
      <c r="B7597" s="244" t="str">
        <f t="shared" si="118"/>
        <v/>
      </c>
    </row>
    <row r="7598" spans="1:2" x14ac:dyDescent="0.2">
      <c r="A7598" t="str">
        <f>IF(C7598&amp;G7598&amp;D7598&lt;&gt;'Funnel setup'!$K$3&amp;'Funnel setup'!$K$4&amp;'Funnel setup'!$K$6,".",IF(A7597=".",1,A7597+1))</f>
        <v>.</v>
      </c>
      <c r="B7598" s="244" t="str">
        <f t="shared" si="118"/>
        <v/>
      </c>
    </row>
    <row r="7599" spans="1:2" x14ac:dyDescent="0.2">
      <c r="A7599" t="str">
        <f>IF(C7599&amp;G7599&amp;D7599&lt;&gt;'Funnel setup'!$K$3&amp;'Funnel setup'!$K$4&amp;'Funnel setup'!$K$6,".",IF(A7598=".",1,A7598+1))</f>
        <v>.</v>
      </c>
      <c r="B7599" s="244" t="str">
        <f t="shared" si="118"/>
        <v/>
      </c>
    </row>
    <row r="7600" spans="1:2" x14ac:dyDescent="0.2">
      <c r="A7600" t="str">
        <f>IF(C7600&amp;G7600&amp;D7600&lt;&gt;'Funnel setup'!$K$3&amp;'Funnel setup'!$K$4&amp;'Funnel setup'!$K$6,".",IF(A7599=".",1,A7599+1))</f>
        <v>.</v>
      </c>
      <c r="B7600" s="244" t="str">
        <f t="shared" si="118"/>
        <v/>
      </c>
    </row>
    <row r="7601" spans="1:2" x14ac:dyDescent="0.2">
      <c r="A7601" t="str">
        <f>IF(C7601&amp;G7601&amp;D7601&lt;&gt;'Funnel setup'!$K$3&amp;'Funnel setup'!$K$4&amp;'Funnel setup'!$K$6,".",IF(A7600=".",1,A7600+1))</f>
        <v>.</v>
      </c>
      <c r="B7601" s="244" t="str">
        <f t="shared" si="118"/>
        <v/>
      </c>
    </row>
    <row r="7602" spans="1:2" x14ac:dyDescent="0.2">
      <c r="A7602" t="str">
        <f>IF(C7602&amp;G7602&amp;D7602&lt;&gt;'Funnel setup'!$K$3&amp;'Funnel setup'!$K$4&amp;'Funnel setup'!$K$6,".",IF(A7601=".",1,A7601+1))</f>
        <v>.</v>
      </c>
      <c r="B7602" s="244" t="str">
        <f t="shared" si="118"/>
        <v/>
      </c>
    </row>
    <row r="7603" spans="1:2" x14ac:dyDescent="0.2">
      <c r="A7603" t="str">
        <f>IF(C7603&amp;G7603&amp;D7603&lt;&gt;'Funnel setup'!$K$3&amp;'Funnel setup'!$K$4&amp;'Funnel setup'!$K$6,".",IF(A7602=".",1,A7602+1))</f>
        <v>.</v>
      </c>
      <c r="B7603" s="244" t="str">
        <f t="shared" si="118"/>
        <v/>
      </c>
    </row>
    <row r="7604" spans="1:2" x14ac:dyDescent="0.2">
      <c r="A7604" t="str">
        <f>IF(C7604&amp;G7604&amp;D7604&lt;&gt;'Funnel setup'!$K$3&amp;'Funnel setup'!$K$4&amp;'Funnel setup'!$K$6,".",IF(A7603=".",1,A7603+1))</f>
        <v>.</v>
      </c>
      <c r="B7604" s="244" t="str">
        <f t="shared" si="118"/>
        <v/>
      </c>
    </row>
    <row r="7605" spans="1:2" x14ac:dyDescent="0.2">
      <c r="A7605" t="str">
        <f>IF(C7605&amp;G7605&amp;D7605&lt;&gt;'Funnel setup'!$K$3&amp;'Funnel setup'!$K$4&amp;'Funnel setup'!$K$6,".",IF(A7604=".",1,A7604+1))</f>
        <v>.</v>
      </c>
      <c r="B7605" s="244" t="str">
        <f t="shared" si="118"/>
        <v/>
      </c>
    </row>
    <row r="7606" spans="1:2" x14ac:dyDescent="0.2">
      <c r="A7606" t="str">
        <f>IF(C7606&amp;G7606&amp;D7606&lt;&gt;'Funnel setup'!$K$3&amp;'Funnel setup'!$K$4&amp;'Funnel setup'!$K$6,".",IF(A7605=".",1,A7605+1))</f>
        <v>.</v>
      </c>
      <c r="B7606" s="244" t="str">
        <f t="shared" si="118"/>
        <v/>
      </c>
    </row>
    <row r="7607" spans="1:2" x14ac:dyDescent="0.2">
      <c r="A7607" t="str">
        <f>IF(C7607&amp;G7607&amp;D7607&lt;&gt;'Funnel setup'!$K$3&amp;'Funnel setup'!$K$4&amp;'Funnel setup'!$K$6,".",IF(A7606=".",1,A7606+1))</f>
        <v>.</v>
      </c>
      <c r="B7607" s="244" t="str">
        <f t="shared" si="118"/>
        <v/>
      </c>
    </row>
    <row r="7608" spans="1:2" x14ac:dyDescent="0.2">
      <c r="A7608" t="str">
        <f>IF(C7608&amp;G7608&amp;D7608&lt;&gt;'Funnel setup'!$K$3&amp;'Funnel setup'!$K$4&amp;'Funnel setup'!$K$6,".",IF(A7607=".",1,A7607+1))</f>
        <v>.</v>
      </c>
      <c r="B7608" s="244" t="str">
        <f t="shared" si="118"/>
        <v/>
      </c>
    </row>
    <row r="7609" spans="1:2" x14ac:dyDescent="0.2">
      <c r="A7609" t="str">
        <f>IF(C7609&amp;G7609&amp;D7609&lt;&gt;'Funnel setup'!$K$3&amp;'Funnel setup'!$K$4&amp;'Funnel setup'!$K$6,".",IF(A7608=".",1,A7608+1))</f>
        <v>.</v>
      </c>
      <c r="B7609" s="244" t="str">
        <f t="shared" si="118"/>
        <v/>
      </c>
    </row>
    <row r="7610" spans="1:2" x14ac:dyDescent="0.2">
      <c r="A7610" t="str">
        <f>IF(C7610&amp;G7610&amp;D7610&lt;&gt;'Funnel setup'!$K$3&amp;'Funnel setup'!$K$4&amp;'Funnel setup'!$K$6,".",IF(A7609=".",1,A7609+1))</f>
        <v>.</v>
      </c>
      <c r="B7610" s="244" t="str">
        <f t="shared" si="118"/>
        <v/>
      </c>
    </row>
    <row r="7611" spans="1:2" x14ac:dyDescent="0.2">
      <c r="A7611" t="str">
        <f>IF(C7611&amp;G7611&amp;D7611&lt;&gt;'Funnel setup'!$K$3&amp;'Funnel setup'!$K$4&amp;'Funnel setup'!$K$6,".",IF(A7610=".",1,A7610+1))</f>
        <v>.</v>
      </c>
      <c r="B7611" s="244" t="str">
        <f t="shared" si="118"/>
        <v/>
      </c>
    </row>
    <row r="7612" spans="1:2" x14ac:dyDescent="0.2">
      <c r="A7612" t="str">
        <f>IF(C7612&amp;G7612&amp;D7612&lt;&gt;'Funnel setup'!$K$3&amp;'Funnel setup'!$K$4&amp;'Funnel setup'!$K$6,".",IF(A7611=".",1,A7611+1))</f>
        <v>.</v>
      </c>
      <c r="B7612" s="244" t="str">
        <f t="shared" si="118"/>
        <v/>
      </c>
    </row>
    <row r="7613" spans="1:2" x14ac:dyDescent="0.2">
      <c r="A7613" t="str">
        <f>IF(C7613&amp;G7613&amp;D7613&lt;&gt;'Funnel setup'!$K$3&amp;'Funnel setup'!$K$4&amp;'Funnel setup'!$K$6,".",IF(A7612=".",1,A7612+1))</f>
        <v>.</v>
      </c>
      <c r="B7613" s="244" t="str">
        <f t="shared" si="118"/>
        <v/>
      </c>
    </row>
    <row r="7614" spans="1:2" x14ac:dyDescent="0.2">
      <c r="A7614" t="str">
        <f>IF(C7614&amp;G7614&amp;D7614&lt;&gt;'Funnel setup'!$K$3&amp;'Funnel setup'!$K$4&amp;'Funnel setup'!$K$6,".",IF(A7613=".",1,A7613+1))</f>
        <v>.</v>
      </c>
      <c r="B7614" s="244" t="str">
        <f t="shared" si="118"/>
        <v/>
      </c>
    </row>
    <row r="7615" spans="1:2" x14ac:dyDescent="0.2">
      <c r="A7615" t="str">
        <f>IF(C7615&amp;G7615&amp;D7615&lt;&gt;'Funnel setup'!$K$3&amp;'Funnel setup'!$K$4&amp;'Funnel setup'!$K$6,".",IF(A7614=".",1,A7614+1))</f>
        <v>.</v>
      </c>
      <c r="B7615" s="244" t="str">
        <f t="shared" si="118"/>
        <v/>
      </c>
    </row>
    <row r="7616" spans="1:2" x14ac:dyDescent="0.2">
      <c r="A7616" t="str">
        <f>IF(C7616&amp;G7616&amp;D7616&lt;&gt;'Funnel setup'!$K$3&amp;'Funnel setup'!$K$4&amp;'Funnel setup'!$K$6,".",IF(A7615=".",1,A7615+1))</f>
        <v>.</v>
      </c>
      <c r="B7616" s="244" t="str">
        <f t="shared" si="118"/>
        <v/>
      </c>
    </row>
    <row r="7617" spans="1:2" x14ac:dyDescent="0.2">
      <c r="A7617" t="str">
        <f>IF(C7617&amp;G7617&amp;D7617&lt;&gt;'Funnel setup'!$K$3&amp;'Funnel setup'!$K$4&amp;'Funnel setup'!$K$6,".",IF(A7616=".",1,A7616+1))</f>
        <v>.</v>
      </c>
      <c r="B7617" s="244" t="str">
        <f t="shared" si="118"/>
        <v/>
      </c>
    </row>
    <row r="7618" spans="1:2" x14ac:dyDescent="0.2">
      <c r="A7618" t="str">
        <f>IF(C7618&amp;G7618&amp;D7618&lt;&gt;'Funnel setup'!$K$3&amp;'Funnel setup'!$K$4&amp;'Funnel setup'!$K$6,".",IF(A7617=".",1,A7617+1))</f>
        <v>.</v>
      </c>
      <c r="B7618" s="244" t="str">
        <f t="shared" ref="B7618:B7681" si="119">C7618&amp;D7618&amp;F7618&amp;G7618</f>
        <v/>
      </c>
    </row>
    <row r="7619" spans="1:2" x14ac:dyDescent="0.2">
      <c r="A7619" t="str">
        <f>IF(C7619&amp;G7619&amp;D7619&lt;&gt;'Funnel setup'!$K$3&amp;'Funnel setup'!$K$4&amp;'Funnel setup'!$K$6,".",IF(A7618=".",1,A7618+1))</f>
        <v>.</v>
      </c>
      <c r="B7619" s="244" t="str">
        <f t="shared" si="119"/>
        <v/>
      </c>
    </row>
    <row r="7620" spans="1:2" x14ac:dyDescent="0.2">
      <c r="A7620" t="str">
        <f>IF(C7620&amp;G7620&amp;D7620&lt;&gt;'Funnel setup'!$K$3&amp;'Funnel setup'!$K$4&amp;'Funnel setup'!$K$6,".",IF(A7619=".",1,A7619+1))</f>
        <v>.</v>
      </c>
      <c r="B7620" s="244" t="str">
        <f t="shared" si="119"/>
        <v/>
      </c>
    </row>
    <row r="7621" spans="1:2" x14ac:dyDescent="0.2">
      <c r="A7621" t="str">
        <f>IF(C7621&amp;G7621&amp;D7621&lt;&gt;'Funnel setup'!$K$3&amp;'Funnel setup'!$K$4&amp;'Funnel setup'!$K$6,".",IF(A7620=".",1,A7620+1))</f>
        <v>.</v>
      </c>
      <c r="B7621" s="244" t="str">
        <f t="shared" si="119"/>
        <v/>
      </c>
    </row>
    <row r="7622" spans="1:2" x14ac:dyDescent="0.2">
      <c r="A7622" t="str">
        <f>IF(C7622&amp;G7622&amp;D7622&lt;&gt;'Funnel setup'!$K$3&amp;'Funnel setup'!$K$4&amp;'Funnel setup'!$K$6,".",IF(A7621=".",1,A7621+1))</f>
        <v>.</v>
      </c>
      <c r="B7622" s="244" t="str">
        <f t="shared" si="119"/>
        <v/>
      </c>
    </row>
    <row r="7623" spans="1:2" x14ac:dyDescent="0.2">
      <c r="A7623" t="str">
        <f>IF(C7623&amp;G7623&amp;D7623&lt;&gt;'Funnel setup'!$K$3&amp;'Funnel setup'!$K$4&amp;'Funnel setup'!$K$6,".",IF(A7622=".",1,A7622+1))</f>
        <v>.</v>
      </c>
      <c r="B7623" s="244" t="str">
        <f t="shared" si="119"/>
        <v/>
      </c>
    </row>
    <row r="7624" spans="1:2" x14ac:dyDescent="0.2">
      <c r="A7624" t="str">
        <f>IF(C7624&amp;G7624&amp;D7624&lt;&gt;'Funnel setup'!$K$3&amp;'Funnel setup'!$K$4&amp;'Funnel setup'!$K$6,".",IF(A7623=".",1,A7623+1))</f>
        <v>.</v>
      </c>
      <c r="B7624" s="244" t="str">
        <f t="shared" si="119"/>
        <v/>
      </c>
    </row>
    <row r="7625" spans="1:2" x14ac:dyDescent="0.2">
      <c r="A7625" t="str">
        <f>IF(C7625&amp;G7625&amp;D7625&lt;&gt;'Funnel setup'!$K$3&amp;'Funnel setup'!$K$4&amp;'Funnel setup'!$K$6,".",IF(A7624=".",1,A7624+1))</f>
        <v>.</v>
      </c>
      <c r="B7625" s="244" t="str">
        <f t="shared" si="119"/>
        <v/>
      </c>
    </row>
    <row r="7626" spans="1:2" x14ac:dyDescent="0.2">
      <c r="A7626" t="str">
        <f>IF(C7626&amp;G7626&amp;D7626&lt;&gt;'Funnel setup'!$K$3&amp;'Funnel setup'!$K$4&amp;'Funnel setup'!$K$6,".",IF(A7625=".",1,A7625+1))</f>
        <v>.</v>
      </c>
      <c r="B7626" s="244" t="str">
        <f t="shared" si="119"/>
        <v/>
      </c>
    </row>
    <row r="7627" spans="1:2" x14ac:dyDescent="0.2">
      <c r="A7627" t="str">
        <f>IF(C7627&amp;G7627&amp;D7627&lt;&gt;'Funnel setup'!$K$3&amp;'Funnel setup'!$K$4&amp;'Funnel setup'!$K$6,".",IF(A7626=".",1,A7626+1))</f>
        <v>.</v>
      </c>
      <c r="B7627" s="244" t="str">
        <f t="shared" si="119"/>
        <v/>
      </c>
    </row>
    <row r="7628" spans="1:2" x14ac:dyDescent="0.2">
      <c r="A7628" t="str">
        <f>IF(C7628&amp;G7628&amp;D7628&lt;&gt;'Funnel setup'!$K$3&amp;'Funnel setup'!$K$4&amp;'Funnel setup'!$K$6,".",IF(A7627=".",1,A7627+1))</f>
        <v>.</v>
      </c>
      <c r="B7628" s="244" t="str">
        <f t="shared" si="119"/>
        <v/>
      </c>
    </row>
    <row r="7629" spans="1:2" x14ac:dyDescent="0.2">
      <c r="A7629" t="str">
        <f>IF(C7629&amp;G7629&amp;D7629&lt;&gt;'Funnel setup'!$K$3&amp;'Funnel setup'!$K$4&amp;'Funnel setup'!$K$6,".",IF(A7628=".",1,A7628+1))</f>
        <v>.</v>
      </c>
      <c r="B7629" s="244" t="str">
        <f t="shared" si="119"/>
        <v/>
      </c>
    </row>
    <row r="7630" spans="1:2" x14ac:dyDescent="0.2">
      <c r="A7630" t="str">
        <f>IF(C7630&amp;G7630&amp;D7630&lt;&gt;'Funnel setup'!$K$3&amp;'Funnel setup'!$K$4&amp;'Funnel setup'!$K$6,".",IF(A7629=".",1,A7629+1))</f>
        <v>.</v>
      </c>
      <c r="B7630" s="244" t="str">
        <f t="shared" si="119"/>
        <v/>
      </c>
    </row>
    <row r="7631" spans="1:2" x14ac:dyDescent="0.2">
      <c r="A7631" t="str">
        <f>IF(C7631&amp;G7631&amp;D7631&lt;&gt;'Funnel setup'!$K$3&amp;'Funnel setup'!$K$4&amp;'Funnel setup'!$K$6,".",IF(A7630=".",1,A7630+1))</f>
        <v>.</v>
      </c>
      <c r="B7631" s="244" t="str">
        <f t="shared" si="119"/>
        <v/>
      </c>
    </row>
    <row r="7632" spans="1:2" x14ac:dyDescent="0.2">
      <c r="A7632" t="str">
        <f>IF(C7632&amp;G7632&amp;D7632&lt;&gt;'Funnel setup'!$K$3&amp;'Funnel setup'!$K$4&amp;'Funnel setup'!$K$6,".",IF(A7631=".",1,A7631+1))</f>
        <v>.</v>
      </c>
      <c r="B7632" s="244" t="str">
        <f t="shared" si="119"/>
        <v/>
      </c>
    </row>
    <row r="7633" spans="1:2" x14ac:dyDescent="0.2">
      <c r="A7633" t="str">
        <f>IF(C7633&amp;G7633&amp;D7633&lt;&gt;'Funnel setup'!$K$3&amp;'Funnel setup'!$K$4&amp;'Funnel setup'!$K$6,".",IF(A7632=".",1,A7632+1))</f>
        <v>.</v>
      </c>
      <c r="B7633" s="244" t="str">
        <f t="shared" si="119"/>
        <v/>
      </c>
    </row>
    <row r="7634" spans="1:2" x14ac:dyDescent="0.2">
      <c r="A7634" t="str">
        <f>IF(C7634&amp;G7634&amp;D7634&lt;&gt;'Funnel setup'!$K$3&amp;'Funnel setup'!$K$4&amp;'Funnel setup'!$K$6,".",IF(A7633=".",1,A7633+1))</f>
        <v>.</v>
      </c>
      <c r="B7634" s="244" t="str">
        <f t="shared" si="119"/>
        <v/>
      </c>
    </row>
    <row r="7635" spans="1:2" x14ac:dyDescent="0.2">
      <c r="A7635" t="str">
        <f>IF(C7635&amp;G7635&amp;D7635&lt;&gt;'Funnel setup'!$K$3&amp;'Funnel setup'!$K$4&amp;'Funnel setup'!$K$6,".",IF(A7634=".",1,A7634+1))</f>
        <v>.</v>
      </c>
      <c r="B7635" s="244" t="str">
        <f t="shared" si="119"/>
        <v/>
      </c>
    </row>
    <row r="7636" spans="1:2" x14ac:dyDescent="0.2">
      <c r="A7636" t="str">
        <f>IF(C7636&amp;G7636&amp;D7636&lt;&gt;'Funnel setup'!$K$3&amp;'Funnel setup'!$K$4&amp;'Funnel setup'!$K$6,".",IF(A7635=".",1,A7635+1))</f>
        <v>.</v>
      </c>
      <c r="B7636" s="244" t="str">
        <f t="shared" si="119"/>
        <v/>
      </c>
    </row>
    <row r="7637" spans="1:2" x14ac:dyDescent="0.2">
      <c r="A7637" t="str">
        <f>IF(C7637&amp;G7637&amp;D7637&lt;&gt;'Funnel setup'!$K$3&amp;'Funnel setup'!$K$4&amp;'Funnel setup'!$K$6,".",IF(A7636=".",1,A7636+1))</f>
        <v>.</v>
      </c>
      <c r="B7637" s="244" t="str">
        <f t="shared" si="119"/>
        <v/>
      </c>
    </row>
    <row r="7638" spans="1:2" x14ac:dyDescent="0.2">
      <c r="A7638" t="str">
        <f>IF(C7638&amp;G7638&amp;D7638&lt;&gt;'Funnel setup'!$K$3&amp;'Funnel setup'!$K$4&amp;'Funnel setup'!$K$6,".",IF(A7637=".",1,A7637+1))</f>
        <v>.</v>
      </c>
      <c r="B7638" s="244" t="str">
        <f t="shared" si="119"/>
        <v/>
      </c>
    </row>
    <row r="7639" spans="1:2" x14ac:dyDescent="0.2">
      <c r="A7639" t="str">
        <f>IF(C7639&amp;G7639&amp;D7639&lt;&gt;'Funnel setup'!$K$3&amp;'Funnel setup'!$K$4&amp;'Funnel setup'!$K$6,".",IF(A7638=".",1,A7638+1))</f>
        <v>.</v>
      </c>
      <c r="B7639" s="244" t="str">
        <f t="shared" si="119"/>
        <v/>
      </c>
    </row>
    <row r="7640" spans="1:2" x14ac:dyDescent="0.2">
      <c r="A7640" t="str">
        <f>IF(C7640&amp;G7640&amp;D7640&lt;&gt;'Funnel setup'!$K$3&amp;'Funnel setup'!$K$4&amp;'Funnel setup'!$K$6,".",IF(A7639=".",1,A7639+1))</f>
        <v>.</v>
      </c>
      <c r="B7640" s="244" t="str">
        <f t="shared" si="119"/>
        <v/>
      </c>
    </row>
    <row r="7641" spans="1:2" x14ac:dyDescent="0.2">
      <c r="A7641" t="str">
        <f>IF(C7641&amp;G7641&amp;D7641&lt;&gt;'Funnel setup'!$K$3&amp;'Funnel setup'!$K$4&amp;'Funnel setup'!$K$6,".",IF(A7640=".",1,A7640+1))</f>
        <v>.</v>
      </c>
      <c r="B7641" s="244" t="str">
        <f t="shared" si="119"/>
        <v/>
      </c>
    </row>
    <row r="7642" spans="1:2" x14ac:dyDescent="0.2">
      <c r="A7642" t="str">
        <f>IF(C7642&amp;G7642&amp;D7642&lt;&gt;'Funnel setup'!$K$3&amp;'Funnel setup'!$K$4&amp;'Funnel setup'!$K$6,".",IF(A7641=".",1,A7641+1))</f>
        <v>.</v>
      </c>
      <c r="B7642" s="244" t="str">
        <f t="shared" si="119"/>
        <v/>
      </c>
    </row>
    <row r="7643" spans="1:2" x14ac:dyDescent="0.2">
      <c r="A7643" t="str">
        <f>IF(C7643&amp;G7643&amp;D7643&lt;&gt;'Funnel setup'!$K$3&amp;'Funnel setup'!$K$4&amp;'Funnel setup'!$K$6,".",IF(A7642=".",1,A7642+1))</f>
        <v>.</v>
      </c>
      <c r="B7643" s="244" t="str">
        <f t="shared" si="119"/>
        <v/>
      </c>
    </row>
    <row r="7644" spans="1:2" x14ac:dyDescent="0.2">
      <c r="A7644" t="str">
        <f>IF(C7644&amp;G7644&amp;D7644&lt;&gt;'Funnel setup'!$K$3&amp;'Funnel setup'!$K$4&amp;'Funnel setup'!$K$6,".",IF(A7643=".",1,A7643+1))</f>
        <v>.</v>
      </c>
      <c r="B7644" s="244" t="str">
        <f t="shared" si="119"/>
        <v/>
      </c>
    </row>
    <row r="7645" spans="1:2" x14ac:dyDescent="0.2">
      <c r="A7645" t="str">
        <f>IF(C7645&amp;G7645&amp;D7645&lt;&gt;'Funnel setup'!$K$3&amp;'Funnel setup'!$K$4&amp;'Funnel setup'!$K$6,".",IF(A7644=".",1,A7644+1))</f>
        <v>.</v>
      </c>
      <c r="B7645" s="244" t="str">
        <f t="shared" si="119"/>
        <v/>
      </c>
    </row>
    <row r="7646" spans="1:2" x14ac:dyDescent="0.2">
      <c r="A7646" t="str">
        <f>IF(C7646&amp;G7646&amp;D7646&lt;&gt;'Funnel setup'!$K$3&amp;'Funnel setup'!$K$4&amp;'Funnel setup'!$K$6,".",IF(A7645=".",1,A7645+1))</f>
        <v>.</v>
      </c>
      <c r="B7646" s="244" t="str">
        <f t="shared" si="119"/>
        <v/>
      </c>
    </row>
    <row r="7647" spans="1:2" x14ac:dyDescent="0.2">
      <c r="A7647" t="str">
        <f>IF(C7647&amp;G7647&amp;D7647&lt;&gt;'Funnel setup'!$K$3&amp;'Funnel setup'!$K$4&amp;'Funnel setup'!$K$6,".",IF(A7646=".",1,A7646+1))</f>
        <v>.</v>
      </c>
      <c r="B7647" s="244" t="str">
        <f t="shared" si="119"/>
        <v/>
      </c>
    </row>
    <row r="7648" spans="1:2" x14ac:dyDescent="0.2">
      <c r="A7648" t="str">
        <f>IF(C7648&amp;G7648&amp;D7648&lt;&gt;'Funnel setup'!$K$3&amp;'Funnel setup'!$K$4&amp;'Funnel setup'!$K$6,".",IF(A7647=".",1,A7647+1))</f>
        <v>.</v>
      </c>
      <c r="B7648" s="244" t="str">
        <f t="shared" si="119"/>
        <v/>
      </c>
    </row>
    <row r="7649" spans="1:2" x14ac:dyDescent="0.2">
      <c r="A7649" t="str">
        <f>IF(C7649&amp;G7649&amp;D7649&lt;&gt;'Funnel setup'!$K$3&amp;'Funnel setup'!$K$4&amp;'Funnel setup'!$K$6,".",IF(A7648=".",1,A7648+1))</f>
        <v>.</v>
      </c>
      <c r="B7649" s="244" t="str">
        <f t="shared" si="119"/>
        <v/>
      </c>
    </row>
    <row r="7650" spans="1:2" x14ac:dyDescent="0.2">
      <c r="A7650" t="str">
        <f>IF(C7650&amp;G7650&amp;D7650&lt;&gt;'Funnel setup'!$K$3&amp;'Funnel setup'!$K$4&amp;'Funnel setup'!$K$6,".",IF(A7649=".",1,A7649+1))</f>
        <v>.</v>
      </c>
      <c r="B7650" s="244" t="str">
        <f t="shared" si="119"/>
        <v/>
      </c>
    </row>
    <row r="7651" spans="1:2" x14ac:dyDescent="0.2">
      <c r="A7651" t="str">
        <f>IF(C7651&amp;G7651&amp;D7651&lt;&gt;'Funnel setup'!$K$3&amp;'Funnel setup'!$K$4&amp;'Funnel setup'!$K$6,".",IF(A7650=".",1,A7650+1))</f>
        <v>.</v>
      </c>
      <c r="B7651" s="244" t="str">
        <f t="shared" si="119"/>
        <v/>
      </c>
    </row>
    <row r="7652" spans="1:2" x14ac:dyDescent="0.2">
      <c r="A7652" t="str">
        <f>IF(C7652&amp;G7652&amp;D7652&lt;&gt;'Funnel setup'!$K$3&amp;'Funnel setup'!$K$4&amp;'Funnel setup'!$K$6,".",IF(A7651=".",1,A7651+1))</f>
        <v>.</v>
      </c>
      <c r="B7652" s="244" t="str">
        <f t="shared" si="119"/>
        <v/>
      </c>
    </row>
    <row r="7653" spans="1:2" x14ac:dyDescent="0.2">
      <c r="A7653" t="str">
        <f>IF(C7653&amp;G7653&amp;D7653&lt;&gt;'Funnel setup'!$K$3&amp;'Funnel setup'!$K$4&amp;'Funnel setup'!$K$6,".",IF(A7652=".",1,A7652+1))</f>
        <v>.</v>
      </c>
      <c r="B7653" s="244" t="str">
        <f t="shared" si="119"/>
        <v/>
      </c>
    </row>
    <row r="7654" spans="1:2" x14ac:dyDescent="0.2">
      <c r="A7654" t="str">
        <f>IF(C7654&amp;G7654&amp;D7654&lt;&gt;'Funnel setup'!$K$3&amp;'Funnel setup'!$K$4&amp;'Funnel setup'!$K$6,".",IF(A7653=".",1,A7653+1))</f>
        <v>.</v>
      </c>
      <c r="B7654" s="244" t="str">
        <f t="shared" si="119"/>
        <v/>
      </c>
    </row>
    <row r="7655" spans="1:2" x14ac:dyDescent="0.2">
      <c r="A7655" t="str">
        <f>IF(C7655&amp;G7655&amp;D7655&lt;&gt;'Funnel setup'!$K$3&amp;'Funnel setup'!$K$4&amp;'Funnel setup'!$K$6,".",IF(A7654=".",1,A7654+1))</f>
        <v>.</v>
      </c>
      <c r="B7655" s="244" t="str">
        <f t="shared" si="119"/>
        <v/>
      </c>
    </row>
    <row r="7656" spans="1:2" x14ac:dyDescent="0.2">
      <c r="A7656" t="str">
        <f>IF(C7656&amp;G7656&amp;D7656&lt;&gt;'Funnel setup'!$K$3&amp;'Funnel setup'!$K$4&amp;'Funnel setup'!$K$6,".",IF(A7655=".",1,A7655+1))</f>
        <v>.</v>
      </c>
      <c r="B7656" s="244" t="str">
        <f t="shared" si="119"/>
        <v/>
      </c>
    </row>
    <row r="7657" spans="1:2" x14ac:dyDescent="0.2">
      <c r="A7657" t="str">
        <f>IF(C7657&amp;G7657&amp;D7657&lt;&gt;'Funnel setup'!$K$3&amp;'Funnel setup'!$K$4&amp;'Funnel setup'!$K$6,".",IF(A7656=".",1,A7656+1))</f>
        <v>.</v>
      </c>
      <c r="B7657" s="244" t="str">
        <f t="shared" si="119"/>
        <v/>
      </c>
    </row>
    <row r="7658" spans="1:2" x14ac:dyDescent="0.2">
      <c r="A7658" t="str">
        <f>IF(C7658&amp;G7658&amp;D7658&lt;&gt;'Funnel setup'!$K$3&amp;'Funnel setup'!$K$4&amp;'Funnel setup'!$K$6,".",IF(A7657=".",1,A7657+1))</f>
        <v>.</v>
      </c>
      <c r="B7658" s="244" t="str">
        <f t="shared" si="119"/>
        <v/>
      </c>
    </row>
    <row r="7659" spans="1:2" x14ac:dyDescent="0.2">
      <c r="A7659" t="str">
        <f>IF(C7659&amp;G7659&amp;D7659&lt;&gt;'Funnel setup'!$K$3&amp;'Funnel setup'!$K$4&amp;'Funnel setup'!$K$6,".",IF(A7658=".",1,A7658+1))</f>
        <v>.</v>
      </c>
      <c r="B7659" s="244" t="str">
        <f t="shared" si="119"/>
        <v/>
      </c>
    </row>
    <row r="7660" spans="1:2" x14ac:dyDescent="0.2">
      <c r="A7660" t="str">
        <f>IF(C7660&amp;G7660&amp;D7660&lt;&gt;'Funnel setup'!$K$3&amp;'Funnel setup'!$K$4&amp;'Funnel setup'!$K$6,".",IF(A7659=".",1,A7659+1))</f>
        <v>.</v>
      </c>
      <c r="B7660" s="244" t="str">
        <f t="shared" si="119"/>
        <v/>
      </c>
    </row>
    <row r="7661" spans="1:2" x14ac:dyDescent="0.2">
      <c r="A7661" t="str">
        <f>IF(C7661&amp;G7661&amp;D7661&lt;&gt;'Funnel setup'!$K$3&amp;'Funnel setup'!$K$4&amp;'Funnel setup'!$K$6,".",IF(A7660=".",1,A7660+1))</f>
        <v>.</v>
      </c>
      <c r="B7661" s="244" t="str">
        <f t="shared" si="119"/>
        <v/>
      </c>
    </row>
    <row r="7662" spans="1:2" x14ac:dyDescent="0.2">
      <c r="A7662" t="str">
        <f>IF(C7662&amp;G7662&amp;D7662&lt;&gt;'Funnel setup'!$K$3&amp;'Funnel setup'!$K$4&amp;'Funnel setup'!$K$6,".",IF(A7661=".",1,A7661+1))</f>
        <v>.</v>
      </c>
      <c r="B7662" s="244" t="str">
        <f t="shared" si="119"/>
        <v/>
      </c>
    </row>
    <row r="7663" spans="1:2" x14ac:dyDescent="0.2">
      <c r="A7663" t="str">
        <f>IF(C7663&amp;G7663&amp;D7663&lt;&gt;'Funnel setup'!$K$3&amp;'Funnel setup'!$K$4&amp;'Funnel setup'!$K$6,".",IF(A7662=".",1,A7662+1))</f>
        <v>.</v>
      </c>
      <c r="B7663" s="244" t="str">
        <f t="shared" si="119"/>
        <v/>
      </c>
    </row>
    <row r="7664" spans="1:2" x14ac:dyDescent="0.2">
      <c r="A7664" t="str">
        <f>IF(C7664&amp;G7664&amp;D7664&lt;&gt;'Funnel setup'!$K$3&amp;'Funnel setup'!$K$4&amp;'Funnel setup'!$K$6,".",IF(A7663=".",1,A7663+1))</f>
        <v>.</v>
      </c>
      <c r="B7664" s="244" t="str">
        <f t="shared" si="119"/>
        <v/>
      </c>
    </row>
    <row r="7665" spans="1:2" x14ac:dyDescent="0.2">
      <c r="A7665" t="str">
        <f>IF(C7665&amp;G7665&amp;D7665&lt;&gt;'Funnel setup'!$K$3&amp;'Funnel setup'!$K$4&amp;'Funnel setup'!$K$6,".",IF(A7664=".",1,A7664+1))</f>
        <v>.</v>
      </c>
      <c r="B7665" s="244" t="str">
        <f t="shared" si="119"/>
        <v/>
      </c>
    </row>
    <row r="7666" spans="1:2" x14ac:dyDescent="0.2">
      <c r="A7666" t="str">
        <f>IF(C7666&amp;G7666&amp;D7666&lt;&gt;'Funnel setup'!$K$3&amp;'Funnel setup'!$K$4&amp;'Funnel setup'!$K$6,".",IF(A7665=".",1,A7665+1))</f>
        <v>.</v>
      </c>
      <c r="B7666" s="244" t="str">
        <f t="shared" si="119"/>
        <v/>
      </c>
    </row>
    <row r="7667" spans="1:2" x14ac:dyDescent="0.2">
      <c r="A7667" t="str">
        <f>IF(C7667&amp;G7667&amp;D7667&lt;&gt;'Funnel setup'!$K$3&amp;'Funnel setup'!$K$4&amp;'Funnel setup'!$K$6,".",IF(A7666=".",1,A7666+1))</f>
        <v>.</v>
      </c>
      <c r="B7667" s="244" t="str">
        <f t="shared" si="119"/>
        <v/>
      </c>
    </row>
    <row r="7668" spans="1:2" x14ac:dyDescent="0.2">
      <c r="A7668" t="str">
        <f>IF(C7668&amp;G7668&amp;D7668&lt;&gt;'Funnel setup'!$K$3&amp;'Funnel setup'!$K$4&amp;'Funnel setup'!$K$6,".",IF(A7667=".",1,A7667+1))</f>
        <v>.</v>
      </c>
      <c r="B7668" s="244" t="str">
        <f t="shared" si="119"/>
        <v/>
      </c>
    </row>
    <row r="7669" spans="1:2" x14ac:dyDescent="0.2">
      <c r="A7669" t="str">
        <f>IF(C7669&amp;G7669&amp;D7669&lt;&gt;'Funnel setup'!$K$3&amp;'Funnel setup'!$K$4&amp;'Funnel setup'!$K$6,".",IF(A7668=".",1,A7668+1))</f>
        <v>.</v>
      </c>
      <c r="B7669" s="244" t="str">
        <f t="shared" si="119"/>
        <v/>
      </c>
    </row>
    <row r="7670" spans="1:2" x14ac:dyDescent="0.2">
      <c r="A7670" t="str">
        <f>IF(C7670&amp;G7670&amp;D7670&lt;&gt;'Funnel setup'!$K$3&amp;'Funnel setup'!$K$4&amp;'Funnel setup'!$K$6,".",IF(A7669=".",1,A7669+1))</f>
        <v>.</v>
      </c>
      <c r="B7670" s="244" t="str">
        <f t="shared" si="119"/>
        <v/>
      </c>
    </row>
    <row r="7671" spans="1:2" x14ac:dyDescent="0.2">
      <c r="A7671" t="str">
        <f>IF(C7671&amp;G7671&amp;D7671&lt;&gt;'Funnel setup'!$K$3&amp;'Funnel setup'!$K$4&amp;'Funnel setup'!$K$6,".",IF(A7670=".",1,A7670+1))</f>
        <v>.</v>
      </c>
      <c r="B7671" s="244" t="str">
        <f t="shared" si="119"/>
        <v/>
      </c>
    </row>
    <row r="7672" spans="1:2" x14ac:dyDescent="0.2">
      <c r="A7672" t="str">
        <f>IF(C7672&amp;G7672&amp;D7672&lt;&gt;'Funnel setup'!$K$3&amp;'Funnel setup'!$K$4&amp;'Funnel setup'!$K$6,".",IF(A7671=".",1,A7671+1))</f>
        <v>.</v>
      </c>
      <c r="B7672" s="244" t="str">
        <f t="shared" si="119"/>
        <v/>
      </c>
    </row>
    <row r="7673" spans="1:2" x14ac:dyDescent="0.2">
      <c r="A7673" t="str">
        <f>IF(C7673&amp;G7673&amp;D7673&lt;&gt;'Funnel setup'!$K$3&amp;'Funnel setup'!$K$4&amp;'Funnel setup'!$K$6,".",IF(A7672=".",1,A7672+1))</f>
        <v>.</v>
      </c>
      <c r="B7673" s="244" t="str">
        <f t="shared" si="119"/>
        <v/>
      </c>
    </row>
    <row r="7674" spans="1:2" x14ac:dyDescent="0.2">
      <c r="A7674" t="str">
        <f>IF(C7674&amp;G7674&amp;D7674&lt;&gt;'Funnel setup'!$K$3&amp;'Funnel setup'!$K$4&amp;'Funnel setup'!$K$6,".",IF(A7673=".",1,A7673+1))</f>
        <v>.</v>
      </c>
      <c r="B7674" s="244" t="str">
        <f t="shared" si="119"/>
        <v/>
      </c>
    </row>
    <row r="7675" spans="1:2" x14ac:dyDescent="0.2">
      <c r="A7675" t="str">
        <f>IF(C7675&amp;G7675&amp;D7675&lt;&gt;'Funnel setup'!$K$3&amp;'Funnel setup'!$K$4&amp;'Funnel setup'!$K$6,".",IF(A7674=".",1,A7674+1))</f>
        <v>.</v>
      </c>
      <c r="B7675" s="244" t="str">
        <f t="shared" si="119"/>
        <v/>
      </c>
    </row>
    <row r="7676" spans="1:2" x14ac:dyDescent="0.2">
      <c r="A7676" t="str">
        <f>IF(C7676&amp;G7676&amp;D7676&lt;&gt;'Funnel setup'!$K$3&amp;'Funnel setup'!$K$4&amp;'Funnel setup'!$K$6,".",IF(A7675=".",1,A7675+1))</f>
        <v>.</v>
      </c>
      <c r="B7676" s="244" t="str">
        <f t="shared" si="119"/>
        <v/>
      </c>
    </row>
    <row r="7677" spans="1:2" x14ac:dyDescent="0.2">
      <c r="A7677" t="str">
        <f>IF(C7677&amp;G7677&amp;D7677&lt;&gt;'Funnel setup'!$K$3&amp;'Funnel setup'!$K$4&amp;'Funnel setup'!$K$6,".",IF(A7676=".",1,A7676+1))</f>
        <v>.</v>
      </c>
      <c r="B7677" s="244" t="str">
        <f t="shared" si="119"/>
        <v/>
      </c>
    </row>
    <row r="7678" spans="1:2" x14ac:dyDescent="0.2">
      <c r="A7678" t="str">
        <f>IF(C7678&amp;G7678&amp;D7678&lt;&gt;'Funnel setup'!$K$3&amp;'Funnel setup'!$K$4&amp;'Funnel setup'!$K$6,".",IF(A7677=".",1,A7677+1))</f>
        <v>.</v>
      </c>
      <c r="B7678" s="244" t="str">
        <f t="shared" si="119"/>
        <v/>
      </c>
    </row>
    <row r="7679" spans="1:2" x14ac:dyDescent="0.2">
      <c r="A7679" t="str">
        <f>IF(C7679&amp;G7679&amp;D7679&lt;&gt;'Funnel setup'!$K$3&amp;'Funnel setup'!$K$4&amp;'Funnel setup'!$K$6,".",IF(A7678=".",1,A7678+1))</f>
        <v>.</v>
      </c>
      <c r="B7679" s="244" t="str">
        <f t="shared" si="119"/>
        <v/>
      </c>
    </row>
    <row r="7680" spans="1:2" x14ac:dyDescent="0.2">
      <c r="A7680" t="str">
        <f>IF(C7680&amp;G7680&amp;D7680&lt;&gt;'Funnel setup'!$K$3&amp;'Funnel setup'!$K$4&amp;'Funnel setup'!$K$6,".",IF(A7679=".",1,A7679+1))</f>
        <v>.</v>
      </c>
      <c r="B7680" s="244" t="str">
        <f t="shared" si="119"/>
        <v/>
      </c>
    </row>
    <row r="7681" spans="1:2" x14ac:dyDescent="0.2">
      <c r="A7681" t="str">
        <f>IF(C7681&amp;G7681&amp;D7681&lt;&gt;'Funnel setup'!$K$3&amp;'Funnel setup'!$K$4&amp;'Funnel setup'!$K$6,".",IF(A7680=".",1,A7680+1))</f>
        <v>.</v>
      </c>
      <c r="B7681" s="244" t="str">
        <f t="shared" si="119"/>
        <v/>
      </c>
    </row>
    <row r="7682" spans="1:2" x14ac:dyDescent="0.2">
      <c r="A7682" t="str">
        <f>IF(C7682&amp;G7682&amp;D7682&lt;&gt;'Funnel setup'!$K$3&amp;'Funnel setup'!$K$4&amp;'Funnel setup'!$K$6,".",IF(A7681=".",1,A7681+1))</f>
        <v>.</v>
      </c>
      <c r="B7682" s="244" t="str">
        <f t="shared" ref="B7682:B7745" si="120">C7682&amp;D7682&amp;F7682&amp;G7682</f>
        <v/>
      </c>
    </row>
    <row r="7683" spans="1:2" x14ac:dyDescent="0.2">
      <c r="A7683" t="str">
        <f>IF(C7683&amp;G7683&amp;D7683&lt;&gt;'Funnel setup'!$K$3&amp;'Funnel setup'!$K$4&amp;'Funnel setup'!$K$6,".",IF(A7682=".",1,A7682+1))</f>
        <v>.</v>
      </c>
      <c r="B7683" s="244" t="str">
        <f t="shared" si="120"/>
        <v/>
      </c>
    </row>
    <row r="7684" spans="1:2" x14ac:dyDescent="0.2">
      <c r="A7684" t="str">
        <f>IF(C7684&amp;G7684&amp;D7684&lt;&gt;'Funnel setup'!$K$3&amp;'Funnel setup'!$K$4&amp;'Funnel setup'!$K$6,".",IF(A7683=".",1,A7683+1))</f>
        <v>.</v>
      </c>
      <c r="B7684" s="244" t="str">
        <f t="shared" si="120"/>
        <v/>
      </c>
    </row>
    <row r="7685" spans="1:2" x14ac:dyDescent="0.2">
      <c r="A7685" t="str">
        <f>IF(C7685&amp;G7685&amp;D7685&lt;&gt;'Funnel setup'!$K$3&amp;'Funnel setup'!$K$4&amp;'Funnel setup'!$K$6,".",IF(A7684=".",1,A7684+1))</f>
        <v>.</v>
      </c>
      <c r="B7685" s="244" t="str">
        <f t="shared" si="120"/>
        <v/>
      </c>
    </row>
    <row r="7686" spans="1:2" x14ac:dyDescent="0.2">
      <c r="A7686" t="str">
        <f>IF(C7686&amp;G7686&amp;D7686&lt;&gt;'Funnel setup'!$K$3&amp;'Funnel setup'!$K$4&amp;'Funnel setup'!$K$6,".",IF(A7685=".",1,A7685+1))</f>
        <v>.</v>
      </c>
      <c r="B7686" s="244" t="str">
        <f t="shared" si="120"/>
        <v/>
      </c>
    </row>
    <row r="7687" spans="1:2" x14ac:dyDescent="0.2">
      <c r="A7687" t="str">
        <f>IF(C7687&amp;G7687&amp;D7687&lt;&gt;'Funnel setup'!$K$3&amp;'Funnel setup'!$K$4&amp;'Funnel setup'!$K$6,".",IF(A7686=".",1,A7686+1))</f>
        <v>.</v>
      </c>
      <c r="B7687" s="244" t="str">
        <f t="shared" si="120"/>
        <v/>
      </c>
    </row>
    <row r="7688" spans="1:2" x14ac:dyDescent="0.2">
      <c r="A7688" t="str">
        <f>IF(C7688&amp;G7688&amp;D7688&lt;&gt;'Funnel setup'!$K$3&amp;'Funnel setup'!$K$4&amp;'Funnel setup'!$K$6,".",IF(A7687=".",1,A7687+1))</f>
        <v>.</v>
      </c>
      <c r="B7688" s="244" t="str">
        <f t="shared" si="120"/>
        <v/>
      </c>
    </row>
    <row r="7689" spans="1:2" x14ac:dyDescent="0.2">
      <c r="A7689" t="str">
        <f>IF(C7689&amp;G7689&amp;D7689&lt;&gt;'Funnel setup'!$K$3&amp;'Funnel setup'!$K$4&amp;'Funnel setup'!$K$6,".",IF(A7688=".",1,A7688+1))</f>
        <v>.</v>
      </c>
      <c r="B7689" s="244" t="str">
        <f t="shared" si="120"/>
        <v/>
      </c>
    </row>
    <row r="7690" spans="1:2" x14ac:dyDescent="0.2">
      <c r="A7690" t="str">
        <f>IF(C7690&amp;G7690&amp;D7690&lt;&gt;'Funnel setup'!$K$3&amp;'Funnel setup'!$K$4&amp;'Funnel setup'!$K$6,".",IF(A7689=".",1,A7689+1))</f>
        <v>.</v>
      </c>
      <c r="B7690" s="244" t="str">
        <f t="shared" si="120"/>
        <v/>
      </c>
    </row>
    <row r="7691" spans="1:2" x14ac:dyDescent="0.2">
      <c r="A7691" t="str">
        <f>IF(C7691&amp;G7691&amp;D7691&lt;&gt;'Funnel setup'!$K$3&amp;'Funnel setup'!$K$4&amp;'Funnel setup'!$K$6,".",IF(A7690=".",1,A7690+1))</f>
        <v>.</v>
      </c>
      <c r="B7691" s="244" t="str">
        <f t="shared" si="120"/>
        <v/>
      </c>
    </row>
    <row r="7692" spans="1:2" x14ac:dyDescent="0.2">
      <c r="A7692" t="str">
        <f>IF(C7692&amp;G7692&amp;D7692&lt;&gt;'Funnel setup'!$K$3&amp;'Funnel setup'!$K$4&amp;'Funnel setup'!$K$6,".",IF(A7691=".",1,A7691+1))</f>
        <v>.</v>
      </c>
      <c r="B7692" s="244" t="str">
        <f t="shared" si="120"/>
        <v/>
      </c>
    </row>
    <row r="7693" spans="1:2" x14ac:dyDescent="0.2">
      <c r="A7693" t="str">
        <f>IF(C7693&amp;G7693&amp;D7693&lt;&gt;'Funnel setup'!$K$3&amp;'Funnel setup'!$K$4&amp;'Funnel setup'!$K$6,".",IF(A7692=".",1,A7692+1))</f>
        <v>.</v>
      </c>
      <c r="B7693" s="244" t="str">
        <f t="shared" si="120"/>
        <v/>
      </c>
    </row>
    <row r="7694" spans="1:2" x14ac:dyDescent="0.2">
      <c r="A7694" t="str">
        <f>IF(C7694&amp;G7694&amp;D7694&lt;&gt;'Funnel setup'!$K$3&amp;'Funnel setup'!$K$4&amp;'Funnel setup'!$K$6,".",IF(A7693=".",1,A7693+1))</f>
        <v>.</v>
      </c>
      <c r="B7694" s="244" t="str">
        <f t="shared" si="120"/>
        <v/>
      </c>
    </row>
    <row r="7695" spans="1:2" x14ac:dyDescent="0.2">
      <c r="A7695" t="str">
        <f>IF(C7695&amp;G7695&amp;D7695&lt;&gt;'Funnel setup'!$K$3&amp;'Funnel setup'!$K$4&amp;'Funnel setup'!$K$6,".",IF(A7694=".",1,A7694+1))</f>
        <v>.</v>
      </c>
      <c r="B7695" s="244" t="str">
        <f t="shared" si="120"/>
        <v/>
      </c>
    </row>
    <row r="7696" spans="1:2" x14ac:dyDescent="0.2">
      <c r="A7696" t="str">
        <f>IF(C7696&amp;G7696&amp;D7696&lt;&gt;'Funnel setup'!$K$3&amp;'Funnel setup'!$K$4&amp;'Funnel setup'!$K$6,".",IF(A7695=".",1,A7695+1))</f>
        <v>.</v>
      </c>
      <c r="B7696" s="244" t="str">
        <f t="shared" si="120"/>
        <v/>
      </c>
    </row>
    <row r="7697" spans="1:2" x14ac:dyDescent="0.2">
      <c r="A7697" t="str">
        <f>IF(C7697&amp;G7697&amp;D7697&lt;&gt;'Funnel setup'!$K$3&amp;'Funnel setup'!$K$4&amp;'Funnel setup'!$K$6,".",IF(A7696=".",1,A7696+1))</f>
        <v>.</v>
      </c>
      <c r="B7697" s="244" t="str">
        <f t="shared" si="120"/>
        <v/>
      </c>
    </row>
    <row r="7698" spans="1:2" x14ac:dyDescent="0.2">
      <c r="A7698" t="str">
        <f>IF(C7698&amp;G7698&amp;D7698&lt;&gt;'Funnel setup'!$K$3&amp;'Funnel setup'!$K$4&amp;'Funnel setup'!$K$6,".",IF(A7697=".",1,A7697+1))</f>
        <v>.</v>
      </c>
      <c r="B7698" s="244" t="str">
        <f t="shared" si="120"/>
        <v/>
      </c>
    </row>
    <row r="7699" spans="1:2" x14ac:dyDescent="0.2">
      <c r="A7699" t="str">
        <f>IF(C7699&amp;G7699&amp;D7699&lt;&gt;'Funnel setup'!$K$3&amp;'Funnel setup'!$K$4&amp;'Funnel setup'!$K$6,".",IF(A7698=".",1,A7698+1))</f>
        <v>.</v>
      </c>
      <c r="B7699" s="244" t="str">
        <f t="shared" si="120"/>
        <v/>
      </c>
    </row>
    <row r="7700" spans="1:2" x14ac:dyDescent="0.2">
      <c r="A7700" t="str">
        <f>IF(C7700&amp;G7700&amp;D7700&lt;&gt;'Funnel setup'!$K$3&amp;'Funnel setup'!$K$4&amp;'Funnel setup'!$K$6,".",IF(A7699=".",1,A7699+1))</f>
        <v>.</v>
      </c>
      <c r="B7700" s="244" t="str">
        <f t="shared" si="120"/>
        <v/>
      </c>
    </row>
    <row r="7701" spans="1:2" x14ac:dyDescent="0.2">
      <c r="A7701" t="str">
        <f>IF(C7701&amp;G7701&amp;D7701&lt;&gt;'Funnel setup'!$K$3&amp;'Funnel setup'!$K$4&amp;'Funnel setup'!$K$6,".",IF(A7700=".",1,A7700+1))</f>
        <v>.</v>
      </c>
      <c r="B7701" s="244" t="str">
        <f t="shared" si="120"/>
        <v/>
      </c>
    </row>
    <row r="7702" spans="1:2" x14ac:dyDescent="0.2">
      <c r="A7702" t="str">
        <f>IF(C7702&amp;G7702&amp;D7702&lt;&gt;'Funnel setup'!$K$3&amp;'Funnel setup'!$K$4&amp;'Funnel setup'!$K$6,".",IF(A7701=".",1,A7701+1))</f>
        <v>.</v>
      </c>
      <c r="B7702" s="244" t="str">
        <f t="shared" si="120"/>
        <v/>
      </c>
    </row>
    <row r="7703" spans="1:2" x14ac:dyDescent="0.2">
      <c r="A7703" t="str">
        <f>IF(C7703&amp;G7703&amp;D7703&lt;&gt;'Funnel setup'!$K$3&amp;'Funnel setup'!$K$4&amp;'Funnel setup'!$K$6,".",IF(A7702=".",1,A7702+1))</f>
        <v>.</v>
      </c>
      <c r="B7703" s="244" t="str">
        <f t="shared" si="120"/>
        <v/>
      </c>
    </row>
    <row r="7704" spans="1:2" x14ac:dyDescent="0.2">
      <c r="A7704" t="str">
        <f>IF(C7704&amp;G7704&amp;D7704&lt;&gt;'Funnel setup'!$K$3&amp;'Funnel setup'!$K$4&amp;'Funnel setup'!$K$6,".",IF(A7703=".",1,A7703+1))</f>
        <v>.</v>
      </c>
      <c r="B7704" s="244" t="str">
        <f t="shared" si="120"/>
        <v/>
      </c>
    </row>
    <row r="7705" spans="1:2" x14ac:dyDescent="0.2">
      <c r="A7705" t="str">
        <f>IF(C7705&amp;G7705&amp;D7705&lt;&gt;'Funnel setup'!$K$3&amp;'Funnel setup'!$K$4&amp;'Funnel setup'!$K$6,".",IF(A7704=".",1,A7704+1))</f>
        <v>.</v>
      </c>
      <c r="B7705" s="244" t="str">
        <f t="shared" si="120"/>
        <v/>
      </c>
    </row>
    <row r="7706" spans="1:2" x14ac:dyDescent="0.2">
      <c r="A7706" t="str">
        <f>IF(C7706&amp;G7706&amp;D7706&lt;&gt;'Funnel setup'!$K$3&amp;'Funnel setup'!$K$4&amp;'Funnel setup'!$K$6,".",IF(A7705=".",1,A7705+1))</f>
        <v>.</v>
      </c>
      <c r="B7706" s="244" t="str">
        <f t="shared" si="120"/>
        <v/>
      </c>
    </row>
    <row r="7707" spans="1:2" x14ac:dyDescent="0.2">
      <c r="A7707" t="str">
        <f>IF(C7707&amp;G7707&amp;D7707&lt;&gt;'Funnel setup'!$K$3&amp;'Funnel setup'!$K$4&amp;'Funnel setup'!$K$6,".",IF(A7706=".",1,A7706+1))</f>
        <v>.</v>
      </c>
      <c r="B7707" s="244" t="str">
        <f t="shared" si="120"/>
        <v/>
      </c>
    </row>
    <row r="7708" spans="1:2" x14ac:dyDescent="0.2">
      <c r="A7708" t="str">
        <f>IF(C7708&amp;G7708&amp;D7708&lt;&gt;'Funnel setup'!$K$3&amp;'Funnel setup'!$K$4&amp;'Funnel setup'!$K$6,".",IF(A7707=".",1,A7707+1))</f>
        <v>.</v>
      </c>
      <c r="B7708" s="244" t="str">
        <f t="shared" si="120"/>
        <v/>
      </c>
    </row>
    <row r="7709" spans="1:2" x14ac:dyDescent="0.2">
      <c r="A7709" t="str">
        <f>IF(C7709&amp;G7709&amp;D7709&lt;&gt;'Funnel setup'!$K$3&amp;'Funnel setup'!$K$4&amp;'Funnel setup'!$K$6,".",IF(A7708=".",1,A7708+1))</f>
        <v>.</v>
      </c>
      <c r="B7709" s="244" t="str">
        <f t="shared" si="120"/>
        <v/>
      </c>
    </row>
    <row r="7710" spans="1:2" x14ac:dyDescent="0.2">
      <c r="A7710" t="str">
        <f>IF(C7710&amp;G7710&amp;D7710&lt;&gt;'Funnel setup'!$K$3&amp;'Funnel setup'!$K$4&amp;'Funnel setup'!$K$6,".",IF(A7709=".",1,A7709+1))</f>
        <v>.</v>
      </c>
      <c r="B7710" s="244" t="str">
        <f t="shared" si="120"/>
        <v/>
      </c>
    </row>
    <row r="7711" spans="1:2" x14ac:dyDescent="0.2">
      <c r="A7711" t="str">
        <f>IF(C7711&amp;G7711&amp;D7711&lt;&gt;'Funnel setup'!$K$3&amp;'Funnel setup'!$K$4&amp;'Funnel setup'!$K$6,".",IF(A7710=".",1,A7710+1))</f>
        <v>.</v>
      </c>
      <c r="B7711" s="244" t="str">
        <f t="shared" si="120"/>
        <v/>
      </c>
    </row>
    <row r="7712" spans="1:2" x14ac:dyDescent="0.2">
      <c r="A7712" t="str">
        <f>IF(C7712&amp;G7712&amp;D7712&lt;&gt;'Funnel setup'!$K$3&amp;'Funnel setup'!$K$4&amp;'Funnel setup'!$K$6,".",IF(A7711=".",1,A7711+1))</f>
        <v>.</v>
      </c>
      <c r="B7712" s="244" t="str">
        <f t="shared" si="120"/>
        <v/>
      </c>
    </row>
    <row r="7713" spans="1:2" x14ac:dyDescent="0.2">
      <c r="A7713" t="str">
        <f>IF(C7713&amp;G7713&amp;D7713&lt;&gt;'Funnel setup'!$K$3&amp;'Funnel setup'!$K$4&amp;'Funnel setup'!$K$6,".",IF(A7712=".",1,A7712+1))</f>
        <v>.</v>
      </c>
      <c r="B7713" s="244" t="str">
        <f t="shared" si="120"/>
        <v/>
      </c>
    </row>
    <row r="7714" spans="1:2" x14ac:dyDescent="0.2">
      <c r="A7714" t="str">
        <f>IF(C7714&amp;G7714&amp;D7714&lt;&gt;'Funnel setup'!$K$3&amp;'Funnel setup'!$K$4&amp;'Funnel setup'!$K$6,".",IF(A7713=".",1,A7713+1))</f>
        <v>.</v>
      </c>
      <c r="B7714" s="244" t="str">
        <f t="shared" si="120"/>
        <v/>
      </c>
    </row>
    <row r="7715" spans="1:2" x14ac:dyDescent="0.2">
      <c r="A7715" t="str">
        <f>IF(C7715&amp;G7715&amp;D7715&lt;&gt;'Funnel setup'!$K$3&amp;'Funnel setup'!$K$4&amp;'Funnel setup'!$K$6,".",IF(A7714=".",1,A7714+1))</f>
        <v>.</v>
      </c>
      <c r="B7715" s="244" t="str">
        <f t="shared" si="120"/>
        <v/>
      </c>
    </row>
    <row r="7716" spans="1:2" x14ac:dyDescent="0.2">
      <c r="A7716" t="str">
        <f>IF(C7716&amp;G7716&amp;D7716&lt;&gt;'Funnel setup'!$K$3&amp;'Funnel setup'!$K$4&amp;'Funnel setup'!$K$6,".",IF(A7715=".",1,A7715+1))</f>
        <v>.</v>
      </c>
      <c r="B7716" s="244" t="str">
        <f t="shared" si="120"/>
        <v/>
      </c>
    </row>
    <row r="7717" spans="1:2" x14ac:dyDescent="0.2">
      <c r="A7717" t="str">
        <f>IF(C7717&amp;G7717&amp;D7717&lt;&gt;'Funnel setup'!$K$3&amp;'Funnel setup'!$K$4&amp;'Funnel setup'!$K$6,".",IF(A7716=".",1,A7716+1))</f>
        <v>.</v>
      </c>
      <c r="B7717" s="244" t="str">
        <f t="shared" si="120"/>
        <v/>
      </c>
    </row>
    <row r="7718" spans="1:2" x14ac:dyDescent="0.2">
      <c r="A7718" t="str">
        <f>IF(C7718&amp;G7718&amp;D7718&lt;&gt;'Funnel setup'!$K$3&amp;'Funnel setup'!$K$4&amp;'Funnel setup'!$K$6,".",IF(A7717=".",1,A7717+1))</f>
        <v>.</v>
      </c>
      <c r="B7718" s="244" t="str">
        <f t="shared" si="120"/>
        <v/>
      </c>
    </row>
    <row r="7719" spans="1:2" x14ac:dyDescent="0.2">
      <c r="A7719" t="str">
        <f>IF(C7719&amp;G7719&amp;D7719&lt;&gt;'Funnel setup'!$K$3&amp;'Funnel setup'!$K$4&amp;'Funnel setup'!$K$6,".",IF(A7718=".",1,A7718+1))</f>
        <v>.</v>
      </c>
      <c r="B7719" s="244" t="str">
        <f t="shared" si="120"/>
        <v/>
      </c>
    </row>
    <row r="7720" spans="1:2" x14ac:dyDescent="0.2">
      <c r="A7720" t="str">
        <f>IF(C7720&amp;G7720&amp;D7720&lt;&gt;'Funnel setup'!$K$3&amp;'Funnel setup'!$K$4&amp;'Funnel setup'!$K$6,".",IF(A7719=".",1,A7719+1))</f>
        <v>.</v>
      </c>
      <c r="B7720" s="244" t="str">
        <f t="shared" si="120"/>
        <v/>
      </c>
    </row>
    <row r="7721" spans="1:2" x14ac:dyDescent="0.2">
      <c r="A7721" t="str">
        <f>IF(C7721&amp;G7721&amp;D7721&lt;&gt;'Funnel setup'!$K$3&amp;'Funnel setup'!$K$4&amp;'Funnel setup'!$K$6,".",IF(A7720=".",1,A7720+1))</f>
        <v>.</v>
      </c>
      <c r="B7721" s="244" t="str">
        <f t="shared" si="120"/>
        <v/>
      </c>
    </row>
    <row r="7722" spans="1:2" x14ac:dyDescent="0.2">
      <c r="A7722" t="str">
        <f>IF(C7722&amp;G7722&amp;D7722&lt;&gt;'Funnel setup'!$K$3&amp;'Funnel setup'!$K$4&amp;'Funnel setup'!$K$6,".",IF(A7721=".",1,A7721+1))</f>
        <v>.</v>
      </c>
      <c r="B7722" s="244" t="str">
        <f t="shared" si="120"/>
        <v/>
      </c>
    </row>
    <row r="7723" spans="1:2" x14ac:dyDescent="0.2">
      <c r="A7723" t="str">
        <f>IF(C7723&amp;G7723&amp;D7723&lt;&gt;'Funnel setup'!$K$3&amp;'Funnel setup'!$K$4&amp;'Funnel setup'!$K$6,".",IF(A7722=".",1,A7722+1))</f>
        <v>.</v>
      </c>
      <c r="B7723" s="244" t="str">
        <f t="shared" si="120"/>
        <v/>
      </c>
    </row>
    <row r="7724" spans="1:2" x14ac:dyDescent="0.2">
      <c r="A7724" t="str">
        <f>IF(C7724&amp;G7724&amp;D7724&lt;&gt;'Funnel setup'!$K$3&amp;'Funnel setup'!$K$4&amp;'Funnel setup'!$K$6,".",IF(A7723=".",1,A7723+1))</f>
        <v>.</v>
      </c>
      <c r="B7724" s="244" t="str">
        <f t="shared" si="120"/>
        <v/>
      </c>
    </row>
    <row r="7725" spans="1:2" x14ac:dyDescent="0.2">
      <c r="A7725" t="str">
        <f>IF(C7725&amp;G7725&amp;D7725&lt;&gt;'Funnel setup'!$K$3&amp;'Funnel setup'!$K$4&amp;'Funnel setup'!$K$6,".",IF(A7724=".",1,A7724+1))</f>
        <v>.</v>
      </c>
      <c r="B7725" s="244" t="str">
        <f t="shared" si="120"/>
        <v/>
      </c>
    </row>
    <row r="7726" spans="1:2" x14ac:dyDescent="0.2">
      <c r="A7726" t="str">
        <f>IF(C7726&amp;G7726&amp;D7726&lt;&gt;'Funnel setup'!$K$3&amp;'Funnel setup'!$K$4&amp;'Funnel setup'!$K$6,".",IF(A7725=".",1,A7725+1))</f>
        <v>.</v>
      </c>
      <c r="B7726" s="244" t="str">
        <f t="shared" si="120"/>
        <v/>
      </c>
    </row>
    <row r="7727" spans="1:2" x14ac:dyDescent="0.2">
      <c r="A7727" t="str">
        <f>IF(C7727&amp;G7727&amp;D7727&lt;&gt;'Funnel setup'!$K$3&amp;'Funnel setup'!$K$4&amp;'Funnel setup'!$K$6,".",IF(A7726=".",1,A7726+1))</f>
        <v>.</v>
      </c>
      <c r="B7727" s="244" t="str">
        <f t="shared" si="120"/>
        <v/>
      </c>
    </row>
    <row r="7728" spans="1:2" x14ac:dyDescent="0.2">
      <c r="A7728" t="str">
        <f>IF(C7728&amp;G7728&amp;D7728&lt;&gt;'Funnel setup'!$K$3&amp;'Funnel setup'!$K$4&amp;'Funnel setup'!$K$6,".",IF(A7727=".",1,A7727+1))</f>
        <v>.</v>
      </c>
      <c r="B7728" s="244" t="str">
        <f t="shared" si="120"/>
        <v/>
      </c>
    </row>
    <row r="7729" spans="1:2" x14ac:dyDescent="0.2">
      <c r="A7729" t="str">
        <f>IF(C7729&amp;G7729&amp;D7729&lt;&gt;'Funnel setup'!$K$3&amp;'Funnel setup'!$K$4&amp;'Funnel setup'!$K$6,".",IF(A7728=".",1,A7728+1))</f>
        <v>.</v>
      </c>
      <c r="B7729" s="244" t="str">
        <f t="shared" si="120"/>
        <v/>
      </c>
    </row>
    <row r="7730" spans="1:2" x14ac:dyDescent="0.2">
      <c r="A7730" t="str">
        <f>IF(C7730&amp;G7730&amp;D7730&lt;&gt;'Funnel setup'!$K$3&amp;'Funnel setup'!$K$4&amp;'Funnel setup'!$K$6,".",IF(A7729=".",1,A7729+1))</f>
        <v>.</v>
      </c>
      <c r="B7730" s="244" t="str">
        <f t="shared" si="120"/>
        <v/>
      </c>
    </row>
    <row r="7731" spans="1:2" x14ac:dyDescent="0.2">
      <c r="A7731" t="str">
        <f>IF(C7731&amp;G7731&amp;D7731&lt;&gt;'Funnel setup'!$K$3&amp;'Funnel setup'!$K$4&amp;'Funnel setup'!$K$6,".",IF(A7730=".",1,A7730+1))</f>
        <v>.</v>
      </c>
      <c r="B7731" s="244" t="str">
        <f t="shared" si="120"/>
        <v/>
      </c>
    </row>
    <row r="7732" spans="1:2" x14ac:dyDescent="0.2">
      <c r="A7732" t="str">
        <f>IF(C7732&amp;G7732&amp;D7732&lt;&gt;'Funnel setup'!$K$3&amp;'Funnel setup'!$K$4&amp;'Funnel setup'!$K$6,".",IF(A7731=".",1,A7731+1))</f>
        <v>.</v>
      </c>
      <c r="B7732" s="244" t="str">
        <f t="shared" si="120"/>
        <v/>
      </c>
    </row>
    <row r="7733" spans="1:2" x14ac:dyDescent="0.2">
      <c r="A7733" t="str">
        <f>IF(C7733&amp;G7733&amp;D7733&lt;&gt;'Funnel setup'!$K$3&amp;'Funnel setup'!$K$4&amp;'Funnel setup'!$K$6,".",IF(A7732=".",1,A7732+1))</f>
        <v>.</v>
      </c>
      <c r="B7733" s="244" t="str">
        <f t="shared" si="120"/>
        <v/>
      </c>
    </row>
    <row r="7734" spans="1:2" x14ac:dyDescent="0.2">
      <c r="A7734" t="str">
        <f>IF(C7734&amp;G7734&amp;D7734&lt;&gt;'Funnel setup'!$K$3&amp;'Funnel setup'!$K$4&amp;'Funnel setup'!$K$6,".",IF(A7733=".",1,A7733+1))</f>
        <v>.</v>
      </c>
      <c r="B7734" s="244" t="str">
        <f t="shared" si="120"/>
        <v/>
      </c>
    </row>
    <row r="7735" spans="1:2" x14ac:dyDescent="0.2">
      <c r="A7735" t="str">
        <f>IF(C7735&amp;G7735&amp;D7735&lt;&gt;'Funnel setup'!$K$3&amp;'Funnel setup'!$K$4&amp;'Funnel setup'!$K$6,".",IF(A7734=".",1,A7734+1))</f>
        <v>.</v>
      </c>
      <c r="B7735" s="244" t="str">
        <f t="shared" si="120"/>
        <v/>
      </c>
    </row>
    <row r="7736" spans="1:2" x14ac:dyDescent="0.2">
      <c r="A7736" t="str">
        <f>IF(C7736&amp;G7736&amp;D7736&lt;&gt;'Funnel setup'!$K$3&amp;'Funnel setup'!$K$4&amp;'Funnel setup'!$K$6,".",IF(A7735=".",1,A7735+1))</f>
        <v>.</v>
      </c>
      <c r="B7736" s="244" t="str">
        <f t="shared" si="120"/>
        <v/>
      </c>
    </row>
    <row r="7737" spans="1:2" x14ac:dyDescent="0.2">
      <c r="A7737" t="str">
        <f>IF(C7737&amp;G7737&amp;D7737&lt;&gt;'Funnel setup'!$K$3&amp;'Funnel setup'!$K$4&amp;'Funnel setup'!$K$6,".",IF(A7736=".",1,A7736+1))</f>
        <v>.</v>
      </c>
      <c r="B7737" s="244" t="str">
        <f t="shared" si="120"/>
        <v/>
      </c>
    </row>
    <row r="7738" spans="1:2" x14ac:dyDescent="0.2">
      <c r="A7738" t="str">
        <f>IF(C7738&amp;G7738&amp;D7738&lt;&gt;'Funnel setup'!$K$3&amp;'Funnel setup'!$K$4&amp;'Funnel setup'!$K$6,".",IF(A7737=".",1,A7737+1))</f>
        <v>.</v>
      </c>
      <c r="B7738" s="244" t="str">
        <f t="shared" si="120"/>
        <v/>
      </c>
    </row>
    <row r="7739" spans="1:2" x14ac:dyDescent="0.2">
      <c r="A7739" t="str">
        <f>IF(C7739&amp;G7739&amp;D7739&lt;&gt;'Funnel setup'!$K$3&amp;'Funnel setup'!$K$4&amp;'Funnel setup'!$K$6,".",IF(A7738=".",1,A7738+1))</f>
        <v>.</v>
      </c>
      <c r="B7739" s="244" t="str">
        <f t="shared" si="120"/>
        <v/>
      </c>
    </row>
    <row r="7740" spans="1:2" x14ac:dyDescent="0.2">
      <c r="A7740" t="str">
        <f>IF(C7740&amp;G7740&amp;D7740&lt;&gt;'Funnel setup'!$K$3&amp;'Funnel setup'!$K$4&amp;'Funnel setup'!$K$6,".",IF(A7739=".",1,A7739+1))</f>
        <v>.</v>
      </c>
      <c r="B7740" s="244" t="str">
        <f t="shared" si="120"/>
        <v/>
      </c>
    </row>
    <row r="7741" spans="1:2" x14ac:dyDescent="0.2">
      <c r="A7741" t="str">
        <f>IF(C7741&amp;G7741&amp;D7741&lt;&gt;'Funnel setup'!$K$3&amp;'Funnel setup'!$K$4&amp;'Funnel setup'!$K$6,".",IF(A7740=".",1,A7740+1))</f>
        <v>.</v>
      </c>
      <c r="B7741" s="244" t="str">
        <f t="shared" si="120"/>
        <v/>
      </c>
    </row>
    <row r="7742" spans="1:2" x14ac:dyDescent="0.2">
      <c r="A7742" t="str">
        <f>IF(C7742&amp;G7742&amp;D7742&lt;&gt;'Funnel setup'!$K$3&amp;'Funnel setup'!$K$4&amp;'Funnel setup'!$K$6,".",IF(A7741=".",1,A7741+1))</f>
        <v>.</v>
      </c>
      <c r="B7742" s="244" t="str">
        <f t="shared" si="120"/>
        <v/>
      </c>
    </row>
    <row r="7743" spans="1:2" x14ac:dyDescent="0.2">
      <c r="A7743" t="str">
        <f>IF(C7743&amp;G7743&amp;D7743&lt;&gt;'Funnel setup'!$K$3&amp;'Funnel setup'!$K$4&amp;'Funnel setup'!$K$6,".",IF(A7742=".",1,A7742+1))</f>
        <v>.</v>
      </c>
      <c r="B7743" s="244" t="str">
        <f t="shared" si="120"/>
        <v/>
      </c>
    </row>
    <row r="7744" spans="1:2" x14ac:dyDescent="0.2">
      <c r="A7744" t="str">
        <f>IF(C7744&amp;G7744&amp;D7744&lt;&gt;'Funnel setup'!$K$3&amp;'Funnel setup'!$K$4&amp;'Funnel setup'!$K$6,".",IF(A7743=".",1,A7743+1))</f>
        <v>.</v>
      </c>
      <c r="B7744" s="244" t="str">
        <f t="shared" si="120"/>
        <v/>
      </c>
    </row>
    <row r="7745" spans="1:2" x14ac:dyDescent="0.2">
      <c r="A7745" t="str">
        <f>IF(C7745&amp;G7745&amp;D7745&lt;&gt;'Funnel setup'!$K$3&amp;'Funnel setup'!$K$4&amp;'Funnel setup'!$K$6,".",IF(A7744=".",1,A7744+1))</f>
        <v>.</v>
      </c>
      <c r="B7745" s="244" t="str">
        <f t="shared" si="120"/>
        <v/>
      </c>
    </row>
    <row r="7746" spans="1:2" x14ac:dyDescent="0.2">
      <c r="A7746" t="str">
        <f>IF(C7746&amp;G7746&amp;D7746&lt;&gt;'Funnel setup'!$K$3&amp;'Funnel setup'!$K$4&amp;'Funnel setup'!$K$6,".",IF(A7745=".",1,A7745+1))</f>
        <v>.</v>
      </c>
      <c r="B7746" s="244" t="str">
        <f t="shared" ref="B7746:B7809" si="121">C7746&amp;D7746&amp;F7746&amp;G7746</f>
        <v/>
      </c>
    </row>
    <row r="7747" spans="1:2" x14ac:dyDescent="0.2">
      <c r="A7747" t="str">
        <f>IF(C7747&amp;G7747&amp;D7747&lt;&gt;'Funnel setup'!$K$3&amp;'Funnel setup'!$K$4&amp;'Funnel setup'!$K$6,".",IF(A7746=".",1,A7746+1))</f>
        <v>.</v>
      </c>
      <c r="B7747" s="244" t="str">
        <f t="shared" si="121"/>
        <v/>
      </c>
    </row>
    <row r="7748" spans="1:2" x14ac:dyDescent="0.2">
      <c r="A7748" t="str">
        <f>IF(C7748&amp;G7748&amp;D7748&lt;&gt;'Funnel setup'!$K$3&amp;'Funnel setup'!$K$4&amp;'Funnel setup'!$K$6,".",IF(A7747=".",1,A7747+1))</f>
        <v>.</v>
      </c>
      <c r="B7748" s="244" t="str">
        <f t="shared" si="121"/>
        <v/>
      </c>
    </row>
    <row r="7749" spans="1:2" x14ac:dyDescent="0.2">
      <c r="A7749" t="str">
        <f>IF(C7749&amp;G7749&amp;D7749&lt;&gt;'Funnel setup'!$K$3&amp;'Funnel setup'!$K$4&amp;'Funnel setup'!$K$6,".",IF(A7748=".",1,A7748+1))</f>
        <v>.</v>
      </c>
      <c r="B7749" s="244" t="str">
        <f t="shared" si="121"/>
        <v/>
      </c>
    </row>
    <row r="7750" spans="1:2" x14ac:dyDescent="0.2">
      <c r="A7750" t="str">
        <f>IF(C7750&amp;G7750&amp;D7750&lt;&gt;'Funnel setup'!$K$3&amp;'Funnel setup'!$K$4&amp;'Funnel setup'!$K$6,".",IF(A7749=".",1,A7749+1))</f>
        <v>.</v>
      </c>
      <c r="B7750" s="244" t="str">
        <f t="shared" si="121"/>
        <v/>
      </c>
    </row>
    <row r="7751" spans="1:2" x14ac:dyDescent="0.2">
      <c r="A7751" t="str">
        <f>IF(C7751&amp;G7751&amp;D7751&lt;&gt;'Funnel setup'!$K$3&amp;'Funnel setup'!$K$4&amp;'Funnel setup'!$K$6,".",IF(A7750=".",1,A7750+1))</f>
        <v>.</v>
      </c>
      <c r="B7751" s="244" t="str">
        <f t="shared" si="121"/>
        <v/>
      </c>
    </row>
    <row r="7752" spans="1:2" x14ac:dyDescent="0.2">
      <c r="A7752" t="str">
        <f>IF(C7752&amp;G7752&amp;D7752&lt;&gt;'Funnel setup'!$K$3&amp;'Funnel setup'!$K$4&amp;'Funnel setup'!$K$6,".",IF(A7751=".",1,A7751+1))</f>
        <v>.</v>
      </c>
      <c r="B7752" s="244" t="str">
        <f t="shared" si="121"/>
        <v/>
      </c>
    </row>
    <row r="7753" spans="1:2" x14ac:dyDescent="0.2">
      <c r="A7753" t="str">
        <f>IF(C7753&amp;G7753&amp;D7753&lt;&gt;'Funnel setup'!$K$3&amp;'Funnel setup'!$K$4&amp;'Funnel setup'!$K$6,".",IF(A7752=".",1,A7752+1))</f>
        <v>.</v>
      </c>
      <c r="B7753" s="244" t="str">
        <f t="shared" si="121"/>
        <v/>
      </c>
    </row>
    <row r="7754" spans="1:2" x14ac:dyDescent="0.2">
      <c r="A7754" t="str">
        <f>IF(C7754&amp;G7754&amp;D7754&lt;&gt;'Funnel setup'!$K$3&amp;'Funnel setup'!$K$4&amp;'Funnel setup'!$K$6,".",IF(A7753=".",1,A7753+1))</f>
        <v>.</v>
      </c>
      <c r="B7754" s="244" t="str">
        <f t="shared" si="121"/>
        <v/>
      </c>
    </row>
    <row r="7755" spans="1:2" x14ac:dyDescent="0.2">
      <c r="A7755" t="str">
        <f>IF(C7755&amp;G7755&amp;D7755&lt;&gt;'Funnel setup'!$K$3&amp;'Funnel setup'!$K$4&amp;'Funnel setup'!$K$6,".",IF(A7754=".",1,A7754+1))</f>
        <v>.</v>
      </c>
      <c r="B7755" s="244" t="str">
        <f t="shared" si="121"/>
        <v/>
      </c>
    </row>
    <row r="7756" spans="1:2" x14ac:dyDescent="0.2">
      <c r="A7756" t="str">
        <f>IF(C7756&amp;G7756&amp;D7756&lt;&gt;'Funnel setup'!$K$3&amp;'Funnel setup'!$K$4&amp;'Funnel setup'!$K$6,".",IF(A7755=".",1,A7755+1))</f>
        <v>.</v>
      </c>
      <c r="B7756" s="244" t="str">
        <f t="shared" si="121"/>
        <v/>
      </c>
    </row>
    <row r="7757" spans="1:2" x14ac:dyDescent="0.2">
      <c r="A7757" t="str">
        <f>IF(C7757&amp;G7757&amp;D7757&lt;&gt;'Funnel setup'!$K$3&amp;'Funnel setup'!$K$4&amp;'Funnel setup'!$K$6,".",IF(A7756=".",1,A7756+1))</f>
        <v>.</v>
      </c>
      <c r="B7757" s="244" t="str">
        <f t="shared" si="121"/>
        <v/>
      </c>
    </row>
    <row r="7758" spans="1:2" x14ac:dyDescent="0.2">
      <c r="A7758" t="str">
        <f>IF(C7758&amp;G7758&amp;D7758&lt;&gt;'Funnel setup'!$K$3&amp;'Funnel setup'!$K$4&amp;'Funnel setup'!$K$6,".",IF(A7757=".",1,A7757+1))</f>
        <v>.</v>
      </c>
      <c r="B7758" s="244" t="str">
        <f t="shared" si="121"/>
        <v/>
      </c>
    </row>
    <row r="7759" spans="1:2" x14ac:dyDescent="0.2">
      <c r="A7759" t="str">
        <f>IF(C7759&amp;G7759&amp;D7759&lt;&gt;'Funnel setup'!$K$3&amp;'Funnel setup'!$K$4&amp;'Funnel setup'!$K$6,".",IF(A7758=".",1,A7758+1))</f>
        <v>.</v>
      </c>
      <c r="B7759" s="244" t="str">
        <f t="shared" si="121"/>
        <v/>
      </c>
    </row>
    <row r="7760" spans="1:2" x14ac:dyDescent="0.2">
      <c r="A7760" t="str">
        <f>IF(C7760&amp;G7760&amp;D7760&lt;&gt;'Funnel setup'!$K$3&amp;'Funnel setup'!$K$4&amp;'Funnel setup'!$K$6,".",IF(A7759=".",1,A7759+1))</f>
        <v>.</v>
      </c>
      <c r="B7760" s="244" t="str">
        <f t="shared" si="121"/>
        <v/>
      </c>
    </row>
    <row r="7761" spans="1:2" x14ac:dyDescent="0.2">
      <c r="A7761" t="str">
        <f>IF(C7761&amp;G7761&amp;D7761&lt;&gt;'Funnel setup'!$K$3&amp;'Funnel setup'!$K$4&amp;'Funnel setup'!$K$6,".",IF(A7760=".",1,A7760+1))</f>
        <v>.</v>
      </c>
      <c r="B7761" s="244" t="str">
        <f t="shared" si="121"/>
        <v/>
      </c>
    </row>
    <row r="7762" spans="1:2" x14ac:dyDescent="0.2">
      <c r="A7762" t="str">
        <f>IF(C7762&amp;G7762&amp;D7762&lt;&gt;'Funnel setup'!$K$3&amp;'Funnel setup'!$K$4&amp;'Funnel setup'!$K$6,".",IF(A7761=".",1,A7761+1))</f>
        <v>.</v>
      </c>
      <c r="B7762" s="244" t="str">
        <f t="shared" si="121"/>
        <v/>
      </c>
    </row>
    <row r="7763" spans="1:2" x14ac:dyDescent="0.2">
      <c r="A7763" t="str">
        <f>IF(C7763&amp;G7763&amp;D7763&lt;&gt;'Funnel setup'!$K$3&amp;'Funnel setup'!$K$4&amp;'Funnel setup'!$K$6,".",IF(A7762=".",1,A7762+1))</f>
        <v>.</v>
      </c>
      <c r="B7763" s="244" t="str">
        <f t="shared" si="121"/>
        <v/>
      </c>
    </row>
    <row r="7764" spans="1:2" x14ac:dyDescent="0.2">
      <c r="A7764" t="str">
        <f>IF(C7764&amp;G7764&amp;D7764&lt;&gt;'Funnel setup'!$K$3&amp;'Funnel setup'!$K$4&amp;'Funnel setup'!$K$6,".",IF(A7763=".",1,A7763+1))</f>
        <v>.</v>
      </c>
      <c r="B7764" s="244" t="str">
        <f t="shared" si="121"/>
        <v/>
      </c>
    </row>
    <row r="7765" spans="1:2" x14ac:dyDescent="0.2">
      <c r="A7765" t="str">
        <f>IF(C7765&amp;G7765&amp;D7765&lt;&gt;'Funnel setup'!$K$3&amp;'Funnel setup'!$K$4&amp;'Funnel setup'!$K$6,".",IF(A7764=".",1,A7764+1))</f>
        <v>.</v>
      </c>
      <c r="B7765" s="244" t="str">
        <f t="shared" si="121"/>
        <v/>
      </c>
    </row>
    <row r="7766" spans="1:2" x14ac:dyDescent="0.2">
      <c r="A7766" t="str">
        <f>IF(C7766&amp;G7766&amp;D7766&lt;&gt;'Funnel setup'!$K$3&amp;'Funnel setup'!$K$4&amp;'Funnel setup'!$K$6,".",IF(A7765=".",1,A7765+1))</f>
        <v>.</v>
      </c>
      <c r="B7766" s="244" t="str">
        <f t="shared" si="121"/>
        <v/>
      </c>
    </row>
    <row r="7767" spans="1:2" x14ac:dyDescent="0.2">
      <c r="A7767" t="str">
        <f>IF(C7767&amp;G7767&amp;D7767&lt;&gt;'Funnel setup'!$K$3&amp;'Funnel setup'!$K$4&amp;'Funnel setup'!$K$6,".",IF(A7766=".",1,A7766+1))</f>
        <v>.</v>
      </c>
      <c r="B7767" s="244" t="str">
        <f t="shared" si="121"/>
        <v/>
      </c>
    </row>
    <row r="7768" spans="1:2" x14ac:dyDescent="0.2">
      <c r="A7768" t="str">
        <f>IF(C7768&amp;G7768&amp;D7768&lt;&gt;'Funnel setup'!$K$3&amp;'Funnel setup'!$K$4&amp;'Funnel setup'!$K$6,".",IF(A7767=".",1,A7767+1))</f>
        <v>.</v>
      </c>
      <c r="B7768" s="244" t="str">
        <f t="shared" si="121"/>
        <v/>
      </c>
    </row>
  </sheetData>
  <autoFilter ref="C1:Q7768" xr:uid="{00000000-0009-0000-0000-000002000000}"/>
  <conditionalFormatting sqref="A1:A1048576">
    <cfRule type="cellIs" dxfId="14" priority="7" operator="equal">
      <formula>"."</formula>
    </cfRule>
  </conditionalFormatting>
  <conditionalFormatting sqref="B1:B1048576">
    <cfRule type="cellIs" dxfId="13" priority="8" operator="notEqual">
      <formula>""</formula>
    </cfRule>
  </conditionalFormatting>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indexed="34"/>
  </sheetPr>
  <dimension ref="A1:Q7768"/>
  <sheetViews>
    <sheetView zoomScale="85" workbookViewId="0">
      <pane ySplit="1" topLeftCell="A6310" activePane="bottomLeft" state="frozen"/>
      <selection activeCell="F8" sqref="F8"/>
      <selection pane="bottomLeft" activeCell="C2" sqref="C2:Q6346"/>
    </sheetView>
  </sheetViews>
  <sheetFormatPr defaultRowHeight="12.75" x14ac:dyDescent="0.2"/>
  <cols>
    <col min="1" max="1" width="10.7109375" customWidth="1"/>
    <col min="2" max="2" width="132.5703125" bestFit="1" customWidth="1"/>
  </cols>
  <sheetData>
    <row r="1" spans="1:17" ht="47.25" customHeight="1" x14ac:dyDescent="0.2">
      <c r="A1" s="13" t="s">
        <v>413</v>
      </c>
      <c r="B1" t="s">
        <v>414</v>
      </c>
      <c r="C1" t="s">
        <v>415</v>
      </c>
      <c r="D1" t="s">
        <v>416</v>
      </c>
      <c r="E1" t="s">
        <v>57</v>
      </c>
      <c r="F1" t="s">
        <v>417</v>
      </c>
      <c r="G1" t="s">
        <v>418</v>
      </c>
      <c r="H1" t="s">
        <v>419</v>
      </c>
      <c r="I1" t="s">
        <v>420</v>
      </c>
      <c r="J1" t="s">
        <v>421</v>
      </c>
      <c r="K1" t="s">
        <v>422</v>
      </c>
      <c r="L1" t="s">
        <v>423</v>
      </c>
      <c r="M1" t="s">
        <v>424</v>
      </c>
      <c r="N1" t="s">
        <v>425</v>
      </c>
      <c r="O1" t="s">
        <v>426</v>
      </c>
      <c r="P1" t="s">
        <v>427</v>
      </c>
      <c r="Q1" t="s">
        <v>428</v>
      </c>
    </row>
    <row r="2" spans="1:17" x14ac:dyDescent="0.2">
      <c r="A2" t="str">
        <f>IF(C2&amp;G2&amp;D2&lt;&gt;'Funnel setup'!$K$3&amp;'Funnel setup'!$K$4&amp;'Funnel setup'!$K$6,".",IF(A1=".",1,A1+1))</f>
        <v>.</v>
      </c>
      <c r="B2" s="244" t="str">
        <f t="shared" ref="B2:B65" si="0">C2&amp;D2&amp;F2&amp;G2</f>
        <v/>
      </c>
    </row>
    <row r="3" spans="1:17" x14ac:dyDescent="0.2">
      <c r="A3" t="str">
        <f>IF(C3&amp;G3&amp;D3&lt;&gt;'Funnel setup'!$K$3&amp;'Funnel setup'!$K$4&amp;'Funnel setup'!$K$6,".",IF(A2=".",1,A2+1))</f>
        <v>.</v>
      </c>
      <c r="B3" s="244" t="str">
        <f t="shared" si="0"/>
        <v/>
      </c>
    </row>
    <row r="4" spans="1:17" x14ac:dyDescent="0.2">
      <c r="A4" t="str">
        <f>IF(C4&amp;G4&amp;D4&lt;&gt;'Funnel setup'!$K$3&amp;'Funnel setup'!$K$4&amp;'Funnel setup'!$K$6,".",IF(A3=".",1,A3+1))</f>
        <v>.</v>
      </c>
      <c r="B4" s="244" t="str">
        <f t="shared" si="0"/>
        <v/>
      </c>
    </row>
    <row r="5" spans="1:17" x14ac:dyDescent="0.2">
      <c r="A5" t="str">
        <f>IF(C5&amp;G5&amp;D5&lt;&gt;'Funnel setup'!$K$3&amp;'Funnel setup'!$K$4&amp;'Funnel setup'!$K$6,".",IF(A4=".",1,A4+1))</f>
        <v>.</v>
      </c>
      <c r="B5" s="244" t="str">
        <f t="shared" si="0"/>
        <v/>
      </c>
    </row>
    <row r="6" spans="1:17" x14ac:dyDescent="0.2">
      <c r="A6" t="str">
        <f>IF(C6&amp;G6&amp;D6&lt;&gt;'Funnel setup'!$K$3&amp;'Funnel setup'!$K$4&amp;'Funnel setup'!$K$6,".",IF(A5=".",1,A5+1))</f>
        <v>.</v>
      </c>
      <c r="B6" s="244" t="str">
        <f t="shared" si="0"/>
        <v/>
      </c>
    </row>
    <row r="7" spans="1:17" x14ac:dyDescent="0.2">
      <c r="A7" t="str">
        <f>IF(C7&amp;G7&amp;D7&lt;&gt;'Funnel setup'!$K$3&amp;'Funnel setup'!$K$4&amp;'Funnel setup'!$K$6,".",IF(A6=".",1,A6+1))</f>
        <v>.</v>
      </c>
      <c r="B7" s="244" t="str">
        <f t="shared" si="0"/>
        <v/>
      </c>
    </row>
    <row r="8" spans="1:17" x14ac:dyDescent="0.2">
      <c r="A8" t="str">
        <f>IF(C8&amp;G8&amp;D8&lt;&gt;'Funnel setup'!$K$3&amp;'Funnel setup'!$K$4&amp;'Funnel setup'!$K$6,".",IF(A7=".",1,A7+1))</f>
        <v>.</v>
      </c>
      <c r="B8" s="244" t="str">
        <f t="shared" si="0"/>
        <v/>
      </c>
    </row>
    <row r="9" spans="1:17" x14ac:dyDescent="0.2">
      <c r="A9" t="str">
        <f>IF(C9&amp;G9&amp;D9&lt;&gt;'Funnel setup'!$K$3&amp;'Funnel setup'!$K$4&amp;'Funnel setup'!$K$6,".",IF(A8=".",1,A8+1))</f>
        <v>.</v>
      </c>
      <c r="B9" s="244" t="str">
        <f t="shared" si="0"/>
        <v/>
      </c>
    </row>
    <row r="10" spans="1:17" x14ac:dyDescent="0.2">
      <c r="A10" t="str">
        <f>IF(C10&amp;G10&amp;D10&lt;&gt;'Funnel setup'!$K$3&amp;'Funnel setup'!$K$4&amp;'Funnel setup'!$K$6,".",IF(A9=".",1,A9+1))</f>
        <v>.</v>
      </c>
      <c r="B10" s="244" t="str">
        <f t="shared" si="0"/>
        <v/>
      </c>
    </row>
    <row r="11" spans="1:17" x14ac:dyDescent="0.2">
      <c r="A11" t="str">
        <f>IF(C11&amp;G11&amp;D11&lt;&gt;'Funnel setup'!$K$3&amp;'Funnel setup'!$K$4&amp;'Funnel setup'!$K$6,".",IF(A10=".",1,A10+1))</f>
        <v>.</v>
      </c>
      <c r="B11" s="244" t="str">
        <f t="shared" si="0"/>
        <v/>
      </c>
    </row>
    <row r="12" spans="1:17" x14ac:dyDescent="0.2">
      <c r="A12" t="str">
        <f>IF(C12&amp;G12&amp;D12&lt;&gt;'Funnel setup'!$K$3&amp;'Funnel setup'!$K$4&amp;'Funnel setup'!$K$6,".",IF(A11=".",1,A11+1))</f>
        <v>.</v>
      </c>
      <c r="B12" s="244" t="str">
        <f t="shared" si="0"/>
        <v/>
      </c>
    </row>
    <row r="13" spans="1:17" x14ac:dyDescent="0.2">
      <c r="A13" t="str">
        <f>IF(C13&amp;G13&amp;D13&lt;&gt;'Funnel setup'!$K$3&amp;'Funnel setup'!$K$4&amp;'Funnel setup'!$K$6,".",IF(A12=".",1,A12+1))</f>
        <v>.</v>
      </c>
      <c r="B13" s="244" t="str">
        <f t="shared" si="0"/>
        <v/>
      </c>
    </row>
    <row r="14" spans="1:17" x14ac:dyDescent="0.2">
      <c r="A14" t="str">
        <f>IF(C14&amp;G14&amp;D14&lt;&gt;'Funnel setup'!$K$3&amp;'Funnel setup'!$K$4&amp;'Funnel setup'!$K$6,".",IF(A13=".",1,A13+1))</f>
        <v>.</v>
      </c>
      <c r="B14" s="244" t="str">
        <f t="shared" si="0"/>
        <v/>
      </c>
    </row>
    <row r="15" spans="1:17" x14ac:dyDescent="0.2">
      <c r="A15" t="str">
        <f>IF(C15&amp;G15&amp;D15&lt;&gt;'Funnel setup'!$K$3&amp;'Funnel setup'!$K$4&amp;'Funnel setup'!$K$6,".",IF(A14=".",1,A14+1))</f>
        <v>.</v>
      </c>
      <c r="B15" s="244" t="str">
        <f t="shared" si="0"/>
        <v/>
      </c>
    </row>
    <row r="16" spans="1:17" x14ac:dyDescent="0.2">
      <c r="A16" t="str">
        <f>IF(C16&amp;G16&amp;D16&lt;&gt;'Funnel setup'!$K$3&amp;'Funnel setup'!$K$4&amp;'Funnel setup'!$K$6,".",IF(A15=".",1,A15+1))</f>
        <v>.</v>
      </c>
      <c r="B16" s="244" t="str">
        <f t="shared" si="0"/>
        <v/>
      </c>
    </row>
    <row r="17" spans="1:2" x14ac:dyDescent="0.2">
      <c r="A17" t="str">
        <f>IF(C17&amp;G17&amp;D17&lt;&gt;'Funnel setup'!$K$3&amp;'Funnel setup'!$K$4&amp;'Funnel setup'!$K$6,".",IF(A16=".",1,A16+1))</f>
        <v>.</v>
      </c>
      <c r="B17" s="244" t="str">
        <f t="shared" si="0"/>
        <v/>
      </c>
    </row>
    <row r="18" spans="1:2" x14ac:dyDescent="0.2">
      <c r="A18" t="str">
        <f>IF(C18&amp;G18&amp;D18&lt;&gt;'Funnel setup'!$K$3&amp;'Funnel setup'!$K$4&amp;'Funnel setup'!$K$6,".",IF(A17=".",1,A17+1))</f>
        <v>.</v>
      </c>
      <c r="B18" s="244" t="str">
        <f t="shared" si="0"/>
        <v/>
      </c>
    </row>
    <row r="19" spans="1:2" x14ac:dyDescent="0.2">
      <c r="A19" t="str">
        <f>IF(C19&amp;G19&amp;D19&lt;&gt;'Funnel setup'!$K$3&amp;'Funnel setup'!$K$4&amp;'Funnel setup'!$K$6,".",IF(A18=".",1,A18+1))</f>
        <v>.</v>
      </c>
      <c r="B19" s="244" t="str">
        <f t="shared" si="0"/>
        <v/>
      </c>
    </row>
    <row r="20" spans="1:2" x14ac:dyDescent="0.2">
      <c r="A20" t="str">
        <f>IF(C20&amp;G20&amp;D20&lt;&gt;'Funnel setup'!$K$3&amp;'Funnel setup'!$K$4&amp;'Funnel setup'!$K$6,".",IF(A19=".",1,A19+1))</f>
        <v>.</v>
      </c>
      <c r="B20" s="244" t="str">
        <f t="shared" si="0"/>
        <v/>
      </c>
    </row>
    <row r="21" spans="1:2" x14ac:dyDescent="0.2">
      <c r="A21" t="str">
        <f>IF(C21&amp;G21&amp;D21&lt;&gt;'Funnel setup'!$K$3&amp;'Funnel setup'!$K$4&amp;'Funnel setup'!$K$6,".",IF(A20=".",1,A20+1))</f>
        <v>.</v>
      </c>
      <c r="B21" s="244" t="str">
        <f t="shared" si="0"/>
        <v/>
      </c>
    </row>
    <row r="22" spans="1:2" x14ac:dyDescent="0.2">
      <c r="A22" t="str">
        <f>IF(C22&amp;G22&amp;D22&lt;&gt;'Funnel setup'!$K$3&amp;'Funnel setup'!$K$4&amp;'Funnel setup'!$K$6,".",IF(A21=".",1,A21+1))</f>
        <v>.</v>
      </c>
      <c r="B22" s="244" t="str">
        <f t="shared" si="0"/>
        <v/>
      </c>
    </row>
    <row r="23" spans="1:2" x14ac:dyDescent="0.2">
      <c r="A23" t="str">
        <f>IF(C23&amp;G23&amp;D23&lt;&gt;'Funnel setup'!$K$3&amp;'Funnel setup'!$K$4&amp;'Funnel setup'!$K$6,".",IF(A22=".",1,A22+1))</f>
        <v>.</v>
      </c>
      <c r="B23" s="244" t="str">
        <f t="shared" si="0"/>
        <v/>
      </c>
    </row>
    <row r="24" spans="1:2" x14ac:dyDescent="0.2">
      <c r="A24" t="str">
        <f>IF(C24&amp;G24&amp;D24&lt;&gt;'Funnel setup'!$K$3&amp;'Funnel setup'!$K$4&amp;'Funnel setup'!$K$6,".",IF(A23=".",1,A23+1))</f>
        <v>.</v>
      </c>
      <c r="B24" s="244" t="str">
        <f t="shared" si="0"/>
        <v/>
      </c>
    </row>
    <row r="25" spans="1:2" x14ac:dyDescent="0.2">
      <c r="A25" t="str">
        <f>IF(C25&amp;G25&amp;D25&lt;&gt;'Funnel setup'!$K$3&amp;'Funnel setup'!$K$4&amp;'Funnel setup'!$K$6,".",IF(A24=".",1,A24+1))</f>
        <v>.</v>
      </c>
      <c r="B25" s="244" t="str">
        <f t="shared" si="0"/>
        <v/>
      </c>
    </row>
    <row r="26" spans="1:2" x14ac:dyDescent="0.2">
      <c r="A26" t="str">
        <f>IF(C26&amp;G26&amp;D26&lt;&gt;'Funnel setup'!$K$3&amp;'Funnel setup'!$K$4&amp;'Funnel setup'!$K$6,".",IF(A25=".",1,A25+1))</f>
        <v>.</v>
      </c>
      <c r="B26" s="244" t="str">
        <f t="shared" si="0"/>
        <v/>
      </c>
    </row>
    <row r="27" spans="1:2" x14ac:dyDescent="0.2">
      <c r="A27" t="str">
        <f>IF(C27&amp;G27&amp;D27&lt;&gt;'Funnel setup'!$K$3&amp;'Funnel setup'!$K$4&amp;'Funnel setup'!$K$6,".",IF(A26=".",1,A26+1))</f>
        <v>.</v>
      </c>
      <c r="B27" s="244" t="str">
        <f t="shared" si="0"/>
        <v/>
      </c>
    </row>
    <row r="28" spans="1:2" x14ac:dyDescent="0.2">
      <c r="A28" t="str">
        <f>IF(C28&amp;G28&amp;D28&lt;&gt;'Funnel setup'!$K$3&amp;'Funnel setup'!$K$4&amp;'Funnel setup'!$K$6,".",IF(A27=".",1,A27+1))</f>
        <v>.</v>
      </c>
      <c r="B28" s="244" t="str">
        <f t="shared" si="0"/>
        <v/>
      </c>
    </row>
    <row r="29" spans="1:2" x14ac:dyDescent="0.2">
      <c r="A29" t="str">
        <f>IF(C29&amp;G29&amp;D29&lt;&gt;'Funnel setup'!$K$3&amp;'Funnel setup'!$K$4&amp;'Funnel setup'!$K$6,".",IF(A28=".",1,A28+1))</f>
        <v>.</v>
      </c>
      <c r="B29" s="244" t="str">
        <f t="shared" si="0"/>
        <v/>
      </c>
    </row>
    <row r="30" spans="1:2" x14ac:dyDescent="0.2">
      <c r="A30" t="str">
        <f>IF(C30&amp;G30&amp;D30&lt;&gt;'Funnel setup'!$K$3&amp;'Funnel setup'!$K$4&amp;'Funnel setup'!$K$6,".",IF(A29=".",1,A29+1))</f>
        <v>.</v>
      </c>
      <c r="B30" s="244" t="str">
        <f t="shared" si="0"/>
        <v/>
      </c>
    </row>
    <row r="31" spans="1:2" x14ac:dyDescent="0.2">
      <c r="A31" t="str">
        <f>IF(C31&amp;G31&amp;D31&lt;&gt;'Funnel setup'!$K$3&amp;'Funnel setup'!$K$4&amp;'Funnel setup'!$K$6,".",IF(A30=".",1,A30+1))</f>
        <v>.</v>
      </c>
      <c r="B31" s="244" t="str">
        <f t="shared" si="0"/>
        <v/>
      </c>
    </row>
    <row r="32" spans="1:2" x14ac:dyDescent="0.2">
      <c r="A32" t="str">
        <f>IF(C32&amp;G32&amp;D32&lt;&gt;'Funnel setup'!$K$3&amp;'Funnel setup'!$K$4&amp;'Funnel setup'!$K$6,".",IF(A31=".",1,A31+1))</f>
        <v>.</v>
      </c>
      <c r="B32" s="244" t="str">
        <f t="shared" si="0"/>
        <v/>
      </c>
    </row>
    <row r="33" spans="1:2" x14ac:dyDescent="0.2">
      <c r="A33" t="str">
        <f>IF(C33&amp;G33&amp;D33&lt;&gt;'Funnel setup'!$K$3&amp;'Funnel setup'!$K$4&amp;'Funnel setup'!$K$6,".",IF(A32=".",1,A32+1))</f>
        <v>.</v>
      </c>
      <c r="B33" s="244" t="str">
        <f t="shared" si="0"/>
        <v/>
      </c>
    </row>
    <row r="34" spans="1:2" x14ac:dyDescent="0.2">
      <c r="A34" t="str">
        <f>IF(C34&amp;G34&amp;D34&lt;&gt;'Funnel setup'!$K$3&amp;'Funnel setup'!$K$4&amp;'Funnel setup'!$K$6,".",IF(A33=".",1,A33+1))</f>
        <v>.</v>
      </c>
      <c r="B34" s="244" t="str">
        <f t="shared" si="0"/>
        <v/>
      </c>
    </row>
    <row r="35" spans="1:2" x14ac:dyDescent="0.2">
      <c r="A35" t="str">
        <f>IF(C35&amp;G35&amp;D35&lt;&gt;'Funnel setup'!$K$3&amp;'Funnel setup'!$K$4&amp;'Funnel setup'!$K$6,".",IF(A34=".",1,A34+1))</f>
        <v>.</v>
      </c>
      <c r="B35" s="244" t="str">
        <f t="shared" si="0"/>
        <v/>
      </c>
    </row>
    <row r="36" spans="1:2" x14ac:dyDescent="0.2">
      <c r="A36" t="str">
        <f>IF(C36&amp;G36&amp;D36&lt;&gt;'Funnel setup'!$K$3&amp;'Funnel setup'!$K$4&amp;'Funnel setup'!$K$6,".",IF(A35=".",1,A35+1))</f>
        <v>.</v>
      </c>
      <c r="B36" s="244" t="str">
        <f t="shared" si="0"/>
        <v/>
      </c>
    </row>
    <row r="37" spans="1:2" x14ac:dyDescent="0.2">
      <c r="A37" t="str">
        <f>IF(C37&amp;G37&amp;D37&lt;&gt;'Funnel setup'!$K$3&amp;'Funnel setup'!$K$4&amp;'Funnel setup'!$K$6,".",IF(A36=".",1,A36+1))</f>
        <v>.</v>
      </c>
      <c r="B37" s="244" t="str">
        <f t="shared" si="0"/>
        <v/>
      </c>
    </row>
    <row r="38" spans="1:2" x14ac:dyDescent="0.2">
      <c r="A38" t="str">
        <f>IF(C38&amp;G38&amp;D38&lt;&gt;'Funnel setup'!$K$3&amp;'Funnel setup'!$K$4&amp;'Funnel setup'!$K$6,".",IF(A37=".",1,A37+1))</f>
        <v>.</v>
      </c>
      <c r="B38" s="244" t="str">
        <f t="shared" si="0"/>
        <v/>
      </c>
    </row>
    <row r="39" spans="1:2" x14ac:dyDescent="0.2">
      <c r="A39" t="str">
        <f>IF(C39&amp;G39&amp;D39&lt;&gt;'Funnel setup'!$K$3&amp;'Funnel setup'!$K$4&amp;'Funnel setup'!$K$6,".",IF(A38=".",1,A38+1))</f>
        <v>.</v>
      </c>
      <c r="B39" s="244" t="str">
        <f t="shared" si="0"/>
        <v/>
      </c>
    </row>
    <row r="40" spans="1:2" x14ac:dyDescent="0.2">
      <c r="A40" t="str">
        <f>IF(C40&amp;G40&amp;D40&lt;&gt;'Funnel setup'!$K$3&amp;'Funnel setup'!$K$4&amp;'Funnel setup'!$K$6,".",IF(A39=".",1,A39+1))</f>
        <v>.</v>
      </c>
      <c r="B40" s="244" t="str">
        <f t="shared" si="0"/>
        <v/>
      </c>
    </row>
    <row r="41" spans="1:2" x14ac:dyDescent="0.2">
      <c r="A41" t="str">
        <f>IF(C41&amp;G41&amp;D41&lt;&gt;'Funnel setup'!$K$3&amp;'Funnel setup'!$K$4&amp;'Funnel setup'!$K$6,".",IF(A40=".",1,A40+1))</f>
        <v>.</v>
      </c>
      <c r="B41" s="244" t="str">
        <f t="shared" si="0"/>
        <v/>
      </c>
    </row>
    <row r="42" spans="1:2" x14ac:dyDescent="0.2">
      <c r="A42" t="str">
        <f>IF(C42&amp;G42&amp;D42&lt;&gt;'Funnel setup'!$K$3&amp;'Funnel setup'!$K$4&amp;'Funnel setup'!$K$6,".",IF(A41=".",1,A41+1))</f>
        <v>.</v>
      </c>
      <c r="B42" s="244" t="str">
        <f t="shared" si="0"/>
        <v/>
      </c>
    </row>
    <row r="43" spans="1:2" x14ac:dyDescent="0.2">
      <c r="A43" t="str">
        <f>IF(C43&amp;G43&amp;D43&lt;&gt;'Funnel setup'!$K$3&amp;'Funnel setup'!$K$4&amp;'Funnel setup'!$K$6,".",IF(A42=".",1,A42+1))</f>
        <v>.</v>
      </c>
      <c r="B43" s="244" t="str">
        <f t="shared" si="0"/>
        <v/>
      </c>
    </row>
    <row r="44" spans="1:2" x14ac:dyDescent="0.2">
      <c r="A44" t="str">
        <f>IF(C44&amp;G44&amp;D44&lt;&gt;'Funnel setup'!$K$3&amp;'Funnel setup'!$K$4&amp;'Funnel setup'!$K$6,".",IF(A43=".",1,A43+1))</f>
        <v>.</v>
      </c>
      <c r="B44" s="244" t="str">
        <f t="shared" si="0"/>
        <v/>
      </c>
    </row>
    <row r="45" spans="1:2" x14ac:dyDescent="0.2">
      <c r="A45" t="str">
        <f>IF(C45&amp;G45&amp;D45&lt;&gt;'Funnel setup'!$K$3&amp;'Funnel setup'!$K$4&amp;'Funnel setup'!$K$6,".",IF(A44=".",1,A44+1))</f>
        <v>.</v>
      </c>
      <c r="B45" s="244" t="str">
        <f t="shared" si="0"/>
        <v/>
      </c>
    </row>
    <row r="46" spans="1:2" x14ac:dyDescent="0.2">
      <c r="A46" t="str">
        <f>IF(C46&amp;G46&amp;D46&lt;&gt;'Funnel setup'!$K$3&amp;'Funnel setup'!$K$4&amp;'Funnel setup'!$K$6,".",IF(A45=".",1,A45+1))</f>
        <v>.</v>
      </c>
      <c r="B46" s="244" t="str">
        <f t="shared" si="0"/>
        <v/>
      </c>
    </row>
    <row r="47" spans="1:2" x14ac:dyDescent="0.2">
      <c r="A47" t="str">
        <f>IF(C47&amp;G47&amp;D47&lt;&gt;'Funnel setup'!$K$3&amp;'Funnel setup'!$K$4&amp;'Funnel setup'!$K$6,".",IF(A46=".",1,A46+1))</f>
        <v>.</v>
      </c>
      <c r="B47" s="244" t="str">
        <f t="shared" si="0"/>
        <v/>
      </c>
    </row>
    <row r="48" spans="1:2" x14ac:dyDescent="0.2">
      <c r="A48" t="str">
        <f>IF(C48&amp;G48&amp;D48&lt;&gt;'Funnel setup'!$K$3&amp;'Funnel setup'!$K$4&amp;'Funnel setup'!$K$6,".",IF(A47=".",1,A47+1))</f>
        <v>.</v>
      </c>
      <c r="B48" s="244" t="str">
        <f t="shared" si="0"/>
        <v/>
      </c>
    </row>
    <row r="49" spans="1:2" x14ac:dyDescent="0.2">
      <c r="A49" t="str">
        <f>IF(C49&amp;G49&amp;D49&lt;&gt;'Funnel setup'!$K$3&amp;'Funnel setup'!$K$4&amp;'Funnel setup'!$K$6,".",IF(A48=".",1,A48+1))</f>
        <v>.</v>
      </c>
      <c r="B49" s="244" t="str">
        <f t="shared" si="0"/>
        <v/>
      </c>
    </row>
    <row r="50" spans="1:2" x14ac:dyDescent="0.2">
      <c r="A50" t="str">
        <f>IF(C50&amp;G50&amp;D50&lt;&gt;'Funnel setup'!$K$3&amp;'Funnel setup'!$K$4&amp;'Funnel setup'!$K$6,".",IF(A49=".",1,A49+1))</f>
        <v>.</v>
      </c>
      <c r="B50" s="244" t="str">
        <f t="shared" si="0"/>
        <v/>
      </c>
    </row>
    <row r="51" spans="1:2" x14ac:dyDescent="0.2">
      <c r="A51" t="str">
        <f>IF(C51&amp;G51&amp;D51&lt;&gt;'Funnel setup'!$K$3&amp;'Funnel setup'!$K$4&amp;'Funnel setup'!$K$6,".",IF(A50=".",1,A50+1))</f>
        <v>.</v>
      </c>
      <c r="B51" s="244" t="str">
        <f t="shared" si="0"/>
        <v/>
      </c>
    </row>
    <row r="52" spans="1:2" x14ac:dyDescent="0.2">
      <c r="A52" t="str">
        <f>IF(C52&amp;G52&amp;D52&lt;&gt;'Funnel setup'!$K$3&amp;'Funnel setup'!$K$4&amp;'Funnel setup'!$K$6,".",IF(A51=".",1,A51+1))</f>
        <v>.</v>
      </c>
      <c r="B52" s="244" t="str">
        <f t="shared" si="0"/>
        <v/>
      </c>
    </row>
    <row r="53" spans="1:2" x14ac:dyDescent="0.2">
      <c r="A53" t="str">
        <f>IF(C53&amp;G53&amp;D53&lt;&gt;'Funnel setup'!$K$3&amp;'Funnel setup'!$K$4&amp;'Funnel setup'!$K$6,".",IF(A52=".",1,A52+1))</f>
        <v>.</v>
      </c>
      <c r="B53" s="244" t="str">
        <f t="shared" si="0"/>
        <v/>
      </c>
    </row>
    <row r="54" spans="1:2" x14ac:dyDescent="0.2">
      <c r="A54" t="str">
        <f>IF(C54&amp;G54&amp;D54&lt;&gt;'Funnel setup'!$K$3&amp;'Funnel setup'!$K$4&amp;'Funnel setup'!$K$6,".",IF(A53=".",1,A53+1))</f>
        <v>.</v>
      </c>
      <c r="B54" s="244" t="str">
        <f t="shared" si="0"/>
        <v/>
      </c>
    </row>
    <row r="55" spans="1:2" x14ac:dyDescent="0.2">
      <c r="A55" t="str">
        <f>IF(C55&amp;G55&amp;D55&lt;&gt;'Funnel setup'!$K$3&amp;'Funnel setup'!$K$4&amp;'Funnel setup'!$K$6,".",IF(A54=".",1,A54+1))</f>
        <v>.</v>
      </c>
      <c r="B55" s="244" t="str">
        <f t="shared" si="0"/>
        <v/>
      </c>
    </row>
    <row r="56" spans="1:2" x14ac:dyDescent="0.2">
      <c r="A56" t="str">
        <f>IF(C56&amp;G56&amp;D56&lt;&gt;'Funnel setup'!$K$3&amp;'Funnel setup'!$K$4&amp;'Funnel setup'!$K$6,".",IF(A55=".",1,A55+1))</f>
        <v>.</v>
      </c>
      <c r="B56" s="244" t="str">
        <f t="shared" si="0"/>
        <v/>
      </c>
    </row>
    <row r="57" spans="1:2" x14ac:dyDescent="0.2">
      <c r="A57" t="str">
        <f>IF(C57&amp;G57&amp;D57&lt;&gt;'Funnel setup'!$K$3&amp;'Funnel setup'!$K$4&amp;'Funnel setup'!$K$6,".",IF(A56=".",1,A56+1))</f>
        <v>.</v>
      </c>
      <c r="B57" s="244" t="str">
        <f t="shared" si="0"/>
        <v/>
      </c>
    </row>
    <row r="58" spans="1:2" x14ac:dyDescent="0.2">
      <c r="A58" t="str">
        <f>IF(C58&amp;G58&amp;D58&lt;&gt;'Funnel setup'!$K$3&amp;'Funnel setup'!$K$4&amp;'Funnel setup'!$K$6,".",IF(A57=".",1,A57+1))</f>
        <v>.</v>
      </c>
      <c r="B58" s="244" t="str">
        <f t="shared" si="0"/>
        <v/>
      </c>
    </row>
    <row r="59" spans="1:2" x14ac:dyDescent="0.2">
      <c r="A59" t="str">
        <f>IF(C59&amp;G59&amp;D59&lt;&gt;'Funnel setup'!$K$3&amp;'Funnel setup'!$K$4&amp;'Funnel setup'!$K$6,".",IF(A58=".",1,A58+1))</f>
        <v>.</v>
      </c>
      <c r="B59" s="244" t="str">
        <f t="shared" si="0"/>
        <v/>
      </c>
    </row>
    <row r="60" spans="1:2" x14ac:dyDescent="0.2">
      <c r="A60" t="str">
        <f>IF(C60&amp;G60&amp;D60&lt;&gt;'Funnel setup'!$K$3&amp;'Funnel setup'!$K$4&amp;'Funnel setup'!$K$6,".",IF(A59=".",1,A59+1))</f>
        <v>.</v>
      </c>
      <c r="B60" s="244" t="str">
        <f t="shared" si="0"/>
        <v/>
      </c>
    </row>
    <row r="61" spans="1:2" x14ac:dyDescent="0.2">
      <c r="A61" t="str">
        <f>IF(C61&amp;G61&amp;D61&lt;&gt;'Funnel setup'!$K$3&amp;'Funnel setup'!$K$4&amp;'Funnel setup'!$K$6,".",IF(A60=".",1,A60+1))</f>
        <v>.</v>
      </c>
      <c r="B61" s="244" t="str">
        <f t="shared" si="0"/>
        <v/>
      </c>
    </row>
    <row r="62" spans="1:2" x14ac:dyDescent="0.2">
      <c r="A62" t="str">
        <f>IF(C62&amp;G62&amp;D62&lt;&gt;'Funnel setup'!$K$3&amp;'Funnel setup'!$K$4&amp;'Funnel setup'!$K$6,".",IF(A61=".",1,A61+1))</f>
        <v>.</v>
      </c>
      <c r="B62" s="244" t="str">
        <f t="shared" si="0"/>
        <v/>
      </c>
    </row>
    <row r="63" spans="1:2" x14ac:dyDescent="0.2">
      <c r="A63" t="str">
        <f>IF(C63&amp;G63&amp;D63&lt;&gt;'Funnel setup'!$K$3&amp;'Funnel setup'!$K$4&amp;'Funnel setup'!$K$6,".",IF(A62=".",1,A62+1))</f>
        <v>.</v>
      </c>
      <c r="B63" s="244" t="str">
        <f t="shared" si="0"/>
        <v/>
      </c>
    </row>
    <row r="64" spans="1:2" ht="15" customHeight="1" x14ac:dyDescent="0.2">
      <c r="A64" t="str">
        <f>IF(C64&amp;G64&amp;D64&lt;&gt;'Funnel setup'!$K$3&amp;'Funnel setup'!$K$4&amp;'Funnel setup'!$K$6,".",IF(A63=".",1,A63+1))</f>
        <v>.</v>
      </c>
      <c r="B64" s="244" t="str">
        <f t="shared" si="0"/>
        <v/>
      </c>
    </row>
    <row r="65" spans="1:2" ht="15" customHeight="1" x14ac:dyDescent="0.2">
      <c r="A65" t="str">
        <f>IF(C65&amp;G65&amp;D65&lt;&gt;'Funnel setup'!$K$3&amp;'Funnel setup'!$K$4&amp;'Funnel setup'!$K$6,".",IF(A64=".",1,A64+1))</f>
        <v>.</v>
      </c>
      <c r="B65" s="244" t="str">
        <f t="shared" si="0"/>
        <v/>
      </c>
    </row>
    <row r="66" spans="1:2" ht="15" customHeight="1" x14ac:dyDescent="0.2">
      <c r="A66" t="str">
        <f>IF(C66&amp;G66&amp;D66&lt;&gt;'Funnel setup'!$K$3&amp;'Funnel setup'!$K$4&amp;'Funnel setup'!$K$6,".",IF(A65=".",1,A65+1))</f>
        <v>.</v>
      </c>
      <c r="B66" s="244" t="str">
        <f t="shared" ref="B66:B129" si="1">C66&amp;D66&amp;F66&amp;G66</f>
        <v/>
      </c>
    </row>
    <row r="67" spans="1:2" ht="15" customHeight="1" x14ac:dyDescent="0.2">
      <c r="A67" t="str">
        <f>IF(C67&amp;G67&amp;D67&lt;&gt;'Funnel setup'!$K$3&amp;'Funnel setup'!$K$4&amp;'Funnel setup'!$K$6,".",IF(A66=".",1,A66+1))</f>
        <v>.</v>
      </c>
      <c r="B67" s="244" t="str">
        <f t="shared" si="1"/>
        <v/>
      </c>
    </row>
    <row r="68" spans="1:2" ht="15" customHeight="1" x14ac:dyDescent="0.2">
      <c r="A68" t="str">
        <f>IF(C68&amp;G68&amp;D68&lt;&gt;'Funnel setup'!$K$3&amp;'Funnel setup'!$K$4&amp;'Funnel setup'!$K$6,".",IF(A67=".",1,A67+1))</f>
        <v>.</v>
      </c>
      <c r="B68" s="244" t="str">
        <f t="shared" si="1"/>
        <v/>
      </c>
    </row>
    <row r="69" spans="1:2" ht="15" customHeight="1" x14ac:dyDescent="0.2">
      <c r="A69" t="str">
        <f>IF(C69&amp;G69&amp;D69&lt;&gt;'Funnel setup'!$K$3&amp;'Funnel setup'!$K$4&amp;'Funnel setup'!$K$6,".",IF(A68=".",1,A68+1))</f>
        <v>.</v>
      </c>
      <c r="B69" s="244" t="str">
        <f t="shared" si="1"/>
        <v/>
      </c>
    </row>
    <row r="70" spans="1:2" ht="15" customHeight="1" x14ac:dyDescent="0.2">
      <c r="A70" t="str">
        <f>IF(C70&amp;G70&amp;D70&lt;&gt;'Funnel setup'!$K$3&amp;'Funnel setup'!$K$4&amp;'Funnel setup'!$K$6,".",IF(A69=".",1,A69+1))</f>
        <v>.</v>
      </c>
      <c r="B70" s="244" t="str">
        <f t="shared" si="1"/>
        <v/>
      </c>
    </row>
    <row r="71" spans="1:2" ht="15" customHeight="1" x14ac:dyDescent="0.2">
      <c r="A71" t="str">
        <f>IF(C71&amp;G71&amp;D71&lt;&gt;'Funnel setup'!$K$3&amp;'Funnel setup'!$K$4&amp;'Funnel setup'!$K$6,".",IF(A70=".",1,A70+1))</f>
        <v>.</v>
      </c>
      <c r="B71" s="244" t="str">
        <f t="shared" si="1"/>
        <v/>
      </c>
    </row>
    <row r="72" spans="1:2" ht="15" customHeight="1" x14ac:dyDescent="0.2">
      <c r="A72" t="str">
        <f>IF(C72&amp;G72&amp;D72&lt;&gt;'Funnel setup'!$K$3&amp;'Funnel setup'!$K$4&amp;'Funnel setup'!$K$6,".",IF(A71=".",1,A71+1))</f>
        <v>.</v>
      </c>
      <c r="B72" s="244" t="str">
        <f t="shared" si="1"/>
        <v/>
      </c>
    </row>
    <row r="73" spans="1:2" ht="15" customHeight="1" x14ac:dyDescent="0.2">
      <c r="A73" t="str">
        <f>IF(C73&amp;G73&amp;D73&lt;&gt;'Funnel setup'!$K$3&amp;'Funnel setup'!$K$4&amp;'Funnel setup'!$K$6,".",IF(A72=".",1,A72+1))</f>
        <v>.</v>
      </c>
      <c r="B73" s="244" t="str">
        <f t="shared" si="1"/>
        <v/>
      </c>
    </row>
    <row r="74" spans="1:2" ht="15" customHeight="1" x14ac:dyDescent="0.2">
      <c r="A74" t="str">
        <f>IF(C74&amp;G74&amp;D74&lt;&gt;'Funnel setup'!$K$3&amp;'Funnel setup'!$K$4&amp;'Funnel setup'!$K$6,".",IF(A73=".",1,A73+1))</f>
        <v>.</v>
      </c>
      <c r="B74" s="244" t="str">
        <f t="shared" si="1"/>
        <v/>
      </c>
    </row>
    <row r="75" spans="1:2" ht="15" customHeight="1" x14ac:dyDescent="0.2">
      <c r="A75" t="str">
        <f>IF(C75&amp;G75&amp;D75&lt;&gt;'Funnel setup'!$K$3&amp;'Funnel setup'!$K$4&amp;'Funnel setup'!$K$6,".",IF(A74=".",1,A74+1))</f>
        <v>.</v>
      </c>
      <c r="B75" s="244" t="str">
        <f t="shared" si="1"/>
        <v/>
      </c>
    </row>
    <row r="76" spans="1:2" ht="15" customHeight="1" x14ac:dyDescent="0.2">
      <c r="A76" t="str">
        <f>IF(C76&amp;G76&amp;D76&lt;&gt;'Funnel setup'!$K$3&amp;'Funnel setup'!$K$4&amp;'Funnel setup'!$K$6,".",IF(A75=".",1,A75+1))</f>
        <v>.</v>
      </c>
      <c r="B76" s="244" t="str">
        <f t="shared" si="1"/>
        <v/>
      </c>
    </row>
    <row r="77" spans="1:2" ht="15" customHeight="1" x14ac:dyDescent="0.2">
      <c r="A77" t="str">
        <f>IF(C77&amp;G77&amp;D77&lt;&gt;'Funnel setup'!$K$3&amp;'Funnel setup'!$K$4&amp;'Funnel setup'!$K$6,".",IF(A76=".",1,A76+1))</f>
        <v>.</v>
      </c>
      <c r="B77" s="244" t="str">
        <f t="shared" si="1"/>
        <v/>
      </c>
    </row>
    <row r="78" spans="1:2" ht="15" customHeight="1" x14ac:dyDescent="0.2">
      <c r="A78" t="str">
        <f>IF(C78&amp;G78&amp;D78&lt;&gt;'Funnel setup'!$K$3&amp;'Funnel setup'!$K$4&amp;'Funnel setup'!$K$6,".",IF(A77=".",1,A77+1))</f>
        <v>.</v>
      </c>
      <c r="B78" s="244" t="str">
        <f t="shared" si="1"/>
        <v/>
      </c>
    </row>
    <row r="79" spans="1:2" ht="15" customHeight="1" x14ac:dyDescent="0.2">
      <c r="A79" t="str">
        <f>IF(C79&amp;G79&amp;D79&lt;&gt;'Funnel setup'!$K$3&amp;'Funnel setup'!$K$4&amp;'Funnel setup'!$K$6,".",IF(A78=".",1,A78+1))</f>
        <v>.</v>
      </c>
      <c r="B79" s="244" t="str">
        <f t="shared" si="1"/>
        <v/>
      </c>
    </row>
    <row r="80" spans="1:2" ht="15" customHeight="1" x14ac:dyDescent="0.2">
      <c r="A80" t="str">
        <f>IF(C80&amp;G80&amp;D80&lt;&gt;'Funnel setup'!$K$3&amp;'Funnel setup'!$K$4&amp;'Funnel setup'!$K$6,".",IF(A79=".",1,A79+1))</f>
        <v>.</v>
      </c>
      <c r="B80" s="244" t="str">
        <f t="shared" si="1"/>
        <v/>
      </c>
    </row>
    <row r="81" spans="1:2" ht="15" customHeight="1" x14ac:dyDescent="0.2">
      <c r="A81" t="str">
        <f>IF(C81&amp;G81&amp;D81&lt;&gt;'Funnel setup'!$K$3&amp;'Funnel setup'!$K$4&amp;'Funnel setup'!$K$6,".",IF(A80=".",1,A80+1))</f>
        <v>.</v>
      </c>
      <c r="B81" s="244" t="str">
        <f t="shared" si="1"/>
        <v/>
      </c>
    </row>
    <row r="82" spans="1:2" ht="15" customHeight="1" x14ac:dyDescent="0.2">
      <c r="A82" t="str">
        <f>IF(C82&amp;G82&amp;D82&lt;&gt;'Funnel setup'!$K$3&amp;'Funnel setup'!$K$4&amp;'Funnel setup'!$K$6,".",IF(A81=".",1,A81+1))</f>
        <v>.</v>
      </c>
      <c r="B82" s="244" t="str">
        <f t="shared" si="1"/>
        <v/>
      </c>
    </row>
    <row r="83" spans="1:2" ht="15" customHeight="1" x14ac:dyDescent="0.2">
      <c r="A83" t="str">
        <f>IF(C83&amp;G83&amp;D83&lt;&gt;'Funnel setup'!$K$3&amp;'Funnel setup'!$K$4&amp;'Funnel setup'!$K$6,".",IF(A82=".",1,A82+1))</f>
        <v>.</v>
      </c>
      <c r="B83" s="244" t="str">
        <f t="shared" si="1"/>
        <v/>
      </c>
    </row>
    <row r="84" spans="1:2" x14ac:dyDescent="0.2">
      <c r="A84" t="str">
        <f>IF(C84&amp;G84&amp;D84&lt;&gt;'Funnel setup'!$K$3&amp;'Funnel setup'!$K$4&amp;'Funnel setup'!$K$6,".",IF(A83=".",1,A83+1))</f>
        <v>.</v>
      </c>
      <c r="B84" s="244" t="str">
        <f t="shared" si="1"/>
        <v/>
      </c>
    </row>
    <row r="85" spans="1:2" x14ac:dyDescent="0.2">
      <c r="A85" t="str">
        <f>IF(C85&amp;G85&amp;D85&lt;&gt;'Funnel setup'!$K$3&amp;'Funnel setup'!$K$4&amp;'Funnel setup'!$K$6,".",IF(A84=".",1,A84+1))</f>
        <v>.</v>
      </c>
      <c r="B85" s="244" t="str">
        <f t="shared" si="1"/>
        <v/>
      </c>
    </row>
    <row r="86" spans="1:2" x14ac:dyDescent="0.2">
      <c r="A86" t="str">
        <f>IF(C86&amp;G86&amp;D86&lt;&gt;'Funnel setup'!$K$3&amp;'Funnel setup'!$K$4&amp;'Funnel setup'!$K$6,".",IF(A85=".",1,A85+1))</f>
        <v>.</v>
      </c>
      <c r="B86" s="244" t="str">
        <f t="shared" si="1"/>
        <v/>
      </c>
    </row>
    <row r="87" spans="1:2" x14ac:dyDescent="0.2">
      <c r="A87" t="str">
        <f>IF(C87&amp;G87&amp;D87&lt;&gt;'Funnel setup'!$K$3&amp;'Funnel setup'!$K$4&amp;'Funnel setup'!$K$6,".",IF(A86=".",1,A86+1))</f>
        <v>.</v>
      </c>
      <c r="B87" s="244" t="str">
        <f t="shared" si="1"/>
        <v/>
      </c>
    </row>
    <row r="88" spans="1:2" x14ac:dyDescent="0.2">
      <c r="A88" t="str">
        <f>IF(C88&amp;G88&amp;D88&lt;&gt;'Funnel setup'!$K$3&amp;'Funnel setup'!$K$4&amp;'Funnel setup'!$K$6,".",IF(A87=".",1,A87+1))</f>
        <v>.</v>
      </c>
      <c r="B88" s="244" t="str">
        <f t="shared" si="1"/>
        <v/>
      </c>
    </row>
    <row r="89" spans="1:2" x14ac:dyDescent="0.2">
      <c r="A89" t="str">
        <f>IF(C89&amp;G89&amp;D89&lt;&gt;'Funnel setup'!$K$3&amp;'Funnel setup'!$K$4&amp;'Funnel setup'!$K$6,".",IF(A88=".",1,A88+1))</f>
        <v>.</v>
      </c>
      <c r="B89" s="244" t="str">
        <f t="shared" si="1"/>
        <v/>
      </c>
    </row>
    <row r="90" spans="1:2" x14ac:dyDescent="0.2">
      <c r="A90" t="str">
        <f>IF(C90&amp;G90&amp;D90&lt;&gt;'Funnel setup'!$K$3&amp;'Funnel setup'!$K$4&amp;'Funnel setup'!$K$6,".",IF(A89=".",1,A89+1))</f>
        <v>.</v>
      </c>
      <c r="B90" s="244" t="str">
        <f t="shared" si="1"/>
        <v/>
      </c>
    </row>
    <row r="91" spans="1:2" x14ac:dyDescent="0.2">
      <c r="A91" t="str">
        <f>IF(C91&amp;G91&amp;D91&lt;&gt;'Funnel setup'!$K$3&amp;'Funnel setup'!$K$4&amp;'Funnel setup'!$K$6,".",IF(A90=".",1,A90+1))</f>
        <v>.</v>
      </c>
      <c r="B91" s="244" t="str">
        <f t="shared" si="1"/>
        <v/>
      </c>
    </row>
    <row r="92" spans="1:2" x14ac:dyDescent="0.2">
      <c r="A92" t="str">
        <f>IF(C92&amp;G92&amp;D92&lt;&gt;'Funnel setup'!$K$3&amp;'Funnel setup'!$K$4&amp;'Funnel setup'!$K$6,".",IF(A91=".",1,A91+1))</f>
        <v>.</v>
      </c>
      <c r="B92" s="244" t="str">
        <f t="shared" si="1"/>
        <v/>
      </c>
    </row>
    <row r="93" spans="1:2" x14ac:dyDescent="0.2">
      <c r="A93" t="str">
        <f>IF(C93&amp;G93&amp;D93&lt;&gt;'Funnel setup'!$K$3&amp;'Funnel setup'!$K$4&amp;'Funnel setup'!$K$6,".",IF(A92=".",1,A92+1))</f>
        <v>.</v>
      </c>
      <c r="B93" s="244" t="str">
        <f t="shared" si="1"/>
        <v/>
      </c>
    </row>
    <row r="94" spans="1:2" x14ac:dyDescent="0.2">
      <c r="A94" t="str">
        <f>IF(C94&amp;G94&amp;D94&lt;&gt;'Funnel setup'!$K$3&amp;'Funnel setup'!$K$4&amp;'Funnel setup'!$K$6,".",IF(A93=".",1,A93+1))</f>
        <v>.</v>
      </c>
      <c r="B94" s="244" t="str">
        <f t="shared" si="1"/>
        <v/>
      </c>
    </row>
    <row r="95" spans="1:2" x14ac:dyDescent="0.2">
      <c r="A95" t="str">
        <f>IF(C95&amp;G95&amp;D95&lt;&gt;'Funnel setup'!$K$3&amp;'Funnel setup'!$K$4&amp;'Funnel setup'!$K$6,".",IF(A94=".",1,A94+1))</f>
        <v>.</v>
      </c>
      <c r="B95" s="244" t="str">
        <f t="shared" si="1"/>
        <v/>
      </c>
    </row>
    <row r="96" spans="1:2" x14ac:dyDescent="0.2">
      <c r="A96" t="str">
        <f>IF(C96&amp;G96&amp;D96&lt;&gt;'Funnel setup'!$K$3&amp;'Funnel setup'!$K$4&amp;'Funnel setup'!$K$6,".",IF(A95=".",1,A95+1))</f>
        <v>.</v>
      </c>
      <c r="B96" s="244" t="str">
        <f t="shared" si="1"/>
        <v/>
      </c>
    </row>
    <row r="97" spans="1:2" x14ac:dyDescent="0.2">
      <c r="A97" t="str">
        <f>IF(C97&amp;G97&amp;D97&lt;&gt;'Funnel setup'!$K$3&amp;'Funnel setup'!$K$4&amp;'Funnel setup'!$K$6,".",IF(A96=".",1,A96+1))</f>
        <v>.</v>
      </c>
      <c r="B97" s="244" t="str">
        <f t="shared" si="1"/>
        <v/>
      </c>
    </row>
    <row r="98" spans="1:2" x14ac:dyDescent="0.2">
      <c r="A98" t="str">
        <f>IF(C98&amp;G98&amp;D98&lt;&gt;'Funnel setup'!$K$3&amp;'Funnel setup'!$K$4&amp;'Funnel setup'!$K$6,".",IF(A97=".",1,A97+1))</f>
        <v>.</v>
      </c>
      <c r="B98" s="244" t="str">
        <f t="shared" si="1"/>
        <v/>
      </c>
    </row>
    <row r="99" spans="1:2" x14ac:dyDescent="0.2">
      <c r="A99" t="str">
        <f>IF(C99&amp;G99&amp;D99&lt;&gt;'Funnel setup'!$K$3&amp;'Funnel setup'!$K$4&amp;'Funnel setup'!$K$6,".",IF(A98=".",1,A98+1))</f>
        <v>.</v>
      </c>
      <c r="B99" s="244" t="str">
        <f t="shared" si="1"/>
        <v/>
      </c>
    </row>
    <row r="100" spans="1:2" x14ac:dyDescent="0.2">
      <c r="A100" t="str">
        <f>IF(C100&amp;G100&amp;D100&lt;&gt;'Funnel setup'!$K$3&amp;'Funnel setup'!$K$4&amp;'Funnel setup'!$K$6,".",IF(A99=".",1,A99+1))</f>
        <v>.</v>
      </c>
      <c r="B100" s="244" t="str">
        <f t="shared" si="1"/>
        <v/>
      </c>
    </row>
    <row r="101" spans="1:2" x14ac:dyDescent="0.2">
      <c r="A101" t="str">
        <f>IF(C101&amp;G101&amp;D101&lt;&gt;'Funnel setup'!$K$3&amp;'Funnel setup'!$K$4&amp;'Funnel setup'!$K$6,".",IF(A100=".",1,A100+1))</f>
        <v>.</v>
      </c>
      <c r="B101" s="244" t="str">
        <f t="shared" si="1"/>
        <v/>
      </c>
    </row>
    <row r="102" spans="1:2" x14ac:dyDescent="0.2">
      <c r="A102" t="str">
        <f>IF(C102&amp;G102&amp;D102&lt;&gt;'Funnel setup'!$K$3&amp;'Funnel setup'!$K$4&amp;'Funnel setup'!$K$6,".",IF(A101=".",1,A101+1))</f>
        <v>.</v>
      </c>
      <c r="B102" s="244" t="str">
        <f t="shared" si="1"/>
        <v/>
      </c>
    </row>
    <row r="103" spans="1:2" x14ac:dyDescent="0.2">
      <c r="A103" t="str">
        <f>IF(C103&amp;G103&amp;D103&lt;&gt;'Funnel setup'!$K$3&amp;'Funnel setup'!$K$4&amp;'Funnel setup'!$K$6,".",IF(A102=".",1,A102+1))</f>
        <v>.</v>
      </c>
      <c r="B103" s="244" t="str">
        <f t="shared" si="1"/>
        <v/>
      </c>
    </row>
    <row r="104" spans="1:2" x14ac:dyDescent="0.2">
      <c r="A104" t="str">
        <f>IF(C104&amp;G104&amp;D104&lt;&gt;'Funnel setup'!$K$3&amp;'Funnel setup'!$K$4&amp;'Funnel setup'!$K$6,".",IF(A103=".",1,A103+1))</f>
        <v>.</v>
      </c>
      <c r="B104" s="244" t="str">
        <f t="shared" si="1"/>
        <v/>
      </c>
    </row>
    <row r="105" spans="1:2" x14ac:dyDescent="0.2">
      <c r="A105" t="str">
        <f>IF(C105&amp;G105&amp;D105&lt;&gt;'Funnel setup'!$K$3&amp;'Funnel setup'!$K$4&amp;'Funnel setup'!$K$6,".",IF(A104=".",1,A104+1))</f>
        <v>.</v>
      </c>
      <c r="B105" s="244" t="str">
        <f t="shared" si="1"/>
        <v/>
      </c>
    </row>
    <row r="106" spans="1:2" x14ac:dyDescent="0.2">
      <c r="A106" t="str">
        <f>IF(C106&amp;G106&amp;D106&lt;&gt;'Funnel setup'!$K$3&amp;'Funnel setup'!$K$4&amp;'Funnel setup'!$K$6,".",IF(A105=".",1,A105+1))</f>
        <v>.</v>
      </c>
      <c r="B106" s="244" t="str">
        <f t="shared" si="1"/>
        <v/>
      </c>
    </row>
    <row r="107" spans="1:2" x14ac:dyDescent="0.2">
      <c r="A107" t="str">
        <f>IF(C107&amp;G107&amp;D107&lt;&gt;'Funnel setup'!$K$3&amp;'Funnel setup'!$K$4&amp;'Funnel setup'!$K$6,".",IF(A106=".",1,A106+1))</f>
        <v>.</v>
      </c>
      <c r="B107" s="244" t="str">
        <f t="shared" si="1"/>
        <v/>
      </c>
    </row>
    <row r="108" spans="1:2" x14ac:dyDescent="0.2">
      <c r="A108" t="str">
        <f>IF(C108&amp;G108&amp;D108&lt;&gt;'Funnel setup'!$K$3&amp;'Funnel setup'!$K$4&amp;'Funnel setup'!$K$6,".",IF(A107=".",1,A107+1))</f>
        <v>.</v>
      </c>
      <c r="B108" s="244" t="str">
        <f t="shared" si="1"/>
        <v/>
      </c>
    </row>
    <row r="109" spans="1:2" x14ac:dyDescent="0.2">
      <c r="A109" t="str">
        <f>IF(C109&amp;G109&amp;D109&lt;&gt;'Funnel setup'!$K$3&amp;'Funnel setup'!$K$4&amp;'Funnel setup'!$K$6,".",IF(A108=".",1,A108+1))</f>
        <v>.</v>
      </c>
      <c r="B109" s="244" t="str">
        <f t="shared" si="1"/>
        <v/>
      </c>
    </row>
    <row r="110" spans="1:2" x14ac:dyDescent="0.2">
      <c r="A110" t="str">
        <f>IF(C110&amp;G110&amp;D110&lt;&gt;'Funnel setup'!$K$3&amp;'Funnel setup'!$K$4&amp;'Funnel setup'!$K$6,".",IF(A109=".",1,A109+1))</f>
        <v>.</v>
      </c>
      <c r="B110" s="244" t="str">
        <f t="shared" si="1"/>
        <v/>
      </c>
    </row>
    <row r="111" spans="1:2" x14ac:dyDescent="0.2">
      <c r="A111" t="str">
        <f>IF(C111&amp;G111&amp;D111&lt;&gt;'Funnel setup'!$K$3&amp;'Funnel setup'!$K$4&amp;'Funnel setup'!$K$6,".",IF(A110=".",1,A110+1))</f>
        <v>.</v>
      </c>
      <c r="B111" s="244" t="str">
        <f t="shared" si="1"/>
        <v/>
      </c>
    </row>
    <row r="112" spans="1:2" x14ac:dyDescent="0.2">
      <c r="A112" t="str">
        <f>IF(C112&amp;G112&amp;D112&lt;&gt;'Funnel setup'!$K$3&amp;'Funnel setup'!$K$4&amp;'Funnel setup'!$K$6,".",IF(A111=".",1,A111+1))</f>
        <v>.</v>
      </c>
      <c r="B112" s="244" t="str">
        <f t="shared" si="1"/>
        <v/>
      </c>
    </row>
    <row r="113" spans="1:2" x14ac:dyDescent="0.2">
      <c r="A113" t="str">
        <f>IF(C113&amp;G113&amp;D113&lt;&gt;'Funnel setup'!$K$3&amp;'Funnel setup'!$K$4&amp;'Funnel setup'!$K$6,".",IF(A112=".",1,A112+1))</f>
        <v>.</v>
      </c>
      <c r="B113" s="244" t="str">
        <f t="shared" si="1"/>
        <v/>
      </c>
    </row>
    <row r="114" spans="1:2" x14ac:dyDescent="0.2">
      <c r="A114" t="str">
        <f>IF(C114&amp;G114&amp;D114&lt;&gt;'Funnel setup'!$K$3&amp;'Funnel setup'!$K$4&amp;'Funnel setup'!$K$6,".",IF(A113=".",1,A113+1))</f>
        <v>.</v>
      </c>
      <c r="B114" s="244" t="str">
        <f t="shared" si="1"/>
        <v/>
      </c>
    </row>
    <row r="115" spans="1:2" x14ac:dyDescent="0.2">
      <c r="A115" t="str">
        <f>IF(C115&amp;G115&amp;D115&lt;&gt;'Funnel setup'!$K$3&amp;'Funnel setup'!$K$4&amp;'Funnel setup'!$K$6,".",IF(A114=".",1,A114+1))</f>
        <v>.</v>
      </c>
      <c r="B115" s="244" t="str">
        <f t="shared" si="1"/>
        <v/>
      </c>
    </row>
    <row r="116" spans="1:2" x14ac:dyDescent="0.2">
      <c r="A116" t="str">
        <f>IF(C116&amp;G116&amp;D116&lt;&gt;'Funnel setup'!$K$3&amp;'Funnel setup'!$K$4&amp;'Funnel setup'!$K$6,".",IF(A115=".",1,A115+1))</f>
        <v>.</v>
      </c>
      <c r="B116" s="244" t="str">
        <f t="shared" si="1"/>
        <v/>
      </c>
    </row>
    <row r="117" spans="1:2" x14ac:dyDescent="0.2">
      <c r="A117" t="str">
        <f>IF(C117&amp;G117&amp;D117&lt;&gt;'Funnel setup'!$K$3&amp;'Funnel setup'!$K$4&amp;'Funnel setup'!$K$6,".",IF(A116=".",1,A116+1))</f>
        <v>.</v>
      </c>
      <c r="B117" s="244" t="str">
        <f t="shared" si="1"/>
        <v/>
      </c>
    </row>
    <row r="118" spans="1:2" x14ac:dyDescent="0.2">
      <c r="A118" t="str">
        <f>IF(C118&amp;G118&amp;D118&lt;&gt;'Funnel setup'!$K$3&amp;'Funnel setup'!$K$4&amp;'Funnel setup'!$K$6,".",IF(A117=".",1,A117+1))</f>
        <v>.</v>
      </c>
      <c r="B118" s="244" t="str">
        <f t="shared" si="1"/>
        <v/>
      </c>
    </row>
    <row r="119" spans="1:2" x14ac:dyDescent="0.2">
      <c r="A119" t="str">
        <f>IF(C119&amp;G119&amp;D119&lt;&gt;'Funnel setup'!$K$3&amp;'Funnel setup'!$K$4&amp;'Funnel setup'!$K$6,".",IF(A118=".",1,A118+1))</f>
        <v>.</v>
      </c>
      <c r="B119" s="244" t="str">
        <f t="shared" si="1"/>
        <v/>
      </c>
    </row>
    <row r="120" spans="1:2" x14ac:dyDescent="0.2">
      <c r="A120" t="str">
        <f>IF(C120&amp;G120&amp;D120&lt;&gt;'Funnel setup'!$K$3&amp;'Funnel setup'!$K$4&amp;'Funnel setup'!$K$6,".",IF(A119=".",1,A119+1))</f>
        <v>.</v>
      </c>
      <c r="B120" s="244" t="str">
        <f t="shared" si="1"/>
        <v/>
      </c>
    </row>
    <row r="121" spans="1:2" x14ac:dyDescent="0.2">
      <c r="A121" t="str">
        <f>IF(C121&amp;G121&amp;D121&lt;&gt;'Funnel setup'!$K$3&amp;'Funnel setup'!$K$4&amp;'Funnel setup'!$K$6,".",IF(A120=".",1,A120+1))</f>
        <v>.</v>
      </c>
      <c r="B121" s="244" t="str">
        <f t="shared" si="1"/>
        <v/>
      </c>
    </row>
    <row r="122" spans="1:2" x14ac:dyDescent="0.2">
      <c r="A122" t="str">
        <f>IF(C122&amp;G122&amp;D122&lt;&gt;'Funnel setup'!$K$3&amp;'Funnel setup'!$K$4&amp;'Funnel setup'!$K$6,".",IF(A121=".",1,A121+1))</f>
        <v>.</v>
      </c>
      <c r="B122" s="244" t="str">
        <f t="shared" si="1"/>
        <v/>
      </c>
    </row>
    <row r="123" spans="1:2" x14ac:dyDescent="0.2">
      <c r="A123" t="str">
        <f>IF(C123&amp;G123&amp;D123&lt;&gt;'Funnel setup'!$K$3&amp;'Funnel setup'!$K$4&amp;'Funnel setup'!$K$6,".",IF(A122=".",1,A122+1))</f>
        <v>.</v>
      </c>
      <c r="B123" s="244" t="str">
        <f t="shared" si="1"/>
        <v/>
      </c>
    </row>
    <row r="124" spans="1:2" x14ac:dyDescent="0.2">
      <c r="A124" t="str">
        <f>IF(C124&amp;G124&amp;D124&lt;&gt;'Funnel setup'!$K$3&amp;'Funnel setup'!$K$4&amp;'Funnel setup'!$K$6,".",IF(A123=".",1,A123+1))</f>
        <v>.</v>
      </c>
      <c r="B124" s="244" t="str">
        <f t="shared" si="1"/>
        <v/>
      </c>
    </row>
    <row r="125" spans="1:2" x14ac:dyDescent="0.2">
      <c r="A125" t="str">
        <f>IF(C125&amp;G125&amp;D125&lt;&gt;'Funnel setup'!$K$3&amp;'Funnel setup'!$K$4&amp;'Funnel setup'!$K$6,".",IF(A124=".",1,A124+1))</f>
        <v>.</v>
      </c>
      <c r="B125" s="244" t="str">
        <f t="shared" si="1"/>
        <v/>
      </c>
    </row>
    <row r="126" spans="1:2" x14ac:dyDescent="0.2">
      <c r="A126" t="str">
        <f>IF(C126&amp;G126&amp;D126&lt;&gt;'Funnel setup'!$K$3&amp;'Funnel setup'!$K$4&amp;'Funnel setup'!$K$6,".",IF(A125=".",1,A125+1))</f>
        <v>.</v>
      </c>
      <c r="B126" s="244" t="str">
        <f t="shared" si="1"/>
        <v/>
      </c>
    </row>
    <row r="127" spans="1:2" x14ac:dyDescent="0.2">
      <c r="A127" t="str">
        <f>IF(C127&amp;G127&amp;D127&lt;&gt;'Funnel setup'!$K$3&amp;'Funnel setup'!$K$4&amp;'Funnel setup'!$K$6,".",IF(A126=".",1,A126+1))</f>
        <v>.</v>
      </c>
      <c r="B127" s="244" t="str">
        <f t="shared" si="1"/>
        <v/>
      </c>
    </row>
    <row r="128" spans="1:2" x14ac:dyDescent="0.2">
      <c r="A128" t="str">
        <f>IF(C128&amp;G128&amp;D128&lt;&gt;'Funnel setup'!$K$3&amp;'Funnel setup'!$K$4&amp;'Funnel setup'!$K$6,".",IF(A127=".",1,A127+1))</f>
        <v>.</v>
      </c>
      <c r="B128" s="244" t="str">
        <f t="shared" si="1"/>
        <v/>
      </c>
    </row>
    <row r="129" spans="1:2" x14ac:dyDescent="0.2">
      <c r="A129" t="str">
        <f>IF(C129&amp;G129&amp;D129&lt;&gt;'Funnel setup'!$K$3&amp;'Funnel setup'!$K$4&amp;'Funnel setup'!$K$6,".",IF(A128=".",1,A128+1))</f>
        <v>.</v>
      </c>
      <c r="B129" s="244" t="str">
        <f t="shared" si="1"/>
        <v/>
      </c>
    </row>
    <row r="130" spans="1:2" x14ac:dyDescent="0.2">
      <c r="A130" t="str">
        <f>IF(C130&amp;G130&amp;D130&lt;&gt;'Funnel setup'!$K$3&amp;'Funnel setup'!$K$4&amp;'Funnel setup'!$K$6,".",IF(A129=".",1,A129+1))</f>
        <v>.</v>
      </c>
      <c r="B130" s="244" t="str">
        <f t="shared" ref="B130:B193" si="2">C130&amp;D130&amp;F130&amp;G130</f>
        <v/>
      </c>
    </row>
    <row r="131" spans="1:2" x14ac:dyDescent="0.2">
      <c r="A131" t="str">
        <f>IF(C131&amp;G131&amp;D131&lt;&gt;'Funnel setup'!$K$3&amp;'Funnel setup'!$K$4&amp;'Funnel setup'!$K$6,".",IF(A130=".",1,A130+1))</f>
        <v>.</v>
      </c>
      <c r="B131" s="244" t="str">
        <f t="shared" si="2"/>
        <v/>
      </c>
    </row>
    <row r="132" spans="1:2" x14ac:dyDescent="0.2">
      <c r="A132" t="str">
        <f>IF(C132&amp;G132&amp;D132&lt;&gt;'Funnel setup'!$K$3&amp;'Funnel setup'!$K$4&amp;'Funnel setup'!$K$6,".",IF(A131=".",1,A131+1))</f>
        <v>.</v>
      </c>
      <c r="B132" s="244" t="str">
        <f t="shared" si="2"/>
        <v/>
      </c>
    </row>
    <row r="133" spans="1:2" x14ac:dyDescent="0.2">
      <c r="A133" t="str">
        <f>IF(C133&amp;G133&amp;D133&lt;&gt;'Funnel setup'!$K$3&amp;'Funnel setup'!$K$4&amp;'Funnel setup'!$K$6,".",IF(A132=".",1,A132+1))</f>
        <v>.</v>
      </c>
      <c r="B133" s="244" t="str">
        <f t="shared" si="2"/>
        <v/>
      </c>
    </row>
    <row r="134" spans="1:2" x14ac:dyDescent="0.2">
      <c r="A134" t="str">
        <f>IF(C134&amp;G134&amp;D134&lt;&gt;'Funnel setup'!$K$3&amp;'Funnel setup'!$K$4&amp;'Funnel setup'!$K$6,".",IF(A133=".",1,A133+1))</f>
        <v>.</v>
      </c>
      <c r="B134" s="244" t="str">
        <f t="shared" si="2"/>
        <v/>
      </c>
    </row>
    <row r="135" spans="1:2" x14ac:dyDescent="0.2">
      <c r="A135" t="str">
        <f>IF(C135&amp;G135&amp;D135&lt;&gt;'Funnel setup'!$K$3&amp;'Funnel setup'!$K$4&amp;'Funnel setup'!$K$6,".",IF(A134=".",1,A134+1))</f>
        <v>.</v>
      </c>
      <c r="B135" s="244" t="str">
        <f t="shared" si="2"/>
        <v/>
      </c>
    </row>
    <row r="136" spans="1:2" x14ac:dyDescent="0.2">
      <c r="A136" t="str">
        <f>IF(C136&amp;G136&amp;D136&lt;&gt;'Funnel setup'!$K$3&amp;'Funnel setup'!$K$4&amp;'Funnel setup'!$K$6,".",IF(A135=".",1,A135+1))</f>
        <v>.</v>
      </c>
      <c r="B136" s="244" t="str">
        <f t="shared" si="2"/>
        <v/>
      </c>
    </row>
    <row r="137" spans="1:2" x14ac:dyDescent="0.2">
      <c r="A137" t="str">
        <f>IF(C137&amp;G137&amp;D137&lt;&gt;'Funnel setup'!$K$3&amp;'Funnel setup'!$K$4&amp;'Funnel setup'!$K$6,".",IF(A136=".",1,A136+1))</f>
        <v>.</v>
      </c>
      <c r="B137" s="244" t="str">
        <f t="shared" si="2"/>
        <v/>
      </c>
    </row>
    <row r="138" spans="1:2" x14ac:dyDescent="0.2">
      <c r="A138" t="str">
        <f>IF(C138&amp;G138&amp;D138&lt;&gt;'Funnel setup'!$K$3&amp;'Funnel setup'!$K$4&amp;'Funnel setup'!$K$6,".",IF(A137=".",1,A137+1))</f>
        <v>.</v>
      </c>
      <c r="B138" s="244" t="str">
        <f t="shared" si="2"/>
        <v/>
      </c>
    </row>
    <row r="139" spans="1:2" x14ac:dyDescent="0.2">
      <c r="A139" t="str">
        <f>IF(C139&amp;G139&amp;D139&lt;&gt;'Funnel setup'!$K$3&amp;'Funnel setup'!$K$4&amp;'Funnel setup'!$K$6,".",IF(A138=".",1,A138+1))</f>
        <v>.</v>
      </c>
      <c r="B139" s="244" t="str">
        <f t="shared" si="2"/>
        <v/>
      </c>
    </row>
    <row r="140" spans="1:2" x14ac:dyDescent="0.2">
      <c r="A140" t="str">
        <f>IF(C140&amp;G140&amp;D140&lt;&gt;'Funnel setup'!$K$3&amp;'Funnel setup'!$K$4&amp;'Funnel setup'!$K$6,".",IF(A139=".",1,A139+1))</f>
        <v>.</v>
      </c>
      <c r="B140" s="244" t="str">
        <f t="shared" si="2"/>
        <v/>
      </c>
    </row>
    <row r="141" spans="1:2" x14ac:dyDescent="0.2">
      <c r="A141" t="str">
        <f>IF(C141&amp;G141&amp;D141&lt;&gt;'Funnel setup'!$K$3&amp;'Funnel setup'!$K$4&amp;'Funnel setup'!$K$6,".",IF(A140=".",1,A140+1))</f>
        <v>.</v>
      </c>
      <c r="B141" s="244" t="str">
        <f t="shared" si="2"/>
        <v/>
      </c>
    </row>
    <row r="142" spans="1:2" x14ac:dyDescent="0.2">
      <c r="A142" t="str">
        <f>IF(C142&amp;G142&amp;D142&lt;&gt;'Funnel setup'!$K$3&amp;'Funnel setup'!$K$4&amp;'Funnel setup'!$K$6,".",IF(A141=".",1,A141+1))</f>
        <v>.</v>
      </c>
      <c r="B142" s="244" t="str">
        <f t="shared" si="2"/>
        <v/>
      </c>
    </row>
    <row r="143" spans="1:2" x14ac:dyDescent="0.2">
      <c r="A143" t="str">
        <f>IF(C143&amp;G143&amp;D143&lt;&gt;'Funnel setup'!$K$3&amp;'Funnel setup'!$K$4&amp;'Funnel setup'!$K$6,".",IF(A142=".",1,A142+1))</f>
        <v>.</v>
      </c>
      <c r="B143" s="244" t="str">
        <f t="shared" si="2"/>
        <v/>
      </c>
    </row>
    <row r="144" spans="1:2" x14ac:dyDescent="0.2">
      <c r="A144" t="str">
        <f>IF(C144&amp;G144&amp;D144&lt;&gt;'Funnel setup'!$K$3&amp;'Funnel setup'!$K$4&amp;'Funnel setup'!$K$6,".",IF(A143=".",1,A143+1))</f>
        <v>.</v>
      </c>
      <c r="B144" s="244" t="str">
        <f t="shared" si="2"/>
        <v/>
      </c>
    </row>
    <row r="145" spans="1:2" x14ac:dyDescent="0.2">
      <c r="A145" t="str">
        <f>IF(C145&amp;G145&amp;D145&lt;&gt;'Funnel setup'!$K$3&amp;'Funnel setup'!$K$4&amp;'Funnel setup'!$K$6,".",IF(A144=".",1,A144+1))</f>
        <v>.</v>
      </c>
      <c r="B145" s="244" t="str">
        <f t="shared" si="2"/>
        <v/>
      </c>
    </row>
    <row r="146" spans="1:2" x14ac:dyDescent="0.2">
      <c r="A146" t="str">
        <f>IF(C146&amp;G146&amp;D146&lt;&gt;'Funnel setup'!$K$3&amp;'Funnel setup'!$K$4&amp;'Funnel setup'!$K$6,".",IF(A145=".",1,A145+1))</f>
        <v>.</v>
      </c>
      <c r="B146" s="244" t="str">
        <f t="shared" si="2"/>
        <v/>
      </c>
    </row>
    <row r="147" spans="1:2" x14ac:dyDescent="0.2">
      <c r="A147" t="str">
        <f>IF(C147&amp;G147&amp;D147&lt;&gt;'Funnel setup'!$K$3&amp;'Funnel setup'!$K$4&amp;'Funnel setup'!$K$6,".",IF(A146=".",1,A146+1))</f>
        <v>.</v>
      </c>
      <c r="B147" s="244" t="str">
        <f t="shared" si="2"/>
        <v/>
      </c>
    </row>
    <row r="148" spans="1:2" x14ac:dyDescent="0.2">
      <c r="A148" t="str">
        <f>IF(C148&amp;G148&amp;D148&lt;&gt;'Funnel setup'!$K$3&amp;'Funnel setup'!$K$4&amp;'Funnel setup'!$K$6,".",IF(A147=".",1,A147+1))</f>
        <v>.</v>
      </c>
      <c r="B148" s="244" t="str">
        <f t="shared" si="2"/>
        <v/>
      </c>
    </row>
    <row r="149" spans="1:2" x14ac:dyDescent="0.2">
      <c r="A149" t="str">
        <f>IF(C149&amp;G149&amp;D149&lt;&gt;'Funnel setup'!$K$3&amp;'Funnel setup'!$K$4&amp;'Funnel setup'!$K$6,".",IF(A148=".",1,A148+1))</f>
        <v>.</v>
      </c>
      <c r="B149" s="244" t="str">
        <f t="shared" si="2"/>
        <v/>
      </c>
    </row>
    <row r="150" spans="1:2" x14ac:dyDescent="0.2">
      <c r="A150" t="str">
        <f>IF(C150&amp;G150&amp;D150&lt;&gt;'Funnel setup'!$K$3&amp;'Funnel setup'!$K$4&amp;'Funnel setup'!$K$6,".",IF(A149=".",1,A149+1))</f>
        <v>.</v>
      </c>
      <c r="B150" s="244" t="str">
        <f t="shared" si="2"/>
        <v/>
      </c>
    </row>
    <row r="151" spans="1:2" x14ac:dyDescent="0.2">
      <c r="A151" t="str">
        <f>IF(C151&amp;G151&amp;D151&lt;&gt;'Funnel setup'!$K$3&amp;'Funnel setup'!$K$4&amp;'Funnel setup'!$K$6,".",IF(A150=".",1,A150+1))</f>
        <v>.</v>
      </c>
      <c r="B151" s="244" t="str">
        <f t="shared" si="2"/>
        <v/>
      </c>
    </row>
    <row r="152" spans="1:2" x14ac:dyDescent="0.2">
      <c r="A152" t="str">
        <f>IF(C152&amp;G152&amp;D152&lt;&gt;'Funnel setup'!$K$3&amp;'Funnel setup'!$K$4&amp;'Funnel setup'!$K$6,".",IF(A151=".",1,A151+1))</f>
        <v>.</v>
      </c>
      <c r="B152" s="244" t="str">
        <f t="shared" si="2"/>
        <v/>
      </c>
    </row>
    <row r="153" spans="1:2" x14ac:dyDescent="0.2">
      <c r="A153" t="str">
        <f>IF(C153&amp;G153&amp;D153&lt;&gt;'Funnel setup'!$K$3&amp;'Funnel setup'!$K$4&amp;'Funnel setup'!$K$6,".",IF(A152=".",1,A152+1))</f>
        <v>.</v>
      </c>
      <c r="B153" s="244" t="str">
        <f t="shared" si="2"/>
        <v/>
      </c>
    </row>
    <row r="154" spans="1:2" x14ac:dyDescent="0.2">
      <c r="A154" t="str">
        <f>IF(C154&amp;G154&amp;D154&lt;&gt;'Funnel setup'!$K$3&amp;'Funnel setup'!$K$4&amp;'Funnel setup'!$K$6,".",IF(A153=".",1,A153+1))</f>
        <v>.</v>
      </c>
      <c r="B154" s="244" t="str">
        <f t="shared" si="2"/>
        <v/>
      </c>
    </row>
    <row r="155" spans="1:2" x14ac:dyDescent="0.2">
      <c r="A155" t="str">
        <f>IF(C155&amp;G155&amp;D155&lt;&gt;'Funnel setup'!$K$3&amp;'Funnel setup'!$K$4&amp;'Funnel setup'!$K$6,".",IF(A154=".",1,A154+1))</f>
        <v>.</v>
      </c>
      <c r="B155" s="244" t="str">
        <f t="shared" si="2"/>
        <v/>
      </c>
    </row>
    <row r="156" spans="1:2" x14ac:dyDescent="0.2">
      <c r="A156" t="str">
        <f>IF(C156&amp;G156&amp;D156&lt;&gt;'Funnel setup'!$K$3&amp;'Funnel setup'!$K$4&amp;'Funnel setup'!$K$6,".",IF(A155=".",1,A155+1))</f>
        <v>.</v>
      </c>
      <c r="B156" s="244" t="str">
        <f t="shared" si="2"/>
        <v/>
      </c>
    </row>
    <row r="157" spans="1:2" x14ac:dyDescent="0.2">
      <c r="A157" t="str">
        <f>IF(C157&amp;G157&amp;D157&lt;&gt;'Funnel setup'!$K$3&amp;'Funnel setup'!$K$4&amp;'Funnel setup'!$K$6,".",IF(A156=".",1,A156+1))</f>
        <v>.</v>
      </c>
      <c r="B157" s="244" t="str">
        <f t="shared" si="2"/>
        <v/>
      </c>
    </row>
    <row r="158" spans="1:2" x14ac:dyDescent="0.2">
      <c r="A158" t="str">
        <f>IF(C158&amp;G158&amp;D158&lt;&gt;'Funnel setup'!$K$3&amp;'Funnel setup'!$K$4&amp;'Funnel setup'!$K$6,".",IF(A157=".",1,A157+1))</f>
        <v>.</v>
      </c>
      <c r="B158" s="244" t="str">
        <f t="shared" si="2"/>
        <v/>
      </c>
    </row>
    <row r="159" spans="1:2" x14ac:dyDescent="0.2">
      <c r="A159" t="str">
        <f>IF(C159&amp;G159&amp;D159&lt;&gt;'Funnel setup'!$K$3&amp;'Funnel setup'!$K$4&amp;'Funnel setup'!$K$6,".",IF(A158=".",1,A158+1))</f>
        <v>.</v>
      </c>
      <c r="B159" s="244" t="str">
        <f t="shared" si="2"/>
        <v/>
      </c>
    </row>
    <row r="160" spans="1:2" x14ac:dyDescent="0.2">
      <c r="A160" t="str">
        <f>IF(C160&amp;G160&amp;D160&lt;&gt;'Funnel setup'!$K$3&amp;'Funnel setup'!$K$4&amp;'Funnel setup'!$K$6,".",IF(A159=".",1,A159+1))</f>
        <v>.</v>
      </c>
      <c r="B160" s="244" t="str">
        <f t="shared" si="2"/>
        <v/>
      </c>
    </row>
    <row r="161" spans="1:2" x14ac:dyDescent="0.2">
      <c r="A161" t="str">
        <f>IF(C161&amp;G161&amp;D161&lt;&gt;'Funnel setup'!$K$3&amp;'Funnel setup'!$K$4&amp;'Funnel setup'!$K$6,".",IF(A160=".",1,A160+1))</f>
        <v>.</v>
      </c>
      <c r="B161" s="244" t="str">
        <f t="shared" si="2"/>
        <v/>
      </c>
    </row>
    <row r="162" spans="1:2" x14ac:dyDescent="0.2">
      <c r="A162" t="str">
        <f>IF(C162&amp;G162&amp;D162&lt;&gt;'Funnel setup'!$K$3&amp;'Funnel setup'!$K$4&amp;'Funnel setup'!$K$6,".",IF(A161=".",1,A161+1))</f>
        <v>.</v>
      </c>
      <c r="B162" s="244" t="str">
        <f t="shared" si="2"/>
        <v/>
      </c>
    </row>
    <row r="163" spans="1:2" x14ac:dyDescent="0.2">
      <c r="A163" t="str">
        <f>IF(C163&amp;G163&amp;D163&lt;&gt;'Funnel setup'!$K$3&amp;'Funnel setup'!$K$4&amp;'Funnel setup'!$K$6,".",IF(A162=".",1,A162+1))</f>
        <v>.</v>
      </c>
      <c r="B163" s="244" t="str">
        <f t="shared" si="2"/>
        <v/>
      </c>
    </row>
    <row r="164" spans="1:2" x14ac:dyDescent="0.2">
      <c r="A164" t="str">
        <f>IF(C164&amp;G164&amp;D164&lt;&gt;'Funnel setup'!$K$3&amp;'Funnel setup'!$K$4&amp;'Funnel setup'!$K$6,".",IF(A163=".",1,A163+1))</f>
        <v>.</v>
      </c>
      <c r="B164" s="244" t="str">
        <f t="shared" si="2"/>
        <v/>
      </c>
    </row>
    <row r="165" spans="1:2" x14ac:dyDescent="0.2">
      <c r="A165" t="str">
        <f>IF(C165&amp;G165&amp;D165&lt;&gt;'Funnel setup'!$K$3&amp;'Funnel setup'!$K$4&amp;'Funnel setup'!$K$6,".",IF(A164=".",1,A164+1))</f>
        <v>.</v>
      </c>
      <c r="B165" s="244" t="str">
        <f t="shared" si="2"/>
        <v/>
      </c>
    </row>
    <row r="166" spans="1:2" x14ac:dyDescent="0.2">
      <c r="A166" t="str">
        <f>IF(C166&amp;G166&amp;D166&lt;&gt;'Funnel setup'!$K$3&amp;'Funnel setup'!$K$4&amp;'Funnel setup'!$K$6,".",IF(A165=".",1,A165+1))</f>
        <v>.</v>
      </c>
      <c r="B166" s="244" t="str">
        <f t="shared" si="2"/>
        <v/>
      </c>
    </row>
    <row r="167" spans="1:2" x14ac:dyDescent="0.2">
      <c r="A167" t="str">
        <f>IF(C167&amp;G167&amp;D167&lt;&gt;'Funnel setup'!$K$3&amp;'Funnel setup'!$K$4&amp;'Funnel setup'!$K$6,".",IF(A166=".",1,A166+1))</f>
        <v>.</v>
      </c>
      <c r="B167" s="244" t="str">
        <f t="shared" si="2"/>
        <v/>
      </c>
    </row>
    <row r="168" spans="1:2" x14ac:dyDescent="0.2">
      <c r="A168" t="str">
        <f>IF(C168&amp;G168&amp;D168&lt;&gt;'Funnel setup'!$K$3&amp;'Funnel setup'!$K$4&amp;'Funnel setup'!$K$6,".",IF(A167=".",1,A167+1))</f>
        <v>.</v>
      </c>
      <c r="B168" s="244" t="str">
        <f t="shared" si="2"/>
        <v/>
      </c>
    </row>
    <row r="169" spans="1:2" x14ac:dyDescent="0.2">
      <c r="A169" t="str">
        <f>IF(C169&amp;G169&amp;D169&lt;&gt;'Funnel setup'!$K$3&amp;'Funnel setup'!$K$4&amp;'Funnel setup'!$K$6,".",IF(A168=".",1,A168+1))</f>
        <v>.</v>
      </c>
      <c r="B169" s="244" t="str">
        <f t="shared" si="2"/>
        <v/>
      </c>
    </row>
    <row r="170" spans="1:2" x14ac:dyDescent="0.2">
      <c r="A170" t="str">
        <f>IF(C170&amp;G170&amp;D170&lt;&gt;'Funnel setup'!$K$3&amp;'Funnel setup'!$K$4&amp;'Funnel setup'!$K$6,".",IF(A169=".",1,A169+1))</f>
        <v>.</v>
      </c>
      <c r="B170" s="244" t="str">
        <f t="shared" si="2"/>
        <v/>
      </c>
    </row>
    <row r="171" spans="1:2" x14ac:dyDescent="0.2">
      <c r="A171" t="str">
        <f>IF(C171&amp;G171&amp;D171&lt;&gt;'Funnel setup'!$K$3&amp;'Funnel setup'!$K$4&amp;'Funnel setup'!$K$6,".",IF(A170=".",1,A170+1))</f>
        <v>.</v>
      </c>
      <c r="B171" s="244" t="str">
        <f t="shared" si="2"/>
        <v/>
      </c>
    </row>
    <row r="172" spans="1:2" x14ac:dyDescent="0.2">
      <c r="A172" t="str">
        <f>IF(C172&amp;G172&amp;D172&lt;&gt;'Funnel setup'!$K$3&amp;'Funnel setup'!$K$4&amp;'Funnel setup'!$K$6,".",IF(A171=".",1,A171+1))</f>
        <v>.</v>
      </c>
      <c r="B172" s="244" t="str">
        <f t="shared" si="2"/>
        <v/>
      </c>
    </row>
    <row r="173" spans="1:2" x14ac:dyDescent="0.2">
      <c r="A173" t="str">
        <f>IF(C173&amp;G173&amp;D173&lt;&gt;'Funnel setup'!$K$3&amp;'Funnel setup'!$K$4&amp;'Funnel setup'!$K$6,".",IF(A172=".",1,A172+1))</f>
        <v>.</v>
      </c>
      <c r="B173" s="244" t="str">
        <f t="shared" si="2"/>
        <v/>
      </c>
    </row>
    <row r="174" spans="1:2" x14ac:dyDescent="0.2">
      <c r="A174" t="str">
        <f>IF(C174&amp;G174&amp;D174&lt;&gt;'Funnel setup'!$K$3&amp;'Funnel setup'!$K$4&amp;'Funnel setup'!$K$6,".",IF(A173=".",1,A173+1))</f>
        <v>.</v>
      </c>
      <c r="B174" s="244" t="str">
        <f t="shared" si="2"/>
        <v/>
      </c>
    </row>
    <row r="175" spans="1:2" x14ac:dyDescent="0.2">
      <c r="A175" t="str">
        <f>IF(C175&amp;G175&amp;D175&lt;&gt;'Funnel setup'!$K$3&amp;'Funnel setup'!$K$4&amp;'Funnel setup'!$K$6,".",IF(A174=".",1,A174+1))</f>
        <v>.</v>
      </c>
      <c r="B175" s="244" t="str">
        <f t="shared" si="2"/>
        <v/>
      </c>
    </row>
    <row r="176" spans="1:2" x14ac:dyDescent="0.2">
      <c r="A176" t="str">
        <f>IF(C176&amp;G176&amp;D176&lt;&gt;'Funnel setup'!$K$3&amp;'Funnel setup'!$K$4&amp;'Funnel setup'!$K$6,".",IF(A175=".",1,A175+1))</f>
        <v>.</v>
      </c>
      <c r="B176" s="244" t="str">
        <f t="shared" si="2"/>
        <v/>
      </c>
    </row>
    <row r="177" spans="1:2" x14ac:dyDescent="0.2">
      <c r="A177" t="str">
        <f>IF(C177&amp;G177&amp;D177&lt;&gt;'Funnel setup'!$K$3&amp;'Funnel setup'!$K$4&amp;'Funnel setup'!$K$6,".",IF(A176=".",1,A176+1))</f>
        <v>.</v>
      </c>
      <c r="B177" s="244" t="str">
        <f t="shared" si="2"/>
        <v/>
      </c>
    </row>
    <row r="178" spans="1:2" x14ac:dyDescent="0.2">
      <c r="A178" t="str">
        <f>IF(C178&amp;G178&amp;D178&lt;&gt;'Funnel setup'!$K$3&amp;'Funnel setup'!$K$4&amp;'Funnel setup'!$K$6,".",IF(A177=".",1,A177+1))</f>
        <v>.</v>
      </c>
      <c r="B178" s="244" t="str">
        <f t="shared" si="2"/>
        <v/>
      </c>
    </row>
    <row r="179" spans="1:2" x14ac:dyDescent="0.2">
      <c r="A179" t="str">
        <f>IF(C179&amp;G179&amp;D179&lt;&gt;'Funnel setup'!$K$3&amp;'Funnel setup'!$K$4&amp;'Funnel setup'!$K$6,".",IF(A178=".",1,A178+1))</f>
        <v>.</v>
      </c>
      <c r="B179" s="244" t="str">
        <f t="shared" si="2"/>
        <v/>
      </c>
    </row>
    <row r="180" spans="1:2" x14ac:dyDescent="0.2">
      <c r="A180" t="str">
        <f>IF(C180&amp;G180&amp;D180&lt;&gt;'Funnel setup'!$K$3&amp;'Funnel setup'!$K$4&amp;'Funnel setup'!$K$6,".",IF(A179=".",1,A179+1))</f>
        <v>.</v>
      </c>
      <c r="B180" s="244" t="str">
        <f t="shared" si="2"/>
        <v/>
      </c>
    </row>
    <row r="181" spans="1:2" x14ac:dyDescent="0.2">
      <c r="A181" t="str">
        <f>IF(C181&amp;G181&amp;D181&lt;&gt;'Funnel setup'!$K$3&amp;'Funnel setup'!$K$4&amp;'Funnel setup'!$K$6,".",IF(A180=".",1,A180+1))</f>
        <v>.</v>
      </c>
      <c r="B181" s="244" t="str">
        <f t="shared" si="2"/>
        <v/>
      </c>
    </row>
    <row r="182" spans="1:2" x14ac:dyDescent="0.2">
      <c r="A182" t="str">
        <f>IF(C182&amp;G182&amp;D182&lt;&gt;'Funnel setup'!$K$3&amp;'Funnel setup'!$K$4&amp;'Funnel setup'!$K$6,".",IF(A181=".",1,A181+1))</f>
        <v>.</v>
      </c>
      <c r="B182" s="244" t="str">
        <f t="shared" si="2"/>
        <v/>
      </c>
    </row>
    <row r="183" spans="1:2" x14ac:dyDescent="0.2">
      <c r="A183" t="str">
        <f>IF(C183&amp;G183&amp;D183&lt;&gt;'Funnel setup'!$K$3&amp;'Funnel setup'!$K$4&amp;'Funnel setup'!$K$6,".",IF(A182=".",1,A182+1))</f>
        <v>.</v>
      </c>
      <c r="B183" s="244" t="str">
        <f t="shared" si="2"/>
        <v/>
      </c>
    </row>
    <row r="184" spans="1:2" x14ac:dyDescent="0.2">
      <c r="A184" t="str">
        <f>IF(C184&amp;G184&amp;D184&lt;&gt;'Funnel setup'!$K$3&amp;'Funnel setup'!$K$4&amp;'Funnel setup'!$K$6,".",IF(A183=".",1,A183+1))</f>
        <v>.</v>
      </c>
      <c r="B184" s="244" t="str">
        <f t="shared" si="2"/>
        <v/>
      </c>
    </row>
    <row r="185" spans="1:2" x14ac:dyDescent="0.2">
      <c r="A185" t="str">
        <f>IF(C185&amp;G185&amp;D185&lt;&gt;'Funnel setup'!$K$3&amp;'Funnel setup'!$K$4&amp;'Funnel setup'!$K$6,".",IF(A184=".",1,A184+1))</f>
        <v>.</v>
      </c>
      <c r="B185" s="244" t="str">
        <f t="shared" si="2"/>
        <v/>
      </c>
    </row>
    <row r="186" spans="1:2" x14ac:dyDescent="0.2">
      <c r="A186" t="str">
        <f>IF(C186&amp;G186&amp;D186&lt;&gt;'Funnel setup'!$K$3&amp;'Funnel setup'!$K$4&amp;'Funnel setup'!$K$6,".",IF(A185=".",1,A185+1))</f>
        <v>.</v>
      </c>
      <c r="B186" s="244" t="str">
        <f t="shared" si="2"/>
        <v/>
      </c>
    </row>
    <row r="187" spans="1:2" x14ac:dyDescent="0.2">
      <c r="A187" t="str">
        <f>IF(C187&amp;G187&amp;D187&lt;&gt;'Funnel setup'!$K$3&amp;'Funnel setup'!$K$4&amp;'Funnel setup'!$K$6,".",IF(A186=".",1,A186+1))</f>
        <v>.</v>
      </c>
      <c r="B187" s="244" t="str">
        <f t="shared" si="2"/>
        <v/>
      </c>
    </row>
    <row r="188" spans="1:2" x14ac:dyDescent="0.2">
      <c r="A188" t="str">
        <f>IF(C188&amp;G188&amp;D188&lt;&gt;'Funnel setup'!$K$3&amp;'Funnel setup'!$K$4&amp;'Funnel setup'!$K$6,".",IF(A187=".",1,A187+1))</f>
        <v>.</v>
      </c>
      <c r="B188" s="244" t="str">
        <f t="shared" si="2"/>
        <v/>
      </c>
    </row>
    <row r="189" spans="1:2" x14ac:dyDescent="0.2">
      <c r="A189" t="str">
        <f>IF(C189&amp;G189&amp;D189&lt;&gt;'Funnel setup'!$K$3&amp;'Funnel setup'!$K$4&amp;'Funnel setup'!$K$6,".",IF(A188=".",1,A188+1))</f>
        <v>.</v>
      </c>
      <c r="B189" s="244" t="str">
        <f t="shared" si="2"/>
        <v/>
      </c>
    </row>
    <row r="190" spans="1:2" x14ac:dyDescent="0.2">
      <c r="A190" t="str">
        <f>IF(C190&amp;G190&amp;D190&lt;&gt;'Funnel setup'!$K$3&amp;'Funnel setup'!$K$4&amp;'Funnel setup'!$K$6,".",IF(A189=".",1,A189+1))</f>
        <v>.</v>
      </c>
      <c r="B190" s="244" t="str">
        <f t="shared" si="2"/>
        <v/>
      </c>
    </row>
    <row r="191" spans="1:2" x14ac:dyDescent="0.2">
      <c r="A191" t="str">
        <f>IF(C191&amp;G191&amp;D191&lt;&gt;'Funnel setup'!$K$3&amp;'Funnel setup'!$K$4&amp;'Funnel setup'!$K$6,".",IF(A190=".",1,A190+1))</f>
        <v>.</v>
      </c>
      <c r="B191" s="244" t="str">
        <f t="shared" si="2"/>
        <v/>
      </c>
    </row>
    <row r="192" spans="1:2" x14ac:dyDescent="0.2">
      <c r="A192" t="str">
        <f>IF(C192&amp;G192&amp;D192&lt;&gt;'Funnel setup'!$K$3&amp;'Funnel setup'!$K$4&amp;'Funnel setup'!$K$6,".",IF(A191=".",1,A191+1))</f>
        <v>.</v>
      </c>
      <c r="B192" s="244" t="str">
        <f t="shared" si="2"/>
        <v/>
      </c>
    </row>
    <row r="193" spans="1:2" x14ac:dyDescent="0.2">
      <c r="A193" t="str">
        <f>IF(C193&amp;G193&amp;D193&lt;&gt;'Funnel setup'!$K$3&amp;'Funnel setup'!$K$4&amp;'Funnel setup'!$K$6,".",IF(A192=".",1,A192+1))</f>
        <v>.</v>
      </c>
      <c r="B193" s="244" t="str">
        <f t="shared" si="2"/>
        <v/>
      </c>
    </row>
    <row r="194" spans="1:2" x14ac:dyDescent="0.2">
      <c r="A194" t="str">
        <f>IF(C194&amp;G194&amp;D194&lt;&gt;'Funnel setup'!$K$3&amp;'Funnel setup'!$K$4&amp;'Funnel setup'!$K$6,".",IF(A193=".",1,A193+1))</f>
        <v>.</v>
      </c>
      <c r="B194" s="244" t="str">
        <f t="shared" ref="B194:B257" si="3">C194&amp;D194&amp;F194&amp;G194</f>
        <v/>
      </c>
    </row>
    <row r="195" spans="1:2" x14ac:dyDescent="0.2">
      <c r="A195" t="str">
        <f>IF(C195&amp;G195&amp;D195&lt;&gt;'Funnel setup'!$K$3&amp;'Funnel setup'!$K$4&amp;'Funnel setup'!$K$6,".",IF(A194=".",1,A194+1))</f>
        <v>.</v>
      </c>
      <c r="B195" s="244" t="str">
        <f t="shared" si="3"/>
        <v/>
      </c>
    </row>
    <row r="196" spans="1:2" x14ac:dyDescent="0.2">
      <c r="A196" t="str">
        <f>IF(C196&amp;G196&amp;D196&lt;&gt;'Funnel setup'!$K$3&amp;'Funnel setup'!$K$4&amp;'Funnel setup'!$K$6,".",IF(A195=".",1,A195+1))</f>
        <v>.</v>
      </c>
      <c r="B196" s="244" t="str">
        <f t="shared" si="3"/>
        <v/>
      </c>
    </row>
    <row r="197" spans="1:2" x14ac:dyDescent="0.2">
      <c r="A197" t="str">
        <f>IF(C197&amp;G197&amp;D197&lt;&gt;'Funnel setup'!$K$3&amp;'Funnel setup'!$K$4&amp;'Funnel setup'!$K$6,".",IF(A196=".",1,A196+1))</f>
        <v>.</v>
      </c>
      <c r="B197" s="244" t="str">
        <f t="shared" si="3"/>
        <v/>
      </c>
    </row>
    <row r="198" spans="1:2" x14ac:dyDescent="0.2">
      <c r="A198" t="str">
        <f>IF(C198&amp;G198&amp;D198&lt;&gt;'Funnel setup'!$K$3&amp;'Funnel setup'!$K$4&amp;'Funnel setup'!$K$6,".",IF(A197=".",1,A197+1))</f>
        <v>.</v>
      </c>
      <c r="B198" s="244" t="str">
        <f t="shared" si="3"/>
        <v/>
      </c>
    </row>
    <row r="199" spans="1:2" x14ac:dyDescent="0.2">
      <c r="A199" t="str">
        <f>IF(C199&amp;G199&amp;D199&lt;&gt;'Funnel setup'!$K$3&amp;'Funnel setup'!$K$4&amp;'Funnel setup'!$K$6,".",IF(A198=".",1,A198+1))</f>
        <v>.</v>
      </c>
      <c r="B199" s="244" t="str">
        <f t="shared" si="3"/>
        <v/>
      </c>
    </row>
    <row r="200" spans="1:2" x14ac:dyDescent="0.2">
      <c r="A200" t="str">
        <f>IF(C200&amp;G200&amp;D200&lt;&gt;'Funnel setup'!$K$3&amp;'Funnel setup'!$K$4&amp;'Funnel setup'!$K$6,".",IF(A199=".",1,A199+1))</f>
        <v>.</v>
      </c>
      <c r="B200" s="244" t="str">
        <f t="shared" si="3"/>
        <v/>
      </c>
    </row>
    <row r="201" spans="1:2" x14ac:dyDescent="0.2">
      <c r="A201" t="str">
        <f>IF(C201&amp;G201&amp;D201&lt;&gt;'Funnel setup'!$K$3&amp;'Funnel setup'!$K$4&amp;'Funnel setup'!$K$6,".",IF(A200=".",1,A200+1))</f>
        <v>.</v>
      </c>
      <c r="B201" s="244" t="str">
        <f t="shared" si="3"/>
        <v/>
      </c>
    </row>
    <row r="202" spans="1:2" x14ac:dyDescent="0.2">
      <c r="A202" t="str">
        <f>IF(C202&amp;G202&amp;D202&lt;&gt;'Funnel setup'!$K$3&amp;'Funnel setup'!$K$4&amp;'Funnel setup'!$K$6,".",IF(A201=".",1,A201+1))</f>
        <v>.</v>
      </c>
      <c r="B202" s="244" t="str">
        <f t="shared" si="3"/>
        <v/>
      </c>
    </row>
    <row r="203" spans="1:2" x14ac:dyDescent="0.2">
      <c r="A203" t="str">
        <f>IF(C203&amp;G203&amp;D203&lt;&gt;'Funnel setup'!$K$3&amp;'Funnel setup'!$K$4&amp;'Funnel setup'!$K$6,".",IF(A202=".",1,A202+1))</f>
        <v>.</v>
      </c>
      <c r="B203" s="244" t="str">
        <f t="shared" si="3"/>
        <v/>
      </c>
    </row>
    <row r="204" spans="1:2" x14ac:dyDescent="0.2">
      <c r="A204" t="str">
        <f>IF(C204&amp;G204&amp;D204&lt;&gt;'Funnel setup'!$K$3&amp;'Funnel setup'!$K$4&amp;'Funnel setup'!$K$6,".",IF(A203=".",1,A203+1))</f>
        <v>.</v>
      </c>
      <c r="B204" s="244" t="str">
        <f t="shared" si="3"/>
        <v/>
      </c>
    </row>
    <row r="205" spans="1:2" x14ac:dyDescent="0.2">
      <c r="A205" t="str">
        <f>IF(C205&amp;G205&amp;D205&lt;&gt;'Funnel setup'!$K$3&amp;'Funnel setup'!$K$4&amp;'Funnel setup'!$K$6,".",IF(A204=".",1,A204+1))</f>
        <v>.</v>
      </c>
      <c r="B205" s="244" t="str">
        <f t="shared" si="3"/>
        <v/>
      </c>
    </row>
    <row r="206" spans="1:2" x14ac:dyDescent="0.2">
      <c r="A206" t="str">
        <f>IF(C206&amp;G206&amp;D206&lt;&gt;'Funnel setup'!$K$3&amp;'Funnel setup'!$K$4&amp;'Funnel setup'!$K$6,".",IF(A205=".",1,A205+1))</f>
        <v>.</v>
      </c>
      <c r="B206" s="244" t="str">
        <f t="shared" si="3"/>
        <v/>
      </c>
    </row>
    <row r="207" spans="1:2" x14ac:dyDescent="0.2">
      <c r="A207" t="str">
        <f>IF(C207&amp;G207&amp;D207&lt;&gt;'Funnel setup'!$K$3&amp;'Funnel setup'!$K$4&amp;'Funnel setup'!$K$6,".",IF(A206=".",1,A206+1))</f>
        <v>.</v>
      </c>
      <c r="B207" s="244" t="str">
        <f t="shared" si="3"/>
        <v/>
      </c>
    </row>
    <row r="208" spans="1:2" x14ac:dyDescent="0.2">
      <c r="A208" t="str">
        <f>IF(C208&amp;G208&amp;D208&lt;&gt;'Funnel setup'!$K$3&amp;'Funnel setup'!$K$4&amp;'Funnel setup'!$K$6,".",IF(A207=".",1,A207+1))</f>
        <v>.</v>
      </c>
      <c r="B208" s="244" t="str">
        <f t="shared" si="3"/>
        <v/>
      </c>
    </row>
    <row r="209" spans="1:2" x14ac:dyDescent="0.2">
      <c r="A209" t="str">
        <f>IF(C209&amp;G209&amp;D209&lt;&gt;'Funnel setup'!$K$3&amp;'Funnel setup'!$K$4&amp;'Funnel setup'!$K$6,".",IF(A208=".",1,A208+1))</f>
        <v>.</v>
      </c>
      <c r="B209" s="244" t="str">
        <f t="shared" si="3"/>
        <v/>
      </c>
    </row>
    <row r="210" spans="1:2" x14ac:dyDescent="0.2">
      <c r="A210" t="str">
        <f>IF(C210&amp;G210&amp;D210&lt;&gt;'Funnel setup'!$K$3&amp;'Funnel setup'!$K$4&amp;'Funnel setup'!$K$6,".",IF(A209=".",1,A209+1))</f>
        <v>.</v>
      </c>
      <c r="B210" s="244" t="str">
        <f t="shared" si="3"/>
        <v/>
      </c>
    </row>
    <row r="211" spans="1:2" x14ac:dyDescent="0.2">
      <c r="A211" t="str">
        <f>IF(C211&amp;G211&amp;D211&lt;&gt;'Funnel setup'!$K$3&amp;'Funnel setup'!$K$4&amp;'Funnel setup'!$K$6,".",IF(A210=".",1,A210+1))</f>
        <v>.</v>
      </c>
      <c r="B211" s="244" t="str">
        <f t="shared" si="3"/>
        <v/>
      </c>
    </row>
    <row r="212" spans="1:2" x14ac:dyDescent="0.2">
      <c r="A212" t="str">
        <f>IF(C212&amp;G212&amp;D212&lt;&gt;'Funnel setup'!$K$3&amp;'Funnel setup'!$K$4&amp;'Funnel setup'!$K$6,".",IF(A211=".",1,A211+1))</f>
        <v>.</v>
      </c>
      <c r="B212" s="244" t="str">
        <f t="shared" si="3"/>
        <v/>
      </c>
    </row>
    <row r="213" spans="1:2" x14ac:dyDescent="0.2">
      <c r="A213" t="str">
        <f>IF(C213&amp;G213&amp;D213&lt;&gt;'Funnel setup'!$K$3&amp;'Funnel setup'!$K$4&amp;'Funnel setup'!$K$6,".",IF(A212=".",1,A212+1))</f>
        <v>.</v>
      </c>
      <c r="B213" s="244" t="str">
        <f t="shared" si="3"/>
        <v/>
      </c>
    </row>
    <row r="214" spans="1:2" x14ac:dyDescent="0.2">
      <c r="A214" t="str">
        <f>IF(C214&amp;G214&amp;D214&lt;&gt;'Funnel setup'!$K$3&amp;'Funnel setup'!$K$4&amp;'Funnel setup'!$K$6,".",IF(A213=".",1,A213+1))</f>
        <v>.</v>
      </c>
      <c r="B214" s="244" t="str">
        <f t="shared" si="3"/>
        <v/>
      </c>
    </row>
    <row r="215" spans="1:2" x14ac:dyDescent="0.2">
      <c r="A215" t="str">
        <f>IF(C215&amp;G215&amp;D215&lt;&gt;'Funnel setup'!$K$3&amp;'Funnel setup'!$K$4&amp;'Funnel setup'!$K$6,".",IF(A214=".",1,A214+1))</f>
        <v>.</v>
      </c>
      <c r="B215" s="244" t="str">
        <f t="shared" si="3"/>
        <v/>
      </c>
    </row>
    <row r="216" spans="1:2" x14ac:dyDescent="0.2">
      <c r="A216" t="str">
        <f>IF(C216&amp;G216&amp;D216&lt;&gt;'Funnel setup'!$K$3&amp;'Funnel setup'!$K$4&amp;'Funnel setup'!$K$6,".",IF(A215=".",1,A215+1))</f>
        <v>.</v>
      </c>
      <c r="B216" s="244" t="str">
        <f t="shared" si="3"/>
        <v/>
      </c>
    </row>
    <row r="217" spans="1:2" x14ac:dyDescent="0.2">
      <c r="A217" t="str">
        <f>IF(C217&amp;G217&amp;D217&lt;&gt;'Funnel setup'!$K$3&amp;'Funnel setup'!$K$4&amp;'Funnel setup'!$K$6,".",IF(A216=".",1,A216+1))</f>
        <v>.</v>
      </c>
      <c r="B217" s="244" t="str">
        <f t="shared" si="3"/>
        <v/>
      </c>
    </row>
    <row r="218" spans="1:2" x14ac:dyDescent="0.2">
      <c r="A218" t="str">
        <f>IF(C218&amp;G218&amp;D218&lt;&gt;'Funnel setup'!$K$3&amp;'Funnel setup'!$K$4&amp;'Funnel setup'!$K$6,".",IF(A217=".",1,A217+1))</f>
        <v>.</v>
      </c>
      <c r="B218" s="244" t="str">
        <f t="shared" si="3"/>
        <v/>
      </c>
    </row>
    <row r="219" spans="1:2" x14ac:dyDescent="0.2">
      <c r="A219" t="str">
        <f>IF(C219&amp;G219&amp;D219&lt;&gt;'Funnel setup'!$K$3&amp;'Funnel setup'!$K$4&amp;'Funnel setup'!$K$6,".",IF(A218=".",1,A218+1))</f>
        <v>.</v>
      </c>
      <c r="B219" s="244" t="str">
        <f t="shared" si="3"/>
        <v/>
      </c>
    </row>
    <row r="220" spans="1:2" x14ac:dyDescent="0.2">
      <c r="A220" t="str">
        <f>IF(C220&amp;G220&amp;D220&lt;&gt;'Funnel setup'!$K$3&amp;'Funnel setup'!$K$4&amp;'Funnel setup'!$K$6,".",IF(A219=".",1,A219+1))</f>
        <v>.</v>
      </c>
      <c r="B220" s="244" t="str">
        <f t="shared" si="3"/>
        <v/>
      </c>
    </row>
    <row r="221" spans="1:2" x14ac:dyDescent="0.2">
      <c r="A221" t="str">
        <f>IF(C221&amp;G221&amp;D221&lt;&gt;'Funnel setup'!$K$3&amp;'Funnel setup'!$K$4&amp;'Funnel setup'!$K$6,".",IF(A220=".",1,A220+1))</f>
        <v>.</v>
      </c>
      <c r="B221" s="244" t="str">
        <f t="shared" si="3"/>
        <v/>
      </c>
    </row>
    <row r="222" spans="1:2" x14ac:dyDescent="0.2">
      <c r="A222" t="str">
        <f>IF(C222&amp;G222&amp;D222&lt;&gt;'Funnel setup'!$K$3&amp;'Funnel setup'!$K$4&amp;'Funnel setup'!$K$6,".",IF(A221=".",1,A221+1))</f>
        <v>.</v>
      </c>
      <c r="B222" s="244" t="str">
        <f t="shared" si="3"/>
        <v/>
      </c>
    </row>
    <row r="223" spans="1:2" x14ac:dyDescent="0.2">
      <c r="A223" t="str">
        <f>IF(C223&amp;G223&amp;D223&lt;&gt;'Funnel setup'!$K$3&amp;'Funnel setup'!$K$4&amp;'Funnel setup'!$K$6,".",IF(A222=".",1,A222+1))</f>
        <v>.</v>
      </c>
      <c r="B223" s="244" t="str">
        <f t="shared" si="3"/>
        <v/>
      </c>
    </row>
    <row r="224" spans="1:2" x14ac:dyDescent="0.2">
      <c r="A224" t="str">
        <f>IF(C224&amp;G224&amp;D224&lt;&gt;'Funnel setup'!$K$3&amp;'Funnel setup'!$K$4&amp;'Funnel setup'!$K$6,".",IF(A223=".",1,A223+1))</f>
        <v>.</v>
      </c>
      <c r="B224" s="244" t="str">
        <f t="shared" si="3"/>
        <v/>
      </c>
    </row>
    <row r="225" spans="1:2" x14ac:dyDescent="0.2">
      <c r="A225" t="str">
        <f>IF(C225&amp;G225&amp;D225&lt;&gt;'Funnel setup'!$K$3&amp;'Funnel setup'!$K$4&amp;'Funnel setup'!$K$6,".",IF(A224=".",1,A224+1))</f>
        <v>.</v>
      </c>
      <c r="B225" s="244" t="str">
        <f t="shared" si="3"/>
        <v/>
      </c>
    </row>
    <row r="226" spans="1:2" x14ac:dyDescent="0.2">
      <c r="A226" t="str">
        <f>IF(C226&amp;G226&amp;D226&lt;&gt;'Funnel setup'!$K$3&amp;'Funnel setup'!$K$4&amp;'Funnel setup'!$K$6,".",IF(A225=".",1,A225+1))</f>
        <v>.</v>
      </c>
      <c r="B226" s="244" t="str">
        <f t="shared" si="3"/>
        <v/>
      </c>
    </row>
    <row r="227" spans="1:2" x14ac:dyDescent="0.2">
      <c r="A227" t="str">
        <f>IF(C227&amp;G227&amp;D227&lt;&gt;'Funnel setup'!$K$3&amp;'Funnel setup'!$K$4&amp;'Funnel setup'!$K$6,".",IF(A226=".",1,A226+1))</f>
        <v>.</v>
      </c>
      <c r="B227" s="244" t="str">
        <f t="shared" si="3"/>
        <v/>
      </c>
    </row>
    <row r="228" spans="1:2" x14ac:dyDescent="0.2">
      <c r="A228" t="str">
        <f>IF(C228&amp;G228&amp;D228&lt;&gt;'Funnel setup'!$K$3&amp;'Funnel setup'!$K$4&amp;'Funnel setup'!$K$6,".",IF(A227=".",1,A227+1))</f>
        <v>.</v>
      </c>
      <c r="B228" s="244" t="str">
        <f t="shared" si="3"/>
        <v/>
      </c>
    </row>
    <row r="229" spans="1:2" x14ac:dyDescent="0.2">
      <c r="A229" t="str">
        <f>IF(C229&amp;G229&amp;D229&lt;&gt;'Funnel setup'!$K$3&amp;'Funnel setup'!$K$4&amp;'Funnel setup'!$K$6,".",IF(A228=".",1,A228+1))</f>
        <v>.</v>
      </c>
      <c r="B229" s="244" t="str">
        <f t="shared" si="3"/>
        <v/>
      </c>
    </row>
    <row r="230" spans="1:2" x14ac:dyDescent="0.2">
      <c r="A230" t="str">
        <f>IF(C230&amp;G230&amp;D230&lt;&gt;'Funnel setup'!$K$3&amp;'Funnel setup'!$K$4&amp;'Funnel setup'!$K$6,".",IF(A229=".",1,A229+1))</f>
        <v>.</v>
      </c>
      <c r="B230" s="244" t="str">
        <f t="shared" si="3"/>
        <v/>
      </c>
    </row>
    <row r="231" spans="1:2" x14ac:dyDescent="0.2">
      <c r="A231" t="str">
        <f>IF(C231&amp;G231&amp;D231&lt;&gt;'Funnel setup'!$K$3&amp;'Funnel setup'!$K$4&amp;'Funnel setup'!$K$6,".",IF(A230=".",1,A230+1))</f>
        <v>.</v>
      </c>
      <c r="B231" s="244" t="str">
        <f t="shared" si="3"/>
        <v/>
      </c>
    </row>
    <row r="232" spans="1:2" x14ac:dyDescent="0.2">
      <c r="A232" t="str">
        <f>IF(C232&amp;G232&amp;D232&lt;&gt;'Funnel setup'!$K$3&amp;'Funnel setup'!$K$4&amp;'Funnel setup'!$K$6,".",IF(A231=".",1,A231+1))</f>
        <v>.</v>
      </c>
      <c r="B232" s="244" t="str">
        <f t="shared" si="3"/>
        <v/>
      </c>
    </row>
    <row r="233" spans="1:2" x14ac:dyDescent="0.2">
      <c r="A233" t="str">
        <f>IF(C233&amp;G233&amp;D233&lt;&gt;'Funnel setup'!$K$3&amp;'Funnel setup'!$K$4&amp;'Funnel setup'!$K$6,".",IF(A232=".",1,A232+1))</f>
        <v>.</v>
      </c>
      <c r="B233" s="244" t="str">
        <f t="shared" si="3"/>
        <v/>
      </c>
    </row>
    <row r="234" spans="1:2" x14ac:dyDescent="0.2">
      <c r="A234" t="str">
        <f>IF(C234&amp;G234&amp;D234&lt;&gt;'Funnel setup'!$K$3&amp;'Funnel setup'!$K$4&amp;'Funnel setup'!$K$6,".",IF(A233=".",1,A233+1))</f>
        <v>.</v>
      </c>
      <c r="B234" s="244" t="str">
        <f t="shared" si="3"/>
        <v/>
      </c>
    </row>
    <row r="235" spans="1:2" x14ac:dyDescent="0.2">
      <c r="A235" t="str">
        <f>IF(C235&amp;G235&amp;D235&lt;&gt;'Funnel setup'!$K$3&amp;'Funnel setup'!$K$4&amp;'Funnel setup'!$K$6,".",IF(A234=".",1,A234+1))</f>
        <v>.</v>
      </c>
      <c r="B235" s="244" t="str">
        <f t="shared" si="3"/>
        <v/>
      </c>
    </row>
    <row r="236" spans="1:2" x14ac:dyDescent="0.2">
      <c r="A236" t="str">
        <f>IF(C236&amp;G236&amp;D236&lt;&gt;'Funnel setup'!$K$3&amp;'Funnel setup'!$K$4&amp;'Funnel setup'!$K$6,".",IF(A235=".",1,A235+1))</f>
        <v>.</v>
      </c>
      <c r="B236" s="244" t="str">
        <f t="shared" si="3"/>
        <v/>
      </c>
    </row>
    <row r="237" spans="1:2" x14ac:dyDescent="0.2">
      <c r="A237" t="str">
        <f>IF(C237&amp;G237&amp;D237&lt;&gt;'Funnel setup'!$K$3&amp;'Funnel setup'!$K$4&amp;'Funnel setup'!$K$6,".",IF(A236=".",1,A236+1))</f>
        <v>.</v>
      </c>
      <c r="B237" s="244" t="str">
        <f t="shared" si="3"/>
        <v/>
      </c>
    </row>
    <row r="238" spans="1:2" x14ac:dyDescent="0.2">
      <c r="A238" t="str">
        <f>IF(C238&amp;G238&amp;D238&lt;&gt;'Funnel setup'!$K$3&amp;'Funnel setup'!$K$4&amp;'Funnel setup'!$K$6,".",IF(A237=".",1,A237+1))</f>
        <v>.</v>
      </c>
      <c r="B238" s="244" t="str">
        <f t="shared" si="3"/>
        <v/>
      </c>
    </row>
    <row r="239" spans="1:2" x14ac:dyDescent="0.2">
      <c r="A239" t="str">
        <f>IF(C239&amp;G239&amp;D239&lt;&gt;'Funnel setup'!$K$3&amp;'Funnel setup'!$K$4&amp;'Funnel setup'!$K$6,".",IF(A238=".",1,A238+1))</f>
        <v>.</v>
      </c>
      <c r="B239" s="244" t="str">
        <f t="shared" si="3"/>
        <v/>
      </c>
    </row>
    <row r="240" spans="1:2" x14ac:dyDescent="0.2">
      <c r="A240" t="str">
        <f>IF(C240&amp;G240&amp;D240&lt;&gt;'Funnel setup'!$K$3&amp;'Funnel setup'!$K$4&amp;'Funnel setup'!$K$6,".",IF(A239=".",1,A239+1))</f>
        <v>.</v>
      </c>
      <c r="B240" s="244" t="str">
        <f t="shared" si="3"/>
        <v/>
      </c>
    </row>
    <row r="241" spans="1:2" x14ac:dyDescent="0.2">
      <c r="A241" t="str">
        <f>IF(C241&amp;G241&amp;D241&lt;&gt;'Funnel setup'!$K$3&amp;'Funnel setup'!$K$4&amp;'Funnel setup'!$K$6,".",IF(A240=".",1,A240+1))</f>
        <v>.</v>
      </c>
      <c r="B241" s="244" t="str">
        <f t="shared" si="3"/>
        <v/>
      </c>
    </row>
    <row r="242" spans="1:2" x14ac:dyDescent="0.2">
      <c r="A242" t="str">
        <f>IF(C242&amp;G242&amp;D242&lt;&gt;'Funnel setup'!$K$3&amp;'Funnel setup'!$K$4&amp;'Funnel setup'!$K$6,".",IF(A241=".",1,A241+1))</f>
        <v>.</v>
      </c>
      <c r="B242" s="244" t="str">
        <f t="shared" si="3"/>
        <v/>
      </c>
    </row>
    <row r="243" spans="1:2" x14ac:dyDescent="0.2">
      <c r="A243" t="str">
        <f>IF(C243&amp;G243&amp;D243&lt;&gt;'Funnel setup'!$K$3&amp;'Funnel setup'!$K$4&amp;'Funnel setup'!$K$6,".",IF(A242=".",1,A242+1))</f>
        <v>.</v>
      </c>
      <c r="B243" s="244" t="str">
        <f t="shared" si="3"/>
        <v/>
      </c>
    </row>
    <row r="244" spans="1:2" x14ac:dyDescent="0.2">
      <c r="A244" t="str">
        <f>IF(C244&amp;G244&amp;D244&lt;&gt;'Funnel setup'!$K$3&amp;'Funnel setup'!$K$4&amp;'Funnel setup'!$K$6,".",IF(A243=".",1,A243+1))</f>
        <v>.</v>
      </c>
      <c r="B244" s="244" t="str">
        <f t="shared" si="3"/>
        <v/>
      </c>
    </row>
    <row r="245" spans="1:2" x14ac:dyDescent="0.2">
      <c r="A245" t="str">
        <f>IF(C245&amp;G245&amp;D245&lt;&gt;'Funnel setup'!$K$3&amp;'Funnel setup'!$K$4&amp;'Funnel setup'!$K$6,".",IF(A244=".",1,A244+1))</f>
        <v>.</v>
      </c>
      <c r="B245" s="244" t="str">
        <f t="shared" si="3"/>
        <v/>
      </c>
    </row>
    <row r="246" spans="1:2" x14ac:dyDescent="0.2">
      <c r="A246" t="str">
        <f>IF(C246&amp;G246&amp;D246&lt;&gt;'Funnel setup'!$K$3&amp;'Funnel setup'!$K$4&amp;'Funnel setup'!$K$6,".",IF(A245=".",1,A245+1))</f>
        <v>.</v>
      </c>
      <c r="B246" s="244" t="str">
        <f t="shared" si="3"/>
        <v/>
      </c>
    </row>
    <row r="247" spans="1:2" x14ac:dyDescent="0.2">
      <c r="A247" t="str">
        <f>IF(C247&amp;G247&amp;D247&lt;&gt;'Funnel setup'!$K$3&amp;'Funnel setup'!$K$4&amp;'Funnel setup'!$K$6,".",IF(A246=".",1,A246+1))</f>
        <v>.</v>
      </c>
      <c r="B247" s="244" t="str">
        <f t="shared" si="3"/>
        <v/>
      </c>
    </row>
    <row r="248" spans="1:2" x14ac:dyDescent="0.2">
      <c r="A248" t="str">
        <f>IF(C248&amp;G248&amp;D248&lt;&gt;'Funnel setup'!$K$3&amp;'Funnel setup'!$K$4&amp;'Funnel setup'!$K$6,".",IF(A247=".",1,A247+1))</f>
        <v>.</v>
      </c>
      <c r="B248" s="244" t="str">
        <f t="shared" si="3"/>
        <v/>
      </c>
    </row>
    <row r="249" spans="1:2" x14ac:dyDescent="0.2">
      <c r="A249" t="str">
        <f>IF(C249&amp;G249&amp;D249&lt;&gt;'Funnel setup'!$K$3&amp;'Funnel setup'!$K$4&amp;'Funnel setup'!$K$6,".",IF(A248=".",1,A248+1))</f>
        <v>.</v>
      </c>
      <c r="B249" s="244" t="str">
        <f t="shared" si="3"/>
        <v/>
      </c>
    </row>
    <row r="250" spans="1:2" x14ac:dyDescent="0.2">
      <c r="A250" t="str">
        <f>IF(C250&amp;G250&amp;D250&lt;&gt;'Funnel setup'!$K$3&amp;'Funnel setup'!$K$4&amp;'Funnel setup'!$K$6,".",IF(A249=".",1,A249+1))</f>
        <v>.</v>
      </c>
      <c r="B250" s="244" t="str">
        <f t="shared" si="3"/>
        <v/>
      </c>
    </row>
    <row r="251" spans="1:2" x14ac:dyDescent="0.2">
      <c r="A251" t="str">
        <f>IF(C251&amp;G251&amp;D251&lt;&gt;'Funnel setup'!$K$3&amp;'Funnel setup'!$K$4&amp;'Funnel setup'!$K$6,".",IF(A250=".",1,A250+1))</f>
        <v>.</v>
      </c>
      <c r="B251" s="244" t="str">
        <f t="shared" si="3"/>
        <v/>
      </c>
    </row>
    <row r="252" spans="1:2" x14ac:dyDescent="0.2">
      <c r="A252" t="str">
        <f>IF(C252&amp;G252&amp;D252&lt;&gt;'Funnel setup'!$K$3&amp;'Funnel setup'!$K$4&amp;'Funnel setup'!$K$6,".",IF(A251=".",1,A251+1))</f>
        <v>.</v>
      </c>
      <c r="B252" s="244" t="str">
        <f t="shared" si="3"/>
        <v/>
      </c>
    </row>
    <row r="253" spans="1:2" x14ac:dyDescent="0.2">
      <c r="A253" t="str">
        <f>IF(C253&amp;G253&amp;D253&lt;&gt;'Funnel setup'!$K$3&amp;'Funnel setup'!$K$4&amp;'Funnel setup'!$K$6,".",IF(A252=".",1,A252+1))</f>
        <v>.</v>
      </c>
      <c r="B253" s="244" t="str">
        <f t="shared" si="3"/>
        <v/>
      </c>
    </row>
    <row r="254" spans="1:2" x14ac:dyDescent="0.2">
      <c r="A254" t="str">
        <f>IF(C254&amp;G254&amp;D254&lt;&gt;'Funnel setup'!$K$3&amp;'Funnel setup'!$K$4&amp;'Funnel setup'!$K$6,".",IF(A253=".",1,A253+1))</f>
        <v>.</v>
      </c>
      <c r="B254" s="244" t="str">
        <f t="shared" si="3"/>
        <v/>
      </c>
    </row>
    <row r="255" spans="1:2" x14ac:dyDescent="0.2">
      <c r="A255" t="str">
        <f>IF(C255&amp;G255&amp;D255&lt;&gt;'Funnel setup'!$K$3&amp;'Funnel setup'!$K$4&amp;'Funnel setup'!$K$6,".",IF(A254=".",1,A254+1))</f>
        <v>.</v>
      </c>
      <c r="B255" s="244" t="str">
        <f t="shared" si="3"/>
        <v/>
      </c>
    </row>
    <row r="256" spans="1:2" x14ac:dyDescent="0.2">
      <c r="A256" t="str">
        <f>IF(C256&amp;G256&amp;D256&lt;&gt;'Funnel setup'!$K$3&amp;'Funnel setup'!$K$4&amp;'Funnel setup'!$K$6,".",IF(A255=".",1,A255+1))</f>
        <v>.</v>
      </c>
      <c r="B256" s="244" t="str">
        <f t="shared" si="3"/>
        <v/>
      </c>
    </row>
    <row r="257" spans="1:2" x14ac:dyDescent="0.2">
      <c r="A257" t="str">
        <f>IF(C257&amp;G257&amp;D257&lt;&gt;'Funnel setup'!$K$3&amp;'Funnel setup'!$K$4&amp;'Funnel setup'!$K$6,".",IF(A256=".",1,A256+1))</f>
        <v>.</v>
      </c>
      <c r="B257" s="244" t="str">
        <f t="shared" si="3"/>
        <v/>
      </c>
    </row>
    <row r="258" spans="1:2" x14ac:dyDescent="0.2">
      <c r="A258" t="str">
        <f>IF(C258&amp;G258&amp;D258&lt;&gt;'Funnel setup'!$K$3&amp;'Funnel setup'!$K$4&amp;'Funnel setup'!$K$6,".",IF(A257=".",1,A257+1))</f>
        <v>.</v>
      </c>
      <c r="B258" s="244" t="str">
        <f t="shared" ref="B258:B321" si="4">C258&amp;D258&amp;F258&amp;G258</f>
        <v/>
      </c>
    </row>
    <row r="259" spans="1:2" x14ac:dyDescent="0.2">
      <c r="A259" t="str">
        <f>IF(C259&amp;G259&amp;D259&lt;&gt;'Funnel setup'!$K$3&amp;'Funnel setup'!$K$4&amp;'Funnel setup'!$K$6,".",IF(A258=".",1,A258+1))</f>
        <v>.</v>
      </c>
      <c r="B259" s="244" t="str">
        <f t="shared" si="4"/>
        <v/>
      </c>
    </row>
    <row r="260" spans="1:2" x14ac:dyDescent="0.2">
      <c r="A260" t="str">
        <f>IF(C260&amp;G260&amp;D260&lt;&gt;'Funnel setup'!$K$3&amp;'Funnel setup'!$K$4&amp;'Funnel setup'!$K$6,".",IF(A259=".",1,A259+1))</f>
        <v>.</v>
      </c>
      <c r="B260" s="244" t="str">
        <f t="shared" si="4"/>
        <v/>
      </c>
    </row>
    <row r="261" spans="1:2" x14ac:dyDescent="0.2">
      <c r="A261" t="str">
        <f>IF(C261&amp;G261&amp;D261&lt;&gt;'Funnel setup'!$K$3&amp;'Funnel setup'!$K$4&amp;'Funnel setup'!$K$6,".",IF(A260=".",1,A260+1))</f>
        <v>.</v>
      </c>
      <c r="B261" s="244" t="str">
        <f t="shared" si="4"/>
        <v/>
      </c>
    </row>
    <row r="262" spans="1:2" x14ac:dyDescent="0.2">
      <c r="A262" t="str">
        <f>IF(C262&amp;G262&amp;D262&lt;&gt;'Funnel setup'!$K$3&amp;'Funnel setup'!$K$4&amp;'Funnel setup'!$K$6,".",IF(A261=".",1,A261+1))</f>
        <v>.</v>
      </c>
      <c r="B262" s="244" t="str">
        <f t="shared" si="4"/>
        <v/>
      </c>
    </row>
    <row r="263" spans="1:2" x14ac:dyDescent="0.2">
      <c r="A263" t="str">
        <f>IF(C263&amp;G263&amp;D263&lt;&gt;'Funnel setup'!$K$3&amp;'Funnel setup'!$K$4&amp;'Funnel setup'!$K$6,".",IF(A262=".",1,A262+1))</f>
        <v>.</v>
      </c>
      <c r="B263" s="244" t="str">
        <f t="shared" si="4"/>
        <v/>
      </c>
    </row>
    <row r="264" spans="1:2" x14ac:dyDescent="0.2">
      <c r="A264" t="str">
        <f>IF(C264&amp;G264&amp;D264&lt;&gt;'Funnel setup'!$K$3&amp;'Funnel setup'!$K$4&amp;'Funnel setup'!$K$6,".",IF(A263=".",1,A263+1))</f>
        <v>.</v>
      </c>
      <c r="B264" s="244" t="str">
        <f t="shared" si="4"/>
        <v/>
      </c>
    </row>
    <row r="265" spans="1:2" x14ac:dyDescent="0.2">
      <c r="A265" t="str">
        <f>IF(C265&amp;G265&amp;D265&lt;&gt;'Funnel setup'!$K$3&amp;'Funnel setup'!$K$4&amp;'Funnel setup'!$K$6,".",IF(A264=".",1,A264+1))</f>
        <v>.</v>
      </c>
      <c r="B265" s="244" t="str">
        <f t="shared" si="4"/>
        <v/>
      </c>
    </row>
    <row r="266" spans="1:2" x14ac:dyDescent="0.2">
      <c r="A266" t="str">
        <f>IF(C266&amp;G266&amp;D266&lt;&gt;'Funnel setup'!$K$3&amp;'Funnel setup'!$K$4&amp;'Funnel setup'!$K$6,".",IF(A265=".",1,A265+1))</f>
        <v>.</v>
      </c>
      <c r="B266" s="244" t="str">
        <f t="shared" si="4"/>
        <v/>
      </c>
    </row>
    <row r="267" spans="1:2" x14ac:dyDescent="0.2">
      <c r="A267" t="str">
        <f>IF(C267&amp;G267&amp;D267&lt;&gt;'Funnel setup'!$K$3&amp;'Funnel setup'!$K$4&amp;'Funnel setup'!$K$6,".",IF(A266=".",1,A266+1))</f>
        <v>.</v>
      </c>
      <c r="B267" s="244" t="str">
        <f t="shared" si="4"/>
        <v/>
      </c>
    </row>
    <row r="268" spans="1:2" x14ac:dyDescent="0.2">
      <c r="A268" t="str">
        <f>IF(C268&amp;G268&amp;D268&lt;&gt;'Funnel setup'!$K$3&amp;'Funnel setup'!$K$4&amp;'Funnel setup'!$K$6,".",IF(A267=".",1,A267+1))</f>
        <v>.</v>
      </c>
      <c r="B268" s="244" t="str">
        <f t="shared" si="4"/>
        <v/>
      </c>
    </row>
    <row r="269" spans="1:2" x14ac:dyDescent="0.2">
      <c r="A269" t="str">
        <f>IF(C269&amp;G269&amp;D269&lt;&gt;'Funnel setup'!$K$3&amp;'Funnel setup'!$K$4&amp;'Funnel setup'!$K$6,".",IF(A268=".",1,A268+1))</f>
        <v>.</v>
      </c>
      <c r="B269" s="244" t="str">
        <f t="shared" si="4"/>
        <v/>
      </c>
    </row>
    <row r="270" spans="1:2" x14ac:dyDescent="0.2">
      <c r="A270" t="str">
        <f>IF(C270&amp;G270&amp;D270&lt;&gt;'Funnel setup'!$K$3&amp;'Funnel setup'!$K$4&amp;'Funnel setup'!$K$6,".",IF(A269=".",1,A269+1))</f>
        <v>.</v>
      </c>
      <c r="B270" s="244" t="str">
        <f t="shared" si="4"/>
        <v/>
      </c>
    </row>
    <row r="271" spans="1:2" x14ac:dyDescent="0.2">
      <c r="A271" t="str">
        <f>IF(C271&amp;G271&amp;D271&lt;&gt;'Funnel setup'!$K$3&amp;'Funnel setup'!$K$4&amp;'Funnel setup'!$K$6,".",IF(A270=".",1,A270+1))</f>
        <v>.</v>
      </c>
      <c r="B271" s="244" t="str">
        <f t="shared" si="4"/>
        <v/>
      </c>
    </row>
    <row r="272" spans="1:2" x14ac:dyDescent="0.2">
      <c r="A272" t="str">
        <f>IF(C272&amp;G272&amp;D272&lt;&gt;'Funnel setup'!$K$3&amp;'Funnel setup'!$K$4&amp;'Funnel setup'!$K$6,".",IF(A271=".",1,A271+1))</f>
        <v>.</v>
      </c>
      <c r="B272" s="244" t="str">
        <f t="shared" si="4"/>
        <v/>
      </c>
    </row>
    <row r="273" spans="1:2" x14ac:dyDescent="0.2">
      <c r="A273" t="str">
        <f>IF(C273&amp;G273&amp;D273&lt;&gt;'Funnel setup'!$K$3&amp;'Funnel setup'!$K$4&amp;'Funnel setup'!$K$6,".",IF(A272=".",1,A272+1))</f>
        <v>.</v>
      </c>
      <c r="B273" s="244" t="str">
        <f t="shared" si="4"/>
        <v/>
      </c>
    </row>
    <row r="274" spans="1:2" x14ac:dyDescent="0.2">
      <c r="A274" t="str">
        <f>IF(C274&amp;G274&amp;D274&lt;&gt;'Funnel setup'!$K$3&amp;'Funnel setup'!$K$4&amp;'Funnel setup'!$K$6,".",IF(A273=".",1,A273+1))</f>
        <v>.</v>
      </c>
      <c r="B274" s="244" t="str">
        <f t="shared" si="4"/>
        <v/>
      </c>
    </row>
    <row r="275" spans="1:2" x14ac:dyDescent="0.2">
      <c r="A275" t="str">
        <f>IF(C275&amp;G275&amp;D275&lt;&gt;'Funnel setup'!$K$3&amp;'Funnel setup'!$K$4&amp;'Funnel setup'!$K$6,".",IF(A274=".",1,A274+1))</f>
        <v>.</v>
      </c>
      <c r="B275" s="244" t="str">
        <f t="shared" si="4"/>
        <v/>
      </c>
    </row>
    <row r="276" spans="1:2" x14ac:dyDescent="0.2">
      <c r="A276" t="str">
        <f>IF(C276&amp;G276&amp;D276&lt;&gt;'Funnel setup'!$K$3&amp;'Funnel setup'!$K$4&amp;'Funnel setup'!$K$6,".",IF(A275=".",1,A275+1))</f>
        <v>.</v>
      </c>
      <c r="B276" s="244" t="str">
        <f t="shared" si="4"/>
        <v/>
      </c>
    </row>
    <row r="277" spans="1:2" x14ac:dyDescent="0.2">
      <c r="A277" t="str">
        <f>IF(C277&amp;G277&amp;D277&lt;&gt;'Funnel setup'!$K$3&amp;'Funnel setup'!$K$4&amp;'Funnel setup'!$K$6,".",IF(A276=".",1,A276+1))</f>
        <v>.</v>
      </c>
      <c r="B277" s="244" t="str">
        <f t="shared" si="4"/>
        <v/>
      </c>
    </row>
    <row r="278" spans="1:2" x14ac:dyDescent="0.2">
      <c r="A278" t="str">
        <f>IF(C278&amp;G278&amp;D278&lt;&gt;'Funnel setup'!$K$3&amp;'Funnel setup'!$K$4&amp;'Funnel setup'!$K$6,".",IF(A277=".",1,A277+1))</f>
        <v>.</v>
      </c>
      <c r="B278" s="244" t="str">
        <f t="shared" si="4"/>
        <v/>
      </c>
    </row>
    <row r="279" spans="1:2" x14ac:dyDescent="0.2">
      <c r="A279" t="str">
        <f>IF(C279&amp;G279&amp;D279&lt;&gt;'Funnel setup'!$K$3&amp;'Funnel setup'!$K$4&amp;'Funnel setup'!$K$6,".",IF(A278=".",1,A278+1))</f>
        <v>.</v>
      </c>
      <c r="B279" s="244" t="str">
        <f t="shared" si="4"/>
        <v/>
      </c>
    </row>
    <row r="280" spans="1:2" x14ac:dyDescent="0.2">
      <c r="A280" t="str">
        <f>IF(C280&amp;G280&amp;D280&lt;&gt;'Funnel setup'!$K$3&amp;'Funnel setup'!$K$4&amp;'Funnel setup'!$K$6,".",IF(A279=".",1,A279+1))</f>
        <v>.</v>
      </c>
      <c r="B280" s="244" t="str">
        <f t="shared" si="4"/>
        <v/>
      </c>
    </row>
    <row r="281" spans="1:2" x14ac:dyDescent="0.2">
      <c r="A281" t="str">
        <f>IF(C281&amp;G281&amp;D281&lt;&gt;'Funnel setup'!$K$3&amp;'Funnel setup'!$K$4&amp;'Funnel setup'!$K$6,".",IF(A280=".",1,A280+1))</f>
        <v>.</v>
      </c>
      <c r="B281" s="244" t="str">
        <f t="shared" si="4"/>
        <v/>
      </c>
    </row>
    <row r="282" spans="1:2" x14ac:dyDescent="0.2">
      <c r="A282" t="str">
        <f>IF(C282&amp;G282&amp;D282&lt;&gt;'Funnel setup'!$K$3&amp;'Funnel setup'!$K$4&amp;'Funnel setup'!$K$6,".",IF(A281=".",1,A281+1))</f>
        <v>.</v>
      </c>
      <c r="B282" s="244" t="str">
        <f t="shared" si="4"/>
        <v/>
      </c>
    </row>
    <row r="283" spans="1:2" x14ac:dyDescent="0.2">
      <c r="A283" t="str">
        <f>IF(C283&amp;G283&amp;D283&lt;&gt;'Funnel setup'!$K$3&amp;'Funnel setup'!$K$4&amp;'Funnel setup'!$K$6,".",IF(A282=".",1,A282+1))</f>
        <v>.</v>
      </c>
      <c r="B283" s="244" t="str">
        <f t="shared" si="4"/>
        <v/>
      </c>
    </row>
    <row r="284" spans="1:2" x14ac:dyDescent="0.2">
      <c r="A284" t="str">
        <f>IF(C284&amp;G284&amp;D284&lt;&gt;'Funnel setup'!$K$3&amp;'Funnel setup'!$K$4&amp;'Funnel setup'!$K$6,".",IF(A283=".",1,A283+1))</f>
        <v>.</v>
      </c>
      <c r="B284" s="244" t="str">
        <f t="shared" si="4"/>
        <v/>
      </c>
    </row>
    <row r="285" spans="1:2" x14ac:dyDescent="0.2">
      <c r="A285" t="str">
        <f>IF(C285&amp;G285&amp;D285&lt;&gt;'Funnel setup'!$K$3&amp;'Funnel setup'!$K$4&amp;'Funnel setup'!$K$6,".",IF(A284=".",1,A284+1))</f>
        <v>.</v>
      </c>
      <c r="B285" s="244" t="str">
        <f t="shared" si="4"/>
        <v/>
      </c>
    </row>
    <row r="286" spans="1:2" x14ac:dyDescent="0.2">
      <c r="A286" t="str">
        <f>IF(C286&amp;G286&amp;D286&lt;&gt;'Funnel setup'!$K$3&amp;'Funnel setup'!$K$4&amp;'Funnel setup'!$K$6,".",IF(A285=".",1,A285+1))</f>
        <v>.</v>
      </c>
      <c r="B286" s="244" t="str">
        <f t="shared" si="4"/>
        <v/>
      </c>
    </row>
    <row r="287" spans="1:2" x14ac:dyDescent="0.2">
      <c r="A287" t="str">
        <f>IF(C287&amp;G287&amp;D287&lt;&gt;'Funnel setup'!$K$3&amp;'Funnel setup'!$K$4&amp;'Funnel setup'!$K$6,".",IF(A286=".",1,A286+1))</f>
        <v>.</v>
      </c>
      <c r="B287" s="244" t="str">
        <f t="shared" si="4"/>
        <v/>
      </c>
    </row>
    <row r="288" spans="1:2" x14ac:dyDescent="0.2">
      <c r="A288" t="str">
        <f>IF(C288&amp;G288&amp;D288&lt;&gt;'Funnel setup'!$K$3&amp;'Funnel setup'!$K$4&amp;'Funnel setup'!$K$6,".",IF(A287=".",1,A287+1))</f>
        <v>.</v>
      </c>
      <c r="B288" s="244" t="str">
        <f t="shared" si="4"/>
        <v/>
      </c>
    </row>
    <row r="289" spans="1:2" x14ac:dyDescent="0.2">
      <c r="A289" t="str">
        <f>IF(C289&amp;G289&amp;D289&lt;&gt;'Funnel setup'!$K$3&amp;'Funnel setup'!$K$4&amp;'Funnel setup'!$K$6,".",IF(A288=".",1,A288+1))</f>
        <v>.</v>
      </c>
      <c r="B289" s="244" t="str">
        <f t="shared" si="4"/>
        <v/>
      </c>
    </row>
    <row r="290" spans="1:2" x14ac:dyDescent="0.2">
      <c r="A290" t="str">
        <f>IF(C290&amp;G290&amp;D290&lt;&gt;'Funnel setup'!$K$3&amp;'Funnel setup'!$K$4&amp;'Funnel setup'!$K$6,".",IF(A289=".",1,A289+1))</f>
        <v>.</v>
      </c>
      <c r="B290" s="244" t="str">
        <f t="shared" si="4"/>
        <v/>
      </c>
    </row>
    <row r="291" spans="1:2" x14ac:dyDescent="0.2">
      <c r="A291" t="str">
        <f>IF(C291&amp;G291&amp;D291&lt;&gt;'Funnel setup'!$K$3&amp;'Funnel setup'!$K$4&amp;'Funnel setup'!$K$6,".",IF(A290=".",1,A290+1))</f>
        <v>.</v>
      </c>
      <c r="B291" s="244" t="str">
        <f t="shared" si="4"/>
        <v/>
      </c>
    </row>
    <row r="292" spans="1:2" x14ac:dyDescent="0.2">
      <c r="A292" t="str">
        <f>IF(C292&amp;G292&amp;D292&lt;&gt;'Funnel setup'!$K$3&amp;'Funnel setup'!$K$4&amp;'Funnel setup'!$K$6,".",IF(A291=".",1,A291+1))</f>
        <v>.</v>
      </c>
      <c r="B292" s="244" t="str">
        <f t="shared" si="4"/>
        <v/>
      </c>
    </row>
    <row r="293" spans="1:2" x14ac:dyDescent="0.2">
      <c r="A293" t="str">
        <f>IF(C293&amp;G293&amp;D293&lt;&gt;'Funnel setup'!$K$3&amp;'Funnel setup'!$K$4&amp;'Funnel setup'!$K$6,".",IF(A292=".",1,A292+1))</f>
        <v>.</v>
      </c>
      <c r="B293" s="244" t="str">
        <f t="shared" si="4"/>
        <v/>
      </c>
    </row>
    <row r="294" spans="1:2" x14ac:dyDescent="0.2">
      <c r="A294" t="str">
        <f>IF(C294&amp;G294&amp;D294&lt;&gt;'Funnel setup'!$K$3&amp;'Funnel setup'!$K$4&amp;'Funnel setup'!$K$6,".",IF(A293=".",1,A293+1))</f>
        <v>.</v>
      </c>
      <c r="B294" s="244" t="str">
        <f t="shared" si="4"/>
        <v/>
      </c>
    </row>
    <row r="295" spans="1:2" x14ac:dyDescent="0.2">
      <c r="A295" t="str">
        <f>IF(C295&amp;G295&amp;D295&lt;&gt;'Funnel setup'!$K$3&amp;'Funnel setup'!$K$4&amp;'Funnel setup'!$K$6,".",IF(A294=".",1,A294+1))</f>
        <v>.</v>
      </c>
      <c r="B295" s="244" t="str">
        <f t="shared" si="4"/>
        <v/>
      </c>
    </row>
    <row r="296" spans="1:2" x14ac:dyDescent="0.2">
      <c r="A296" t="str">
        <f>IF(C296&amp;G296&amp;D296&lt;&gt;'Funnel setup'!$K$3&amp;'Funnel setup'!$K$4&amp;'Funnel setup'!$K$6,".",IF(A295=".",1,A295+1))</f>
        <v>.</v>
      </c>
      <c r="B296" s="244" t="str">
        <f t="shared" si="4"/>
        <v/>
      </c>
    </row>
    <row r="297" spans="1:2" x14ac:dyDescent="0.2">
      <c r="A297" t="str">
        <f>IF(C297&amp;G297&amp;D297&lt;&gt;'Funnel setup'!$K$3&amp;'Funnel setup'!$K$4&amp;'Funnel setup'!$K$6,".",IF(A296=".",1,A296+1))</f>
        <v>.</v>
      </c>
      <c r="B297" s="244" t="str">
        <f t="shared" si="4"/>
        <v/>
      </c>
    </row>
    <row r="298" spans="1:2" x14ac:dyDescent="0.2">
      <c r="A298" t="str">
        <f>IF(C298&amp;G298&amp;D298&lt;&gt;'Funnel setup'!$K$3&amp;'Funnel setup'!$K$4&amp;'Funnel setup'!$K$6,".",IF(A297=".",1,A297+1))</f>
        <v>.</v>
      </c>
      <c r="B298" s="244" t="str">
        <f t="shared" si="4"/>
        <v/>
      </c>
    </row>
    <row r="299" spans="1:2" x14ac:dyDescent="0.2">
      <c r="A299" t="str">
        <f>IF(C299&amp;G299&amp;D299&lt;&gt;'Funnel setup'!$K$3&amp;'Funnel setup'!$K$4&amp;'Funnel setup'!$K$6,".",IF(A298=".",1,A298+1))</f>
        <v>.</v>
      </c>
      <c r="B299" s="244" t="str">
        <f t="shared" si="4"/>
        <v/>
      </c>
    </row>
    <row r="300" spans="1:2" x14ac:dyDescent="0.2">
      <c r="A300" t="str">
        <f>IF(C300&amp;G300&amp;D300&lt;&gt;'Funnel setup'!$K$3&amp;'Funnel setup'!$K$4&amp;'Funnel setup'!$K$6,".",IF(A299=".",1,A299+1))</f>
        <v>.</v>
      </c>
      <c r="B300" s="244" t="str">
        <f t="shared" si="4"/>
        <v/>
      </c>
    </row>
    <row r="301" spans="1:2" x14ac:dyDescent="0.2">
      <c r="A301" t="str">
        <f>IF(C301&amp;G301&amp;D301&lt;&gt;'Funnel setup'!$K$3&amp;'Funnel setup'!$K$4&amp;'Funnel setup'!$K$6,".",IF(A300=".",1,A300+1))</f>
        <v>.</v>
      </c>
      <c r="B301" s="244" t="str">
        <f t="shared" si="4"/>
        <v/>
      </c>
    </row>
    <row r="302" spans="1:2" x14ac:dyDescent="0.2">
      <c r="A302" t="str">
        <f>IF(C302&amp;G302&amp;D302&lt;&gt;'Funnel setup'!$K$3&amp;'Funnel setup'!$K$4&amp;'Funnel setup'!$K$6,".",IF(A301=".",1,A301+1))</f>
        <v>.</v>
      </c>
      <c r="B302" s="244" t="str">
        <f t="shared" si="4"/>
        <v/>
      </c>
    </row>
    <row r="303" spans="1:2" x14ac:dyDescent="0.2">
      <c r="A303" t="str">
        <f>IF(C303&amp;G303&amp;D303&lt;&gt;'Funnel setup'!$K$3&amp;'Funnel setup'!$K$4&amp;'Funnel setup'!$K$6,".",IF(A302=".",1,A302+1))</f>
        <v>.</v>
      </c>
      <c r="B303" s="244" t="str">
        <f t="shared" si="4"/>
        <v/>
      </c>
    </row>
    <row r="304" spans="1:2" x14ac:dyDescent="0.2">
      <c r="A304" t="str">
        <f>IF(C304&amp;G304&amp;D304&lt;&gt;'Funnel setup'!$K$3&amp;'Funnel setup'!$K$4&amp;'Funnel setup'!$K$6,".",IF(A303=".",1,A303+1))</f>
        <v>.</v>
      </c>
      <c r="B304" s="244" t="str">
        <f t="shared" si="4"/>
        <v/>
      </c>
    </row>
    <row r="305" spans="1:2" x14ac:dyDescent="0.2">
      <c r="A305" t="str">
        <f>IF(C305&amp;G305&amp;D305&lt;&gt;'Funnel setup'!$K$3&amp;'Funnel setup'!$K$4&amp;'Funnel setup'!$K$6,".",IF(A304=".",1,A304+1))</f>
        <v>.</v>
      </c>
      <c r="B305" s="244" t="str">
        <f t="shared" si="4"/>
        <v/>
      </c>
    </row>
    <row r="306" spans="1:2" x14ac:dyDescent="0.2">
      <c r="A306" t="str">
        <f>IF(C306&amp;G306&amp;D306&lt;&gt;'Funnel setup'!$K$3&amp;'Funnel setup'!$K$4&amp;'Funnel setup'!$K$6,".",IF(A305=".",1,A305+1))</f>
        <v>.</v>
      </c>
      <c r="B306" s="244" t="str">
        <f t="shared" si="4"/>
        <v/>
      </c>
    </row>
    <row r="307" spans="1:2" x14ac:dyDescent="0.2">
      <c r="A307" t="str">
        <f>IF(C307&amp;G307&amp;D307&lt;&gt;'Funnel setup'!$K$3&amp;'Funnel setup'!$K$4&amp;'Funnel setup'!$K$6,".",IF(A306=".",1,A306+1))</f>
        <v>.</v>
      </c>
      <c r="B307" s="244" t="str">
        <f t="shared" si="4"/>
        <v/>
      </c>
    </row>
    <row r="308" spans="1:2" x14ac:dyDescent="0.2">
      <c r="A308" t="str">
        <f>IF(C308&amp;G308&amp;D308&lt;&gt;'Funnel setup'!$K$3&amp;'Funnel setup'!$K$4&amp;'Funnel setup'!$K$6,".",IF(A307=".",1,A307+1))</f>
        <v>.</v>
      </c>
      <c r="B308" s="244" t="str">
        <f t="shared" si="4"/>
        <v/>
      </c>
    </row>
    <row r="309" spans="1:2" x14ac:dyDescent="0.2">
      <c r="A309" t="str">
        <f>IF(C309&amp;G309&amp;D309&lt;&gt;'Funnel setup'!$K$3&amp;'Funnel setup'!$K$4&amp;'Funnel setup'!$K$6,".",IF(A308=".",1,A308+1))</f>
        <v>.</v>
      </c>
      <c r="B309" s="244" t="str">
        <f t="shared" si="4"/>
        <v/>
      </c>
    </row>
    <row r="310" spans="1:2" x14ac:dyDescent="0.2">
      <c r="A310" t="str">
        <f>IF(C310&amp;G310&amp;D310&lt;&gt;'Funnel setup'!$K$3&amp;'Funnel setup'!$K$4&amp;'Funnel setup'!$K$6,".",IF(A309=".",1,A309+1))</f>
        <v>.</v>
      </c>
      <c r="B310" s="244" t="str">
        <f t="shared" si="4"/>
        <v/>
      </c>
    </row>
    <row r="311" spans="1:2" x14ac:dyDescent="0.2">
      <c r="A311" t="str">
        <f>IF(C311&amp;G311&amp;D311&lt;&gt;'Funnel setup'!$K$3&amp;'Funnel setup'!$K$4&amp;'Funnel setup'!$K$6,".",IF(A310=".",1,A310+1))</f>
        <v>.</v>
      </c>
      <c r="B311" s="244" t="str">
        <f t="shared" si="4"/>
        <v/>
      </c>
    </row>
    <row r="312" spans="1:2" x14ac:dyDescent="0.2">
      <c r="A312" t="str">
        <f>IF(C312&amp;G312&amp;D312&lt;&gt;'Funnel setup'!$K$3&amp;'Funnel setup'!$K$4&amp;'Funnel setup'!$K$6,".",IF(A311=".",1,A311+1))</f>
        <v>.</v>
      </c>
      <c r="B312" s="244" t="str">
        <f t="shared" si="4"/>
        <v/>
      </c>
    </row>
    <row r="313" spans="1:2" x14ac:dyDescent="0.2">
      <c r="A313" t="str">
        <f>IF(C313&amp;G313&amp;D313&lt;&gt;'Funnel setup'!$K$3&amp;'Funnel setup'!$K$4&amp;'Funnel setup'!$K$6,".",IF(A312=".",1,A312+1))</f>
        <v>.</v>
      </c>
      <c r="B313" s="244" t="str">
        <f t="shared" si="4"/>
        <v/>
      </c>
    </row>
    <row r="314" spans="1:2" x14ac:dyDescent="0.2">
      <c r="A314" t="str">
        <f>IF(C314&amp;G314&amp;D314&lt;&gt;'Funnel setup'!$K$3&amp;'Funnel setup'!$K$4&amp;'Funnel setup'!$K$6,".",IF(A313=".",1,A313+1))</f>
        <v>.</v>
      </c>
      <c r="B314" s="244" t="str">
        <f t="shared" si="4"/>
        <v/>
      </c>
    </row>
    <row r="315" spans="1:2" x14ac:dyDescent="0.2">
      <c r="A315" t="str">
        <f>IF(C315&amp;G315&amp;D315&lt;&gt;'Funnel setup'!$K$3&amp;'Funnel setup'!$K$4&amp;'Funnel setup'!$K$6,".",IF(A314=".",1,A314+1))</f>
        <v>.</v>
      </c>
      <c r="B315" s="244" t="str">
        <f t="shared" si="4"/>
        <v/>
      </c>
    </row>
    <row r="316" spans="1:2" x14ac:dyDescent="0.2">
      <c r="A316" t="str">
        <f>IF(C316&amp;G316&amp;D316&lt;&gt;'Funnel setup'!$K$3&amp;'Funnel setup'!$K$4&amp;'Funnel setup'!$K$6,".",IF(A315=".",1,A315+1))</f>
        <v>.</v>
      </c>
      <c r="B316" s="244" t="str">
        <f t="shared" si="4"/>
        <v/>
      </c>
    </row>
    <row r="317" spans="1:2" x14ac:dyDescent="0.2">
      <c r="A317" t="str">
        <f>IF(C317&amp;G317&amp;D317&lt;&gt;'Funnel setup'!$K$3&amp;'Funnel setup'!$K$4&amp;'Funnel setup'!$K$6,".",IF(A316=".",1,A316+1))</f>
        <v>.</v>
      </c>
      <c r="B317" s="244" t="str">
        <f t="shared" si="4"/>
        <v/>
      </c>
    </row>
    <row r="318" spans="1:2" x14ac:dyDescent="0.2">
      <c r="A318" t="str">
        <f>IF(C318&amp;G318&amp;D318&lt;&gt;'Funnel setup'!$K$3&amp;'Funnel setup'!$K$4&amp;'Funnel setup'!$K$6,".",IF(A317=".",1,A317+1))</f>
        <v>.</v>
      </c>
      <c r="B318" s="244" t="str">
        <f t="shared" si="4"/>
        <v/>
      </c>
    </row>
    <row r="319" spans="1:2" x14ac:dyDescent="0.2">
      <c r="A319" t="str">
        <f>IF(C319&amp;G319&amp;D319&lt;&gt;'Funnel setup'!$K$3&amp;'Funnel setup'!$K$4&amp;'Funnel setup'!$K$6,".",IF(A318=".",1,A318+1))</f>
        <v>.</v>
      </c>
      <c r="B319" s="244" t="str">
        <f t="shared" si="4"/>
        <v/>
      </c>
    </row>
    <row r="320" spans="1:2" x14ac:dyDescent="0.2">
      <c r="A320" t="str">
        <f>IF(C320&amp;G320&amp;D320&lt;&gt;'Funnel setup'!$K$3&amp;'Funnel setup'!$K$4&amp;'Funnel setup'!$K$6,".",IF(A319=".",1,A319+1))</f>
        <v>.</v>
      </c>
      <c r="B320" s="244" t="str">
        <f t="shared" si="4"/>
        <v/>
      </c>
    </row>
    <row r="321" spans="1:2" x14ac:dyDescent="0.2">
      <c r="A321" t="str">
        <f>IF(C321&amp;G321&amp;D321&lt;&gt;'Funnel setup'!$K$3&amp;'Funnel setup'!$K$4&amp;'Funnel setup'!$K$6,".",IF(A320=".",1,A320+1))</f>
        <v>.</v>
      </c>
      <c r="B321" s="244" t="str">
        <f t="shared" si="4"/>
        <v/>
      </c>
    </row>
    <row r="322" spans="1:2" x14ac:dyDescent="0.2">
      <c r="A322" t="str">
        <f>IF(C322&amp;G322&amp;D322&lt;&gt;'Funnel setup'!$K$3&amp;'Funnel setup'!$K$4&amp;'Funnel setup'!$K$6,".",IF(A321=".",1,A321+1))</f>
        <v>.</v>
      </c>
      <c r="B322" s="244" t="str">
        <f t="shared" ref="B322:B385" si="5">C322&amp;D322&amp;F322&amp;G322</f>
        <v/>
      </c>
    </row>
    <row r="323" spans="1:2" x14ac:dyDescent="0.2">
      <c r="A323" t="str">
        <f>IF(C323&amp;G323&amp;D323&lt;&gt;'Funnel setup'!$K$3&amp;'Funnel setup'!$K$4&amp;'Funnel setup'!$K$6,".",IF(A322=".",1,A322+1))</f>
        <v>.</v>
      </c>
      <c r="B323" s="244" t="str">
        <f t="shared" si="5"/>
        <v/>
      </c>
    </row>
    <row r="324" spans="1:2" x14ac:dyDescent="0.2">
      <c r="A324" t="str">
        <f>IF(C324&amp;G324&amp;D324&lt;&gt;'Funnel setup'!$K$3&amp;'Funnel setup'!$K$4&amp;'Funnel setup'!$K$6,".",IF(A323=".",1,A323+1))</f>
        <v>.</v>
      </c>
      <c r="B324" s="244" t="str">
        <f t="shared" si="5"/>
        <v/>
      </c>
    </row>
    <row r="325" spans="1:2" x14ac:dyDescent="0.2">
      <c r="A325" t="str">
        <f>IF(C325&amp;G325&amp;D325&lt;&gt;'Funnel setup'!$K$3&amp;'Funnel setup'!$K$4&amp;'Funnel setup'!$K$6,".",IF(A324=".",1,A324+1))</f>
        <v>.</v>
      </c>
      <c r="B325" s="244" t="str">
        <f t="shared" si="5"/>
        <v/>
      </c>
    </row>
    <row r="326" spans="1:2" x14ac:dyDescent="0.2">
      <c r="A326" t="str">
        <f>IF(C326&amp;G326&amp;D326&lt;&gt;'Funnel setup'!$K$3&amp;'Funnel setup'!$K$4&amp;'Funnel setup'!$K$6,".",IF(A325=".",1,A325+1))</f>
        <v>.</v>
      </c>
      <c r="B326" s="244" t="str">
        <f t="shared" si="5"/>
        <v/>
      </c>
    </row>
    <row r="327" spans="1:2" x14ac:dyDescent="0.2">
      <c r="A327" t="str">
        <f>IF(C327&amp;G327&amp;D327&lt;&gt;'Funnel setup'!$K$3&amp;'Funnel setup'!$K$4&amp;'Funnel setup'!$K$6,".",IF(A326=".",1,A326+1))</f>
        <v>.</v>
      </c>
      <c r="B327" s="244" t="str">
        <f t="shared" si="5"/>
        <v/>
      </c>
    </row>
    <row r="328" spans="1:2" x14ac:dyDescent="0.2">
      <c r="A328" t="str">
        <f>IF(C328&amp;G328&amp;D328&lt;&gt;'Funnel setup'!$K$3&amp;'Funnel setup'!$K$4&amp;'Funnel setup'!$K$6,".",IF(A327=".",1,A327+1))</f>
        <v>.</v>
      </c>
      <c r="B328" s="244" t="str">
        <f t="shared" si="5"/>
        <v/>
      </c>
    </row>
    <row r="329" spans="1:2" x14ac:dyDescent="0.2">
      <c r="A329" t="str">
        <f>IF(C329&amp;G329&amp;D329&lt;&gt;'Funnel setup'!$K$3&amp;'Funnel setup'!$K$4&amp;'Funnel setup'!$K$6,".",IF(A328=".",1,A328+1))</f>
        <v>.</v>
      </c>
      <c r="B329" s="244" t="str">
        <f t="shared" si="5"/>
        <v/>
      </c>
    </row>
    <row r="330" spans="1:2" x14ac:dyDescent="0.2">
      <c r="A330" t="str">
        <f>IF(C330&amp;G330&amp;D330&lt;&gt;'Funnel setup'!$K$3&amp;'Funnel setup'!$K$4&amp;'Funnel setup'!$K$6,".",IF(A329=".",1,A329+1))</f>
        <v>.</v>
      </c>
      <c r="B330" s="244" t="str">
        <f t="shared" si="5"/>
        <v/>
      </c>
    </row>
    <row r="331" spans="1:2" x14ac:dyDescent="0.2">
      <c r="A331" t="str">
        <f>IF(C331&amp;G331&amp;D331&lt;&gt;'Funnel setup'!$K$3&amp;'Funnel setup'!$K$4&amp;'Funnel setup'!$K$6,".",IF(A330=".",1,A330+1))</f>
        <v>.</v>
      </c>
      <c r="B331" s="244" t="str">
        <f t="shared" si="5"/>
        <v/>
      </c>
    </row>
    <row r="332" spans="1:2" x14ac:dyDescent="0.2">
      <c r="A332" t="str">
        <f>IF(C332&amp;G332&amp;D332&lt;&gt;'Funnel setup'!$K$3&amp;'Funnel setup'!$K$4&amp;'Funnel setup'!$K$6,".",IF(A331=".",1,A331+1))</f>
        <v>.</v>
      </c>
      <c r="B332" s="244" t="str">
        <f t="shared" si="5"/>
        <v/>
      </c>
    </row>
    <row r="333" spans="1:2" x14ac:dyDescent="0.2">
      <c r="A333" t="str">
        <f>IF(C333&amp;G333&amp;D333&lt;&gt;'Funnel setup'!$K$3&amp;'Funnel setup'!$K$4&amp;'Funnel setup'!$K$6,".",IF(A332=".",1,A332+1))</f>
        <v>.</v>
      </c>
      <c r="B333" s="244" t="str">
        <f t="shared" si="5"/>
        <v/>
      </c>
    </row>
    <row r="334" spans="1:2" x14ac:dyDescent="0.2">
      <c r="A334" t="str">
        <f>IF(C334&amp;G334&amp;D334&lt;&gt;'Funnel setup'!$K$3&amp;'Funnel setup'!$K$4&amp;'Funnel setup'!$K$6,".",IF(A333=".",1,A333+1))</f>
        <v>.</v>
      </c>
      <c r="B334" s="244" t="str">
        <f t="shared" si="5"/>
        <v/>
      </c>
    </row>
    <row r="335" spans="1:2" x14ac:dyDescent="0.2">
      <c r="A335" t="str">
        <f>IF(C335&amp;G335&amp;D335&lt;&gt;'Funnel setup'!$K$3&amp;'Funnel setup'!$K$4&amp;'Funnel setup'!$K$6,".",IF(A334=".",1,A334+1))</f>
        <v>.</v>
      </c>
      <c r="B335" s="244" t="str">
        <f t="shared" si="5"/>
        <v/>
      </c>
    </row>
    <row r="336" spans="1:2" x14ac:dyDescent="0.2">
      <c r="A336" t="str">
        <f>IF(C336&amp;G336&amp;D336&lt;&gt;'Funnel setup'!$K$3&amp;'Funnel setup'!$K$4&amp;'Funnel setup'!$K$6,".",IF(A335=".",1,A335+1))</f>
        <v>.</v>
      </c>
      <c r="B336" s="244" t="str">
        <f t="shared" si="5"/>
        <v/>
      </c>
    </row>
    <row r="337" spans="1:2" x14ac:dyDescent="0.2">
      <c r="A337" t="str">
        <f>IF(C337&amp;G337&amp;D337&lt;&gt;'Funnel setup'!$K$3&amp;'Funnel setup'!$K$4&amp;'Funnel setup'!$K$6,".",IF(A336=".",1,A336+1))</f>
        <v>.</v>
      </c>
      <c r="B337" s="244" t="str">
        <f t="shared" si="5"/>
        <v/>
      </c>
    </row>
    <row r="338" spans="1:2" x14ac:dyDescent="0.2">
      <c r="A338" t="str">
        <f>IF(C338&amp;G338&amp;D338&lt;&gt;'Funnel setup'!$K$3&amp;'Funnel setup'!$K$4&amp;'Funnel setup'!$K$6,".",IF(A337=".",1,A337+1))</f>
        <v>.</v>
      </c>
      <c r="B338" s="244" t="str">
        <f t="shared" si="5"/>
        <v/>
      </c>
    </row>
    <row r="339" spans="1:2" x14ac:dyDescent="0.2">
      <c r="A339" t="str">
        <f>IF(C339&amp;G339&amp;D339&lt;&gt;'Funnel setup'!$K$3&amp;'Funnel setup'!$K$4&amp;'Funnel setup'!$K$6,".",IF(A338=".",1,A338+1))</f>
        <v>.</v>
      </c>
      <c r="B339" s="244" t="str">
        <f t="shared" si="5"/>
        <v/>
      </c>
    </row>
    <row r="340" spans="1:2" x14ac:dyDescent="0.2">
      <c r="A340" t="str">
        <f>IF(C340&amp;G340&amp;D340&lt;&gt;'Funnel setup'!$K$3&amp;'Funnel setup'!$K$4&amp;'Funnel setup'!$K$6,".",IF(A339=".",1,A339+1))</f>
        <v>.</v>
      </c>
      <c r="B340" s="244" t="str">
        <f t="shared" si="5"/>
        <v/>
      </c>
    </row>
    <row r="341" spans="1:2" x14ac:dyDescent="0.2">
      <c r="A341" t="str">
        <f>IF(C341&amp;G341&amp;D341&lt;&gt;'Funnel setup'!$K$3&amp;'Funnel setup'!$K$4&amp;'Funnel setup'!$K$6,".",IF(A340=".",1,A340+1))</f>
        <v>.</v>
      </c>
      <c r="B341" s="244" t="str">
        <f t="shared" si="5"/>
        <v/>
      </c>
    </row>
    <row r="342" spans="1:2" x14ac:dyDescent="0.2">
      <c r="A342" t="str">
        <f>IF(C342&amp;G342&amp;D342&lt;&gt;'Funnel setup'!$K$3&amp;'Funnel setup'!$K$4&amp;'Funnel setup'!$K$6,".",IF(A341=".",1,A341+1))</f>
        <v>.</v>
      </c>
      <c r="B342" s="244" t="str">
        <f t="shared" si="5"/>
        <v/>
      </c>
    </row>
    <row r="343" spans="1:2" x14ac:dyDescent="0.2">
      <c r="A343" t="str">
        <f>IF(C343&amp;G343&amp;D343&lt;&gt;'Funnel setup'!$K$3&amp;'Funnel setup'!$K$4&amp;'Funnel setup'!$K$6,".",IF(A342=".",1,A342+1))</f>
        <v>.</v>
      </c>
      <c r="B343" s="244" t="str">
        <f t="shared" si="5"/>
        <v/>
      </c>
    </row>
    <row r="344" spans="1:2" x14ac:dyDescent="0.2">
      <c r="A344" t="str">
        <f>IF(C344&amp;G344&amp;D344&lt;&gt;'Funnel setup'!$K$3&amp;'Funnel setup'!$K$4&amp;'Funnel setup'!$K$6,".",IF(A343=".",1,A343+1))</f>
        <v>.</v>
      </c>
      <c r="B344" s="244" t="str">
        <f t="shared" si="5"/>
        <v/>
      </c>
    </row>
    <row r="345" spans="1:2" x14ac:dyDescent="0.2">
      <c r="A345" t="str">
        <f>IF(C345&amp;G345&amp;D345&lt;&gt;'Funnel setup'!$K$3&amp;'Funnel setup'!$K$4&amp;'Funnel setup'!$K$6,".",IF(A344=".",1,A344+1))</f>
        <v>.</v>
      </c>
      <c r="B345" s="244" t="str">
        <f t="shared" si="5"/>
        <v/>
      </c>
    </row>
    <row r="346" spans="1:2" x14ac:dyDescent="0.2">
      <c r="A346" t="str">
        <f>IF(C346&amp;G346&amp;D346&lt;&gt;'Funnel setup'!$K$3&amp;'Funnel setup'!$K$4&amp;'Funnel setup'!$K$6,".",IF(A345=".",1,A345+1))</f>
        <v>.</v>
      </c>
      <c r="B346" s="244" t="str">
        <f t="shared" si="5"/>
        <v/>
      </c>
    </row>
    <row r="347" spans="1:2" x14ac:dyDescent="0.2">
      <c r="A347" t="str">
        <f>IF(C347&amp;G347&amp;D347&lt;&gt;'Funnel setup'!$K$3&amp;'Funnel setup'!$K$4&amp;'Funnel setup'!$K$6,".",IF(A346=".",1,A346+1))</f>
        <v>.</v>
      </c>
      <c r="B347" s="244" t="str">
        <f t="shared" si="5"/>
        <v/>
      </c>
    </row>
    <row r="348" spans="1:2" x14ac:dyDescent="0.2">
      <c r="A348" t="str">
        <f>IF(C348&amp;G348&amp;D348&lt;&gt;'Funnel setup'!$K$3&amp;'Funnel setup'!$K$4&amp;'Funnel setup'!$K$6,".",IF(A347=".",1,A347+1))</f>
        <v>.</v>
      </c>
      <c r="B348" s="244" t="str">
        <f t="shared" si="5"/>
        <v/>
      </c>
    </row>
    <row r="349" spans="1:2" x14ac:dyDescent="0.2">
      <c r="A349" t="str">
        <f>IF(C349&amp;G349&amp;D349&lt;&gt;'Funnel setup'!$K$3&amp;'Funnel setup'!$K$4&amp;'Funnel setup'!$K$6,".",IF(A348=".",1,A348+1))</f>
        <v>.</v>
      </c>
      <c r="B349" s="244" t="str">
        <f t="shared" si="5"/>
        <v/>
      </c>
    </row>
    <row r="350" spans="1:2" x14ac:dyDescent="0.2">
      <c r="A350" t="str">
        <f>IF(C350&amp;G350&amp;D350&lt;&gt;'Funnel setup'!$K$3&amp;'Funnel setup'!$K$4&amp;'Funnel setup'!$K$6,".",IF(A349=".",1,A349+1))</f>
        <v>.</v>
      </c>
      <c r="B350" s="244" t="str">
        <f t="shared" si="5"/>
        <v/>
      </c>
    </row>
    <row r="351" spans="1:2" x14ac:dyDescent="0.2">
      <c r="A351" t="str">
        <f>IF(C351&amp;G351&amp;D351&lt;&gt;'Funnel setup'!$K$3&amp;'Funnel setup'!$K$4&amp;'Funnel setup'!$K$6,".",IF(A350=".",1,A350+1))</f>
        <v>.</v>
      </c>
      <c r="B351" s="244" t="str">
        <f t="shared" si="5"/>
        <v/>
      </c>
    </row>
    <row r="352" spans="1:2" x14ac:dyDescent="0.2">
      <c r="A352" t="str">
        <f>IF(C352&amp;G352&amp;D352&lt;&gt;'Funnel setup'!$K$3&amp;'Funnel setup'!$K$4&amp;'Funnel setup'!$K$6,".",IF(A351=".",1,A351+1))</f>
        <v>.</v>
      </c>
      <c r="B352" s="244" t="str">
        <f t="shared" si="5"/>
        <v/>
      </c>
    </row>
    <row r="353" spans="1:2" x14ac:dyDescent="0.2">
      <c r="A353" t="str">
        <f>IF(C353&amp;G353&amp;D353&lt;&gt;'Funnel setup'!$K$3&amp;'Funnel setup'!$K$4&amp;'Funnel setup'!$K$6,".",IF(A352=".",1,A352+1))</f>
        <v>.</v>
      </c>
      <c r="B353" s="244" t="str">
        <f t="shared" si="5"/>
        <v/>
      </c>
    </row>
    <row r="354" spans="1:2" x14ac:dyDescent="0.2">
      <c r="A354" t="str">
        <f>IF(C354&amp;G354&amp;D354&lt;&gt;'Funnel setup'!$K$3&amp;'Funnel setup'!$K$4&amp;'Funnel setup'!$K$6,".",IF(A353=".",1,A353+1))</f>
        <v>.</v>
      </c>
      <c r="B354" s="244" t="str">
        <f t="shared" si="5"/>
        <v/>
      </c>
    </row>
    <row r="355" spans="1:2" x14ac:dyDescent="0.2">
      <c r="A355" t="str">
        <f>IF(C355&amp;G355&amp;D355&lt;&gt;'Funnel setup'!$K$3&amp;'Funnel setup'!$K$4&amp;'Funnel setup'!$K$6,".",IF(A354=".",1,A354+1))</f>
        <v>.</v>
      </c>
      <c r="B355" s="244" t="str">
        <f t="shared" si="5"/>
        <v/>
      </c>
    </row>
    <row r="356" spans="1:2" x14ac:dyDescent="0.2">
      <c r="A356" t="str">
        <f>IF(C356&amp;G356&amp;D356&lt;&gt;'Funnel setup'!$K$3&amp;'Funnel setup'!$K$4&amp;'Funnel setup'!$K$6,".",IF(A355=".",1,A355+1))</f>
        <v>.</v>
      </c>
      <c r="B356" s="244" t="str">
        <f t="shared" si="5"/>
        <v/>
      </c>
    </row>
    <row r="357" spans="1:2" x14ac:dyDescent="0.2">
      <c r="A357" t="str">
        <f>IF(C357&amp;G357&amp;D357&lt;&gt;'Funnel setup'!$K$3&amp;'Funnel setup'!$K$4&amp;'Funnel setup'!$K$6,".",IF(A356=".",1,A356+1))</f>
        <v>.</v>
      </c>
      <c r="B357" s="244" t="str">
        <f t="shared" si="5"/>
        <v/>
      </c>
    </row>
    <row r="358" spans="1:2" x14ac:dyDescent="0.2">
      <c r="A358" t="str">
        <f>IF(C358&amp;G358&amp;D358&lt;&gt;'Funnel setup'!$K$3&amp;'Funnel setup'!$K$4&amp;'Funnel setup'!$K$6,".",IF(A357=".",1,A357+1))</f>
        <v>.</v>
      </c>
      <c r="B358" s="244" t="str">
        <f t="shared" si="5"/>
        <v/>
      </c>
    </row>
    <row r="359" spans="1:2" x14ac:dyDescent="0.2">
      <c r="A359" t="str">
        <f>IF(C359&amp;G359&amp;D359&lt;&gt;'Funnel setup'!$K$3&amp;'Funnel setup'!$K$4&amp;'Funnel setup'!$K$6,".",IF(A358=".",1,A358+1))</f>
        <v>.</v>
      </c>
      <c r="B359" s="244" t="str">
        <f t="shared" si="5"/>
        <v/>
      </c>
    </row>
    <row r="360" spans="1:2" x14ac:dyDescent="0.2">
      <c r="A360" t="str">
        <f>IF(C360&amp;G360&amp;D360&lt;&gt;'Funnel setup'!$K$3&amp;'Funnel setup'!$K$4&amp;'Funnel setup'!$K$6,".",IF(A359=".",1,A359+1))</f>
        <v>.</v>
      </c>
      <c r="B360" s="244" t="str">
        <f t="shared" si="5"/>
        <v/>
      </c>
    </row>
    <row r="361" spans="1:2" x14ac:dyDescent="0.2">
      <c r="A361" t="str">
        <f>IF(C361&amp;G361&amp;D361&lt;&gt;'Funnel setup'!$K$3&amp;'Funnel setup'!$K$4&amp;'Funnel setup'!$K$6,".",IF(A360=".",1,A360+1))</f>
        <v>.</v>
      </c>
      <c r="B361" s="244" t="str">
        <f t="shared" si="5"/>
        <v/>
      </c>
    </row>
    <row r="362" spans="1:2" x14ac:dyDescent="0.2">
      <c r="A362" t="str">
        <f>IF(C362&amp;G362&amp;D362&lt;&gt;'Funnel setup'!$K$3&amp;'Funnel setup'!$K$4&amp;'Funnel setup'!$K$6,".",IF(A361=".",1,A361+1))</f>
        <v>.</v>
      </c>
      <c r="B362" s="244" t="str">
        <f t="shared" si="5"/>
        <v/>
      </c>
    </row>
    <row r="363" spans="1:2" x14ac:dyDescent="0.2">
      <c r="A363" t="str">
        <f>IF(C363&amp;G363&amp;D363&lt;&gt;'Funnel setup'!$K$3&amp;'Funnel setup'!$K$4&amp;'Funnel setup'!$K$6,".",IF(A362=".",1,A362+1))</f>
        <v>.</v>
      </c>
      <c r="B363" s="244" t="str">
        <f t="shared" si="5"/>
        <v/>
      </c>
    </row>
    <row r="364" spans="1:2" x14ac:dyDescent="0.2">
      <c r="A364" t="str">
        <f>IF(C364&amp;G364&amp;D364&lt;&gt;'Funnel setup'!$K$3&amp;'Funnel setup'!$K$4&amp;'Funnel setup'!$K$6,".",IF(A363=".",1,A363+1))</f>
        <v>.</v>
      </c>
      <c r="B364" s="244" t="str">
        <f t="shared" si="5"/>
        <v/>
      </c>
    </row>
    <row r="365" spans="1:2" x14ac:dyDescent="0.2">
      <c r="A365" t="str">
        <f>IF(C365&amp;G365&amp;D365&lt;&gt;'Funnel setup'!$K$3&amp;'Funnel setup'!$K$4&amp;'Funnel setup'!$K$6,".",IF(A364=".",1,A364+1))</f>
        <v>.</v>
      </c>
      <c r="B365" s="244" t="str">
        <f t="shared" si="5"/>
        <v/>
      </c>
    </row>
    <row r="366" spans="1:2" x14ac:dyDescent="0.2">
      <c r="A366" t="str">
        <f>IF(C366&amp;G366&amp;D366&lt;&gt;'Funnel setup'!$K$3&amp;'Funnel setup'!$K$4&amp;'Funnel setup'!$K$6,".",IF(A365=".",1,A365+1))</f>
        <v>.</v>
      </c>
      <c r="B366" s="244" t="str">
        <f t="shared" si="5"/>
        <v/>
      </c>
    </row>
    <row r="367" spans="1:2" x14ac:dyDescent="0.2">
      <c r="A367" t="str">
        <f>IF(C367&amp;G367&amp;D367&lt;&gt;'Funnel setup'!$K$3&amp;'Funnel setup'!$K$4&amp;'Funnel setup'!$K$6,".",IF(A366=".",1,A366+1))</f>
        <v>.</v>
      </c>
      <c r="B367" s="244" t="str">
        <f t="shared" si="5"/>
        <v/>
      </c>
    </row>
    <row r="368" spans="1:2" x14ac:dyDescent="0.2">
      <c r="A368" t="str">
        <f>IF(C368&amp;G368&amp;D368&lt;&gt;'Funnel setup'!$K$3&amp;'Funnel setup'!$K$4&amp;'Funnel setup'!$K$6,".",IF(A367=".",1,A367+1))</f>
        <v>.</v>
      </c>
      <c r="B368" s="244" t="str">
        <f t="shared" si="5"/>
        <v/>
      </c>
    </row>
    <row r="369" spans="1:2" x14ac:dyDescent="0.2">
      <c r="A369" t="str">
        <f>IF(C369&amp;G369&amp;D369&lt;&gt;'Funnel setup'!$K$3&amp;'Funnel setup'!$K$4&amp;'Funnel setup'!$K$6,".",IF(A368=".",1,A368+1))</f>
        <v>.</v>
      </c>
      <c r="B369" s="244" t="str">
        <f t="shared" si="5"/>
        <v/>
      </c>
    </row>
    <row r="370" spans="1:2" x14ac:dyDescent="0.2">
      <c r="A370" t="str">
        <f>IF(C370&amp;G370&amp;D370&lt;&gt;'Funnel setup'!$K$3&amp;'Funnel setup'!$K$4&amp;'Funnel setup'!$K$6,".",IF(A369=".",1,A369+1))</f>
        <v>.</v>
      </c>
      <c r="B370" s="244" t="str">
        <f t="shared" si="5"/>
        <v/>
      </c>
    </row>
    <row r="371" spans="1:2" x14ac:dyDescent="0.2">
      <c r="A371" t="str">
        <f>IF(C371&amp;G371&amp;D371&lt;&gt;'Funnel setup'!$K$3&amp;'Funnel setup'!$K$4&amp;'Funnel setup'!$K$6,".",IF(A370=".",1,A370+1))</f>
        <v>.</v>
      </c>
      <c r="B371" s="244" t="str">
        <f t="shared" si="5"/>
        <v/>
      </c>
    </row>
    <row r="372" spans="1:2" x14ac:dyDescent="0.2">
      <c r="A372" t="str">
        <f>IF(C372&amp;G372&amp;D372&lt;&gt;'Funnel setup'!$K$3&amp;'Funnel setup'!$K$4&amp;'Funnel setup'!$K$6,".",IF(A371=".",1,A371+1))</f>
        <v>.</v>
      </c>
      <c r="B372" s="244" t="str">
        <f t="shared" si="5"/>
        <v/>
      </c>
    </row>
    <row r="373" spans="1:2" x14ac:dyDescent="0.2">
      <c r="A373" t="str">
        <f>IF(C373&amp;G373&amp;D373&lt;&gt;'Funnel setup'!$K$3&amp;'Funnel setup'!$K$4&amp;'Funnel setup'!$K$6,".",IF(A372=".",1,A372+1))</f>
        <v>.</v>
      </c>
      <c r="B373" s="244" t="str">
        <f t="shared" si="5"/>
        <v/>
      </c>
    </row>
    <row r="374" spans="1:2" x14ac:dyDescent="0.2">
      <c r="A374" t="str">
        <f>IF(C374&amp;G374&amp;D374&lt;&gt;'Funnel setup'!$K$3&amp;'Funnel setup'!$K$4&amp;'Funnel setup'!$K$6,".",IF(A373=".",1,A373+1))</f>
        <v>.</v>
      </c>
      <c r="B374" s="244" t="str">
        <f t="shared" si="5"/>
        <v/>
      </c>
    </row>
    <row r="375" spans="1:2" x14ac:dyDescent="0.2">
      <c r="A375" t="str">
        <f>IF(C375&amp;G375&amp;D375&lt;&gt;'Funnel setup'!$K$3&amp;'Funnel setup'!$K$4&amp;'Funnel setup'!$K$6,".",IF(A374=".",1,A374+1))</f>
        <v>.</v>
      </c>
      <c r="B375" s="244" t="str">
        <f t="shared" si="5"/>
        <v/>
      </c>
    </row>
    <row r="376" spans="1:2" x14ac:dyDescent="0.2">
      <c r="A376" t="str">
        <f>IF(C376&amp;G376&amp;D376&lt;&gt;'Funnel setup'!$K$3&amp;'Funnel setup'!$K$4&amp;'Funnel setup'!$K$6,".",IF(A375=".",1,A375+1))</f>
        <v>.</v>
      </c>
      <c r="B376" s="244" t="str">
        <f t="shared" si="5"/>
        <v/>
      </c>
    </row>
    <row r="377" spans="1:2" x14ac:dyDescent="0.2">
      <c r="A377" t="str">
        <f>IF(C377&amp;G377&amp;D377&lt;&gt;'Funnel setup'!$K$3&amp;'Funnel setup'!$K$4&amp;'Funnel setup'!$K$6,".",IF(A376=".",1,A376+1))</f>
        <v>.</v>
      </c>
      <c r="B377" s="244" t="str">
        <f t="shared" si="5"/>
        <v/>
      </c>
    </row>
    <row r="378" spans="1:2" x14ac:dyDescent="0.2">
      <c r="A378" t="str">
        <f>IF(C378&amp;G378&amp;D378&lt;&gt;'Funnel setup'!$K$3&amp;'Funnel setup'!$K$4&amp;'Funnel setup'!$K$6,".",IF(A377=".",1,A377+1))</f>
        <v>.</v>
      </c>
      <c r="B378" s="244" t="str">
        <f t="shared" si="5"/>
        <v/>
      </c>
    </row>
    <row r="379" spans="1:2" x14ac:dyDescent="0.2">
      <c r="A379" t="str">
        <f>IF(C379&amp;G379&amp;D379&lt;&gt;'Funnel setup'!$K$3&amp;'Funnel setup'!$K$4&amp;'Funnel setup'!$K$6,".",IF(A378=".",1,A378+1))</f>
        <v>.</v>
      </c>
      <c r="B379" s="244" t="str">
        <f t="shared" si="5"/>
        <v/>
      </c>
    </row>
    <row r="380" spans="1:2" x14ac:dyDescent="0.2">
      <c r="A380" t="str">
        <f>IF(C380&amp;G380&amp;D380&lt;&gt;'Funnel setup'!$K$3&amp;'Funnel setup'!$K$4&amp;'Funnel setup'!$K$6,".",IF(A379=".",1,A379+1))</f>
        <v>.</v>
      </c>
      <c r="B380" s="244" t="str">
        <f t="shared" si="5"/>
        <v/>
      </c>
    </row>
    <row r="381" spans="1:2" x14ac:dyDescent="0.2">
      <c r="A381" t="str">
        <f>IF(C381&amp;G381&amp;D381&lt;&gt;'Funnel setup'!$K$3&amp;'Funnel setup'!$K$4&amp;'Funnel setup'!$K$6,".",IF(A380=".",1,A380+1))</f>
        <v>.</v>
      </c>
      <c r="B381" s="244" t="str">
        <f t="shared" si="5"/>
        <v/>
      </c>
    </row>
    <row r="382" spans="1:2" x14ac:dyDescent="0.2">
      <c r="A382" t="str">
        <f>IF(C382&amp;G382&amp;D382&lt;&gt;'Funnel setup'!$K$3&amp;'Funnel setup'!$K$4&amp;'Funnel setup'!$K$6,".",IF(A381=".",1,A381+1))</f>
        <v>.</v>
      </c>
      <c r="B382" s="244" t="str">
        <f t="shared" si="5"/>
        <v/>
      </c>
    </row>
    <row r="383" spans="1:2" x14ac:dyDescent="0.2">
      <c r="A383" t="str">
        <f>IF(C383&amp;G383&amp;D383&lt;&gt;'Funnel setup'!$K$3&amp;'Funnel setup'!$K$4&amp;'Funnel setup'!$K$6,".",IF(A382=".",1,A382+1))</f>
        <v>.</v>
      </c>
      <c r="B383" s="244" t="str">
        <f t="shared" si="5"/>
        <v/>
      </c>
    </row>
    <row r="384" spans="1:2" x14ac:dyDescent="0.2">
      <c r="A384" t="str">
        <f>IF(C384&amp;G384&amp;D384&lt;&gt;'Funnel setup'!$K$3&amp;'Funnel setup'!$K$4&amp;'Funnel setup'!$K$6,".",IF(A383=".",1,A383+1))</f>
        <v>.</v>
      </c>
      <c r="B384" s="244" t="str">
        <f t="shared" si="5"/>
        <v/>
      </c>
    </row>
    <row r="385" spans="1:2" x14ac:dyDescent="0.2">
      <c r="A385" t="str">
        <f>IF(C385&amp;G385&amp;D385&lt;&gt;'Funnel setup'!$K$3&amp;'Funnel setup'!$K$4&amp;'Funnel setup'!$K$6,".",IF(A384=".",1,A384+1))</f>
        <v>.</v>
      </c>
      <c r="B385" s="244" t="str">
        <f t="shared" si="5"/>
        <v/>
      </c>
    </row>
    <row r="386" spans="1:2" x14ac:dyDescent="0.2">
      <c r="A386" t="str">
        <f>IF(C386&amp;G386&amp;D386&lt;&gt;'Funnel setup'!$K$3&amp;'Funnel setup'!$K$4&amp;'Funnel setup'!$K$6,".",IF(A385=".",1,A385+1))</f>
        <v>.</v>
      </c>
      <c r="B386" s="244" t="str">
        <f t="shared" ref="B386:B449" si="6">C386&amp;D386&amp;F386&amp;G386</f>
        <v/>
      </c>
    </row>
    <row r="387" spans="1:2" x14ac:dyDescent="0.2">
      <c r="A387" t="str">
        <f>IF(C387&amp;G387&amp;D387&lt;&gt;'Funnel setup'!$K$3&amp;'Funnel setup'!$K$4&amp;'Funnel setup'!$K$6,".",IF(A386=".",1,A386+1))</f>
        <v>.</v>
      </c>
      <c r="B387" s="244" t="str">
        <f t="shared" si="6"/>
        <v/>
      </c>
    </row>
    <row r="388" spans="1:2" x14ac:dyDescent="0.2">
      <c r="A388" t="str">
        <f>IF(C388&amp;G388&amp;D388&lt;&gt;'Funnel setup'!$K$3&amp;'Funnel setup'!$K$4&amp;'Funnel setup'!$K$6,".",IF(A387=".",1,A387+1))</f>
        <v>.</v>
      </c>
      <c r="B388" s="244" t="str">
        <f t="shared" si="6"/>
        <v/>
      </c>
    </row>
    <row r="389" spans="1:2" x14ac:dyDescent="0.2">
      <c r="A389" t="str">
        <f>IF(C389&amp;G389&amp;D389&lt;&gt;'Funnel setup'!$K$3&amp;'Funnel setup'!$K$4&amp;'Funnel setup'!$K$6,".",IF(A388=".",1,A388+1))</f>
        <v>.</v>
      </c>
      <c r="B389" s="244" t="str">
        <f t="shared" si="6"/>
        <v/>
      </c>
    </row>
    <row r="390" spans="1:2" x14ac:dyDescent="0.2">
      <c r="A390" t="str">
        <f>IF(C390&amp;G390&amp;D390&lt;&gt;'Funnel setup'!$K$3&amp;'Funnel setup'!$K$4&amp;'Funnel setup'!$K$6,".",IF(A389=".",1,A389+1))</f>
        <v>.</v>
      </c>
      <c r="B390" s="244" t="str">
        <f t="shared" si="6"/>
        <v/>
      </c>
    </row>
    <row r="391" spans="1:2" x14ac:dyDescent="0.2">
      <c r="A391" t="str">
        <f>IF(C391&amp;G391&amp;D391&lt;&gt;'Funnel setup'!$K$3&amp;'Funnel setup'!$K$4&amp;'Funnel setup'!$K$6,".",IF(A390=".",1,A390+1))</f>
        <v>.</v>
      </c>
      <c r="B391" s="244" t="str">
        <f t="shared" si="6"/>
        <v/>
      </c>
    </row>
    <row r="392" spans="1:2" x14ac:dyDescent="0.2">
      <c r="A392" t="str">
        <f>IF(C392&amp;G392&amp;D392&lt;&gt;'Funnel setup'!$K$3&amp;'Funnel setup'!$K$4&amp;'Funnel setup'!$K$6,".",IF(A391=".",1,A391+1))</f>
        <v>.</v>
      </c>
      <c r="B392" s="244" t="str">
        <f t="shared" si="6"/>
        <v/>
      </c>
    </row>
    <row r="393" spans="1:2" x14ac:dyDescent="0.2">
      <c r="A393" t="str">
        <f>IF(C393&amp;G393&amp;D393&lt;&gt;'Funnel setup'!$K$3&amp;'Funnel setup'!$K$4&amp;'Funnel setup'!$K$6,".",IF(A392=".",1,A392+1))</f>
        <v>.</v>
      </c>
      <c r="B393" s="244" t="str">
        <f t="shared" si="6"/>
        <v/>
      </c>
    </row>
    <row r="394" spans="1:2" x14ac:dyDescent="0.2">
      <c r="A394" t="str">
        <f>IF(C394&amp;G394&amp;D394&lt;&gt;'Funnel setup'!$K$3&amp;'Funnel setup'!$K$4&amp;'Funnel setup'!$K$6,".",IF(A393=".",1,A393+1))</f>
        <v>.</v>
      </c>
      <c r="B394" s="244" t="str">
        <f t="shared" si="6"/>
        <v/>
      </c>
    </row>
    <row r="395" spans="1:2" x14ac:dyDescent="0.2">
      <c r="A395" t="str">
        <f>IF(C395&amp;G395&amp;D395&lt;&gt;'Funnel setup'!$K$3&amp;'Funnel setup'!$K$4&amp;'Funnel setup'!$K$6,".",IF(A394=".",1,A394+1))</f>
        <v>.</v>
      </c>
      <c r="B395" s="244" t="str">
        <f t="shared" si="6"/>
        <v/>
      </c>
    </row>
    <row r="396" spans="1:2" x14ac:dyDescent="0.2">
      <c r="A396" t="str">
        <f>IF(C396&amp;G396&amp;D396&lt;&gt;'Funnel setup'!$K$3&amp;'Funnel setup'!$K$4&amp;'Funnel setup'!$K$6,".",IF(A395=".",1,A395+1))</f>
        <v>.</v>
      </c>
      <c r="B396" s="244" t="str">
        <f t="shared" si="6"/>
        <v/>
      </c>
    </row>
    <row r="397" spans="1:2" x14ac:dyDescent="0.2">
      <c r="A397" t="str">
        <f>IF(C397&amp;G397&amp;D397&lt;&gt;'Funnel setup'!$K$3&amp;'Funnel setup'!$K$4&amp;'Funnel setup'!$K$6,".",IF(A396=".",1,A396+1))</f>
        <v>.</v>
      </c>
      <c r="B397" s="244" t="str">
        <f t="shared" si="6"/>
        <v/>
      </c>
    </row>
    <row r="398" spans="1:2" x14ac:dyDescent="0.2">
      <c r="A398" t="str">
        <f>IF(C398&amp;G398&amp;D398&lt;&gt;'Funnel setup'!$K$3&amp;'Funnel setup'!$K$4&amp;'Funnel setup'!$K$6,".",IF(A397=".",1,A397+1))</f>
        <v>.</v>
      </c>
      <c r="B398" s="244" t="str">
        <f t="shared" si="6"/>
        <v/>
      </c>
    </row>
    <row r="399" spans="1:2" x14ac:dyDescent="0.2">
      <c r="A399" t="str">
        <f>IF(C399&amp;G399&amp;D399&lt;&gt;'Funnel setup'!$K$3&amp;'Funnel setup'!$K$4&amp;'Funnel setup'!$K$6,".",IF(A398=".",1,A398+1))</f>
        <v>.</v>
      </c>
      <c r="B399" s="244" t="str">
        <f t="shared" si="6"/>
        <v/>
      </c>
    </row>
    <row r="400" spans="1:2" x14ac:dyDescent="0.2">
      <c r="A400" t="str">
        <f>IF(C400&amp;G400&amp;D400&lt;&gt;'Funnel setup'!$K$3&amp;'Funnel setup'!$K$4&amp;'Funnel setup'!$K$6,".",IF(A399=".",1,A399+1))</f>
        <v>.</v>
      </c>
      <c r="B400" s="244" t="str">
        <f t="shared" si="6"/>
        <v/>
      </c>
    </row>
    <row r="401" spans="1:2" x14ac:dyDescent="0.2">
      <c r="A401" t="str">
        <f>IF(C401&amp;G401&amp;D401&lt;&gt;'Funnel setup'!$K$3&amp;'Funnel setup'!$K$4&amp;'Funnel setup'!$K$6,".",IF(A400=".",1,A400+1))</f>
        <v>.</v>
      </c>
      <c r="B401" s="244" t="str">
        <f t="shared" si="6"/>
        <v/>
      </c>
    </row>
    <row r="402" spans="1:2" x14ac:dyDescent="0.2">
      <c r="A402" t="str">
        <f>IF(C402&amp;G402&amp;D402&lt;&gt;'Funnel setup'!$K$3&amp;'Funnel setup'!$K$4&amp;'Funnel setup'!$K$6,".",IF(A401=".",1,A401+1))</f>
        <v>.</v>
      </c>
      <c r="B402" s="244" t="str">
        <f t="shared" si="6"/>
        <v/>
      </c>
    </row>
    <row r="403" spans="1:2" x14ac:dyDescent="0.2">
      <c r="A403" t="str">
        <f>IF(C403&amp;G403&amp;D403&lt;&gt;'Funnel setup'!$K$3&amp;'Funnel setup'!$K$4&amp;'Funnel setup'!$K$6,".",IF(A402=".",1,A402+1))</f>
        <v>.</v>
      </c>
      <c r="B403" s="244" t="str">
        <f t="shared" si="6"/>
        <v/>
      </c>
    </row>
    <row r="404" spans="1:2" x14ac:dyDescent="0.2">
      <c r="A404" t="str">
        <f>IF(C404&amp;G404&amp;D404&lt;&gt;'Funnel setup'!$K$3&amp;'Funnel setup'!$K$4&amp;'Funnel setup'!$K$6,".",IF(A403=".",1,A403+1))</f>
        <v>.</v>
      </c>
      <c r="B404" s="244" t="str">
        <f t="shared" si="6"/>
        <v/>
      </c>
    </row>
    <row r="405" spans="1:2" x14ac:dyDescent="0.2">
      <c r="A405" t="str">
        <f>IF(C405&amp;G405&amp;D405&lt;&gt;'Funnel setup'!$K$3&amp;'Funnel setup'!$K$4&amp;'Funnel setup'!$K$6,".",IF(A404=".",1,A404+1))</f>
        <v>.</v>
      </c>
      <c r="B405" s="244" t="str">
        <f t="shared" si="6"/>
        <v/>
      </c>
    </row>
    <row r="406" spans="1:2" x14ac:dyDescent="0.2">
      <c r="A406" t="str">
        <f>IF(C406&amp;G406&amp;D406&lt;&gt;'Funnel setup'!$K$3&amp;'Funnel setup'!$K$4&amp;'Funnel setup'!$K$6,".",IF(A405=".",1,A405+1))</f>
        <v>.</v>
      </c>
      <c r="B406" s="244" t="str">
        <f t="shared" si="6"/>
        <v/>
      </c>
    </row>
    <row r="407" spans="1:2" x14ac:dyDescent="0.2">
      <c r="A407" t="str">
        <f>IF(C407&amp;G407&amp;D407&lt;&gt;'Funnel setup'!$K$3&amp;'Funnel setup'!$K$4&amp;'Funnel setup'!$K$6,".",IF(A406=".",1,A406+1))</f>
        <v>.</v>
      </c>
      <c r="B407" s="244" t="str">
        <f t="shared" si="6"/>
        <v/>
      </c>
    </row>
    <row r="408" spans="1:2" x14ac:dyDescent="0.2">
      <c r="A408" t="str">
        <f>IF(C408&amp;G408&amp;D408&lt;&gt;'Funnel setup'!$K$3&amp;'Funnel setup'!$K$4&amp;'Funnel setup'!$K$6,".",IF(A407=".",1,A407+1))</f>
        <v>.</v>
      </c>
      <c r="B408" s="244" t="str">
        <f t="shared" si="6"/>
        <v/>
      </c>
    </row>
    <row r="409" spans="1:2" x14ac:dyDescent="0.2">
      <c r="A409" t="str">
        <f>IF(C409&amp;G409&amp;D409&lt;&gt;'Funnel setup'!$K$3&amp;'Funnel setup'!$K$4&amp;'Funnel setup'!$K$6,".",IF(A408=".",1,A408+1))</f>
        <v>.</v>
      </c>
      <c r="B409" s="244" t="str">
        <f t="shared" si="6"/>
        <v/>
      </c>
    </row>
    <row r="410" spans="1:2" x14ac:dyDescent="0.2">
      <c r="A410" t="str">
        <f>IF(C410&amp;G410&amp;D410&lt;&gt;'Funnel setup'!$K$3&amp;'Funnel setup'!$K$4&amp;'Funnel setup'!$K$6,".",IF(A409=".",1,A409+1))</f>
        <v>.</v>
      </c>
      <c r="B410" s="244" t="str">
        <f t="shared" si="6"/>
        <v/>
      </c>
    </row>
    <row r="411" spans="1:2" x14ac:dyDescent="0.2">
      <c r="A411" t="str">
        <f>IF(C411&amp;G411&amp;D411&lt;&gt;'Funnel setup'!$K$3&amp;'Funnel setup'!$K$4&amp;'Funnel setup'!$K$6,".",IF(A410=".",1,A410+1))</f>
        <v>.</v>
      </c>
      <c r="B411" s="244" t="str">
        <f t="shared" si="6"/>
        <v/>
      </c>
    </row>
    <row r="412" spans="1:2" x14ac:dyDescent="0.2">
      <c r="A412" t="str">
        <f>IF(C412&amp;G412&amp;D412&lt;&gt;'Funnel setup'!$K$3&amp;'Funnel setup'!$K$4&amp;'Funnel setup'!$K$6,".",IF(A411=".",1,A411+1))</f>
        <v>.</v>
      </c>
      <c r="B412" s="244" t="str">
        <f t="shared" si="6"/>
        <v/>
      </c>
    </row>
    <row r="413" spans="1:2" x14ac:dyDescent="0.2">
      <c r="A413" t="str">
        <f>IF(C413&amp;G413&amp;D413&lt;&gt;'Funnel setup'!$K$3&amp;'Funnel setup'!$K$4&amp;'Funnel setup'!$K$6,".",IF(A412=".",1,A412+1))</f>
        <v>.</v>
      </c>
      <c r="B413" s="244" t="str">
        <f t="shared" si="6"/>
        <v/>
      </c>
    </row>
    <row r="414" spans="1:2" x14ac:dyDescent="0.2">
      <c r="A414" t="str">
        <f>IF(C414&amp;G414&amp;D414&lt;&gt;'Funnel setup'!$K$3&amp;'Funnel setup'!$K$4&amp;'Funnel setup'!$K$6,".",IF(A413=".",1,A413+1))</f>
        <v>.</v>
      </c>
      <c r="B414" s="244" t="str">
        <f t="shared" si="6"/>
        <v/>
      </c>
    </row>
    <row r="415" spans="1:2" x14ac:dyDescent="0.2">
      <c r="A415" t="str">
        <f>IF(C415&amp;G415&amp;D415&lt;&gt;'Funnel setup'!$K$3&amp;'Funnel setup'!$K$4&amp;'Funnel setup'!$K$6,".",IF(A414=".",1,A414+1))</f>
        <v>.</v>
      </c>
      <c r="B415" s="244" t="str">
        <f t="shared" si="6"/>
        <v/>
      </c>
    </row>
    <row r="416" spans="1:2" x14ac:dyDescent="0.2">
      <c r="A416" t="str">
        <f>IF(C416&amp;G416&amp;D416&lt;&gt;'Funnel setup'!$K$3&amp;'Funnel setup'!$K$4&amp;'Funnel setup'!$K$6,".",IF(A415=".",1,A415+1))</f>
        <v>.</v>
      </c>
      <c r="B416" s="244" t="str">
        <f t="shared" si="6"/>
        <v/>
      </c>
    </row>
    <row r="417" spans="1:2" x14ac:dyDescent="0.2">
      <c r="A417" t="str">
        <f>IF(C417&amp;G417&amp;D417&lt;&gt;'Funnel setup'!$K$3&amp;'Funnel setup'!$K$4&amp;'Funnel setup'!$K$6,".",IF(A416=".",1,A416+1))</f>
        <v>.</v>
      </c>
      <c r="B417" s="244" t="str">
        <f t="shared" si="6"/>
        <v/>
      </c>
    </row>
    <row r="418" spans="1:2" x14ac:dyDescent="0.2">
      <c r="A418" t="str">
        <f>IF(C418&amp;G418&amp;D418&lt;&gt;'Funnel setup'!$K$3&amp;'Funnel setup'!$K$4&amp;'Funnel setup'!$K$6,".",IF(A417=".",1,A417+1))</f>
        <v>.</v>
      </c>
      <c r="B418" s="244" t="str">
        <f t="shared" si="6"/>
        <v/>
      </c>
    </row>
    <row r="419" spans="1:2" x14ac:dyDescent="0.2">
      <c r="A419" t="str">
        <f>IF(C419&amp;G419&amp;D419&lt;&gt;'Funnel setup'!$K$3&amp;'Funnel setup'!$K$4&amp;'Funnel setup'!$K$6,".",IF(A418=".",1,A418+1))</f>
        <v>.</v>
      </c>
      <c r="B419" s="244" t="str">
        <f t="shared" si="6"/>
        <v/>
      </c>
    </row>
    <row r="420" spans="1:2" x14ac:dyDescent="0.2">
      <c r="A420" t="str">
        <f>IF(C420&amp;G420&amp;D420&lt;&gt;'Funnel setup'!$K$3&amp;'Funnel setup'!$K$4&amp;'Funnel setup'!$K$6,".",IF(A419=".",1,A419+1))</f>
        <v>.</v>
      </c>
      <c r="B420" s="244" t="str">
        <f t="shared" si="6"/>
        <v/>
      </c>
    </row>
    <row r="421" spans="1:2" x14ac:dyDescent="0.2">
      <c r="A421" t="str">
        <f>IF(C421&amp;G421&amp;D421&lt;&gt;'Funnel setup'!$K$3&amp;'Funnel setup'!$K$4&amp;'Funnel setup'!$K$6,".",IF(A420=".",1,A420+1))</f>
        <v>.</v>
      </c>
      <c r="B421" s="244" t="str">
        <f t="shared" si="6"/>
        <v/>
      </c>
    </row>
    <row r="422" spans="1:2" x14ac:dyDescent="0.2">
      <c r="A422" t="str">
        <f>IF(C422&amp;G422&amp;D422&lt;&gt;'Funnel setup'!$K$3&amp;'Funnel setup'!$K$4&amp;'Funnel setup'!$K$6,".",IF(A421=".",1,A421+1))</f>
        <v>.</v>
      </c>
      <c r="B422" s="244" t="str">
        <f t="shared" si="6"/>
        <v/>
      </c>
    </row>
    <row r="423" spans="1:2" x14ac:dyDescent="0.2">
      <c r="A423" t="str">
        <f>IF(C423&amp;G423&amp;D423&lt;&gt;'Funnel setup'!$K$3&amp;'Funnel setup'!$K$4&amp;'Funnel setup'!$K$6,".",IF(A422=".",1,A422+1))</f>
        <v>.</v>
      </c>
      <c r="B423" s="244" t="str">
        <f t="shared" si="6"/>
        <v/>
      </c>
    </row>
    <row r="424" spans="1:2" x14ac:dyDescent="0.2">
      <c r="A424" t="str">
        <f>IF(C424&amp;G424&amp;D424&lt;&gt;'Funnel setup'!$K$3&amp;'Funnel setup'!$K$4&amp;'Funnel setup'!$K$6,".",IF(A423=".",1,A423+1))</f>
        <v>.</v>
      </c>
      <c r="B424" s="244" t="str">
        <f t="shared" si="6"/>
        <v/>
      </c>
    </row>
    <row r="425" spans="1:2" x14ac:dyDescent="0.2">
      <c r="A425" t="str">
        <f>IF(C425&amp;G425&amp;D425&lt;&gt;'Funnel setup'!$K$3&amp;'Funnel setup'!$K$4&amp;'Funnel setup'!$K$6,".",IF(A424=".",1,A424+1))</f>
        <v>.</v>
      </c>
      <c r="B425" s="244" t="str">
        <f t="shared" si="6"/>
        <v/>
      </c>
    </row>
    <row r="426" spans="1:2" x14ac:dyDescent="0.2">
      <c r="A426" t="str">
        <f>IF(C426&amp;G426&amp;D426&lt;&gt;'Funnel setup'!$K$3&amp;'Funnel setup'!$K$4&amp;'Funnel setup'!$K$6,".",IF(A425=".",1,A425+1))</f>
        <v>.</v>
      </c>
      <c r="B426" s="244" t="str">
        <f t="shared" si="6"/>
        <v/>
      </c>
    </row>
    <row r="427" spans="1:2" x14ac:dyDescent="0.2">
      <c r="A427" t="str">
        <f>IF(C427&amp;G427&amp;D427&lt;&gt;'Funnel setup'!$K$3&amp;'Funnel setup'!$K$4&amp;'Funnel setup'!$K$6,".",IF(A426=".",1,A426+1))</f>
        <v>.</v>
      </c>
      <c r="B427" s="244" t="str">
        <f t="shared" si="6"/>
        <v/>
      </c>
    </row>
    <row r="428" spans="1:2" x14ac:dyDescent="0.2">
      <c r="A428" t="str">
        <f>IF(C428&amp;G428&amp;D428&lt;&gt;'Funnel setup'!$K$3&amp;'Funnel setup'!$K$4&amp;'Funnel setup'!$K$6,".",IF(A427=".",1,A427+1))</f>
        <v>.</v>
      </c>
      <c r="B428" s="244" t="str">
        <f t="shared" si="6"/>
        <v/>
      </c>
    </row>
    <row r="429" spans="1:2" x14ac:dyDescent="0.2">
      <c r="A429" t="str">
        <f>IF(C429&amp;G429&amp;D429&lt;&gt;'Funnel setup'!$K$3&amp;'Funnel setup'!$K$4&amp;'Funnel setup'!$K$6,".",IF(A428=".",1,A428+1))</f>
        <v>.</v>
      </c>
      <c r="B429" s="244" t="str">
        <f t="shared" si="6"/>
        <v/>
      </c>
    </row>
    <row r="430" spans="1:2" x14ac:dyDescent="0.2">
      <c r="A430" t="str">
        <f>IF(C430&amp;G430&amp;D430&lt;&gt;'Funnel setup'!$K$3&amp;'Funnel setup'!$K$4&amp;'Funnel setup'!$K$6,".",IF(A429=".",1,A429+1))</f>
        <v>.</v>
      </c>
      <c r="B430" s="244" t="str">
        <f t="shared" si="6"/>
        <v/>
      </c>
    </row>
    <row r="431" spans="1:2" x14ac:dyDescent="0.2">
      <c r="A431" t="str">
        <f>IF(C431&amp;G431&amp;D431&lt;&gt;'Funnel setup'!$K$3&amp;'Funnel setup'!$K$4&amp;'Funnel setup'!$K$6,".",IF(A430=".",1,A430+1))</f>
        <v>.</v>
      </c>
      <c r="B431" s="244" t="str">
        <f t="shared" si="6"/>
        <v/>
      </c>
    </row>
    <row r="432" spans="1:2" x14ac:dyDescent="0.2">
      <c r="A432" t="str">
        <f>IF(C432&amp;G432&amp;D432&lt;&gt;'Funnel setup'!$K$3&amp;'Funnel setup'!$K$4&amp;'Funnel setup'!$K$6,".",IF(A431=".",1,A431+1))</f>
        <v>.</v>
      </c>
      <c r="B432" s="244" t="str">
        <f t="shared" si="6"/>
        <v/>
      </c>
    </row>
    <row r="433" spans="1:2" x14ac:dyDescent="0.2">
      <c r="A433" t="str">
        <f>IF(C433&amp;G433&amp;D433&lt;&gt;'Funnel setup'!$K$3&amp;'Funnel setup'!$K$4&amp;'Funnel setup'!$K$6,".",IF(A432=".",1,A432+1))</f>
        <v>.</v>
      </c>
      <c r="B433" s="244" t="str">
        <f t="shared" si="6"/>
        <v/>
      </c>
    </row>
    <row r="434" spans="1:2" x14ac:dyDescent="0.2">
      <c r="A434" t="str">
        <f>IF(C434&amp;G434&amp;D434&lt;&gt;'Funnel setup'!$K$3&amp;'Funnel setup'!$K$4&amp;'Funnel setup'!$K$6,".",IF(A433=".",1,A433+1))</f>
        <v>.</v>
      </c>
      <c r="B434" s="244" t="str">
        <f t="shared" si="6"/>
        <v/>
      </c>
    </row>
    <row r="435" spans="1:2" x14ac:dyDescent="0.2">
      <c r="A435" t="str">
        <f>IF(C435&amp;G435&amp;D435&lt;&gt;'Funnel setup'!$K$3&amp;'Funnel setup'!$K$4&amp;'Funnel setup'!$K$6,".",IF(A434=".",1,A434+1))</f>
        <v>.</v>
      </c>
      <c r="B435" s="244" t="str">
        <f t="shared" si="6"/>
        <v/>
      </c>
    </row>
    <row r="436" spans="1:2" x14ac:dyDescent="0.2">
      <c r="A436" t="str">
        <f>IF(C436&amp;G436&amp;D436&lt;&gt;'Funnel setup'!$K$3&amp;'Funnel setup'!$K$4&amp;'Funnel setup'!$K$6,".",IF(A435=".",1,A435+1))</f>
        <v>.</v>
      </c>
      <c r="B436" s="244" t="str">
        <f t="shared" si="6"/>
        <v/>
      </c>
    </row>
    <row r="437" spans="1:2" x14ac:dyDescent="0.2">
      <c r="A437" t="str">
        <f>IF(C437&amp;G437&amp;D437&lt;&gt;'Funnel setup'!$K$3&amp;'Funnel setup'!$K$4&amp;'Funnel setup'!$K$6,".",IF(A436=".",1,A436+1))</f>
        <v>.</v>
      </c>
      <c r="B437" s="244" t="str">
        <f t="shared" si="6"/>
        <v/>
      </c>
    </row>
    <row r="438" spans="1:2" x14ac:dyDescent="0.2">
      <c r="A438" t="str">
        <f>IF(C438&amp;G438&amp;D438&lt;&gt;'Funnel setup'!$K$3&amp;'Funnel setup'!$K$4&amp;'Funnel setup'!$K$6,".",IF(A437=".",1,A437+1))</f>
        <v>.</v>
      </c>
      <c r="B438" s="244" t="str">
        <f t="shared" si="6"/>
        <v/>
      </c>
    </row>
    <row r="439" spans="1:2" x14ac:dyDescent="0.2">
      <c r="A439" t="str">
        <f>IF(C439&amp;G439&amp;D439&lt;&gt;'Funnel setup'!$K$3&amp;'Funnel setup'!$K$4&amp;'Funnel setup'!$K$6,".",IF(A438=".",1,A438+1))</f>
        <v>.</v>
      </c>
      <c r="B439" s="244" t="str">
        <f t="shared" si="6"/>
        <v/>
      </c>
    </row>
    <row r="440" spans="1:2" x14ac:dyDescent="0.2">
      <c r="A440" t="str">
        <f>IF(C440&amp;G440&amp;D440&lt;&gt;'Funnel setup'!$K$3&amp;'Funnel setup'!$K$4&amp;'Funnel setup'!$K$6,".",IF(A439=".",1,A439+1))</f>
        <v>.</v>
      </c>
      <c r="B440" s="244" t="str">
        <f t="shared" si="6"/>
        <v/>
      </c>
    </row>
    <row r="441" spans="1:2" x14ac:dyDescent="0.2">
      <c r="A441" t="str">
        <f>IF(C441&amp;G441&amp;D441&lt;&gt;'Funnel setup'!$K$3&amp;'Funnel setup'!$K$4&amp;'Funnel setup'!$K$6,".",IF(A440=".",1,A440+1))</f>
        <v>.</v>
      </c>
      <c r="B441" s="244" t="str">
        <f t="shared" si="6"/>
        <v/>
      </c>
    </row>
    <row r="442" spans="1:2" x14ac:dyDescent="0.2">
      <c r="A442" t="str">
        <f>IF(C442&amp;G442&amp;D442&lt;&gt;'Funnel setup'!$K$3&amp;'Funnel setup'!$K$4&amp;'Funnel setup'!$K$6,".",IF(A441=".",1,A441+1))</f>
        <v>.</v>
      </c>
      <c r="B442" s="244" t="str">
        <f t="shared" si="6"/>
        <v/>
      </c>
    </row>
    <row r="443" spans="1:2" x14ac:dyDescent="0.2">
      <c r="A443" t="str">
        <f>IF(C443&amp;G443&amp;D443&lt;&gt;'Funnel setup'!$K$3&amp;'Funnel setup'!$K$4&amp;'Funnel setup'!$K$6,".",IF(A442=".",1,A442+1))</f>
        <v>.</v>
      </c>
      <c r="B443" s="244" t="str">
        <f t="shared" si="6"/>
        <v/>
      </c>
    </row>
    <row r="444" spans="1:2" x14ac:dyDescent="0.2">
      <c r="A444" t="str">
        <f>IF(C444&amp;G444&amp;D444&lt;&gt;'Funnel setup'!$K$3&amp;'Funnel setup'!$K$4&amp;'Funnel setup'!$K$6,".",IF(A443=".",1,A443+1))</f>
        <v>.</v>
      </c>
      <c r="B444" s="244" t="str">
        <f t="shared" si="6"/>
        <v/>
      </c>
    </row>
    <row r="445" spans="1:2" x14ac:dyDescent="0.2">
      <c r="A445" t="str">
        <f>IF(C445&amp;G445&amp;D445&lt;&gt;'Funnel setup'!$K$3&amp;'Funnel setup'!$K$4&amp;'Funnel setup'!$K$6,".",IF(A444=".",1,A444+1))</f>
        <v>.</v>
      </c>
      <c r="B445" s="244" t="str">
        <f t="shared" si="6"/>
        <v/>
      </c>
    </row>
    <row r="446" spans="1:2" x14ac:dyDescent="0.2">
      <c r="A446" t="str">
        <f>IF(C446&amp;G446&amp;D446&lt;&gt;'Funnel setup'!$K$3&amp;'Funnel setup'!$K$4&amp;'Funnel setup'!$K$6,".",IF(A445=".",1,A445+1))</f>
        <v>.</v>
      </c>
      <c r="B446" s="244" t="str">
        <f t="shared" si="6"/>
        <v/>
      </c>
    </row>
    <row r="447" spans="1:2" x14ac:dyDescent="0.2">
      <c r="A447" t="str">
        <f>IF(C447&amp;G447&amp;D447&lt;&gt;'Funnel setup'!$K$3&amp;'Funnel setup'!$K$4&amp;'Funnel setup'!$K$6,".",IF(A446=".",1,A446+1))</f>
        <v>.</v>
      </c>
      <c r="B447" s="244" t="str">
        <f t="shared" si="6"/>
        <v/>
      </c>
    </row>
    <row r="448" spans="1:2" x14ac:dyDescent="0.2">
      <c r="A448" t="str">
        <f>IF(C448&amp;G448&amp;D448&lt;&gt;'Funnel setup'!$K$3&amp;'Funnel setup'!$K$4&amp;'Funnel setup'!$K$6,".",IF(A447=".",1,A447+1))</f>
        <v>.</v>
      </c>
      <c r="B448" s="244" t="str">
        <f t="shared" si="6"/>
        <v/>
      </c>
    </row>
    <row r="449" spans="1:2" x14ac:dyDescent="0.2">
      <c r="A449" t="str">
        <f>IF(C449&amp;G449&amp;D449&lt;&gt;'Funnel setup'!$K$3&amp;'Funnel setup'!$K$4&amp;'Funnel setup'!$K$6,".",IF(A448=".",1,A448+1))</f>
        <v>.</v>
      </c>
      <c r="B449" s="244" t="str">
        <f t="shared" si="6"/>
        <v/>
      </c>
    </row>
    <row r="450" spans="1:2" x14ac:dyDescent="0.2">
      <c r="A450" t="str">
        <f>IF(C450&amp;G450&amp;D450&lt;&gt;'Funnel setup'!$K$3&amp;'Funnel setup'!$K$4&amp;'Funnel setup'!$K$6,".",IF(A449=".",1,A449+1))</f>
        <v>.</v>
      </c>
      <c r="B450" s="244" t="str">
        <f t="shared" ref="B450:B513" si="7">C450&amp;D450&amp;F450&amp;G450</f>
        <v/>
      </c>
    </row>
    <row r="451" spans="1:2" x14ac:dyDescent="0.2">
      <c r="A451" t="str">
        <f>IF(C451&amp;G451&amp;D451&lt;&gt;'Funnel setup'!$K$3&amp;'Funnel setup'!$K$4&amp;'Funnel setup'!$K$6,".",IF(A450=".",1,A450+1))</f>
        <v>.</v>
      </c>
      <c r="B451" s="244" t="str">
        <f t="shared" si="7"/>
        <v/>
      </c>
    </row>
    <row r="452" spans="1:2" x14ac:dyDescent="0.2">
      <c r="A452" t="str">
        <f>IF(C452&amp;G452&amp;D452&lt;&gt;'Funnel setup'!$K$3&amp;'Funnel setup'!$K$4&amp;'Funnel setup'!$K$6,".",IF(A451=".",1,A451+1))</f>
        <v>.</v>
      </c>
      <c r="B452" s="244" t="str">
        <f t="shared" si="7"/>
        <v/>
      </c>
    </row>
    <row r="453" spans="1:2" x14ac:dyDescent="0.2">
      <c r="A453" t="str">
        <f>IF(C453&amp;G453&amp;D453&lt;&gt;'Funnel setup'!$K$3&amp;'Funnel setup'!$K$4&amp;'Funnel setup'!$K$6,".",IF(A452=".",1,A452+1))</f>
        <v>.</v>
      </c>
      <c r="B453" s="244" t="str">
        <f t="shared" si="7"/>
        <v/>
      </c>
    </row>
    <row r="454" spans="1:2" x14ac:dyDescent="0.2">
      <c r="A454" t="str">
        <f>IF(C454&amp;G454&amp;D454&lt;&gt;'Funnel setup'!$K$3&amp;'Funnel setup'!$K$4&amp;'Funnel setup'!$K$6,".",IF(A453=".",1,A453+1))</f>
        <v>.</v>
      </c>
      <c r="B454" s="244" t="str">
        <f t="shared" si="7"/>
        <v/>
      </c>
    </row>
    <row r="455" spans="1:2" x14ac:dyDescent="0.2">
      <c r="A455" t="str">
        <f>IF(C455&amp;G455&amp;D455&lt;&gt;'Funnel setup'!$K$3&amp;'Funnel setup'!$K$4&amp;'Funnel setup'!$K$6,".",IF(A454=".",1,A454+1))</f>
        <v>.</v>
      </c>
      <c r="B455" s="244" t="str">
        <f t="shared" si="7"/>
        <v/>
      </c>
    </row>
    <row r="456" spans="1:2" x14ac:dyDescent="0.2">
      <c r="A456" t="str">
        <f>IF(C456&amp;G456&amp;D456&lt;&gt;'Funnel setup'!$K$3&amp;'Funnel setup'!$K$4&amp;'Funnel setup'!$K$6,".",IF(A455=".",1,A455+1))</f>
        <v>.</v>
      </c>
      <c r="B456" s="244" t="str">
        <f t="shared" si="7"/>
        <v/>
      </c>
    </row>
    <row r="457" spans="1:2" x14ac:dyDescent="0.2">
      <c r="A457" t="str">
        <f>IF(C457&amp;G457&amp;D457&lt;&gt;'Funnel setup'!$K$3&amp;'Funnel setup'!$K$4&amp;'Funnel setup'!$K$6,".",IF(A456=".",1,A456+1))</f>
        <v>.</v>
      </c>
      <c r="B457" s="244" t="str">
        <f t="shared" si="7"/>
        <v/>
      </c>
    </row>
    <row r="458" spans="1:2" x14ac:dyDescent="0.2">
      <c r="A458" t="str">
        <f>IF(C458&amp;G458&amp;D458&lt;&gt;'Funnel setup'!$K$3&amp;'Funnel setup'!$K$4&amp;'Funnel setup'!$K$6,".",IF(A457=".",1,A457+1))</f>
        <v>.</v>
      </c>
      <c r="B458" s="244" t="str">
        <f t="shared" si="7"/>
        <v/>
      </c>
    </row>
    <row r="459" spans="1:2" x14ac:dyDescent="0.2">
      <c r="A459" t="str">
        <f>IF(C459&amp;G459&amp;D459&lt;&gt;'Funnel setup'!$K$3&amp;'Funnel setup'!$K$4&amp;'Funnel setup'!$K$6,".",IF(A458=".",1,A458+1))</f>
        <v>.</v>
      </c>
      <c r="B459" s="244" t="str">
        <f t="shared" si="7"/>
        <v/>
      </c>
    </row>
    <row r="460" spans="1:2" x14ac:dyDescent="0.2">
      <c r="A460" t="str">
        <f>IF(C460&amp;G460&amp;D460&lt;&gt;'Funnel setup'!$K$3&amp;'Funnel setup'!$K$4&amp;'Funnel setup'!$K$6,".",IF(A459=".",1,A459+1))</f>
        <v>.</v>
      </c>
      <c r="B460" s="244" t="str">
        <f t="shared" si="7"/>
        <v/>
      </c>
    </row>
    <row r="461" spans="1:2" x14ac:dyDescent="0.2">
      <c r="A461" t="str">
        <f>IF(C461&amp;G461&amp;D461&lt;&gt;'Funnel setup'!$K$3&amp;'Funnel setup'!$K$4&amp;'Funnel setup'!$K$6,".",IF(A460=".",1,A460+1))</f>
        <v>.</v>
      </c>
      <c r="B461" s="244" t="str">
        <f t="shared" si="7"/>
        <v/>
      </c>
    </row>
    <row r="462" spans="1:2" x14ac:dyDescent="0.2">
      <c r="A462" t="str">
        <f>IF(C462&amp;G462&amp;D462&lt;&gt;'Funnel setup'!$K$3&amp;'Funnel setup'!$K$4&amp;'Funnel setup'!$K$6,".",IF(A461=".",1,A461+1))</f>
        <v>.</v>
      </c>
      <c r="B462" s="244" t="str">
        <f t="shared" si="7"/>
        <v/>
      </c>
    </row>
    <row r="463" spans="1:2" x14ac:dyDescent="0.2">
      <c r="A463" t="str">
        <f>IF(C463&amp;G463&amp;D463&lt;&gt;'Funnel setup'!$K$3&amp;'Funnel setup'!$K$4&amp;'Funnel setup'!$K$6,".",IF(A462=".",1,A462+1))</f>
        <v>.</v>
      </c>
      <c r="B463" s="244" t="str">
        <f t="shared" si="7"/>
        <v/>
      </c>
    </row>
    <row r="464" spans="1:2" x14ac:dyDescent="0.2">
      <c r="A464" t="str">
        <f>IF(C464&amp;G464&amp;D464&lt;&gt;'Funnel setup'!$K$3&amp;'Funnel setup'!$K$4&amp;'Funnel setup'!$K$6,".",IF(A463=".",1,A463+1))</f>
        <v>.</v>
      </c>
      <c r="B464" s="244" t="str">
        <f t="shared" si="7"/>
        <v/>
      </c>
    </row>
    <row r="465" spans="1:2" x14ac:dyDescent="0.2">
      <c r="A465" t="str">
        <f>IF(C465&amp;G465&amp;D465&lt;&gt;'Funnel setup'!$K$3&amp;'Funnel setup'!$K$4&amp;'Funnel setup'!$K$6,".",IF(A464=".",1,A464+1))</f>
        <v>.</v>
      </c>
      <c r="B465" s="244" t="str">
        <f t="shared" si="7"/>
        <v/>
      </c>
    </row>
    <row r="466" spans="1:2" x14ac:dyDescent="0.2">
      <c r="A466" t="str">
        <f>IF(C466&amp;G466&amp;D466&lt;&gt;'Funnel setup'!$K$3&amp;'Funnel setup'!$K$4&amp;'Funnel setup'!$K$6,".",IF(A465=".",1,A465+1))</f>
        <v>.</v>
      </c>
      <c r="B466" s="244" t="str">
        <f t="shared" si="7"/>
        <v/>
      </c>
    </row>
    <row r="467" spans="1:2" x14ac:dyDescent="0.2">
      <c r="A467" t="str">
        <f>IF(C467&amp;G467&amp;D467&lt;&gt;'Funnel setup'!$K$3&amp;'Funnel setup'!$K$4&amp;'Funnel setup'!$K$6,".",IF(A466=".",1,A466+1))</f>
        <v>.</v>
      </c>
      <c r="B467" s="244" t="str">
        <f t="shared" si="7"/>
        <v/>
      </c>
    </row>
    <row r="468" spans="1:2" x14ac:dyDescent="0.2">
      <c r="A468" t="str">
        <f>IF(C468&amp;G468&amp;D468&lt;&gt;'Funnel setup'!$K$3&amp;'Funnel setup'!$K$4&amp;'Funnel setup'!$K$6,".",IF(A467=".",1,A467+1))</f>
        <v>.</v>
      </c>
      <c r="B468" s="244" t="str">
        <f t="shared" si="7"/>
        <v/>
      </c>
    </row>
    <row r="469" spans="1:2" x14ac:dyDescent="0.2">
      <c r="A469" t="str">
        <f>IF(C469&amp;G469&amp;D469&lt;&gt;'Funnel setup'!$K$3&amp;'Funnel setup'!$K$4&amp;'Funnel setup'!$K$6,".",IF(A468=".",1,A468+1))</f>
        <v>.</v>
      </c>
      <c r="B469" s="244" t="str">
        <f t="shared" si="7"/>
        <v/>
      </c>
    </row>
    <row r="470" spans="1:2" x14ac:dyDescent="0.2">
      <c r="A470" t="str">
        <f>IF(C470&amp;G470&amp;D470&lt;&gt;'Funnel setup'!$K$3&amp;'Funnel setup'!$K$4&amp;'Funnel setup'!$K$6,".",IF(A469=".",1,A469+1))</f>
        <v>.</v>
      </c>
      <c r="B470" s="244" t="str">
        <f t="shared" si="7"/>
        <v/>
      </c>
    </row>
    <row r="471" spans="1:2" x14ac:dyDescent="0.2">
      <c r="A471" t="str">
        <f>IF(C471&amp;G471&amp;D471&lt;&gt;'Funnel setup'!$K$3&amp;'Funnel setup'!$K$4&amp;'Funnel setup'!$K$6,".",IF(A470=".",1,A470+1))</f>
        <v>.</v>
      </c>
      <c r="B471" s="244" t="str">
        <f t="shared" si="7"/>
        <v/>
      </c>
    </row>
    <row r="472" spans="1:2" x14ac:dyDescent="0.2">
      <c r="A472" t="str">
        <f>IF(C472&amp;G472&amp;D472&lt;&gt;'Funnel setup'!$K$3&amp;'Funnel setup'!$K$4&amp;'Funnel setup'!$K$6,".",IF(A471=".",1,A471+1))</f>
        <v>.</v>
      </c>
      <c r="B472" s="244" t="str">
        <f t="shared" si="7"/>
        <v/>
      </c>
    </row>
    <row r="473" spans="1:2" x14ac:dyDescent="0.2">
      <c r="A473" t="str">
        <f>IF(C473&amp;G473&amp;D473&lt;&gt;'Funnel setup'!$K$3&amp;'Funnel setup'!$K$4&amp;'Funnel setup'!$K$6,".",IF(A472=".",1,A472+1))</f>
        <v>.</v>
      </c>
      <c r="B473" s="244" t="str">
        <f t="shared" si="7"/>
        <v/>
      </c>
    </row>
    <row r="474" spans="1:2" x14ac:dyDescent="0.2">
      <c r="A474" t="str">
        <f>IF(C474&amp;G474&amp;D474&lt;&gt;'Funnel setup'!$K$3&amp;'Funnel setup'!$K$4&amp;'Funnel setup'!$K$6,".",IF(A473=".",1,A473+1))</f>
        <v>.</v>
      </c>
      <c r="B474" s="244" t="str">
        <f t="shared" si="7"/>
        <v/>
      </c>
    </row>
    <row r="475" spans="1:2" x14ac:dyDescent="0.2">
      <c r="A475" t="str">
        <f>IF(C475&amp;G475&amp;D475&lt;&gt;'Funnel setup'!$K$3&amp;'Funnel setup'!$K$4&amp;'Funnel setup'!$K$6,".",IF(A474=".",1,A474+1))</f>
        <v>.</v>
      </c>
      <c r="B475" s="244" t="str">
        <f t="shared" si="7"/>
        <v/>
      </c>
    </row>
    <row r="476" spans="1:2" x14ac:dyDescent="0.2">
      <c r="A476" t="str">
        <f>IF(C476&amp;G476&amp;D476&lt;&gt;'Funnel setup'!$K$3&amp;'Funnel setup'!$K$4&amp;'Funnel setup'!$K$6,".",IF(A475=".",1,A475+1))</f>
        <v>.</v>
      </c>
      <c r="B476" s="244" t="str">
        <f t="shared" si="7"/>
        <v/>
      </c>
    </row>
    <row r="477" spans="1:2" x14ac:dyDescent="0.2">
      <c r="A477" t="str">
        <f>IF(C477&amp;G477&amp;D477&lt;&gt;'Funnel setup'!$K$3&amp;'Funnel setup'!$K$4&amp;'Funnel setup'!$K$6,".",IF(A476=".",1,A476+1))</f>
        <v>.</v>
      </c>
      <c r="B477" s="244" t="str">
        <f t="shared" si="7"/>
        <v/>
      </c>
    </row>
    <row r="478" spans="1:2" x14ac:dyDescent="0.2">
      <c r="A478" t="str">
        <f>IF(C478&amp;G478&amp;D478&lt;&gt;'Funnel setup'!$K$3&amp;'Funnel setup'!$K$4&amp;'Funnel setup'!$K$6,".",IF(A477=".",1,A477+1))</f>
        <v>.</v>
      </c>
      <c r="B478" s="244" t="str">
        <f t="shared" si="7"/>
        <v/>
      </c>
    </row>
    <row r="479" spans="1:2" x14ac:dyDescent="0.2">
      <c r="A479" t="str">
        <f>IF(C479&amp;G479&amp;D479&lt;&gt;'Funnel setup'!$K$3&amp;'Funnel setup'!$K$4&amp;'Funnel setup'!$K$6,".",IF(A478=".",1,A478+1))</f>
        <v>.</v>
      </c>
      <c r="B479" s="244" t="str">
        <f t="shared" si="7"/>
        <v/>
      </c>
    </row>
    <row r="480" spans="1:2" x14ac:dyDescent="0.2">
      <c r="A480" t="str">
        <f>IF(C480&amp;G480&amp;D480&lt;&gt;'Funnel setup'!$K$3&amp;'Funnel setup'!$K$4&amp;'Funnel setup'!$K$6,".",IF(A479=".",1,A479+1))</f>
        <v>.</v>
      </c>
      <c r="B480" s="244" t="str">
        <f t="shared" si="7"/>
        <v/>
      </c>
    </row>
    <row r="481" spans="1:2" x14ac:dyDescent="0.2">
      <c r="A481" t="str">
        <f>IF(C481&amp;G481&amp;D481&lt;&gt;'Funnel setup'!$K$3&amp;'Funnel setup'!$K$4&amp;'Funnel setup'!$K$6,".",IF(A480=".",1,A480+1))</f>
        <v>.</v>
      </c>
      <c r="B481" s="244" t="str">
        <f t="shared" si="7"/>
        <v/>
      </c>
    </row>
    <row r="482" spans="1:2" x14ac:dyDescent="0.2">
      <c r="A482" t="str">
        <f>IF(C482&amp;G482&amp;D482&lt;&gt;'Funnel setup'!$K$3&amp;'Funnel setup'!$K$4&amp;'Funnel setup'!$K$6,".",IF(A481=".",1,A481+1))</f>
        <v>.</v>
      </c>
      <c r="B482" s="244" t="str">
        <f t="shared" si="7"/>
        <v/>
      </c>
    </row>
    <row r="483" spans="1:2" x14ac:dyDescent="0.2">
      <c r="A483" t="str">
        <f>IF(C483&amp;G483&amp;D483&lt;&gt;'Funnel setup'!$K$3&amp;'Funnel setup'!$K$4&amp;'Funnel setup'!$K$6,".",IF(A482=".",1,A482+1))</f>
        <v>.</v>
      </c>
      <c r="B483" s="244" t="str">
        <f t="shared" si="7"/>
        <v/>
      </c>
    </row>
    <row r="484" spans="1:2" x14ac:dyDescent="0.2">
      <c r="A484" t="str">
        <f>IF(C484&amp;G484&amp;D484&lt;&gt;'Funnel setup'!$K$3&amp;'Funnel setup'!$K$4&amp;'Funnel setup'!$K$6,".",IF(A483=".",1,A483+1))</f>
        <v>.</v>
      </c>
      <c r="B484" s="244" t="str">
        <f t="shared" si="7"/>
        <v/>
      </c>
    </row>
    <row r="485" spans="1:2" x14ac:dyDescent="0.2">
      <c r="A485" t="str">
        <f>IF(C485&amp;G485&amp;D485&lt;&gt;'Funnel setup'!$K$3&amp;'Funnel setup'!$K$4&amp;'Funnel setup'!$K$6,".",IF(A484=".",1,A484+1))</f>
        <v>.</v>
      </c>
      <c r="B485" s="244" t="str">
        <f t="shared" si="7"/>
        <v/>
      </c>
    </row>
    <row r="486" spans="1:2" x14ac:dyDescent="0.2">
      <c r="A486" t="str">
        <f>IF(C486&amp;G486&amp;D486&lt;&gt;'Funnel setup'!$K$3&amp;'Funnel setup'!$K$4&amp;'Funnel setup'!$K$6,".",IF(A485=".",1,A485+1))</f>
        <v>.</v>
      </c>
      <c r="B486" s="244" t="str">
        <f t="shared" si="7"/>
        <v/>
      </c>
    </row>
    <row r="487" spans="1:2" x14ac:dyDescent="0.2">
      <c r="A487" t="str">
        <f>IF(C487&amp;G487&amp;D487&lt;&gt;'Funnel setup'!$K$3&amp;'Funnel setup'!$K$4&amp;'Funnel setup'!$K$6,".",IF(A486=".",1,A486+1))</f>
        <v>.</v>
      </c>
      <c r="B487" s="244" t="str">
        <f t="shared" si="7"/>
        <v/>
      </c>
    </row>
    <row r="488" spans="1:2" x14ac:dyDescent="0.2">
      <c r="A488" t="str">
        <f>IF(C488&amp;G488&amp;D488&lt;&gt;'Funnel setup'!$K$3&amp;'Funnel setup'!$K$4&amp;'Funnel setup'!$K$6,".",IF(A487=".",1,A487+1))</f>
        <v>.</v>
      </c>
      <c r="B488" s="244" t="str">
        <f t="shared" si="7"/>
        <v/>
      </c>
    </row>
    <row r="489" spans="1:2" x14ac:dyDescent="0.2">
      <c r="A489" t="str">
        <f>IF(C489&amp;G489&amp;D489&lt;&gt;'Funnel setup'!$K$3&amp;'Funnel setup'!$K$4&amp;'Funnel setup'!$K$6,".",IF(A488=".",1,A488+1))</f>
        <v>.</v>
      </c>
      <c r="B489" s="244" t="str">
        <f t="shared" si="7"/>
        <v/>
      </c>
    </row>
    <row r="490" spans="1:2" x14ac:dyDescent="0.2">
      <c r="A490" t="str">
        <f>IF(C490&amp;G490&amp;D490&lt;&gt;'Funnel setup'!$K$3&amp;'Funnel setup'!$K$4&amp;'Funnel setup'!$K$6,".",IF(A489=".",1,A489+1))</f>
        <v>.</v>
      </c>
      <c r="B490" s="244" t="str">
        <f t="shared" si="7"/>
        <v/>
      </c>
    </row>
    <row r="491" spans="1:2" x14ac:dyDescent="0.2">
      <c r="A491" t="str">
        <f>IF(C491&amp;G491&amp;D491&lt;&gt;'Funnel setup'!$K$3&amp;'Funnel setup'!$K$4&amp;'Funnel setup'!$K$6,".",IF(A490=".",1,A490+1))</f>
        <v>.</v>
      </c>
      <c r="B491" s="244" t="str">
        <f t="shared" si="7"/>
        <v/>
      </c>
    </row>
    <row r="492" spans="1:2" x14ac:dyDescent="0.2">
      <c r="A492" t="str">
        <f>IF(C492&amp;G492&amp;D492&lt;&gt;'Funnel setup'!$K$3&amp;'Funnel setup'!$K$4&amp;'Funnel setup'!$K$6,".",IF(A491=".",1,A491+1))</f>
        <v>.</v>
      </c>
      <c r="B492" s="244" t="str">
        <f t="shared" si="7"/>
        <v/>
      </c>
    </row>
    <row r="493" spans="1:2" x14ac:dyDescent="0.2">
      <c r="A493" t="str">
        <f>IF(C493&amp;G493&amp;D493&lt;&gt;'Funnel setup'!$K$3&amp;'Funnel setup'!$K$4&amp;'Funnel setup'!$K$6,".",IF(A492=".",1,A492+1))</f>
        <v>.</v>
      </c>
      <c r="B493" s="244" t="str">
        <f t="shared" si="7"/>
        <v/>
      </c>
    </row>
    <row r="494" spans="1:2" x14ac:dyDescent="0.2">
      <c r="A494" t="str">
        <f>IF(C494&amp;G494&amp;D494&lt;&gt;'Funnel setup'!$K$3&amp;'Funnel setup'!$K$4&amp;'Funnel setup'!$K$6,".",IF(A493=".",1,A493+1))</f>
        <v>.</v>
      </c>
      <c r="B494" s="244" t="str">
        <f t="shared" si="7"/>
        <v/>
      </c>
    </row>
    <row r="495" spans="1:2" x14ac:dyDescent="0.2">
      <c r="A495" t="str">
        <f>IF(C495&amp;G495&amp;D495&lt;&gt;'Funnel setup'!$K$3&amp;'Funnel setup'!$K$4&amp;'Funnel setup'!$K$6,".",IF(A494=".",1,A494+1))</f>
        <v>.</v>
      </c>
      <c r="B495" s="244" t="str">
        <f t="shared" si="7"/>
        <v/>
      </c>
    </row>
    <row r="496" spans="1:2" x14ac:dyDescent="0.2">
      <c r="A496" t="str">
        <f>IF(C496&amp;G496&amp;D496&lt;&gt;'Funnel setup'!$K$3&amp;'Funnel setup'!$K$4&amp;'Funnel setup'!$K$6,".",IF(A495=".",1,A495+1))</f>
        <v>.</v>
      </c>
      <c r="B496" s="244" t="str">
        <f t="shared" si="7"/>
        <v/>
      </c>
    </row>
    <row r="497" spans="1:2" x14ac:dyDescent="0.2">
      <c r="A497" t="str">
        <f>IF(C497&amp;G497&amp;D497&lt;&gt;'Funnel setup'!$K$3&amp;'Funnel setup'!$K$4&amp;'Funnel setup'!$K$6,".",IF(A496=".",1,A496+1))</f>
        <v>.</v>
      </c>
      <c r="B497" s="244" t="str">
        <f t="shared" si="7"/>
        <v/>
      </c>
    </row>
    <row r="498" spans="1:2" x14ac:dyDescent="0.2">
      <c r="A498" t="str">
        <f>IF(C498&amp;G498&amp;D498&lt;&gt;'Funnel setup'!$K$3&amp;'Funnel setup'!$K$4&amp;'Funnel setup'!$K$6,".",IF(A497=".",1,A497+1))</f>
        <v>.</v>
      </c>
      <c r="B498" s="244" t="str">
        <f t="shared" si="7"/>
        <v/>
      </c>
    </row>
    <row r="499" spans="1:2" x14ac:dyDescent="0.2">
      <c r="A499" t="str">
        <f>IF(C499&amp;G499&amp;D499&lt;&gt;'Funnel setup'!$K$3&amp;'Funnel setup'!$K$4&amp;'Funnel setup'!$K$6,".",IF(A498=".",1,A498+1))</f>
        <v>.</v>
      </c>
      <c r="B499" s="244" t="str">
        <f t="shared" si="7"/>
        <v/>
      </c>
    </row>
    <row r="500" spans="1:2" x14ac:dyDescent="0.2">
      <c r="A500" t="str">
        <f>IF(C500&amp;G500&amp;D500&lt;&gt;'Funnel setup'!$K$3&amp;'Funnel setup'!$K$4&amp;'Funnel setup'!$K$6,".",IF(A499=".",1,A499+1))</f>
        <v>.</v>
      </c>
      <c r="B500" s="244" t="str">
        <f t="shared" si="7"/>
        <v/>
      </c>
    </row>
    <row r="501" spans="1:2" x14ac:dyDescent="0.2">
      <c r="A501" t="str">
        <f>IF(C501&amp;G501&amp;D501&lt;&gt;'Funnel setup'!$K$3&amp;'Funnel setup'!$K$4&amp;'Funnel setup'!$K$6,".",IF(A500=".",1,A500+1))</f>
        <v>.</v>
      </c>
      <c r="B501" s="244" t="str">
        <f t="shared" si="7"/>
        <v/>
      </c>
    </row>
    <row r="502" spans="1:2" x14ac:dyDescent="0.2">
      <c r="A502" t="str">
        <f>IF(C502&amp;G502&amp;D502&lt;&gt;'Funnel setup'!$K$3&amp;'Funnel setup'!$K$4&amp;'Funnel setup'!$K$6,".",IF(A501=".",1,A501+1))</f>
        <v>.</v>
      </c>
      <c r="B502" s="244" t="str">
        <f t="shared" si="7"/>
        <v/>
      </c>
    </row>
    <row r="503" spans="1:2" x14ac:dyDescent="0.2">
      <c r="A503" t="str">
        <f>IF(C503&amp;G503&amp;D503&lt;&gt;'Funnel setup'!$K$3&amp;'Funnel setup'!$K$4&amp;'Funnel setup'!$K$6,".",IF(A502=".",1,A502+1))</f>
        <v>.</v>
      </c>
      <c r="B503" s="244" t="str">
        <f t="shared" si="7"/>
        <v/>
      </c>
    </row>
    <row r="504" spans="1:2" x14ac:dyDescent="0.2">
      <c r="A504" t="str">
        <f>IF(C504&amp;G504&amp;D504&lt;&gt;'Funnel setup'!$K$3&amp;'Funnel setup'!$K$4&amp;'Funnel setup'!$K$6,".",IF(A503=".",1,A503+1))</f>
        <v>.</v>
      </c>
      <c r="B504" s="244" t="str">
        <f t="shared" si="7"/>
        <v/>
      </c>
    </row>
    <row r="505" spans="1:2" x14ac:dyDescent="0.2">
      <c r="A505" t="str">
        <f>IF(C505&amp;G505&amp;D505&lt;&gt;'Funnel setup'!$K$3&amp;'Funnel setup'!$K$4&amp;'Funnel setup'!$K$6,".",IF(A504=".",1,A504+1))</f>
        <v>.</v>
      </c>
      <c r="B505" s="244" t="str">
        <f t="shared" si="7"/>
        <v/>
      </c>
    </row>
    <row r="506" spans="1:2" x14ac:dyDescent="0.2">
      <c r="A506" t="str">
        <f>IF(C506&amp;G506&amp;D506&lt;&gt;'Funnel setup'!$K$3&amp;'Funnel setup'!$K$4&amp;'Funnel setup'!$K$6,".",IF(A505=".",1,A505+1))</f>
        <v>.</v>
      </c>
      <c r="B506" s="244" t="str">
        <f t="shared" si="7"/>
        <v/>
      </c>
    </row>
    <row r="507" spans="1:2" x14ac:dyDescent="0.2">
      <c r="A507" t="str">
        <f>IF(C507&amp;G507&amp;D507&lt;&gt;'Funnel setup'!$K$3&amp;'Funnel setup'!$K$4&amp;'Funnel setup'!$K$6,".",IF(A506=".",1,A506+1))</f>
        <v>.</v>
      </c>
      <c r="B507" s="244" t="str">
        <f t="shared" si="7"/>
        <v/>
      </c>
    </row>
    <row r="508" spans="1:2" x14ac:dyDescent="0.2">
      <c r="A508" t="str">
        <f>IF(C508&amp;G508&amp;D508&lt;&gt;'Funnel setup'!$K$3&amp;'Funnel setup'!$K$4&amp;'Funnel setup'!$K$6,".",IF(A507=".",1,A507+1))</f>
        <v>.</v>
      </c>
      <c r="B508" s="244" t="str">
        <f t="shared" si="7"/>
        <v/>
      </c>
    </row>
    <row r="509" spans="1:2" x14ac:dyDescent="0.2">
      <c r="A509" t="str">
        <f>IF(C509&amp;G509&amp;D509&lt;&gt;'Funnel setup'!$K$3&amp;'Funnel setup'!$K$4&amp;'Funnel setup'!$K$6,".",IF(A508=".",1,A508+1))</f>
        <v>.</v>
      </c>
      <c r="B509" s="244" t="str">
        <f t="shared" si="7"/>
        <v/>
      </c>
    </row>
    <row r="510" spans="1:2" x14ac:dyDescent="0.2">
      <c r="A510" t="str">
        <f>IF(C510&amp;G510&amp;D510&lt;&gt;'Funnel setup'!$K$3&amp;'Funnel setup'!$K$4&amp;'Funnel setup'!$K$6,".",IF(A509=".",1,A509+1))</f>
        <v>.</v>
      </c>
      <c r="B510" s="244" t="str">
        <f t="shared" si="7"/>
        <v/>
      </c>
    </row>
    <row r="511" spans="1:2" x14ac:dyDescent="0.2">
      <c r="A511" t="str">
        <f>IF(C511&amp;G511&amp;D511&lt;&gt;'Funnel setup'!$K$3&amp;'Funnel setup'!$K$4&amp;'Funnel setup'!$K$6,".",IF(A510=".",1,A510+1))</f>
        <v>.</v>
      </c>
      <c r="B511" s="244" t="str">
        <f t="shared" si="7"/>
        <v/>
      </c>
    </row>
    <row r="512" spans="1:2" x14ac:dyDescent="0.2">
      <c r="A512" t="str">
        <f>IF(C512&amp;G512&amp;D512&lt;&gt;'Funnel setup'!$K$3&amp;'Funnel setup'!$K$4&amp;'Funnel setup'!$K$6,".",IF(A511=".",1,A511+1))</f>
        <v>.</v>
      </c>
      <c r="B512" s="244" t="str">
        <f t="shared" si="7"/>
        <v/>
      </c>
    </row>
    <row r="513" spans="1:2" x14ac:dyDescent="0.2">
      <c r="A513" t="str">
        <f>IF(C513&amp;G513&amp;D513&lt;&gt;'Funnel setup'!$K$3&amp;'Funnel setup'!$K$4&amp;'Funnel setup'!$K$6,".",IF(A512=".",1,A512+1))</f>
        <v>.</v>
      </c>
      <c r="B513" s="244" t="str">
        <f t="shared" si="7"/>
        <v/>
      </c>
    </row>
    <row r="514" spans="1:2" x14ac:dyDescent="0.2">
      <c r="A514" t="str">
        <f>IF(C514&amp;G514&amp;D514&lt;&gt;'Funnel setup'!$K$3&amp;'Funnel setup'!$K$4&amp;'Funnel setup'!$K$6,".",IF(A513=".",1,A513+1))</f>
        <v>.</v>
      </c>
      <c r="B514" s="244" t="str">
        <f t="shared" ref="B514:B577" si="8">C514&amp;D514&amp;F514&amp;G514</f>
        <v/>
      </c>
    </row>
    <row r="515" spans="1:2" x14ac:dyDescent="0.2">
      <c r="A515" t="str">
        <f>IF(C515&amp;G515&amp;D515&lt;&gt;'Funnel setup'!$K$3&amp;'Funnel setup'!$K$4&amp;'Funnel setup'!$K$6,".",IF(A514=".",1,A514+1))</f>
        <v>.</v>
      </c>
      <c r="B515" s="244" t="str">
        <f t="shared" si="8"/>
        <v/>
      </c>
    </row>
    <row r="516" spans="1:2" x14ac:dyDescent="0.2">
      <c r="A516" t="str">
        <f>IF(C516&amp;G516&amp;D516&lt;&gt;'Funnel setup'!$K$3&amp;'Funnel setup'!$K$4&amp;'Funnel setup'!$K$6,".",IF(A515=".",1,A515+1))</f>
        <v>.</v>
      </c>
      <c r="B516" s="244" t="str">
        <f t="shared" si="8"/>
        <v/>
      </c>
    </row>
    <row r="517" spans="1:2" x14ac:dyDescent="0.2">
      <c r="A517" t="str">
        <f>IF(C517&amp;G517&amp;D517&lt;&gt;'Funnel setup'!$K$3&amp;'Funnel setup'!$K$4&amp;'Funnel setup'!$K$6,".",IF(A516=".",1,A516+1))</f>
        <v>.</v>
      </c>
      <c r="B517" s="244" t="str">
        <f t="shared" si="8"/>
        <v/>
      </c>
    </row>
    <row r="518" spans="1:2" x14ac:dyDescent="0.2">
      <c r="A518" t="str">
        <f>IF(C518&amp;G518&amp;D518&lt;&gt;'Funnel setup'!$K$3&amp;'Funnel setup'!$K$4&amp;'Funnel setup'!$K$6,".",IF(A517=".",1,A517+1))</f>
        <v>.</v>
      </c>
      <c r="B518" s="244" t="str">
        <f t="shared" si="8"/>
        <v/>
      </c>
    </row>
    <row r="519" spans="1:2" x14ac:dyDescent="0.2">
      <c r="A519" t="str">
        <f>IF(C519&amp;G519&amp;D519&lt;&gt;'Funnel setup'!$K$3&amp;'Funnel setup'!$K$4&amp;'Funnel setup'!$K$6,".",IF(A518=".",1,A518+1))</f>
        <v>.</v>
      </c>
      <c r="B519" s="244" t="str">
        <f t="shared" si="8"/>
        <v/>
      </c>
    </row>
    <row r="520" spans="1:2" x14ac:dyDescent="0.2">
      <c r="A520" t="str">
        <f>IF(C520&amp;G520&amp;D520&lt;&gt;'Funnel setup'!$K$3&amp;'Funnel setup'!$K$4&amp;'Funnel setup'!$K$6,".",IF(A519=".",1,A519+1))</f>
        <v>.</v>
      </c>
      <c r="B520" s="244" t="str">
        <f t="shared" si="8"/>
        <v/>
      </c>
    </row>
    <row r="521" spans="1:2" x14ac:dyDescent="0.2">
      <c r="A521" t="str">
        <f>IF(C521&amp;G521&amp;D521&lt;&gt;'Funnel setup'!$K$3&amp;'Funnel setup'!$K$4&amp;'Funnel setup'!$K$6,".",IF(A520=".",1,A520+1))</f>
        <v>.</v>
      </c>
      <c r="B521" s="244" t="str">
        <f t="shared" si="8"/>
        <v/>
      </c>
    </row>
    <row r="522" spans="1:2" x14ac:dyDescent="0.2">
      <c r="A522" t="str">
        <f>IF(C522&amp;G522&amp;D522&lt;&gt;'Funnel setup'!$K$3&amp;'Funnel setup'!$K$4&amp;'Funnel setup'!$K$6,".",IF(A521=".",1,A521+1))</f>
        <v>.</v>
      </c>
      <c r="B522" s="244" t="str">
        <f t="shared" si="8"/>
        <v/>
      </c>
    </row>
    <row r="523" spans="1:2" x14ac:dyDescent="0.2">
      <c r="A523" t="str">
        <f>IF(C523&amp;G523&amp;D523&lt;&gt;'Funnel setup'!$K$3&amp;'Funnel setup'!$K$4&amp;'Funnel setup'!$K$6,".",IF(A522=".",1,A522+1))</f>
        <v>.</v>
      </c>
      <c r="B523" s="244" t="str">
        <f t="shared" si="8"/>
        <v/>
      </c>
    </row>
    <row r="524" spans="1:2" x14ac:dyDescent="0.2">
      <c r="A524" t="str">
        <f>IF(C524&amp;G524&amp;D524&lt;&gt;'Funnel setup'!$K$3&amp;'Funnel setup'!$K$4&amp;'Funnel setup'!$K$6,".",IF(A523=".",1,A523+1))</f>
        <v>.</v>
      </c>
      <c r="B524" s="244" t="str">
        <f t="shared" si="8"/>
        <v/>
      </c>
    </row>
    <row r="525" spans="1:2" x14ac:dyDescent="0.2">
      <c r="A525" t="str">
        <f>IF(C525&amp;G525&amp;D525&lt;&gt;'Funnel setup'!$K$3&amp;'Funnel setup'!$K$4&amp;'Funnel setup'!$K$6,".",IF(A524=".",1,A524+1))</f>
        <v>.</v>
      </c>
      <c r="B525" s="244" t="str">
        <f t="shared" si="8"/>
        <v/>
      </c>
    </row>
    <row r="526" spans="1:2" x14ac:dyDescent="0.2">
      <c r="A526" t="str">
        <f>IF(C526&amp;G526&amp;D526&lt;&gt;'Funnel setup'!$K$3&amp;'Funnel setup'!$K$4&amp;'Funnel setup'!$K$6,".",IF(A525=".",1,A525+1))</f>
        <v>.</v>
      </c>
      <c r="B526" s="244" t="str">
        <f t="shared" si="8"/>
        <v/>
      </c>
    </row>
    <row r="527" spans="1:2" x14ac:dyDescent="0.2">
      <c r="A527" t="str">
        <f>IF(C527&amp;G527&amp;D527&lt;&gt;'Funnel setup'!$K$3&amp;'Funnel setup'!$K$4&amp;'Funnel setup'!$K$6,".",IF(A526=".",1,A526+1))</f>
        <v>.</v>
      </c>
      <c r="B527" s="244" t="str">
        <f t="shared" si="8"/>
        <v/>
      </c>
    </row>
    <row r="528" spans="1:2" x14ac:dyDescent="0.2">
      <c r="A528" t="str">
        <f>IF(C528&amp;G528&amp;D528&lt;&gt;'Funnel setup'!$K$3&amp;'Funnel setup'!$K$4&amp;'Funnel setup'!$K$6,".",IF(A527=".",1,A527+1))</f>
        <v>.</v>
      </c>
      <c r="B528" s="244" t="str">
        <f t="shared" si="8"/>
        <v/>
      </c>
    </row>
    <row r="529" spans="1:2" x14ac:dyDescent="0.2">
      <c r="A529" t="str">
        <f>IF(C529&amp;G529&amp;D529&lt;&gt;'Funnel setup'!$K$3&amp;'Funnel setup'!$K$4&amp;'Funnel setup'!$K$6,".",IF(A528=".",1,A528+1))</f>
        <v>.</v>
      </c>
      <c r="B529" s="244" t="str">
        <f t="shared" si="8"/>
        <v/>
      </c>
    </row>
    <row r="530" spans="1:2" x14ac:dyDescent="0.2">
      <c r="A530" t="str">
        <f>IF(C530&amp;G530&amp;D530&lt;&gt;'Funnel setup'!$K$3&amp;'Funnel setup'!$K$4&amp;'Funnel setup'!$K$6,".",IF(A529=".",1,A529+1))</f>
        <v>.</v>
      </c>
      <c r="B530" s="244" t="str">
        <f t="shared" si="8"/>
        <v/>
      </c>
    </row>
    <row r="531" spans="1:2" x14ac:dyDescent="0.2">
      <c r="A531" t="str">
        <f>IF(C531&amp;G531&amp;D531&lt;&gt;'Funnel setup'!$K$3&amp;'Funnel setup'!$K$4&amp;'Funnel setup'!$K$6,".",IF(A530=".",1,A530+1))</f>
        <v>.</v>
      </c>
      <c r="B531" s="244" t="str">
        <f t="shared" si="8"/>
        <v/>
      </c>
    </row>
    <row r="532" spans="1:2" x14ac:dyDescent="0.2">
      <c r="A532" t="str">
        <f>IF(C532&amp;G532&amp;D532&lt;&gt;'Funnel setup'!$K$3&amp;'Funnel setup'!$K$4&amp;'Funnel setup'!$K$6,".",IF(A531=".",1,A531+1))</f>
        <v>.</v>
      </c>
      <c r="B532" s="244" t="str">
        <f t="shared" si="8"/>
        <v/>
      </c>
    </row>
    <row r="533" spans="1:2" x14ac:dyDescent="0.2">
      <c r="A533" t="str">
        <f>IF(C533&amp;G533&amp;D533&lt;&gt;'Funnel setup'!$K$3&amp;'Funnel setup'!$K$4&amp;'Funnel setup'!$K$6,".",IF(A532=".",1,A532+1))</f>
        <v>.</v>
      </c>
      <c r="B533" s="244" t="str">
        <f t="shared" si="8"/>
        <v/>
      </c>
    </row>
    <row r="534" spans="1:2" x14ac:dyDescent="0.2">
      <c r="A534" t="str">
        <f>IF(C534&amp;G534&amp;D534&lt;&gt;'Funnel setup'!$K$3&amp;'Funnel setup'!$K$4&amp;'Funnel setup'!$K$6,".",IF(A533=".",1,A533+1))</f>
        <v>.</v>
      </c>
      <c r="B534" s="244" t="str">
        <f t="shared" si="8"/>
        <v/>
      </c>
    </row>
    <row r="535" spans="1:2" x14ac:dyDescent="0.2">
      <c r="A535" t="str">
        <f>IF(C535&amp;G535&amp;D535&lt;&gt;'Funnel setup'!$K$3&amp;'Funnel setup'!$K$4&amp;'Funnel setup'!$K$6,".",IF(A534=".",1,A534+1))</f>
        <v>.</v>
      </c>
      <c r="B535" s="244" t="str">
        <f t="shared" si="8"/>
        <v/>
      </c>
    </row>
    <row r="536" spans="1:2" x14ac:dyDescent="0.2">
      <c r="A536" t="str">
        <f>IF(C536&amp;G536&amp;D536&lt;&gt;'Funnel setup'!$K$3&amp;'Funnel setup'!$K$4&amp;'Funnel setup'!$K$6,".",IF(A535=".",1,A535+1))</f>
        <v>.</v>
      </c>
      <c r="B536" s="244" t="str">
        <f t="shared" si="8"/>
        <v/>
      </c>
    </row>
    <row r="537" spans="1:2" x14ac:dyDescent="0.2">
      <c r="A537" t="str">
        <f>IF(C537&amp;G537&amp;D537&lt;&gt;'Funnel setup'!$K$3&amp;'Funnel setup'!$K$4&amp;'Funnel setup'!$K$6,".",IF(A536=".",1,A536+1))</f>
        <v>.</v>
      </c>
      <c r="B537" s="244" t="str">
        <f t="shared" si="8"/>
        <v/>
      </c>
    </row>
    <row r="538" spans="1:2" x14ac:dyDescent="0.2">
      <c r="A538" t="str">
        <f>IF(C538&amp;G538&amp;D538&lt;&gt;'Funnel setup'!$K$3&amp;'Funnel setup'!$K$4&amp;'Funnel setup'!$K$6,".",IF(A537=".",1,A537+1))</f>
        <v>.</v>
      </c>
      <c r="B538" s="244" t="str">
        <f t="shared" si="8"/>
        <v/>
      </c>
    </row>
    <row r="539" spans="1:2" x14ac:dyDescent="0.2">
      <c r="A539" t="str">
        <f>IF(C539&amp;G539&amp;D539&lt;&gt;'Funnel setup'!$K$3&amp;'Funnel setup'!$K$4&amp;'Funnel setup'!$K$6,".",IF(A538=".",1,A538+1))</f>
        <v>.</v>
      </c>
      <c r="B539" s="244" t="str">
        <f t="shared" si="8"/>
        <v/>
      </c>
    </row>
    <row r="540" spans="1:2" x14ac:dyDescent="0.2">
      <c r="A540" t="str">
        <f>IF(C540&amp;G540&amp;D540&lt;&gt;'Funnel setup'!$K$3&amp;'Funnel setup'!$K$4&amp;'Funnel setup'!$K$6,".",IF(A539=".",1,A539+1))</f>
        <v>.</v>
      </c>
      <c r="B540" s="244" t="str">
        <f t="shared" si="8"/>
        <v/>
      </c>
    </row>
    <row r="541" spans="1:2" x14ac:dyDescent="0.2">
      <c r="A541" t="str">
        <f>IF(C541&amp;G541&amp;D541&lt;&gt;'Funnel setup'!$K$3&amp;'Funnel setup'!$K$4&amp;'Funnel setup'!$K$6,".",IF(A540=".",1,A540+1))</f>
        <v>.</v>
      </c>
      <c r="B541" s="244" t="str">
        <f t="shared" si="8"/>
        <v/>
      </c>
    </row>
    <row r="542" spans="1:2" x14ac:dyDescent="0.2">
      <c r="A542" t="str">
        <f>IF(C542&amp;G542&amp;D542&lt;&gt;'Funnel setup'!$K$3&amp;'Funnel setup'!$K$4&amp;'Funnel setup'!$K$6,".",IF(A541=".",1,A541+1))</f>
        <v>.</v>
      </c>
      <c r="B542" s="244" t="str">
        <f t="shared" si="8"/>
        <v/>
      </c>
    </row>
    <row r="543" spans="1:2" x14ac:dyDescent="0.2">
      <c r="A543" t="str">
        <f>IF(C543&amp;G543&amp;D543&lt;&gt;'Funnel setup'!$K$3&amp;'Funnel setup'!$K$4&amp;'Funnel setup'!$K$6,".",IF(A542=".",1,A542+1))</f>
        <v>.</v>
      </c>
      <c r="B543" s="244" t="str">
        <f t="shared" si="8"/>
        <v/>
      </c>
    </row>
    <row r="544" spans="1:2" x14ac:dyDescent="0.2">
      <c r="A544" t="str">
        <f>IF(C544&amp;G544&amp;D544&lt;&gt;'Funnel setup'!$K$3&amp;'Funnel setup'!$K$4&amp;'Funnel setup'!$K$6,".",IF(A543=".",1,A543+1))</f>
        <v>.</v>
      </c>
      <c r="B544" s="244" t="str">
        <f t="shared" si="8"/>
        <v/>
      </c>
    </row>
    <row r="545" spans="1:2" x14ac:dyDescent="0.2">
      <c r="A545" t="str">
        <f>IF(C545&amp;G545&amp;D545&lt;&gt;'Funnel setup'!$K$3&amp;'Funnel setup'!$K$4&amp;'Funnel setup'!$K$6,".",IF(A544=".",1,A544+1))</f>
        <v>.</v>
      </c>
      <c r="B545" s="244" t="str">
        <f t="shared" si="8"/>
        <v/>
      </c>
    </row>
    <row r="546" spans="1:2" x14ac:dyDescent="0.2">
      <c r="A546" t="str">
        <f>IF(C546&amp;G546&amp;D546&lt;&gt;'Funnel setup'!$K$3&amp;'Funnel setup'!$K$4&amp;'Funnel setup'!$K$6,".",IF(A545=".",1,A545+1))</f>
        <v>.</v>
      </c>
      <c r="B546" s="244" t="str">
        <f t="shared" si="8"/>
        <v/>
      </c>
    </row>
    <row r="547" spans="1:2" x14ac:dyDescent="0.2">
      <c r="A547" t="str">
        <f>IF(C547&amp;G547&amp;D547&lt;&gt;'Funnel setup'!$K$3&amp;'Funnel setup'!$K$4&amp;'Funnel setup'!$K$6,".",IF(A546=".",1,A546+1))</f>
        <v>.</v>
      </c>
      <c r="B547" s="244" t="str">
        <f t="shared" si="8"/>
        <v/>
      </c>
    </row>
    <row r="548" spans="1:2" x14ac:dyDescent="0.2">
      <c r="A548" t="str">
        <f>IF(C548&amp;G548&amp;D548&lt;&gt;'Funnel setup'!$K$3&amp;'Funnel setup'!$K$4&amp;'Funnel setup'!$K$6,".",IF(A547=".",1,A547+1))</f>
        <v>.</v>
      </c>
      <c r="B548" s="244" t="str">
        <f t="shared" si="8"/>
        <v/>
      </c>
    </row>
    <row r="549" spans="1:2" x14ac:dyDescent="0.2">
      <c r="A549" t="str">
        <f>IF(C549&amp;G549&amp;D549&lt;&gt;'Funnel setup'!$K$3&amp;'Funnel setup'!$K$4&amp;'Funnel setup'!$K$6,".",IF(A548=".",1,A548+1))</f>
        <v>.</v>
      </c>
      <c r="B549" s="244" t="str">
        <f t="shared" si="8"/>
        <v/>
      </c>
    </row>
    <row r="550" spans="1:2" x14ac:dyDescent="0.2">
      <c r="A550" t="str">
        <f>IF(C550&amp;G550&amp;D550&lt;&gt;'Funnel setup'!$K$3&amp;'Funnel setup'!$K$4&amp;'Funnel setup'!$K$6,".",IF(A549=".",1,A549+1))</f>
        <v>.</v>
      </c>
      <c r="B550" s="244" t="str">
        <f t="shared" si="8"/>
        <v/>
      </c>
    </row>
    <row r="551" spans="1:2" x14ac:dyDescent="0.2">
      <c r="A551" t="str">
        <f>IF(C551&amp;G551&amp;D551&lt;&gt;'Funnel setup'!$K$3&amp;'Funnel setup'!$K$4&amp;'Funnel setup'!$K$6,".",IF(A550=".",1,A550+1))</f>
        <v>.</v>
      </c>
      <c r="B551" s="244" t="str">
        <f t="shared" si="8"/>
        <v/>
      </c>
    </row>
    <row r="552" spans="1:2" x14ac:dyDescent="0.2">
      <c r="A552" t="str">
        <f>IF(C552&amp;G552&amp;D552&lt;&gt;'Funnel setup'!$K$3&amp;'Funnel setup'!$K$4&amp;'Funnel setup'!$K$6,".",IF(A551=".",1,A551+1))</f>
        <v>.</v>
      </c>
      <c r="B552" s="244" t="str">
        <f t="shared" si="8"/>
        <v/>
      </c>
    </row>
    <row r="553" spans="1:2" x14ac:dyDescent="0.2">
      <c r="A553" t="str">
        <f>IF(C553&amp;G553&amp;D553&lt;&gt;'Funnel setup'!$K$3&amp;'Funnel setup'!$K$4&amp;'Funnel setup'!$K$6,".",IF(A552=".",1,A552+1))</f>
        <v>.</v>
      </c>
      <c r="B553" s="244" t="str">
        <f t="shared" si="8"/>
        <v/>
      </c>
    </row>
    <row r="554" spans="1:2" x14ac:dyDescent="0.2">
      <c r="A554" t="str">
        <f>IF(C554&amp;G554&amp;D554&lt;&gt;'Funnel setup'!$K$3&amp;'Funnel setup'!$K$4&amp;'Funnel setup'!$K$6,".",IF(A553=".",1,A553+1))</f>
        <v>.</v>
      </c>
      <c r="B554" s="244" t="str">
        <f t="shared" si="8"/>
        <v/>
      </c>
    </row>
    <row r="555" spans="1:2" x14ac:dyDescent="0.2">
      <c r="A555" t="str">
        <f>IF(C555&amp;G555&amp;D555&lt;&gt;'Funnel setup'!$K$3&amp;'Funnel setup'!$K$4&amp;'Funnel setup'!$K$6,".",IF(A554=".",1,A554+1))</f>
        <v>.</v>
      </c>
      <c r="B555" s="244" t="str">
        <f t="shared" si="8"/>
        <v/>
      </c>
    </row>
    <row r="556" spans="1:2" x14ac:dyDescent="0.2">
      <c r="A556" t="str">
        <f>IF(C556&amp;G556&amp;D556&lt;&gt;'Funnel setup'!$K$3&amp;'Funnel setup'!$K$4&amp;'Funnel setup'!$K$6,".",IF(A555=".",1,A555+1))</f>
        <v>.</v>
      </c>
      <c r="B556" s="244" t="str">
        <f t="shared" si="8"/>
        <v/>
      </c>
    </row>
    <row r="557" spans="1:2" x14ac:dyDescent="0.2">
      <c r="A557" t="str">
        <f>IF(C557&amp;G557&amp;D557&lt;&gt;'Funnel setup'!$K$3&amp;'Funnel setup'!$K$4&amp;'Funnel setup'!$K$6,".",IF(A556=".",1,A556+1))</f>
        <v>.</v>
      </c>
      <c r="B557" s="244" t="str">
        <f t="shared" si="8"/>
        <v/>
      </c>
    </row>
    <row r="558" spans="1:2" x14ac:dyDescent="0.2">
      <c r="A558" t="str">
        <f>IF(C558&amp;G558&amp;D558&lt;&gt;'Funnel setup'!$K$3&amp;'Funnel setup'!$K$4&amp;'Funnel setup'!$K$6,".",IF(A557=".",1,A557+1))</f>
        <v>.</v>
      </c>
      <c r="B558" s="244" t="str">
        <f t="shared" si="8"/>
        <v/>
      </c>
    </row>
    <row r="559" spans="1:2" x14ac:dyDescent="0.2">
      <c r="A559" t="str">
        <f>IF(C559&amp;G559&amp;D559&lt;&gt;'Funnel setup'!$K$3&amp;'Funnel setup'!$K$4&amp;'Funnel setup'!$K$6,".",IF(A558=".",1,A558+1))</f>
        <v>.</v>
      </c>
      <c r="B559" s="244" t="str">
        <f t="shared" si="8"/>
        <v/>
      </c>
    </row>
    <row r="560" spans="1:2" x14ac:dyDescent="0.2">
      <c r="A560" t="str">
        <f>IF(C560&amp;G560&amp;D560&lt;&gt;'Funnel setup'!$K$3&amp;'Funnel setup'!$K$4&amp;'Funnel setup'!$K$6,".",IF(A559=".",1,A559+1))</f>
        <v>.</v>
      </c>
      <c r="B560" s="244" t="str">
        <f t="shared" si="8"/>
        <v/>
      </c>
    </row>
    <row r="561" spans="1:2" x14ac:dyDescent="0.2">
      <c r="A561" t="str">
        <f>IF(C561&amp;G561&amp;D561&lt;&gt;'Funnel setup'!$K$3&amp;'Funnel setup'!$K$4&amp;'Funnel setup'!$K$6,".",IF(A560=".",1,A560+1))</f>
        <v>.</v>
      </c>
      <c r="B561" s="244" t="str">
        <f t="shared" si="8"/>
        <v/>
      </c>
    </row>
    <row r="562" spans="1:2" x14ac:dyDescent="0.2">
      <c r="A562" t="str">
        <f>IF(C562&amp;G562&amp;D562&lt;&gt;'Funnel setup'!$K$3&amp;'Funnel setup'!$K$4&amp;'Funnel setup'!$K$6,".",IF(A561=".",1,A561+1))</f>
        <v>.</v>
      </c>
      <c r="B562" s="244" t="str">
        <f t="shared" si="8"/>
        <v/>
      </c>
    </row>
    <row r="563" spans="1:2" x14ac:dyDescent="0.2">
      <c r="A563" t="str">
        <f>IF(C563&amp;G563&amp;D563&lt;&gt;'Funnel setup'!$K$3&amp;'Funnel setup'!$K$4&amp;'Funnel setup'!$K$6,".",IF(A562=".",1,A562+1))</f>
        <v>.</v>
      </c>
      <c r="B563" s="244" t="str">
        <f t="shared" si="8"/>
        <v/>
      </c>
    </row>
    <row r="564" spans="1:2" x14ac:dyDescent="0.2">
      <c r="A564" t="str">
        <f>IF(C564&amp;G564&amp;D564&lt;&gt;'Funnel setup'!$K$3&amp;'Funnel setup'!$K$4&amp;'Funnel setup'!$K$6,".",IF(A563=".",1,A563+1))</f>
        <v>.</v>
      </c>
      <c r="B564" s="244" t="str">
        <f t="shared" si="8"/>
        <v/>
      </c>
    </row>
    <row r="565" spans="1:2" x14ac:dyDescent="0.2">
      <c r="A565" t="str">
        <f>IF(C565&amp;G565&amp;D565&lt;&gt;'Funnel setup'!$K$3&amp;'Funnel setup'!$K$4&amp;'Funnel setup'!$K$6,".",IF(A564=".",1,A564+1))</f>
        <v>.</v>
      </c>
      <c r="B565" s="244" t="str">
        <f t="shared" si="8"/>
        <v/>
      </c>
    </row>
    <row r="566" spans="1:2" x14ac:dyDescent="0.2">
      <c r="A566" t="str">
        <f>IF(C566&amp;G566&amp;D566&lt;&gt;'Funnel setup'!$K$3&amp;'Funnel setup'!$K$4&amp;'Funnel setup'!$K$6,".",IF(A565=".",1,A565+1))</f>
        <v>.</v>
      </c>
      <c r="B566" s="244" t="str">
        <f t="shared" si="8"/>
        <v/>
      </c>
    </row>
    <row r="567" spans="1:2" x14ac:dyDescent="0.2">
      <c r="A567" t="str">
        <f>IF(C567&amp;G567&amp;D567&lt;&gt;'Funnel setup'!$K$3&amp;'Funnel setup'!$K$4&amp;'Funnel setup'!$K$6,".",IF(A566=".",1,A566+1))</f>
        <v>.</v>
      </c>
      <c r="B567" s="244" t="str">
        <f t="shared" si="8"/>
        <v/>
      </c>
    </row>
    <row r="568" spans="1:2" x14ac:dyDescent="0.2">
      <c r="A568" t="str">
        <f>IF(C568&amp;G568&amp;D568&lt;&gt;'Funnel setup'!$K$3&amp;'Funnel setup'!$K$4&amp;'Funnel setup'!$K$6,".",IF(A567=".",1,A567+1))</f>
        <v>.</v>
      </c>
      <c r="B568" s="244" t="str">
        <f t="shared" si="8"/>
        <v/>
      </c>
    </row>
    <row r="569" spans="1:2" x14ac:dyDescent="0.2">
      <c r="A569" t="str">
        <f>IF(C569&amp;G569&amp;D569&lt;&gt;'Funnel setup'!$K$3&amp;'Funnel setup'!$K$4&amp;'Funnel setup'!$K$6,".",IF(A568=".",1,A568+1))</f>
        <v>.</v>
      </c>
      <c r="B569" s="244" t="str">
        <f t="shared" si="8"/>
        <v/>
      </c>
    </row>
    <row r="570" spans="1:2" x14ac:dyDescent="0.2">
      <c r="A570" t="str">
        <f>IF(C570&amp;G570&amp;D570&lt;&gt;'Funnel setup'!$K$3&amp;'Funnel setup'!$K$4&amp;'Funnel setup'!$K$6,".",IF(A569=".",1,A569+1))</f>
        <v>.</v>
      </c>
      <c r="B570" s="244" t="str">
        <f t="shared" si="8"/>
        <v/>
      </c>
    </row>
    <row r="571" spans="1:2" x14ac:dyDescent="0.2">
      <c r="A571" t="str">
        <f>IF(C571&amp;G571&amp;D571&lt;&gt;'Funnel setup'!$K$3&amp;'Funnel setup'!$K$4&amp;'Funnel setup'!$K$6,".",IF(A570=".",1,A570+1))</f>
        <v>.</v>
      </c>
      <c r="B571" s="244" t="str">
        <f t="shared" si="8"/>
        <v/>
      </c>
    </row>
    <row r="572" spans="1:2" x14ac:dyDescent="0.2">
      <c r="A572" t="str">
        <f>IF(C572&amp;G572&amp;D572&lt;&gt;'Funnel setup'!$K$3&amp;'Funnel setup'!$K$4&amp;'Funnel setup'!$K$6,".",IF(A571=".",1,A571+1))</f>
        <v>.</v>
      </c>
      <c r="B572" s="244" t="str">
        <f t="shared" si="8"/>
        <v/>
      </c>
    </row>
    <row r="573" spans="1:2" x14ac:dyDescent="0.2">
      <c r="A573" t="str">
        <f>IF(C573&amp;G573&amp;D573&lt;&gt;'Funnel setup'!$K$3&amp;'Funnel setup'!$K$4&amp;'Funnel setup'!$K$6,".",IF(A572=".",1,A572+1))</f>
        <v>.</v>
      </c>
      <c r="B573" s="244" t="str">
        <f t="shared" si="8"/>
        <v/>
      </c>
    </row>
    <row r="574" spans="1:2" x14ac:dyDescent="0.2">
      <c r="A574" t="str">
        <f>IF(C574&amp;G574&amp;D574&lt;&gt;'Funnel setup'!$K$3&amp;'Funnel setup'!$K$4&amp;'Funnel setup'!$K$6,".",IF(A573=".",1,A573+1))</f>
        <v>.</v>
      </c>
      <c r="B574" s="244" t="str">
        <f t="shared" si="8"/>
        <v/>
      </c>
    </row>
    <row r="575" spans="1:2" x14ac:dyDescent="0.2">
      <c r="A575" t="str">
        <f>IF(C575&amp;G575&amp;D575&lt;&gt;'Funnel setup'!$K$3&amp;'Funnel setup'!$K$4&amp;'Funnel setup'!$K$6,".",IF(A574=".",1,A574+1))</f>
        <v>.</v>
      </c>
      <c r="B575" s="244" t="str">
        <f t="shared" si="8"/>
        <v/>
      </c>
    </row>
    <row r="576" spans="1:2" x14ac:dyDescent="0.2">
      <c r="A576" t="str">
        <f>IF(C576&amp;G576&amp;D576&lt;&gt;'Funnel setup'!$K$3&amp;'Funnel setup'!$K$4&amp;'Funnel setup'!$K$6,".",IF(A575=".",1,A575+1))</f>
        <v>.</v>
      </c>
      <c r="B576" s="244" t="str">
        <f t="shared" si="8"/>
        <v/>
      </c>
    </row>
    <row r="577" spans="1:2" x14ac:dyDescent="0.2">
      <c r="A577" t="str">
        <f>IF(C577&amp;G577&amp;D577&lt;&gt;'Funnel setup'!$K$3&amp;'Funnel setup'!$K$4&amp;'Funnel setup'!$K$6,".",IF(A576=".",1,A576+1))</f>
        <v>.</v>
      </c>
      <c r="B577" s="244" t="str">
        <f t="shared" si="8"/>
        <v/>
      </c>
    </row>
    <row r="578" spans="1:2" x14ac:dyDescent="0.2">
      <c r="A578" t="str">
        <f>IF(C578&amp;G578&amp;D578&lt;&gt;'Funnel setup'!$K$3&amp;'Funnel setup'!$K$4&amp;'Funnel setup'!$K$6,".",IF(A577=".",1,A577+1))</f>
        <v>.</v>
      </c>
      <c r="B578" s="244" t="str">
        <f t="shared" ref="B578:B641" si="9">C578&amp;D578&amp;F578&amp;G578</f>
        <v/>
      </c>
    </row>
    <row r="579" spans="1:2" x14ac:dyDescent="0.2">
      <c r="A579" t="str">
        <f>IF(C579&amp;G579&amp;D579&lt;&gt;'Funnel setup'!$K$3&amp;'Funnel setup'!$K$4&amp;'Funnel setup'!$K$6,".",IF(A578=".",1,A578+1))</f>
        <v>.</v>
      </c>
      <c r="B579" s="244" t="str">
        <f t="shared" si="9"/>
        <v/>
      </c>
    </row>
    <row r="580" spans="1:2" x14ac:dyDescent="0.2">
      <c r="A580" t="str">
        <f>IF(C580&amp;G580&amp;D580&lt;&gt;'Funnel setup'!$K$3&amp;'Funnel setup'!$K$4&amp;'Funnel setup'!$K$6,".",IF(A579=".",1,A579+1))</f>
        <v>.</v>
      </c>
      <c r="B580" s="244" t="str">
        <f t="shared" si="9"/>
        <v/>
      </c>
    </row>
    <row r="581" spans="1:2" x14ac:dyDescent="0.2">
      <c r="A581" t="str">
        <f>IF(C581&amp;G581&amp;D581&lt;&gt;'Funnel setup'!$K$3&amp;'Funnel setup'!$K$4&amp;'Funnel setup'!$K$6,".",IF(A580=".",1,A580+1))</f>
        <v>.</v>
      </c>
      <c r="B581" s="244" t="str">
        <f t="shared" si="9"/>
        <v/>
      </c>
    </row>
    <row r="582" spans="1:2" x14ac:dyDescent="0.2">
      <c r="A582" t="str">
        <f>IF(C582&amp;G582&amp;D582&lt;&gt;'Funnel setup'!$K$3&amp;'Funnel setup'!$K$4&amp;'Funnel setup'!$K$6,".",IF(A581=".",1,A581+1))</f>
        <v>.</v>
      </c>
      <c r="B582" s="244" t="str">
        <f t="shared" si="9"/>
        <v/>
      </c>
    </row>
    <row r="583" spans="1:2" x14ac:dyDescent="0.2">
      <c r="A583" t="str">
        <f>IF(C583&amp;G583&amp;D583&lt;&gt;'Funnel setup'!$K$3&amp;'Funnel setup'!$K$4&amp;'Funnel setup'!$K$6,".",IF(A582=".",1,A582+1))</f>
        <v>.</v>
      </c>
      <c r="B583" s="244" t="str">
        <f t="shared" si="9"/>
        <v/>
      </c>
    </row>
    <row r="584" spans="1:2" x14ac:dyDescent="0.2">
      <c r="A584" t="str">
        <f>IF(C584&amp;G584&amp;D584&lt;&gt;'Funnel setup'!$K$3&amp;'Funnel setup'!$K$4&amp;'Funnel setup'!$K$6,".",IF(A583=".",1,A583+1))</f>
        <v>.</v>
      </c>
      <c r="B584" s="244" t="str">
        <f t="shared" si="9"/>
        <v/>
      </c>
    </row>
    <row r="585" spans="1:2" x14ac:dyDescent="0.2">
      <c r="A585" t="str">
        <f>IF(C585&amp;G585&amp;D585&lt;&gt;'Funnel setup'!$K$3&amp;'Funnel setup'!$K$4&amp;'Funnel setup'!$K$6,".",IF(A584=".",1,A584+1))</f>
        <v>.</v>
      </c>
      <c r="B585" s="244" t="str">
        <f t="shared" si="9"/>
        <v/>
      </c>
    </row>
    <row r="586" spans="1:2" x14ac:dyDescent="0.2">
      <c r="A586" t="str">
        <f>IF(C586&amp;G586&amp;D586&lt;&gt;'Funnel setup'!$K$3&amp;'Funnel setup'!$K$4&amp;'Funnel setup'!$K$6,".",IF(A585=".",1,A585+1))</f>
        <v>.</v>
      </c>
      <c r="B586" s="244" t="str">
        <f t="shared" si="9"/>
        <v/>
      </c>
    </row>
    <row r="587" spans="1:2" x14ac:dyDescent="0.2">
      <c r="A587" t="str">
        <f>IF(C587&amp;G587&amp;D587&lt;&gt;'Funnel setup'!$K$3&amp;'Funnel setup'!$K$4&amp;'Funnel setup'!$K$6,".",IF(A586=".",1,A586+1))</f>
        <v>.</v>
      </c>
      <c r="B587" s="244" t="str">
        <f t="shared" si="9"/>
        <v/>
      </c>
    </row>
    <row r="588" spans="1:2" x14ac:dyDescent="0.2">
      <c r="A588" t="str">
        <f>IF(C588&amp;G588&amp;D588&lt;&gt;'Funnel setup'!$K$3&amp;'Funnel setup'!$K$4&amp;'Funnel setup'!$K$6,".",IF(A587=".",1,A587+1))</f>
        <v>.</v>
      </c>
      <c r="B588" s="244" t="str">
        <f t="shared" si="9"/>
        <v/>
      </c>
    </row>
    <row r="589" spans="1:2" x14ac:dyDescent="0.2">
      <c r="A589" t="str">
        <f>IF(C589&amp;G589&amp;D589&lt;&gt;'Funnel setup'!$K$3&amp;'Funnel setup'!$K$4&amp;'Funnel setup'!$K$6,".",IF(A588=".",1,A588+1))</f>
        <v>.</v>
      </c>
      <c r="B589" s="244" t="str">
        <f t="shared" si="9"/>
        <v/>
      </c>
    </row>
    <row r="590" spans="1:2" x14ac:dyDescent="0.2">
      <c r="A590" t="str">
        <f>IF(C590&amp;G590&amp;D590&lt;&gt;'Funnel setup'!$K$3&amp;'Funnel setup'!$K$4&amp;'Funnel setup'!$K$6,".",IF(A589=".",1,A589+1))</f>
        <v>.</v>
      </c>
      <c r="B590" s="244" t="str">
        <f t="shared" si="9"/>
        <v/>
      </c>
    </row>
    <row r="591" spans="1:2" x14ac:dyDescent="0.2">
      <c r="A591" t="str">
        <f>IF(C591&amp;G591&amp;D591&lt;&gt;'Funnel setup'!$K$3&amp;'Funnel setup'!$K$4&amp;'Funnel setup'!$K$6,".",IF(A590=".",1,A590+1))</f>
        <v>.</v>
      </c>
      <c r="B591" s="244" t="str">
        <f t="shared" si="9"/>
        <v/>
      </c>
    </row>
    <row r="592" spans="1:2" x14ac:dyDescent="0.2">
      <c r="A592" t="str">
        <f>IF(C592&amp;G592&amp;D592&lt;&gt;'Funnel setup'!$K$3&amp;'Funnel setup'!$K$4&amp;'Funnel setup'!$K$6,".",IF(A591=".",1,A591+1))</f>
        <v>.</v>
      </c>
      <c r="B592" s="244" t="str">
        <f t="shared" si="9"/>
        <v/>
      </c>
    </row>
    <row r="593" spans="1:2" x14ac:dyDescent="0.2">
      <c r="A593" t="str">
        <f>IF(C593&amp;G593&amp;D593&lt;&gt;'Funnel setup'!$K$3&amp;'Funnel setup'!$K$4&amp;'Funnel setup'!$K$6,".",IF(A592=".",1,A592+1))</f>
        <v>.</v>
      </c>
      <c r="B593" s="244" t="str">
        <f t="shared" si="9"/>
        <v/>
      </c>
    </row>
    <row r="594" spans="1:2" x14ac:dyDescent="0.2">
      <c r="A594" t="str">
        <f>IF(C594&amp;G594&amp;D594&lt;&gt;'Funnel setup'!$K$3&amp;'Funnel setup'!$K$4&amp;'Funnel setup'!$K$6,".",IF(A593=".",1,A593+1))</f>
        <v>.</v>
      </c>
      <c r="B594" s="244" t="str">
        <f t="shared" si="9"/>
        <v/>
      </c>
    </row>
    <row r="595" spans="1:2" x14ac:dyDescent="0.2">
      <c r="A595" t="str">
        <f>IF(C595&amp;G595&amp;D595&lt;&gt;'Funnel setup'!$K$3&amp;'Funnel setup'!$K$4&amp;'Funnel setup'!$K$6,".",IF(A594=".",1,A594+1))</f>
        <v>.</v>
      </c>
      <c r="B595" s="244" t="str">
        <f t="shared" si="9"/>
        <v/>
      </c>
    </row>
    <row r="596" spans="1:2" x14ac:dyDescent="0.2">
      <c r="A596" t="str">
        <f>IF(C596&amp;G596&amp;D596&lt;&gt;'Funnel setup'!$K$3&amp;'Funnel setup'!$K$4&amp;'Funnel setup'!$K$6,".",IF(A595=".",1,A595+1))</f>
        <v>.</v>
      </c>
      <c r="B596" s="244" t="str">
        <f t="shared" si="9"/>
        <v/>
      </c>
    </row>
    <row r="597" spans="1:2" x14ac:dyDescent="0.2">
      <c r="A597" t="str">
        <f>IF(C597&amp;G597&amp;D597&lt;&gt;'Funnel setup'!$K$3&amp;'Funnel setup'!$K$4&amp;'Funnel setup'!$K$6,".",IF(A596=".",1,A596+1))</f>
        <v>.</v>
      </c>
      <c r="B597" s="244" t="str">
        <f t="shared" si="9"/>
        <v/>
      </c>
    </row>
    <row r="598" spans="1:2" x14ac:dyDescent="0.2">
      <c r="A598" t="str">
        <f>IF(C598&amp;G598&amp;D598&lt;&gt;'Funnel setup'!$K$3&amp;'Funnel setup'!$K$4&amp;'Funnel setup'!$K$6,".",IF(A597=".",1,A597+1))</f>
        <v>.</v>
      </c>
      <c r="B598" s="244" t="str">
        <f t="shared" si="9"/>
        <v/>
      </c>
    </row>
    <row r="599" spans="1:2" x14ac:dyDescent="0.2">
      <c r="A599" t="str">
        <f>IF(C599&amp;G599&amp;D599&lt;&gt;'Funnel setup'!$K$3&amp;'Funnel setup'!$K$4&amp;'Funnel setup'!$K$6,".",IF(A598=".",1,A598+1))</f>
        <v>.</v>
      </c>
      <c r="B599" s="244" t="str">
        <f t="shared" si="9"/>
        <v/>
      </c>
    </row>
    <row r="600" spans="1:2" x14ac:dyDescent="0.2">
      <c r="A600" t="str">
        <f>IF(C600&amp;G600&amp;D600&lt;&gt;'Funnel setup'!$K$3&amp;'Funnel setup'!$K$4&amp;'Funnel setup'!$K$6,".",IF(A599=".",1,A599+1))</f>
        <v>.</v>
      </c>
      <c r="B600" s="244" t="str">
        <f t="shared" si="9"/>
        <v/>
      </c>
    </row>
    <row r="601" spans="1:2" x14ac:dyDescent="0.2">
      <c r="A601" t="str">
        <f>IF(C601&amp;G601&amp;D601&lt;&gt;'Funnel setup'!$K$3&amp;'Funnel setup'!$K$4&amp;'Funnel setup'!$K$6,".",IF(A600=".",1,A600+1))</f>
        <v>.</v>
      </c>
      <c r="B601" s="244" t="str">
        <f t="shared" si="9"/>
        <v/>
      </c>
    </row>
    <row r="602" spans="1:2" x14ac:dyDescent="0.2">
      <c r="A602" t="str">
        <f>IF(C602&amp;G602&amp;D602&lt;&gt;'Funnel setup'!$K$3&amp;'Funnel setup'!$K$4&amp;'Funnel setup'!$K$6,".",IF(A601=".",1,A601+1))</f>
        <v>.</v>
      </c>
      <c r="B602" s="244" t="str">
        <f t="shared" si="9"/>
        <v/>
      </c>
    </row>
    <row r="603" spans="1:2" x14ac:dyDescent="0.2">
      <c r="A603" t="str">
        <f>IF(C603&amp;G603&amp;D603&lt;&gt;'Funnel setup'!$K$3&amp;'Funnel setup'!$K$4&amp;'Funnel setup'!$K$6,".",IF(A602=".",1,A602+1))</f>
        <v>.</v>
      </c>
      <c r="B603" s="244" t="str">
        <f t="shared" si="9"/>
        <v/>
      </c>
    </row>
    <row r="604" spans="1:2" x14ac:dyDescent="0.2">
      <c r="A604" t="str">
        <f>IF(C604&amp;G604&amp;D604&lt;&gt;'Funnel setup'!$K$3&amp;'Funnel setup'!$K$4&amp;'Funnel setup'!$K$6,".",IF(A603=".",1,A603+1))</f>
        <v>.</v>
      </c>
      <c r="B604" s="244" t="str">
        <f t="shared" si="9"/>
        <v/>
      </c>
    </row>
    <row r="605" spans="1:2" x14ac:dyDescent="0.2">
      <c r="A605" t="str">
        <f>IF(C605&amp;G605&amp;D605&lt;&gt;'Funnel setup'!$K$3&amp;'Funnel setup'!$K$4&amp;'Funnel setup'!$K$6,".",IF(A604=".",1,A604+1))</f>
        <v>.</v>
      </c>
      <c r="B605" s="244" t="str">
        <f t="shared" si="9"/>
        <v/>
      </c>
    </row>
    <row r="606" spans="1:2" x14ac:dyDescent="0.2">
      <c r="A606" t="str">
        <f>IF(C606&amp;G606&amp;D606&lt;&gt;'Funnel setup'!$K$3&amp;'Funnel setup'!$K$4&amp;'Funnel setup'!$K$6,".",IF(A605=".",1,A605+1))</f>
        <v>.</v>
      </c>
      <c r="B606" s="244" t="str">
        <f t="shared" si="9"/>
        <v/>
      </c>
    </row>
    <row r="607" spans="1:2" x14ac:dyDescent="0.2">
      <c r="A607" t="str">
        <f>IF(C607&amp;G607&amp;D607&lt;&gt;'Funnel setup'!$K$3&amp;'Funnel setup'!$K$4&amp;'Funnel setup'!$K$6,".",IF(A606=".",1,A606+1))</f>
        <v>.</v>
      </c>
      <c r="B607" s="244" t="str">
        <f t="shared" si="9"/>
        <v/>
      </c>
    </row>
    <row r="608" spans="1:2" x14ac:dyDescent="0.2">
      <c r="A608" t="str">
        <f>IF(C608&amp;G608&amp;D608&lt;&gt;'Funnel setup'!$K$3&amp;'Funnel setup'!$K$4&amp;'Funnel setup'!$K$6,".",IF(A607=".",1,A607+1))</f>
        <v>.</v>
      </c>
      <c r="B608" s="244" t="str">
        <f t="shared" si="9"/>
        <v/>
      </c>
    </row>
    <row r="609" spans="1:2" x14ac:dyDescent="0.2">
      <c r="A609" t="str">
        <f>IF(C609&amp;G609&amp;D609&lt;&gt;'Funnel setup'!$K$3&amp;'Funnel setup'!$K$4&amp;'Funnel setup'!$K$6,".",IF(A608=".",1,A608+1))</f>
        <v>.</v>
      </c>
      <c r="B609" s="244" t="str">
        <f t="shared" si="9"/>
        <v/>
      </c>
    </row>
    <row r="610" spans="1:2" x14ac:dyDescent="0.2">
      <c r="A610" t="str">
        <f>IF(C610&amp;G610&amp;D610&lt;&gt;'Funnel setup'!$K$3&amp;'Funnel setup'!$K$4&amp;'Funnel setup'!$K$6,".",IF(A609=".",1,A609+1))</f>
        <v>.</v>
      </c>
      <c r="B610" s="244" t="str">
        <f t="shared" si="9"/>
        <v/>
      </c>
    </row>
    <row r="611" spans="1:2" x14ac:dyDescent="0.2">
      <c r="A611" t="str">
        <f>IF(C611&amp;G611&amp;D611&lt;&gt;'Funnel setup'!$K$3&amp;'Funnel setup'!$K$4&amp;'Funnel setup'!$K$6,".",IF(A610=".",1,A610+1))</f>
        <v>.</v>
      </c>
      <c r="B611" s="244" t="str">
        <f t="shared" si="9"/>
        <v/>
      </c>
    </row>
    <row r="612" spans="1:2" x14ac:dyDescent="0.2">
      <c r="A612" t="str">
        <f>IF(C612&amp;G612&amp;D612&lt;&gt;'Funnel setup'!$K$3&amp;'Funnel setup'!$K$4&amp;'Funnel setup'!$K$6,".",IF(A611=".",1,A611+1))</f>
        <v>.</v>
      </c>
      <c r="B612" s="244" t="str">
        <f t="shared" si="9"/>
        <v/>
      </c>
    </row>
    <row r="613" spans="1:2" x14ac:dyDescent="0.2">
      <c r="A613" t="str">
        <f>IF(C613&amp;G613&amp;D613&lt;&gt;'Funnel setup'!$K$3&amp;'Funnel setup'!$K$4&amp;'Funnel setup'!$K$6,".",IF(A612=".",1,A612+1))</f>
        <v>.</v>
      </c>
      <c r="B613" s="244" t="str">
        <f t="shared" si="9"/>
        <v/>
      </c>
    </row>
    <row r="614" spans="1:2" x14ac:dyDescent="0.2">
      <c r="A614" t="str">
        <f>IF(C614&amp;G614&amp;D614&lt;&gt;'Funnel setup'!$K$3&amp;'Funnel setup'!$K$4&amp;'Funnel setup'!$K$6,".",IF(A613=".",1,A613+1))</f>
        <v>.</v>
      </c>
      <c r="B614" s="244" t="str">
        <f t="shared" si="9"/>
        <v/>
      </c>
    </row>
    <row r="615" spans="1:2" x14ac:dyDescent="0.2">
      <c r="A615" t="str">
        <f>IF(C615&amp;G615&amp;D615&lt;&gt;'Funnel setup'!$K$3&amp;'Funnel setup'!$K$4&amp;'Funnel setup'!$K$6,".",IF(A614=".",1,A614+1))</f>
        <v>.</v>
      </c>
      <c r="B615" s="244" t="str">
        <f t="shared" si="9"/>
        <v/>
      </c>
    </row>
    <row r="616" spans="1:2" x14ac:dyDescent="0.2">
      <c r="A616" t="str">
        <f>IF(C616&amp;G616&amp;D616&lt;&gt;'Funnel setup'!$K$3&amp;'Funnel setup'!$K$4&amp;'Funnel setup'!$K$6,".",IF(A615=".",1,A615+1))</f>
        <v>.</v>
      </c>
      <c r="B616" s="244" t="str">
        <f t="shared" si="9"/>
        <v/>
      </c>
    </row>
    <row r="617" spans="1:2" x14ac:dyDescent="0.2">
      <c r="A617" t="str">
        <f>IF(C617&amp;G617&amp;D617&lt;&gt;'Funnel setup'!$K$3&amp;'Funnel setup'!$K$4&amp;'Funnel setup'!$K$6,".",IF(A616=".",1,A616+1))</f>
        <v>.</v>
      </c>
      <c r="B617" s="244" t="str">
        <f t="shared" si="9"/>
        <v/>
      </c>
    </row>
    <row r="618" spans="1:2" x14ac:dyDescent="0.2">
      <c r="A618" t="str">
        <f>IF(C618&amp;G618&amp;D618&lt;&gt;'Funnel setup'!$K$3&amp;'Funnel setup'!$K$4&amp;'Funnel setup'!$K$6,".",IF(A617=".",1,A617+1))</f>
        <v>.</v>
      </c>
      <c r="B618" s="244" t="str">
        <f t="shared" si="9"/>
        <v/>
      </c>
    </row>
    <row r="619" spans="1:2" x14ac:dyDescent="0.2">
      <c r="A619" t="str">
        <f>IF(C619&amp;G619&amp;D619&lt;&gt;'Funnel setup'!$K$3&amp;'Funnel setup'!$K$4&amp;'Funnel setup'!$K$6,".",IF(A618=".",1,A618+1))</f>
        <v>.</v>
      </c>
      <c r="B619" s="244" t="str">
        <f t="shared" si="9"/>
        <v/>
      </c>
    </row>
    <row r="620" spans="1:2" x14ac:dyDescent="0.2">
      <c r="A620" t="str">
        <f>IF(C620&amp;G620&amp;D620&lt;&gt;'Funnel setup'!$K$3&amp;'Funnel setup'!$K$4&amp;'Funnel setup'!$K$6,".",IF(A619=".",1,A619+1))</f>
        <v>.</v>
      </c>
      <c r="B620" s="244" t="str">
        <f t="shared" si="9"/>
        <v/>
      </c>
    </row>
    <row r="621" spans="1:2" x14ac:dyDescent="0.2">
      <c r="A621" t="str">
        <f>IF(C621&amp;G621&amp;D621&lt;&gt;'Funnel setup'!$K$3&amp;'Funnel setup'!$K$4&amp;'Funnel setup'!$K$6,".",IF(A620=".",1,A620+1))</f>
        <v>.</v>
      </c>
      <c r="B621" s="244" t="str">
        <f t="shared" si="9"/>
        <v/>
      </c>
    </row>
    <row r="622" spans="1:2" x14ac:dyDescent="0.2">
      <c r="A622" t="str">
        <f>IF(C622&amp;G622&amp;D622&lt;&gt;'Funnel setup'!$K$3&amp;'Funnel setup'!$K$4&amp;'Funnel setup'!$K$6,".",IF(A621=".",1,A621+1))</f>
        <v>.</v>
      </c>
      <c r="B622" s="244" t="str">
        <f t="shared" si="9"/>
        <v/>
      </c>
    </row>
    <row r="623" spans="1:2" x14ac:dyDescent="0.2">
      <c r="A623" t="str">
        <f>IF(C623&amp;G623&amp;D623&lt;&gt;'Funnel setup'!$K$3&amp;'Funnel setup'!$K$4&amp;'Funnel setup'!$K$6,".",IF(A622=".",1,A622+1))</f>
        <v>.</v>
      </c>
      <c r="B623" s="244" t="str">
        <f t="shared" si="9"/>
        <v/>
      </c>
    </row>
    <row r="624" spans="1:2" x14ac:dyDescent="0.2">
      <c r="A624" t="str">
        <f>IF(C624&amp;G624&amp;D624&lt;&gt;'Funnel setup'!$K$3&amp;'Funnel setup'!$K$4&amp;'Funnel setup'!$K$6,".",IF(A623=".",1,A623+1))</f>
        <v>.</v>
      </c>
      <c r="B624" s="244" t="str">
        <f t="shared" si="9"/>
        <v/>
      </c>
    </row>
    <row r="625" spans="1:2" x14ac:dyDescent="0.2">
      <c r="A625" t="str">
        <f>IF(C625&amp;G625&amp;D625&lt;&gt;'Funnel setup'!$K$3&amp;'Funnel setup'!$K$4&amp;'Funnel setup'!$K$6,".",IF(A624=".",1,A624+1))</f>
        <v>.</v>
      </c>
      <c r="B625" s="244" t="str">
        <f t="shared" si="9"/>
        <v/>
      </c>
    </row>
    <row r="626" spans="1:2" x14ac:dyDescent="0.2">
      <c r="A626" t="str">
        <f>IF(C626&amp;G626&amp;D626&lt;&gt;'Funnel setup'!$K$3&amp;'Funnel setup'!$K$4&amp;'Funnel setup'!$K$6,".",IF(A625=".",1,A625+1))</f>
        <v>.</v>
      </c>
      <c r="B626" s="244" t="str">
        <f t="shared" si="9"/>
        <v/>
      </c>
    </row>
    <row r="627" spans="1:2" x14ac:dyDescent="0.2">
      <c r="A627" t="str">
        <f>IF(C627&amp;G627&amp;D627&lt;&gt;'Funnel setup'!$K$3&amp;'Funnel setup'!$K$4&amp;'Funnel setup'!$K$6,".",IF(A626=".",1,A626+1))</f>
        <v>.</v>
      </c>
      <c r="B627" s="244" t="str">
        <f t="shared" si="9"/>
        <v/>
      </c>
    </row>
    <row r="628" spans="1:2" x14ac:dyDescent="0.2">
      <c r="A628" t="str">
        <f>IF(C628&amp;G628&amp;D628&lt;&gt;'Funnel setup'!$K$3&amp;'Funnel setup'!$K$4&amp;'Funnel setup'!$K$6,".",IF(A627=".",1,A627+1))</f>
        <v>.</v>
      </c>
      <c r="B628" s="244" t="str">
        <f t="shared" si="9"/>
        <v/>
      </c>
    </row>
    <row r="629" spans="1:2" x14ac:dyDescent="0.2">
      <c r="A629" t="str">
        <f>IF(C629&amp;G629&amp;D629&lt;&gt;'Funnel setup'!$K$3&amp;'Funnel setup'!$K$4&amp;'Funnel setup'!$K$6,".",IF(A628=".",1,A628+1))</f>
        <v>.</v>
      </c>
      <c r="B629" s="244" t="str">
        <f t="shared" si="9"/>
        <v/>
      </c>
    </row>
    <row r="630" spans="1:2" x14ac:dyDescent="0.2">
      <c r="A630" t="str">
        <f>IF(C630&amp;G630&amp;D630&lt;&gt;'Funnel setup'!$K$3&amp;'Funnel setup'!$K$4&amp;'Funnel setup'!$K$6,".",IF(A629=".",1,A629+1))</f>
        <v>.</v>
      </c>
      <c r="B630" s="244" t="str">
        <f t="shared" si="9"/>
        <v/>
      </c>
    </row>
    <row r="631" spans="1:2" x14ac:dyDescent="0.2">
      <c r="A631" t="str">
        <f>IF(C631&amp;G631&amp;D631&lt;&gt;'Funnel setup'!$K$3&amp;'Funnel setup'!$K$4&amp;'Funnel setup'!$K$6,".",IF(A630=".",1,A630+1))</f>
        <v>.</v>
      </c>
      <c r="B631" s="244" t="str">
        <f t="shared" si="9"/>
        <v/>
      </c>
    </row>
    <row r="632" spans="1:2" x14ac:dyDescent="0.2">
      <c r="A632" t="str">
        <f>IF(C632&amp;G632&amp;D632&lt;&gt;'Funnel setup'!$K$3&amp;'Funnel setup'!$K$4&amp;'Funnel setup'!$K$6,".",IF(A631=".",1,A631+1))</f>
        <v>.</v>
      </c>
      <c r="B632" s="244" t="str">
        <f t="shared" si="9"/>
        <v/>
      </c>
    </row>
    <row r="633" spans="1:2" x14ac:dyDescent="0.2">
      <c r="A633" t="str">
        <f>IF(C633&amp;G633&amp;D633&lt;&gt;'Funnel setup'!$K$3&amp;'Funnel setup'!$K$4&amp;'Funnel setup'!$K$6,".",IF(A632=".",1,A632+1))</f>
        <v>.</v>
      </c>
      <c r="B633" s="244" t="str">
        <f t="shared" si="9"/>
        <v/>
      </c>
    </row>
    <row r="634" spans="1:2" x14ac:dyDescent="0.2">
      <c r="A634" t="str">
        <f>IF(C634&amp;G634&amp;D634&lt;&gt;'Funnel setup'!$K$3&amp;'Funnel setup'!$K$4&amp;'Funnel setup'!$K$6,".",IF(A633=".",1,A633+1))</f>
        <v>.</v>
      </c>
      <c r="B634" s="244" t="str">
        <f t="shared" si="9"/>
        <v/>
      </c>
    </row>
    <row r="635" spans="1:2" x14ac:dyDescent="0.2">
      <c r="A635" t="str">
        <f>IF(C635&amp;G635&amp;D635&lt;&gt;'Funnel setup'!$K$3&amp;'Funnel setup'!$K$4&amp;'Funnel setup'!$K$6,".",IF(A634=".",1,A634+1))</f>
        <v>.</v>
      </c>
      <c r="B635" s="244" t="str">
        <f t="shared" si="9"/>
        <v/>
      </c>
    </row>
    <row r="636" spans="1:2" x14ac:dyDescent="0.2">
      <c r="A636" t="str">
        <f>IF(C636&amp;G636&amp;D636&lt;&gt;'Funnel setup'!$K$3&amp;'Funnel setup'!$K$4&amp;'Funnel setup'!$K$6,".",IF(A635=".",1,A635+1))</f>
        <v>.</v>
      </c>
      <c r="B636" s="244" t="str">
        <f t="shared" si="9"/>
        <v/>
      </c>
    </row>
    <row r="637" spans="1:2" x14ac:dyDescent="0.2">
      <c r="A637" t="str">
        <f>IF(C637&amp;G637&amp;D637&lt;&gt;'Funnel setup'!$K$3&amp;'Funnel setup'!$K$4&amp;'Funnel setup'!$K$6,".",IF(A636=".",1,A636+1))</f>
        <v>.</v>
      </c>
      <c r="B637" s="244" t="str">
        <f t="shared" si="9"/>
        <v/>
      </c>
    </row>
    <row r="638" spans="1:2" x14ac:dyDescent="0.2">
      <c r="A638" t="str">
        <f>IF(C638&amp;G638&amp;D638&lt;&gt;'Funnel setup'!$K$3&amp;'Funnel setup'!$K$4&amp;'Funnel setup'!$K$6,".",IF(A637=".",1,A637+1))</f>
        <v>.</v>
      </c>
      <c r="B638" s="244" t="str">
        <f t="shared" si="9"/>
        <v/>
      </c>
    </row>
    <row r="639" spans="1:2" x14ac:dyDescent="0.2">
      <c r="A639" t="str">
        <f>IF(C639&amp;G639&amp;D639&lt;&gt;'Funnel setup'!$K$3&amp;'Funnel setup'!$K$4&amp;'Funnel setup'!$K$6,".",IF(A638=".",1,A638+1))</f>
        <v>.</v>
      </c>
      <c r="B639" s="244" t="str">
        <f t="shared" si="9"/>
        <v/>
      </c>
    </row>
    <row r="640" spans="1:2" x14ac:dyDescent="0.2">
      <c r="A640" t="str">
        <f>IF(C640&amp;G640&amp;D640&lt;&gt;'Funnel setup'!$K$3&amp;'Funnel setup'!$K$4&amp;'Funnel setup'!$K$6,".",IF(A639=".",1,A639+1))</f>
        <v>.</v>
      </c>
      <c r="B640" s="244" t="str">
        <f t="shared" si="9"/>
        <v/>
      </c>
    </row>
    <row r="641" spans="1:2" x14ac:dyDescent="0.2">
      <c r="A641" t="str">
        <f>IF(C641&amp;G641&amp;D641&lt;&gt;'Funnel setup'!$K$3&amp;'Funnel setup'!$K$4&amp;'Funnel setup'!$K$6,".",IF(A640=".",1,A640+1))</f>
        <v>.</v>
      </c>
      <c r="B641" s="244" t="str">
        <f t="shared" si="9"/>
        <v/>
      </c>
    </row>
    <row r="642" spans="1:2" x14ac:dyDescent="0.2">
      <c r="A642" t="str">
        <f>IF(C642&amp;G642&amp;D642&lt;&gt;'Funnel setup'!$K$3&amp;'Funnel setup'!$K$4&amp;'Funnel setup'!$K$6,".",IF(A641=".",1,A641+1))</f>
        <v>.</v>
      </c>
      <c r="B642" s="244" t="str">
        <f t="shared" ref="B642:B705" si="10">C642&amp;D642&amp;F642&amp;G642</f>
        <v/>
      </c>
    </row>
    <row r="643" spans="1:2" x14ac:dyDescent="0.2">
      <c r="A643" t="str">
        <f>IF(C643&amp;G643&amp;D643&lt;&gt;'Funnel setup'!$K$3&amp;'Funnel setup'!$K$4&amp;'Funnel setup'!$K$6,".",IF(A642=".",1,A642+1))</f>
        <v>.</v>
      </c>
      <c r="B643" s="244" t="str">
        <f t="shared" si="10"/>
        <v/>
      </c>
    </row>
    <row r="644" spans="1:2" x14ac:dyDescent="0.2">
      <c r="A644" t="str">
        <f>IF(C644&amp;G644&amp;D644&lt;&gt;'Funnel setup'!$K$3&amp;'Funnel setup'!$K$4&amp;'Funnel setup'!$K$6,".",IF(A643=".",1,A643+1))</f>
        <v>.</v>
      </c>
      <c r="B644" s="244" t="str">
        <f t="shared" si="10"/>
        <v/>
      </c>
    </row>
    <row r="645" spans="1:2" x14ac:dyDescent="0.2">
      <c r="A645" t="str">
        <f>IF(C645&amp;G645&amp;D645&lt;&gt;'Funnel setup'!$K$3&amp;'Funnel setup'!$K$4&amp;'Funnel setup'!$K$6,".",IF(A644=".",1,A644+1))</f>
        <v>.</v>
      </c>
      <c r="B645" s="244" t="str">
        <f t="shared" si="10"/>
        <v/>
      </c>
    </row>
    <row r="646" spans="1:2" x14ac:dyDescent="0.2">
      <c r="A646" t="str">
        <f>IF(C646&amp;G646&amp;D646&lt;&gt;'Funnel setup'!$K$3&amp;'Funnel setup'!$K$4&amp;'Funnel setup'!$K$6,".",IF(A645=".",1,A645+1))</f>
        <v>.</v>
      </c>
      <c r="B646" s="244" t="str">
        <f t="shared" si="10"/>
        <v/>
      </c>
    </row>
    <row r="647" spans="1:2" x14ac:dyDescent="0.2">
      <c r="A647" t="str">
        <f>IF(C647&amp;G647&amp;D647&lt;&gt;'Funnel setup'!$K$3&amp;'Funnel setup'!$K$4&amp;'Funnel setup'!$K$6,".",IF(A646=".",1,A646+1))</f>
        <v>.</v>
      </c>
      <c r="B647" s="244" t="str">
        <f t="shared" si="10"/>
        <v/>
      </c>
    </row>
    <row r="648" spans="1:2" x14ac:dyDescent="0.2">
      <c r="A648" t="str">
        <f>IF(C648&amp;G648&amp;D648&lt;&gt;'Funnel setup'!$K$3&amp;'Funnel setup'!$K$4&amp;'Funnel setup'!$K$6,".",IF(A647=".",1,A647+1))</f>
        <v>.</v>
      </c>
      <c r="B648" s="244" t="str">
        <f t="shared" si="10"/>
        <v/>
      </c>
    </row>
    <row r="649" spans="1:2" x14ac:dyDescent="0.2">
      <c r="A649" t="str">
        <f>IF(C649&amp;G649&amp;D649&lt;&gt;'Funnel setup'!$K$3&amp;'Funnel setup'!$K$4&amp;'Funnel setup'!$K$6,".",IF(A648=".",1,A648+1))</f>
        <v>.</v>
      </c>
      <c r="B649" s="244" t="str">
        <f t="shared" si="10"/>
        <v/>
      </c>
    </row>
    <row r="650" spans="1:2" x14ac:dyDescent="0.2">
      <c r="A650" t="str">
        <f>IF(C650&amp;G650&amp;D650&lt;&gt;'Funnel setup'!$K$3&amp;'Funnel setup'!$K$4&amp;'Funnel setup'!$K$6,".",IF(A649=".",1,A649+1))</f>
        <v>.</v>
      </c>
      <c r="B650" s="244" t="str">
        <f t="shared" si="10"/>
        <v/>
      </c>
    </row>
    <row r="651" spans="1:2" x14ac:dyDescent="0.2">
      <c r="A651" t="str">
        <f>IF(C651&amp;G651&amp;D651&lt;&gt;'Funnel setup'!$K$3&amp;'Funnel setup'!$K$4&amp;'Funnel setup'!$K$6,".",IF(A650=".",1,A650+1))</f>
        <v>.</v>
      </c>
      <c r="B651" s="244" t="str">
        <f t="shared" si="10"/>
        <v/>
      </c>
    </row>
    <row r="652" spans="1:2" x14ac:dyDescent="0.2">
      <c r="A652" t="str">
        <f>IF(C652&amp;G652&amp;D652&lt;&gt;'Funnel setup'!$K$3&amp;'Funnel setup'!$K$4&amp;'Funnel setup'!$K$6,".",IF(A651=".",1,A651+1))</f>
        <v>.</v>
      </c>
      <c r="B652" s="244" t="str">
        <f t="shared" si="10"/>
        <v/>
      </c>
    </row>
    <row r="653" spans="1:2" x14ac:dyDescent="0.2">
      <c r="A653" t="str">
        <f>IF(C653&amp;G653&amp;D653&lt;&gt;'Funnel setup'!$K$3&amp;'Funnel setup'!$K$4&amp;'Funnel setup'!$K$6,".",IF(A652=".",1,A652+1))</f>
        <v>.</v>
      </c>
      <c r="B653" s="244" t="str">
        <f t="shared" si="10"/>
        <v/>
      </c>
    </row>
    <row r="654" spans="1:2" x14ac:dyDescent="0.2">
      <c r="A654" t="str">
        <f>IF(C654&amp;G654&amp;D654&lt;&gt;'Funnel setup'!$K$3&amp;'Funnel setup'!$K$4&amp;'Funnel setup'!$K$6,".",IF(A653=".",1,A653+1))</f>
        <v>.</v>
      </c>
      <c r="B654" s="244" t="str">
        <f t="shared" si="10"/>
        <v/>
      </c>
    </row>
    <row r="655" spans="1:2" x14ac:dyDescent="0.2">
      <c r="A655" t="str">
        <f>IF(C655&amp;G655&amp;D655&lt;&gt;'Funnel setup'!$K$3&amp;'Funnel setup'!$K$4&amp;'Funnel setup'!$K$6,".",IF(A654=".",1,A654+1))</f>
        <v>.</v>
      </c>
      <c r="B655" s="244" t="str">
        <f t="shared" si="10"/>
        <v/>
      </c>
    </row>
    <row r="656" spans="1:2" x14ac:dyDescent="0.2">
      <c r="A656" t="str">
        <f>IF(C656&amp;G656&amp;D656&lt;&gt;'Funnel setup'!$K$3&amp;'Funnel setup'!$K$4&amp;'Funnel setup'!$K$6,".",IF(A655=".",1,A655+1))</f>
        <v>.</v>
      </c>
      <c r="B656" s="244" t="str">
        <f t="shared" si="10"/>
        <v/>
      </c>
    </row>
    <row r="657" spans="1:2" x14ac:dyDescent="0.2">
      <c r="A657" t="str">
        <f>IF(C657&amp;G657&amp;D657&lt;&gt;'Funnel setup'!$K$3&amp;'Funnel setup'!$K$4&amp;'Funnel setup'!$K$6,".",IF(A656=".",1,A656+1))</f>
        <v>.</v>
      </c>
      <c r="B657" s="244" t="str">
        <f t="shared" si="10"/>
        <v/>
      </c>
    </row>
    <row r="658" spans="1:2" x14ac:dyDescent="0.2">
      <c r="A658" t="str">
        <f>IF(C658&amp;G658&amp;D658&lt;&gt;'Funnel setup'!$K$3&amp;'Funnel setup'!$K$4&amp;'Funnel setup'!$K$6,".",IF(A657=".",1,A657+1))</f>
        <v>.</v>
      </c>
      <c r="B658" s="244" t="str">
        <f t="shared" si="10"/>
        <v/>
      </c>
    </row>
    <row r="659" spans="1:2" x14ac:dyDescent="0.2">
      <c r="A659" t="str">
        <f>IF(C659&amp;G659&amp;D659&lt;&gt;'Funnel setup'!$K$3&amp;'Funnel setup'!$K$4&amp;'Funnel setup'!$K$6,".",IF(A658=".",1,A658+1))</f>
        <v>.</v>
      </c>
      <c r="B659" s="244" t="str">
        <f t="shared" si="10"/>
        <v/>
      </c>
    </row>
    <row r="660" spans="1:2" x14ac:dyDescent="0.2">
      <c r="A660" t="str">
        <f>IF(C660&amp;G660&amp;D660&lt;&gt;'Funnel setup'!$K$3&amp;'Funnel setup'!$K$4&amp;'Funnel setup'!$K$6,".",IF(A659=".",1,A659+1))</f>
        <v>.</v>
      </c>
      <c r="B660" s="244" t="str">
        <f t="shared" si="10"/>
        <v/>
      </c>
    </row>
    <row r="661" spans="1:2" x14ac:dyDescent="0.2">
      <c r="A661" t="str">
        <f>IF(C661&amp;G661&amp;D661&lt;&gt;'Funnel setup'!$K$3&amp;'Funnel setup'!$K$4&amp;'Funnel setup'!$K$6,".",IF(A660=".",1,A660+1))</f>
        <v>.</v>
      </c>
      <c r="B661" s="244" t="str">
        <f t="shared" si="10"/>
        <v/>
      </c>
    </row>
    <row r="662" spans="1:2" x14ac:dyDescent="0.2">
      <c r="A662" t="str">
        <f>IF(C662&amp;G662&amp;D662&lt;&gt;'Funnel setup'!$K$3&amp;'Funnel setup'!$K$4&amp;'Funnel setup'!$K$6,".",IF(A661=".",1,A661+1))</f>
        <v>.</v>
      </c>
      <c r="B662" s="244" t="str">
        <f t="shared" si="10"/>
        <v/>
      </c>
    </row>
    <row r="663" spans="1:2" x14ac:dyDescent="0.2">
      <c r="A663" t="str">
        <f>IF(C663&amp;G663&amp;D663&lt;&gt;'Funnel setup'!$K$3&amp;'Funnel setup'!$K$4&amp;'Funnel setup'!$K$6,".",IF(A662=".",1,A662+1))</f>
        <v>.</v>
      </c>
      <c r="B663" s="244" t="str">
        <f t="shared" si="10"/>
        <v/>
      </c>
    </row>
    <row r="664" spans="1:2" x14ac:dyDescent="0.2">
      <c r="A664" t="str">
        <f>IF(C664&amp;G664&amp;D664&lt;&gt;'Funnel setup'!$K$3&amp;'Funnel setup'!$K$4&amp;'Funnel setup'!$K$6,".",IF(A663=".",1,A663+1))</f>
        <v>.</v>
      </c>
      <c r="B664" s="244" t="str">
        <f t="shared" si="10"/>
        <v/>
      </c>
    </row>
    <row r="665" spans="1:2" x14ac:dyDescent="0.2">
      <c r="A665" t="str">
        <f>IF(C665&amp;G665&amp;D665&lt;&gt;'Funnel setup'!$K$3&amp;'Funnel setup'!$K$4&amp;'Funnel setup'!$K$6,".",IF(A664=".",1,A664+1))</f>
        <v>.</v>
      </c>
      <c r="B665" s="244" t="str">
        <f t="shared" si="10"/>
        <v/>
      </c>
    </row>
    <row r="666" spans="1:2" x14ac:dyDescent="0.2">
      <c r="A666" t="str">
        <f>IF(C666&amp;G666&amp;D666&lt;&gt;'Funnel setup'!$K$3&amp;'Funnel setup'!$K$4&amp;'Funnel setup'!$K$6,".",IF(A665=".",1,A665+1))</f>
        <v>.</v>
      </c>
      <c r="B666" s="244" t="str">
        <f t="shared" si="10"/>
        <v/>
      </c>
    </row>
    <row r="667" spans="1:2" x14ac:dyDescent="0.2">
      <c r="A667" t="str">
        <f>IF(C667&amp;G667&amp;D667&lt;&gt;'Funnel setup'!$K$3&amp;'Funnel setup'!$K$4&amp;'Funnel setup'!$K$6,".",IF(A666=".",1,A666+1))</f>
        <v>.</v>
      </c>
      <c r="B667" s="244" t="str">
        <f t="shared" si="10"/>
        <v/>
      </c>
    </row>
    <row r="668" spans="1:2" x14ac:dyDescent="0.2">
      <c r="A668" t="str">
        <f>IF(C668&amp;G668&amp;D668&lt;&gt;'Funnel setup'!$K$3&amp;'Funnel setup'!$K$4&amp;'Funnel setup'!$K$6,".",IF(A667=".",1,A667+1))</f>
        <v>.</v>
      </c>
      <c r="B668" s="244" t="str">
        <f t="shared" si="10"/>
        <v/>
      </c>
    </row>
    <row r="669" spans="1:2" x14ac:dyDescent="0.2">
      <c r="A669" t="str">
        <f>IF(C669&amp;G669&amp;D669&lt;&gt;'Funnel setup'!$K$3&amp;'Funnel setup'!$K$4&amp;'Funnel setup'!$K$6,".",IF(A668=".",1,A668+1))</f>
        <v>.</v>
      </c>
      <c r="B669" s="244" t="str">
        <f t="shared" si="10"/>
        <v/>
      </c>
    </row>
    <row r="670" spans="1:2" x14ac:dyDescent="0.2">
      <c r="A670" t="str">
        <f>IF(C670&amp;G670&amp;D670&lt;&gt;'Funnel setup'!$K$3&amp;'Funnel setup'!$K$4&amp;'Funnel setup'!$K$6,".",IF(A669=".",1,A669+1))</f>
        <v>.</v>
      </c>
      <c r="B670" s="244" t="str">
        <f t="shared" si="10"/>
        <v/>
      </c>
    </row>
    <row r="671" spans="1:2" x14ac:dyDescent="0.2">
      <c r="A671" t="str">
        <f>IF(C671&amp;G671&amp;D671&lt;&gt;'Funnel setup'!$K$3&amp;'Funnel setup'!$K$4&amp;'Funnel setup'!$K$6,".",IF(A670=".",1,A670+1))</f>
        <v>.</v>
      </c>
      <c r="B671" s="244" t="str">
        <f t="shared" si="10"/>
        <v/>
      </c>
    </row>
    <row r="672" spans="1:2" x14ac:dyDescent="0.2">
      <c r="A672" t="str">
        <f>IF(C672&amp;G672&amp;D672&lt;&gt;'Funnel setup'!$K$3&amp;'Funnel setup'!$K$4&amp;'Funnel setup'!$K$6,".",IF(A671=".",1,A671+1))</f>
        <v>.</v>
      </c>
      <c r="B672" s="244" t="str">
        <f t="shared" si="10"/>
        <v/>
      </c>
    </row>
    <row r="673" spans="1:2" x14ac:dyDescent="0.2">
      <c r="A673" t="str">
        <f>IF(C673&amp;G673&amp;D673&lt;&gt;'Funnel setup'!$K$3&amp;'Funnel setup'!$K$4&amp;'Funnel setup'!$K$6,".",IF(A672=".",1,A672+1))</f>
        <v>.</v>
      </c>
      <c r="B673" s="244" t="str">
        <f t="shared" si="10"/>
        <v/>
      </c>
    </row>
    <row r="674" spans="1:2" x14ac:dyDescent="0.2">
      <c r="A674" t="str">
        <f>IF(C674&amp;G674&amp;D674&lt;&gt;'Funnel setup'!$K$3&amp;'Funnel setup'!$K$4&amp;'Funnel setup'!$K$6,".",IF(A673=".",1,A673+1))</f>
        <v>.</v>
      </c>
      <c r="B674" s="244" t="str">
        <f t="shared" si="10"/>
        <v/>
      </c>
    </row>
    <row r="675" spans="1:2" x14ac:dyDescent="0.2">
      <c r="A675" t="str">
        <f>IF(C675&amp;G675&amp;D675&lt;&gt;'Funnel setup'!$K$3&amp;'Funnel setup'!$K$4&amp;'Funnel setup'!$K$6,".",IF(A674=".",1,A674+1))</f>
        <v>.</v>
      </c>
      <c r="B675" s="244" t="str">
        <f t="shared" si="10"/>
        <v/>
      </c>
    </row>
    <row r="676" spans="1:2" x14ac:dyDescent="0.2">
      <c r="A676" t="str">
        <f>IF(C676&amp;G676&amp;D676&lt;&gt;'Funnel setup'!$K$3&amp;'Funnel setup'!$K$4&amp;'Funnel setup'!$K$6,".",IF(A675=".",1,A675+1))</f>
        <v>.</v>
      </c>
      <c r="B676" s="244" t="str">
        <f t="shared" si="10"/>
        <v/>
      </c>
    </row>
    <row r="677" spans="1:2" x14ac:dyDescent="0.2">
      <c r="A677" t="str">
        <f>IF(C677&amp;G677&amp;D677&lt;&gt;'Funnel setup'!$K$3&amp;'Funnel setup'!$K$4&amp;'Funnel setup'!$K$6,".",IF(A676=".",1,A676+1))</f>
        <v>.</v>
      </c>
      <c r="B677" s="244" t="str">
        <f t="shared" si="10"/>
        <v/>
      </c>
    </row>
    <row r="678" spans="1:2" x14ac:dyDescent="0.2">
      <c r="A678" t="str">
        <f>IF(C678&amp;G678&amp;D678&lt;&gt;'Funnel setup'!$K$3&amp;'Funnel setup'!$K$4&amp;'Funnel setup'!$K$6,".",IF(A677=".",1,A677+1))</f>
        <v>.</v>
      </c>
      <c r="B678" s="244" t="str">
        <f t="shared" si="10"/>
        <v/>
      </c>
    </row>
    <row r="679" spans="1:2" x14ac:dyDescent="0.2">
      <c r="A679" t="str">
        <f>IF(C679&amp;G679&amp;D679&lt;&gt;'Funnel setup'!$K$3&amp;'Funnel setup'!$K$4&amp;'Funnel setup'!$K$6,".",IF(A678=".",1,A678+1))</f>
        <v>.</v>
      </c>
      <c r="B679" s="244" t="str">
        <f t="shared" si="10"/>
        <v/>
      </c>
    </row>
    <row r="680" spans="1:2" x14ac:dyDescent="0.2">
      <c r="A680" t="str">
        <f>IF(C680&amp;G680&amp;D680&lt;&gt;'Funnel setup'!$K$3&amp;'Funnel setup'!$K$4&amp;'Funnel setup'!$K$6,".",IF(A679=".",1,A679+1))</f>
        <v>.</v>
      </c>
      <c r="B680" s="244" t="str">
        <f t="shared" si="10"/>
        <v/>
      </c>
    </row>
    <row r="681" spans="1:2" x14ac:dyDescent="0.2">
      <c r="A681" t="str">
        <f>IF(C681&amp;G681&amp;D681&lt;&gt;'Funnel setup'!$K$3&amp;'Funnel setup'!$K$4&amp;'Funnel setup'!$K$6,".",IF(A680=".",1,A680+1))</f>
        <v>.</v>
      </c>
      <c r="B681" s="244" t="str">
        <f t="shared" si="10"/>
        <v/>
      </c>
    </row>
    <row r="682" spans="1:2" x14ac:dyDescent="0.2">
      <c r="A682" t="str">
        <f>IF(C682&amp;G682&amp;D682&lt;&gt;'Funnel setup'!$K$3&amp;'Funnel setup'!$K$4&amp;'Funnel setup'!$K$6,".",IF(A681=".",1,A681+1))</f>
        <v>.</v>
      </c>
      <c r="B682" s="244" t="str">
        <f t="shared" si="10"/>
        <v/>
      </c>
    </row>
    <row r="683" spans="1:2" x14ac:dyDescent="0.2">
      <c r="A683" t="str">
        <f>IF(C683&amp;G683&amp;D683&lt;&gt;'Funnel setup'!$K$3&amp;'Funnel setup'!$K$4&amp;'Funnel setup'!$K$6,".",IF(A682=".",1,A682+1))</f>
        <v>.</v>
      </c>
      <c r="B683" s="244" t="str">
        <f t="shared" si="10"/>
        <v/>
      </c>
    </row>
    <row r="684" spans="1:2" x14ac:dyDescent="0.2">
      <c r="A684" t="str">
        <f>IF(C684&amp;G684&amp;D684&lt;&gt;'Funnel setup'!$K$3&amp;'Funnel setup'!$K$4&amp;'Funnel setup'!$K$6,".",IF(A683=".",1,A683+1))</f>
        <v>.</v>
      </c>
      <c r="B684" s="244" t="str">
        <f t="shared" si="10"/>
        <v/>
      </c>
    </row>
    <row r="685" spans="1:2" x14ac:dyDescent="0.2">
      <c r="A685" t="str">
        <f>IF(C685&amp;G685&amp;D685&lt;&gt;'Funnel setup'!$K$3&amp;'Funnel setup'!$K$4&amp;'Funnel setup'!$K$6,".",IF(A684=".",1,A684+1))</f>
        <v>.</v>
      </c>
      <c r="B685" s="244" t="str">
        <f t="shared" si="10"/>
        <v/>
      </c>
    </row>
    <row r="686" spans="1:2" x14ac:dyDescent="0.2">
      <c r="A686" t="str">
        <f>IF(C686&amp;G686&amp;D686&lt;&gt;'Funnel setup'!$K$3&amp;'Funnel setup'!$K$4&amp;'Funnel setup'!$K$6,".",IF(A685=".",1,A685+1))</f>
        <v>.</v>
      </c>
      <c r="B686" s="244" t="str">
        <f t="shared" si="10"/>
        <v/>
      </c>
    </row>
    <row r="687" spans="1:2" x14ac:dyDescent="0.2">
      <c r="A687" t="str">
        <f>IF(C687&amp;G687&amp;D687&lt;&gt;'Funnel setup'!$K$3&amp;'Funnel setup'!$K$4&amp;'Funnel setup'!$K$6,".",IF(A686=".",1,A686+1))</f>
        <v>.</v>
      </c>
      <c r="B687" s="244" t="str">
        <f t="shared" si="10"/>
        <v/>
      </c>
    </row>
    <row r="688" spans="1:2" x14ac:dyDescent="0.2">
      <c r="A688" t="str">
        <f>IF(C688&amp;G688&amp;D688&lt;&gt;'Funnel setup'!$K$3&amp;'Funnel setup'!$K$4&amp;'Funnel setup'!$K$6,".",IF(A687=".",1,A687+1))</f>
        <v>.</v>
      </c>
      <c r="B688" s="244" t="str">
        <f t="shared" si="10"/>
        <v/>
      </c>
    </row>
    <row r="689" spans="1:2" x14ac:dyDescent="0.2">
      <c r="A689" t="str">
        <f>IF(C689&amp;G689&amp;D689&lt;&gt;'Funnel setup'!$K$3&amp;'Funnel setup'!$K$4&amp;'Funnel setup'!$K$6,".",IF(A688=".",1,A688+1))</f>
        <v>.</v>
      </c>
      <c r="B689" s="244" t="str">
        <f t="shared" si="10"/>
        <v/>
      </c>
    </row>
    <row r="690" spans="1:2" x14ac:dyDescent="0.2">
      <c r="A690" t="str">
        <f>IF(C690&amp;G690&amp;D690&lt;&gt;'Funnel setup'!$K$3&amp;'Funnel setup'!$K$4&amp;'Funnel setup'!$K$6,".",IF(A689=".",1,A689+1))</f>
        <v>.</v>
      </c>
      <c r="B690" s="244" t="str">
        <f t="shared" si="10"/>
        <v/>
      </c>
    </row>
    <row r="691" spans="1:2" x14ac:dyDescent="0.2">
      <c r="A691" t="str">
        <f>IF(C691&amp;G691&amp;D691&lt;&gt;'Funnel setup'!$K$3&amp;'Funnel setup'!$K$4&amp;'Funnel setup'!$K$6,".",IF(A690=".",1,A690+1))</f>
        <v>.</v>
      </c>
      <c r="B691" s="244" t="str">
        <f t="shared" si="10"/>
        <v/>
      </c>
    </row>
    <row r="692" spans="1:2" x14ac:dyDescent="0.2">
      <c r="A692" t="str">
        <f>IF(C692&amp;G692&amp;D692&lt;&gt;'Funnel setup'!$K$3&amp;'Funnel setup'!$K$4&amp;'Funnel setup'!$K$6,".",IF(A691=".",1,A691+1))</f>
        <v>.</v>
      </c>
      <c r="B692" s="244" t="str">
        <f t="shared" si="10"/>
        <v/>
      </c>
    </row>
    <row r="693" spans="1:2" x14ac:dyDescent="0.2">
      <c r="A693" t="str">
        <f>IF(C693&amp;G693&amp;D693&lt;&gt;'Funnel setup'!$K$3&amp;'Funnel setup'!$K$4&amp;'Funnel setup'!$K$6,".",IF(A692=".",1,A692+1))</f>
        <v>.</v>
      </c>
      <c r="B693" s="244" t="str">
        <f t="shared" si="10"/>
        <v/>
      </c>
    </row>
    <row r="694" spans="1:2" x14ac:dyDescent="0.2">
      <c r="A694" t="str">
        <f>IF(C694&amp;G694&amp;D694&lt;&gt;'Funnel setup'!$K$3&amp;'Funnel setup'!$K$4&amp;'Funnel setup'!$K$6,".",IF(A693=".",1,A693+1))</f>
        <v>.</v>
      </c>
      <c r="B694" s="244" t="str">
        <f t="shared" si="10"/>
        <v/>
      </c>
    </row>
    <row r="695" spans="1:2" x14ac:dyDescent="0.2">
      <c r="A695" t="str">
        <f>IF(C695&amp;G695&amp;D695&lt;&gt;'Funnel setup'!$K$3&amp;'Funnel setup'!$K$4&amp;'Funnel setup'!$K$6,".",IF(A694=".",1,A694+1))</f>
        <v>.</v>
      </c>
      <c r="B695" s="244" t="str">
        <f t="shared" si="10"/>
        <v/>
      </c>
    </row>
    <row r="696" spans="1:2" x14ac:dyDescent="0.2">
      <c r="A696" t="str">
        <f>IF(C696&amp;G696&amp;D696&lt;&gt;'Funnel setup'!$K$3&amp;'Funnel setup'!$K$4&amp;'Funnel setup'!$K$6,".",IF(A695=".",1,A695+1))</f>
        <v>.</v>
      </c>
      <c r="B696" s="244" t="str">
        <f t="shared" si="10"/>
        <v/>
      </c>
    </row>
    <row r="697" spans="1:2" x14ac:dyDescent="0.2">
      <c r="A697" t="str">
        <f>IF(C697&amp;G697&amp;D697&lt;&gt;'Funnel setup'!$K$3&amp;'Funnel setup'!$K$4&amp;'Funnel setup'!$K$6,".",IF(A696=".",1,A696+1))</f>
        <v>.</v>
      </c>
      <c r="B697" s="244" t="str">
        <f t="shared" si="10"/>
        <v/>
      </c>
    </row>
    <row r="698" spans="1:2" x14ac:dyDescent="0.2">
      <c r="A698" t="str">
        <f>IF(C698&amp;G698&amp;D698&lt;&gt;'Funnel setup'!$K$3&amp;'Funnel setup'!$K$4&amp;'Funnel setup'!$K$6,".",IF(A697=".",1,A697+1))</f>
        <v>.</v>
      </c>
      <c r="B698" s="244" t="str">
        <f t="shared" si="10"/>
        <v/>
      </c>
    </row>
    <row r="699" spans="1:2" x14ac:dyDescent="0.2">
      <c r="A699" t="str">
        <f>IF(C699&amp;G699&amp;D699&lt;&gt;'Funnel setup'!$K$3&amp;'Funnel setup'!$K$4&amp;'Funnel setup'!$K$6,".",IF(A698=".",1,A698+1))</f>
        <v>.</v>
      </c>
      <c r="B699" s="244" t="str">
        <f t="shared" si="10"/>
        <v/>
      </c>
    </row>
    <row r="700" spans="1:2" x14ac:dyDescent="0.2">
      <c r="A700" t="str">
        <f>IF(C700&amp;G700&amp;D700&lt;&gt;'Funnel setup'!$K$3&amp;'Funnel setup'!$K$4&amp;'Funnel setup'!$K$6,".",IF(A699=".",1,A699+1))</f>
        <v>.</v>
      </c>
      <c r="B700" s="244" t="str">
        <f t="shared" si="10"/>
        <v/>
      </c>
    </row>
    <row r="701" spans="1:2" x14ac:dyDescent="0.2">
      <c r="A701" t="str">
        <f>IF(C701&amp;G701&amp;D701&lt;&gt;'Funnel setup'!$K$3&amp;'Funnel setup'!$K$4&amp;'Funnel setup'!$K$6,".",IF(A700=".",1,A700+1))</f>
        <v>.</v>
      </c>
      <c r="B701" s="244" t="str">
        <f t="shared" si="10"/>
        <v/>
      </c>
    </row>
    <row r="702" spans="1:2" x14ac:dyDescent="0.2">
      <c r="A702" t="str">
        <f>IF(C702&amp;G702&amp;D702&lt;&gt;'Funnel setup'!$K$3&amp;'Funnel setup'!$K$4&amp;'Funnel setup'!$K$6,".",IF(A701=".",1,A701+1))</f>
        <v>.</v>
      </c>
      <c r="B702" s="244" t="str">
        <f t="shared" si="10"/>
        <v/>
      </c>
    </row>
    <row r="703" spans="1:2" x14ac:dyDescent="0.2">
      <c r="A703" t="str">
        <f>IF(C703&amp;G703&amp;D703&lt;&gt;'Funnel setup'!$K$3&amp;'Funnel setup'!$K$4&amp;'Funnel setup'!$K$6,".",IF(A702=".",1,A702+1))</f>
        <v>.</v>
      </c>
      <c r="B703" s="244" t="str">
        <f t="shared" si="10"/>
        <v/>
      </c>
    </row>
    <row r="704" spans="1:2" x14ac:dyDescent="0.2">
      <c r="A704" t="str">
        <f>IF(C704&amp;G704&amp;D704&lt;&gt;'Funnel setup'!$K$3&amp;'Funnel setup'!$K$4&amp;'Funnel setup'!$K$6,".",IF(A703=".",1,A703+1))</f>
        <v>.</v>
      </c>
      <c r="B704" s="244" t="str">
        <f t="shared" si="10"/>
        <v/>
      </c>
    </row>
    <row r="705" spans="1:2" x14ac:dyDescent="0.2">
      <c r="A705" t="str">
        <f>IF(C705&amp;G705&amp;D705&lt;&gt;'Funnel setup'!$K$3&amp;'Funnel setup'!$K$4&amp;'Funnel setup'!$K$6,".",IF(A704=".",1,A704+1))</f>
        <v>.</v>
      </c>
      <c r="B705" s="244" t="str">
        <f t="shared" si="10"/>
        <v/>
      </c>
    </row>
    <row r="706" spans="1:2" x14ac:dyDescent="0.2">
      <c r="A706" t="str">
        <f>IF(C706&amp;G706&amp;D706&lt;&gt;'Funnel setup'!$K$3&amp;'Funnel setup'!$K$4&amp;'Funnel setup'!$K$6,".",IF(A705=".",1,A705+1))</f>
        <v>.</v>
      </c>
      <c r="B706" s="244" t="str">
        <f t="shared" ref="B706:B769" si="11">C706&amp;D706&amp;F706&amp;G706</f>
        <v/>
      </c>
    </row>
    <row r="707" spans="1:2" x14ac:dyDescent="0.2">
      <c r="A707" t="str">
        <f>IF(C707&amp;G707&amp;D707&lt;&gt;'Funnel setup'!$K$3&amp;'Funnel setup'!$K$4&amp;'Funnel setup'!$K$6,".",IF(A706=".",1,A706+1))</f>
        <v>.</v>
      </c>
      <c r="B707" s="244" t="str">
        <f t="shared" si="11"/>
        <v/>
      </c>
    </row>
    <row r="708" spans="1:2" x14ac:dyDescent="0.2">
      <c r="A708" t="str">
        <f>IF(C708&amp;G708&amp;D708&lt;&gt;'Funnel setup'!$K$3&amp;'Funnel setup'!$K$4&amp;'Funnel setup'!$K$6,".",IF(A707=".",1,A707+1))</f>
        <v>.</v>
      </c>
      <c r="B708" s="244" t="str">
        <f t="shared" si="11"/>
        <v/>
      </c>
    </row>
    <row r="709" spans="1:2" x14ac:dyDescent="0.2">
      <c r="A709" t="str">
        <f>IF(C709&amp;G709&amp;D709&lt;&gt;'Funnel setup'!$K$3&amp;'Funnel setup'!$K$4&amp;'Funnel setup'!$K$6,".",IF(A708=".",1,A708+1))</f>
        <v>.</v>
      </c>
      <c r="B709" s="244" t="str">
        <f t="shared" si="11"/>
        <v/>
      </c>
    </row>
    <row r="710" spans="1:2" x14ac:dyDescent="0.2">
      <c r="A710" t="str">
        <f>IF(C710&amp;G710&amp;D710&lt;&gt;'Funnel setup'!$K$3&amp;'Funnel setup'!$K$4&amp;'Funnel setup'!$K$6,".",IF(A709=".",1,A709+1))</f>
        <v>.</v>
      </c>
      <c r="B710" s="244" t="str">
        <f t="shared" si="11"/>
        <v/>
      </c>
    </row>
    <row r="711" spans="1:2" x14ac:dyDescent="0.2">
      <c r="A711" t="str">
        <f>IF(C711&amp;G711&amp;D711&lt;&gt;'Funnel setup'!$K$3&amp;'Funnel setup'!$K$4&amp;'Funnel setup'!$K$6,".",IF(A710=".",1,A710+1))</f>
        <v>.</v>
      </c>
      <c r="B711" s="244" t="str">
        <f t="shared" si="11"/>
        <v/>
      </c>
    </row>
    <row r="712" spans="1:2" x14ac:dyDescent="0.2">
      <c r="A712" t="str">
        <f>IF(C712&amp;G712&amp;D712&lt;&gt;'Funnel setup'!$K$3&amp;'Funnel setup'!$K$4&amp;'Funnel setup'!$K$6,".",IF(A711=".",1,A711+1))</f>
        <v>.</v>
      </c>
      <c r="B712" s="244" t="str">
        <f t="shared" si="11"/>
        <v/>
      </c>
    </row>
    <row r="713" spans="1:2" x14ac:dyDescent="0.2">
      <c r="A713" t="str">
        <f>IF(C713&amp;G713&amp;D713&lt;&gt;'Funnel setup'!$K$3&amp;'Funnel setup'!$K$4&amp;'Funnel setup'!$K$6,".",IF(A712=".",1,A712+1))</f>
        <v>.</v>
      </c>
      <c r="B713" s="244" t="str">
        <f t="shared" si="11"/>
        <v/>
      </c>
    </row>
    <row r="714" spans="1:2" x14ac:dyDescent="0.2">
      <c r="A714" t="str">
        <f>IF(C714&amp;G714&amp;D714&lt;&gt;'Funnel setup'!$K$3&amp;'Funnel setup'!$K$4&amp;'Funnel setup'!$K$6,".",IF(A713=".",1,A713+1))</f>
        <v>.</v>
      </c>
      <c r="B714" s="244" t="str">
        <f t="shared" si="11"/>
        <v/>
      </c>
    </row>
    <row r="715" spans="1:2" x14ac:dyDescent="0.2">
      <c r="A715" t="str">
        <f>IF(C715&amp;G715&amp;D715&lt;&gt;'Funnel setup'!$K$3&amp;'Funnel setup'!$K$4&amp;'Funnel setup'!$K$6,".",IF(A714=".",1,A714+1))</f>
        <v>.</v>
      </c>
      <c r="B715" s="244" t="str">
        <f t="shared" si="11"/>
        <v/>
      </c>
    </row>
    <row r="716" spans="1:2" x14ac:dyDescent="0.2">
      <c r="A716" t="str">
        <f>IF(C716&amp;G716&amp;D716&lt;&gt;'Funnel setup'!$K$3&amp;'Funnel setup'!$K$4&amp;'Funnel setup'!$K$6,".",IF(A715=".",1,A715+1))</f>
        <v>.</v>
      </c>
      <c r="B716" s="244" t="str">
        <f t="shared" si="11"/>
        <v/>
      </c>
    </row>
    <row r="717" spans="1:2" x14ac:dyDescent="0.2">
      <c r="A717" t="str">
        <f>IF(C717&amp;G717&amp;D717&lt;&gt;'Funnel setup'!$K$3&amp;'Funnel setup'!$K$4&amp;'Funnel setup'!$K$6,".",IF(A716=".",1,A716+1))</f>
        <v>.</v>
      </c>
      <c r="B717" s="244" t="str">
        <f t="shared" si="11"/>
        <v/>
      </c>
    </row>
    <row r="718" spans="1:2" x14ac:dyDescent="0.2">
      <c r="A718" t="str">
        <f>IF(C718&amp;G718&amp;D718&lt;&gt;'Funnel setup'!$K$3&amp;'Funnel setup'!$K$4&amp;'Funnel setup'!$K$6,".",IF(A717=".",1,A717+1))</f>
        <v>.</v>
      </c>
      <c r="B718" s="244" t="str">
        <f t="shared" si="11"/>
        <v/>
      </c>
    </row>
    <row r="719" spans="1:2" x14ac:dyDescent="0.2">
      <c r="A719" t="str">
        <f>IF(C719&amp;G719&amp;D719&lt;&gt;'Funnel setup'!$K$3&amp;'Funnel setup'!$K$4&amp;'Funnel setup'!$K$6,".",IF(A718=".",1,A718+1))</f>
        <v>.</v>
      </c>
      <c r="B719" s="244" t="str">
        <f t="shared" si="11"/>
        <v/>
      </c>
    </row>
    <row r="720" spans="1:2" x14ac:dyDescent="0.2">
      <c r="A720" t="str">
        <f>IF(C720&amp;G720&amp;D720&lt;&gt;'Funnel setup'!$K$3&amp;'Funnel setup'!$K$4&amp;'Funnel setup'!$K$6,".",IF(A719=".",1,A719+1))</f>
        <v>.</v>
      </c>
      <c r="B720" s="244" t="str">
        <f t="shared" si="11"/>
        <v/>
      </c>
    </row>
    <row r="721" spans="1:2" x14ac:dyDescent="0.2">
      <c r="A721" t="str">
        <f>IF(C721&amp;G721&amp;D721&lt;&gt;'Funnel setup'!$K$3&amp;'Funnel setup'!$K$4&amp;'Funnel setup'!$K$6,".",IF(A720=".",1,A720+1))</f>
        <v>.</v>
      </c>
      <c r="B721" s="244" t="str">
        <f t="shared" si="11"/>
        <v/>
      </c>
    </row>
    <row r="722" spans="1:2" x14ac:dyDescent="0.2">
      <c r="A722" t="str">
        <f>IF(C722&amp;G722&amp;D722&lt;&gt;'Funnel setup'!$K$3&amp;'Funnel setup'!$K$4&amp;'Funnel setup'!$K$6,".",IF(A721=".",1,A721+1))</f>
        <v>.</v>
      </c>
      <c r="B722" s="244" t="str">
        <f t="shared" si="11"/>
        <v/>
      </c>
    </row>
    <row r="723" spans="1:2" x14ac:dyDescent="0.2">
      <c r="A723" t="str">
        <f>IF(C723&amp;G723&amp;D723&lt;&gt;'Funnel setup'!$K$3&amp;'Funnel setup'!$K$4&amp;'Funnel setup'!$K$6,".",IF(A722=".",1,A722+1))</f>
        <v>.</v>
      </c>
      <c r="B723" s="244" t="str">
        <f t="shared" si="11"/>
        <v/>
      </c>
    </row>
    <row r="724" spans="1:2" x14ac:dyDescent="0.2">
      <c r="A724" t="str">
        <f>IF(C724&amp;G724&amp;D724&lt;&gt;'Funnel setup'!$K$3&amp;'Funnel setup'!$K$4&amp;'Funnel setup'!$K$6,".",IF(A723=".",1,A723+1))</f>
        <v>.</v>
      </c>
      <c r="B724" s="244" t="str">
        <f t="shared" si="11"/>
        <v/>
      </c>
    </row>
    <row r="725" spans="1:2" x14ac:dyDescent="0.2">
      <c r="A725" t="str">
        <f>IF(C725&amp;G725&amp;D725&lt;&gt;'Funnel setup'!$K$3&amp;'Funnel setup'!$K$4&amp;'Funnel setup'!$K$6,".",IF(A724=".",1,A724+1))</f>
        <v>.</v>
      </c>
      <c r="B725" s="244" t="str">
        <f t="shared" si="11"/>
        <v/>
      </c>
    </row>
    <row r="726" spans="1:2" x14ac:dyDescent="0.2">
      <c r="A726" t="str">
        <f>IF(C726&amp;G726&amp;D726&lt;&gt;'Funnel setup'!$K$3&amp;'Funnel setup'!$K$4&amp;'Funnel setup'!$K$6,".",IF(A725=".",1,A725+1))</f>
        <v>.</v>
      </c>
      <c r="B726" s="244" t="str">
        <f t="shared" si="11"/>
        <v/>
      </c>
    </row>
    <row r="727" spans="1:2" x14ac:dyDescent="0.2">
      <c r="A727" t="str">
        <f>IF(C727&amp;G727&amp;D727&lt;&gt;'Funnel setup'!$K$3&amp;'Funnel setup'!$K$4&amp;'Funnel setup'!$K$6,".",IF(A726=".",1,A726+1))</f>
        <v>.</v>
      </c>
      <c r="B727" s="244" t="str">
        <f t="shared" si="11"/>
        <v/>
      </c>
    </row>
    <row r="728" spans="1:2" x14ac:dyDescent="0.2">
      <c r="A728" t="str">
        <f>IF(C728&amp;G728&amp;D728&lt;&gt;'Funnel setup'!$K$3&amp;'Funnel setup'!$K$4&amp;'Funnel setup'!$K$6,".",IF(A727=".",1,A727+1))</f>
        <v>.</v>
      </c>
      <c r="B728" s="244" t="str">
        <f t="shared" si="11"/>
        <v/>
      </c>
    </row>
    <row r="729" spans="1:2" x14ac:dyDescent="0.2">
      <c r="A729" t="str">
        <f>IF(C729&amp;G729&amp;D729&lt;&gt;'Funnel setup'!$K$3&amp;'Funnel setup'!$K$4&amp;'Funnel setup'!$K$6,".",IF(A728=".",1,A728+1))</f>
        <v>.</v>
      </c>
      <c r="B729" s="244" t="str">
        <f t="shared" si="11"/>
        <v/>
      </c>
    </row>
    <row r="730" spans="1:2" x14ac:dyDescent="0.2">
      <c r="A730" t="str">
        <f>IF(C730&amp;G730&amp;D730&lt;&gt;'Funnel setup'!$K$3&amp;'Funnel setup'!$K$4&amp;'Funnel setup'!$K$6,".",IF(A729=".",1,A729+1))</f>
        <v>.</v>
      </c>
      <c r="B730" s="244" t="str">
        <f t="shared" si="11"/>
        <v/>
      </c>
    </row>
    <row r="731" spans="1:2" x14ac:dyDescent="0.2">
      <c r="A731" t="str">
        <f>IF(C731&amp;G731&amp;D731&lt;&gt;'Funnel setup'!$K$3&amp;'Funnel setup'!$K$4&amp;'Funnel setup'!$K$6,".",IF(A730=".",1,A730+1))</f>
        <v>.</v>
      </c>
      <c r="B731" s="244" t="str">
        <f t="shared" si="11"/>
        <v/>
      </c>
    </row>
    <row r="732" spans="1:2" x14ac:dyDescent="0.2">
      <c r="A732" t="str">
        <f>IF(C732&amp;G732&amp;D732&lt;&gt;'Funnel setup'!$K$3&amp;'Funnel setup'!$K$4&amp;'Funnel setup'!$K$6,".",IF(A731=".",1,A731+1))</f>
        <v>.</v>
      </c>
      <c r="B732" s="244" t="str">
        <f t="shared" si="11"/>
        <v/>
      </c>
    </row>
    <row r="733" spans="1:2" x14ac:dyDescent="0.2">
      <c r="A733" t="str">
        <f>IF(C733&amp;G733&amp;D733&lt;&gt;'Funnel setup'!$K$3&amp;'Funnel setup'!$K$4&amp;'Funnel setup'!$K$6,".",IF(A732=".",1,A732+1))</f>
        <v>.</v>
      </c>
      <c r="B733" s="244" t="str">
        <f t="shared" si="11"/>
        <v/>
      </c>
    </row>
    <row r="734" spans="1:2" x14ac:dyDescent="0.2">
      <c r="A734" t="str">
        <f>IF(C734&amp;G734&amp;D734&lt;&gt;'Funnel setup'!$K$3&amp;'Funnel setup'!$K$4&amp;'Funnel setup'!$K$6,".",IF(A733=".",1,A733+1))</f>
        <v>.</v>
      </c>
      <c r="B734" s="244" t="str">
        <f t="shared" si="11"/>
        <v/>
      </c>
    </row>
    <row r="735" spans="1:2" x14ac:dyDescent="0.2">
      <c r="A735" t="str">
        <f>IF(C735&amp;G735&amp;D735&lt;&gt;'Funnel setup'!$K$3&amp;'Funnel setup'!$K$4&amp;'Funnel setup'!$K$6,".",IF(A734=".",1,A734+1))</f>
        <v>.</v>
      </c>
      <c r="B735" s="244" t="str">
        <f t="shared" si="11"/>
        <v/>
      </c>
    </row>
    <row r="736" spans="1:2" x14ac:dyDescent="0.2">
      <c r="A736" t="str">
        <f>IF(C736&amp;G736&amp;D736&lt;&gt;'Funnel setup'!$K$3&amp;'Funnel setup'!$K$4&amp;'Funnel setup'!$K$6,".",IF(A735=".",1,A735+1))</f>
        <v>.</v>
      </c>
      <c r="B736" s="244" t="str">
        <f t="shared" si="11"/>
        <v/>
      </c>
    </row>
    <row r="737" spans="1:2" x14ac:dyDescent="0.2">
      <c r="A737" t="str">
        <f>IF(C737&amp;G737&amp;D737&lt;&gt;'Funnel setup'!$K$3&amp;'Funnel setup'!$K$4&amp;'Funnel setup'!$K$6,".",IF(A736=".",1,A736+1))</f>
        <v>.</v>
      </c>
      <c r="B737" s="244" t="str">
        <f t="shared" si="11"/>
        <v/>
      </c>
    </row>
    <row r="738" spans="1:2" x14ac:dyDescent="0.2">
      <c r="A738" t="str">
        <f>IF(C738&amp;G738&amp;D738&lt;&gt;'Funnel setup'!$K$3&amp;'Funnel setup'!$K$4&amp;'Funnel setup'!$K$6,".",IF(A737=".",1,A737+1))</f>
        <v>.</v>
      </c>
      <c r="B738" s="244" t="str">
        <f t="shared" si="11"/>
        <v/>
      </c>
    </row>
    <row r="739" spans="1:2" x14ac:dyDescent="0.2">
      <c r="A739" t="str">
        <f>IF(C739&amp;G739&amp;D739&lt;&gt;'Funnel setup'!$K$3&amp;'Funnel setup'!$K$4&amp;'Funnel setup'!$K$6,".",IF(A738=".",1,A738+1))</f>
        <v>.</v>
      </c>
      <c r="B739" s="244" t="str">
        <f t="shared" si="11"/>
        <v/>
      </c>
    </row>
    <row r="740" spans="1:2" x14ac:dyDescent="0.2">
      <c r="A740" t="str">
        <f>IF(C740&amp;G740&amp;D740&lt;&gt;'Funnel setup'!$K$3&amp;'Funnel setup'!$K$4&amp;'Funnel setup'!$K$6,".",IF(A739=".",1,A739+1))</f>
        <v>.</v>
      </c>
      <c r="B740" s="244" t="str">
        <f t="shared" si="11"/>
        <v/>
      </c>
    </row>
    <row r="741" spans="1:2" x14ac:dyDescent="0.2">
      <c r="A741" t="str">
        <f>IF(C741&amp;G741&amp;D741&lt;&gt;'Funnel setup'!$K$3&amp;'Funnel setup'!$K$4&amp;'Funnel setup'!$K$6,".",IF(A740=".",1,A740+1))</f>
        <v>.</v>
      </c>
      <c r="B741" s="244" t="str">
        <f t="shared" si="11"/>
        <v/>
      </c>
    </row>
    <row r="742" spans="1:2" x14ac:dyDescent="0.2">
      <c r="A742" t="str">
        <f>IF(C742&amp;G742&amp;D742&lt;&gt;'Funnel setup'!$K$3&amp;'Funnel setup'!$K$4&amp;'Funnel setup'!$K$6,".",IF(A741=".",1,A741+1))</f>
        <v>.</v>
      </c>
      <c r="B742" s="244" t="str">
        <f t="shared" si="11"/>
        <v/>
      </c>
    </row>
    <row r="743" spans="1:2" x14ac:dyDescent="0.2">
      <c r="A743" t="str">
        <f>IF(C743&amp;G743&amp;D743&lt;&gt;'Funnel setup'!$K$3&amp;'Funnel setup'!$K$4&amp;'Funnel setup'!$K$6,".",IF(A742=".",1,A742+1))</f>
        <v>.</v>
      </c>
      <c r="B743" s="244" t="str">
        <f t="shared" si="11"/>
        <v/>
      </c>
    </row>
    <row r="744" spans="1:2" x14ac:dyDescent="0.2">
      <c r="A744" t="str">
        <f>IF(C744&amp;G744&amp;D744&lt;&gt;'Funnel setup'!$K$3&amp;'Funnel setup'!$K$4&amp;'Funnel setup'!$K$6,".",IF(A743=".",1,A743+1))</f>
        <v>.</v>
      </c>
      <c r="B744" s="244" t="str">
        <f t="shared" si="11"/>
        <v/>
      </c>
    </row>
    <row r="745" spans="1:2" x14ac:dyDescent="0.2">
      <c r="A745" t="str">
        <f>IF(C745&amp;G745&amp;D745&lt;&gt;'Funnel setup'!$K$3&amp;'Funnel setup'!$K$4&amp;'Funnel setup'!$K$6,".",IF(A744=".",1,A744+1))</f>
        <v>.</v>
      </c>
      <c r="B745" s="244" t="str">
        <f t="shared" si="11"/>
        <v/>
      </c>
    </row>
    <row r="746" spans="1:2" x14ac:dyDescent="0.2">
      <c r="A746" t="str">
        <f>IF(C746&amp;G746&amp;D746&lt;&gt;'Funnel setup'!$K$3&amp;'Funnel setup'!$K$4&amp;'Funnel setup'!$K$6,".",IF(A745=".",1,A745+1))</f>
        <v>.</v>
      </c>
      <c r="B746" s="244" t="str">
        <f t="shared" si="11"/>
        <v/>
      </c>
    </row>
    <row r="747" spans="1:2" x14ac:dyDescent="0.2">
      <c r="A747" t="str">
        <f>IF(C747&amp;G747&amp;D747&lt;&gt;'Funnel setup'!$K$3&amp;'Funnel setup'!$K$4&amp;'Funnel setup'!$K$6,".",IF(A746=".",1,A746+1))</f>
        <v>.</v>
      </c>
      <c r="B747" s="244" t="str">
        <f t="shared" si="11"/>
        <v/>
      </c>
    </row>
    <row r="748" spans="1:2" x14ac:dyDescent="0.2">
      <c r="A748" t="str">
        <f>IF(C748&amp;G748&amp;D748&lt;&gt;'Funnel setup'!$K$3&amp;'Funnel setup'!$K$4&amp;'Funnel setup'!$K$6,".",IF(A747=".",1,A747+1))</f>
        <v>.</v>
      </c>
      <c r="B748" s="244" t="str">
        <f t="shared" si="11"/>
        <v/>
      </c>
    </row>
    <row r="749" spans="1:2" x14ac:dyDescent="0.2">
      <c r="A749" t="str">
        <f>IF(C749&amp;G749&amp;D749&lt;&gt;'Funnel setup'!$K$3&amp;'Funnel setup'!$K$4&amp;'Funnel setup'!$K$6,".",IF(A748=".",1,A748+1))</f>
        <v>.</v>
      </c>
      <c r="B749" s="244" t="str">
        <f t="shared" si="11"/>
        <v/>
      </c>
    </row>
    <row r="750" spans="1:2" x14ac:dyDescent="0.2">
      <c r="A750" t="str">
        <f>IF(C750&amp;G750&amp;D750&lt;&gt;'Funnel setup'!$K$3&amp;'Funnel setup'!$K$4&amp;'Funnel setup'!$K$6,".",IF(A749=".",1,A749+1))</f>
        <v>.</v>
      </c>
      <c r="B750" s="244" t="str">
        <f t="shared" si="11"/>
        <v/>
      </c>
    </row>
    <row r="751" spans="1:2" x14ac:dyDescent="0.2">
      <c r="A751" t="str">
        <f>IF(C751&amp;G751&amp;D751&lt;&gt;'Funnel setup'!$K$3&amp;'Funnel setup'!$K$4&amp;'Funnel setup'!$K$6,".",IF(A750=".",1,A750+1))</f>
        <v>.</v>
      </c>
      <c r="B751" s="244" t="str">
        <f t="shared" si="11"/>
        <v/>
      </c>
    </row>
    <row r="752" spans="1:2" x14ac:dyDescent="0.2">
      <c r="A752" t="str">
        <f>IF(C752&amp;G752&amp;D752&lt;&gt;'Funnel setup'!$K$3&amp;'Funnel setup'!$K$4&amp;'Funnel setup'!$K$6,".",IF(A751=".",1,A751+1))</f>
        <v>.</v>
      </c>
      <c r="B752" s="244" t="str">
        <f t="shared" si="11"/>
        <v/>
      </c>
    </row>
    <row r="753" spans="1:2" x14ac:dyDescent="0.2">
      <c r="A753" t="str">
        <f>IF(C753&amp;G753&amp;D753&lt;&gt;'Funnel setup'!$K$3&amp;'Funnel setup'!$K$4&amp;'Funnel setup'!$K$6,".",IF(A752=".",1,A752+1))</f>
        <v>.</v>
      </c>
      <c r="B753" s="244" t="str">
        <f t="shared" si="11"/>
        <v/>
      </c>
    </row>
    <row r="754" spans="1:2" x14ac:dyDescent="0.2">
      <c r="A754" t="str">
        <f>IF(C754&amp;G754&amp;D754&lt;&gt;'Funnel setup'!$K$3&amp;'Funnel setup'!$K$4&amp;'Funnel setup'!$K$6,".",IF(A753=".",1,A753+1))</f>
        <v>.</v>
      </c>
      <c r="B754" s="244" t="str">
        <f t="shared" si="11"/>
        <v/>
      </c>
    </row>
    <row r="755" spans="1:2" x14ac:dyDescent="0.2">
      <c r="A755" t="str">
        <f>IF(C755&amp;G755&amp;D755&lt;&gt;'Funnel setup'!$K$3&amp;'Funnel setup'!$K$4&amp;'Funnel setup'!$K$6,".",IF(A754=".",1,A754+1))</f>
        <v>.</v>
      </c>
      <c r="B755" s="244" t="str">
        <f t="shared" si="11"/>
        <v/>
      </c>
    </row>
    <row r="756" spans="1:2" x14ac:dyDescent="0.2">
      <c r="A756" t="str">
        <f>IF(C756&amp;G756&amp;D756&lt;&gt;'Funnel setup'!$K$3&amp;'Funnel setup'!$K$4&amp;'Funnel setup'!$K$6,".",IF(A755=".",1,A755+1))</f>
        <v>.</v>
      </c>
      <c r="B756" s="244" t="str">
        <f t="shared" si="11"/>
        <v/>
      </c>
    </row>
    <row r="757" spans="1:2" x14ac:dyDescent="0.2">
      <c r="A757" t="str">
        <f>IF(C757&amp;G757&amp;D757&lt;&gt;'Funnel setup'!$K$3&amp;'Funnel setup'!$K$4&amp;'Funnel setup'!$K$6,".",IF(A756=".",1,A756+1))</f>
        <v>.</v>
      </c>
      <c r="B757" s="244" t="str">
        <f t="shared" si="11"/>
        <v/>
      </c>
    </row>
    <row r="758" spans="1:2" x14ac:dyDescent="0.2">
      <c r="A758" t="str">
        <f>IF(C758&amp;G758&amp;D758&lt;&gt;'Funnel setup'!$K$3&amp;'Funnel setup'!$K$4&amp;'Funnel setup'!$K$6,".",IF(A757=".",1,A757+1))</f>
        <v>.</v>
      </c>
      <c r="B758" s="244" t="str">
        <f t="shared" si="11"/>
        <v/>
      </c>
    </row>
    <row r="759" spans="1:2" x14ac:dyDescent="0.2">
      <c r="A759" t="str">
        <f>IF(C759&amp;G759&amp;D759&lt;&gt;'Funnel setup'!$K$3&amp;'Funnel setup'!$K$4&amp;'Funnel setup'!$K$6,".",IF(A758=".",1,A758+1))</f>
        <v>.</v>
      </c>
      <c r="B759" s="244" t="str">
        <f t="shared" si="11"/>
        <v/>
      </c>
    </row>
    <row r="760" spans="1:2" x14ac:dyDescent="0.2">
      <c r="A760" t="str">
        <f>IF(C760&amp;G760&amp;D760&lt;&gt;'Funnel setup'!$K$3&amp;'Funnel setup'!$K$4&amp;'Funnel setup'!$K$6,".",IF(A759=".",1,A759+1))</f>
        <v>.</v>
      </c>
      <c r="B760" s="244" t="str">
        <f t="shared" si="11"/>
        <v/>
      </c>
    </row>
    <row r="761" spans="1:2" x14ac:dyDescent="0.2">
      <c r="A761" t="str">
        <f>IF(C761&amp;G761&amp;D761&lt;&gt;'Funnel setup'!$K$3&amp;'Funnel setup'!$K$4&amp;'Funnel setup'!$K$6,".",IF(A760=".",1,A760+1))</f>
        <v>.</v>
      </c>
      <c r="B761" s="244" t="str">
        <f t="shared" si="11"/>
        <v/>
      </c>
    </row>
    <row r="762" spans="1:2" x14ac:dyDescent="0.2">
      <c r="A762" t="str">
        <f>IF(C762&amp;G762&amp;D762&lt;&gt;'Funnel setup'!$K$3&amp;'Funnel setup'!$K$4&amp;'Funnel setup'!$K$6,".",IF(A761=".",1,A761+1))</f>
        <v>.</v>
      </c>
      <c r="B762" s="244" t="str">
        <f t="shared" si="11"/>
        <v/>
      </c>
    </row>
    <row r="763" spans="1:2" x14ac:dyDescent="0.2">
      <c r="A763" t="str">
        <f>IF(C763&amp;G763&amp;D763&lt;&gt;'Funnel setup'!$K$3&amp;'Funnel setup'!$K$4&amp;'Funnel setup'!$K$6,".",IF(A762=".",1,A762+1))</f>
        <v>.</v>
      </c>
      <c r="B763" s="244" t="str">
        <f t="shared" si="11"/>
        <v/>
      </c>
    </row>
    <row r="764" spans="1:2" x14ac:dyDescent="0.2">
      <c r="A764" t="str">
        <f>IF(C764&amp;G764&amp;D764&lt;&gt;'Funnel setup'!$K$3&amp;'Funnel setup'!$K$4&amp;'Funnel setup'!$K$6,".",IF(A763=".",1,A763+1))</f>
        <v>.</v>
      </c>
      <c r="B764" s="244" t="str">
        <f t="shared" si="11"/>
        <v/>
      </c>
    </row>
    <row r="765" spans="1:2" x14ac:dyDescent="0.2">
      <c r="A765" t="str">
        <f>IF(C765&amp;G765&amp;D765&lt;&gt;'Funnel setup'!$K$3&amp;'Funnel setup'!$K$4&amp;'Funnel setup'!$K$6,".",IF(A764=".",1,A764+1))</f>
        <v>.</v>
      </c>
      <c r="B765" s="244" t="str">
        <f t="shared" si="11"/>
        <v/>
      </c>
    </row>
    <row r="766" spans="1:2" x14ac:dyDescent="0.2">
      <c r="A766" t="str">
        <f>IF(C766&amp;G766&amp;D766&lt;&gt;'Funnel setup'!$K$3&amp;'Funnel setup'!$K$4&amp;'Funnel setup'!$K$6,".",IF(A765=".",1,A765+1))</f>
        <v>.</v>
      </c>
      <c r="B766" s="244" t="str">
        <f t="shared" si="11"/>
        <v/>
      </c>
    </row>
    <row r="767" spans="1:2" x14ac:dyDescent="0.2">
      <c r="A767" t="str">
        <f>IF(C767&amp;G767&amp;D767&lt;&gt;'Funnel setup'!$K$3&amp;'Funnel setup'!$K$4&amp;'Funnel setup'!$K$6,".",IF(A766=".",1,A766+1))</f>
        <v>.</v>
      </c>
      <c r="B767" s="244" t="str">
        <f t="shared" si="11"/>
        <v/>
      </c>
    </row>
    <row r="768" spans="1:2" x14ac:dyDescent="0.2">
      <c r="A768" t="str">
        <f>IF(C768&amp;G768&amp;D768&lt;&gt;'Funnel setup'!$K$3&amp;'Funnel setup'!$K$4&amp;'Funnel setup'!$K$6,".",IF(A767=".",1,A767+1))</f>
        <v>.</v>
      </c>
      <c r="B768" s="244" t="str">
        <f t="shared" si="11"/>
        <v/>
      </c>
    </row>
    <row r="769" spans="1:2" x14ac:dyDescent="0.2">
      <c r="A769" t="str">
        <f>IF(C769&amp;G769&amp;D769&lt;&gt;'Funnel setup'!$K$3&amp;'Funnel setup'!$K$4&amp;'Funnel setup'!$K$6,".",IF(A768=".",1,A768+1))</f>
        <v>.</v>
      </c>
      <c r="B769" s="244" t="str">
        <f t="shared" si="11"/>
        <v/>
      </c>
    </row>
    <row r="770" spans="1:2" x14ac:dyDescent="0.2">
      <c r="A770" t="str">
        <f>IF(C770&amp;G770&amp;D770&lt;&gt;'Funnel setup'!$K$3&amp;'Funnel setup'!$K$4&amp;'Funnel setup'!$K$6,".",IF(A769=".",1,A769+1))</f>
        <v>.</v>
      </c>
      <c r="B770" s="244" t="str">
        <f t="shared" ref="B770:B833" si="12">C770&amp;D770&amp;F770&amp;G770</f>
        <v/>
      </c>
    </row>
    <row r="771" spans="1:2" x14ac:dyDescent="0.2">
      <c r="A771" t="str">
        <f>IF(C771&amp;G771&amp;D771&lt;&gt;'Funnel setup'!$K$3&amp;'Funnel setup'!$K$4&amp;'Funnel setup'!$K$6,".",IF(A770=".",1,A770+1))</f>
        <v>.</v>
      </c>
      <c r="B771" s="244" t="str">
        <f t="shared" si="12"/>
        <v/>
      </c>
    </row>
    <row r="772" spans="1:2" x14ac:dyDescent="0.2">
      <c r="A772" t="str">
        <f>IF(C772&amp;G772&amp;D772&lt;&gt;'Funnel setup'!$K$3&amp;'Funnel setup'!$K$4&amp;'Funnel setup'!$K$6,".",IF(A771=".",1,A771+1))</f>
        <v>.</v>
      </c>
      <c r="B772" s="244" t="str">
        <f t="shared" si="12"/>
        <v/>
      </c>
    </row>
    <row r="773" spans="1:2" x14ac:dyDescent="0.2">
      <c r="A773" t="str">
        <f>IF(C773&amp;G773&amp;D773&lt;&gt;'Funnel setup'!$K$3&amp;'Funnel setup'!$K$4&amp;'Funnel setup'!$K$6,".",IF(A772=".",1,A772+1))</f>
        <v>.</v>
      </c>
      <c r="B773" s="244" t="str">
        <f t="shared" si="12"/>
        <v/>
      </c>
    </row>
    <row r="774" spans="1:2" x14ac:dyDescent="0.2">
      <c r="A774" t="str">
        <f>IF(C774&amp;G774&amp;D774&lt;&gt;'Funnel setup'!$K$3&amp;'Funnel setup'!$K$4&amp;'Funnel setup'!$K$6,".",IF(A773=".",1,A773+1))</f>
        <v>.</v>
      </c>
      <c r="B774" s="244" t="str">
        <f t="shared" si="12"/>
        <v/>
      </c>
    </row>
    <row r="775" spans="1:2" x14ac:dyDescent="0.2">
      <c r="A775" t="str">
        <f>IF(C775&amp;G775&amp;D775&lt;&gt;'Funnel setup'!$K$3&amp;'Funnel setup'!$K$4&amp;'Funnel setup'!$K$6,".",IF(A774=".",1,A774+1))</f>
        <v>.</v>
      </c>
      <c r="B775" s="244" t="str">
        <f t="shared" si="12"/>
        <v/>
      </c>
    </row>
    <row r="776" spans="1:2" x14ac:dyDescent="0.2">
      <c r="A776" t="str">
        <f>IF(C776&amp;G776&amp;D776&lt;&gt;'Funnel setup'!$K$3&amp;'Funnel setup'!$K$4&amp;'Funnel setup'!$K$6,".",IF(A775=".",1,A775+1))</f>
        <v>.</v>
      </c>
      <c r="B776" s="244" t="str">
        <f t="shared" si="12"/>
        <v/>
      </c>
    </row>
    <row r="777" spans="1:2" x14ac:dyDescent="0.2">
      <c r="A777" t="str">
        <f>IF(C777&amp;G777&amp;D777&lt;&gt;'Funnel setup'!$K$3&amp;'Funnel setup'!$K$4&amp;'Funnel setup'!$K$6,".",IF(A776=".",1,A776+1))</f>
        <v>.</v>
      </c>
      <c r="B777" s="244" t="str">
        <f t="shared" si="12"/>
        <v/>
      </c>
    </row>
    <row r="778" spans="1:2" x14ac:dyDescent="0.2">
      <c r="A778" t="str">
        <f>IF(C778&amp;G778&amp;D778&lt;&gt;'Funnel setup'!$K$3&amp;'Funnel setup'!$K$4&amp;'Funnel setup'!$K$6,".",IF(A777=".",1,A777+1))</f>
        <v>.</v>
      </c>
      <c r="B778" s="244" t="str">
        <f t="shared" si="12"/>
        <v/>
      </c>
    </row>
    <row r="779" spans="1:2" x14ac:dyDescent="0.2">
      <c r="A779" t="str">
        <f>IF(C779&amp;G779&amp;D779&lt;&gt;'Funnel setup'!$K$3&amp;'Funnel setup'!$K$4&amp;'Funnel setup'!$K$6,".",IF(A778=".",1,A778+1))</f>
        <v>.</v>
      </c>
      <c r="B779" s="244" t="str">
        <f t="shared" si="12"/>
        <v/>
      </c>
    </row>
    <row r="780" spans="1:2" x14ac:dyDescent="0.2">
      <c r="A780" t="str">
        <f>IF(C780&amp;G780&amp;D780&lt;&gt;'Funnel setup'!$K$3&amp;'Funnel setup'!$K$4&amp;'Funnel setup'!$K$6,".",IF(A779=".",1,A779+1))</f>
        <v>.</v>
      </c>
      <c r="B780" s="244" t="str">
        <f t="shared" si="12"/>
        <v/>
      </c>
    </row>
    <row r="781" spans="1:2" x14ac:dyDescent="0.2">
      <c r="A781" t="str">
        <f>IF(C781&amp;G781&amp;D781&lt;&gt;'Funnel setup'!$K$3&amp;'Funnel setup'!$K$4&amp;'Funnel setup'!$K$6,".",IF(A780=".",1,A780+1))</f>
        <v>.</v>
      </c>
      <c r="B781" s="244" t="str">
        <f t="shared" si="12"/>
        <v/>
      </c>
    </row>
    <row r="782" spans="1:2" x14ac:dyDescent="0.2">
      <c r="A782" t="str">
        <f>IF(C782&amp;G782&amp;D782&lt;&gt;'Funnel setup'!$K$3&amp;'Funnel setup'!$K$4&amp;'Funnel setup'!$K$6,".",IF(A781=".",1,A781+1))</f>
        <v>.</v>
      </c>
      <c r="B782" s="244" t="str">
        <f t="shared" si="12"/>
        <v/>
      </c>
    </row>
    <row r="783" spans="1:2" x14ac:dyDescent="0.2">
      <c r="A783" t="str">
        <f>IF(C783&amp;G783&amp;D783&lt;&gt;'Funnel setup'!$K$3&amp;'Funnel setup'!$K$4&amp;'Funnel setup'!$K$6,".",IF(A782=".",1,A782+1))</f>
        <v>.</v>
      </c>
      <c r="B783" s="244" t="str">
        <f t="shared" si="12"/>
        <v/>
      </c>
    </row>
    <row r="784" spans="1:2" x14ac:dyDescent="0.2">
      <c r="A784" t="str">
        <f>IF(C784&amp;G784&amp;D784&lt;&gt;'Funnel setup'!$K$3&amp;'Funnel setup'!$K$4&amp;'Funnel setup'!$K$6,".",IF(A783=".",1,A783+1))</f>
        <v>.</v>
      </c>
      <c r="B784" s="244" t="str">
        <f t="shared" si="12"/>
        <v/>
      </c>
    </row>
    <row r="785" spans="1:2" x14ac:dyDescent="0.2">
      <c r="A785" t="str">
        <f>IF(C785&amp;G785&amp;D785&lt;&gt;'Funnel setup'!$K$3&amp;'Funnel setup'!$K$4&amp;'Funnel setup'!$K$6,".",IF(A784=".",1,A784+1))</f>
        <v>.</v>
      </c>
      <c r="B785" s="244" t="str">
        <f t="shared" si="12"/>
        <v/>
      </c>
    </row>
    <row r="786" spans="1:2" x14ac:dyDescent="0.2">
      <c r="A786" t="str">
        <f>IF(C786&amp;G786&amp;D786&lt;&gt;'Funnel setup'!$K$3&amp;'Funnel setup'!$K$4&amp;'Funnel setup'!$K$6,".",IF(A785=".",1,A785+1))</f>
        <v>.</v>
      </c>
      <c r="B786" s="244" t="str">
        <f t="shared" si="12"/>
        <v/>
      </c>
    </row>
    <row r="787" spans="1:2" x14ac:dyDescent="0.2">
      <c r="A787" t="str">
        <f>IF(C787&amp;G787&amp;D787&lt;&gt;'Funnel setup'!$K$3&amp;'Funnel setup'!$K$4&amp;'Funnel setup'!$K$6,".",IF(A786=".",1,A786+1))</f>
        <v>.</v>
      </c>
      <c r="B787" s="244" t="str">
        <f t="shared" si="12"/>
        <v/>
      </c>
    </row>
    <row r="788" spans="1:2" x14ac:dyDescent="0.2">
      <c r="A788" t="str">
        <f>IF(C788&amp;G788&amp;D788&lt;&gt;'Funnel setup'!$K$3&amp;'Funnel setup'!$K$4&amp;'Funnel setup'!$K$6,".",IF(A787=".",1,A787+1))</f>
        <v>.</v>
      </c>
      <c r="B788" s="244" t="str">
        <f t="shared" si="12"/>
        <v/>
      </c>
    </row>
    <row r="789" spans="1:2" x14ac:dyDescent="0.2">
      <c r="A789" t="str">
        <f>IF(C789&amp;G789&amp;D789&lt;&gt;'Funnel setup'!$K$3&amp;'Funnel setup'!$K$4&amp;'Funnel setup'!$K$6,".",IF(A788=".",1,A788+1))</f>
        <v>.</v>
      </c>
      <c r="B789" s="244" t="str">
        <f t="shared" si="12"/>
        <v/>
      </c>
    </row>
    <row r="790" spans="1:2" x14ac:dyDescent="0.2">
      <c r="A790" t="str">
        <f>IF(C790&amp;G790&amp;D790&lt;&gt;'Funnel setup'!$K$3&amp;'Funnel setup'!$K$4&amp;'Funnel setup'!$K$6,".",IF(A789=".",1,A789+1))</f>
        <v>.</v>
      </c>
      <c r="B790" s="244" t="str">
        <f t="shared" si="12"/>
        <v/>
      </c>
    </row>
    <row r="791" spans="1:2" x14ac:dyDescent="0.2">
      <c r="A791" t="str">
        <f>IF(C791&amp;G791&amp;D791&lt;&gt;'Funnel setup'!$K$3&amp;'Funnel setup'!$K$4&amp;'Funnel setup'!$K$6,".",IF(A790=".",1,A790+1))</f>
        <v>.</v>
      </c>
      <c r="B791" s="244" t="str">
        <f t="shared" si="12"/>
        <v/>
      </c>
    </row>
    <row r="792" spans="1:2" x14ac:dyDescent="0.2">
      <c r="A792" t="str">
        <f>IF(C792&amp;G792&amp;D792&lt;&gt;'Funnel setup'!$K$3&amp;'Funnel setup'!$K$4&amp;'Funnel setup'!$K$6,".",IF(A791=".",1,A791+1))</f>
        <v>.</v>
      </c>
      <c r="B792" s="244" t="str">
        <f t="shared" si="12"/>
        <v/>
      </c>
    </row>
    <row r="793" spans="1:2" x14ac:dyDescent="0.2">
      <c r="A793" t="str">
        <f>IF(C793&amp;G793&amp;D793&lt;&gt;'Funnel setup'!$K$3&amp;'Funnel setup'!$K$4&amp;'Funnel setup'!$K$6,".",IF(A792=".",1,A792+1))</f>
        <v>.</v>
      </c>
      <c r="B793" s="244" t="str">
        <f t="shared" si="12"/>
        <v/>
      </c>
    </row>
    <row r="794" spans="1:2" x14ac:dyDescent="0.2">
      <c r="A794" t="str">
        <f>IF(C794&amp;G794&amp;D794&lt;&gt;'Funnel setup'!$K$3&amp;'Funnel setup'!$K$4&amp;'Funnel setup'!$K$6,".",IF(A793=".",1,A793+1))</f>
        <v>.</v>
      </c>
      <c r="B794" s="244" t="str">
        <f t="shared" si="12"/>
        <v/>
      </c>
    </row>
    <row r="795" spans="1:2" x14ac:dyDescent="0.2">
      <c r="A795" t="str">
        <f>IF(C795&amp;G795&amp;D795&lt;&gt;'Funnel setup'!$K$3&amp;'Funnel setup'!$K$4&amp;'Funnel setup'!$K$6,".",IF(A794=".",1,A794+1))</f>
        <v>.</v>
      </c>
      <c r="B795" s="244" t="str">
        <f t="shared" si="12"/>
        <v/>
      </c>
    </row>
    <row r="796" spans="1:2" x14ac:dyDescent="0.2">
      <c r="A796" t="str">
        <f>IF(C796&amp;G796&amp;D796&lt;&gt;'Funnel setup'!$K$3&amp;'Funnel setup'!$K$4&amp;'Funnel setup'!$K$6,".",IF(A795=".",1,A795+1))</f>
        <v>.</v>
      </c>
      <c r="B796" s="244" t="str">
        <f t="shared" si="12"/>
        <v/>
      </c>
    </row>
    <row r="797" spans="1:2" x14ac:dyDescent="0.2">
      <c r="A797" t="str">
        <f>IF(C797&amp;G797&amp;D797&lt;&gt;'Funnel setup'!$K$3&amp;'Funnel setup'!$K$4&amp;'Funnel setup'!$K$6,".",IF(A796=".",1,A796+1))</f>
        <v>.</v>
      </c>
      <c r="B797" s="244" t="str">
        <f t="shared" si="12"/>
        <v/>
      </c>
    </row>
    <row r="798" spans="1:2" x14ac:dyDescent="0.2">
      <c r="A798" t="str">
        <f>IF(C798&amp;G798&amp;D798&lt;&gt;'Funnel setup'!$K$3&amp;'Funnel setup'!$K$4&amp;'Funnel setup'!$K$6,".",IF(A797=".",1,A797+1))</f>
        <v>.</v>
      </c>
      <c r="B798" s="244" t="str">
        <f t="shared" si="12"/>
        <v/>
      </c>
    </row>
    <row r="799" spans="1:2" x14ac:dyDescent="0.2">
      <c r="A799" t="str">
        <f>IF(C799&amp;G799&amp;D799&lt;&gt;'Funnel setup'!$K$3&amp;'Funnel setup'!$K$4&amp;'Funnel setup'!$K$6,".",IF(A798=".",1,A798+1))</f>
        <v>.</v>
      </c>
      <c r="B799" s="244" t="str">
        <f t="shared" si="12"/>
        <v/>
      </c>
    </row>
    <row r="800" spans="1:2" x14ac:dyDescent="0.2">
      <c r="A800" t="str">
        <f>IF(C800&amp;G800&amp;D800&lt;&gt;'Funnel setup'!$K$3&amp;'Funnel setup'!$K$4&amp;'Funnel setup'!$K$6,".",IF(A799=".",1,A799+1))</f>
        <v>.</v>
      </c>
      <c r="B800" s="244" t="str">
        <f t="shared" si="12"/>
        <v/>
      </c>
    </row>
    <row r="801" spans="1:2" x14ac:dyDescent="0.2">
      <c r="A801" t="str">
        <f>IF(C801&amp;G801&amp;D801&lt;&gt;'Funnel setup'!$K$3&amp;'Funnel setup'!$K$4&amp;'Funnel setup'!$K$6,".",IF(A800=".",1,A800+1))</f>
        <v>.</v>
      </c>
      <c r="B801" s="244" t="str">
        <f t="shared" si="12"/>
        <v/>
      </c>
    </row>
    <row r="802" spans="1:2" x14ac:dyDescent="0.2">
      <c r="A802" t="str">
        <f>IF(C802&amp;G802&amp;D802&lt;&gt;'Funnel setup'!$K$3&amp;'Funnel setup'!$K$4&amp;'Funnel setup'!$K$6,".",IF(A801=".",1,A801+1))</f>
        <v>.</v>
      </c>
      <c r="B802" s="244" t="str">
        <f t="shared" si="12"/>
        <v/>
      </c>
    </row>
    <row r="803" spans="1:2" x14ac:dyDescent="0.2">
      <c r="A803" t="str">
        <f>IF(C803&amp;G803&amp;D803&lt;&gt;'Funnel setup'!$K$3&amp;'Funnel setup'!$K$4&amp;'Funnel setup'!$K$6,".",IF(A802=".",1,A802+1))</f>
        <v>.</v>
      </c>
      <c r="B803" s="244" t="str">
        <f t="shared" si="12"/>
        <v/>
      </c>
    </row>
    <row r="804" spans="1:2" x14ac:dyDescent="0.2">
      <c r="A804" t="str">
        <f>IF(C804&amp;G804&amp;D804&lt;&gt;'Funnel setup'!$K$3&amp;'Funnel setup'!$K$4&amp;'Funnel setup'!$K$6,".",IF(A803=".",1,A803+1))</f>
        <v>.</v>
      </c>
      <c r="B804" s="244" t="str">
        <f t="shared" si="12"/>
        <v/>
      </c>
    </row>
    <row r="805" spans="1:2" x14ac:dyDescent="0.2">
      <c r="A805" t="str">
        <f>IF(C805&amp;G805&amp;D805&lt;&gt;'Funnel setup'!$K$3&amp;'Funnel setup'!$K$4&amp;'Funnel setup'!$K$6,".",IF(A804=".",1,A804+1))</f>
        <v>.</v>
      </c>
      <c r="B805" s="244" t="str">
        <f t="shared" si="12"/>
        <v/>
      </c>
    </row>
    <row r="806" spans="1:2" x14ac:dyDescent="0.2">
      <c r="A806" t="str">
        <f>IF(C806&amp;G806&amp;D806&lt;&gt;'Funnel setup'!$K$3&amp;'Funnel setup'!$K$4&amp;'Funnel setup'!$K$6,".",IF(A805=".",1,A805+1))</f>
        <v>.</v>
      </c>
      <c r="B806" s="244" t="str">
        <f t="shared" si="12"/>
        <v/>
      </c>
    </row>
    <row r="807" spans="1:2" x14ac:dyDescent="0.2">
      <c r="A807" t="str">
        <f>IF(C807&amp;G807&amp;D807&lt;&gt;'Funnel setup'!$K$3&amp;'Funnel setup'!$K$4&amp;'Funnel setup'!$K$6,".",IF(A806=".",1,A806+1))</f>
        <v>.</v>
      </c>
      <c r="B807" s="244" t="str">
        <f t="shared" si="12"/>
        <v/>
      </c>
    </row>
    <row r="808" spans="1:2" x14ac:dyDescent="0.2">
      <c r="A808" t="str">
        <f>IF(C808&amp;G808&amp;D808&lt;&gt;'Funnel setup'!$K$3&amp;'Funnel setup'!$K$4&amp;'Funnel setup'!$K$6,".",IF(A807=".",1,A807+1))</f>
        <v>.</v>
      </c>
      <c r="B808" s="244" t="str">
        <f t="shared" si="12"/>
        <v/>
      </c>
    </row>
    <row r="809" spans="1:2" x14ac:dyDescent="0.2">
      <c r="A809" t="str">
        <f>IF(C809&amp;G809&amp;D809&lt;&gt;'Funnel setup'!$K$3&amp;'Funnel setup'!$K$4&amp;'Funnel setup'!$K$6,".",IF(A808=".",1,A808+1))</f>
        <v>.</v>
      </c>
      <c r="B809" s="244" t="str">
        <f t="shared" si="12"/>
        <v/>
      </c>
    </row>
    <row r="810" spans="1:2" x14ac:dyDescent="0.2">
      <c r="A810" t="str">
        <f>IF(C810&amp;G810&amp;D810&lt;&gt;'Funnel setup'!$K$3&amp;'Funnel setup'!$K$4&amp;'Funnel setup'!$K$6,".",IF(A809=".",1,A809+1))</f>
        <v>.</v>
      </c>
      <c r="B810" s="244" t="str">
        <f t="shared" si="12"/>
        <v/>
      </c>
    </row>
    <row r="811" spans="1:2" x14ac:dyDescent="0.2">
      <c r="A811" t="str">
        <f>IF(C811&amp;G811&amp;D811&lt;&gt;'Funnel setup'!$K$3&amp;'Funnel setup'!$K$4&amp;'Funnel setup'!$K$6,".",IF(A810=".",1,A810+1))</f>
        <v>.</v>
      </c>
      <c r="B811" s="244" t="str">
        <f t="shared" si="12"/>
        <v/>
      </c>
    </row>
    <row r="812" spans="1:2" x14ac:dyDescent="0.2">
      <c r="A812" t="str">
        <f>IF(C812&amp;G812&amp;D812&lt;&gt;'Funnel setup'!$K$3&amp;'Funnel setup'!$K$4&amp;'Funnel setup'!$K$6,".",IF(A811=".",1,A811+1))</f>
        <v>.</v>
      </c>
      <c r="B812" s="244" t="str">
        <f t="shared" si="12"/>
        <v/>
      </c>
    </row>
    <row r="813" spans="1:2" x14ac:dyDescent="0.2">
      <c r="A813" t="str">
        <f>IF(C813&amp;G813&amp;D813&lt;&gt;'Funnel setup'!$K$3&amp;'Funnel setup'!$K$4&amp;'Funnel setup'!$K$6,".",IF(A812=".",1,A812+1))</f>
        <v>.</v>
      </c>
      <c r="B813" s="244" t="str">
        <f t="shared" si="12"/>
        <v/>
      </c>
    </row>
    <row r="814" spans="1:2" x14ac:dyDescent="0.2">
      <c r="A814" t="str">
        <f>IF(C814&amp;G814&amp;D814&lt;&gt;'Funnel setup'!$K$3&amp;'Funnel setup'!$K$4&amp;'Funnel setup'!$K$6,".",IF(A813=".",1,A813+1))</f>
        <v>.</v>
      </c>
      <c r="B814" s="244" t="str">
        <f t="shared" si="12"/>
        <v/>
      </c>
    </row>
    <row r="815" spans="1:2" x14ac:dyDescent="0.2">
      <c r="A815" t="str">
        <f>IF(C815&amp;G815&amp;D815&lt;&gt;'Funnel setup'!$K$3&amp;'Funnel setup'!$K$4&amp;'Funnel setup'!$K$6,".",IF(A814=".",1,A814+1))</f>
        <v>.</v>
      </c>
      <c r="B815" s="244" t="str">
        <f t="shared" si="12"/>
        <v/>
      </c>
    </row>
    <row r="816" spans="1:2" x14ac:dyDescent="0.2">
      <c r="A816" t="str">
        <f>IF(C816&amp;G816&amp;D816&lt;&gt;'Funnel setup'!$K$3&amp;'Funnel setup'!$K$4&amp;'Funnel setup'!$K$6,".",IF(A815=".",1,A815+1))</f>
        <v>.</v>
      </c>
      <c r="B816" s="244" t="str">
        <f t="shared" si="12"/>
        <v/>
      </c>
    </row>
    <row r="817" spans="1:2" x14ac:dyDescent="0.2">
      <c r="A817" t="str">
        <f>IF(C817&amp;G817&amp;D817&lt;&gt;'Funnel setup'!$K$3&amp;'Funnel setup'!$K$4&amp;'Funnel setup'!$K$6,".",IF(A816=".",1,A816+1))</f>
        <v>.</v>
      </c>
      <c r="B817" s="244" t="str">
        <f t="shared" si="12"/>
        <v/>
      </c>
    </row>
    <row r="818" spans="1:2" x14ac:dyDescent="0.2">
      <c r="A818" t="str">
        <f>IF(C818&amp;G818&amp;D818&lt;&gt;'Funnel setup'!$K$3&amp;'Funnel setup'!$K$4&amp;'Funnel setup'!$K$6,".",IF(A817=".",1,A817+1))</f>
        <v>.</v>
      </c>
      <c r="B818" s="244" t="str">
        <f t="shared" si="12"/>
        <v/>
      </c>
    </row>
    <row r="819" spans="1:2" x14ac:dyDescent="0.2">
      <c r="A819" t="str">
        <f>IF(C819&amp;G819&amp;D819&lt;&gt;'Funnel setup'!$K$3&amp;'Funnel setup'!$K$4&amp;'Funnel setup'!$K$6,".",IF(A818=".",1,A818+1))</f>
        <v>.</v>
      </c>
      <c r="B819" s="244" t="str">
        <f t="shared" si="12"/>
        <v/>
      </c>
    </row>
    <row r="820" spans="1:2" x14ac:dyDescent="0.2">
      <c r="A820" t="str">
        <f>IF(C820&amp;G820&amp;D820&lt;&gt;'Funnel setup'!$K$3&amp;'Funnel setup'!$K$4&amp;'Funnel setup'!$K$6,".",IF(A819=".",1,A819+1))</f>
        <v>.</v>
      </c>
      <c r="B820" s="244" t="str">
        <f t="shared" si="12"/>
        <v/>
      </c>
    </row>
    <row r="821" spans="1:2" x14ac:dyDescent="0.2">
      <c r="A821" t="str">
        <f>IF(C821&amp;G821&amp;D821&lt;&gt;'Funnel setup'!$K$3&amp;'Funnel setup'!$K$4&amp;'Funnel setup'!$K$6,".",IF(A820=".",1,A820+1))</f>
        <v>.</v>
      </c>
      <c r="B821" s="244" t="str">
        <f t="shared" si="12"/>
        <v/>
      </c>
    </row>
    <row r="822" spans="1:2" x14ac:dyDescent="0.2">
      <c r="A822" t="str">
        <f>IF(C822&amp;G822&amp;D822&lt;&gt;'Funnel setup'!$K$3&amp;'Funnel setup'!$K$4&amp;'Funnel setup'!$K$6,".",IF(A821=".",1,A821+1))</f>
        <v>.</v>
      </c>
      <c r="B822" s="244" t="str">
        <f t="shared" si="12"/>
        <v/>
      </c>
    </row>
    <row r="823" spans="1:2" x14ac:dyDescent="0.2">
      <c r="A823" t="str">
        <f>IF(C823&amp;G823&amp;D823&lt;&gt;'Funnel setup'!$K$3&amp;'Funnel setup'!$K$4&amp;'Funnel setup'!$K$6,".",IF(A822=".",1,A822+1))</f>
        <v>.</v>
      </c>
      <c r="B823" s="244" t="str">
        <f t="shared" si="12"/>
        <v/>
      </c>
    </row>
    <row r="824" spans="1:2" x14ac:dyDescent="0.2">
      <c r="A824" t="str">
        <f>IF(C824&amp;G824&amp;D824&lt;&gt;'Funnel setup'!$K$3&amp;'Funnel setup'!$K$4&amp;'Funnel setup'!$K$6,".",IF(A823=".",1,A823+1))</f>
        <v>.</v>
      </c>
      <c r="B824" s="244" t="str">
        <f t="shared" si="12"/>
        <v/>
      </c>
    </row>
    <row r="825" spans="1:2" x14ac:dyDescent="0.2">
      <c r="A825" t="str">
        <f>IF(C825&amp;G825&amp;D825&lt;&gt;'Funnel setup'!$K$3&amp;'Funnel setup'!$K$4&amp;'Funnel setup'!$K$6,".",IF(A824=".",1,A824+1))</f>
        <v>.</v>
      </c>
      <c r="B825" s="244" t="str">
        <f t="shared" si="12"/>
        <v/>
      </c>
    </row>
    <row r="826" spans="1:2" x14ac:dyDescent="0.2">
      <c r="A826" t="str">
        <f>IF(C826&amp;G826&amp;D826&lt;&gt;'Funnel setup'!$K$3&amp;'Funnel setup'!$K$4&amp;'Funnel setup'!$K$6,".",IF(A825=".",1,A825+1))</f>
        <v>.</v>
      </c>
      <c r="B826" s="244" t="str">
        <f t="shared" si="12"/>
        <v/>
      </c>
    </row>
    <row r="827" spans="1:2" x14ac:dyDescent="0.2">
      <c r="A827" t="str">
        <f>IF(C827&amp;G827&amp;D827&lt;&gt;'Funnel setup'!$K$3&amp;'Funnel setup'!$K$4&amp;'Funnel setup'!$K$6,".",IF(A826=".",1,A826+1))</f>
        <v>.</v>
      </c>
      <c r="B827" s="244" t="str">
        <f t="shared" si="12"/>
        <v/>
      </c>
    </row>
    <row r="828" spans="1:2" x14ac:dyDescent="0.2">
      <c r="A828" t="str">
        <f>IF(C828&amp;G828&amp;D828&lt;&gt;'Funnel setup'!$K$3&amp;'Funnel setup'!$K$4&amp;'Funnel setup'!$K$6,".",IF(A827=".",1,A827+1))</f>
        <v>.</v>
      </c>
      <c r="B828" s="244" t="str">
        <f t="shared" si="12"/>
        <v/>
      </c>
    </row>
    <row r="829" spans="1:2" x14ac:dyDescent="0.2">
      <c r="A829" t="str">
        <f>IF(C829&amp;G829&amp;D829&lt;&gt;'Funnel setup'!$K$3&amp;'Funnel setup'!$K$4&amp;'Funnel setup'!$K$6,".",IF(A828=".",1,A828+1))</f>
        <v>.</v>
      </c>
      <c r="B829" s="244" t="str">
        <f t="shared" si="12"/>
        <v/>
      </c>
    </row>
    <row r="830" spans="1:2" x14ac:dyDescent="0.2">
      <c r="A830" t="str">
        <f>IF(C830&amp;G830&amp;D830&lt;&gt;'Funnel setup'!$K$3&amp;'Funnel setup'!$K$4&amp;'Funnel setup'!$K$6,".",IF(A829=".",1,A829+1))</f>
        <v>.</v>
      </c>
      <c r="B830" s="244" t="str">
        <f t="shared" si="12"/>
        <v/>
      </c>
    </row>
    <row r="831" spans="1:2" x14ac:dyDescent="0.2">
      <c r="A831" t="str">
        <f>IF(C831&amp;G831&amp;D831&lt;&gt;'Funnel setup'!$K$3&amp;'Funnel setup'!$K$4&amp;'Funnel setup'!$K$6,".",IF(A830=".",1,A830+1))</f>
        <v>.</v>
      </c>
      <c r="B831" s="244" t="str">
        <f t="shared" si="12"/>
        <v/>
      </c>
    </row>
    <row r="832" spans="1:2" x14ac:dyDescent="0.2">
      <c r="A832" t="str">
        <f>IF(C832&amp;G832&amp;D832&lt;&gt;'Funnel setup'!$K$3&amp;'Funnel setup'!$K$4&amp;'Funnel setup'!$K$6,".",IF(A831=".",1,A831+1))</f>
        <v>.</v>
      </c>
      <c r="B832" s="244" t="str">
        <f t="shared" si="12"/>
        <v/>
      </c>
    </row>
    <row r="833" spans="1:2" x14ac:dyDescent="0.2">
      <c r="A833" t="str">
        <f>IF(C833&amp;G833&amp;D833&lt;&gt;'Funnel setup'!$K$3&amp;'Funnel setup'!$K$4&amp;'Funnel setup'!$K$6,".",IF(A832=".",1,A832+1))</f>
        <v>.</v>
      </c>
      <c r="B833" s="244" t="str">
        <f t="shared" si="12"/>
        <v/>
      </c>
    </row>
    <row r="834" spans="1:2" x14ac:dyDescent="0.2">
      <c r="A834" t="str">
        <f>IF(C834&amp;G834&amp;D834&lt;&gt;'Funnel setup'!$K$3&amp;'Funnel setup'!$K$4&amp;'Funnel setup'!$K$6,".",IF(A833=".",1,A833+1))</f>
        <v>.</v>
      </c>
      <c r="B834" s="244" t="str">
        <f t="shared" ref="B834:B897" si="13">C834&amp;D834&amp;F834&amp;G834</f>
        <v/>
      </c>
    </row>
    <row r="835" spans="1:2" x14ac:dyDescent="0.2">
      <c r="A835" t="str">
        <f>IF(C835&amp;G835&amp;D835&lt;&gt;'Funnel setup'!$K$3&amp;'Funnel setup'!$K$4&amp;'Funnel setup'!$K$6,".",IF(A834=".",1,A834+1))</f>
        <v>.</v>
      </c>
      <c r="B835" s="244" t="str">
        <f t="shared" si="13"/>
        <v/>
      </c>
    </row>
    <row r="836" spans="1:2" x14ac:dyDescent="0.2">
      <c r="A836" t="str">
        <f>IF(C836&amp;G836&amp;D836&lt;&gt;'Funnel setup'!$K$3&amp;'Funnel setup'!$K$4&amp;'Funnel setup'!$K$6,".",IF(A835=".",1,A835+1))</f>
        <v>.</v>
      </c>
      <c r="B836" s="244" t="str">
        <f t="shared" si="13"/>
        <v/>
      </c>
    </row>
    <row r="837" spans="1:2" x14ac:dyDescent="0.2">
      <c r="A837" t="str">
        <f>IF(C837&amp;G837&amp;D837&lt;&gt;'Funnel setup'!$K$3&amp;'Funnel setup'!$K$4&amp;'Funnel setup'!$K$6,".",IF(A836=".",1,A836+1))</f>
        <v>.</v>
      </c>
      <c r="B837" s="244" t="str">
        <f t="shared" si="13"/>
        <v/>
      </c>
    </row>
    <row r="838" spans="1:2" x14ac:dyDescent="0.2">
      <c r="A838" t="str">
        <f>IF(C838&amp;G838&amp;D838&lt;&gt;'Funnel setup'!$K$3&amp;'Funnel setup'!$K$4&amp;'Funnel setup'!$K$6,".",IF(A837=".",1,A837+1))</f>
        <v>.</v>
      </c>
      <c r="B838" s="244" t="str">
        <f t="shared" si="13"/>
        <v/>
      </c>
    </row>
    <row r="839" spans="1:2" x14ac:dyDescent="0.2">
      <c r="A839" t="str">
        <f>IF(C839&amp;G839&amp;D839&lt;&gt;'Funnel setup'!$K$3&amp;'Funnel setup'!$K$4&amp;'Funnel setup'!$K$6,".",IF(A838=".",1,A838+1))</f>
        <v>.</v>
      </c>
      <c r="B839" s="244" t="str">
        <f t="shared" si="13"/>
        <v/>
      </c>
    </row>
    <row r="840" spans="1:2" x14ac:dyDescent="0.2">
      <c r="A840" t="str">
        <f>IF(C840&amp;G840&amp;D840&lt;&gt;'Funnel setup'!$K$3&amp;'Funnel setup'!$K$4&amp;'Funnel setup'!$K$6,".",IF(A839=".",1,A839+1))</f>
        <v>.</v>
      </c>
      <c r="B840" s="244" t="str">
        <f t="shared" si="13"/>
        <v/>
      </c>
    </row>
    <row r="841" spans="1:2" x14ac:dyDescent="0.2">
      <c r="A841" t="str">
        <f>IF(C841&amp;G841&amp;D841&lt;&gt;'Funnel setup'!$K$3&amp;'Funnel setup'!$K$4&amp;'Funnel setup'!$K$6,".",IF(A840=".",1,A840+1))</f>
        <v>.</v>
      </c>
      <c r="B841" s="244" t="str">
        <f t="shared" si="13"/>
        <v/>
      </c>
    </row>
    <row r="842" spans="1:2" x14ac:dyDescent="0.2">
      <c r="A842" t="str">
        <f>IF(C842&amp;G842&amp;D842&lt;&gt;'Funnel setup'!$K$3&amp;'Funnel setup'!$K$4&amp;'Funnel setup'!$K$6,".",IF(A841=".",1,A841+1))</f>
        <v>.</v>
      </c>
      <c r="B842" s="244" t="str">
        <f t="shared" si="13"/>
        <v/>
      </c>
    </row>
    <row r="843" spans="1:2" x14ac:dyDescent="0.2">
      <c r="A843" t="str">
        <f>IF(C843&amp;G843&amp;D843&lt;&gt;'Funnel setup'!$K$3&amp;'Funnel setup'!$K$4&amp;'Funnel setup'!$K$6,".",IF(A842=".",1,A842+1))</f>
        <v>.</v>
      </c>
      <c r="B843" s="244" t="str">
        <f t="shared" si="13"/>
        <v/>
      </c>
    </row>
    <row r="844" spans="1:2" x14ac:dyDescent="0.2">
      <c r="A844" t="str">
        <f>IF(C844&amp;G844&amp;D844&lt;&gt;'Funnel setup'!$K$3&amp;'Funnel setup'!$K$4&amp;'Funnel setup'!$K$6,".",IF(A843=".",1,A843+1))</f>
        <v>.</v>
      </c>
      <c r="B844" s="244" t="str">
        <f t="shared" si="13"/>
        <v/>
      </c>
    </row>
    <row r="845" spans="1:2" x14ac:dyDescent="0.2">
      <c r="A845" t="str">
        <f>IF(C845&amp;G845&amp;D845&lt;&gt;'Funnel setup'!$K$3&amp;'Funnel setup'!$K$4&amp;'Funnel setup'!$K$6,".",IF(A844=".",1,A844+1))</f>
        <v>.</v>
      </c>
      <c r="B845" s="244" t="str">
        <f t="shared" si="13"/>
        <v/>
      </c>
    </row>
    <row r="846" spans="1:2" x14ac:dyDescent="0.2">
      <c r="A846" t="str">
        <f>IF(C846&amp;G846&amp;D846&lt;&gt;'Funnel setup'!$K$3&amp;'Funnel setup'!$K$4&amp;'Funnel setup'!$K$6,".",IF(A845=".",1,A845+1))</f>
        <v>.</v>
      </c>
      <c r="B846" s="244" t="str">
        <f t="shared" si="13"/>
        <v/>
      </c>
    </row>
    <row r="847" spans="1:2" x14ac:dyDescent="0.2">
      <c r="A847" t="str">
        <f>IF(C847&amp;G847&amp;D847&lt;&gt;'Funnel setup'!$K$3&amp;'Funnel setup'!$K$4&amp;'Funnel setup'!$K$6,".",IF(A846=".",1,A846+1))</f>
        <v>.</v>
      </c>
      <c r="B847" s="244" t="str">
        <f t="shared" si="13"/>
        <v/>
      </c>
    </row>
    <row r="848" spans="1:2" x14ac:dyDescent="0.2">
      <c r="A848" t="str">
        <f>IF(C848&amp;G848&amp;D848&lt;&gt;'Funnel setup'!$K$3&amp;'Funnel setup'!$K$4&amp;'Funnel setup'!$K$6,".",IF(A847=".",1,A847+1))</f>
        <v>.</v>
      </c>
      <c r="B848" s="244" t="str">
        <f t="shared" si="13"/>
        <v/>
      </c>
    </row>
    <row r="849" spans="1:2" x14ac:dyDescent="0.2">
      <c r="A849" t="str">
        <f>IF(C849&amp;G849&amp;D849&lt;&gt;'Funnel setup'!$K$3&amp;'Funnel setup'!$K$4&amp;'Funnel setup'!$K$6,".",IF(A848=".",1,A848+1))</f>
        <v>.</v>
      </c>
      <c r="B849" s="244" t="str">
        <f t="shared" si="13"/>
        <v/>
      </c>
    </row>
    <row r="850" spans="1:2" x14ac:dyDescent="0.2">
      <c r="A850" t="str">
        <f>IF(C850&amp;G850&amp;D850&lt;&gt;'Funnel setup'!$K$3&amp;'Funnel setup'!$K$4&amp;'Funnel setup'!$K$6,".",IF(A849=".",1,A849+1))</f>
        <v>.</v>
      </c>
      <c r="B850" s="244" t="str">
        <f t="shared" si="13"/>
        <v/>
      </c>
    </row>
    <row r="851" spans="1:2" x14ac:dyDescent="0.2">
      <c r="A851" t="str">
        <f>IF(C851&amp;G851&amp;D851&lt;&gt;'Funnel setup'!$K$3&amp;'Funnel setup'!$K$4&amp;'Funnel setup'!$K$6,".",IF(A850=".",1,A850+1))</f>
        <v>.</v>
      </c>
      <c r="B851" s="244" t="str">
        <f t="shared" si="13"/>
        <v/>
      </c>
    </row>
    <row r="852" spans="1:2" x14ac:dyDescent="0.2">
      <c r="A852" t="str">
        <f>IF(C852&amp;G852&amp;D852&lt;&gt;'Funnel setup'!$K$3&amp;'Funnel setup'!$K$4&amp;'Funnel setup'!$K$6,".",IF(A851=".",1,A851+1))</f>
        <v>.</v>
      </c>
      <c r="B852" s="244" t="str">
        <f t="shared" si="13"/>
        <v/>
      </c>
    </row>
    <row r="853" spans="1:2" x14ac:dyDescent="0.2">
      <c r="A853" t="str">
        <f>IF(C853&amp;G853&amp;D853&lt;&gt;'Funnel setup'!$K$3&amp;'Funnel setup'!$K$4&amp;'Funnel setup'!$K$6,".",IF(A852=".",1,A852+1))</f>
        <v>.</v>
      </c>
      <c r="B853" s="244" t="str">
        <f t="shared" si="13"/>
        <v/>
      </c>
    </row>
    <row r="854" spans="1:2" x14ac:dyDescent="0.2">
      <c r="A854" t="str">
        <f>IF(C854&amp;G854&amp;D854&lt;&gt;'Funnel setup'!$K$3&amp;'Funnel setup'!$K$4&amp;'Funnel setup'!$K$6,".",IF(A853=".",1,A853+1))</f>
        <v>.</v>
      </c>
      <c r="B854" s="244" t="str">
        <f t="shared" si="13"/>
        <v/>
      </c>
    </row>
    <row r="855" spans="1:2" x14ac:dyDescent="0.2">
      <c r="A855" t="str">
        <f>IF(C855&amp;G855&amp;D855&lt;&gt;'Funnel setup'!$K$3&amp;'Funnel setup'!$K$4&amp;'Funnel setup'!$K$6,".",IF(A854=".",1,A854+1))</f>
        <v>.</v>
      </c>
      <c r="B855" s="244" t="str">
        <f t="shared" si="13"/>
        <v/>
      </c>
    </row>
    <row r="856" spans="1:2" x14ac:dyDescent="0.2">
      <c r="A856" t="str">
        <f>IF(C856&amp;G856&amp;D856&lt;&gt;'Funnel setup'!$K$3&amp;'Funnel setup'!$K$4&amp;'Funnel setup'!$K$6,".",IF(A855=".",1,A855+1))</f>
        <v>.</v>
      </c>
      <c r="B856" s="244" t="str">
        <f t="shared" si="13"/>
        <v/>
      </c>
    </row>
    <row r="857" spans="1:2" x14ac:dyDescent="0.2">
      <c r="A857" t="str">
        <f>IF(C857&amp;G857&amp;D857&lt;&gt;'Funnel setup'!$K$3&amp;'Funnel setup'!$K$4&amp;'Funnel setup'!$K$6,".",IF(A856=".",1,A856+1))</f>
        <v>.</v>
      </c>
      <c r="B857" s="244" t="str">
        <f t="shared" si="13"/>
        <v/>
      </c>
    </row>
    <row r="858" spans="1:2" x14ac:dyDescent="0.2">
      <c r="A858" t="str">
        <f>IF(C858&amp;G858&amp;D858&lt;&gt;'Funnel setup'!$K$3&amp;'Funnel setup'!$K$4&amp;'Funnel setup'!$K$6,".",IF(A857=".",1,A857+1))</f>
        <v>.</v>
      </c>
      <c r="B858" s="244" t="str">
        <f t="shared" si="13"/>
        <v/>
      </c>
    </row>
    <row r="859" spans="1:2" x14ac:dyDescent="0.2">
      <c r="A859" t="str">
        <f>IF(C859&amp;G859&amp;D859&lt;&gt;'Funnel setup'!$K$3&amp;'Funnel setup'!$K$4&amp;'Funnel setup'!$K$6,".",IF(A858=".",1,A858+1))</f>
        <v>.</v>
      </c>
      <c r="B859" s="244" t="str">
        <f t="shared" si="13"/>
        <v/>
      </c>
    </row>
    <row r="860" spans="1:2" x14ac:dyDescent="0.2">
      <c r="A860" t="str">
        <f>IF(C860&amp;G860&amp;D860&lt;&gt;'Funnel setup'!$K$3&amp;'Funnel setup'!$K$4&amp;'Funnel setup'!$K$6,".",IF(A859=".",1,A859+1))</f>
        <v>.</v>
      </c>
      <c r="B860" s="244" t="str">
        <f t="shared" si="13"/>
        <v/>
      </c>
    </row>
    <row r="861" spans="1:2" x14ac:dyDescent="0.2">
      <c r="A861" t="str">
        <f>IF(C861&amp;G861&amp;D861&lt;&gt;'Funnel setup'!$K$3&amp;'Funnel setup'!$K$4&amp;'Funnel setup'!$K$6,".",IF(A860=".",1,A860+1))</f>
        <v>.</v>
      </c>
      <c r="B861" s="244" t="str">
        <f t="shared" si="13"/>
        <v/>
      </c>
    </row>
    <row r="862" spans="1:2" x14ac:dyDescent="0.2">
      <c r="A862" t="str">
        <f>IF(C862&amp;G862&amp;D862&lt;&gt;'Funnel setup'!$K$3&amp;'Funnel setup'!$K$4&amp;'Funnel setup'!$K$6,".",IF(A861=".",1,A861+1))</f>
        <v>.</v>
      </c>
      <c r="B862" s="244" t="str">
        <f t="shared" si="13"/>
        <v/>
      </c>
    </row>
    <row r="863" spans="1:2" x14ac:dyDescent="0.2">
      <c r="A863" t="str">
        <f>IF(C863&amp;G863&amp;D863&lt;&gt;'Funnel setup'!$K$3&amp;'Funnel setup'!$K$4&amp;'Funnel setup'!$K$6,".",IF(A862=".",1,A862+1))</f>
        <v>.</v>
      </c>
      <c r="B863" s="244" t="str">
        <f t="shared" si="13"/>
        <v/>
      </c>
    </row>
    <row r="864" spans="1:2" x14ac:dyDescent="0.2">
      <c r="A864" t="str">
        <f>IF(C864&amp;G864&amp;D864&lt;&gt;'Funnel setup'!$K$3&amp;'Funnel setup'!$K$4&amp;'Funnel setup'!$K$6,".",IF(A863=".",1,A863+1))</f>
        <v>.</v>
      </c>
      <c r="B864" s="244" t="str">
        <f t="shared" si="13"/>
        <v/>
      </c>
    </row>
    <row r="865" spans="1:2" x14ac:dyDescent="0.2">
      <c r="A865" t="str">
        <f>IF(C865&amp;G865&amp;D865&lt;&gt;'Funnel setup'!$K$3&amp;'Funnel setup'!$K$4&amp;'Funnel setup'!$K$6,".",IF(A864=".",1,A864+1))</f>
        <v>.</v>
      </c>
      <c r="B865" s="244" t="str">
        <f t="shared" si="13"/>
        <v/>
      </c>
    </row>
    <row r="866" spans="1:2" x14ac:dyDescent="0.2">
      <c r="A866" t="str">
        <f>IF(C866&amp;G866&amp;D866&lt;&gt;'Funnel setup'!$K$3&amp;'Funnel setup'!$K$4&amp;'Funnel setup'!$K$6,".",IF(A865=".",1,A865+1))</f>
        <v>.</v>
      </c>
      <c r="B866" s="244" t="str">
        <f t="shared" si="13"/>
        <v/>
      </c>
    </row>
    <row r="867" spans="1:2" x14ac:dyDescent="0.2">
      <c r="A867" t="str">
        <f>IF(C867&amp;G867&amp;D867&lt;&gt;'Funnel setup'!$K$3&amp;'Funnel setup'!$K$4&amp;'Funnel setup'!$K$6,".",IF(A866=".",1,A866+1))</f>
        <v>.</v>
      </c>
      <c r="B867" s="244" t="str">
        <f t="shared" si="13"/>
        <v/>
      </c>
    </row>
    <row r="868" spans="1:2" x14ac:dyDescent="0.2">
      <c r="A868" t="str">
        <f>IF(C868&amp;G868&amp;D868&lt;&gt;'Funnel setup'!$K$3&amp;'Funnel setup'!$K$4&amp;'Funnel setup'!$K$6,".",IF(A867=".",1,A867+1))</f>
        <v>.</v>
      </c>
      <c r="B868" s="244" t="str">
        <f t="shared" si="13"/>
        <v/>
      </c>
    </row>
    <row r="869" spans="1:2" x14ac:dyDescent="0.2">
      <c r="A869" t="str">
        <f>IF(C869&amp;G869&amp;D869&lt;&gt;'Funnel setup'!$K$3&amp;'Funnel setup'!$K$4&amp;'Funnel setup'!$K$6,".",IF(A868=".",1,A868+1))</f>
        <v>.</v>
      </c>
      <c r="B869" s="244" t="str">
        <f t="shared" si="13"/>
        <v/>
      </c>
    </row>
    <row r="870" spans="1:2" x14ac:dyDescent="0.2">
      <c r="A870" t="str">
        <f>IF(C870&amp;G870&amp;D870&lt;&gt;'Funnel setup'!$K$3&amp;'Funnel setup'!$K$4&amp;'Funnel setup'!$K$6,".",IF(A869=".",1,A869+1))</f>
        <v>.</v>
      </c>
      <c r="B870" s="244" t="str">
        <f t="shared" si="13"/>
        <v/>
      </c>
    </row>
    <row r="871" spans="1:2" x14ac:dyDescent="0.2">
      <c r="A871" t="str">
        <f>IF(C871&amp;G871&amp;D871&lt;&gt;'Funnel setup'!$K$3&amp;'Funnel setup'!$K$4&amp;'Funnel setup'!$K$6,".",IF(A870=".",1,A870+1))</f>
        <v>.</v>
      </c>
      <c r="B871" s="244" t="str">
        <f t="shared" si="13"/>
        <v/>
      </c>
    </row>
    <row r="872" spans="1:2" x14ac:dyDescent="0.2">
      <c r="A872" t="str">
        <f>IF(C872&amp;G872&amp;D872&lt;&gt;'Funnel setup'!$K$3&amp;'Funnel setup'!$K$4&amp;'Funnel setup'!$K$6,".",IF(A871=".",1,A871+1))</f>
        <v>.</v>
      </c>
      <c r="B872" s="244" t="str">
        <f t="shared" si="13"/>
        <v/>
      </c>
    </row>
    <row r="873" spans="1:2" x14ac:dyDescent="0.2">
      <c r="A873" t="str">
        <f>IF(C873&amp;G873&amp;D873&lt;&gt;'Funnel setup'!$K$3&amp;'Funnel setup'!$K$4&amp;'Funnel setup'!$K$6,".",IF(A872=".",1,A872+1))</f>
        <v>.</v>
      </c>
      <c r="B873" s="244" t="str">
        <f t="shared" si="13"/>
        <v/>
      </c>
    </row>
    <row r="874" spans="1:2" x14ac:dyDescent="0.2">
      <c r="A874" t="str">
        <f>IF(C874&amp;G874&amp;D874&lt;&gt;'Funnel setup'!$K$3&amp;'Funnel setup'!$K$4&amp;'Funnel setup'!$K$6,".",IF(A873=".",1,A873+1))</f>
        <v>.</v>
      </c>
      <c r="B874" s="244" t="str">
        <f t="shared" si="13"/>
        <v/>
      </c>
    </row>
    <row r="875" spans="1:2" x14ac:dyDescent="0.2">
      <c r="A875" t="str">
        <f>IF(C875&amp;G875&amp;D875&lt;&gt;'Funnel setup'!$K$3&amp;'Funnel setup'!$K$4&amp;'Funnel setup'!$K$6,".",IF(A874=".",1,A874+1))</f>
        <v>.</v>
      </c>
      <c r="B875" s="244" t="str">
        <f t="shared" si="13"/>
        <v/>
      </c>
    </row>
    <row r="876" spans="1:2" x14ac:dyDescent="0.2">
      <c r="A876" t="str">
        <f>IF(C876&amp;G876&amp;D876&lt;&gt;'Funnel setup'!$K$3&amp;'Funnel setup'!$K$4&amp;'Funnel setup'!$K$6,".",IF(A875=".",1,A875+1))</f>
        <v>.</v>
      </c>
      <c r="B876" s="244" t="str">
        <f t="shared" si="13"/>
        <v/>
      </c>
    </row>
    <row r="877" spans="1:2" x14ac:dyDescent="0.2">
      <c r="A877" t="str">
        <f>IF(C877&amp;G877&amp;D877&lt;&gt;'Funnel setup'!$K$3&amp;'Funnel setup'!$K$4&amp;'Funnel setup'!$K$6,".",IF(A876=".",1,A876+1))</f>
        <v>.</v>
      </c>
      <c r="B877" s="244" t="str">
        <f t="shared" si="13"/>
        <v/>
      </c>
    </row>
    <row r="878" spans="1:2" x14ac:dyDescent="0.2">
      <c r="A878" t="str">
        <f>IF(C878&amp;G878&amp;D878&lt;&gt;'Funnel setup'!$K$3&amp;'Funnel setup'!$K$4&amp;'Funnel setup'!$K$6,".",IF(A877=".",1,A877+1))</f>
        <v>.</v>
      </c>
      <c r="B878" s="244" t="str">
        <f t="shared" si="13"/>
        <v/>
      </c>
    </row>
    <row r="879" spans="1:2" x14ac:dyDescent="0.2">
      <c r="A879" t="str">
        <f>IF(C879&amp;G879&amp;D879&lt;&gt;'Funnel setup'!$K$3&amp;'Funnel setup'!$K$4&amp;'Funnel setup'!$K$6,".",IF(A878=".",1,A878+1))</f>
        <v>.</v>
      </c>
      <c r="B879" s="244" t="str">
        <f t="shared" si="13"/>
        <v/>
      </c>
    </row>
    <row r="880" spans="1:2" x14ac:dyDescent="0.2">
      <c r="A880" t="str">
        <f>IF(C880&amp;G880&amp;D880&lt;&gt;'Funnel setup'!$K$3&amp;'Funnel setup'!$K$4&amp;'Funnel setup'!$K$6,".",IF(A879=".",1,A879+1))</f>
        <v>.</v>
      </c>
      <c r="B880" s="244" t="str">
        <f t="shared" si="13"/>
        <v/>
      </c>
    </row>
    <row r="881" spans="1:2" x14ac:dyDescent="0.2">
      <c r="A881" t="str">
        <f>IF(C881&amp;G881&amp;D881&lt;&gt;'Funnel setup'!$K$3&amp;'Funnel setup'!$K$4&amp;'Funnel setup'!$K$6,".",IF(A880=".",1,A880+1))</f>
        <v>.</v>
      </c>
      <c r="B881" s="244" t="str">
        <f t="shared" si="13"/>
        <v/>
      </c>
    </row>
    <row r="882" spans="1:2" x14ac:dyDescent="0.2">
      <c r="A882" t="str">
        <f>IF(C882&amp;G882&amp;D882&lt;&gt;'Funnel setup'!$K$3&amp;'Funnel setup'!$K$4&amp;'Funnel setup'!$K$6,".",IF(A881=".",1,A881+1))</f>
        <v>.</v>
      </c>
      <c r="B882" s="244" t="str">
        <f t="shared" si="13"/>
        <v/>
      </c>
    </row>
    <row r="883" spans="1:2" x14ac:dyDescent="0.2">
      <c r="A883" t="str">
        <f>IF(C883&amp;G883&amp;D883&lt;&gt;'Funnel setup'!$K$3&amp;'Funnel setup'!$K$4&amp;'Funnel setup'!$K$6,".",IF(A882=".",1,A882+1))</f>
        <v>.</v>
      </c>
      <c r="B883" s="244" t="str">
        <f t="shared" si="13"/>
        <v/>
      </c>
    </row>
    <row r="884" spans="1:2" x14ac:dyDescent="0.2">
      <c r="A884" t="str">
        <f>IF(C884&amp;G884&amp;D884&lt;&gt;'Funnel setup'!$K$3&amp;'Funnel setup'!$K$4&amp;'Funnel setup'!$K$6,".",IF(A883=".",1,A883+1))</f>
        <v>.</v>
      </c>
      <c r="B884" s="244" t="str">
        <f t="shared" si="13"/>
        <v/>
      </c>
    </row>
    <row r="885" spans="1:2" x14ac:dyDescent="0.2">
      <c r="A885" t="str">
        <f>IF(C885&amp;G885&amp;D885&lt;&gt;'Funnel setup'!$K$3&amp;'Funnel setup'!$K$4&amp;'Funnel setup'!$K$6,".",IF(A884=".",1,A884+1))</f>
        <v>.</v>
      </c>
      <c r="B885" s="244" t="str">
        <f t="shared" si="13"/>
        <v/>
      </c>
    </row>
    <row r="886" spans="1:2" x14ac:dyDescent="0.2">
      <c r="A886" t="str">
        <f>IF(C886&amp;G886&amp;D886&lt;&gt;'Funnel setup'!$K$3&amp;'Funnel setup'!$K$4&amp;'Funnel setup'!$K$6,".",IF(A885=".",1,A885+1))</f>
        <v>.</v>
      </c>
      <c r="B886" s="244" t="str">
        <f t="shared" si="13"/>
        <v/>
      </c>
    </row>
    <row r="887" spans="1:2" x14ac:dyDescent="0.2">
      <c r="A887" t="str">
        <f>IF(C887&amp;G887&amp;D887&lt;&gt;'Funnel setup'!$K$3&amp;'Funnel setup'!$K$4&amp;'Funnel setup'!$K$6,".",IF(A886=".",1,A886+1))</f>
        <v>.</v>
      </c>
      <c r="B887" s="244" t="str">
        <f t="shared" si="13"/>
        <v/>
      </c>
    </row>
    <row r="888" spans="1:2" x14ac:dyDescent="0.2">
      <c r="A888" t="str">
        <f>IF(C888&amp;G888&amp;D888&lt;&gt;'Funnel setup'!$K$3&amp;'Funnel setup'!$K$4&amp;'Funnel setup'!$K$6,".",IF(A887=".",1,A887+1))</f>
        <v>.</v>
      </c>
      <c r="B888" s="244" t="str">
        <f t="shared" si="13"/>
        <v/>
      </c>
    </row>
    <row r="889" spans="1:2" x14ac:dyDescent="0.2">
      <c r="A889" t="str">
        <f>IF(C889&amp;G889&amp;D889&lt;&gt;'Funnel setup'!$K$3&amp;'Funnel setup'!$K$4&amp;'Funnel setup'!$K$6,".",IF(A888=".",1,A888+1))</f>
        <v>.</v>
      </c>
      <c r="B889" s="244" t="str">
        <f t="shared" si="13"/>
        <v/>
      </c>
    </row>
    <row r="890" spans="1:2" x14ac:dyDescent="0.2">
      <c r="A890" t="str">
        <f>IF(C890&amp;G890&amp;D890&lt;&gt;'Funnel setup'!$K$3&amp;'Funnel setup'!$K$4&amp;'Funnel setup'!$K$6,".",IF(A889=".",1,A889+1))</f>
        <v>.</v>
      </c>
      <c r="B890" s="244" t="str">
        <f t="shared" si="13"/>
        <v/>
      </c>
    </row>
    <row r="891" spans="1:2" x14ac:dyDescent="0.2">
      <c r="A891" t="str">
        <f>IF(C891&amp;G891&amp;D891&lt;&gt;'Funnel setup'!$K$3&amp;'Funnel setup'!$K$4&amp;'Funnel setup'!$K$6,".",IF(A890=".",1,A890+1))</f>
        <v>.</v>
      </c>
      <c r="B891" s="244" t="str">
        <f t="shared" si="13"/>
        <v/>
      </c>
    </row>
    <row r="892" spans="1:2" x14ac:dyDescent="0.2">
      <c r="A892" t="str">
        <f>IF(C892&amp;G892&amp;D892&lt;&gt;'Funnel setup'!$K$3&amp;'Funnel setup'!$K$4&amp;'Funnel setup'!$K$6,".",IF(A891=".",1,A891+1))</f>
        <v>.</v>
      </c>
      <c r="B892" s="244" t="str">
        <f t="shared" si="13"/>
        <v/>
      </c>
    </row>
    <row r="893" spans="1:2" x14ac:dyDescent="0.2">
      <c r="A893" t="str">
        <f>IF(C893&amp;G893&amp;D893&lt;&gt;'Funnel setup'!$K$3&amp;'Funnel setup'!$K$4&amp;'Funnel setup'!$K$6,".",IF(A892=".",1,A892+1))</f>
        <v>.</v>
      </c>
      <c r="B893" s="244" t="str">
        <f t="shared" si="13"/>
        <v/>
      </c>
    </row>
    <row r="894" spans="1:2" x14ac:dyDescent="0.2">
      <c r="A894" t="str">
        <f>IF(C894&amp;G894&amp;D894&lt;&gt;'Funnel setup'!$K$3&amp;'Funnel setup'!$K$4&amp;'Funnel setup'!$K$6,".",IF(A893=".",1,A893+1))</f>
        <v>.</v>
      </c>
      <c r="B894" s="244" t="str">
        <f t="shared" si="13"/>
        <v/>
      </c>
    </row>
    <row r="895" spans="1:2" x14ac:dyDescent="0.2">
      <c r="A895" t="str">
        <f>IF(C895&amp;G895&amp;D895&lt;&gt;'Funnel setup'!$K$3&amp;'Funnel setup'!$K$4&amp;'Funnel setup'!$K$6,".",IF(A894=".",1,A894+1))</f>
        <v>.</v>
      </c>
      <c r="B895" s="244" t="str">
        <f t="shared" si="13"/>
        <v/>
      </c>
    </row>
    <row r="896" spans="1:2" x14ac:dyDescent="0.2">
      <c r="A896" t="str">
        <f>IF(C896&amp;G896&amp;D896&lt;&gt;'Funnel setup'!$K$3&amp;'Funnel setup'!$K$4&amp;'Funnel setup'!$K$6,".",IF(A895=".",1,A895+1))</f>
        <v>.</v>
      </c>
      <c r="B896" s="244" t="str">
        <f t="shared" si="13"/>
        <v/>
      </c>
    </row>
    <row r="897" spans="1:2" x14ac:dyDescent="0.2">
      <c r="A897" t="str">
        <f>IF(C897&amp;G897&amp;D897&lt;&gt;'Funnel setup'!$K$3&amp;'Funnel setup'!$K$4&amp;'Funnel setup'!$K$6,".",IF(A896=".",1,A896+1))</f>
        <v>.</v>
      </c>
      <c r="B897" s="244" t="str">
        <f t="shared" si="13"/>
        <v/>
      </c>
    </row>
    <row r="898" spans="1:2" x14ac:dyDescent="0.2">
      <c r="A898" t="str">
        <f>IF(C898&amp;G898&amp;D898&lt;&gt;'Funnel setup'!$K$3&amp;'Funnel setup'!$K$4&amp;'Funnel setup'!$K$6,".",IF(A897=".",1,A897+1))</f>
        <v>.</v>
      </c>
      <c r="B898" s="244" t="str">
        <f t="shared" ref="B898:B961" si="14">C898&amp;D898&amp;F898&amp;G898</f>
        <v/>
      </c>
    </row>
    <row r="899" spans="1:2" x14ac:dyDescent="0.2">
      <c r="A899" t="str">
        <f>IF(C899&amp;G899&amp;D899&lt;&gt;'Funnel setup'!$K$3&amp;'Funnel setup'!$K$4&amp;'Funnel setup'!$K$6,".",IF(A898=".",1,A898+1))</f>
        <v>.</v>
      </c>
      <c r="B899" s="244" t="str">
        <f t="shared" si="14"/>
        <v/>
      </c>
    </row>
    <row r="900" spans="1:2" x14ac:dyDescent="0.2">
      <c r="A900" t="str">
        <f>IF(C900&amp;G900&amp;D900&lt;&gt;'Funnel setup'!$K$3&amp;'Funnel setup'!$K$4&amp;'Funnel setup'!$K$6,".",IF(A899=".",1,A899+1))</f>
        <v>.</v>
      </c>
      <c r="B900" s="244" t="str">
        <f t="shared" si="14"/>
        <v/>
      </c>
    </row>
    <row r="901" spans="1:2" x14ac:dyDescent="0.2">
      <c r="A901" t="str">
        <f>IF(C901&amp;G901&amp;D901&lt;&gt;'Funnel setup'!$K$3&amp;'Funnel setup'!$K$4&amp;'Funnel setup'!$K$6,".",IF(A900=".",1,A900+1))</f>
        <v>.</v>
      </c>
      <c r="B901" s="244" t="str">
        <f t="shared" si="14"/>
        <v/>
      </c>
    </row>
    <row r="902" spans="1:2" x14ac:dyDescent="0.2">
      <c r="A902" t="str">
        <f>IF(C902&amp;G902&amp;D902&lt;&gt;'Funnel setup'!$K$3&amp;'Funnel setup'!$K$4&amp;'Funnel setup'!$K$6,".",IF(A901=".",1,A901+1))</f>
        <v>.</v>
      </c>
      <c r="B902" s="244" t="str">
        <f t="shared" si="14"/>
        <v/>
      </c>
    </row>
    <row r="903" spans="1:2" x14ac:dyDescent="0.2">
      <c r="A903" t="str">
        <f>IF(C903&amp;G903&amp;D903&lt;&gt;'Funnel setup'!$K$3&amp;'Funnel setup'!$K$4&amp;'Funnel setup'!$K$6,".",IF(A902=".",1,A902+1))</f>
        <v>.</v>
      </c>
      <c r="B903" s="244" t="str">
        <f t="shared" si="14"/>
        <v/>
      </c>
    </row>
    <row r="904" spans="1:2" x14ac:dyDescent="0.2">
      <c r="A904" t="str">
        <f>IF(C904&amp;G904&amp;D904&lt;&gt;'Funnel setup'!$K$3&amp;'Funnel setup'!$K$4&amp;'Funnel setup'!$K$6,".",IF(A903=".",1,A903+1))</f>
        <v>.</v>
      </c>
      <c r="B904" s="244" t="str">
        <f t="shared" si="14"/>
        <v/>
      </c>
    </row>
    <row r="905" spans="1:2" x14ac:dyDescent="0.2">
      <c r="A905" t="str">
        <f>IF(C905&amp;G905&amp;D905&lt;&gt;'Funnel setup'!$K$3&amp;'Funnel setup'!$K$4&amp;'Funnel setup'!$K$6,".",IF(A904=".",1,A904+1))</f>
        <v>.</v>
      </c>
      <c r="B905" s="244" t="str">
        <f t="shared" si="14"/>
        <v/>
      </c>
    </row>
    <row r="906" spans="1:2" x14ac:dyDescent="0.2">
      <c r="A906" t="str">
        <f>IF(C906&amp;G906&amp;D906&lt;&gt;'Funnel setup'!$K$3&amp;'Funnel setup'!$K$4&amp;'Funnel setup'!$K$6,".",IF(A905=".",1,A905+1))</f>
        <v>.</v>
      </c>
      <c r="B906" s="244" t="str">
        <f t="shared" si="14"/>
        <v/>
      </c>
    </row>
    <row r="907" spans="1:2" x14ac:dyDescent="0.2">
      <c r="A907" t="str">
        <f>IF(C907&amp;G907&amp;D907&lt;&gt;'Funnel setup'!$K$3&amp;'Funnel setup'!$K$4&amp;'Funnel setup'!$K$6,".",IF(A906=".",1,A906+1))</f>
        <v>.</v>
      </c>
      <c r="B907" s="244" t="str">
        <f t="shared" si="14"/>
        <v/>
      </c>
    </row>
    <row r="908" spans="1:2" x14ac:dyDescent="0.2">
      <c r="A908" t="str">
        <f>IF(C908&amp;G908&amp;D908&lt;&gt;'Funnel setup'!$K$3&amp;'Funnel setup'!$K$4&amp;'Funnel setup'!$K$6,".",IF(A907=".",1,A907+1))</f>
        <v>.</v>
      </c>
      <c r="B908" s="244" t="str">
        <f t="shared" si="14"/>
        <v/>
      </c>
    </row>
    <row r="909" spans="1:2" x14ac:dyDescent="0.2">
      <c r="A909" t="str">
        <f>IF(C909&amp;G909&amp;D909&lt;&gt;'Funnel setup'!$K$3&amp;'Funnel setup'!$K$4&amp;'Funnel setup'!$K$6,".",IF(A908=".",1,A908+1))</f>
        <v>.</v>
      </c>
      <c r="B909" s="244" t="str">
        <f t="shared" si="14"/>
        <v/>
      </c>
    </row>
    <row r="910" spans="1:2" x14ac:dyDescent="0.2">
      <c r="A910" t="str">
        <f>IF(C910&amp;G910&amp;D910&lt;&gt;'Funnel setup'!$K$3&amp;'Funnel setup'!$K$4&amp;'Funnel setup'!$K$6,".",IF(A909=".",1,A909+1))</f>
        <v>.</v>
      </c>
      <c r="B910" s="244" t="str">
        <f t="shared" si="14"/>
        <v/>
      </c>
    </row>
    <row r="911" spans="1:2" x14ac:dyDescent="0.2">
      <c r="A911" t="str">
        <f>IF(C911&amp;G911&amp;D911&lt;&gt;'Funnel setup'!$K$3&amp;'Funnel setup'!$K$4&amp;'Funnel setup'!$K$6,".",IF(A910=".",1,A910+1))</f>
        <v>.</v>
      </c>
      <c r="B911" s="244" t="str">
        <f t="shared" si="14"/>
        <v/>
      </c>
    </row>
    <row r="912" spans="1:2" x14ac:dyDescent="0.2">
      <c r="A912" t="str">
        <f>IF(C912&amp;G912&amp;D912&lt;&gt;'Funnel setup'!$K$3&amp;'Funnel setup'!$K$4&amp;'Funnel setup'!$K$6,".",IF(A911=".",1,A911+1))</f>
        <v>.</v>
      </c>
      <c r="B912" s="244" t="str">
        <f t="shared" si="14"/>
        <v/>
      </c>
    </row>
    <row r="913" spans="1:2" x14ac:dyDescent="0.2">
      <c r="A913" t="str">
        <f>IF(C913&amp;G913&amp;D913&lt;&gt;'Funnel setup'!$K$3&amp;'Funnel setup'!$K$4&amp;'Funnel setup'!$K$6,".",IF(A912=".",1,A912+1))</f>
        <v>.</v>
      </c>
      <c r="B913" s="244" t="str">
        <f t="shared" si="14"/>
        <v/>
      </c>
    </row>
    <row r="914" spans="1:2" x14ac:dyDescent="0.2">
      <c r="A914" t="str">
        <f>IF(C914&amp;G914&amp;D914&lt;&gt;'Funnel setup'!$K$3&amp;'Funnel setup'!$K$4&amp;'Funnel setup'!$K$6,".",IF(A913=".",1,A913+1))</f>
        <v>.</v>
      </c>
      <c r="B914" s="244" t="str">
        <f t="shared" si="14"/>
        <v/>
      </c>
    </row>
    <row r="915" spans="1:2" x14ac:dyDescent="0.2">
      <c r="A915" t="str">
        <f>IF(C915&amp;G915&amp;D915&lt;&gt;'Funnel setup'!$K$3&amp;'Funnel setup'!$K$4&amp;'Funnel setup'!$K$6,".",IF(A914=".",1,A914+1))</f>
        <v>.</v>
      </c>
      <c r="B915" s="244" t="str">
        <f t="shared" si="14"/>
        <v/>
      </c>
    </row>
    <row r="916" spans="1:2" x14ac:dyDescent="0.2">
      <c r="A916" t="str">
        <f>IF(C916&amp;G916&amp;D916&lt;&gt;'Funnel setup'!$K$3&amp;'Funnel setup'!$K$4&amp;'Funnel setup'!$K$6,".",IF(A915=".",1,A915+1))</f>
        <v>.</v>
      </c>
      <c r="B916" s="244" t="str">
        <f t="shared" si="14"/>
        <v/>
      </c>
    </row>
    <row r="917" spans="1:2" x14ac:dyDescent="0.2">
      <c r="A917" t="str">
        <f>IF(C917&amp;G917&amp;D917&lt;&gt;'Funnel setup'!$K$3&amp;'Funnel setup'!$K$4&amp;'Funnel setup'!$K$6,".",IF(A916=".",1,A916+1))</f>
        <v>.</v>
      </c>
      <c r="B917" s="244" t="str">
        <f t="shared" si="14"/>
        <v/>
      </c>
    </row>
    <row r="918" spans="1:2" x14ac:dyDescent="0.2">
      <c r="A918" t="str">
        <f>IF(C918&amp;G918&amp;D918&lt;&gt;'Funnel setup'!$K$3&amp;'Funnel setup'!$K$4&amp;'Funnel setup'!$K$6,".",IF(A917=".",1,A917+1))</f>
        <v>.</v>
      </c>
      <c r="B918" s="244" t="str">
        <f t="shared" si="14"/>
        <v/>
      </c>
    </row>
    <row r="919" spans="1:2" x14ac:dyDescent="0.2">
      <c r="A919" t="str">
        <f>IF(C919&amp;G919&amp;D919&lt;&gt;'Funnel setup'!$K$3&amp;'Funnel setup'!$K$4&amp;'Funnel setup'!$K$6,".",IF(A918=".",1,A918+1))</f>
        <v>.</v>
      </c>
      <c r="B919" s="244" t="str">
        <f t="shared" si="14"/>
        <v/>
      </c>
    </row>
    <row r="920" spans="1:2" x14ac:dyDescent="0.2">
      <c r="A920" t="str">
        <f>IF(C920&amp;G920&amp;D920&lt;&gt;'Funnel setup'!$K$3&amp;'Funnel setup'!$K$4&amp;'Funnel setup'!$K$6,".",IF(A919=".",1,A919+1))</f>
        <v>.</v>
      </c>
      <c r="B920" s="244" t="str">
        <f t="shared" si="14"/>
        <v/>
      </c>
    </row>
    <row r="921" spans="1:2" x14ac:dyDescent="0.2">
      <c r="A921" t="str">
        <f>IF(C921&amp;G921&amp;D921&lt;&gt;'Funnel setup'!$K$3&amp;'Funnel setup'!$K$4&amp;'Funnel setup'!$K$6,".",IF(A920=".",1,A920+1))</f>
        <v>.</v>
      </c>
      <c r="B921" s="244" t="str">
        <f t="shared" si="14"/>
        <v/>
      </c>
    </row>
    <row r="922" spans="1:2" x14ac:dyDescent="0.2">
      <c r="A922" t="str">
        <f>IF(C922&amp;G922&amp;D922&lt;&gt;'Funnel setup'!$K$3&amp;'Funnel setup'!$K$4&amp;'Funnel setup'!$K$6,".",IF(A921=".",1,A921+1))</f>
        <v>.</v>
      </c>
      <c r="B922" s="244" t="str">
        <f t="shared" si="14"/>
        <v/>
      </c>
    </row>
    <row r="923" spans="1:2" x14ac:dyDescent="0.2">
      <c r="A923" t="str">
        <f>IF(C923&amp;G923&amp;D923&lt;&gt;'Funnel setup'!$K$3&amp;'Funnel setup'!$K$4&amp;'Funnel setup'!$K$6,".",IF(A922=".",1,A922+1))</f>
        <v>.</v>
      </c>
      <c r="B923" s="244" t="str">
        <f t="shared" si="14"/>
        <v/>
      </c>
    </row>
    <row r="924" spans="1:2" x14ac:dyDescent="0.2">
      <c r="A924" t="str">
        <f>IF(C924&amp;G924&amp;D924&lt;&gt;'Funnel setup'!$K$3&amp;'Funnel setup'!$K$4&amp;'Funnel setup'!$K$6,".",IF(A923=".",1,A923+1))</f>
        <v>.</v>
      </c>
      <c r="B924" s="244" t="str">
        <f t="shared" si="14"/>
        <v/>
      </c>
    </row>
    <row r="925" spans="1:2" x14ac:dyDescent="0.2">
      <c r="A925" t="str">
        <f>IF(C925&amp;G925&amp;D925&lt;&gt;'Funnel setup'!$K$3&amp;'Funnel setup'!$K$4&amp;'Funnel setup'!$K$6,".",IF(A924=".",1,A924+1))</f>
        <v>.</v>
      </c>
      <c r="B925" s="244" t="str">
        <f t="shared" si="14"/>
        <v/>
      </c>
    </row>
    <row r="926" spans="1:2" x14ac:dyDescent="0.2">
      <c r="A926" t="str">
        <f>IF(C926&amp;G926&amp;D926&lt;&gt;'Funnel setup'!$K$3&amp;'Funnel setup'!$K$4&amp;'Funnel setup'!$K$6,".",IF(A925=".",1,A925+1))</f>
        <v>.</v>
      </c>
      <c r="B926" s="244" t="str">
        <f t="shared" si="14"/>
        <v/>
      </c>
    </row>
    <row r="927" spans="1:2" x14ac:dyDescent="0.2">
      <c r="A927" t="str">
        <f>IF(C927&amp;G927&amp;D927&lt;&gt;'Funnel setup'!$K$3&amp;'Funnel setup'!$K$4&amp;'Funnel setup'!$K$6,".",IF(A926=".",1,A926+1))</f>
        <v>.</v>
      </c>
      <c r="B927" s="244" t="str">
        <f t="shared" si="14"/>
        <v/>
      </c>
    </row>
    <row r="928" spans="1:2" x14ac:dyDescent="0.2">
      <c r="A928" t="str">
        <f>IF(C928&amp;G928&amp;D928&lt;&gt;'Funnel setup'!$K$3&amp;'Funnel setup'!$K$4&amp;'Funnel setup'!$K$6,".",IF(A927=".",1,A927+1))</f>
        <v>.</v>
      </c>
      <c r="B928" s="244" t="str">
        <f t="shared" si="14"/>
        <v/>
      </c>
    </row>
    <row r="929" spans="1:2" x14ac:dyDescent="0.2">
      <c r="A929" t="str">
        <f>IF(C929&amp;G929&amp;D929&lt;&gt;'Funnel setup'!$K$3&amp;'Funnel setup'!$K$4&amp;'Funnel setup'!$K$6,".",IF(A928=".",1,A928+1))</f>
        <v>.</v>
      </c>
      <c r="B929" s="244" t="str">
        <f t="shared" si="14"/>
        <v/>
      </c>
    </row>
    <row r="930" spans="1:2" x14ac:dyDescent="0.2">
      <c r="A930" t="str">
        <f>IF(C930&amp;G930&amp;D930&lt;&gt;'Funnel setup'!$K$3&amp;'Funnel setup'!$K$4&amp;'Funnel setup'!$K$6,".",IF(A929=".",1,A929+1))</f>
        <v>.</v>
      </c>
      <c r="B930" s="244" t="str">
        <f t="shared" si="14"/>
        <v/>
      </c>
    </row>
    <row r="931" spans="1:2" x14ac:dyDescent="0.2">
      <c r="A931" t="str">
        <f>IF(C931&amp;G931&amp;D931&lt;&gt;'Funnel setup'!$K$3&amp;'Funnel setup'!$K$4&amp;'Funnel setup'!$K$6,".",IF(A930=".",1,A930+1))</f>
        <v>.</v>
      </c>
      <c r="B931" s="244" t="str">
        <f t="shared" si="14"/>
        <v/>
      </c>
    </row>
    <row r="932" spans="1:2" x14ac:dyDescent="0.2">
      <c r="A932" t="str">
        <f>IF(C932&amp;G932&amp;D932&lt;&gt;'Funnel setup'!$K$3&amp;'Funnel setup'!$K$4&amp;'Funnel setup'!$K$6,".",IF(A931=".",1,A931+1))</f>
        <v>.</v>
      </c>
      <c r="B932" s="244" t="str">
        <f t="shared" si="14"/>
        <v/>
      </c>
    </row>
    <row r="933" spans="1:2" x14ac:dyDescent="0.2">
      <c r="A933" t="str">
        <f>IF(C933&amp;G933&amp;D933&lt;&gt;'Funnel setup'!$K$3&amp;'Funnel setup'!$K$4&amp;'Funnel setup'!$K$6,".",IF(A932=".",1,A932+1))</f>
        <v>.</v>
      </c>
      <c r="B933" s="244" t="str">
        <f t="shared" si="14"/>
        <v/>
      </c>
    </row>
    <row r="934" spans="1:2" x14ac:dyDescent="0.2">
      <c r="A934" t="str">
        <f>IF(C934&amp;G934&amp;D934&lt;&gt;'Funnel setup'!$K$3&amp;'Funnel setup'!$K$4&amp;'Funnel setup'!$K$6,".",IF(A933=".",1,A933+1))</f>
        <v>.</v>
      </c>
      <c r="B934" s="244" t="str">
        <f t="shared" si="14"/>
        <v/>
      </c>
    </row>
    <row r="935" spans="1:2" x14ac:dyDescent="0.2">
      <c r="A935" t="str">
        <f>IF(C935&amp;G935&amp;D935&lt;&gt;'Funnel setup'!$K$3&amp;'Funnel setup'!$K$4&amp;'Funnel setup'!$K$6,".",IF(A934=".",1,A934+1))</f>
        <v>.</v>
      </c>
      <c r="B935" s="244" t="str">
        <f t="shared" si="14"/>
        <v/>
      </c>
    </row>
    <row r="936" spans="1:2" x14ac:dyDescent="0.2">
      <c r="A936" t="str">
        <f>IF(C936&amp;G936&amp;D936&lt;&gt;'Funnel setup'!$K$3&amp;'Funnel setup'!$K$4&amp;'Funnel setup'!$K$6,".",IF(A935=".",1,A935+1))</f>
        <v>.</v>
      </c>
      <c r="B936" s="244" t="str">
        <f t="shared" si="14"/>
        <v/>
      </c>
    </row>
    <row r="937" spans="1:2" x14ac:dyDescent="0.2">
      <c r="A937" t="str">
        <f>IF(C937&amp;G937&amp;D937&lt;&gt;'Funnel setup'!$K$3&amp;'Funnel setup'!$K$4&amp;'Funnel setup'!$K$6,".",IF(A936=".",1,A936+1))</f>
        <v>.</v>
      </c>
      <c r="B937" s="244" t="str">
        <f t="shared" si="14"/>
        <v/>
      </c>
    </row>
    <row r="938" spans="1:2" x14ac:dyDescent="0.2">
      <c r="A938" t="str">
        <f>IF(C938&amp;G938&amp;D938&lt;&gt;'Funnel setup'!$K$3&amp;'Funnel setup'!$K$4&amp;'Funnel setup'!$K$6,".",IF(A937=".",1,A937+1))</f>
        <v>.</v>
      </c>
      <c r="B938" s="244" t="str">
        <f t="shared" si="14"/>
        <v/>
      </c>
    </row>
    <row r="939" spans="1:2" x14ac:dyDescent="0.2">
      <c r="A939" t="str">
        <f>IF(C939&amp;G939&amp;D939&lt;&gt;'Funnel setup'!$K$3&amp;'Funnel setup'!$K$4&amp;'Funnel setup'!$K$6,".",IF(A938=".",1,A938+1))</f>
        <v>.</v>
      </c>
      <c r="B939" s="244" t="str">
        <f t="shared" si="14"/>
        <v/>
      </c>
    </row>
    <row r="940" spans="1:2" x14ac:dyDescent="0.2">
      <c r="A940" t="str">
        <f>IF(C940&amp;G940&amp;D940&lt;&gt;'Funnel setup'!$K$3&amp;'Funnel setup'!$K$4&amp;'Funnel setup'!$K$6,".",IF(A939=".",1,A939+1))</f>
        <v>.</v>
      </c>
      <c r="B940" s="244" t="str">
        <f t="shared" si="14"/>
        <v/>
      </c>
    </row>
    <row r="941" spans="1:2" x14ac:dyDescent="0.2">
      <c r="A941" t="str">
        <f>IF(C941&amp;G941&amp;D941&lt;&gt;'Funnel setup'!$K$3&amp;'Funnel setup'!$K$4&amp;'Funnel setup'!$K$6,".",IF(A940=".",1,A940+1))</f>
        <v>.</v>
      </c>
      <c r="B941" s="244" t="str">
        <f t="shared" si="14"/>
        <v/>
      </c>
    </row>
    <row r="942" spans="1:2" x14ac:dyDescent="0.2">
      <c r="A942" t="str">
        <f>IF(C942&amp;G942&amp;D942&lt;&gt;'Funnel setup'!$K$3&amp;'Funnel setup'!$K$4&amp;'Funnel setup'!$K$6,".",IF(A941=".",1,A941+1))</f>
        <v>.</v>
      </c>
      <c r="B942" s="244" t="str">
        <f t="shared" si="14"/>
        <v/>
      </c>
    </row>
    <row r="943" spans="1:2" x14ac:dyDescent="0.2">
      <c r="A943" t="str">
        <f>IF(C943&amp;G943&amp;D943&lt;&gt;'Funnel setup'!$K$3&amp;'Funnel setup'!$K$4&amp;'Funnel setup'!$K$6,".",IF(A942=".",1,A942+1))</f>
        <v>.</v>
      </c>
      <c r="B943" s="244" t="str">
        <f t="shared" si="14"/>
        <v/>
      </c>
    </row>
    <row r="944" spans="1:2" x14ac:dyDescent="0.2">
      <c r="A944" t="str">
        <f>IF(C944&amp;G944&amp;D944&lt;&gt;'Funnel setup'!$K$3&amp;'Funnel setup'!$K$4&amp;'Funnel setup'!$K$6,".",IF(A943=".",1,A943+1))</f>
        <v>.</v>
      </c>
      <c r="B944" s="244" t="str">
        <f t="shared" si="14"/>
        <v/>
      </c>
    </row>
    <row r="945" spans="1:2" x14ac:dyDescent="0.2">
      <c r="A945" t="str">
        <f>IF(C945&amp;G945&amp;D945&lt;&gt;'Funnel setup'!$K$3&amp;'Funnel setup'!$K$4&amp;'Funnel setup'!$K$6,".",IF(A944=".",1,A944+1))</f>
        <v>.</v>
      </c>
      <c r="B945" s="244" t="str">
        <f t="shared" si="14"/>
        <v/>
      </c>
    </row>
    <row r="946" spans="1:2" x14ac:dyDescent="0.2">
      <c r="A946" t="str">
        <f>IF(C946&amp;G946&amp;D946&lt;&gt;'Funnel setup'!$K$3&amp;'Funnel setup'!$K$4&amp;'Funnel setup'!$K$6,".",IF(A945=".",1,A945+1))</f>
        <v>.</v>
      </c>
      <c r="B946" s="244" t="str">
        <f t="shared" si="14"/>
        <v/>
      </c>
    </row>
    <row r="947" spans="1:2" x14ac:dyDescent="0.2">
      <c r="A947" t="str">
        <f>IF(C947&amp;G947&amp;D947&lt;&gt;'Funnel setup'!$K$3&amp;'Funnel setup'!$K$4&amp;'Funnel setup'!$K$6,".",IF(A946=".",1,A946+1))</f>
        <v>.</v>
      </c>
      <c r="B947" s="244" t="str">
        <f t="shared" si="14"/>
        <v/>
      </c>
    </row>
    <row r="948" spans="1:2" x14ac:dyDescent="0.2">
      <c r="A948" t="str">
        <f>IF(C948&amp;G948&amp;D948&lt;&gt;'Funnel setup'!$K$3&amp;'Funnel setup'!$K$4&amp;'Funnel setup'!$K$6,".",IF(A947=".",1,A947+1))</f>
        <v>.</v>
      </c>
      <c r="B948" s="244" t="str">
        <f t="shared" si="14"/>
        <v/>
      </c>
    </row>
    <row r="949" spans="1:2" x14ac:dyDescent="0.2">
      <c r="A949" t="str">
        <f>IF(C949&amp;G949&amp;D949&lt;&gt;'Funnel setup'!$K$3&amp;'Funnel setup'!$K$4&amp;'Funnel setup'!$K$6,".",IF(A948=".",1,A948+1))</f>
        <v>.</v>
      </c>
      <c r="B949" s="244" t="str">
        <f t="shared" si="14"/>
        <v/>
      </c>
    </row>
    <row r="950" spans="1:2" x14ac:dyDescent="0.2">
      <c r="A950" t="str">
        <f>IF(C950&amp;G950&amp;D950&lt;&gt;'Funnel setup'!$K$3&amp;'Funnel setup'!$K$4&amp;'Funnel setup'!$K$6,".",IF(A949=".",1,A949+1))</f>
        <v>.</v>
      </c>
      <c r="B950" s="244" t="str">
        <f t="shared" si="14"/>
        <v/>
      </c>
    </row>
    <row r="951" spans="1:2" x14ac:dyDescent="0.2">
      <c r="A951" t="str">
        <f>IF(C951&amp;G951&amp;D951&lt;&gt;'Funnel setup'!$K$3&amp;'Funnel setup'!$K$4&amp;'Funnel setup'!$K$6,".",IF(A950=".",1,A950+1))</f>
        <v>.</v>
      </c>
      <c r="B951" s="244" t="str">
        <f t="shared" si="14"/>
        <v/>
      </c>
    </row>
    <row r="952" spans="1:2" x14ac:dyDescent="0.2">
      <c r="A952" t="str">
        <f>IF(C952&amp;G952&amp;D952&lt;&gt;'Funnel setup'!$K$3&amp;'Funnel setup'!$K$4&amp;'Funnel setup'!$K$6,".",IF(A951=".",1,A951+1))</f>
        <v>.</v>
      </c>
      <c r="B952" s="244" t="str">
        <f t="shared" si="14"/>
        <v/>
      </c>
    </row>
    <row r="953" spans="1:2" x14ac:dyDescent="0.2">
      <c r="A953" t="str">
        <f>IF(C953&amp;G953&amp;D953&lt;&gt;'Funnel setup'!$K$3&amp;'Funnel setup'!$K$4&amp;'Funnel setup'!$K$6,".",IF(A952=".",1,A952+1))</f>
        <v>.</v>
      </c>
      <c r="B953" s="244" t="str">
        <f t="shared" si="14"/>
        <v/>
      </c>
    </row>
    <row r="954" spans="1:2" x14ac:dyDescent="0.2">
      <c r="A954" t="str">
        <f>IF(C954&amp;G954&amp;D954&lt;&gt;'Funnel setup'!$K$3&amp;'Funnel setup'!$K$4&amp;'Funnel setup'!$K$6,".",IF(A953=".",1,A953+1))</f>
        <v>.</v>
      </c>
      <c r="B954" s="244" t="str">
        <f t="shared" si="14"/>
        <v/>
      </c>
    </row>
    <row r="955" spans="1:2" x14ac:dyDescent="0.2">
      <c r="A955" t="str">
        <f>IF(C955&amp;G955&amp;D955&lt;&gt;'Funnel setup'!$K$3&amp;'Funnel setup'!$K$4&amp;'Funnel setup'!$K$6,".",IF(A954=".",1,A954+1))</f>
        <v>.</v>
      </c>
      <c r="B955" s="244" t="str">
        <f t="shared" si="14"/>
        <v/>
      </c>
    </row>
    <row r="956" spans="1:2" x14ac:dyDescent="0.2">
      <c r="A956" t="str">
        <f>IF(C956&amp;G956&amp;D956&lt;&gt;'Funnel setup'!$K$3&amp;'Funnel setup'!$K$4&amp;'Funnel setup'!$K$6,".",IF(A955=".",1,A955+1))</f>
        <v>.</v>
      </c>
      <c r="B956" s="244" t="str">
        <f t="shared" si="14"/>
        <v/>
      </c>
    </row>
    <row r="957" spans="1:2" x14ac:dyDescent="0.2">
      <c r="A957" t="str">
        <f>IF(C957&amp;G957&amp;D957&lt;&gt;'Funnel setup'!$K$3&amp;'Funnel setup'!$K$4&amp;'Funnel setup'!$K$6,".",IF(A956=".",1,A956+1))</f>
        <v>.</v>
      </c>
      <c r="B957" s="244" t="str">
        <f t="shared" si="14"/>
        <v/>
      </c>
    </row>
    <row r="958" spans="1:2" x14ac:dyDescent="0.2">
      <c r="A958" t="str">
        <f>IF(C958&amp;G958&amp;D958&lt;&gt;'Funnel setup'!$K$3&amp;'Funnel setup'!$K$4&amp;'Funnel setup'!$K$6,".",IF(A957=".",1,A957+1))</f>
        <v>.</v>
      </c>
      <c r="B958" s="244" t="str">
        <f t="shared" si="14"/>
        <v/>
      </c>
    </row>
    <row r="959" spans="1:2" x14ac:dyDescent="0.2">
      <c r="A959" t="str">
        <f>IF(C959&amp;G959&amp;D959&lt;&gt;'Funnel setup'!$K$3&amp;'Funnel setup'!$K$4&amp;'Funnel setup'!$K$6,".",IF(A958=".",1,A958+1))</f>
        <v>.</v>
      </c>
      <c r="B959" s="244" t="str">
        <f t="shared" si="14"/>
        <v/>
      </c>
    </row>
    <row r="960" spans="1:2" x14ac:dyDescent="0.2">
      <c r="A960" t="str">
        <f>IF(C960&amp;G960&amp;D960&lt;&gt;'Funnel setup'!$K$3&amp;'Funnel setup'!$K$4&amp;'Funnel setup'!$K$6,".",IF(A959=".",1,A959+1))</f>
        <v>.</v>
      </c>
      <c r="B960" s="244" t="str">
        <f t="shared" si="14"/>
        <v/>
      </c>
    </row>
    <row r="961" spans="1:2" x14ac:dyDescent="0.2">
      <c r="A961" t="str">
        <f>IF(C961&amp;G961&amp;D961&lt;&gt;'Funnel setup'!$K$3&amp;'Funnel setup'!$K$4&amp;'Funnel setup'!$K$6,".",IF(A960=".",1,A960+1))</f>
        <v>.</v>
      </c>
      <c r="B961" s="244" t="str">
        <f t="shared" si="14"/>
        <v/>
      </c>
    </row>
    <row r="962" spans="1:2" x14ac:dyDescent="0.2">
      <c r="A962" t="str">
        <f>IF(C962&amp;G962&amp;D962&lt;&gt;'Funnel setup'!$K$3&amp;'Funnel setup'!$K$4&amp;'Funnel setup'!$K$6,".",IF(A961=".",1,A961+1))</f>
        <v>.</v>
      </c>
      <c r="B962" s="244" t="str">
        <f t="shared" ref="B962:B1025" si="15">C962&amp;D962&amp;F962&amp;G962</f>
        <v/>
      </c>
    </row>
    <row r="963" spans="1:2" x14ac:dyDescent="0.2">
      <c r="A963" t="str">
        <f>IF(C963&amp;G963&amp;D963&lt;&gt;'Funnel setup'!$K$3&amp;'Funnel setup'!$K$4&amp;'Funnel setup'!$K$6,".",IF(A962=".",1,A962+1))</f>
        <v>.</v>
      </c>
      <c r="B963" s="244" t="str">
        <f t="shared" si="15"/>
        <v/>
      </c>
    </row>
    <row r="964" spans="1:2" x14ac:dyDescent="0.2">
      <c r="A964" t="str">
        <f>IF(C964&amp;G964&amp;D964&lt;&gt;'Funnel setup'!$K$3&amp;'Funnel setup'!$K$4&amp;'Funnel setup'!$K$6,".",IF(A963=".",1,A963+1))</f>
        <v>.</v>
      </c>
      <c r="B964" s="244" t="str">
        <f t="shared" si="15"/>
        <v/>
      </c>
    </row>
    <row r="965" spans="1:2" x14ac:dyDescent="0.2">
      <c r="A965" t="str">
        <f>IF(C965&amp;G965&amp;D965&lt;&gt;'Funnel setup'!$K$3&amp;'Funnel setup'!$K$4&amp;'Funnel setup'!$K$6,".",IF(A964=".",1,A964+1))</f>
        <v>.</v>
      </c>
      <c r="B965" s="244" t="str">
        <f t="shared" si="15"/>
        <v/>
      </c>
    </row>
    <row r="966" spans="1:2" x14ac:dyDescent="0.2">
      <c r="A966" t="str">
        <f>IF(C966&amp;G966&amp;D966&lt;&gt;'Funnel setup'!$K$3&amp;'Funnel setup'!$K$4&amp;'Funnel setup'!$K$6,".",IF(A965=".",1,A965+1))</f>
        <v>.</v>
      </c>
      <c r="B966" s="244" t="str">
        <f t="shared" si="15"/>
        <v/>
      </c>
    </row>
    <row r="967" spans="1:2" x14ac:dyDescent="0.2">
      <c r="A967" t="str">
        <f>IF(C967&amp;G967&amp;D967&lt;&gt;'Funnel setup'!$K$3&amp;'Funnel setup'!$K$4&amp;'Funnel setup'!$K$6,".",IF(A966=".",1,A966+1))</f>
        <v>.</v>
      </c>
      <c r="B967" s="244" t="str">
        <f t="shared" si="15"/>
        <v/>
      </c>
    </row>
    <row r="968" spans="1:2" x14ac:dyDescent="0.2">
      <c r="A968" t="str">
        <f>IF(C968&amp;G968&amp;D968&lt;&gt;'Funnel setup'!$K$3&amp;'Funnel setup'!$K$4&amp;'Funnel setup'!$K$6,".",IF(A967=".",1,A967+1))</f>
        <v>.</v>
      </c>
      <c r="B968" s="244" t="str">
        <f t="shared" si="15"/>
        <v/>
      </c>
    </row>
    <row r="969" spans="1:2" x14ac:dyDescent="0.2">
      <c r="A969" t="str">
        <f>IF(C969&amp;G969&amp;D969&lt;&gt;'Funnel setup'!$K$3&amp;'Funnel setup'!$K$4&amp;'Funnel setup'!$K$6,".",IF(A968=".",1,A968+1))</f>
        <v>.</v>
      </c>
      <c r="B969" s="244" t="str">
        <f t="shared" si="15"/>
        <v/>
      </c>
    </row>
    <row r="970" spans="1:2" x14ac:dyDescent="0.2">
      <c r="A970" t="str">
        <f>IF(C970&amp;G970&amp;D970&lt;&gt;'Funnel setup'!$K$3&amp;'Funnel setup'!$K$4&amp;'Funnel setup'!$K$6,".",IF(A969=".",1,A969+1))</f>
        <v>.</v>
      </c>
      <c r="B970" s="244" t="str">
        <f t="shared" si="15"/>
        <v/>
      </c>
    </row>
    <row r="971" spans="1:2" x14ac:dyDescent="0.2">
      <c r="A971" t="str">
        <f>IF(C971&amp;G971&amp;D971&lt;&gt;'Funnel setup'!$K$3&amp;'Funnel setup'!$K$4&amp;'Funnel setup'!$K$6,".",IF(A970=".",1,A970+1))</f>
        <v>.</v>
      </c>
      <c r="B971" s="244" t="str">
        <f t="shared" si="15"/>
        <v/>
      </c>
    </row>
    <row r="972" spans="1:2" x14ac:dyDescent="0.2">
      <c r="A972" t="str">
        <f>IF(C972&amp;G972&amp;D972&lt;&gt;'Funnel setup'!$K$3&amp;'Funnel setup'!$K$4&amp;'Funnel setup'!$K$6,".",IF(A971=".",1,A971+1))</f>
        <v>.</v>
      </c>
      <c r="B972" s="244" t="str">
        <f t="shared" si="15"/>
        <v/>
      </c>
    </row>
    <row r="973" spans="1:2" x14ac:dyDescent="0.2">
      <c r="A973" t="str">
        <f>IF(C973&amp;G973&amp;D973&lt;&gt;'Funnel setup'!$K$3&amp;'Funnel setup'!$K$4&amp;'Funnel setup'!$K$6,".",IF(A972=".",1,A972+1))</f>
        <v>.</v>
      </c>
      <c r="B973" s="244" t="str">
        <f t="shared" si="15"/>
        <v/>
      </c>
    </row>
    <row r="974" spans="1:2" x14ac:dyDescent="0.2">
      <c r="A974" t="str">
        <f>IF(C974&amp;G974&amp;D974&lt;&gt;'Funnel setup'!$K$3&amp;'Funnel setup'!$K$4&amp;'Funnel setup'!$K$6,".",IF(A973=".",1,A973+1))</f>
        <v>.</v>
      </c>
      <c r="B974" s="244" t="str">
        <f t="shared" si="15"/>
        <v/>
      </c>
    </row>
    <row r="975" spans="1:2" x14ac:dyDescent="0.2">
      <c r="A975" t="str">
        <f>IF(C975&amp;G975&amp;D975&lt;&gt;'Funnel setup'!$K$3&amp;'Funnel setup'!$K$4&amp;'Funnel setup'!$K$6,".",IF(A974=".",1,A974+1))</f>
        <v>.</v>
      </c>
      <c r="B975" s="244" t="str">
        <f t="shared" si="15"/>
        <v/>
      </c>
    </row>
    <row r="976" spans="1:2" x14ac:dyDescent="0.2">
      <c r="A976" t="str">
        <f>IF(C976&amp;G976&amp;D976&lt;&gt;'Funnel setup'!$K$3&amp;'Funnel setup'!$K$4&amp;'Funnel setup'!$K$6,".",IF(A975=".",1,A975+1))</f>
        <v>.</v>
      </c>
      <c r="B976" s="244" t="str">
        <f t="shared" si="15"/>
        <v/>
      </c>
    </row>
    <row r="977" spans="1:2" x14ac:dyDescent="0.2">
      <c r="A977" t="str">
        <f>IF(C977&amp;G977&amp;D977&lt;&gt;'Funnel setup'!$K$3&amp;'Funnel setup'!$K$4&amp;'Funnel setup'!$K$6,".",IF(A976=".",1,A976+1))</f>
        <v>.</v>
      </c>
      <c r="B977" s="244" t="str">
        <f t="shared" si="15"/>
        <v/>
      </c>
    </row>
    <row r="978" spans="1:2" x14ac:dyDescent="0.2">
      <c r="A978" t="str">
        <f>IF(C978&amp;G978&amp;D978&lt;&gt;'Funnel setup'!$K$3&amp;'Funnel setup'!$K$4&amp;'Funnel setup'!$K$6,".",IF(A977=".",1,A977+1))</f>
        <v>.</v>
      </c>
      <c r="B978" s="244" t="str">
        <f t="shared" si="15"/>
        <v/>
      </c>
    </row>
    <row r="979" spans="1:2" x14ac:dyDescent="0.2">
      <c r="A979" t="str">
        <f>IF(C979&amp;G979&amp;D979&lt;&gt;'Funnel setup'!$K$3&amp;'Funnel setup'!$K$4&amp;'Funnel setup'!$K$6,".",IF(A978=".",1,A978+1))</f>
        <v>.</v>
      </c>
      <c r="B979" s="244" t="str">
        <f t="shared" si="15"/>
        <v/>
      </c>
    </row>
    <row r="980" spans="1:2" x14ac:dyDescent="0.2">
      <c r="A980" t="str">
        <f>IF(C980&amp;G980&amp;D980&lt;&gt;'Funnel setup'!$K$3&amp;'Funnel setup'!$K$4&amp;'Funnel setup'!$K$6,".",IF(A979=".",1,A979+1))</f>
        <v>.</v>
      </c>
      <c r="B980" s="244" t="str">
        <f t="shared" si="15"/>
        <v/>
      </c>
    </row>
    <row r="981" spans="1:2" x14ac:dyDescent="0.2">
      <c r="A981" t="str">
        <f>IF(C981&amp;G981&amp;D981&lt;&gt;'Funnel setup'!$K$3&amp;'Funnel setup'!$K$4&amp;'Funnel setup'!$K$6,".",IF(A980=".",1,A980+1))</f>
        <v>.</v>
      </c>
      <c r="B981" s="244" t="str">
        <f t="shared" si="15"/>
        <v/>
      </c>
    </row>
    <row r="982" spans="1:2" ht="20.25" customHeight="1" x14ac:dyDescent="0.2">
      <c r="A982" t="str">
        <f>IF(C982&amp;G982&amp;D982&lt;&gt;'Funnel setup'!$K$3&amp;'Funnel setup'!$K$4&amp;'Funnel setup'!$K$6,".",IF(A981=".",1,A981+1))</f>
        <v>.</v>
      </c>
      <c r="B982" s="244" t="str">
        <f t="shared" si="15"/>
        <v/>
      </c>
    </row>
    <row r="983" spans="1:2" ht="21" customHeight="1" x14ac:dyDescent="0.2">
      <c r="A983" t="str">
        <f>IF(C983&amp;G983&amp;D983&lt;&gt;'Funnel setup'!$K$3&amp;'Funnel setup'!$K$4&amp;'Funnel setup'!$K$6,".",IF(A982=".",1,A982+1))</f>
        <v>.</v>
      </c>
      <c r="B983" s="244" t="str">
        <f t="shared" si="15"/>
        <v/>
      </c>
    </row>
    <row r="984" spans="1:2" ht="18.75" customHeight="1" x14ac:dyDescent="0.2">
      <c r="A984" t="str">
        <f>IF(C984&amp;G984&amp;D984&lt;&gt;'Funnel setup'!$K$3&amp;'Funnel setup'!$K$4&amp;'Funnel setup'!$K$6,".",IF(A983=".",1,A983+1))</f>
        <v>.</v>
      </c>
      <c r="B984" s="244" t="str">
        <f t="shared" si="15"/>
        <v/>
      </c>
    </row>
    <row r="985" spans="1:2" ht="16.5" customHeight="1" x14ac:dyDescent="0.2">
      <c r="A985" t="str">
        <f>IF(C985&amp;G985&amp;D985&lt;&gt;'Funnel setup'!$K$3&amp;'Funnel setup'!$K$4&amp;'Funnel setup'!$K$6,".",IF(A984=".",1,A984+1))</f>
        <v>.</v>
      </c>
      <c r="B985" s="244" t="str">
        <f t="shared" si="15"/>
        <v/>
      </c>
    </row>
    <row r="986" spans="1:2" ht="19.5" customHeight="1" x14ac:dyDescent="0.2">
      <c r="A986" t="str">
        <f>IF(C986&amp;G986&amp;D986&lt;&gt;'Funnel setup'!$K$3&amp;'Funnel setup'!$K$4&amp;'Funnel setup'!$K$6,".",IF(A985=".",1,A985+1))</f>
        <v>.</v>
      </c>
      <c r="B986" s="244" t="str">
        <f t="shared" si="15"/>
        <v/>
      </c>
    </row>
    <row r="987" spans="1:2" ht="18" customHeight="1" x14ac:dyDescent="0.2">
      <c r="A987" t="str">
        <f>IF(C987&amp;G987&amp;D987&lt;&gt;'Funnel setup'!$K$3&amp;'Funnel setup'!$K$4&amp;'Funnel setup'!$K$6,".",IF(A986=".",1,A986+1))</f>
        <v>.</v>
      </c>
      <c r="B987" s="244" t="str">
        <f t="shared" si="15"/>
        <v/>
      </c>
    </row>
    <row r="988" spans="1:2" ht="16.5" customHeight="1" x14ac:dyDescent="0.2">
      <c r="A988" t="str">
        <f>IF(C988&amp;G988&amp;D988&lt;&gt;'Funnel setup'!$K$3&amp;'Funnel setup'!$K$4&amp;'Funnel setup'!$K$6,".",IF(A987=".",1,A987+1))</f>
        <v>.</v>
      </c>
      <c r="B988" s="244" t="str">
        <f t="shared" si="15"/>
        <v/>
      </c>
    </row>
    <row r="989" spans="1:2" ht="18.75" customHeight="1" x14ac:dyDescent="0.2">
      <c r="A989" t="str">
        <f>IF(C989&amp;G989&amp;D989&lt;&gt;'Funnel setup'!$K$3&amp;'Funnel setup'!$K$4&amp;'Funnel setup'!$K$6,".",IF(A988=".",1,A988+1))</f>
        <v>.</v>
      </c>
      <c r="B989" s="244" t="str">
        <f t="shared" si="15"/>
        <v/>
      </c>
    </row>
    <row r="990" spans="1:2" ht="20.25" customHeight="1" x14ac:dyDescent="0.2">
      <c r="A990" t="str">
        <f>IF(C990&amp;G990&amp;D990&lt;&gt;'Funnel setup'!$K$3&amp;'Funnel setup'!$K$4&amp;'Funnel setup'!$K$6,".",IF(A989=".",1,A989+1))</f>
        <v>.</v>
      </c>
      <c r="B990" s="244" t="str">
        <f t="shared" si="15"/>
        <v/>
      </c>
    </row>
    <row r="991" spans="1:2" ht="15" customHeight="1" x14ac:dyDescent="0.2">
      <c r="A991" t="str">
        <f>IF(C991&amp;G991&amp;D991&lt;&gt;'Funnel setup'!$K$3&amp;'Funnel setup'!$K$4&amp;'Funnel setup'!$K$6,".",IF(A990=".",1,A990+1))</f>
        <v>.</v>
      </c>
      <c r="B991" s="244" t="str">
        <f t="shared" si="15"/>
        <v/>
      </c>
    </row>
    <row r="992" spans="1:2" ht="21" customHeight="1" x14ac:dyDescent="0.2">
      <c r="A992" t="str">
        <f>IF(C992&amp;G992&amp;D992&lt;&gt;'Funnel setup'!$K$3&amp;'Funnel setup'!$K$4&amp;'Funnel setup'!$K$6,".",IF(A991=".",1,A991+1))</f>
        <v>.</v>
      </c>
      <c r="B992" s="244" t="str">
        <f t="shared" si="15"/>
        <v/>
      </c>
    </row>
    <row r="993" spans="1:2" ht="20.25" customHeight="1" x14ac:dyDescent="0.2">
      <c r="A993" t="str">
        <f>IF(C993&amp;G993&amp;D993&lt;&gt;'Funnel setup'!$K$3&amp;'Funnel setup'!$K$4&amp;'Funnel setup'!$K$6,".",IF(A992=".",1,A992+1))</f>
        <v>.</v>
      </c>
      <c r="B993" s="244" t="str">
        <f t="shared" si="15"/>
        <v/>
      </c>
    </row>
    <row r="994" spans="1:2" ht="24.75" customHeight="1" x14ac:dyDescent="0.2">
      <c r="A994" t="str">
        <f>IF(C994&amp;G994&amp;D994&lt;&gt;'Funnel setup'!$K$3&amp;'Funnel setup'!$K$4&amp;'Funnel setup'!$K$6,".",IF(A993=".",1,A993+1))</f>
        <v>.</v>
      </c>
      <c r="B994" s="244" t="str">
        <f t="shared" si="15"/>
        <v/>
      </c>
    </row>
    <row r="995" spans="1:2" ht="21.75" customHeight="1" x14ac:dyDescent="0.2">
      <c r="A995" t="str">
        <f>IF(C995&amp;G995&amp;D995&lt;&gt;'Funnel setup'!$K$3&amp;'Funnel setup'!$K$4&amp;'Funnel setup'!$K$6,".",IF(A994=".",1,A994+1))</f>
        <v>.</v>
      </c>
      <c r="B995" s="244" t="str">
        <f t="shared" si="15"/>
        <v/>
      </c>
    </row>
    <row r="996" spans="1:2" ht="18" customHeight="1" x14ac:dyDescent="0.2">
      <c r="A996" t="str">
        <f>IF(C996&amp;G996&amp;D996&lt;&gt;'Funnel setup'!$K$3&amp;'Funnel setup'!$K$4&amp;'Funnel setup'!$K$6,".",IF(A995=".",1,A995+1))</f>
        <v>.</v>
      </c>
      <c r="B996" s="244" t="str">
        <f t="shared" si="15"/>
        <v/>
      </c>
    </row>
    <row r="997" spans="1:2" ht="24" customHeight="1" x14ac:dyDescent="0.2">
      <c r="A997" t="str">
        <f>IF(C997&amp;G997&amp;D997&lt;&gt;'Funnel setup'!$K$3&amp;'Funnel setup'!$K$4&amp;'Funnel setup'!$K$6,".",IF(A996=".",1,A996+1))</f>
        <v>.</v>
      </c>
      <c r="B997" s="244" t="str">
        <f t="shared" si="15"/>
        <v/>
      </c>
    </row>
    <row r="998" spans="1:2" ht="19.5" customHeight="1" x14ac:dyDescent="0.2">
      <c r="A998" t="str">
        <f>IF(C998&amp;G998&amp;D998&lt;&gt;'Funnel setup'!$K$3&amp;'Funnel setup'!$K$4&amp;'Funnel setup'!$K$6,".",IF(A997=".",1,A997+1))</f>
        <v>.</v>
      </c>
      <c r="B998" s="244" t="str">
        <f t="shared" si="15"/>
        <v/>
      </c>
    </row>
    <row r="999" spans="1:2" ht="19.5" customHeight="1" x14ac:dyDescent="0.2">
      <c r="A999" t="str">
        <f>IF(C999&amp;G999&amp;D999&lt;&gt;'Funnel setup'!$K$3&amp;'Funnel setup'!$K$4&amp;'Funnel setup'!$K$6,".",IF(A998=".",1,A998+1))</f>
        <v>.</v>
      </c>
      <c r="B999" s="244" t="str">
        <f t="shared" si="15"/>
        <v/>
      </c>
    </row>
    <row r="1000" spans="1:2" ht="21.75" customHeight="1" x14ac:dyDescent="0.2">
      <c r="A1000" t="str">
        <f>IF(C1000&amp;G1000&amp;D1000&lt;&gt;'Funnel setup'!$K$3&amp;'Funnel setup'!$K$4&amp;'Funnel setup'!$K$6,".",IF(A999=".",1,A999+1))</f>
        <v>.</v>
      </c>
      <c r="B1000" s="244" t="str">
        <f t="shared" si="15"/>
        <v/>
      </c>
    </row>
    <row r="1001" spans="1:2" ht="16.5" customHeight="1" x14ac:dyDescent="0.2">
      <c r="A1001" t="str">
        <f>IF(C1001&amp;G1001&amp;D1001&lt;&gt;'Funnel setup'!$K$3&amp;'Funnel setup'!$K$4&amp;'Funnel setup'!$K$6,".",IF(A1000=".",1,A1000+1))</f>
        <v>.</v>
      </c>
      <c r="B1001" s="244" t="str">
        <f t="shared" si="15"/>
        <v/>
      </c>
    </row>
    <row r="1002" spans="1:2" ht="15.75" customHeight="1" x14ac:dyDescent="0.2">
      <c r="A1002" t="str">
        <f>IF(C1002&amp;G1002&amp;D1002&lt;&gt;'Funnel setup'!$K$3&amp;'Funnel setup'!$K$4&amp;'Funnel setup'!$K$6,".",IF(A1001=".",1,A1001+1))</f>
        <v>.</v>
      </c>
      <c r="B1002" s="244" t="str">
        <f t="shared" si="15"/>
        <v/>
      </c>
    </row>
    <row r="1003" spans="1:2" ht="20.25" customHeight="1" x14ac:dyDescent="0.2">
      <c r="A1003" t="str">
        <f>IF(C1003&amp;G1003&amp;D1003&lt;&gt;'Funnel setup'!$K$3&amp;'Funnel setup'!$K$4&amp;'Funnel setup'!$K$6,".",IF(A1002=".",1,A1002+1))</f>
        <v>.</v>
      </c>
      <c r="B1003" s="244" t="str">
        <f t="shared" si="15"/>
        <v/>
      </c>
    </row>
    <row r="1004" spans="1:2" ht="18" customHeight="1" x14ac:dyDescent="0.2">
      <c r="A1004" t="str">
        <f>IF(C1004&amp;G1004&amp;D1004&lt;&gt;'Funnel setup'!$K$3&amp;'Funnel setup'!$K$4&amp;'Funnel setup'!$K$6,".",IF(A1003=".",1,A1003+1))</f>
        <v>.</v>
      </c>
      <c r="B1004" s="244" t="str">
        <f t="shared" si="15"/>
        <v/>
      </c>
    </row>
    <row r="1005" spans="1:2" ht="16.5" customHeight="1" x14ac:dyDescent="0.2">
      <c r="A1005" t="str">
        <f>IF(C1005&amp;G1005&amp;D1005&lt;&gt;'Funnel setup'!$K$3&amp;'Funnel setup'!$K$4&amp;'Funnel setup'!$K$6,".",IF(A1004=".",1,A1004+1))</f>
        <v>.</v>
      </c>
      <c r="B1005" s="244" t="str">
        <f t="shared" si="15"/>
        <v/>
      </c>
    </row>
    <row r="1006" spans="1:2" ht="15" customHeight="1" x14ac:dyDescent="0.2">
      <c r="A1006" t="str">
        <f>IF(C1006&amp;G1006&amp;D1006&lt;&gt;'Funnel setup'!$K$3&amp;'Funnel setup'!$K$4&amp;'Funnel setup'!$K$6,".",IF(A1005=".",1,A1005+1))</f>
        <v>.</v>
      </c>
      <c r="B1006" s="244" t="str">
        <f t="shared" si="15"/>
        <v/>
      </c>
    </row>
    <row r="1007" spans="1:2" ht="15" customHeight="1" x14ac:dyDescent="0.2">
      <c r="A1007" t="str">
        <f>IF(C1007&amp;G1007&amp;D1007&lt;&gt;'Funnel setup'!$K$3&amp;'Funnel setup'!$K$4&amp;'Funnel setup'!$K$6,".",IF(A1006=".",1,A1006+1))</f>
        <v>.</v>
      </c>
      <c r="B1007" s="244" t="str">
        <f t="shared" si="15"/>
        <v/>
      </c>
    </row>
    <row r="1008" spans="1:2" ht="15" customHeight="1" x14ac:dyDescent="0.2">
      <c r="A1008" t="str">
        <f>IF(C1008&amp;G1008&amp;D1008&lt;&gt;'Funnel setup'!$K$3&amp;'Funnel setup'!$K$4&amp;'Funnel setup'!$K$6,".",IF(A1007=".",1,A1007+1))</f>
        <v>.</v>
      </c>
      <c r="B1008" s="244" t="str">
        <f t="shared" si="15"/>
        <v/>
      </c>
    </row>
    <row r="1009" spans="1:2" ht="15" customHeight="1" x14ac:dyDescent="0.2">
      <c r="A1009" t="str">
        <f>IF(C1009&amp;G1009&amp;D1009&lt;&gt;'Funnel setup'!$K$3&amp;'Funnel setup'!$K$4&amp;'Funnel setup'!$K$6,".",IF(A1008=".",1,A1008+1))</f>
        <v>.</v>
      </c>
      <c r="B1009" s="244" t="str">
        <f t="shared" si="15"/>
        <v/>
      </c>
    </row>
    <row r="1010" spans="1:2" ht="15" customHeight="1" x14ac:dyDescent="0.2">
      <c r="A1010" t="str">
        <f>IF(C1010&amp;G1010&amp;D1010&lt;&gt;'Funnel setup'!$K$3&amp;'Funnel setup'!$K$4&amp;'Funnel setup'!$K$6,".",IF(A1009=".",1,A1009+1))</f>
        <v>.</v>
      </c>
      <c r="B1010" s="244" t="str">
        <f t="shared" si="15"/>
        <v/>
      </c>
    </row>
    <row r="1011" spans="1:2" ht="15" customHeight="1" x14ac:dyDescent="0.2">
      <c r="A1011" t="str">
        <f>IF(C1011&amp;G1011&amp;D1011&lt;&gt;'Funnel setup'!$K$3&amp;'Funnel setup'!$K$4&amp;'Funnel setup'!$K$6,".",IF(A1010=".",1,A1010+1))</f>
        <v>.</v>
      </c>
      <c r="B1011" s="244" t="str">
        <f t="shared" si="15"/>
        <v/>
      </c>
    </row>
    <row r="1012" spans="1:2" ht="15" customHeight="1" x14ac:dyDescent="0.2">
      <c r="A1012" t="str">
        <f>IF(C1012&amp;G1012&amp;D1012&lt;&gt;'Funnel setup'!$K$3&amp;'Funnel setup'!$K$4&amp;'Funnel setup'!$K$6,".",IF(A1011=".",1,A1011+1))</f>
        <v>.</v>
      </c>
      <c r="B1012" s="244" t="str">
        <f t="shared" si="15"/>
        <v/>
      </c>
    </row>
    <row r="1013" spans="1:2" ht="15" customHeight="1" x14ac:dyDescent="0.2">
      <c r="A1013" t="str">
        <f>IF(C1013&amp;G1013&amp;D1013&lt;&gt;'Funnel setup'!$K$3&amp;'Funnel setup'!$K$4&amp;'Funnel setup'!$K$6,".",IF(A1012=".",1,A1012+1))</f>
        <v>.</v>
      </c>
      <c r="B1013" s="244" t="str">
        <f t="shared" si="15"/>
        <v/>
      </c>
    </row>
    <row r="1014" spans="1:2" ht="15" customHeight="1" x14ac:dyDescent="0.2">
      <c r="A1014" t="str">
        <f>IF(C1014&amp;G1014&amp;D1014&lt;&gt;'Funnel setup'!$K$3&amp;'Funnel setup'!$K$4&amp;'Funnel setup'!$K$6,".",IF(A1013=".",1,A1013+1))</f>
        <v>.</v>
      </c>
      <c r="B1014" s="244" t="str">
        <f t="shared" si="15"/>
        <v/>
      </c>
    </row>
    <row r="1015" spans="1:2" ht="15" customHeight="1" x14ac:dyDescent="0.2">
      <c r="A1015" t="str">
        <f>IF(C1015&amp;G1015&amp;D1015&lt;&gt;'Funnel setup'!$K$3&amp;'Funnel setup'!$K$4&amp;'Funnel setup'!$K$6,".",IF(A1014=".",1,A1014+1))</f>
        <v>.</v>
      </c>
      <c r="B1015" s="244" t="str">
        <f t="shared" si="15"/>
        <v/>
      </c>
    </row>
    <row r="1016" spans="1:2" ht="15" customHeight="1" x14ac:dyDescent="0.2">
      <c r="A1016" t="str">
        <f>IF(C1016&amp;G1016&amp;D1016&lt;&gt;'Funnel setup'!$K$3&amp;'Funnel setup'!$K$4&amp;'Funnel setup'!$K$6,".",IF(A1015=".",1,A1015+1))</f>
        <v>.</v>
      </c>
      <c r="B1016" s="244" t="str">
        <f t="shared" si="15"/>
        <v/>
      </c>
    </row>
    <row r="1017" spans="1:2" ht="15" customHeight="1" x14ac:dyDescent="0.2">
      <c r="A1017" t="str">
        <f>IF(C1017&amp;G1017&amp;D1017&lt;&gt;'Funnel setup'!$K$3&amp;'Funnel setup'!$K$4&amp;'Funnel setup'!$K$6,".",IF(A1016=".",1,A1016+1))</f>
        <v>.</v>
      </c>
      <c r="B1017" s="244" t="str">
        <f t="shared" si="15"/>
        <v/>
      </c>
    </row>
    <row r="1018" spans="1:2" ht="15" customHeight="1" x14ac:dyDescent="0.2">
      <c r="A1018" t="str">
        <f>IF(C1018&amp;G1018&amp;D1018&lt;&gt;'Funnel setup'!$K$3&amp;'Funnel setup'!$K$4&amp;'Funnel setup'!$K$6,".",IF(A1017=".",1,A1017+1))</f>
        <v>.</v>
      </c>
      <c r="B1018" s="244" t="str">
        <f t="shared" si="15"/>
        <v/>
      </c>
    </row>
    <row r="1019" spans="1:2" ht="15" customHeight="1" x14ac:dyDescent="0.2">
      <c r="A1019" t="str">
        <f>IF(C1019&amp;G1019&amp;D1019&lt;&gt;'Funnel setup'!$K$3&amp;'Funnel setup'!$K$4&amp;'Funnel setup'!$K$6,".",IF(A1018=".",1,A1018+1))</f>
        <v>.</v>
      </c>
      <c r="B1019" s="244" t="str">
        <f t="shared" si="15"/>
        <v/>
      </c>
    </row>
    <row r="1020" spans="1:2" x14ac:dyDescent="0.2">
      <c r="A1020" t="str">
        <f>IF(C1020&amp;G1020&amp;D1020&lt;&gt;'Funnel setup'!$K$3&amp;'Funnel setup'!$K$4&amp;'Funnel setup'!$K$6,".",IF(A1019=".",1,A1019+1))</f>
        <v>.</v>
      </c>
      <c r="B1020" s="244" t="str">
        <f t="shared" si="15"/>
        <v/>
      </c>
    </row>
    <row r="1021" spans="1:2" x14ac:dyDescent="0.2">
      <c r="A1021" t="str">
        <f>IF(C1021&amp;G1021&amp;D1021&lt;&gt;'Funnel setup'!$K$3&amp;'Funnel setup'!$K$4&amp;'Funnel setup'!$K$6,".",IF(A1020=".",1,A1020+1))</f>
        <v>.</v>
      </c>
      <c r="B1021" s="244" t="str">
        <f t="shared" si="15"/>
        <v/>
      </c>
    </row>
    <row r="1022" spans="1:2" x14ac:dyDescent="0.2">
      <c r="A1022" t="str">
        <f>IF(C1022&amp;G1022&amp;D1022&lt;&gt;'Funnel setup'!$K$3&amp;'Funnel setup'!$K$4&amp;'Funnel setup'!$K$6,".",IF(A1021=".",1,A1021+1))</f>
        <v>.</v>
      </c>
      <c r="B1022" s="244" t="str">
        <f t="shared" si="15"/>
        <v/>
      </c>
    </row>
    <row r="1023" spans="1:2" x14ac:dyDescent="0.2">
      <c r="A1023" t="str">
        <f>IF(C1023&amp;G1023&amp;D1023&lt;&gt;'Funnel setup'!$K$3&amp;'Funnel setup'!$K$4&amp;'Funnel setup'!$K$6,".",IF(A1022=".",1,A1022+1))</f>
        <v>.</v>
      </c>
      <c r="B1023" s="244" t="str">
        <f t="shared" si="15"/>
        <v/>
      </c>
    </row>
    <row r="1024" spans="1:2" x14ac:dyDescent="0.2">
      <c r="A1024" t="str">
        <f>IF(C1024&amp;G1024&amp;D1024&lt;&gt;'Funnel setup'!$K$3&amp;'Funnel setup'!$K$4&amp;'Funnel setup'!$K$6,".",IF(A1023=".",1,A1023+1))</f>
        <v>.</v>
      </c>
      <c r="B1024" s="244" t="str">
        <f t="shared" si="15"/>
        <v/>
      </c>
    </row>
    <row r="1025" spans="1:2" x14ac:dyDescent="0.2">
      <c r="A1025" t="str">
        <f>IF(C1025&amp;G1025&amp;D1025&lt;&gt;'Funnel setup'!$K$3&amp;'Funnel setup'!$K$4&amp;'Funnel setup'!$K$6,".",IF(A1024=".",1,A1024+1))</f>
        <v>.</v>
      </c>
      <c r="B1025" s="244" t="str">
        <f t="shared" si="15"/>
        <v/>
      </c>
    </row>
    <row r="1026" spans="1:2" x14ac:dyDescent="0.2">
      <c r="A1026" t="str">
        <f>IF(C1026&amp;G1026&amp;D1026&lt;&gt;'Funnel setup'!$K$3&amp;'Funnel setup'!$K$4&amp;'Funnel setup'!$K$6,".",IF(A1025=".",1,A1025+1))</f>
        <v>.</v>
      </c>
      <c r="B1026" s="244" t="str">
        <f t="shared" ref="B1026:B1089" si="16">C1026&amp;D1026&amp;F1026&amp;G1026</f>
        <v/>
      </c>
    </row>
    <row r="1027" spans="1:2" x14ac:dyDescent="0.2">
      <c r="A1027" t="str">
        <f>IF(C1027&amp;G1027&amp;D1027&lt;&gt;'Funnel setup'!$K$3&amp;'Funnel setup'!$K$4&amp;'Funnel setup'!$K$6,".",IF(A1026=".",1,A1026+1))</f>
        <v>.</v>
      </c>
      <c r="B1027" s="244" t="str">
        <f t="shared" si="16"/>
        <v/>
      </c>
    </row>
    <row r="1028" spans="1:2" x14ac:dyDescent="0.2">
      <c r="A1028" t="str">
        <f>IF(C1028&amp;G1028&amp;D1028&lt;&gt;'Funnel setup'!$K$3&amp;'Funnel setup'!$K$4&amp;'Funnel setup'!$K$6,".",IF(A1027=".",1,A1027+1))</f>
        <v>.</v>
      </c>
      <c r="B1028" s="244" t="str">
        <f t="shared" si="16"/>
        <v/>
      </c>
    </row>
    <row r="1029" spans="1:2" x14ac:dyDescent="0.2">
      <c r="A1029" t="str">
        <f>IF(C1029&amp;G1029&amp;D1029&lt;&gt;'Funnel setup'!$K$3&amp;'Funnel setup'!$K$4&amp;'Funnel setup'!$K$6,".",IF(A1028=".",1,A1028+1))</f>
        <v>.</v>
      </c>
      <c r="B1029" s="244" t="str">
        <f t="shared" si="16"/>
        <v/>
      </c>
    </row>
    <row r="1030" spans="1:2" x14ac:dyDescent="0.2">
      <c r="A1030" t="str">
        <f>IF(C1030&amp;G1030&amp;D1030&lt;&gt;'Funnel setup'!$K$3&amp;'Funnel setup'!$K$4&amp;'Funnel setup'!$K$6,".",IF(A1029=".",1,A1029+1))</f>
        <v>.</v>
      </c>
      <c r="B1030" s="244" t="str">
        <f t="shared" si="16"/>
        <v/>
      </c>
    </row>
    <row r="1031" spans="1:2" x14ac:dyDescent="0.2">
      <c r="A1031" t="str">
        <f>IF(C1031&amp;G1031&amp;D1031&lt;&gt;'Funnel setup'!$K$3&amp;'Funnel setup'!$K$4&amp;'Funnel setup'!$K$6,".",IF(A1030=".",1,A1030+1))</f>
        <v>.</v>
      </c>
      <c r="B1031" s="244" t="str">
        <f t="shared" si="16"/>
        <v/>
      </c>
    </row>
    <row r="1032" spans="1:2" x14ac:dyDescent="0.2">
      <c r="A1032" t="str">
        <f>IF(C1032&amp;G1032&amp;D1032&lt;&gt;'Funnel setup'!$K$3&amp;'Funnel setup'!$K$4&amp;'Funnel setup'!$K$6,".",IF(A1031=".",1,A1031+1))</f>
        <v>.</v>
      </c>
      <c r="B1032" s="244" t="str">
        <f t="shared" si="16"/>
        <v/>
      </c>
    </row>
    <row r="1033" spans="1:2" x14ac:dyDescent="0.2">
      <c r="A1033" t="str">
        <f>IF(C1033&amp;G1033&amp;D1033&lt;&gt;'Funnel setup'!$K$3&amp;'Funnel setup'!$K$4&amp;'Funnel setup'!$K$6,".",IF(A1032=".",1,A1032+1))</f>
        <v>.</v>
      </c>
      <c r="B1033" s="244" t="str">
        <f t="shared" si="16"/>
        <v/>
      </c>
    </row>
    <row r="1034" spans="1:2" x14ac:dyDescent="0.2">
      <c r="A1034" t="str">
        <f>IF(C1034&amp;G1034&amp;D1034&lt;&gt;'Funnel setup'!$K$3&amp;'Funnel setup'!$K$4&amp;'Funnel setup'!$K$6,".",IF(A1033=".",1,A1033+1))</f>
        <v>.</v>
      </c>
      <c r="B1034" s="244" t="str">
        <f t="shared" si="16"/>
        <v/>
      </c>
    </row>
    <row r="1035" spans="1:2" x14ac:dyDescent="0.2">
      <c r="A1035" t="str">
        <f>IF(C1035&amp;G1035&amp;D1035&lt;&gt;'Funnel setup'!$K$3&amp;'Funnel setup'!$K$4&amp;'Funnel setup'!$K$6,".",IF(A1034=".",1,A1034+1))</f>
        <v>.</v>
      </c>
      <c r="B1035" s="244" t="str">
        <f t="shared" si="16"/>
        <v/>
      </c>
    </row>
    <row r="1036" spans="1:2" x14ac:dyDescent="0.2">
      <c r="A1036" t="str">
        <f>IF(C1036&amp;G1036&amp;D1036&lt;&gt;'Funnel setup'!$K$3&amp;'Funnel setup'!$K$4&amp;'Funnel setup'!$K$6,".",IF(A1035=".",1,A1035+1))</f>
        <v>.</v>
      </c>
      <c r="B1036" s="244" t="str">
        <f t="shared" si="16"/>
        <v/>
      </c>
    </row>
    <row r="1037" spans="1:2" x14ac:dyDescent="0.2">
      <c r="A1037" t="str">
        <f>IF(C1037&amp;G1037&amp;D1037&lt;&gt;'Funnel setup'!$K$3&amp;'Funnel setup'!$K$4&amp;'Funnel setup'!$K$6,".",IF(A1036=".",1,A1036+1))</f>
        <v>.</v>
      </c>
      <c r="B1037" s="244" t="str">
        <f t="shared" si="16"/>
        <v/>
      </c>
    </row>
    <row r="1038" spans="1:2" x14ac:dyDescent="0.2">
      <c r="A1038" t="str">
        <f>IF(C1038&amp;G1038&amp;D1038&lt;&gt;'Funnel setup'!$K$3&amp;'Funnel setup'!$K$4&amp;'Funnel setup'!$K$6,".",IF(A1037=".",1,A1037+1))</f>
        <v>.</v>
      </c>
      <c r="B1038" s="244" t="str">
        <f t="shared" si="16"/>
        <v/>
      </c>
    </row>
    <row r="1039" spans="1:2" x14ac:dyDescent="0.2">
      <c r="A1039" t="str">
        <f>IF(C1039&amp;G1039&amp;D1039&lt;&gt;'Funnel setup'!$K$3&amp;'Funnel setup'!$K$4&amp;'Funnel setup'!$K$6,".",IF(A1038=".",1,A1038+1))</f>
        <v>.</v>
      </c>
      <c r="B1039" s="244" t="str">
        <f t="shared" si="16"/>
        <v/>
      </c>
    </row>
    <row r="1040" spans="1:2" x14ac:dyDescent="0.2">
      <c r="A1040" t="str">
        <f>IF(C1040&amp;G1040&amp;D1040&lt;&gt;'Funnel setup'!$K$3&amp;'Funnel setup'!$K$4&amp;'Funnel setup'!$K$6,".",IF(A1039=".",1,A1039+1))</f>
        <v>.</v>
      </c>
      <c r="B1040" s="244" t="str">
        <f t="shared" si="16"/>
        <v/>
      </c>
    </row>
    <row r="1041" spans="1:2" x14ac:dyDescent="0.2">
      <c r="A1041" t="str">
        <f>IF(C1041&amp;G1041&amp;D1041&lt;&gt;'Funnel setup'!$K$3&amp;'Funnel setup'!$K$4&amp;'Funnel setup'!$K$6,".",IF(A1040=".",1,A1040+1))</f>
        <v>.</v>
      </c>
      <c r="B1041" s="244" t="str">
        <f t="shared" si="16"/>
        <v/>
      </c>
    </row>
    <row r="1042" spans="1:2" x14ac:dyDescent="0.2">
      <c r="A1042" t="str">
        <f>IF(C1042&amp;G1042&amp;D1042&lt;&gt;'Funnel setup'!$K$3&amp;'Funnel setup'!$K$4&amp;'Funnel setup'!$K$6,".",IF(A1041=".",1,A1041+1))</f>
        <v>.</v>
      </c>
      <c r="B1042" s="244" t="str">
        <f t="shared" si="16"/>
        <v/>
      </c>
    </row>
    <row r="1043" spans="1:2" x14ac:dyDescent="0.2">
      <c r="A1043" t="str">
        <f>IF(C1043&amp;G1043&amp;D1043&lt;&gt;'Funnel setup'!$K$3&amp;'Funnel setup'!$K$4&amp;'Funnel setup'!$K$6,".",IF(A1042=".",1,A1042+1))</f>
        <v>.</v>
      </c>
      <c r="B1043" s="244" t="str">
        <f t="shared" si="16"/>
        <v/>
      </c>
    </row>
    <row r="1044" spans="1:2" x14ac:dyDescent="0.2">
      <c r="A1044" t="str">
        <f>IF(C1044&amp;G1044&amp;D1044&lt;&gt;'Funnel setup'!$K$3&amp;'Funnel setup'!$K$4&amp;'Funnel setup'!$K$6,".",IF(A1043=".",1,A1043+1))</f>
        <v>.</v>
      </c>
      <c r="B1044" s="244" t="str">
        <f t="shared" si="16"/>
        <v/>
      </c>
    </row>
    <row r="1045" spans="1:2" x14ac:dyDescent="0.2">
      <c r="A1045" t="str">
        <f>IF(C1045&amp;G1045&amp;D1045&lt;&gt;'Funnel setup'!$K$3&amp;'Funnel setup'!$K$4&amp;'Funnel setup'!$K$6,".",IF(A1044=".",1,A1044+1))</f>
        <v>.</v>
      </c>
      <c r="B1045" s="244" t="str">
        <f t="shared" si="16"/>
        <v/>
      </c>
    </row>
    <row r="1046" spans="1:2" x14ac:dyDescent="0.2">
      <c r="A1046" t="str">
        <f>IF(C1046&amp;G1046&amp;D1046&lt;&gt;'Funnel setup'!$K$3&amp;'Funnel setup'!$K$4&amp;'Funnel setup'!$K$6,".",IF(A1045=".",1,A1045+1))</f>
        <v>.</v>
      </c>
      <c r="B1046" s="244" t="str">
        <f t="shared" si="16"/>
        <v/>
      </c>
    </row>
    <row r="1047" spans="1:2" x14ac:dyDescent="0.2">
      <c r="A1047" t="str">
        <f>IF(C1047&amp;G1047&amp;D1047&lt;&gt;'Funnel setup'!$K$3&amp;'Funnel setup'!$K$4&amp;'Funnel setup'!$K$6,".",IF(A1046=".",1,A1046+1))</f>
        <v>.</v>
      </c>
      <c r="B1047" s="244" t="str">
        <f t="shared" si="16"/>
        <v/>
      </c>
    </row>
    <row r="1048" spans="1:2" x14ac:dyDescent="0.2">
      <c r="A1048" t="str">
        <f>IF(C1048&amp;G1048&amp;D1048&lt;&gt;'Funnel setup'!$K$3&amp;'Funnel setup'!$K$4&amp;'Funnel setup'!$K$6,".",IF(A1047=".",1,A1047+1))</f>
        <v>.</v>
      </c>
      <c r="B1048" s="244" t="str">
        <f t="shared" si="16"/>
        <v/>
      </c>
    </row>
    <row r="1049" spans="1:2" x14ac:dyDescent="0.2">
      <c r="A1049" t="str">
        <f>IF(C1049&amp;G1049&amp;D1049&lt;&gt;'Funnel setup'!$K$3&amp;'Funnel setup'!$K$4&amp;'Funnel setup'!$K$6,".",IF(A1048=".",1,A1048+1))</f>
        <v>.</v>
      </c>
      <c r="B1049" s="244" t="str">
        <f t="shared" si="16"/>
        <v/>
      </c>
    </row>
    <row r="1050" spans="1:2" x14ac:dyDescent="0.2">
      <c r="A1050" t="str">
        <f>IF(C1050&amp;G1050&amp;D1050&lt;&gt;'Funnel setup'!$K$3&amp;'Funnel setup'!$K$4&amp;'Funnel setup'!$K$6,".",IF(A1049=".",1,A1049+1))</f>
        <v>.</v>
      </c>
      <c r="B1050" s="244" t="str">
        <f t="shared" si="16"/>
        <v/>
      </c>
    </row>
    <row r="1051" spans="1:2" x14ac:dyDescent="0.2">
      <c r="A1051" t="str">
        <f>IF(C1051&amp;G1051&amp;D1051&lt;&gt;'Funnel setup'!$K$3&amp;'Funnel setup'!$K$4&amp;'Funnel setup'!$K$6,".",IF(A1050=".",1,A1050+1))</f>
        <v>.</v>
      </c>
      <c r="B1051" s="244" t="str">
        <f t="shared" si="16"/>
        <v/>
      </c>
    </row>
    <row r="1052" spans="1:2" x14ac:dyDescent="0.2">
      <c r="A1052" t="str">
        <f>IF(C1052&amp;G1052&amp;D1052&lt;&gt;'Funnel setup'!$K$3&amp;'Funnel setup'!$K$4&amp;'Funnel setup'!$K$6,".",IF(A1051=".",1,A1051+1))</f>
        <v>.</v>
      </c>
      <c r="B1052" s="244" t="str">
        <f t="shared" si="16"/>
        <v/>
      </c>
    </row>
    <row r="1053" spans="1:2" x14ac:dyDescent="0.2">
      <c r="A1053" t="str">
        <f>IF(C1053&amp;G1053&amp;D1053&lt;&gt;'Funnel setup'!$K$3&amp;'Funnel setup'!$K$4&amp;'Funnel setup'!$K$6,".",IF(A1052=".",1,A1052+1))</f>
        <v>.</v>
      </c>
      <c r="B1053" s="244" t="str">
        <f t="shared" si="16"/>
        <v/>
      </c>
    </row>
    <row r="1054" spans="1:2" x14ac:dyDescent="0.2">
      <c r="A1054" t="str">
        <f>IF(C1054&amp;G1054&amp;D1054&lt;&gt;'Funnel setup'!$K$3&amp;'Funnel setup'!$K$4&amp;'Funnel setup'!$K$6,".",IF(A1053=".",1,A1053+1))</f>
        <v>.</v>
      </c>
      <c r="B1054" s="244" t="str">
        <f t="shared" si="16"/>
        <v/>
      </c>
    </row>
    <row r="1055" spans="1:2" x14ac:dyDescent="0.2">
      <c r="A1055" t="str">
        <f>IF(C1055&amp;G1055&amp;D1055&lt;&gt;'Funnel setup'!$K$3&amp;'Funnel setup'!$K$4&amp;'Funnel setup'!$K$6,".",IF(A1054=".",1,A1054+1))</f>
        <v>.</v>
      </c>
      <c r="B1055" s="244" t="str">
        <f t="shared" si="16"/>
        <v/>
      </c>
    </row>
    <row r="1056" spans="1:2" x14ac:dyDescent="0.2">
      <c r="A1056" t="str">
        <f>IF(C1056&amp;G1056&amp;D1056&lt;&gt;'Funnel setup'!$K$3&amp;'Funnel setup'!$K$4&amp;'Funnel setup'!$K$6,".",IF(A1055=".",1,A1055+1))</f>
        <v>.</v>
      </c>
      <c r="B1056" s="244" t="str">
        <f t="shared" si="16"/>
        <v/>
      </c>
    </row>
    <row r="1057" spans="1:2" x14ac:dyDescent="0.2">
      <c r="A1057" t="str">
        <f>IF(C1057&amp;G1057&amp;D1057&lt;&gt;'Funnel setup'!$K$3&amp;'Funnel setup'!$K$4&amp;'Funnel setup'!$K$6,".",IF(A1056=".",1,A1056+1))</f>
        <v>.</v>
      </c>
      <c r="B1057" s="244" t="str">
        <f t="shared" si="16"/>
        <v/>
      </c>
    </row>
    <row r="1058" spans="1:2" x14ac:dyDescent="0.2">
      <c r="A1058" t="str">
        <f>IF(C1058&amp;G1058&amp;D1058&lt;&gt;'Funnel setup'!$K$3&amp;'Funnel setup'!$K$4&amp;'Funnel setup'!$K$6,".",IF(A1057=".",1,A1057+1))</f>
        <v>.</v>
      </c>
      <c r="B1058" s="244" t="str">
        <f t="shared" si="16"/>
        <v/>
      </c>
    </row>
    <row r="1059" spans="1:2" x14ac:dyDescent="0.2">
      <c r="A1059" t="str">
        <f>IF(C1059&amp;G1059&amp;D1059&lt;&gt;'Funnel setup'!$K$3&amp;'Funnel setup'!$K$4&amp;'Funnel setup'!$K$6,".",IF(A1058=".",1,A1058+1))</f>
        <v>.</v>
      </c>
      <c r="B1059" s="244" t="str">
        <f t="shared" si="16"/>
        <v/>
      </c>
    </row>
    <row r="1060" spans="1:2" x14ac:dyDescent="0.2">
      <c r="A1060" t="str">
        <f>IF(C1060&amp;G1060&amp;D1060&lt;&gt;'Funnel setup'!$K$3&amp;'Funnel setup'!$K$4&amp;'Funnel setup'!$K$6,".",IF(A1059=".",1,A1059+1))</f>
        <v>.</v>
      </c>
      <c r="B1060" s="244" t="str">
        <f t="shared" si="16"/>
        <v/>
      </c>
    </row>
    <row r="1061" spans="1:2" x14ac:dyDescent="0.2">
      <c r="A1061" t="str">
        <f>IF(C1061&amp;G1061&amp;D1061&lt;&gt;'Funnel setup'!$K$3&amp;'Funnel setup'!$K$4&amp;'Funnel setup'!$K$6,".",IF(A1060=".",1,A1060+1))</f>
        <v>.</v>
      </c>
      <c r="B1061" s="244" t="str">
        <f t="shared" si="16"/>
        <v/>
      </c>
    </row>
    <row r="1062" spans="1:2" x14ac:dyDescent="0.2">
      <c r="A1062" t="str">
        <f>IF(C1062&amp;G1062&amp;D1062&lt;&gt;'Funnel setup'!$K$3&amp;'Funnel setup'!$K$4&amp;'Funnel setup'!$K$6,".",IF(A1061=".",1,A1061+1))</f>
        <v>.</v>
      </c>
      <c r="B1062" s="244" t="str">
        <f t="shared" si="16"/>
        <v/>
      </c>
    </row>
    <row r="1063" spans="1:2" x14ac:dyDescent="0.2">
      <c r="A1063" t="str">
        <f>IF(C1063&amp;G1063&amp;D1063&lt;&gt;'Funnel setup'!$K$3&amp;'Funnel setup'!$K$4&amp;'Funnel setup'!$K$6,".",IF(A1062=".",1,A1062+1))</f>
        <v>.</v>
      </c>
      <c r="B1063" s="244" t="str">
        <f t="shared" si="16"/>
        <v/>
      </c>
    </row>
    <row r="1064" spans="1:2" x14ac:dyDescent="0.2">
      <c r="A1064" t="str">
        <f>IF(C1064&amp;G1064&amp;D1064&lt;&gt;'Funnel setup'!$K$3&amp;'Funnel setup'!$K$4&amp;'Funnel setup'!$K$6,".",IF(A1063=".",1,A1063+1))</f>
        <v>.</v>
      </c>
      <c r="B1064" s="244" t="str">
        <f t="shared" si="16"/>
        <v/>
      </c>
    </row>
    <row r="1065" spans="1:2" x14ac:dyDescent="0.2">
      <c r="A1065" t="str">
        <f>IF(C1065&amp;G1065&amp;D1065&lt;&gt;'Funnel setup'!$K$3&amp;'Funnel setup'!$K$4&amp;'Funnel setup'!$K$6,".",IF(A1064=".",1,A1064+1))</f>
        <v>.</v>
      </c>
      <c r="B1065" s="244" t="str">
        <f t="shared" si="16"/>
        <v/>
      </c>
    </row>
    <row r="1066" spans="1:2" x14ac:dyDescent="0.2">
      <c r="A1066" t="str">
        <f>IF(C1066&amp;G1066&amp;D1066&lt;&gt;'Funnel setup'!$K$3&amp;'Funnel setup'!$K$4&amp;'Funnel setup'!$K$6,".",IF(A1065=".",1,A1065+1))</f>
        <v>.</v>
      </c>
      <c r="B1066" s="244" t="str">
        <f t="shared" si="16"/>
        <v/>
      </c>
    </row>
    <row r="1067" spans="1:2" x14ac:dyDescent="0.2">
      <c r="A1067" t="str">
        <f>IF(C1067&amp;G1067&amp;D1067&lt;&gt;'Funnel setup'!$K$3&amp;'Funnel setup'!$K$4&amp;'Funnel setup'!$K$6,".",IF(A1066=".",1,A1066+1))</f>
        <v>.</v>
      </c>
      <c r="B1067" s="244" t="str">
        <f t="shared" si="16"/>
        <v/>
      </c>
    </row>
    <row r="1068" spans="1:2" x14ac:dyDescent="0.2">
      <c r="A1068" t="str">
        <f>IF(C1068&amp;G1068&amp;D1068&lt;&gt;'Funnel setup'!$K$3&amp;'Funnel setup'!$K$4&amp;'Funnel setup'!$K$6,".",IF(A1067=".",1,A1067+1))</f>
        <v>.</v>
      </c>
      <c r="B1068" s="244" t="str">
        <f t="shared" si="16"/>
        <v/>
      </c>
    </row>
    <row r="1069" spans="1:2" x14ac:dyDescent="0.2">
      <c r="A1069" t="str">
        <f>IF(C1069&amp;G1069&amp;D1069&lt;&gt;'Funnel setup'!$K$3&amp;'Funnel setup'!$K$4&amp;'Funnel setup'!$K$6,".",IF(A1068=".",1,A1068+1))</f>
        <v>.</v>
      </c>
      <c r="B1069" s="244" t="str">
        <f t="shared" si="16"/>
        <v/>
      </c>
    </row>
    <row r="1070" spans="1:2" x14ac:dyDescent="0.2">
      <c r="A1070" t="str">
        <f>IF(C1070&amp;G1070&amp;D1070&lt;&gt;'Funnel setup'!$K$3&amp;'Funnel setup'!$K$4&amp;'Funnel setup'!$K$6,".",IF(A1069=".",1,A1069+1))</f>
        <v>.</v>
      </c>
      <c r="B1070" s="244" t="str">
        <f t="shared" si="16"/>
        <v/>
      </c>
    </row>
    <row r="1071" spans="1:2" x14ac:dyDescent="0.2">
      <c r="A1071" t="str">
        <f>IF(C1071&amp;G1071&amp;D1071&lt;&gt;'Funnel setup'!$K$3&amp;'Funnel setup'!$K$4&amp;'Funnel setup'!$K$6,".",IF(A1070=".",1,A1070+1))</f>
        <v>.</v>
      </c>
      <c r="B1071" s="244" t="str">
        <f t="shared" si="16"/>
        <v/>
      </c>
    </row>
    <row r="1072" spans="1:2" x14ac:dyDescent="0.2">
      <c r="A1072" t="str">
        <f>IF(C1072&amp;G1072&amp;D1072&lt;&gt;'Funnel setup'!$K$3&amp;'Funnel setup'!$K$4&amp;'Funnel setup'!$K$6,".",IF(A1071=".",1,A1071+1))</f>
        <v>.</v>
      </c>
      <c r="B1072" s="244" t="str">
        <f t="shared" si="16"/>
        <v/>
      </c>
    </row>
    <row r="1073" spans="1:2" x14ac:dyDescent="0.2">
      <c r="A1073" t="str">
        <f>IF(C1073&amp;G1073&amp;D1073&lt;&gt;'Funnel setup'!$K$3&amp;'Funnel setup'!$K$4&amp;'Funnel setup'!$K$6,".",IF(A1072=".",1,A1072+1))</f>
        <v>.</v>
      </c>
      <c r="B1073" s="244" t="str">
        <f t="shared" si="16"/>
        <v/>
      </c>
    </row>
    <row r="1074" spans="1:2" x14ac:dyDescent="0.2">
      <c r="A1074" t="str">
        <f>IF(C1074&amp;G1074&amp;D1074&lt;&gt;'Funnel setup'!$K$3&amp;'Funnel setup'!$K$4&amp;'Funnel setup'!$K$6,".",IF(A1073=".",1,A1073+1))</f>
        <v>.</v>
      </c>
      <c r="B1074" s="244" t="str">
        <f t="shared" si="16"/>
        <v/>
      </c>
    </row>
    <row r="1075" spans="1:2" x14ac:dyDescent="0.2">
      <c r="A1075" t="str">
        <f>IF(C1075&amp;G1075&amp;D1075&lt;&gt;'Funnel setup'!$K$3&amp;'Funnel setup'!$K$4&amp;'Funnel setup'!$K$6,".",IF(A1074=".",1,A1074+1))</f>
        <v>.</v>
      </c>
      <c r="B1075" s="244" t="str">
        <f t="shared" si="16"/>
        <v/>
      </c>
    </row>
    <row r="1076" spans="1:2" x14ac:dyDescent="0.2">
      <c r="A1076" t="str">
        <f>IF(C1076&amp;G1076&amp;D1076&lt;&gt;'Funnel setup'!$K$3&amp;'Funnel setup'!$K$4&amp;'Funnel setup'!$K$6,".",IF(A1075=".",1,A1075+1))</f>
        <v>.</v>
      </c>
      <c r="B1076" s="244" t="str">
        <f t="shared" si="16"/>
        <v/>
      </c>
    </row>
    <row r="1077" spans="1:2" x14ac:dyDescent="0.2">
      <c r="A1077" t="str">
        <f>IF(C1077&amp;G1077&amp;D1077&lt;&gt;'Funnel setup'!$K$3&amp;'Funnel setup'!$K$4&amp;'Funnel setup'!$K$6,".",IF(A1076=".",1,A1076+1))</f>
        <v>.</v>
      </c>
      <c r="B1077" s="244" t="str">
        <f t="shared" si="16"/>
        <v/>
      </c>
    </row>
    <row r="1078" spans="1:2" x14ac:dyDescent="0.2">
      <c r="A1078" t="str">
        <f>IF(C1078&amp;G1078&amp;D1078&lt;&gt;'Funnel setup'!$K$3&amp;'Funnel setup'!$K$4&amp;'Funnel setup'!$K$6,".",IF(A1077=".",1,A1077+1))</f>
        <v>.</v>
      </c>
      <c r="B1078" s="244" t="str">
        <f t="shared" si="16"/>
        <v/>
      </c>
    </row>
    <row r="1079" spans="1:2" x14ac:dyDescent="0.2">
      <c r="A1079" t="str">
        <f>IF(C1079&amp;G1079&amp;D1079&lt;&gt;'Funnel setup'!$K$3&amp;'Funnel setup'!$K$4&amp;'Funnel setup'!$K$6,".",IF(A1078=".",1,A1078+1))</f>
        <v>.</v>
      </c>
      <c r="B1079" s="244" t="str">
        <f t="shared" si="16"/>
        <v/>
      </c>
    </row>
    <row r="1080" spans="1:2" x14ac:dyDescent="0.2">
      <c r="A1080" t="str">
        <f>IF(C1080&amp;G1080&amp;D1080&lt;&gt;'Funnel setup'!$K$3&amp;'Funnel setup'!$K$4&amp;'Funnel setup'!$K$6,".",IF(A1079=".",1,A1079+1))</f>
        <v>.</v>
      </c>
      <c r="B1080" s="244" t="str">
        <f t="shared" si="16"/>
        <v/>
      </c>
    </row>
    <row r="1081" spans="1:2" x14ac:dyDescent="0.2">
      <c r="A1081" t="str">
        <f>IF(C1081&amp;G1081&amp;D1081&lt;&gt;'Funnel setup'!$K$3&amp;'Funnel setup'!$K$4&amp;'Funnel setup'!$K$6,".",IF(A1080=".",1,A1080+1))</f>
        <v>.</v>
      </c>
      <c r="B1081" s="244" t="str">
        <f t="shared" si="16"/>
        <v/>
      </c>
    </row>
    <row r="1082" spans="1:2" x14ac:dyDescent="0.2">
      <c r="A1082" t="str">
        <f>IF(C1082&amp;G1082&amp;D1082&lt;&gt;'Funnel setup'!$K$3&amp;'Funnel setup'!$K$4&amp;'Funnel setup'!$K$6,".",IF(A1081=".",1,A1081+1))</f>
        <v>.</v>
      </c>
      <c r="B1082" s="244" t="str">
        <f t="shared" si="16"/>
        <v/>
      </c>
    </row>
    <row r="1083" spans="1:2" x14ac:dyDescent="0.2">
      <c r="A1083" t="str">
        <f>IF(C1083&amp;G1083&amp;D1083&lt;&gt;'Funnel setup'!$K$3&amp;'Funnel setup'!$K$4&amp;'Funnel setup'!$K$6,".",IF(A1082=".",1,A1082+1))</f>
        <v>.</v>
      </c>
      <c r="B1083" s="244" t="str">
        <f t="shared" si="16"/>
        <v/>
      </c>
    </row>
    <row r="1084" spans="1:2" x14ac:dyDescent="0.2">
      <c r="A1084" t="str">
        <f>IF(C1084&amp;G1084&amp;D1084&lt;&gt;'Funnel setup'!$K$3&amp;'Funnel setup'!$K$4&amp;'Funnel setup'!$K$6,".",IF(A1083=".",1,A1083+1))</f>
        <v>.</v>
      </c>
      <c r="B1084" s="244" t="str">
        <f t="shared" si="16"/>
        <v/>
      </c>
    </row>
    <row r="1085" spans="1:2" x14ac:dyDescent="0.2">
      <c r="A1085" t="str">
        <f>IF(C1085&amp;G1085&amp;D1085&lt;&gt;'Funnel setup'!$K$3&amp;'Funnel setup'!$K$4&amp;'Funnel setup'!$K$6,".",IF(A1084=".",1,A1084+1))</f>
        <v>.</v>
      </c>
      <c r="B1085" s="244" t="str">
        <f t="shared" si="16"/>
        <v/>
      </c>
    </row>
    <row r="1086" spans="1:2" x14ac:dyDescent="0.2">
      <c r="A1086" t="str">
        <f>IF(C1086&amp;G1086&amp;D1086&lt;&gt;'Funnel setup'!$K$3&amp;'Funnel setup'!$K$4&amp;'Funnel setup'!$K$6,".",IF(A1085=".",1,A1085+1))</f>
        <v>.</v>
      </c>
      <c r="B1086" s="244" t="str">
        <f t="shared" si="16"/>
        <v/>
      </c>
    </row>
    <row r="1087" spans="1:2" x14ac:dyDescent="0.2">
      <c r="A1087" t="str">
        <f>IF(C1087&amp;G1087&amp;D1087&lt;&gt;'Funnel setup'!$K$3&amp;'Funnel setup'!$K$4&amp;'Funnel setup'!$K$6,".",IF(A1086=".",1,A1086+1))</f>
        <v>.</v>
      </c>
      <c r="B1087" s="244" t="str">
        <f t="shared" si="16"/>
        <v/>
      </c>
    </row>
    <row r="1088" spans="1:2" x14ac:dyDescent="0.2">
      <c r="A1088" t="str">
        <f>IF(C1088&amp;G1088&amp;D1088&lt;&gt;'Funnel setup'!$K$3&amp;'Funnel setup'!$K$4&amp;'Funnel setup'!$K$6,".",IF(A1087=".",1,A1087+1))</f>
        <v>.</v>
      </c>
      <c r="B1088" s="244" t="str">
        <f t="shared" si="16"/>
        <v/>
      </c>
    </row>
    <row r="1089" spans="1:2" x14ac:dyDescent="0.2">
      <c r="A1089" t="str">
        <f>IF(C1089&amp;G1089&amp;D1089&lt;&gt;'Funnel setup'!$K$3&amp;'Funnel setup'!$K$4&amp;'Funnel setup'!$K$6,".",IF(A1088=".",1,A1088+1))</f>
        <v>.</v>
      </c>
      <c r="B1089" s="244" t="str">
        <f t="shared" si="16"/>
        <v/>
      </c>
    </row>
    <row r="1090" spans="1:2" x14ac:dyDescent="0.2">
      <c r="A1090" t="str">
        <f>IF(C1090&amp;G1090&amp;D1090&lt;&gt;'Funnel setup'!$K$3&amp;'Funnel setup'!$K$4&amp;'Funnel setup'!$K$6,".",IF(A1089=".",1,A1089+1))</f>
        <v>.</v>
      </c>
      <c r="B1090" s="244" t="str">
        <f t="shared" ref="B1090:B1153" si="17">C1090&amp;D1090&amp;F1090&amp;G1090</f>
        <v/>
      </c>
    </row>
    <row r="1091" spans="1:2" x14ac:dyDescent="0.2">
      <c r="A1091" t="str">
        <f>IF(C1091&amp;G1091&amp;D1091&lt;&gt;'Funnel setup'!$K$3&amp;'Funnel setup'!$K$4&amp;'Funnel setup'!$K$6,".",IF(A1090=".",1,A1090+1))</f>
        <v>.</v>
      </c>
      <c r="B1091" s="244" t="str">
        <f t="shared" si="17"/>
        <v/>
      </c>
    </row>
    <row r="1092" spans="1:2" x14ac:dyDescent="0.2">
      <c r="A1092" t="str">
        <f>IF(C1092&amp;G1092&amp;D1092&lt;&gt;'Funnel setup'!$K$3&amp;'Funnel setup'!$K$4&amp;'Funnel setup'!$K$6,".",IF(A1091=".",1,A1091+1))</f>
        <v>.</v>
      </c>
      <c r="B1092" s="244" t="str">
        <f t="shared" si="17"/>
        <v/>
      </c>
    </row>
    <row r="1093" spans="1:2" x14ac:dyDescent="0.2">
      <c r="A1093" t="str">
        <f>IF(C1093&amp;G1093&amp;D1093&lt;&gt;'Funnel setup'!$K$3&amp;'Funnel setup'!$K$4&amp;'Funnel setup'!$K$6,".",IF(A1092=".",1,A1092+1))</f>
        <v>.</v>
      </c>
      <c r="B1093" s="244" t="str">
        <f t="shared" si="17"/>
        <v/>
      </c>
    </row>
    <row r="1094" spans="1:2" x14ac:dyDescent="0.2">
      <c r="A1094" t="str">
        <f>IF(C1094&amp;G1094&amp;D1094&lt;&gt;'Funnel setup'!$K$3&amp;'Funnel setup'!$K$4&amp;'Funnel setup'!$K$6,".",IF(A1093=".",1,A1093+1))</f>
        <v>.</v>
      </c>
      <c r="B1094" s="244" t="str">
        <f t="shared" si="17"/>
        <v/>
      </c>
    </row>
    <row r="1095" spans="1:2" x14ac:dyDescent="0.2">
      <c r="A1095" t="str">
        <f>IF(C1095&amp;G1095&amp;D1095&lt;&gt;'Funnel setup'!$K$3&amp;'Funnel setup'!$K$4&amp;'Funnel setup'!$K$6,".",IF(A1094=".",1,A1094+1))</f>
        <v>.</v>
      </c>
      <c r="B1095" s="244" t="str">
        <f t="shared" si="17"/>
        <v/>
      </c>
    </row>
    <row r="1096" spans="1:2" x14ac:dyDescent="0.2">
      <c r="A1096" t="str">
        <f>IF(C1096&amp;G1096&amp;D1096&lt;&gt;'Funnel setup'!$K$3&amp;'Funnel setup'!$K$4&amp;'Funnel setup'!$K$6,".",IF(A1095=".",1,A1095+1))</f>
        <v>.</v>
      </c>
      <c r="B1096" s="244" t="str">
        <f t="shared" si="17"/>
        <v/>
      </c>
    </row>
    <row r="1097" spans="1:2" x14ac:dyDescent="0.2">
      <c r="A1097" t="str">
        <f>IF(C1097&amp;G1097&amp;D1097&lt;&gt;'Funnel setup'!$K$3&amp;'Funnel setup'!$K$4&amp;'Funnel setup'!$K$6,".",IF(A1096=".",1,A1096+1))</f>
        <v>.</v>
      </c>
      <c r="B1097" s="244" t="str">
        <f t="shared" si="17"/>
        <v/>
      </c>
    </row>
    <row r="1098" spans="1:2" x14ac:dyDescent="0.2">
      <c r="A1098" t="str">
        <f>IF(C1098&amp;G1098&amp;D1098&lt;&gt;'Funnel setup'!$K$3&amp;'Funnel setup'!$K$4&amp;'Funnel setup'!$K$6,".",IF(A1097=".",1,A1097+1))</f>
        <v>.</v>
      </c>
      <c r="B1098" s="244" t="str">
        <f t="shared" si="17"/>
        <v/>
      </c>
    </row>
    <row r="1099" spans="1:2" x14ac:dyDescent="0.2">
      <c r="A1099" t="str">
        <f>IF(C1099&amp;G1099&amp;D1099&lt;&gt;'Funnel setup'!$K$3&amp;'Funnel setup'!$K$4&amp;'Funnel setup'!$K$6,".",IF(A1098=".",1,A1098+1))</f>
        <v>.</v>
      </c>
      <c r="B1099" s="244" t="str">
        <f t="shared" si="17"/>
        <v/>
      </c>
    </row>
    <row r="1100" spans="1:2" x14ac:dyDescent="0.2">
      <c r="A1100" t="str">
        <f>IF(C1100&amp;G1100&amp;D1100&lt;&gt;'Funnel setup'!$K$3&amp;'Funnel setup'!$K$4&amp;'Funnel setup'!$K$6,".",IF(A1099=".",1,A1099+1))</f>
        <v>.</v>
      </c>
      <c r="B1100" s="244" t="str">
        <f t="shared" si="17"/>
        <v/>
      </c>
    </row>
    <row r="1101" spans="1:2" x14ac:dyDescent="0.2">
      <c r="A1101" t="str">
        <f>IF(C1101&amp;G1101&amp;D1101&lt;&gt;'Funnel setup'!$K$3&amp;'Funnel setup'!$K$4&amp;'Funnel setup'!$K$6,".",IF(A1100=".",1,A1100+1))</f>
        <v>.</v>
      </c>
      <c r="B1101" s="244" t="str">
        <f t="shared" si="17"/>
        <v/>
      </c>
    </row>
    <row r="1102" spans="1:2" x14ac:dyDescent="0.2">
      <c r="A1102" t="str">
        <f>IF(C1102&amp;G1102&amp;D1102&lt;&gt;'Funnel setup'!$K$3&amp;'Funnel setup'!$K$4&amp;'Funnel setup'!$K$6,".",IF(A1101=".",1,A1101+1))</f>
        <v>.</v>
      </c>
      <c r="B1102" s="244" t="str">
        <f t="shared" si="17"/>
        <v/>
      </c>
    </row>
    <row r="1103" spans="1:2" x14ac:dyDescent="0.2">
      <c r="A1103" t="str">
        <f>IF(C1103&amp;G1103&amp;D1103&lt;&gt;'Funnel setup'!$K$3&amp;'Funnel setup'!$K$4&amp;'Funnel setup'!$K$6,".",IF(A1102=".",1,A1102+1))</f>
        <v>.</v>
      </c>
      <c r="B1103" s="244" t="str">
        <f t="shared" si="17"/>
        <v/>
      </c>
    </row>
    <row r="1104" spans="1:2" x14ac:dyDescent="0.2">
      <c r="A1104" t="str">
        <f>IF(C1104&amp;G1104&amp;D1104&lt;&gt;'Funnel setup'!$K$3&amp;'Funnel setup'!$K$4&amp;'Funnel setup'!$K$6,".",IF(A1103=".",1,A1103+1))</f>
        <v>.</v>
      </c>
      <c r="B1104" s="244" t="str">
        <f t="shared" si="17"/>
        <v/>
      </c>
    </row>
    <row r="1105" spans="1:2" x14ac:dyDescent="0.2">
      <c r="A1105" t="str">
        <f>IF(C1105&amp;G1105&amp;D1105&lt;&gt;'Funnel setup'!$K$3&amp;'Funnel setup'!$K$4&amp;'Funnel setup'!$K$6,".",IF(A1104=".",1,A1104+1))</f>
        <v>.</v>
      </c>
      <c r="B1105" s="244" t="str">
        <f t="shared" si="17"/>
        <v/>
      </c>
    </row>
    <row r="1106" spans="1:2" x14ac:dyDescent="0.2">
      <c r="A1106" t="str">
        <f>IF(C1106&amp;G1106&amp;D1106&lt;&gt;'Funnel setup'!$K$3&amp;'Funnel setup'!$K$4&amp;'Funnel setup'!$K$6,".",IF(A1105=".",1,A1105+1))</f>
        <v>.</v>
      </c>
      <c r="B1106" s="244" t="str">
        <f t="shared" si="17"/>
        <v/>
      </c>
    </row>
    <row r="1107" spans="1:2" x14ac:dyDescent="0.2">
      <c r="A1107" t="str">
        <f>IF(C1107&amp;G1107&amp;D1107&lt;&gt;'Funnel setup'!$K$3&amp;'Funnel setup'!$K$4&amp;'Funnel setup'!$K$6,".",IF(A1106=".",1,A1106+1))</f>
        <v>.</v>
      </c>
      <c r="B1107" s="244" t="str">
        <f t="shared" si="17"/>
        <v/>
      </c>
    </row>
    <row r="1108" spans="1:2" x14ac:dyDescent="0.2">
      <c r="A1108" t="str">
        <f>IF(C1108&amp;G1108&amp;D1108&lt;&gt;'Funnel setup'!$K$3&amp;'Funnel setup'!$K$4&amp;'Funnel setup'!$K$6,".",IF(A1107=".",1,A1107+1))</f>
        <v>.</v>
      </c>
      <c r="B1108" s="244" t="str">
        <f t="shared" si="17"/>
        <v/>
      </c>
    </row>
    <row r="1109" spans="1:2" x14ac:dyDescent="0.2">
      <c r="A1109" t="str">
        <f>IF(C1109&amp;G1109&amp;D1109&lt;&gt;'Funnel setup'!$K$3&amp;'Funnel setup'!$K$4&amp;'Funnel setup'!$K$6,".",IF(A1108=".",1,A1108+1))</f>
        <v>.</v>
      </c>
      <c r="B1109" s="244" t="str">
        <f t="shared" si="17"/>
        <v/>
      </c>
    </row>
    <row r="1110" spans="1:2" x14ac:dyDescent="0.2">
      <c r="A1110" t="str">
        <f>IF(C1110&amp;G1110&amp;D1110&lt;&gt;'Funnel setup'!$K$3&amp;'Funnel setup'!$K$4&amp;'Funnel setup'!$K$6,".",IF(A1109=".",1,A1109+1))</f>
        <v>.</v>
      </c>
      <c r="B1110" s="244" t="str">
        <f t="shared" si="17"/>
        <v/>
      </c>
    </row>
    <row r="1111" spans="1:2" x14ac:dyDescent="0.2">
      <c r="A1111" t="str">
        <f>IF(C1111&amp;G1111&amp;D1111&lt;&gt;'Funnel setup'!$K$3&amp;'Funnel setup'!$K$4&amp;'Funnel setup'!$K$6,".",IF(A1110=".",1,A1110+1))</f>
        <v>.</v>
      </c>
      <c r="B1111" s="244" t="str">
        <f t="shared" si="17"/>
        <v/>
      </c>
    </row>
    <row r="1112" spans="1:2" x14ac:dyDescent="0.2">
      <c r="A1112" t="str">
        <f>IF(C1112&amp;G1112&amp;D1112&lt;&gt;'Funnel setup'!$K$3&amp;'Funnel setup'!$K$4&amp;'Funnel setup'!$K$6,".",IF(A1111=".",1,A1111+1))</f>
        <v>.</v>
      </c>
      <c r="B1112" s="244" t="str">
        <f t="shared" si="17"/>
        <v/>
      </c>
    </row>
    <row r="1113" spans="1:2" x14ac:dyDescent="0.2">
      <c r="A1113" t="str">
        <f>IF(C1113&amp;G1113&amp;D1113&lt;&gt;'Funnel setup'!$K$3&amp;'Funnel setup'!$K$4&amp;'Funnel setup'!$K$6,".",IF(A1112=".",1,A1112+1))</f>
        <v>.</v>
      </c>
      <c r="B1113" s="244" t="str">
        <f t="shared" si="17"/>
        <v/>
      </c>
    </row>
    <row r="1114" spans="1:2" x14ac:dyDescent="0.2">
      <c r="A1114" t="str">
        <f>IF(C1114&amp;G1114&amp;D1114&lt;&gt;'Funnel setup'!$K$3&amp;'Funnel setup'!$K$4&amp;'Funnel setup'!$K$6,".",IF(A1113=".",1,A1113+1))</f>
        <v>.</v>
      </c>
      <c r="B1114" s="244" t="str">
        <f t="shared" si="17"/>
        <v/>
      </c>
    </row>
    <row r="1115" spans="1:2" x14ac:dyDescent="0.2">
      <c r="A1115" t="str">
        <f>IF(C1115&amp;G1115&amp;D1115&lt;&gt;'Funnel setup'!$K$3&amp;'Funnel setup'!$K$4&amp;'Funnel setup'!$K$6,".",IF(A1114=".",1,A1114+1))</f>
        <v>.</v>
      </c>
      <c r="B1115" s="244" t="str">
        <f t="shared" si="17"/>
        <v/>
      </c>
    </row>
    <row r="1116" spans="1:2" x14ac:dyDescent="0.2">
      <c r="A1116" t="str">
        <f>IF(C1116&amp;G1116&amp;D1116&lt;&gt;'Funnel setup'!$K$3&amp;'Funnel setup'!$K$4&amp;'Funnel setup'!$K$6,".",IF(A1115=".",1,A1115+1))</f>
        <v>.</v>
      </c>
      <c r="B1116" s="244" t="str">
        <f t="shared" si="17"/>
        <v/>
      </c>
    </row>
    <row r="1117" spans="1:2" x14ac:dyDescent="0.2">
      <c r="A1117" t="str">
        <f>IF(C1117&amp;G1117&amp;D1117&lt;&gt;'Funnel setup'!$K$3&amp;'Funnel setup'!$K$4&amp;'Funnel setup'!$K$6,".",IF(A1116=".",1,A1116+1))</f>
        <v>.</v>
      </c>
      <c r="B1117" s="244" t="str">
        <f t="shared" si="17"/>
        <v/>
      </c>
    </row>
    <row r="1118" spans="1:2" x14ac:dyDescent="0.2">
      <c r="A1118" t="str">
        <f>IF(C1118&amp;G1118&amp;D1118&lt;&gt;'Funnel setup'!$K$3&amp;'Funnel setup'!$K$4&amp;'Funnel setup'!$K$6,".",IF(A1117=".",1,A1117+1))</f>
        <v>.</v>
      </c>
      <c r="B1118" s="244" t="str">
        <f t="shared" si="17"/>
        <v/>
      </c>
    </row>
    <row r="1119" spans="1:2" x14ac:dyDescent="0.2">
      <c r="A1119" t="str">
        <f>IF(C1119&amp;G1119&amp;D1119&lt;&gt;'Funnel setup'!$K$3&amp;'Funnel setup'!$K$4&amp;'Funnel setup'!$K$6,".",IF(A1118=".",1,A1118+1))</f>
        <v>.</v>
      </c>
      <c r="B1119" s="244" t="str">
        <f t="shared" si="17"/>
        <v/>
      </c>
    </row>
    <row r="1120" spans="1:2" x14ac:dyDescent="0.2">
      <c r="A1120" t="str">
        <f>IF(C1120&amp;G1120&amp;D1120&lt;&gt;'Funnel setup'!$K$3&amp;'Funnel setup'!$K$4&amp;'Funnel setup'!$K$6,".",IF(A1119=".",1,A1119+1))</f>
        <v>.</v>
      </c>
      <c r="B1120" s="244" t="str">
        <f t="shared" si="17"/>
        <v/>
      </c>
    </row>
    <row r="1121" spans="1:2" x14ac:dyDescent="0.2">
      <c r="A1121" t="str">
        <f>IF(C1121&amp;G1121&amp;D1121&lt;&gt;'Funnel setup'!$K$3&amp;'Funnel setup'!$K$4&amp;'Funnel setup'!$K$6,".",IF(A1120=".",1,A1120+1))</f>
        <v>.</v>
      </c>
      <c r="B1121" s="244" t="str">
        <f t="shared" si="17"/>
        <v/>
      </c>
    </row>
    <row r="1122" spans="1:2" x14ac:dyDescent="0.2">
      <c r="A1122" t="str">
        <f>IF(C1122&amp;G1122&amp;D1122&lt;&gt;'Funnel setup'!$K$3&amp;'Funnel setup'!$K$4&amp;'Funnel setup'!$K$6,".",IF(A1121=".",1,A1121+1))</f>
        <v>.</v>
      </c>
      <c r="B1122" s="244" t="str">
        <f t="shared" si="17"/>
        <v/>
      </c>
    </row>
    <row r="1123" spans="1:2" x14ac:dyDescent="0.2">
      <c r="A1123" t="str">
        <f>IF(C1123&amp;G1123&amp;D1123&lt;&gt;'Funnel setup'!$K$3&amp;'Funnel setup'!$K$4&amp;'Funnel setup'!$K$6,".",IF(A1122=".",1,A1122+1))</f>
        <v>.</v>
      </c>
      <c r="B1123" s="244" t="str">
        <f t="shared" si="17"/>
        <v/>
      </c>
    </row>
    <row r="1124" spans="1:2" x14ac:dyDescent="0.2">
      <c r="A1124" t="str">
        <f>IF(C1124&amp;G1124&amp;D1124&lt;&gt;'Funnel setup'!$K$3&amp;'Funnel setup'!$K$4&amp;'Funnel setup'!$K$6,".",IF(A1123=".",1,A1123+1))</f>
        <v>.</v>
      </c>
      <c r="B1124" s="244" t="str">
        <f t="shared" si="17"/>
        <v/>
      </c>
    </row>
    <row r="1125" spans="1:2" x14ac:dyDescent="0.2">
      <c r="A1125" t="str">
        <f>IF(C1125&amp;G1125&amp;D1125&lt;&gt;'Funnel setup'!$K$3&amp;'Funnel setup'!$K$4&amp;'Funnel setup'!$K$6,".",IF(A1124=".",1,A1124+1))</f>
        <v>.</v>
      </c>
      <c r="B1125" s="244" t="str">
        <f t="shared" si="17"/>
        <v/>
      </c>
    </row>
    <row r="1126" spans="1:2" x14ac:dyDescent="0.2">
      <c r="A1126" t="str">
        <f>IF(C1126&amp;G1126&amp;D1126&lt;&gt;'Funnel setup'!$K$3&amp;'Funnel setup'!$K$4&amp;'Funnel setup'!$K$6,".",IF(A1125=".",1,A1125+1))</f>
        <v>.</v>
      </c>
      <c r="B1126" s="244" t="str">
        <f t="shared" si="17"/>
        <v/>
      </c>
    </row>
    <row r="1127" spans="1:2" x14ac:dyDescent="0.2">
      <c r="A1127" t="str">
        <f>IF(C1127&amp;G1127&amp;D1127&lt;&gt;'Funnel setup'!$K$3&amp;'Funnel setup'!$K$4&amp;'Funnel setup'!$K$6,".",IF(A1126=".",1,A1126+1))</f>
        <v>.</v>
      </c>
      <c r="B1127" s="244" t="str">
        <f t="shared" si="17"/>
        <v/>
      </c>
    </row>
    <row r="1128" spans="1:2" x14ac:dyDescent="0.2">
      <c r="A1128" t="str">
        <f>IF(C1128&amp;G1128&amp;D1128&lt;&gt;'Funnel setup'!$K$3&amp;'Funnel setup'!$K$4&amp;'Funnel setup'!$K$6,".",IF(A1127=".",1,A1127+1))</f>
        <v>.</v>
      </c>
      <c r="B1128" s="244" t="str">
        <f t="shared" si="17"/>
        <v/>
      </c>
    </row>
    <row r="1129" spans="1:2" x14ac:dyDescent="0.2">
      <c r="A1129" t="str">
        <f>IF(C1129&amp;G1129&amp;D1129&lt;&gt;'Funnel setup'!$K$3&amp;'Funnel setup'!$K$4&amp;'Funnel setup'!$K$6,".",IF(A1128=".",1,A1128+1))</f>
        <v>.</v>
      </c>
      <c r="B1129" s="244" t="str">
        <f t="shared" si="17"/>
        <v/>
      </c>
    </row>
    <row r="1130" spans="1:2" x14ac:dyDescent="0.2">
      <c r="A1130" t="str">
        <f>IF(C1130&amp;G1130&amp;D1130&lt;&gt;'Funnel setup'!$K$3&amp;'Funnel setup'!$K$4&amp;'Funnel setup'!$K$6,".",IF(A1129=".",1,A1129+1))</f>
        <v>.</v>
      </c>
      <c r="B1130" s="244" t="str">
        <f t="shared" si="17"/>
        <v/>
      </c>
    </row>
    <row r="1131" spans="1:2" x14ac:dyDescent="0.2">
      <c r="A1131" t="str">
        <f>IF(C1131&amp;G1131&amp;D1131&lt;&gt;'Funnel setup'!$K$3&amp;'Funnel setup'!$K$4&amp;'Funnel setup'!$K$6,".",IF(A1130=".",1,A1130+1))</f>
        <v>.</v>
      </c>
      <c r="B1131" s="244" t="str">
        <f t="shared" si="17"/>
        <v/>
      </c>
    </row>
    <row r="1132" spans="1:2" x14ac:dyDescent="0.2">
      <c r="A1132" t="str">
        <f>IF(C1132&amp;G1132&amp;D1132&lt;&gt;'Funnel setup'!$K$3&amp;'Funnel setup'!$K$4&amp;'Funnel setup'!$K$6,".",IF(A1131=".",1,A1131+1))</f>
        <v>.</v>
      </c>
      <c r="B1132" s="244" t="str">
        <f t="shared" si="17"/>
        <v/>
      </c>
    </row>
    <row r="1133" spans="1:2" x14ac:dyDescent="0.2">
      <c r="A1133" t="str">
        <f>IF(C1133&amp;G1133&amp;D1133&lt;&gt;'Funnel setup'!$K$3&amp;'Funnel setup'!$K$4&amp;'Funnel setup'!$K$6,".",IF(A1132=".",1,A1132+1))</f>
        <v>.</v>
      </c>
      <c r="B1133" s="244" t="str">
        <f t="shared" si="17"/>
        <v/>
      </c>
    </row>
    <row r="1134" spans="1:2" x14ac:dyDescent="0.2">
      <c r="A1134" t="str">
        <f>IF(C1134&amp;G1134&amp;D1134&lt;&gt;'Funnel setup'!$K$3&amp;'Funnel setup'!$K$4&amp;'Funnel setup'!$K$6,".",IF(A1133=".",1,A1133+1))</f>
        <v>.</v>
      </c>
      <c r="B1134" s="244" t="str">
        <f t="shared" si="17"/>
        <v/>
      </c>
    </row>
    <row r="1135" spans="1:2" x14ac:dyDescent="0.2">
      <c r="A1135" t="str">
        <f>IF(C1135&amp;G1135&amp;D1135&lt;&gt;'Funnel setup'!$K$3&amp;'Funnel setup'!$K$4&amp;'Funnel setup'!$K$6,".",IF(A1134=".",1,A1134+1))</f>
        <v>.</v>
      </c>
      <c r="B1135" s="244" t="str">
        <f t="shared" si="17"/>
        <v/>
      </c>
    </row>
    <row r="1136" spans="1:2" x14ac:dyDescent="0.2">
      <c r="A1136" t="str">
        <f>IF(C1136&amp;G1136&amp;D1136&lt;&gt;'Funnel setup'!$K$3&amp;'Funnel setup'!$K$4&amp;'Funnel setup'!$K$6,".",IF(A1135=".",1,A1135+1))</f>
        <v>.</v>
      </c>
      <c r="B1136" s="244" t="str">
        <f t="shared" si="17"/>
        <v/>
      </c>
    </row>
    <row r="1137" spans="1:2" x14ac:dyDescent="0.2">
      <c r="A1137" t="str">
        <f>IF(C1137&amp;G1137&amp;D1137&lt;&gt;'Funnel setup'!$K$3&amp;'Funnel setup'!$K$4&amp;'Funnel setup'!$K$6,".",IF(A1136=".",1,A1136+1))</f>
        <v>.</v>
      </c>
      <c r="B1137" s="244" t="str">
        <f t="shared" si="17"/>
        <v/>
      </c>
    </row>
    <row r="1138" spans="1:2" x14ac:dyDescent="0.2">
      <c r="A1138" t="str">
        <f>IF(C1138&amp;G1138&amp;D1138&lt;&gt;'Funnel setup'!$K$3&amp;'Funnel setup'!$K$4&amp;'Funnel setup'!$K$6,".",IF(A1137=".",1,A1137+1))</f>
        <v>.</v>
      </c>
      <c r="B1138" s="244" t="str">
        <f t="shared" si="17"/>
        <v/>
      </c>
    </row>
    <row r="1139" spans="1:2" x14ac:dyDescent="0.2">
      <c r="A1139" t="str">
        <f>IF(C1139&amp;G1139&amp;D1139&lt;&gt;'Funnel setup'!$K$3&amp;'Funnel setup'!$K$4&amp;'Funnel setup'!$K$6,".",IF(A1138=".",1,A1138+1))</f>
        <v>.</v>
      </c>
      <c r="B1139" s="244" t="str">
        <f t="shared" si="17"/>
        <v/>
      </c>
    </row>
    <row r="1140" spans="1:2" x14ac:dyDescent="0.2">
      <c r="A1140" t="str">
        <f>IF(C1140&amp;G1140&amp;D1140&lt;&gt;'Funnel setup'!$K$3&amp;'Funnel setup'!$K$4&amp;'Funnel setup'!$K$6,".",IF(A1139=".",1,A1139+1))</f>
        <v>.</v>
      </c>
      <c r="B1140" s="244" t="str">
        <f t="shared" si="17"/>
        <v/>
      </c>
    </row>
    <row r="1141" spans="1:2" x14ac:dyDescent="0.2">
      <c r="A1141" t="str">
        <f>IF(C1141&amp;G1141&amp;D1141&lt;&gt;'Funnel setup'!$K$3&amp;'Funnel setup'!$K$4&amp;'Funnel setup'!$K$6,".",IF(A1140=".",1,A1140+1))</f>
        <v>.</v>
      </c>
      <c r="B1141" s="244" t="str">
        <f t="shared" si="17"/>
        <v/>
      </c>
    </row>
    <row r="1142" spans="1:2" x14ac:dyDescent="0.2">
      <c r="A1142" t="str">
        <f>IF(C1142&amp;G1142&amp;D1142&lt;&gt;'Funnel setup'!$K$3&amp;'Funnel setup'!$K$4&amp;'Funnel setup'!$K$6,".",IF(A1141=".",1,A1141+1))</f>
        <v>.</v>
      </c>
      <c r="B1142" s="244" t="str">
        <f t="shared" si="17"/>
        <v/>
      </c>
    </row>
    <row r="1143" spans="1:2" x14ac:dyDescent="0.2">
      <c r="A1143" t="str">
        <f>IF(C1143&amp;G1143&amp;D1143&lt;&gt;'Funnel setup'!$K$3&amp;'Funnel setup'!$K$4&amp;'Funnel setup'!$K$6,".",IF(A1142=".",1,A1142+1))</f>
        <v>.</v>
      </c>
      <c r="B1143" s="244" t="str">
        <f t="shared" si="17"/>
        <v/>
      </c>
    </row>
    <row r="1144" spans="1:2" x14ac:dyDescent="0.2">
      <c r="A1144" t="str">
        <f>IF(C1144&amp;G1144&amp;D1144&lt;&gt;'Funnel setup'!$K$3&amp;'Funnel setup'!$K$4&amp;'Funnel setup'!$K$6,".",IF(A1143=".",1,A1143+1))</f>
        <v>.</v>
      </c>
      <c r="B1144" s="244" t="str">
        <f t="shared" si="17"/>
        <v/>
      </c>
    </row>
    <row r="1145" spans="1:2" x14ac:dyDescent="0.2">
      <c r="A1145" t="str">
        <f>IF(C1145&amp;G1145&amp;D1145&lt;&gt;'Funnel setup'!$K$3&amp;'Funnel setup'!$K$4&amp;'Funnel setup'!$K$6,".",IF(A1144=".",1,A1144+1))</f>
        <v>.</v>
      </c>
      <c r="B1145" s="244" t="str">
        <f t="shared" si="17"/>
        <v/>
      </c>
    </row>
    <row r="1146" spans="1:2" x14ac:dyDescent="0.2">
      <c r="A1146" t="str">
        <f>IF(C1146&amp;G1146&amp;D1146&lt;&gt;'Funnel setup'!$K$3&amp;'Funnel setup'!$K$4&amp;'Funnel setup'!$K$6,".",IF(A1145=".",1,A1145+1))</f>
        <v>.</v>
      </c>
      <c r="B1146" s="244" t="str">
        <f t="shared" si="17"/>
        <v/>
      </c>
    </row>
    <row r="1147" spans="1:2" x14ac:dyDescent="0.2">
      <c r="A1147" t="str">
        <f>IF(C1147&amp;G1147&amp;D1147&lt;&gt;'Funnel setup'!$K$3&amp;'Funnel setup'!$K$4&amp;'Funnel setup'!$K$6,".",IF(A1146=".",1,A1146+1))</f>
        <v>.</v>
      </c>
      <c r="B1147" s="244" t="str">
        <f t="shared" si="17"/>
        <v/>
      </c>
    </row>
    <row r="1148" spans="1:2" x14ac:dyDescent="0.2">
      <c r="A1148" t="str">
        <f>IF(C1148&amp;G1148&amp;D1148&lt;&gt;'Funnel setup'!$K$3&amp;'Funnel setup'!$K$4&amp;'Funnel setup'!$K$6,".",IF(A1147=".",1,A1147+1))</f>
        <v>.</v>
      </c>
      <c r="B1148" s="244" t="str">
        <f t="shared" si="17"/>
        <v/>
      </c>
    </row>
    <row r="1149" spans="1:2" x14ac:dyDescent="0.2">
      <c r="A1149" t="str">
        <f>IF(C1149&amp;G1149&amp;D1149&lt;&gt;'Funnel setup'!$K$3&amp;'Funnel setup'!$K$4&amp;'Funnel setup'!$K$6,".",IF(A1148=".",1,A1148+1))</f>
        <v>.</v>
      </c>
      <c r="B1149" s="244" t="str">
        <f t="shared" si="17"/>
        <v/>
      </c>
    </row>
    <row r="1150" spans="1:2" x14ac:dyDescent="0.2">
      <c r="A1150" t="str">
        <f>IF(C1150&amp;G1150&amp;D1150&lt;&gt;'Funnel setup'!$K$3&amp;'Funnel setup'!$K$4&amp;'Funnel setup'!$K$6,".",IF(A1149=".",1,A1149+1))</f>
        <v>.</v>
      </c>
      <c r="B1150" s="244" t="str">
        <f t="shared" si="17"/>
        <v/>
      </c>
    </row>
    <row r="1151" spans="1:2" x14ac:dyDescent="0.2">
      <c r="A1151" t="str">
        <f>IF(C1151&amp;G1151&amp;D1151&lt;&gt;'Funnel setup'!$K$3&amp;'Funnel setup'!$K$4&amp;'Funnel setup'!$K$6,".",IF(A1150=".",1,A1150+1))</f>
        <v>.</v>
      </c>
      <c r="B1151" s="244" t="str">
        <f t="shared" si="17"/>
        <v/>
      </c>
    </row>
    <row r="1152" spans="1:2" x14ac:dyDescent="0.2">
      <c r="A1152" t="str">
        <f>IF(C1152&amp;G1152&amp;D1152&lt;&gt;'Funnel setup'!$K$3&amp;'Funnel setup'!$K$4&amp;'Funnel setup'!$K$6,".",IF(A1151=".",1,A1151+1))</f>
        <v>.</v>
      </c>
      <c r="B1152" s="244" t="str">
        <f t="shared" si="17"/>
        <v/>
      </c>
    </row>
    <row r="1153" spans="1:2" x14ac:dyDescent="0.2">
      <c r="A1153" t="str">
        <f>IF(C1153&amp;G1153&amp;D1153&lt;&gt;'Funnel setup'!$K$3&amp;'Funnel setup'!$K$4&amp;'Funnel setup'!$K$6,".",IF(A1152=".",1,A1152+1))</f>
        <v>.</v>
      </c>
      <c r="B1153" s="244" t="str">
        <f t="shared" si="17"/>
        <v/>
      </c>
    </row>
    <row r="1154" spans="1:2" x14ac:dyDescent="0.2">
      <c r="A1154" t="str">
        <f>IF(C1154&amp;G1154&amp;D1154&lt;&gt;'Funnel setup'!$K$3&amp;'Funnel setup'!$K$4&amp;'Funnel setup'!$K$6,".",IF(A1153=".",1,A1153+1))</f>
        <v>.</v>
      </c>
      <c r="B1154" s="244" t="str">
        <f t="shared" ref="B1154:B1217" si="18">C1154&amp;D1154&amp;F1154&amp;G1154</f>
        <v/>
      </c>
    </row>
    <row r="1155" spans="1:2" x14ac:dyDescent="0.2">
      <c r="A1155" t="str">
        <f>IF(C1155&amp;G1155&amp;D1155&lt;&gt;'Funnel setup'!$K$3&amp;'Funnel setup'!$K$4&amp;'Funnel setup'!$K$6,".",IF(A1154=".",1,A1154+1))</f>
        <v>.</v>
      </c>
      <c r="B1155" s="244" t="str">
        <f t="shared" si="18"/>
        <v/>
      </c>
    </row>
    <row r="1156" spans="1:2" x14ac:dyDescent="0.2">
      <c r="A1156" t="str">
        <f>IF(C1156&amp;G1156&amp;D1156&lt;&gt;'Funnel setup'!$K$3&amp;'Funnel setup'!$K$4&amp;'Funnel setup'!$K$6,".",IF(A1155=".",1,A1155+1))</f>
        <v>.</v>
      </c>
      <c r="B1156" s="244" t="str">
        <f t="shared" si="18"/>
        <v/>
      </c>
    </row>
    <row r="1157" spans="1:2" x14ac:dyDescent="0.2">
      <c r="A1157" t="str">
        <f>IF(C1157&amp;G1157&amp;D1157&lt;&gt;'Funnel setup'!$K$3&amp;'Funnel setup'!$K$4&amp;'Funnel setup'!$K$6,".",IF(A1156=".",1,A1156+1))</f>
        <v>.</v>
      </c>
      <c r="B1157" s="244" t="str">
        <f t="shared" si="18"/>
        <v/>
      </c>
    </row>
    <row r="1158" spans="1:2" x14ac:dyDescent="0.2">
      <c r="A1158" t="str">
        <f>IF(C1158&amp;G1158&amp;D1158&lt;&gt;'Funnel setup'!$K$3&amp;'Funnel setup'!$K$4&amp;'Funnel setup'!$K$6,".",IF(A1157=".",1,A1157+1))</f>
        <v>.</v>
      </c>
      <c r="B1158" s="244" t="str">
        <f t="shared" si="18"/>
        <v/>
      </c>
    </row>
    <row r="1159" spans="1:2" x14ac:dyDescent="0.2">
      <c r="A1159" t="str">
        <f>IF(C1159&amp;G1159&amp;D1159&lt;&gt;'Funnel setup'!$K$3&amp;'Funnel setup'!$K$4&amp;'Funnel setup'!$K$6,".",IF(A1158=".",1,A1158+1))</f>
        <v>.</v>
      </c>
      <c r="B1159" s="244" t="str">
        <f t="shared" si="18"/>
        <v/>
      </c>
    </row>
    <row r="1160" spans="1:2" x14ac:dyDescent="0.2">
      <c r="A1160" t="str">
        <f>IF(C1160&amp;G1160&amp;D1160&lt;&gt;'Funnel setup'!$K$3&amp;'Funnel setup'!$K$4&amp;'Funnel setup'!$K$6,".",IF(A1159=".",1,A1159+1))</f>
        <v>.</v>
      </c>
      <c r="B1160" s="244" t="str">
        <f t="shared" si="18"/>
        <v/>
      </c>
    </row>
    <row r="1161" spans="1:2" x14ac:dyDescent="0.2">
      <c r="A1161" t="str">
        <f>IF(C1161&amp;G1161&amp;D1161&lt;&gt;'Funnel setup'!$K$3&amp;'Funnel setup'!$K$4&amp;'Funnel setup'!$K$6,".",IF(A1160=".",1,A1160+1))</f>
        <v>.</v>
      </c>
      <c r="B1161" s="244" t="str">
        <f t="shared" si="18"/>
        <v/>
      </c>
    </row>
    <row r="1162" spans="1:2" x14ac:dyDescent="0.2">
      <c r="A1162" t="str">
        <f>IF(C1162&amp;G1162&amp;D1162&lt;&gt;'Funnel setup'!$K$3&amp;'Funnel setup'!$K$4&amp;'Funnel setup'!$K$6,".",IF(A1161=".",1,A1161+1))</f>
        <v>.</v>
      </c>
      <c r="B1162" s="244" t="str">
        <f t="shared" si="18"/>
        <v/>
      </c>
    </row>
    <row r="1163" spans="1:2" x14ac:dyDescent="0.2">
      <c r="A1163" t="str">
        <f>IF(C1163&amp;G1163&amp;D1163&lt;&gt;'Funnel setup'!$K$3&amp;'Funnel setup'!$K$4&amp;'Funnel setup'!$K$6,".",IF(A1162=".",1,A1162+1))</f>
        <v>.</v>
      </c>
      <c r="B1163" s="244" t="str">
        <f t="shared" si="18"/>
        <v/>
      </c>
    </row>
    <row r="1164" spans="1:2" x14ac:dyDescent="0.2">
      <c r="A1164" t="str">
        <f>IF(C1164&amp;G1164&amp;D1164&lt;&gt;'Funnel setup'!$K$3&amp;'Funnel setup'!$K$4&amp;'Funnel setup'!$K$6,".",IF(A1163=".",1,A1163+1))</f>
        <v>.</v>
      </c>
      <c r="B1164" s="244" t="str">
        <f t="shared" si="18"/>
        <v/>
      </c>
    </row>
    <row r="1165" spans="1:2" x14ac:dyDescent="0.2">
      <c r="A1165" t="str">
        <f>IF(C1165&amp;G1165&amp;D1165&lt;&gt;'Funnel setup'!$K$3&amp;'Funnel setup'!$K$4&amp;'Funnel setup'!$K$6,".",IF(A1164=".",1,A1164+1))</f>
        <v>.</v>
      </c>
      <c r="B1165" s="244" t="str">
        <f t="shared" si="18"/>
        <v/>
      </c>
    </row>
    <row r="1166" spans="1:2" x14ac:dyDescent="0.2">
      <c r="A1166" t="str">
        <f>IF(C1166&amp;G1166&amp;D1166&lt;&gt;'Funnel setup'!$K$3&amp;'Funnel setup'!$K$4&amp;'Funnel setup'!$K$6,".",IF(A1165=".",1,A1165+1))</f>
        <v>.</v>
      </c>
      <c r="B1166" s="244" t="str">
        <f t="shared" si="18"/>
        <v/>
      </c>
    </row>
    <row r="1167" spans="1:2" x14ac:dyDescent="0.2">
      <c r="A1167" t="str">
        <f>IF(C1167&amp;G1167&amp;D1167&lt;&gt;'Funnel setup'!$K$3&amp;'Funnel setup'!$K$4&amp;'Funnel setup'!$K$6,".",IF(A1166=".",1,A1166+1))</f>
        <v>.</v>
      </c>
      <c r="B1167" s="244" t="str">
        <f t="shared" si="18"/>
        <v/>
      </c>
    </row>
    <row r="1168" spans="1:2" x14ac:dyDescent="0.2">
      <c r="A1168" t="str">
        <f>IF(C1168&amp;G1168&amp;D1168&lt;&gt;'Funnel setup'!$K$3&amp;'Funnel setup'!$K$4&amp;'Funnel setup'!$K$6,".",IF(A1167=".",1,A1167+1))</f>
        <v>.</v>
      </c>
      <c r="B1168" s="244" t="str">
        <f t="shared" si="18"/>
        <v/>
      </c>
    </row>
    <row r="1169" spans="1:2" x14ac:dyDescent="0.2">
      <c r="A1169" t="str">
        <f>IF(C1169&amp;G1169&amp;D1169&lt;&gt;'Funnel setup'!$K$3&amp;'Funnel setup'!$K$4&amp;'Funnel setup'!$K$6,".",IF(A1168=".",1,A1168+1))</f>
        <v>.</v>
      </c>
      <c r="B1169" s="244" t="str">
        <f t="shared" si="18"/>
        <v/>
      </c>
    </row>
    <row r="1170" spans="1:2" x14ac:dyDescent="0.2">
      <c r="A1170" t="str">
        <f>IF(C1170&amp;G1170&amp;D1170&lt;&gt;'Funnel setup'!$K$3&amp;'Funnel setup'!$K$4&amp;'Funnel setup'!$K$6,".",IF(A1169=".",1,A1169+1))</f>
        <v>.</v>
      </c>
      <c r="B1170" s="244" t="str">
        <f t="shared" si="18"/>
        <v/>
      </c>
    </row>
    <row r="1171" spans="1:2" x14ac:dyDescent="0.2">
      <c r="A1171" t="str">
        <f>IF(C1171&amp;G1171&amp;D1171&lt;&gt;'Funnel setup'!$K$3&amp;'Funnel setup'!$K$4&amp;'Funnel setup'!$K$6,".",IF(A1170=".",1,A1170+1))</f>
        <v>.</v>
      </c>
      <c r="B1171" s="244" t="str">
        <f t="shared" si="18"/>
        <v/>
      </c>
    </row>
    <row r="1172" spans="1:2" x14ac:dyDescent="0.2">
      <c r="A1172" t="str">
        <f>IF(C1172&amp;G1172&amp;D1172&lt;&gt;'Funnel setup'!$K$3&amp;'Funnel setup'!$K$4&amp;'Funnel setup'!$K$6,".",IF(A1171=".",1,A1171+1))</f>
        <v>.</v>
      </c>
      <c r="B1172" s="244" t="str">
        <f t="shared" si="18"/>
        <v/>
      </c>
    </row>
    <row r="1173" spans="1:2" x14ac:dyDescent="0.2">
      <c r="A1173" t="str">
        <f>IF(C1173&amp;G1173&amp;D1173&lt;&gt;'Funnel setup'!$K$3&amp;'Funnel setup'!$K$4&amp;'Funnel setup'!$K$6,".",IF(A1172=".",1,A1172+1))</f>
        <v>.</v>
      </c>
      <c r="B1173" s="244" t="str">
        <f t="shared" si="18"/>
        <v/>
      </c>
    </row>
    <row r="1174" spans="1:2" x14ac:dyDescent="0.2">
      <c r="A1174" t="str">
        <f>IF(C1174&amp;G1174&amp;D1174&lt;&gt;'Funnel setup'!$K$3&amp;'Funnel setup'!$K$4&amp;'Funnel setup'!$K$6,".",IF(A1173=".",1,A1173+1))</f>
        <v>.</v>
      </c>
      <c r="B1174" s="244" t="str">
        <f t="shared" si="18"/>
        <v/>
      </c>
    </row>
    <row r="1175" spans="1:2" x14ac:dyDescent="0.2">
      <c r="A1175" t="str">
        <f>IF(C1175&amp;G1175&amp;D1175&lt;&gt;'Funnel setup'!$K$3&amp;'Funnel setup'!$K$4&amp;'Funnel setup'!$K$6,".",IF(A1174=".",1,A1174+1))</f>
        <v>.</v>
      </c>
      <c r="B1175" s="244" t="str">
        <f t="shared" si="18"/>
        <v/>
      </c>
    </row>
    <row r="1176" spans="1:2" x14ac:dyDescent="0.2">
      <c r="A1176" t="str">
        <f>IF(C1176&amp;G1176&amp;D1176&lt;&gt;'Funnel setup'!$K$3&amp;'Funnel setup'!$K$4&amp;'Funnel setup'!$K$6,".",IF(A1175=".",1,A1175+1))</f>
        <v>.</v>
      </c>
      <c r="B1176" s="244" t="str">
        <f t="shared" si="18"/>
        <v/>
      </c>
    </row>
    <row r="1177" spans="1:2" x14ac:dyDescent="0.2">
      <c r="A1177" t="str">
        <f>IF(C1177&amp;G1177&amp;D1177&lt;&gt;'Funnel setup'!$K$3&amp;'Funnel setup'!$K$4&amp;'Funnel setup'!$K$6,".",IF(A1176=".",1,A1176+1))</f>
        <v>.</v>
      </c>
      <c r="B1177" s="244" t="str">
        <f t="shared" si="18"/>
        <v/>
      </c>
    </row>
    <row r="1178" spans="1:2" x14ac:dyDescent="0.2">
      <c r="A1178" t="str">
        <f>IF(C1178&amp;G1178&amp;D1178&lt;&gt;'Funnel setup'!$K$3&amp;'Funnel setup'!$K$4&amp;'Funnel setup'!$K$6,".",IF(A1177=".",1,A1177+1))</f>
        <v>.</v>
      </c>
      <c r="B1178" s="244" t="str">
        <f t="shared" si="18"/>
        <v/>
      </c>
    </row>
    <row r="1179" spans="1:2" x14ac:dyDescent="0.2">
      <c r="A1179" t="str">
        <f>IF(C1179&amp;G1179&amp;D1179&lt;&gt;'Funnel setup'!$K$3&amp;'Funnel setup'!$K$4&amp;'Funnel setup'!$K$6,".",IF(A1178=".",1,A1178+1))</f>
        <v>.</v>
      </c>
      <c r="B1179" s="244" t="str">
        <f t="shared" si="18"/>
        <v/>
      </c>
    </row>
    <row r="1180" spans="1:2" x14ac:dyDescent="0.2">
      <c r="A1180" t="str">
        <f>IF(C1180&amp;G1180&amp;D1180&lt;&gt;'Funnel setup'!$K$3&amp;'Funnel setup'!$K$4&amp;'Funnel setup'!$K$6,".",IF(A1179=".",1,A1179+1))</f>
        <v>.</v>
      </c>
      <c r="B1180" s="244" t="str">
        <f t="shared" si="18"/>
        <v/>
      </c>
    </row>
    <row r="1181" spans="1:2" x14ac:dyDescent="0.2">
      <c r="A1181" t="str">
        <f>IF(C1181&amp;G1181&amp;D1181&lt;&gt;'Funnel setup'!$K$3&amp;'Funnel setup'!$K$4&amp;'Funnel setup'!$K$6,".",IF(A1180=".",1,A1180+1))</f>
        <v>.</v>
      </c>
      <c r="B1181" s="244" t="str">
        <f t="shared" si="18"/>
        <v/>
      </c>
    </row>
    <row r="1182" spans="1:2" x14ac:dyDescent="0.2">
      <c r="A1182" t="str">
        <f>IF(C1182&amp;G1182&amp;D1182&lt;&gt;'Funnel setup'!$K$3&amp;'Funnel setup'!$K$4&amp;'Funnel setup'!$K$6,".",IF(A1181=".",1,A1181+1))</f>
        <v>.</v>
      </c>
      <c r="B1182" s="244" t="str">
        <f t="shared" si="18"/>
        <v/>
      </c>
    </row>
    <row r="1183" spans="1:2" x14ac:dyDescent="0.2">
      <c r="A1183" t="str">
        <f>IF(C1183&amp;G1183&amp;D1183&lt;&gt;'Funnel setup'!$K$3&amp;'Funnel setup'!$K$4&amp;'Funnel setup'!$K$6,".",IF(A1182=".",1,A1182+1))</f>
        <v>.</v>
      </c>
      <c r="B1183" s="244" t="str">
        <f t="shared" si="18"/>
        <v/>
      </c>
    </row>
    <row r="1184" spans="1:2" x14ac:dyDescent="0.2">
      <c r="A1184" t="str">
        <f>IF(C1184&amp;G1184&amp;D1184&lt;&gt;'Funnel setup'!$K$3&amp;'Funnel setup'!$K$4&amp;'Funnel setup'!$K$6,".",IF(A1183=".",1,A1183+1))</f>
        <v>.</v>
      </c>
      <c r="B1184" s="244" t="str">
        <f t="shared" si="18"/>
        <v/>
      </c>
    </row>
    <row r="1185" spans="1:2" x14ac:dyDescent="0.2">
      <c r="A1185" t="str">
        <f>IF(C1185&amp;G1185&amp;D1185&lt;&gt;'Funnel setup'!$K$3&amp;'Funnel setup'!$K$4&amp;'Funnel setup'!$K$6,".",IF(A1184=".",1,A1184+1))</f>
        <v>.</v>
      </c>
      <c r="B1185" s="244" t="str">
        <f t="shared" si="18"/>
        <v/>
      </c>
    </row>
    <row r="1186" spans="1:2" x14ac:dyDescent="0.2">
      <c r="A1186" t="str">
        <f>IF(C1186&amp;G1186&amp;D1186&lt;&gt;'Funnel setup'!$K$3&amp;'Funnel setup'!$K$4&amp;'Funnel setup'!$K$6,".",IF(A1185=".",1,A1185+1))</f>
        <v>.</v>
      </c>
      <c r="B1186" s="244" t="str">
        <f t="shared" si="18"/>
        <v/>
      </c>
    </row>
    <row r="1187" spans="1:2" x14ac:dyDescent="0.2">
      <c r="A1187" t="str">
        <f>IF(C1187&amp;G1187&amp;D1187&lt;&gt;'Funnel setup'!$K$3&amp;'Funnel setup'!$K$4&amp;'Funnel setup'!$K$6,".",IF(A1186=".",1,A1186+1))</f>
        <v>.</v>
      </c>
      <c r="B1187" s="244" t="str">
        <f t="shared" si="18"/>
        <v/>
      </c>
    </row>
    <row r="1188" spans="1:2" x14ac:dyDescent="0.2">
      <c r="A1188" t="str">
        <f>IF(C1188&amp;G1188&amp;D1188&lt;&gt;'Funnel setup'!$K$3&amp;'Funnel setup'!$K$4&amp;'Funnel setup'!$K$6,".",IF(A1187=".",1,A1187+1))</f>
        <v>.</v>
      </c>
      <c r="B1188" s="244" t="str">
        <f t="shared" si="18"/>
        <v/>
      </c>
    </row>
    <row r="1189" spans="1:2" x14ac:dyDescent="0.2">
      <c r="A1189" t="str">
        <f>IF(C1189&amp;G1189&amp;D1189&lt;&gt;'Funnel setup'!$K$3&amp;'Funnel setup'!$K$4&amp;'Funnel setup'!$K$6,".",IF(A1188=".",1,A1188+1))</f>
        <v>.</v>
      </c>
      <c r="B1189" s="244" t="str">
        <f t="shared" si="18"/>
        <v/>
      </c>
    </row>
    <row r="1190" spans="1:2" x14ac:dyDescent="0.2">
      <c r="A1190" t="str">
        <f>IF(C1190&amp;G1190&amp;D1190&lt;&gt;'Funnel setup'!$K$3&amp;'Funnel setup'!$K$4&amp;'Funnel setup'!$K$6,".",IF(A1189=".",1,A1189+1))</f>
        <v>.</v>
      </c>
      <c r="B1190" s="244" t="str">
        <f t="shared" si="18"/>
        <v/>
      </c>
    </row>
    <row r="1191" spans="1:2" x14ac:dyDescent="0.2">
      <c r="A1191" t="str">
        <f>IF(C1191&amp;G1191&amp;D1191&lt;&gt;'Funnel setup'!$K$3&amp;'Funnel setup'!$K$4&amp;'Funnel setup'!$K$6,".",IF(A1190=".",1,A1190+1))</f>
        <v>.</v>
      </c>
      <c r="B1191" s="244" t="str">
        <f t="shared" si="18"/>
        <v/>
      </c>
    </row>
    <row r="1192" spans="1:2" x14ac:dyDescent="0.2">
      <c r="A1192" t="str">
        <f>IF(C1192&amp;G1192&amp;D1192&lt;&gt;'Funnel setup'!$K$3&amp;'Funnel setup'!$K$4&amp;'Funnel setup'!$K$6,".",IF(A1191=".",1,A1191+1))</f>
        <v>.</v>
      </c>
      <c r="B1192" s="244" t="str">
        <f t="shared" si="18"/>
        <v/>
      </c>
    </row>
    <row r="1193" spans="1:2" x14ac:dyDescent="0.2">
      <c r="A1193" t="str">
        <f>IF(C1193&amp;G1193&amp;D1193&lt;&gt;'Funnel setup'!$K$3&amp;'Funnel setup'!$K$4&amp;'Funnel setup'!$K$6,".",IF(A1192=".",1,A1192+1))</f>
        <v>.</v>
      </c>
      <c r="B1193" s="244" t="str">
        <f t="shared" si="18"/>
        <v/>
      </c>
    </row>
    <row r="1194" spans="1:2" x14ac:dyDescent="0.2">
      <c r="A1194" t="str">
        <f>IF(C1194&amp;G1194&amp;D1194&lt;&gt;'Funnel setup'!$K$3&amp;'Funnel setup'!$K$4&amp;'Funnel setup'!$K$6,".",IF(A1193=".",1,A1193+1))</f>
        <v>.</v>
      </c>
      <c r="B1194" s="244" t="str">
        <f t="shared" si="18"/>
        <v/>
      </c>
    </row>
    <row r="1195" spans="1:2" x14ac:dyDescent="0.2">
      <c r="A1195" t="str">
        <f>IF(C1195&amp;G1195&amp;D1195&lt;&gt;'Funnel setup'!$K$3&amp;'Funnel setup'!$K$4&amp;'Funnel setup'!$K$6,".",IF(A1194=".",1,A1194+1))</f>
        <v>.</v>
      </c>
      <c r="B1195" s="244" t="str">
        <f t="shared" si="18"/>
        <v/>
      </c>
    </row>
    <row r="1196" spans="1:2" x14ac:dyDescent="0.2">
      <c r="A1196" t="str">
        <f>IF(C1196&amp;G1196&amp;D1196&lt;&gt;'Funnel setup'!$K$3&amp;'Funnel setup'!$K$4&amp;'Funnel setup'!$K$6,".",IF(A1195=".",1,A1195+1))</f>
        <v>.</v>
      </c>
      <c r="B1196" s="244" t="str">
        <f t="shared" si="18"/>
        <v/>
      </c>
    </row>
    <row r="1197" spans="1:2" x14ac:dyDescent="0.2">
      <c r="A1197" t="str">
        <f>IF(C1197&amp;G1197&amp;D1197&lt;&gt;'Funnel setup'!$K$3&amp;'Funnel setup'!$K$4&amp;'Funnel setup'!$K$6,".",IF(A1196=".",1,A1196+1))</f>
        <v>.</v>
      </c>
      <c r="B1197" s="244" t="str">
        <f t="shared" si="18"/>
        <v/>
      </c>
    </row>
    <row r="1198" spans="1:2" x14ac:dyDescent="0.2">
      <c r="A1198" t="str">
        <f>IF(C1198&amp;G1198&amp;D1198&lt;&gt;'Funnel setup'!$K$3&amp;'Funnel setup'!$K$4&amp;'Funnel setup'!$K$6,".",IF(A1197=".",1,A1197+1))</f>
        <v>.</v>
      </c>
      <c r="B1198" s="244" t="str">
        <f t="shared" si="18"/>
        <v/>
      </c>
    </row>
    <row r="1199" spans="1:2" x14ac:dyDescent="0.2">
      <c r="A1199" t="str">
        <f>IF(C1199&amp;G1199&amp;D1199&lt;&gt;'Funnel setup'!$K$3&amp;'Funnel setup'!$K$4&amp;'Funnel setup'!$K$6,".",IF(A1198=".",1,A1198+1))</f>
        <v>.</v>
      </c>
      <c r="B1199" s="244" t="str">
        <f t="shared" si="18"/>
        <v/>
      </c>
    </row>
    <row r="1200" spans="1:2" x14ac:dyDescent="0.2">
      <c r="A1200" t="str">
        <f>IF(C1200&amp;G1200&amp;D1200&lt;&gt;'Funnel setup'!$K$3&amp;'Funnel setup'!$K$4&amp;'Funnel setup'!$K$6,".",IF(A1199=".",1,A1199+1))</f>
        <v>.</v>
      </c>
      <c r="B1200" s="244" t="str">
        <f t="shared" si="18"/>
        <v/>
      </c>
    </row>
    <row r="1201" spans="1:2" x14ac:dyDescent="0.2">
      <c r="A1201" t="str">
        <f>IF(C1201&amp;G1201&amp;D1201&lt;&gt;'Funnel setup'!$K$3&amp;'Funnel setup'!$K$4&amp;'Funnel setup'!$K$6,".",IF(A1200=".",1,A1200+1))</f>
        <v>.</v>
      </c>
      <c r="B1201" s="244" t="str">
        <f t="shared" si="18"/>
        <v/>
      </c>
    </row>
    <row r="1202" spans="1:2" x14ac:dyDescent="0.2">
      <c r="A1202" t="str">
        <f>IF(C1202&amp;G1202&amp;D1202&lt;&gt;'Funnel setup'!$K$3&amp;'Funnel setup'!$K$4&amp;'Funnel setup'!$K$6,".",IF(A1201=".",1,A1201+1))</f>
        <v>.</v>
      </c>
      <c r="B1202" s="244" t="str">
        <f t="shared" si="18"/>
        <v/>
      </c>
    </row>
    <row r="1203" spans="1:2" x14ac:dyDescent="0.2">
      <c r="A1203" t="str">
        <f>IF(C1203&amp;G1203&amp;D1203&lt;&gt;'Funnel setup'!$K$3&amp;'Funnel setup'!$K$4&amp;'Funnel setup'!$K$6,".",IF(A1202=".",1,A1202+1))</f>
        <v>.</v>
      </c>
      <c r="B1203" s="244" t="str">
        <f t="shared" si="18"/>
        <v/>
      </c>
    </row>
    <row r="1204" spans="1:2" x14ac:dyDescent="0.2">
      <c r="A1204" t="str">
        <f>IF(C1204&amp;G1204&amp;D1204&lt;&gt;'Funnel setup'!$K$3&amp;'Funnel setup'!$K$4&amp;'Funnel setup'!$K$6,".",IF(A1203=".",1,A1203+1))</f>
        <v>.</v>
      </c>
      <c r="B1204" s="244" t="str">
        <f t="shared" si="18"/>
        <v/>
      </c>
    </row>
    <row r="1205" spans="1:2" x14ac:dyDescent="0.2">
      <c r="A1205" t="str">
        <f>IF(C1205&amp;G1205&amp;D1205&lt;&gt;'Funnel setup'!$K$3&amp;'Funnel setup'!$K$4&amp;'Funnel setup'!$K$6,".",IF(A1204=".",1,A1204+1))</f>
        <v>.</v>
      </c>
      <c r="B1205" s="244" t="str">
        <f t="shared" si="18"/>
        <v/>
      </c>
    </row>
    <row r="1206" spans="1:2" x14ac:dyDescent="0.2">
      <c r="A1206" t="str">
        <f>IF(C1206&amp;G1206&amp;D1206&lt;&gt;'Funnel setup'!$K$3&amp;'Funnel setup'!$K$4&amp;'Funnel setup'!$K$6,".",IF(A1205=".",1,A1205+1))</f>
        <v>.</v>
      </c>
      <c r="B1206" s="244" t="str">
        <f t="shared" si="18"/>
        <v/>
      </c>
    </row>
    <row r="1207" spans="1:2" x14ac:dyDescent="0.2">
      <c r="A1207" t="str">
        <f>IF(C1207&amp;G1207&amp;D1207&lt;&gt;'Funnel setup'!$K$3&amp;'Funnel setup'!$K$4&amp;'Funnel setup'!$K$6,".",IF(A1206=".",1,A1206+1))</f>
        <v>.</v>
      </c>
      <c r="B1207" s="244" t="str">
        <f t="shared" si="18"/>
        <v/>
      </c>
    </row>
    <row r="1208" spans="1:2" x14ac:dyDescent="0.2">
      <c r="A1208" t="str">
        <f>IF(C1208&amp;G1208&amp;D1208&lt;&gt;'Funnel setup'!$K$3&amp;'Funnel setup'!$K$4&amp;'Funnel setup'!$K$6,".",IF(A1207=".",1,A1207+1))</f>
        <v>.</v>
      </c>
      <c r="B1208" s="244" t="str">
        <f t="shared" si="18"/>
        <v/>
      </c>
    </row>
    <row r="1209" spans="1:2" x14ac:dyDescent="0.2">
      <c r="A1209" t="str">
        <f>IF(C1209&amp;G1209&amp;D1209&lt;&gt;'Funnel setup'!$K$3&amp;'Funnel setup'!$K$4&amp;'Funnel setup'!$K$6,".",IF(A1208=".",1,A1208+1))</f>
        <v>.</v>
      </c>
      <c r="B1209" s="244" t="str">
        <f t="shared" si="18"/>
        <v/>
      </c>
    </row>
    <row r="1210" spans="1:2" x14ac:dyDescent="0.2">
      <c r="A1210" t="str">
        <f>IF(C1210&amp;G1210&amp;D1210&lt;&gt;'Funnel setup'!$K$3&amp;'Funnel setup'!$K$4&amp;'Funnel setup'!$K$6,".",IF(A1209=".",1,A1209+1))</f>
        <v>.</v>
      </c>
      <c r="B1210" s="244" t="str">
        <f t="shared" si="18"/>
        <v/>
      </c>
    </row>
    <row r="1211" spans="1:2" x14ac:dyDescent="0.2">
      <c r="A1211" t="str">
        <f>IF(C1211&amp;G1211&amp;D1211&lt;&gt;'Funnel setup'!$K$3&amp;'Funnel setup'!$K$4&amp;'Funnel setup'!$K$6,".",IF(A1210=".",1,A1210+1))</f>
        <v>.</v>
      </c>
      <c r="B1211" s="244" t="str">
        <f t="shared" si="18"/>
        <v/>
      </c>
    </row>
    <row r="1212" spans="1:2" x14ac:dyDescent="0.2">
      <c r="A1212" t="str">
        <f>IF(C1212&amp;G1212&amp;D1212&lt;&gt;'Funnel setup'!$K$3&amp;'Funnel setup'!$K$4&amp;'Funnel setup'!$K$6,".",IF(A1211=".",1,A1211+1))</f>
        <v>.</v>
      </c>
      <c r="B1212" s="244" t="str">
        <f t="shared" si="18"/>
        <v/>
      </c>
    </row>
    <row r="1213" spans="1:2" x14ac:dyDescent="0.2">
      <c r="A1213" t="str">
        <f>IF(C1213&amp;G1213&amp;D1213&lt;&gt;'Funnel setup'!$K$3&amp;'Funnel setup'!$K$4&amp;'Funnel setup'!$K$6,".",IF(A1212=".",1,A1212+1))</f>
        <v>.</v>
      </c>
      <c r="B1213" s="244" t="str">
        <f t="shared" si="18"/>
        <v/>
      </c>
    </row>
    <row r="1214" spans="1:2" x14ac:dyDescent="0.2">
      <c r="A1214" t="str">
        <f>IF(C1214&amp;G1214&amp;D1214&lt;&gt;'Funnel setup'!$K$3&amp;'Funnel setup'!$K$4&amp;'Funnel setup'!$K$6,".",IF(A1213=".",1,A1213+1))</f>
        <v>.</v>
      </c>
      <c r="B1214" s="244" t="str">
        <f t="shared" si="18"/>
        <v/>
      </c>
    </row>
    <row r="1215" spans="1:2" x14ac:dyDescent="0.2">
      <c r="A1215" t="str">
        <f>IF(C1215&amp;G1215&amp;D1215&lt;&gt;'Funnel setup'!$K$3&amp;'Funnel setup'!$K$4&amp;'Funnel setup'!$K$6,".",IF(A1214=".",1,A1214+1))</f>
        <v>.</v>
      </c>
      <c r="B1215" s="244" t="str">
        <f t="shared" si="18"/>
        <v/>
      </c>
    </row>
    <row r="1216" spans="1:2" x14ac:dyDescent="0.2">
      <c r="A1216" t="str">
        <f>IF(C1216&amp;G1216&amp;D1216&lt;&gt;'Funnel setup'!$K$3&amp;'Funnel setup'!$K$4&amp;'Funnel setup'!$K$6,".",IF(A1215=".",1,A1215+1))</f>
        <v>.</v>
      </c>
      <c r="B1216" s="244" t="str">
        <f t="shared" si="18"/>
        <v/>
      </c>
    </row>
    <row r="1217" spans="1:2" x14ac:dyDescent="0.2">
      <c r="A1217" t="str">
        <f>IF(C1217&amp;G1217&amp;D1217&lt;&gt;'Funnel setup'!$K$3&amp;'Funnel setup'!$K$4&amp;'Funnel setup'!$K$6,".",IF(A1216=".",1,A1216+1))</f>
        <v>.</v>
      </c>
      <c r="B1217" s="244" t="str">
        <f t="shared" si="18"/>
        <v/>
      </c>
    </row>
    <row r="1218" spans="1:2" x14ac:dyDescent="0.2">
      <c r="A1218" t="str">
        <f>IF(C1218&amp;G1218&amp;D1218&lt;&gt;'Funnel setup'!$K$3&amp;'Funnel setup'!$K$4&amp;'Funnel setup'!$K$6,".",IF(A1217=".",1,A1217+1))</f>
        <v>.</v>
      </c>
      <c r="B1218" s="244" t="str">
        <f t="shared" ref="B1218:B1281" si="19">C1218&amp;D1218&amp;F1218&amp;G1218</f>
        <v/>
      </c>
    </row>
    <row r="1219" spans="1:2" x14ac:dyDescent="0.2">
      <c r="A1219" t="str">
        <f>IF(C1219&amp;G1219&amp;D1219&lt;&gt;'Funnel setup'!$K$3&amp;'Funnel setup'!$K$4&amp;'Funnel setup'!$K$6,".",IF(A1218=".",1,A1218+1))</f>
        <v>.</v>
      </c>
      <c r="B1219" s="244" t="str">
        <f t="shared" si="19"/>
        <v/>
      </c>
    </row>
    <row r="1220" spans="1:2" x14ac:dyDescent="0.2">
      <c r="A1220" t="str">
        <f>IF(C1220&amp;G1220&amp;D1220&lt;&gt;'Funnel setup'!$K$3&amp;'Funnel setup'!$K$4&amp;'Funnel setup'!$K$6,".",IF(A1219=".",1,A1219+1))</f>
        <v>.</v>
      </c>
      <c r="B1220" s="244" t="str">
        <f t="shared" si="19"/>
        <v/>
      </c>
    </row>
    <row r="1221" spans="1:2" x14ac:dyDescent="0.2">
      <c r="A1221" t="str">
        <f>IF(C1221&amp;G1221&amp;D1221&lt;&gt;'Funnel setup'!$K$3&amp;'Funnel setup'!$K$4&amp;'Funnel setup'!$K$6,".",IF(A1220=".",1,A1220+1))</f>
        <v>.</v>
      </c>
      <c r="B1221" s="244" t="str">
        <f t="shared" si="19"/>
        <v/>
      </c>
    </row>
    <row r="1222" spans="1:2" x14ac:dyDescent="0.2">
      <c r="A1222" t="str">
        <f>IF(C1222&amp;G1222&amp;D1222&lt;&gt;'Funnel setup'!$K$3&amp;'Funnel setup'!$K$4&amp;'Funnel setup'!$K$6,".",IF(A1221=".",1,A1221+1))</f>
        <v>.</v>
      </c>
      <c r="B1222" s="244" t="str">
        <f t="shared" si="19"/>
        <v/>
      </c>
    </row>
    <row r="1223" spans="1:2" x14ac:dyDescent="0.2">
      <c r="A1223" t="str">
        <f>IF(C1223&amp;G1223&amp;D1223&lt;&gt;'Funnel setup'!$K$3&amp;'Funnel setup'!$K$4&amp;'Funnel setup'!$K$6,".",IF(A1222=".",1,A1222+1))</f>
        <v>.</v>
      </c>
      <c r="B1223" s="244" t="str">
        <f t="shared" si="19"/>
        <v/>
      </c>
    </row>
    <row r="1224" spans="1:2" x14ac:dyDescent="0.2">
      <c r="A1224" t="str">
        <f>IF(C1224&amp;G1224&amp;D1224&lt;&gt;'Funnel setup'!$K$3&amp;'Funnel setup'!$K$4&amp;'Funnel setup'!$K$6,".",IF(A1223=".",1,A1223+1))</f>
        <v>.</v>
      </c>
      <c r="B1224" s="244" t="str">
        <f t="shared" si="19"/>
        <v/>
      </c>
    </row>
    <row r="1225" spans="1:2" x14ac:dyDescent="0.2">
      <c r="A1225" t="str">
        <f>IF(C1225&amp;G1225&amp;D1225&lt;&gt;'Funnel setup'!$K$3&amp;'Funnel setup'!$K$4&amp;'Funnel setup'!$K$6,".",IF(A1224=".",1,A1224+1))</f>
        <v>.</v>
      </c>
      <c r="B1225" s="244" t="str">
        <f t="shared" si="19"/>
        <v/>
      </c>
    </row>
    <row r="1226" spans="1:2" x14ac:dyDescent="0.2">
      <c r="A1226" t="str">
        <f>IF(C1226&amp;G1226&amp;D1226&lt;&gt;'Funnel setup'!$K$3&amp;'Funnel setup'!$K$4&amp;'Funnel setup'!$K$6,".",IF(A1225=".",1,A1225+1))</f>
        <v>.</v>
      </c>
      <c r="B1226" s="244" t="str">
        <f t="shared" si="19"/>
        <v/>
      </c>
    </row>
    <row r="1227" spans="1:2" x14ac:dyDescent="0.2">
      <c r="A1227" t="str">
        <f>IF(C1227&amp;G1227&amp;D1227&lt;&gt;'Funnel setup'!$K$3&amp;'Funnel setup'!$K$4&amp;'Funnel setup'!$K$6,".",IF(A1226=".",1,A1226+1))</f>
        <v>.</v>
      </c>
      <c r="B1227" s="244" t="str">
        <f t="shared" si="19"/>
        <v/>
      </c>
    </row>
    <row r="1228" spans="1:2" x14ac:dyDescent="0.2">
      <c r="A1228" t="str">
        <f>IF(C1228&amp;G1228&amp;D1228&lt;&gt;'Funnel setup'!$K$3&amp;'Funnel setup'!$K$4&amp;'Funnel setup'!$K$6,".",IF(A1227=".",1,A1227+1))</f>
        <v>.</v>
      </c>
      <c r="B1228" s="244" t="str">
        <f t="shared" si="19"/>
        <v/>
      </c>
    </row>
    <row r="1229" spans="1:2" x14ac:dyDescent="0.2">
      <c r="A1229" t="str">
        <f>IF(C1229&amp;G1229&amp;D1229&lt;&gt;'Funnel setup'!$K$3&amp;'Funnel setup'!$K$4&amp;'Funnel setup'!$K$6,".",IF(A1228=".",1,A1228+1))</f>
        <v>.</v>
      </c>
      <c r="B1229" s="244" t="str">
        <f t="shared" si="19"/>
        <v/>
      </c>
    </row>
    <row r="1230" spans="1:2" x14ac:dyDescent="0.2">
      <c r="A1230" t="str">
        <f>IF(C1230&amp;G1230&amp;D1230&lt;&gt;'Funnel setup'!$K$3&amp;'Funnel setup'!$K$4&amp;'Funnel setup'!$K$6,".",IF(A1229=".",1,A1229+1))</f>
        <v>.</v>
      </c>
      <c r="B1230" s="244" t="str">
        <f t="shared" si="19"/>
        <v/>
      </c>
    </row>
    <row r="1231" spans="1:2" x14ac:dyDescent="0.2">
      <c r="A1231" t="str">
        <f>IF(C1231&amp;G1231&amp;D1231&lt;&gt;'Funnel setup'!$K$3&amp;'Funnel setup'!$K$4&amp;'Funnel setup'!$K$6,".",IF(A1230=".",1,A1230+1))</f>
        <v>.</v>
      </c>
      <c r="B1231" s="244" t="str">
        <f t="shared" si="19"/>
        <v/>
      </c>
    </row>
    <row r="1232" spans="1:2" x14ac:dyDescent="0.2">
      <c r="A1232" t="str">
        <f>IF(C1232&amp;G1232&amp;D1232&lt;&gt;'Funnel setup'!$K$3&amp;'Funnel setup'!$K$4&amp;'Funnel setup'!$K$6,".",IF(A1231=".",1,A1231+1))</f>
        <v>.</v>
      </c>
      <c r="B1232" s="244" t="str">
        <f t="shared" si="19"/>
        <v/>
      </c>
    </row>
    <row r="1233" spans="1:2" x14ac:dyDescent="0.2">
      <c r="A1233" t="str">
        <f>IF(C1233&amp;G1233&amp;D1233&lt;&gt;'Funnel setup'!$K$3&amp;'Funnel setup'!$K$4&amp;'Funnel setup'!$K$6,".",IF(A1232=".",1,A1232+1))</f>
        <v>.</v>
      </c>
      <c r="B1233" s="244" t="str">
        <f t="shared" si="19"/>
        <v/>
      </c>
    </row>
    <row r="1234" spans="1:2" x14ac:dyDescent="0.2">
      <c r="A1234" t="str">
        <f>IF(C1234&amp;G1234&amp;D1234&lt;&gt;'Funnel setup'!$K$3&amp;'Funnel setup'!$K$4&amp;'Funnel setup'!$K$6,".",IF(A1233=".",1,A1233+1))</f>
        <v>.</v>
      </c>
      <c r="B1234" s="244" t="str">
        <f t="shared" si="19"/>
        <v/>
      </c>
    </row>
    <row r="1235" spans="1:2" x14ac:dyDescent="0.2">
      <c r="A1235" t="str">
        <f>IF(C1235&amp;G1235&amp;D1235&lt;&gt;'Funnel setup'!$K$3&amp;'Funnel setup'!$K$4&amp;'Funnel setup'!$K$6,".",IF(A1234=".",1,A1234+1))</f>
        <v>.</v>
      </c>
      <c r="B1235" s="244" t="str">
        <f t="shared" si="19"/>
        <v/>
      </c>
    </row>
    <row r="1236" spans="1:2" x14ac:dyDescent="0.2">
      <c r="A1236" t="str">
        <f>IF(C1236&amp;G1236&amp;D1236&lt;&gt;'Funnel setup'!$K$3&amp;'Funnel setup'!$K$4&amp;'Funnel setup'!$K$6,".",IF(A1235=".",1,A1235+1))</f>
        <v>.</v>
      </c>
      <c r="B1236" s="244" t="str">
        <f t="shared" si="19"/>
        <v/>
      </c>
    </row>
    <row r="1237" spans="1:2" x14ac:dyDescent="0.2">
      <c r="A1237" t="str">
        <f>IF(C1237&amp;G1237&amp;D1237&lt;&gt;'Funnel setup'!$K$3&amp;'Funnel setup'!$K$4&amp;'Funnel setup'!$K$6,".",IF(A1236=".",1,A1236+1))</f>
        <v>.</v>
      </c>
      <c r="B1237" s="244" t="str">
        <f t="shared" si="19"/>
        <v/>
      </c>
    </row>
    <row r="1238" spans="1:2" x14ac:dyDescent="0.2">
      <c r="A1238" t="str">
        <f>IF(C1238&amp;G1238&amp;D1238&lt;&gt;'Funnel setup'!$K$3&amp;'Funnel setup'!$K$4&amp;'Funnel setup'!$K$6,".",IF(A1237=".",1,A1237+1))</f>
        <v>.</v>
      </c>
      <c r="B1238" s="244" t="str">
        <f t="shared" si="19"/>
        <v/>
      </c>
    </row>
    <row r="1239" spans="1:2" x14ac:dyDescent="0.2">
      <c r="A1239" t="str">
        <f>IF(C1239&amp;G1239&amp;D1239&lt;&gt;'Funnel setup'!$K$3&amp;'Funnel setup'!$K$4&amp;'Funnel setup'!$K$6,".",IF(A1238=".",1,A1238+1))</f>
        <v>.</v>
      </c>
      <c r="B1239" s="244" t="str">
        <f t="shared" si="19"/>
        <v/>
      </c>
    </row>
    <row r="1240" spans="1:2" x14ac:dyDescent="0.2">
      <c r="A1240" t="str">
        <f>IF(C1240&amp;G1240&amp;D1240&lt;&gt;'Funnel setup'!$K$3&amp;'Funnel setup'!$K$4&amp;'Funnel setup'!$K$6,".",IF(A1239=".",1,A1239+1))</f>
        <v>.</v>
      </c>
      <c r="B1240" s="244" t="str">
        <f t="shared" si="19"/>
        <v/>
      </c>
    </row>
    <row r="1241" spans="1:2" x14ac:dyDescent="0.2">
      <c r="A1241" t="str">
        <f>IF(C1241&amp;G1241&amp;D1241&lt;&gt;'Funnel setup'!$K$3&amp;'Funnel setup'!$K$4&amp;'Funnel setup'!$K$6,".",IF(A1240=".",1,A1240+1))</f>
        <v>.</v>
      </c>
      <c r="B1241" s="244" t="str">
        <f t="shared" si="19"/>
        <v/>
      </c>
    </row>
    <row r="1242" spans="1:2" x14ac:dyDescent="0.2">
      <c r="A1242" t="str">
        <f>IF(C1242&amp;G1242&amp;D1242&lt;&gt;'Funnel setup'!$K$3&amp;'Funnel setup'!$K$4&amp;'Funnel setup'!$K$6,".",IF(A1241=".",1,A1241+1))</f>
        <v>.</v>
      </c>
      <c r="B1242" s="244" t="str">
        <f t="shared" si="19"/>
        <v/>
      </c>
    </row>
    <row r="1243" spans="1:2" x14ac:dyDescent="0.2">
      <c r="A1243" t="str">
        <f>IF(C1243&amp;G1243&amp;D1243&lt;&gt;'Funnel setup'!$K$3&amp;'Funnel setup'!$K$4&amp;'Funnel setup'!$K$6,".",IF(A1242=".",1,A1242+1))</f>
        <v>.</v>
      </c>
      <c r="B1243" s="244" t="str">
        <f t="shared" si="19"/>
        <v/>
      </c>
    </row>
    <row r="1244" spans="1:2" x14ac:dyDescent="0.2">
      <c r="A1244" t="str">
        <f>IF(C1244&amp;G1244&amp;D1244&lt;&gt;'Funnel setup'!$K$3&amp;'Funnel setup'!$K$4&amp;'Funnel setup'!$K$6,".",IF(A1243=".",1,A1243+1))</f>
        <v>.</v>
      </c>
      <c r="B1244" s="244" t="str">
        <f t="shared" si="19"/>
        <v/>
      </c>
    </row>
    <row r="1245" spans="1:2" x14ac:dyDescent="0.2">
      <c r="A1245" t="str">
        <f>IF(C1245&amp;G1245&amp;D1245&lt;&gt;'Funnel setup'!$K$3&amp;'Funnel setup'!$K$4&amp;'Funnel setup'!$K$6,".",IF(A1244=".",1,A1244+1))</f>
        <v>.</v>
      </c>
      <c r="B1245" s="244" t="str">
        <f t="shared" si="19"/>
        <v/>
      </c>
    </row>
    <row r="1246" spans="1:2" x14ac:dyDescent="0.2">
      <c r="A1246" t="str">
        <f>IF(C1246&amp;G1246&amp;D1246&lt;&gt;'Funnel setup'!$K$3&amp;'Funnel setup'!$K$4&amp;'Funnel setup'!$K$6,".",IF(A1245=".",1,A1245+1))</f>
        <v>.</v>
      </c>
      <c r="B1246" s="244" t="str">
        <f t="shared" si="19"/>
        <v/>
      </c>
    </row>
    <row r="1247" spans="1:2" x14ac:dyDescent="0.2">
      <c r="A1247" t="str">
        <f>IF(C1247&amp;G1247&amp;D1247&lt;&gt;'Funnel setup'!$K$3&amp;'Funnel setup'!$K$4&amp;'Funnel setup'!$K$6,".",IF(A1246=".",1,A1246+1))</f>
        <v>.</v>
      </c>
      <c r="B1247" s="244" t="str">
        <f t="shared" si="19"/>
        <v/>
      </c>
    </row>
    <row r="1248" spans="1:2" x14ac:dyDescent="0.2">
      <c r="A1248" t="str">
        <f>IF(C1248&amp;G1248&amp;D1248&lt;&gt;'Funnel setup'!$K$3&amp;'Funnel setup'!$K$4&amp;'Funnel setup'!$K$6,".",IF(A1247=".",1,A1247+1))</f>
        <v>.</v>
      </c>
      <c r="B1248" s="244" t="str">
        <f t="shared" si="19"/>
        <v/>
      </c>
    </row>
    <row r="1249" spans="1:2" x14ac:dyDescent="0.2">
      <c r="A1249" t="str">
        <f>IF(C1249&amp;G1249&amp;D1249&lt;&gt;'Funnel setup'!$K$3&amp;'Funnel setup'!$K$4&amp;'Funnel setup'!$K$6,".",IF(A1248=".",1,A1248+1))</f>
        <v>.</v>
      </c>
      <c r="B1249" s="244" t="str">
        <f t="shared" si="19"/>
        <v/>
      </c>
    </row>
    <row r="1250" spans="1:2" x14ac:dyDescent="0.2">
      <c r="A1250" t="str">
        <f>IF(C1250&amp;G1250&amp;D1250&lt;&gt;'Funnel setup'!$K$3&amp;'Funnel setup'!$K$4&amp;'Funnel setup'!$K$6,".",IF(A1249=".",1,A1249+1))</f>
        <v>.</v>
      </c>
      <c r="B1250" s="244" t="str">
        <f t="shared" si="19"/>
        <v/>
      </c>
    </row>
    <row r="1251" spans="1:2" x14ac:dyDescent="0.2">
      <c r="A1251" t="str">
        <f>IF(C1251&amp;G1251&amp;D1251&lt;&gt;'Funnel setup'!$K$3&amp;'Funnel setup'!$K$4&amp;'Funnel setup'!$K$6,".",IF(A1250=".",1,A1250+1))</f>
        <v>.</v>
      </c>
      <c r="B1251" s="244" t="str">
        <f t="shared" si="19"/>
        <v/>
      </c>
    </row>
    <row r="1252" spans="1:2" x14ac:dyDescent="0.2">
      <c r="A1252" t="str">
        <f>IF(C1252&amp;G1252&amp;D1252&lt;&gt;'Funnel setup'!$K$3&amp;'Funnel setup'!$K$4&amp;'Funnel setup'!$K$6,".",IF(A1251=".",1,A1251+1))</f>
        <v>.</v>
      </c>
      <c r="B1252" s="244" t="str">
        <f t="shared" si="19"/>
        <v/>
      </c>
    </row>
    <row r="1253" spans="1:2" x14ac:dyDescent="0.2">
      <c r="A1253" t="str">
        <f>IF(C1253&amp;G1253&amp;D1253&lt;&gt;'Funnel setup'!$K$3&amp;'Funnel setup'!$K$4&amp;'Funnel setup'!$K$6,".",IF(A1252=".",1,A1252+1))</f>
        <v>.</v>
      </c>
      <c r="B1253" s="244" t="str">
        <f t="shared" si="19"/>
        <v/>
      </c>
    </row>
    <row r="1254" spans="1:2" x14ac:dyDescent="0.2">
      <c r="A1254" t="str">
        <f>IF(C1254&amp;G1254&amp;D1254&lt;&gt;'Funnel setup'!$K$3&amp;'Funnel setup'!$K$4&amp;'Funnel setup'!$K$6,".",IF(A1253=".",1,A1253+1))</f>
        <v>.</v>
      </c>
      <c r="B1254" s="244" t="str">
        <f t="shared" si="19"/>
        <v/>
      </c>
    </row>
    <row r="1255" spans="1:2" x14ac:dyDescent="0.2">
      <c r="A1255" t="str">
        <f>IF(C1255&amp;G1255&amp;D1255&lt;&gt;'Funnel setup'!$K$3&amp;'Funnel setup'!$K$4&amp;'Funnel setup'!$K$6,".",IF(A1254=".",1,A1254+1))</f>
        <v>.</v>
      </c>
      <c r="B1255" s="244" t="str">
        <f t="shared" si="19"/>
        <v/>
      </c>
    </row>
    <row r="1256" spans="1:2" x14ac:dyDescent="0.2">
      <c r="A1256" t="str">
        <f>IF(C1256&amp;G1256&amp;D1256&lt;&gt;'Funnel setup'!$K$3&amp;'Funnel setup'!$K$4&amp;'Funnel setup'!$K$6,".",IF(A1255=".",1,A1255+1))</f>
        <v>.</v>
      </c>
      <c r="B1256" s="244" t="str">
        <f t="shared" si="19"/>
        <v/>
      </c>
    </row>
    <row r="1257" spans="1:2" x14ac:dyDescent="0.2">
      <c r="A1257" t="str">
        <f>IF(C1257&amp;G1257&amp;D1257&lt;&gt;'Funnel setup'!$K$3&amp;'Funnel setup'!$K$4&amp;'Funnel setup'!$K$6,".",IF(A1256=".",1,A1256+1))</f>
        <v>.</v>
      </c>
      <c r="B1257" s="244" t="str">
        <f t="shared" si="19"/>
        <v/>
      </c>
    </row>
    <row r="1258" spans="1:2" x14ac:dyDescent="0.2">
      <c r="A1258" t="str">
        <f>IF(C1258&amp;G1258&amp;D1258&lt;&gt;'Funnel setup'!$K$3&amp;'Funnel setup'!$K$4&amp;'Funnel setup'!$K$6,".",IF(A1257=".",1,A1257+1))</f>
        <v>.</v>
      </c>
      <c r="B1258" s="244" t="str">
        <f t="shared" si="19"/>
        <v/>
      </c>
    </row>
    <row r="1259" spans="1:2" x14ac:dyDescent="0.2">
      <c r="A1259" t="str">
        <f>IF(C1259&amp;G1259&amp;D1259&lt;&gt;'Funnel setup'!$K$3&amp;'Funnel setup'!$K$4&amp;'Funnel setup'!$K$6,".",IF(A1258=".",1,A1258+1))</f>
        <v>.</v>
      </c>
      <c r="B1259" s="244" t="str">
        <f t="shared" si="19"/>
        <v/>
      </c>
    </row>
    <row r="1260" spans="1:2" x14ac:dyDescent="0.2">
      <c r="A1260" t="str">
        <f>IF(C1260&amp;G1260&amp;D1260&lt;&gt;'Funnel setup'!$K$3&amp;'Funnel setup'!$K$4&amp;'Funnel setup'!$K$6,".",IF(A1259=".",1,A1259+1))</f>
        <v>.</v>
      </c>
      <c r="B1260" s="244" t="str">
        <f t="shared" si="19"/>
        <v/>
      </c>
    </row>
    <row r="1261" spans="1:2" x14ac:dyDescent="0.2">
      <c r="A1261" t="str">
        <f>IF(C1261&amp;G1261&amp;D1261&lt;&gt;'Funnel setup'!$K$3&amp;'Funnel setup'!$K$4&amp;'Funnel setup'!$K$6,".",IF(A1260=".",1,A1260+1))</f>
        <v>.</v>
      </c>
      <c r="B1261" s="244" t="str">
        <f t="shared" si="19"/>
        <v/>
      </c>
    </row>
    <row r="1262" spans="1:2" x14ac:dyDescent="0.2">
      <c r="A1262" t="str">
        <f>IF(C1262&amp;G1262&amp;D1262&lt;&gt;'Funnel setup'!$K$3&amp;'Funnel setup'!$K$4&amp;'Funnel setup'!$K$6,".",IF(A1261=".",1,A1261+1))</f>
        <v>.</v>
      </c>
      <c r="B1262" s="244" t="str">
        <f t="shared" si="19"/>
        <v/>
      </c>
    </row>
    <row r="1263" spans="1:2" x14ac:dyDescent="0.2">
      <c r="A1263" t="str">
        <f>IF(C1263&amp;G1263&amp;D1263&lt;&gt;'Funnel setup'!$K$3&amp;'Funnel setup'!$K$4&amp;'Funnel setup'!$K$6,".",IF(A1262=".",1,A1262+1))</f>
        <v>.</v>
      </c>
      <c r="B1263" s="244" t="str">
        <f t="shared" si="19"/>
        <v/>
      </c>
    </row>
    <row r="1264" spans="1:2" x14ac:dyDescent="0.2">
      <c r="A1264" t="str">
        <f>IF(C1264&amp;G1264&amp;D1264&lt;&gt;'Funnel setup'!$K$3&amp;'Funnel setup'!$K$4&amp;'Funnel setup'!$K$6,".",IF(A1263=".",1,A1263+1))</f>
        <v>.</v>
      </c>
      <c r="B1264" s="244" t="str">
        <f t="shared" si="19"/>
        <v/>
      </c>
    </row>
    <row r="1265" spans="1:2" x14ac:dyDescent="0.2">
      <c r="A1265" t="str">
        <f>IF(C1265&amp;G1265&amp;D1265&lt;&gt;'Funnel setup'!$K$3&amp;'Funnel setup'!$K$4&amp;'Funnel setup'!$K$6,".",IF(A1264=".",1,A1264+1))</f>
        <v>.</v>
      </c>
      <c r="B1265" s="244" t="str">
        <f t="shared" si="19"/>
        <v/>
      </c>
    </row>
    <row r="1266" spans="1:2" x14ac:dyDescent="0.2">
      <c r="A1266" t="str">
        <f>IF(C1266&amp;G1266&amp;D1266&lt;&gt;'Funnel setup'!$K$3&amp;'Funnel setup'!$K$4&amp;'Funnel setup'!$K$6,".",IF(A1265=".",1,A1265+1))</f>
        <v>.</v>
      </c>
      <c r="B1266" s="244" t="str">
        <f t="shared" si="19"/>
        <v/>
      </c>
    </row>
    <row r="1267" spans="1:2" x14ac:dyDescent="0.2">
      <c r="A1267" t="str">
        <f>IF(C1267&amp;G1267&amp;D1267&lt;&gt;'Funnel setup'!$K$3&amp;'Funnel setup'!$K$4&amp;'Funnel setup'!$K$6,".",IF(A1266=".",1,A1266+1))</f>
        <v>.</v>
      </c>
      <c r="B1267" s="244" t="str">
        <f t="shared" si="19"/>
        <v/>
      </c>
    </row>
    <row r="1268" spans="1:2" x14ac:dyDescent="0.2">
      <c r="A1268" t="str">
        <f>IF(C1268&amp;G1268&amp;D1268&lt;&gt;'Funnel setup'!$K$3&amp;'Funnel setup'!$K$4&amp;'Funnel setup'!$K$6,".",IF(A1267=".",1,A1267+1))</f>
        <v>.</v>
      </c>
      <c r="B1268" s="244" t="str">
        <f t="shared" si="19"/>
        <v/>
      </c>
    </row>
    <row r="1269" spans="1:2" x14ac:dyDescent="0.2">
      <c r="A1269" t="str">
        <f>IF(C1269&amp;G1269&amp;D1269&lt;&gt;'Funnel setup'!$K$3&amp;'Funnel setup'!$K$4&amp;'Funnel setup'!$K$6,".",IF(A1268=".",1,A1268+1))</f>
        <v>.</v>
      </c>
      <c r="B1269" s="244" t="str">
        <f t="shared" si="19"/>
        <v/>
      </c>
    </row>
    <row r="1270" spans="1:2" x14ac:dyDescent="0.2">
      <c r="A1270" t="str">
        <f>IF(C1270&amp;G1270&amp;D1270&lt;&gt;'Funnel setup'!$K$3&amp;'Funnel setup'!$K$4&amp;'Funnel setup'!$K$6,".",IF(A1269=".",1,A1269+1))</f>
        <v>.</v>
      </c>
      <c r="B1270" s="244" t="str">
        <f t="shared" si="19"/>
        <v/>
      </c>
    </row>
    <row r="1271" spans="1:2" x14ac:dyDescent="0.2">
      <c r="A1271" t="str">
        <f>IF(C1271&amp;G1271&amp;D1271&lt;&gt;'Funnel setup'!$K$3&amp;'Funnel setup'!$K$4&amp;'Funnel setup'!$K$6,".",IF(A1270=".",1,A1270+1))</f>
        <v>.</v>
      </c>
      <c r="B1271" s="244" t="str">
        <f t="shared" si="19"/>
        <v/>
      </c>
    </row>
    <row r="1272" spans="1:2" x14ac:dyDescent="0.2">
      <c r="A1272" t="str">
        <f>IF(C1272&amp;G1272&amp;D1272&lt;&gt;'Funnel setup'!$K$3&amp;'Funnel setup'!$K$4&amp;'Funnel setup'!$K$6,".",IF(A1271=".",1,A1271+1))</f>
        <v>.</v>
      </c>
      <c r="B1272" s="244" t="str">
        <f t="shared" si="19"/>
        <v/>
      </c>
    </row>
    <row r="1273" spans="1:2" x14ac:dyDescent="0.2">
      <c r="A1273" t="str">
        <f>IF(C1273&amp;G1273&amp;D1273&lt;&gt;'Funnel setup'!$K$3&amp;'Funnel setup'!$K$4&amp;'Funnel setup'!$K$6,".",IF(A1272=".",1,A1272+1))</f>
        <v>.</v>
      </c>
      <c r="B1273" s="244" t="str">
        <f t="shared" si="19"/>
        <v/>
      </c>
    </row>
    <row r="1274" spans="1:2" x14ac:dyDescent="0.2">
      <c r="A1274" t="str">
        <f>IF(C1274&amp;G1274&amp;D1274&lt;&gt;'Funnel setup'!$K$3&amp;'Funnel setup'!$K$4&amp;'Funnel setup'!$K$6,".",IF(A1273=".",1,A1273+1))</f>
        <v>.</v>
      </c>
      <c r="B1274" s="244" t="str">
        <f t="shared" si="19"/>
        <v/>
      </c>
    </row>
    <row r="1275" spans="1:2" x14ac:dyDescent="0.2">
      <c r="A1275" t="str">
        <f>IF(C1275&amp;G1275&amp;D1275&lt;&gt;'Funnel setup'!$K$3&amp;'Funnel setup'!$K$4&amp;'Funnel setup'!$K$6,".",IF(A1274=".",1,A1274+1))</f>
        <v>.</v>
      </c>
      <c r="B1275" s="244" t="str">
        <f t="shared" si="19"/>
        <v/>
      </c>
    </row>
    <row r="1276" spans="1:2" x14ac:dyDescent="0.2">
      <c r="A1276" t="str">
        <f>IF(C1276&amp;G1276&amp;D1276&lt;&gt;'Funnel setup'!$K$3&amp;'Funnel setup'!$K$4&amp;'Funnel setup'!$K$6,".",IF(A1275=".",1,A1275+1))</f>
        <v>.</v>
      </c>
      <c r="B1276" s="244" t="str">
        <f t="shared" si="19"/>
        <v/>
      </c>
    </row>
    <row r="1277" spans="1:2" x14ac:dyDescent="0.2">
      <c r="A1277" t="str">
        <f>IF(C1277&amp;G1277&amp;D1277&lt;&gt;'Funnel setup'!$K$3&amp;'Funnel setup'!$K$4&amp;'Funnel setup'!$K$6,".",IF(A1276=".",1,A1276+1))</f>
        <v>.</v>
      </c>
      <c r="B1277" s="244" t="str">
        <f t="shared" si="19"/>
        <v/>
      </c>
    </row>
    <row r="1278" spans="1:2" x14ac:dyDescent="0.2">
      <c r="A1278" t="str">
        <f>IF(C1278&amp;G1278&amp;D1278&lt;&gt;'Funnel setup'!$K$3&amp;'Funnel setup'!$K$4&amp;'Funnel setup'!$K$6,".",IF(A1277=".",1,A1277+1))</f>
        <v>.</v>
      </c>
      <c r="B1278" s="244" t="str">
        <f t="shared" si="19"/>
        <v/>
      </c>
    </row>
    <row r="1279" spans="1:2" x14ac:dyDescent="0.2">
      <c r="A1279" t="str">
        <f>IF(C1279&amp;G1279&amp;D1279&lt;&gt;'Funnel setup'!$K$3&amp;'Funnel setup'!$K$4&amp;'Funnel setup'!$K$6,".",IF(A1278=".",1,A1278+1))</f>
        <v>.</v>
      </c>
      <c r="B1279" s="244" t="str">
        <f t="shared" si="19"/>
        <v/>
      </c>
    </row>
    <row r="1280" spans="1:2" x14ac:dyDescent="0.2">
      <c r="A1280" t="str">
        <f>IF(C1280&amp;G1280&amp;D1280&lt;&gt;'Funnel setup'!$K$3&amp;'Funnel setup'!$K$4&amp;'Funnel setup'!$K$6,".",IF(A1279=".",1,A1279+1))</f>
        <v>.</v>
      </c>
      <c r="B1280" s="244" t="str">
        <f t="shared" si="19"/>
        <v/>
      </c>
    </row>
    <row r="1281" spans="1:2" x14ac:dyDescent="0.2">
      <c r="A1281" t="str">
        <f>IF(C1281&amp;G1281&amp;D1281&lt;&gt;'Funnel setup'!$K$3&amp;'Funnel setup'!$K$4&amp;'Funnel setup'!$K$6,".",IF(A1280=".",1,A1280+1))</f>
        <v>.</v>
      </c>
      <c r="B1281" s="244" t="str">
        <f t="shared" si="19"/>
        <v/>
      </c>
    </row>
    <row r="1282" spans="1:2" x14ac:dyDescent="0.2">
      <c r="A1282" t="str">
        <f>IF(C1282&amp;G1282&amp;D1282&lt;&gt;'Funnel setup'!$K$3&amp;'Funnel setup'!$K$4&amp;'Funnel setup'!$K$6,".",IF(A1281=".",1,A1281+1))</f>
        <v>.</v>
      </c>
      <c r="B1282" s="244" t="str">
        <f t="shared" ref="B1282:B1345" si="20">C1282&amp;D1282&amp;F1282&amp;G1282</f>
        <v/>
      </c>
    </row>
    <row r="1283" spans="1:2" x14ac:dyDescent="0.2">
      <c r="A1283" t="str">
        <f>IF(C1283&amp;G1283&amp;D1283&lt;&gt;'Funnel setup'!$K$3&amp;'Funnel setup'!$K$4&amp;'Funnel setup'!$K$6,".",IF(A1282=".",1,A1282+1))</f>
        <v>.</v>
      </c>
      <c r="B1283" s="244" t="str">
        <f t="shared" si="20"/>
        <v/>
      </c>
    </row>
    <row r="1284" spans="1:2" x14ac:dyDescent="0.2">
      <c r="A1284" t="str">
        <f>IF(C1284&amp;G1284&amp;D1284&lt;&gt;'Funnel setup'!$K$3&amp;'Funnel setup'!$K$4&amp;'Funnel setup'!$K$6,".",IF(A1283=".",1,A1283+1))</f>
        <v>.</v>
      </c>
      <c r="B1284" s="244" t="str">
        <f t="shared" si="20"/>
        <v/>
      </c>
    </row>
    <row r="1285" spans="1:2" x14ac:dyDescent="0.2">
      <c r="A1285" t="str">
        <f>IF(C1285&amp;G1285&amp;D1285&lt;&gt;'Funnel setup'!$K$3&amp;'Funnel setup'!$K$4&amp;'Funnel setup'!$K$6,".",IF(A1284=".",1,A1284+1))</f>
        <v>.</v>
      </c>
      <c r="B1285" s="244" t="str">
        <f t="shared" si="20"/>
        <v/>
      </c>
    </row>
    <row r="1286" spans="1:2" x14ac:dyDescent="0.2">
      <c r="A1286" t="str">
        <f>IF(C1286&amp;G1286&amp;D1286&lt;&gt;'Funnel setup'!$K$3&amp;'Funnel setup'!$K$4&amp;'Funnel setup'!$K$6,".",IF(A1285=".",1,A1285+1))</f>
        <v>.</v>
      </c>
      <c r="B1286" s="244" t="str">
        <f t="shared" si="20"/>
        <v/>
      </c>
    </row>
    <row r="1287" spans="1:2" x14ac:dyDescent="0.2">
      <c r="A1287" t="str">
        <f>IF(C1287&amp;G1287&amp;D1287&lt;&gt;'Funnel setup'!$K$3&amp;'Funnel setup'!$K$4&amp;'Funnel setup'!$K$6,".",IF(A1286=".",1,A1286+1))</f>
        <v>.</v>
      </c>
      <c r="B1287" s="244" t="str">
        <f t="shared" si="20"/>
        <v/>
      </c>
    </row>
    <row r="1288" spans="1:2" x14ac:dyDescent="0.2">
      <c r="A1288" t="str">
        <f>IF(C1288&amp;G1288&amp;D1288&lt;&gt;'Funnel setup'!$K$3&amp;'Funnel setup'!$K$4&amp;'Funnel setup'!$K$6,".",IF(A1287=".",1,A1287+1))</f>
        <v>.</v>
      </c>
      <c r="B1288" s="244" t="str">
        <f t="shared" si="20"/>
        <v/>
      </c>
    </row>
    <row r="1289" spans="1:2" x14ac:dyDescent="0.2">
      <c r="A1289" t="str">
        <f>IF(C1289&amp;G1289&amp;D1289&lt;&gt;'Funnel setup'!$K$3&amp;'Funnel setup'!$K$4&amp;'Funnel setup'!$K$6,".",IF(A1288=".",1,A1288+1))</f>
        <v>.</v>
      </c>
      <c r="B1289" s="244" t="str">
        <f t="shared" si="20"/>
        <v/>
      </c>
    </row>
    <row r="1290" spans="1:2" x14ac:dyDescent="0.2">
      <c r="A1290" t="str">
        <f>IF(C1290&amp;G1290&amp;D1290&lt;&gt;'Funnel setup'!$K$3&amp;'Funnel setup'!$K$4&amp;'Funnel setup'!$K$6,".",IF(A1289=".",1,A1289+1))</f>
        <v>.</v>
      </c>
      <c r="B1290" s="244" t="str">
        <f t="shared" si="20"/>
        <v/>
      </c>
    </row>
    <row r="1291" spans="1:2" x14ac:dyDescent="0.2">
      <c r="A1291" t="str">
        <f>IF(C1291&amp;G1291&amp;D1291&lt;&gt;'Funnel setup'!$K$3&amp;'Funnel setup'!$K$4&amp;'Funnel setup'!$K$6,".",IF(A1290=".",1,A1290+1))</f>
        <v>.</v>
      </c>
      <c r="B1291" s="244" t="str">
        <f t="shared" si="20"/>
        <v/>
      </c>
    </row>
    <row r="1292" spans="1:2" x14ac:dyDescent="0.2">
      <c r="A1292" t="str">
        <f>IF(C1292&amp;G1292&amp;D1292&lt;&gt;'Funnel setup'!$K$3&amp;'Funnel setup'!$K$4&amp;'Funnel setup'!$K$6,".",IF(A1291=".",1,A1291+1))</f>
        <v>.</v>
      </c>
      <c r="B1292" s="244" t="str">
        <f t="shared" si="20"/>
        <v/>
      </c>
    </row>
    <row r="1293" spans="1:2" x14ac:dyDescent="0.2">
      <c r="A1293" t="str">
        <f>IF(C1293&amp;G1293&amp;D1293&lt;&gt;'Funnel setup'!$K$3&amp;'Funnel setup'!$K$4&amp;'Funnel setup'!$K$6,".",IF(A1292=".",1,A1292+1))</f>
        <v>.</v>
      </c>
      <c r="B1293" s="244" t="str">
        <f t="shared" si="20"/>
        <v/>
      </c>
    </row>
    <row r="1294" spans="1:2" x14ac:dyDescent="0.2">
      <c r="A1294" t="str">
        <f>IF(C1294&amp;G1294&amp;D1294&lt;&gt;'Funnel setup'!$K$3&amp;'Funnel setup'!$K$4&amp;'Funnel setup'!$K$6,".",IF(A1293=".",1,A1293+1))</f>
        <v>.</v>
      </c>
      <c r="B1294" s="244" t="str">
        <f t="shared" si="20"/>
        <v/>
      </c>
    </row>
    <row r="1295" spans="1:2" x14ac:dyDescent="0.2">
      <c r="A1295" t="str">
        <f>IF(C1295&amp;G1295&amp;D1295&lt;&gt;'Funnel setup'!$K$3&amp;'Funnel setup'!$K$4&amp;'Funnel setup'!$K$6,".",IF(A1294=".",1,A1294+1))</f>
        <v>.</v>
      </c>
      <c r="B1295" s="244" t="str">
        <f t="shared" si="20"/>
        <v/>
      </c>
    </row>
    <row r="1296" spans="1:2" x14ac:dyDescent="0.2">
      <c r="A1296" t="str">
        <f>IF(C1296&amp;G1296&amp;D1296&lt;&gt;'Funnel setup'!$K$3&amp;'Funnel setup'!$K$4&amp;'Funnel setup'!$K$6,".",IF(A1295=".",1,A1295+1))</f>
        <v>.</v>
      </c>
      <c r="B1296" s="244" t="str">
        <f t="shared" si="20"/>
        <v/>
      </c>
    </row>
    <row r="1297" spans="1:2" x14ac:dyDescent="0.2">
      <c r="A1297" t="str">
        <f>IF(C1297&amp;G1297&amp;D1297&lt;&gt;'Funnel setup'!$K$3&amp;'Funnel setup'!$K$4&amp;'Funnel setup'!$K$6,".",IF(A1296=".",1,A1296+1))</f>
        <v>.</v>
      </c>
      <c r="B1297" s="244" t="str">
        <f t="shared" si="20"/>
        <v/>
      </c>
    </row>
    <row r="1298" spans="1:2" x14ac:dyDescent="0.2">
      <c r="A1298" t="str">
        <f>IF(C1298&amp;G1298&amp;D1298&lt;&gt;'Funnel setup'!$K$3&amp;'Funnel setup'!$K$4&amp;'Funnel setup'!$K$6,".",IF(A1297=".",1,A1297+1))</f>
        <v>.</v>
      </c>
      <c r="B1298" s="244" t="str">
        <f t="shared" si="20"/>
        <v/>
      </c>
    </row>
    <row r="1299" spans="1:2" x14ac:dyDescent="0.2">
      <c r="A1299" t="str">
        <f>IF(C1299&amp;G1299&amp;D1299&lt;&gt;'Funnel setup'!$K$3&amp;'Funnel setup'!$K$4&amp;'Funnel setup'!$K$6,".",IF(A1298=".",1,A1298+1))</f>
        <v>.</v>
      </c>
      <c r="B1299" s="244" t="str">
        <f t="shared" si="20"/>
        <v/>
      </c>
    </row>
    <row r="1300" spans="1:2" x14ac:dyDescent="0.2">
      <c r="A1300" t="str">
        <f>IF(C1300&amp;G1300&amp;D1300&lt;&gt;'Funnel setup'!$K$3&amp;'Funnel setup'!$K$4&amp;'Funnel setup'!$K$6,".",IF(A1299=".",1,A1299+1))</f>
        <v>.</v>
      </c>
      <c r="B1300" s="244" t="str">
        <f t="shared" si="20"/>
        <v/>
      </c>
    </row>
    <row r="1301" spans="1:2" x14ac:dyDescent="0.2">
      <c r="A1301" t="str">
        <f>IF(C1301&amp;G1301&amp;D1301&lt;&gt;'Funnel setup'!$K$3&amp;'Funnel setup'!$K$4&amp;'Funnel setup'!$K$6,".",IF(A1300=".",1,A1300+1))</f>
        <v>.</v>
      </c>
      <c r="B1301" s="244" t="str">
        <f t="shared" si="20"/>
        <v/>
      </c>
    </row>
    <row r="1302" spans="1:2" x14ac:dyDescent="0.2">
      <c r="A1302" t="str">
        <f>IF(C1302&amp;G1302&amp;D1302&lt;&gt;'Funnel setup'!$K$3&amp;'Funnel setup'!$K$4&amp;'Funnel setup'!$K$6,".",IF(A1301=".",1,A1301+1))</f>
        <v>.</v>
      </c>
      <c r="B1302" s="244" t="str">
        <f t="shared" si="20"/>
        <v/>
      </c>
    </row>
    <row r="1303" spans="1:2" x14ac:dyDescent="0.2">
      <c r="A1303" t="str">
        <f>IF(C1303&amp;G1303&amp;D1303&lt;&gt;'Funnel setup'!$K$3&amp;'Funnel setup'!$K$4&amp;'Funnel setup'!$K$6,".",IF(A1302=".",1,A1302+1))</f>
        <v>.</v>
      </c>
      <c r="B1303" s="244" t="str">
        <f t="shared" si="20"/>
        <v/>
      </c>
    </row>
    <row r="1304" spans="1:2" x14ac:dyDescent="0.2">
      <c r="A1304" t="str">
        <f>IF(C1304&amp;G1304&amp;D1304&lt;&gt;'Funnel setup'!$K$3&amp;'Funnel setup'!$K$4&amp;'Funnel setup'!$K$6,".",IF(A1303=".",1,A1303+1))</f>
        <v>.</v>
      </c>
      <c r="B1304" s="244" t="str">
        <f t="shared" si="20"/>
        <v/>
      </c>
    </row>
    <row r="1305" spans="1:2" x14ac:dyDescent="0.2">
      <c r="A1305" t="str">
        <f>IF(C1305&amp;G1305&amp;D1305&lt;&gt;'Funnel setup'!$K$3&amp;'Funnel setup'!$K$4&amp;'Funnel setup'!$K$6,".",IF(A1304=".",1,A1304+1))</f>
        <v>.</v>
      </c>
      <c r="B1305" s="244" t="str">
        <f t="shared" si="20"/>
        <v/>
      </c>
    </row>
    <row r="1306" spans="1:2" x14ac:dyDescent="0.2">
      <c r="A1306" t="str">
        <f>IF(C1306&amp;G1306&amp;D1306&lt;&gt;'Funnel setup'!$K$3&amp;'Funnel setup'!$K$4&amp;'Funnel setup'!$K$6,".",IF(A1305=".",1,A1305+1))</f>
        <v>.</v>
      </c>
      <c r="B1306" s="244" t="str">
        <f t="shared" si="20"/>
        <v/>
      </c>
    </row>
    <row r="1307" spans="1:2" x14ac:dyDescent="0.2">
      <c r="A1307" t="str">
        <f>IF(C1307&amp;G1307&amp;D1307&lt;&gt;'Funnel setup'!$K$3&amp;'Funnel setup'!$K$4&amp;'Funnel setup'!$K$6,".",IF(A1306=".",1,A1306+1))</f>
        <v>.</v>
      </c>
      <c r="B1307" s="244" t="str">
        <f t="shared" si="20"/>
        <v/>
      </c>
    </row>
    <row r="1308" spans="1:2" x14ac:dyDescent="0.2">
      <c r="A1308" t="str">
        <f>IF(C1308&amp;G1308&amp;D1308&lt;&gt;'Funnel setup'!$K$3&amp;'Funnel setup'!$K$4&amp;'Funnel setup'!$K$6,".",IF(A1307=".",1,A1307+1))</f>
        <v>.</v>
      </c>
      <c r="B1308" s="244" t="str">
        <f t="shared" si="20"/>
        <v/>
      </c>
    </row>
    <row r="1309" spans="1:2" x14ac:dyDescent="0.2">
      <c r="A1309" t="str">
        <f>IF(C1309&amp;G1309&amp;D1309&lt;&gt;'Funnel setup'!$K$3&amp;'Funnel setup'!$K$4&amp;'Funnel setup'!$K$6,".",IF(A1308=".",1,A1308+1))</f>
        <v>.</v>
      </c>
      <c r="B1309" s="244" t="str">
        <f t="shared" si="20"/>
        <v/>
      </c>
    </row>
    <row r="1310" spans="1:2" x14ac:dyDescent="0.2">
      <c r="A1310" t="str">
        <f>IF(C1310&amp;G1310&amp;D1310&lt;&gt;'Funnel setup'!$K$3&amp;'Funnel setup'!$K$4&amp;'Funnel setup'!$K$6,".",IF(A1309=".",1,A1309+1))</f>
        <v>.</v>
      </c>
      <c r="B1310" s="244" t="str">
        <f t="shared" si="20"/>
        <v/>
      </c>
    </row>
    <row r="1311" spans="1:2" x14ac:dyDescent="0.2">
      <c r="A1311" t="str">
        <f>IF(C1311&amp;G1311&amp;D1311&lt;&gt;'Funnel setup'!$K$3&amp;'Funnel setup'!$K$4&amp;'Funnel setup'!$K$6,".",IF(A1310=".",1,A1310+1))</f>
        <v>.</v>
      </c>
      <c r="B1311" s="244" t="str">
        <f t="shared" si="20"/>
        <v/>
      </c>
    </row>
    <row r="1312" spans="1:2" x14ac:dyDescent="0.2">
      <c r="A1312" t="str">
        <f>IF(C1312&amp;G1312&amp;D1312&lt;&gt;'Funnel setup'!$K$3&amp;'Funnel setup'!$K$4&amp;'Funnel setup'!$K$6,".",IF(A1311=".",1,A1311+1))</f>
        <v>.</v>
      </c>
      <c r="B1312" s="244" t="str">
        <f t="shared" si="20"/>
        <v/>
      </c>
    </row>
    <row r="1313" spans="1:2" x14ac:dyDescent="0.2">
      <c r="A1313" t="str">
        <f>IF(C1313&amp;G1313&amp;D1313&lt;&gt;'Funnel setup'!$K$3&amp;'Funnel setup'!$K$4&amp;'Funnel setup'!$K$6,".",IF(A1312=".",1,A1312+1))</f>
        <v>.</v>
      </c>
      <c r="B1313" s="244" t="str">
        <f t="shared" si="20"/>
        <v/>
      </c>
    </row>
    <row r="1314" spans="1:2" x14ac:dyDescent="0.2">
      <c r="A1314" t="str">
        <f>IF(C1314&amp;G1314&amp;D1314&lt;&gt;'Funnel setup'!$K$3&amp;'Funnel setup'!$K$4&amp;'Funnel setup'!$K$6,".",IF(A1313=".",1,A1313+1))</f>
        <v>.</v>
      </c>
      <c r="B1314" s="244" t="str">
        <f t="shared" si="20"/>
        <v/>
      </c>
    </row>
    <row r="1315" spans="1:2" x14ac:dyDescent="0.2">
      <c r="A1315" t="str">
        <f>IF(C1315&amp;G1315&amp;D1315&lt;&gt;'Funnel setup'!$K$3&amp;'Funnel setup'!$K$4&amp;'Funnel setup'!$K$6,".",IF(A1314=".",1,A1314+1))</f>
        <v>.</v>
      </c>
      <c r="B1315" s="244" t="str">
        <f t="shared" si="20"/>
        <v/>
      </c>
    </row>
    <row r="1316" spans="1:2" x14ac:dyDescent="0.2">
      <c r="A1316" t="str">
        <f>IF(C1316&amp;G1316&amp;D1316&lt;&gt;'Funnel setup'!$K$3&amp;'Funnel setup'!$K$4&amp;'Funnel setup'!$K$6,".",IF(A1315=".",1,A1315+1))</f>
        <v>.</v>
      </c>
      <c r="B1316" s="244" t="str">
        <f t="shared" si="20"/>
        <v/>
      </c>
    </row>
    <row r="1317" spans="1:2" x14ac:dyDescent="0.2">
      <c r="A1317" t="str">
        <f>IF(C1317&amp;G1317&amp;D1317&lt;&gt;'Funnel setup'!$K$3&amp;'Funnel setup'!$K$4&amp;'Funnel setup'!$K$6,".",IF(A1316=".",1,A1316+1))</f>
        <v>.</v>
      </c>
      <c r="B1317" s="244" t="str">
        <f t="shared" si="20"/>
        <v/>
      </c>
    </row>
    <row r="1318" spans="1:2" x14ac:dyDescent="0.2">
      <c r="A1318" t="str">
        <f>IF(C1318&amp;G1318&amp;D1318&lt;&gt;'Funnel setup'!$K$3&amp;'Funnel setup'!$K$4&amp;'Funnel setup'!$K$6,".",IF(A1317=".",1,A1317+1))</f>
        <v>.</v>
      </c>
      <c r="B1318" s="244" t="str">
        <f t="shared" si="20"/>
        <v/>
      </c>
    </row>
    <row r="1319" spans="1:2" x14ac:dyDescent="0.2">
      <c r="A1319" t="str">
        <f>IF(C1319&amp;G1319&amp;D1319&lt;&gt;'Funnel setup'!$K$3&amp;'Funnel setup'!$K$4&amp;'Funnel setup'!$K$6,".",IF(A1318=".",1,A1318+1))</f>
        <v>.</v>
      </c>
      <c r="B1319" s="244" t="str">
        <f t="shared" si="20"/>
        <v/>
      </c>
    </row>
    <row r="1320" spans="1:2" x14ac:dyDescent="0.2">
      <c r="A1320" t="str">
        <f>IF(C1320&amp;G1320&amp;D1320&lt;&gt;'Funnel setup'!$K$3&amp;'Funnel setup'!$K$4&amp;'Funnel setup'!$K$6,".",IF(A1319=".",1,A1319+1))</f>
        <v>.</v>
      </c>
      <c r="B1320" s="244" t="str">
        <f t="shared" si="20"/>
        <v/>
      </c>
    </row>
    <row r="1321" spans="1:2" x14ac:dyDescent="0.2">
      <c r="A1321" t="str">
        <f>IF(C1321&amp;G1321&amp;D1321&lt;&gt;'Funnel setup'!$K$3&amp;'Funnel setup'!$K$4&amp;'Funnel setup'!$K$6,".",IF(A1320=".",1,A1320+1))</f>
        <v>.</v>
      </c>
      <c r="B1321" s="244" t="str">
        <f t="shared" si="20"/>
        <v/>
      </c>
    </row>
    <row r="1322" spans="1:2" x14ac:dyDescent="0.2">
      <c r="A1322" t="str">
        <f>IF(C1322&amp;G1322&amp;D1322&lt;&gt;'Funnel setup'!$K$3&amp;'Funnel setup'!$K$4&amp;'Funnel setup'!$K$6,".",IF(A1321=".",1,A1321+1))</f>
        <v>.</v>
      </c>
      <c r="B1322" s="244" t="str">
        <f t="shared" si="20"/>
        <v/>
      </c>
    </row>
    <row r="1323" spans="1:2" x14ac:dyDescent="0.2">
      <c r="A1323" t="str">
        <f>IF(C1323&amp;G1323&amp;D1323&lt;&gt;'Funnel setup'!$K$3&amp;'Funnel setup'!$K$4&amp;'Funnel setup'!$K$6,".",IF(A1322=".",1,A1322+1))</f>
        <v>.</v>
      </c>
      <c r="B1323" s="244" t="str">
        <f t="shared" si="20"/>
        <v/>
      </c>
    </row>
    <row r="1324" spans="1:2" x14ac:dyDescent="0.2">
      <c r="A1324" t="str">
        <f>IF(C1324&amp;G1324&amp;D1324&lt;&gt;'Funnel setup'!$K$3&amp;'Funnel setup'!$K$4&amp;'Funnel setup'!$K$6,".",IF(A1323=".",1,A1323+1))</f>
        <v>.</v>
      </c>
      <c r="B1324" s="244" t="str">
        <f t="shared" si="20"/>
        <v/>
      </c>
    </row>
    <row r="1325" spans="1:2" x14ac:dyDescent="0.2">
      <c r="A1325" t="str">
        <f>IF(C1325&amp;G1325&amp;D1325&lt;&gt;'Funnel setup'!$K$3&amp;'Funnel setup'!$K$4&amp;'Funnel setup'!$K$6,".",IF(A1324=".",1,A1324+1))</f>
        <v>.</v>
      </c>
      <c r="B1325" s="244" t="str">
        <f t="shared" si="20"/>
        <v/>
      </c>
    </row>
    <row r="1326" spans="1:2" x14ac:dyDescent="0.2">
      <c r="A1326" t="str">
        <f>IF(C1326&amp;G1326&amp;D1326&lt;&gt;'Funnel setup'!$K$3&amp;'Funnel setup'!$K$4&amp;'Funnel setup'!$K$6,".",IF(A1325=".",1,A1325+1))</f>
        <v>.</v>
      </c>
      <c r="B1326" s="244" t="str">
        <f t="shared" si="20"/>
        <v/>
      </c>
    </row>
    <row r="1327" spans="1:2" x14ac:dyDescent="0.2">
      <c r="A1327" t="str">
        <f>IF(C1327&amp;G1327&amp;D1327&lt;&gt;'Funnel setup'!$K$3&amp;'Funnel setup'!$K$4&amp;'Funnel setup'!$K$6,".",IF(A1326=".",1,A1326+1))</f>
        <v>.</v>
      </c>
      <c r="B1327" s="244" t="str">
        <f t="shared" si="20"/>
        <v/>
      </c>
    </row>
    <row r="1328" spans="1:2" x14ac:dyDescent="0.2">
      <c r="A1328" t="str">
        <f>IF(C1328&amp;G1328&amp;D1328&lt;&gt;'Funnel setup'!$K$3&amp;'Funnel setup'!$K$4&amp;'Funnel setup'!$K$6,".",IF(A1327=".",1,A1327+1))</f>
        <v>.</v>
      </c>
      <c r="B1328" s="244" t="str">
        <f t="shared" si="20"/>
        <v/>
      </c>
    </row>
    <row r="1329" spans="1:2" x14ac:dyDescent="0.2">
      <c r="A1329" t="str">
        <f>IF(C1329&amp;G1329&amp;D1329&lt;&gt;'Funnel setup'!$K$3&amp;'Funnel setup'!$K$4&amp;'Funnel setup'!$K$6,".",IF(A1328=".",1,A1328+1))</f>
        <v>.</v>
      </c>
      <c r="B1329" s="244" t="str">
        <f t="shared" si="20"/>
        <v/>
      </c>
    </row>
    <row r="1330" spans="1:2" x14ac:dyDescent="0.2">
      <c r="A1330" t="str">
        <f>IF(C1330&amp;G1330&amp;D1330&lt;&gt;'Funnel setup'!$K$3&amp;'Funnel setup'!$K$4&amp;'Funnel setup'!$K$6,".",IF(A1329=".",1,A1329+1))</f>
        <v>.</v>
      </c>
      <c r="B1330" s="244" t="str">
        <f t="shared" si="20"/>
        <v/>
      </c>
    </row>
    <row r="1331" spans="1:2" x14ac:dyDescent="0.2">
      <c r="A1331" t="str">
        <f>IF(C1331&amp;G1331&amp;D1331&lt;&gt;'Funnel setup'!$K$3&amp;'Funnel setup'!$K$4&amp;'Funnel setup'!$K$6,".",IF(A1330=".",1,A1330+1))</f>
        <v>.</v>
      </c>
      <c r="B1331" s="244" t="str">
        <f t="shared" si="20"/>
        <v/>
      </c>
    </row>
    <row r="1332" spans="1:2" x14ac:dyDescent="0.2">
      <c r="A1332" t="str">
        <f>IF(C1332&amp;G1332&amp;D1332&lt;&gt;'Funnel setup'!$K$3&amp;'Funnel setup'!$K$4&amp;'Funnel setup'!$K$6,".",IF(A1331=".",1,A1331+1))</f>
        <v>.</v>
      </c>
      <c r="B1332" s="244" t="str">
        <f t="shared" si="20"/>
        <v/>
      </c>
    </row>
    <row r="1333" spans="1:2" x14ac:dyDescent="0.2">
      <c r="A1333" t="str">
        <f>IF(C1333&amp;G1333&amp;D1333&lt;&gt;'Funnel setup'!$K$3&amp;'Funnel setup'!$K$4&amp;'Funnel setup'!$K$6,".",IF(A1332=".",1,A1332+1))</f>
        <v>.</v>
      </c>
      <c r="B1333" s="244" t="str">
        <f t="shared" si="20"/>
        <v/>
      </c>
    </row>
    <row r="1334" spans="1:2" x14ac:dyDescent="0.2">
      <c r="A1334" t="str">
        <f>IF(C1334&amp;G1334&amp;D1334&lt;&gt;'Funnel setup'!$K$3&amp;'Funnel setup'!$K$4&amp;'Funnel setup'!$K$6,".",IF(A1333=".",1,A1333+1))</f>
        <v>.</v>
      </c>
      <c r="B1334" s="244" t="str">
        <f t="shared" si="20"/>
        <v/>
      </c>
    </row>
    <row r="1335" spans="1:2" x14ac:dyDescent="0.2">
      <c r="A1335" t="str">
        <f>IF(C1335&amp;G1335&amp;D1335&lt;&gt;'Funnel setup'!$K$3&amp;'Funnel setup'!$K$4&amp;'Funnel setup'!$K$6,".",IF(A1334=".",1,A1334+1))</f>
        <v>.</v>
      </c>
      <c r="B1335" s="244" t="str">
        <f t="shared" si="20"/>
        <v/>
      </c>
    </row>
    <row r="1336" spans="1:2" x14ac:dyDescent="0.2">
      <c r="A1336" t="str">
        <f>IF(C1336&amp;G1336&amp;D1336&lt;&gt;'Funnel setup'!$K$3&amp;'Funnel setup'!$K$4&amp;'Funnel setup'!$K$6,".",IF(A1335=".",1,A1335+1))</f>
        <v>.</v>
      </c>
      <c r="B1336" s="244" t="str">
        <f t="shared" si="20"/>
        <v/>
      </c>
    </row>
    <row r="1337" spans="1:2" x14ac:dyDescent="0.2">
      <c r="A1337" t="str">
        <f>IF(C1337&amp;G1337&amp;D1337&lt;&gt;'Funnel setup'!$K$3&amp;'Funnel setup'!$K$4&amp;'Funnel setup'!$K$6,".",IF(A1336=".",1,A1336+1))</f>
        <v>.</v>
      </c>
      <c r="B1337" s="244" t="str">
        <f t="shared" si="20"/>
        <v/>
      </c>
    </row>
    <row r="1338" spans="1:2" x14ac:dyDescent="0.2">
      <c r="A1338" t="str">
        <f>IF(C1338&amp;G1338&amp;D1338&lt;&gt;'Funnel setup'!$K$3&amp;'Funnel setup'!$K$4&amp;'Funnel setup'!$K$6,".",IF(A1337=".",1,A1337+1))</f>
        <v>.</v>
      </c>
      <c r="B1338" s="244" t="str">
        <f t="shared" si="20"/>
        <v/>
      </c>
    </row>
    <row r="1339" spans="1:2" x14ac:dyDescent="0.2">
      <c r="A1339" t="str">
        <f>IF(C1339&amp;G1339&amp;D1339&lt;&gt;'Funnel setup'!$K$3&amp;'Funnel setup'!$K$4&amp;'Funnel setup'!$K$6,".",IF(A1338=".",1,A1338+1))</f>
        <v>.</v>
      </c>
      <c r="B1339" s="244" t="str">
        <f t="shared" si="20"/>
        <v/>
      </c>
    </row>
    <row r="1340" spans="1:2" x14ac:dyDescent="0.2">
      <c r="A1340" t="str">
        <f>IF(C1340&amp;G1340&amp;D1340&lt;&gt;'Funnel setup'!$K$3&amp;'Funnel setup'!$K$4&amp;'Funnel setup'!$K$6,".",IF(A1339=".",1,A1339+1))</f>
        <v>.</v>
      </c>
      <c r="B1340" s="244" t="str">
        <f t="shared" si="20"/>
        <v/>
      </c>
    </row>
    <row r="1341" spans="1:2" x14ac:dyDescent="0.2">
      <c r="A1341" t="str">
        <f>IF(C1341&amp;G1341&amp;D1341&lt;&gt;'Funnel setup'!$K$3&amp;'Funnel setup'!$K$4&amp;'Funnel setup'!$K$6,".",IF(A1340=".",1,A1340+1))</f>
        <v>.</v>
      </c>
      <c r="B1341" s="244" t="str">
        <f t="shared" si="20"/>
        <v/>
      </c>
    </row>
    <row r="1342" spans="1:2" x14ac:dyDescent="0.2">
      <c r="A1342" t="str">
        <f>IF(C1342&amp;G1342&amp;D1342&lt;&gt;'Funnel setup'!$K$3&amp;'Funnel setup'!$K$4&amp;'Funnel setup'!$K$6,".",IF(A1341=".",1,A1341+1))</f>
        <v>.</v>
      </c>
      <c r="B1342" s="244" t="str">
        <f t="shared" si="20"/>
        <v/>
      </c>
    </row>
    <row r="1343" spans="1:2" x14ac:dyDescent="0.2">
      <c r="A1343" t="str">
        <f>IF(C1343&amp;G1343&amp;D1343&lt;&gt;'Funnel setup'!$K$3&amp;'Funnel setup'!$K$4&amp;'Funnel setup'!$K$6,".",IF(A1342=".",1,A1342+1))</f>
        <v>.</v>
      </c>
      <c r="B1343" s="244" t="str">
        <f t="shared" si="20"/>
        <v/>
      </c>
    </row>
    <row r="1344" spans="1:2" x14ac:dyDescent="0.2">
      <c r="A1344" t="str">
        <f>IF(C1344&amp;G1344&amp;D1344&lt;&gt;'Funnel setup'!$K$3&amp;'Funnel setup'!$K$4&amp;'Funnel setup'!$K$6,".",IF(A1343=".",1,A1343+1))</f>
        <v>.</v>
      </c>
      <c r="B1344" s="244" t="str">
        <f t="shared" si="20"/>
        <v/>
      </c>
    </row>
    <row r="1345" spans="1:2" x14ac:dyDescent="0.2">
      <c r="A1345" t="str">
        <f>IF(C1345&amp;G1345&amp;D1345&lt;&gt;'Funnel setup'!$K$3&amp;'Funnel setup'!$K$4&amp;'Funnel setup'!$K$6,".",IF(A1344=".",1,A1344+1))</f>
        <v>.</v>
      </c>
      <c r="B1345" s="244" t="str">
        <f t="shared" si="20"/>
        <v/>
      </c>
    </row>
    <row r="1346" spans="1:2" x14ac:dyDescent="0.2">
      <c r="A1346" t="str">
        <f>IF(C1346&amp;G1346&amp;D1346&lt;&gt;'Funnel setup'!$K$3&amp;'Funnel setup'!$K$4&amp;'Funnel setup'!$K$6,".",IF(A1345=".",1,A1345+1))</f>
        <v>.</v>
      </c>
      <c r="B1346" s="244" t="str">
        <f t="shared" ref="B1346:B1409" si="21">C1346&amp;D1346&amp;F1346&amp;G1346</f>
        <v/>
      </c>
    </row>
    <row r="1347" spans="1:2" x14ac:dyDescent="0.2">
      <c r="A1347" t="str">
        <f>IF(C1347&amp;G1347&amp;D1347&lt;&gt;'Funnel setup'!$K$3&amp;'Funnel setup'!$K$4&amp;'Funnel setup'!$K$6,".",IF(A1346=".",1,A1346+1))</f>
        <v>.</v>
      </c>
      <c r="B1347" s="244" t="str">
        <f t="shared" si="21"/>
        <v/>
      </c>
    </row>
    <row r="1348" spans="1:2" x14ac:dyDescent="0.2">
      <c r="A1348" t="str">
        <f>IF(C1348&amp;G1348&amp;D1348&lt;&gt;'Funnel setup'!$K$3&amp;'Funnel setup'!$K$4&amp;'Funnel setup'!$K$6,".",IF(A1347=".",1,A1347+1))</f>
        <v>.</v>
      </c>
      <c r="B1348" s="244" t="str">
        <f t="shared" si="21"/>
        <v/>
      </c>
    </row>
    <row r="1349" spans="1:2" x14ac:dyDescent="0.2">
      <c r="A1349" t="str">
        <f>IF(C1349&amp;G1349&amp;D1349&lt;&gt;'Funnel setup'!$K$3&amp;'Funnel setup'!$K$4&amp;'Funnel setup'!$K$6,".",IF(A1348=".",1,A1348+1))</f>
        <v>.</v>
      </c>
      <c r="B1349" s="244" t="str">
        <f t="shared" si="21"/>
        <v/>
      </c>
    </row>
    <row r="1350" spans="1:2" x14ac:dyDescent="0.2">
      <c r="A1350" t="str">
        <f>IF(C1350&amp;G1350&amp;D1350&lt;&gt;'Funnel setup'!$K$3&amp;'Funnel setup'!$K$4&amp;'Funnel setup'!$K$6,".",IF(A1349=".",1,A1349+1))</f>
        <v>.</v>
      </c>
      <c r="B1350" s="244" t="str">
        <f t="shared" si="21"/>
        <v/>
      </c>
    </row>
    <row r="1351" spans="1:2" x14ac:dyDescent="0.2">
      <c r="A1351" t="str">
        <f>IF(C1351&amp;G1351&amp;D1351&lt;&gt;'Funnel setup'!$K$3&amp;'Funnel setup'!$K$4&amp;'Funnel setup'!$K$6,".",IF(A1350=".",1,A1350+1))</f>
        <v>.</v>
      </c>
      <c r="B1351" s="244" t="str">
        <f t="shared" si="21"/>
        <v/>
      </c>
    </row>
    <row r="1352" spans="1:2" x14ac:dyDescent="0.2">
      <c r="A1352" t="str">
        <f>IF(C1352&amp;G1352&amp;D1352&lt;&gt;'Funnel setup'!$K$3&amp;'Funnel setup'!$K$4&amp;'Funnel setup'!$K$6,".",IF(A1351=".",1,A1351+1))</f>
        <v>.</v>
      </c>
      <c r="B1352" s="244" t="str">
        <f t="shared" si="21"/>
        <v/>
      </c>
    </row>
    <row r="1353" spans="1:2" x14ac:dyDescent="0.2">
      <c r="A1353" t="str">
        <f>IF(C1353&amp;G1353&amp;D1353&lt;&gt;'Funnel setup'!$K$3&amp;'Funnel setup'!$K$4&amp;'Funnel setup'!$K$6,".",IF(A1352=".",1,A1352+1))</f>
        <v>.</v>
      </c>
      <c r="B1353" s="244" t="str">
        <f t="shared" si="21"/>
        <v/>
      </c>
    </row>
    <row r="1354" spans="1:2" x14ac:dyDescent="0.2">
      <c r="A1354" t="str">
        <f>IF(C1354&amp;G1354&amp;D1354&lt;&gt;'Funnel setup'!$K$3&amp;'Funnel setup'!$K$4&amp;'Funnel setup'!$K$6,".",IF(A1353=".",1,A1353+1))</f>
        <v>.</v>
      </c>
      <c r="B1354" s="244" t="str">
        <f t="shared" si="21"/>
        <v/>
      </c>
    </row>
    <row r="1355" spans="1:2" x14ac:dyDescent="0.2">
      <c r="A1355" t="str">
        <f>IF(C1355&amp;G1355&amp;D1355&lt;&gt;'Funnel setup'!$K$3&amp;'Funnel setup'!$K$4&amp;'Funnel setup'!$K$6,".",IF(A1354=".",1,A1354+1))</f>
        <v>.</v>
      </c>
      <c r="B1355" s="244" t="str">
        <f t="shared" si="21"/>
        <v/>
      </c>
    </row>
    <row r="1356" spans="1:2" x14ac:dyDescent="0.2">
      <c r="A1356" t="str">
        <f>IF(C1356&amp;G1356&amp;D1356&lt;&gt;'Funnel setup'!$K$3&amp;'Funnel setup'!$K$4&amp;'Funnel setup'!$K$6,".",IF(A1355=".",1,A1355+1))</f>
        <v>.</v>
      </c>
      <c r="B1356" s="244" t="str">
        <f t="shared" si="21"/>
        <v/>
      </c>
    </row>
    <row r="1357" spans="1:2" x14ac:dyDescent="0.2">
      <c r="A1357" t="str">
        <f>IF(C1357&amp;G1357&amp;D1357&lt;&gt;'Funnel setup'!$K$3&amp;'Funnel setup'!$K$4&amp;'Funnel setup'!$K$6,".",IF(A1356=".",1,A1356+1))</f>
        <v>.</v>
      </c>
      <c r="B1357" s="244" t="str">
        <f t="shared" si="21"/>
        <v/>
      </c>
    </row>
    <row r="1358" spans="1:2" x14ac:dyDescent="0.2">
      <c r="A1358" t="str">
        <f>IF(C1358&amp;G1358&amp;D1358&lt;&gt;'Funnel setup'!$K$3&amp;'Funnel setup'!$K$4&amp;'Funnel setup'!$K$6,".",IF(A1357=".",1,A1357+1))</f>
        <v>.</v>
      </c>
      <c r="B1358" s="244" t="str">
        <f t="shared" si="21"/>
        <v/>
      </c>
    </row>
    <row r="1359" spans="1:2" x14ac:dyDescent="0.2">
      <c r="A1359" t="str">
        <f>IF(C1359&amp;G1359&amp;D1359&lt;&gt;'Funnel setup'!$K$3&amp;'Funnel setup'!$K$4&amp;'Funnel setup'!$K$6,".",IF(A1358=".",1,A1358+1))</f>
        <v>.</v>
      </c>
      <c r="B1359" s="244" t="str">
        <f t="shared" si="21"/>
        <v/>
      </c>
    </row>
    <row r="1360" spans="1:2" x14ac:dyDescent="0.2">
      <c r="A1360" t="str">
        <f>IF(C1360&amp;G1360&amp;D1360&lt;&gt;'Funnel setup'!$K$3&amp;'Funnel setup'!$K$4&amp;'Funnel setup'!$K$6,".",IF(A1359=".",1,A1359+1))</f>
        <v>.</v>
      </c>
      <c r="B1360" s="244" t="str">
        <f t="shared" si="21"/>
        <v/>
      </c>
    </row>
    <row r="1361" spans="1:2" x14ac:dyDescent="0.2">
      <c r="A1361" t="str">
        <f>IF(C1361&amp;G1361&amp;D1361&lt;&gt;'Funnel setup'!$K$3&amp;'Funnel setup'!$K$4&amp;'Funnel setup'!$K$6,".",IF(A1360=".",1,A1360+1))</f>
        <v>.</v>
      </c>
      <c r="B1361" s="244" t="str">
        <f t="shared" si="21"/>
        <v/>
      </c>
    </row>
    <row r="1362" spans="1:2" x14ac:dyDescent="0.2">
      <c r="A1362" t="str">
        <f>IF(C1362&amp;G1362&amp;D1362&lt;&gt;'Funnel setup'!$K$3&amp;'Funnel setup'!$K$4&amp;'Funnel setup'!$K$6,".",IF(A1361=".",1,A1361+1))</f>
        <v>.</v>
      </c>
      <c r="B1362" s="244" t="str">
        <f t="shared" si="21"/>
        <v/>
      </c>
    </row>
    <row r="1363" spans="1:2" x14ac:dyDescent="0.2">
      <c r="A1363" t="str">
        <f>IF(C1363&amp;G1363&amp;D1363&lt;&gt;'Funnel setup'!$K$3&amp;'Funnel setup'!$K$4&amp;'Funnel setup'!$K$6,".",IF(A1362=".",1,A1362+1))</f>
        <v>.</v>
      </c>
      <c r="B1363" s="244" t="str">
        <f t="shared" si="21"/>
        <v/>
      </c>
    </row>
    <row r="1364" spans="1:2" x14ac:dyDescent="0.2">
      <c r="A1364" t="str">
        <f>IF(C1364&amp;G1364&amp;D1364&lt;&gt;'Funnel setup'!$K$3&amp;'Funnel setup'!$K$4&amp;'Funnel setup'!$K$6,".",IF(A1363=".",1,A1363+1))</f>
        <v>.</v>
      </c>
      <c r="B1364" s="244" t="str">
        <f t="shared" si="21"/>
        <v/>
      </c>
    </row>
    <row r="1365" spans="1:2" x14ac:dyDescent="0.2">
      <c r="A1365" t="str">
        <f>IF(C1365&amp;G1365&amp;D1365&lt;&gt;'Funnel setup'!$K$3&amp;'Funnel setup'!$K$4&amp;'Funnel setup'!$K$6,".",IF(A1364=".",1,A1364+1))</f>
        <v>.</v>
      </c>
      <c r="B1365" s="244" t="str">
        <f t="shared" si="21"/>
        <v/>
      </c>
    </row>
    <row r="1366" spans="1:2" x14ac:dyDescent="0.2">
      <c r="A1366" t="str">
        <f>IF(C1366&amp;G1366&amp;D1366&lt;&gt;'Funnel setup'!$K$3&amp;'Funnel setup'!$K$4&amp;'Funnel setup'!$K$6,".",IF(A1365=".",1,A1365+1))</f>
        <v>.</v>
      </c>
      <c r="B1366" s="244" t="str">
        <f t="shared" si="21"/>
        <v/>
      </c>
    </row>
    <row r="1367" spans="1:2" x14ac:dyDescent="0.2">
      <c r="A1367" t="str">
        <f>IF(C1367&amp;G1367&amp;D1367&lt;&gt;'Funnel setup'!$K$3&amp;'Funnel setup'!$K$4&amp;'Funnel setup'!$K$6,".",IF(A1366=".",1,A1366+1))</f>
        <v>.</v>
      </c>
      <c r="B1367" s="244" t="str">
        <f t="shared" si="21"/>
        <v/>
      </c>
    </row>
    <row r="1368" spans="1:2" x14ac:dyDescent="0.2">
      <c r="A1368" t="str">
        <f>IF(C1368&amp;G1368&amp;D1368&lt;&gt;'Funnel setup'!$K$3&amp;'Funnel setup'!$K$4&amp;'Funnel setup'!$K$6,".",IF(A1367=".",1,A1367+1))</f>
        <v>.</v>
      </c>
      <c r="B1368" s="244" t="str">
        <f t="shared" si="21"/>
        <v/>
      </c>
    </row>
    <row r="1369" spans="1:2" x14ac:dyDescent="0.2">
      <c r="A1369" t="str">
        <f>IF(C1369&amp;G1369&amp;D1369&lt;&gt;'Funnel setup'!$K$3&amp;'Funnel setup'!$K$4&amp;'Funnel setup'!$K$6,".",IF(A1368=".",1,A1368+1))</f>
        <v>.</v>
      </c>
      <c r="B1369" s="244" t="str">
        <f t="shared" si="21"/>
        <v/>
      </c>
    </row>
    <row r="1370" spans="1:2" x14ac:dyDescent="0.2">
      <c r="A1370" t="str">
        <f>IF(C1370&amp;G1370&amp;D1370&lt;&gt;'Funnel setup'!$K$3&amp;'Funnel setup'!$K$4&amp;'Funnel setup'!$K$6,".",IF(A1369=".",1,A1369+1))</f>
        <v>.</v>
      </c>
      <c r="B1370" s="244" t="str">
        <f t="shared" si="21"/>
        <v/>
      </c>
    </row>
    <row r="1371" spans="1:2" x14ac:dyDescent="0.2">
      <c r="A1371" t="str">
        <f>IF(C1371&amp;G1371&amp;D1371&lt;&gt;'Funnel setup'!$K$3&amp;'Funnel setup'!$K$4&amp;'Funnel setup'!$K$6,".",IF(A1370=".",1,A1370+1))</f>
        <v>.</v>
      </c>
      <c r="B1371" s="244" t="str">
        <f t="shared" si="21"/>
        <v/>
      </c>
    </row>
    <row r="1372" spans="1:2" x14ac:dyDescent="0.2">
      <c r="A1372" t="str">
        <f>IF(C1372&amp;G1372&amp;D1372&lt;&gt;'Funnel setup'!$K$3&amp;'Funnel setup'!$K$4&amp;'Funnel setup'!$K$6,".",IF(A1371=".",1,A1371+1))</f>
        <v>.</v>
      </c>
      <c r="B1372" s="244" t="str">
        <f t="shared" si="21"/>
        <v/>
      </c>
    </row>
    <row r="1373" spans="1:2" x14ac:dyDescent="0.2">
      <c r="A1373" t="str">
        <f>IF(C1373&amp;G1373&amp;D1373&lt;&gt;'Funnel setup'!$K$3&amp;'Funnel setup'!$K$4&amp;'Funnel setup'!$K$6,".",IF(A1372=".",1,A1372+1))</f>
        <v>.</v>
      </c>
      <c r="B1373" s="244" t="str">
        <f t="shared" si="21"/>
        <v/>
      </c>
    </row>
    <row r="1374" spans="1:2" x14ac:dyDescent="0.2">
      <c r="A1374" t="str">
        <f>IF(C1374&amp;G1374&amp;D1374&lt;&gt;'Funnel setup'!$K$3&amp;'Funnel setup'!$K$4&amp;'Funnel setup'!$K$6,".",IF(A1373=".",1,A1373+1))</f>
        <v>.</v>
      </c>
      <c r="B1374" s="244" t="str">
        <f t="shared" si="21"/>
        <v/>
      </c>
    </row>
    <row r="1375" spans="1:2" x14ac:dyDescent="0.2">
      <c r="A1375" t="str">
        <f>IF(C1375&amp;G1375&amp;D1375&lt;&gt;'Funnel setup'!$K$3&amp;'Funnel setup'!$K$4&amp;'Funnel setup'!$K$6,".",IF(A1374=".",1,A1374+1))</f>
        <v>.</v>
      </c>
      <c r="B1375" s="244" t="str">
        <f t="shared" si="21"/>
        <v/>
      </c>
    </row>
    <row r="1376" spans="1:2" x14ac:dyDescent="0.2">
      <c r="A1376" t="str">
        <f>IF(C1376&amp;G1376&amp;D1376&lt;&gt;'Funnel setup'!$K$3&amp;'Funnel setup'!$K$4&amp;'Funnel setup'!$K$6,".",IF(A1375=".",1,A1375+1))</f>
        <v>.</v>
      </c>
      <c r="B1376" s="244" t="str">
        <f t="shared" si="21"/>
        <v/>
      </c>
    </row>
    <row r="1377" spans="1:2" x14ac:dyDescent="0.2">
      <c r="A1377" t="str">
        <f>IF(C1377&amp;G1377&amp;D1377&lt;&gt;'Funnel setup'!$K$3&amp;'Funnel setup'!$K$4&amp;'Funnel setup'!$K$6,".",IF(A1376=".",1,A1376+1))</f>
        <v>.</v>
      </c>
      <c r="B1377" s="244" t="str">
        <f t="shared" si="21"/>
        <v/>
      </c>
    </row>
    <row r="1378" spans="1:2" x14ac:dyDescent="0.2">
      <c r="A1378" t="str">
        <f>IF(C1378&amp;G1378&amp;D1378&lt;&gt;'Funnel setup'!$K$3&amp;'Funnel setup'!$K$4&amp;'Funnel setup'!$K$6,".",IF(A1377=".",1,A1377+1))</f>
        <v>.</v>
      </c>
      <c r="B1378" s="244" t="str">
        <f t="shared" si="21"/>
        <v/>
      </c>
    </row>
    <row r="1379" spans="1:2" x14ac:dyDescent="0.2">
      <c r="A1379" t="str">
        <f>IF(C1379&amp;G1379&amp;D1379&lt;&gt;'Funnel setup'!$K$3&amp;'Funnel setup'!$K$4&amp;'Funnel setup'!$K$6,".",IF(A1378=".",1,A1378+1))</f>
        <v>.</v>
      </c>
      <c r="B1379" s="244" t="str">
        <f t="shared" si="21"/>
        <v/>
      </c>
    </row>
    <row r="1380" spans="1:2" x14ac:dyDescent="0.2">
      <c r="A1380" t="str">
        <f>IF(C1380&amp;G1380&amp;D1380&lt;&gt;'Funnel setup'!$K$3&amp;'Funnel setup'!$K$4&amp;'Funnel setup'!$K$6,".",IF(A1379=".",1,A1379+1))</f>
        <v>.</v>
      </c>
      <c r="B1380" s="244" t="str">
        <f t="shared" si="21"/>
        <v/>
      </c>
    </row>
    <row r="1381" spans="1:2" x14ac:dyDescent="0.2">
      <c r="A1381" t="str">
        <f>IF(C1381&amp;G1381&amp;D1381&lt;&gt;'Funnel setup'!$K$3&amp;'Funnel setup'!$K$4&amp;'Funnel setup'!$K$6,".",IF(A1380=".",1,A1380+1))</f>
        <v>.</v>
      </c>
      <c r="B1381" s="244" t="str">
        <f t="shared" si="21"/>
        <v/>
      </c>
    </row>
    <row r="1382" spans="1:2" x14ac:dyDescent="0.2">
      <c r="A1382" t="str">
        <f>IF(C1382&amp;G1382&amp;D1382&lt;&gt;'Funnel setup'!$K$3&amp;'Funnel setup'!$K$4&amp;'Funnel setup'!$K$6,".",IF(A1381=".",1,A1381+1))</f>
        <v>.</v>
      </c>
      <c r="B1382" s="244" t="str">
        <f t="shared" si="21"/>
        <v/>
      </c>
    </row>
    <row r="1383" spans="1:2" x14ac:dyDescent="0.2">
      <c r="A1383" t="str">
        <f>IF(C1383&amp;G1383&amp;D1383&lt;&gt;'Funnel setup'!$K$3&amp;'Funnel setup'!$K$4&amp;'Funnel setup'!$K$6,".",IF(A1382=".",1,A1382+1))</f>
        <v>.</v>
      </c>
      <c r="B1383" s="244" t="str">
        <f t="shared" si="21"/>
        <v/>
      </c>
    </row>
    <row r="1384" spans="1:2" x14ac:dyDescent="0.2">
      <c r="A1384" t="str">
        <f>IF(C1384&amp;G1384&amp;D1384&lt;&gt;'Funnel setup'!$K$3&amp;'Funnel setup'!$K$4&amp;'Funnel setup'!$K$6,".",IF(A1383=".",1,A1383+1))</f>
        <v>.</v>
      </c>
      <c r="B1384" s="244" t="str">
        <f t="shared" si="21"/>
        <v/>
      </c>
    </row>
    <row r="1385" spans="1:2" x14ac:dyDescent="0.2">
      <c r="A1385" t="str">
        <f>IF(C1385&amp;G1385&amp;D1385&lt;&gt;'Funnel setup'!$K$3&amp;'Funnel setup'!$K$4&amp;'Funnel setup'!$K$6,".",IF(A1384=".",1,A1384+1))</f>
        <v>.</v>
      </c>
      <c r="B1385" s="244" t="str">
        <f t="shared" si="21"/>
        <v/>
      </c>
    </row>
    <row r="1386" spans="1:2" x14ac:dyDescent="0.2">
      <c r="A1386" t="str">
        <f>IF(C1386&amp;G1386&amp;D1386&lt;&gt;'Funnel setup'!$K$3&amp;'Funnel setup'!$K$4&amp;'Funnel setup'!$K$6,".",IF(A1385=".",1,A1385+1))</f>
        <v>.</v>
      </c>
      <c r="B1386" s="244" t="str">
        <f t="shared" si="21"/>
        <v/>
      </c>
    </row>
    <row r="1387" spans="1:2" x14ac:dyDescent="0.2">
      <c r="A1387" t="str">
        <f>IF(C1387&amp;G1387&amp;D1387&lt;&gt;'Funnel setup'!$K$3&amp;'Funnel setup'!$K$4&amp;'Funnel setup'!$K$6,".",IF(A1386=".",1,A1386+1))</f>
        <v>.</v>
      </c>
      <c r="B1387" s="244" t="str">
        <f t="shared" si="21"/>
        <v/>
      </c>
    </row>
    <row r="1388" spans="1:2" x14ac:dyDescent="0.2">
      <c r="A1388" t="str">
        <f>IF(C1388&amp;G1388&amp;D1388&lt;&gt;'Funnel setup'!$K$3&amp;'Funnel setup'!$K$4&amp;'Funnel setup'!$K$6,".",IF(A1387=".",1,A1387+1))</f>
        <v>.</v>
      </c>
      <c r="B1388" s="244" t="str">
        <f t="shared" si="21"/>
        <v/>
      </c>
    </row>
    <row r="1389" spans="1:2" x14ac:dyDescent="0.2">
      <c r="A1389" t="str">
        <f>IF(C1389&amp;G1389&amp;D1389&lt;&gt;'Funnel setup'!$K$3&amp;'Funnel setup'!$K$4&amp;'Funnel setup'!$K$6,".",IF(A1388=".",1,A1388+1))</f>
        <v>.</v>
      </c>
      <c r="B1389" s="244" t="str">
        <f t="shared" si="21"/>
        <v/>
      </c>
    </row>
    <row r="1390" spans="1:2" x14ac:dyDescent="0.2">
      <c r="A1390" t="str">
        <f>IF(C1390&amp;G1390&amp;D1390&lt;&gt;'Funnel setup'!$K$3&amp;'Funnel setup'!$K$4&amp;'Funnel setup'!$K$6,".",IF(A1389=".",1,A1389+1))</f>
        <v>.</v>
      </c>
      <c r="B1390" s="244" t="str">
        <f t="shared" si="21"/>
        <v/>
      </c>
    </row>
    <row r="1391" spans="1:2" x14ac:dyDescent="0.2">
      <c r="A1391" t="str">
        <f>IF(C1391&amp;G1391&amp;D1391&lt;&gt;'Funnel setup'!$K$3&amp;'Funnel setup'!$K$4&amp;'Funnel setup'!$K$6,".",IF(A1390=".",1,A1390+1))</f>
        <v>.</v>
      </c>
      <c r="B1391" s="244" t="str">
        <f t="shared" si="21"/>
        <v/>
      </c>
    </row>
    <row r="1392" spans="1:2" x14ac:dyDescent="0.2">
      <c r="A1392" t="str">
        <f>IF(C1392&amp;G1392&amp;D1392&lt;&gt;'Funnel setup'!$K$3&amp;'Funnel setup'!$K$4&amp;'Funnel setup'!$K$6,".",IF(A1391=".",1,A1391+1))</f>
        <v>.</v>
      </c>
      <c r="B1392" s="244" t="str">
        <f t="shared" si="21"/>
        <v/>
      </c>
    </row>
    <row r="1393" spans="1:2" x14ac:dyDescent="0.2">
      <c r="A1393" t="str">
        <f>IF(C1393&amp;G1393&amp;D1393&lt;&gt;'Funnel setup'!$K$3&amp;'Funnel setup'!$K$4&amp;'Funnel setup'!$K$6,".",IF(A1392=".",1,A1392+1))</f>
        <v>.</v>
      </c>
      <c r="B1393" s="244" t="str">
        <f t="shared" si="21"/>
        <v/>
      </c>
    </row>
    <row r="1394" spans="1:2" x14ac:dyDescent="0.2">
      <c r="A1394" t="str">
        <f>IF(C1394&amp;G1394&amp;D1394&lt;&gt;'Funnel setup'!$K$3&amp;'Funnel setup'!$K$4&amp;'Funnel setup'!$K$6,".",IF(A1393=".",1,A1393+1))</f>
        <v>.</v>
      </c>
      <c r="B1394" s="244" t="str">
        <f t="shared" si="21"/>
        <v/>
      </c>
    </row>
    <row r="1395" spans="1:2" x14ac:dyDescent="0.2">
      <c r="A1395" t="str">
        <f>IF(C1395&amp;G1395&amp;D1395&lt;&gt;'Funnel setup'!$K$3&amp;'Funnel setup'!$K$4&amp;'Funnel setup'!$K$6,".",IF(A1394=".",1,A1394+1))</f>
        <v>.</v>
      </c>
      <c r="B1395" s="244" t="str">
        <f t="shared" si="21"/>
        <v/>
      </c>
    </row>
    <row r="1396" spans="1:2" x14ac:dyDescent="0.2">
      <c r="A1396" t="str">
        <f>IF(C1396&amp;G1396&amp;D1396&lt;&gt;'Funnel setup'!$K$3&amp;'Funnel setup'!$K$4&amp;'Funnel setup'!$K$6,".",IF(A1395=".",1,A1395+1))</f>
        <v>.</v>
      </c>
      <c r="B1396" s="244" t="str">
        <f t="shared" si="21"/>
        <v/>
      </c>
    </row>
    <row r="1397" spans="1:2" x14ac:dyDescent="0.2">
      <c r="A1397" t="str">
        <f>IF(C1397&amp;G1397&amp;D1397&lt;&gt;'Funnel setup'!$K$3&amp;'Funnel setup'!$K$4&amp;'Funnel setup'!$K$6,".",IF(A1396=".",1,A1396+1))</f>
        <v>.</v>
      </c>
      <c r="B1397" s="244" t="str">
        <f t="shared" si="21"/>
        <v/>
      </c>
    </row>
    <row r="1398" spans="1:2" x14ac:dyDescent="0.2">
      <c r="A1398" t="str">
        <f>IF(C1398&amp;G1398&amp;D1398&lt;&gt;'Funnel setup'!$K$3&amp;'Funnel setup'!$K$4&amp;'Funnel setup'!$K$6,".",IF(A1397=".",1,A1397+1))</f>
        <v>.</v>
      </c>
      <c r="B1398" s="244" t="str">
        <f t="shared" si="21"/>
        <v/>
      </c>
    </row>
    <row r="1399" spans="1:2" x14ac:dyDescent="0.2">
      <c r="A1399" t="str">
        <f>IF(C1399&amp;G1399&amp;D1399&lt;&gt;'Funnel setup'!$K$3&amp;'Funnel setup'!$K$4&amp;'Funnel setup'!$K$6,".",IF(A1398=".",1,A1398+1))</f>
        <v>.</v>
      </c>
      <c r="B1399" s="244" t="str">
        <f t="shared" si="21"/>
        <v/>
      </c>
    </row>
    <row r="1400" spans="1:2" x14ac:dyDescent="0.2">
      <c r="A1400" t="str">
        <f>IF(C1400&amp;G1400&amp;D1400&lt;&gt;'Funnel setup'!$K$3&amp;'Funnel setup'!$K$4&amp;'Funnel setup'!$K$6,".",IF(A1399=".",1,A1399+1))</f>
        <v>.</v>
      </c>
      <c r="B1400" s="244" t="str">
        <f t="shared" si="21"/>
        <v/>
      </c>
    </row>
    <row r="1401" spans="1:2" x14ac:dyDescent="0.2">
      <c r="A1401" t="str">
        <f>IF(C1401&amp;G1401&amp;D1401&lt;&gt;'Funnel setup'!$K$3&amp;'Funnel setup'!$K$4&amp;'Funnel setup'!$K$6,".",IF(A1400=".",1,A1400+1))</f>
        <v>.</v>
      </c>
      <c r="B1401" s="244" t="str">
        <f t="shared" si="21"/>
        <v/>
      </c>
    </row>
    <row r="1402" spans="1:2" x14ac:dyDescent="0.2">
      <c r="A1402" t="str">
        <f>IF(C1402&amp;G1402&amp;D1402&lt;&gt;'Funnel setup'!$K$3&amp;'Funnel setup'!$K$4&amp;'Funnel setup'!$K$6,".",IF(A1401=".",1,A1401+1))</f>
        <v>.</v>
      </c>
      <c r="B1402" s="244" t="str">
        <f t="shared" si="21"/>
        <v/>
      </c>
    </row>
    <row r="1403" spans="1:2" x14ac:dyDescent="0.2">
      <c r="A1403" t="str">
        <f>IF(C1403&amp;G1403&amp;D1403&lt;&gt;'Funnel setup'!$K$3&amp;'Funnel setup'!$K$4&amp;'Funnel setup'!$K$6,".",IF(A1402=".",1,A1402+1))</f>
        <v>.</v>
      </c>
      <c r="B1403" s="244" t="str">
        <f t="shared" si="21"/>
        <v/>
      </c>
    </row>
    <row r="1404" spans="1:2" x14ac:dyDescent="0.2">
      <c r="A1404" t="str">
        <f>IF(C1404&amp;G1404&amp;D1404&lt;&gt;'Funnel setup'!$K$3&amp;'Funnel setup'!$K$4&amp;'Funnel setup'!$K$6,".",IF(A1403=".",1,A1403+1))</f>
        <v>.</v>
      </c>
      <c r="B1404" s="244" t="str">
        <f t="shared" si="21"/>
        <v/>
      </c>
    </row>
    <row r="1405" spans="1:2" x14ac:dyDescent="0.2">
      <c r="A1405" t="str">
        <f>IF(C1405&amp;G1405&amp;D1405&lt;&gt;'Funnel setup'!$K$3&amp;'Funnel setup'!$K$4&amp;'Funnel setup'!$K$6,".",IF(A1404=".",1,A1404+1))</f>
        <v>.</v>
      </c>
      <c r="B1405" s="244" t="str">
        <f t="shared" si="21"/>
        <v/>
      </c>
    </row>
    <row r="1406" spans="1:2" x14ac:dyDescent="0.2">
      <c r="A1406" t="str">
        <f>IF(C1406&amp;G1406&amp;D1406&lt;&gt;'Funnel setup'!$K$3&amp;'Funnel setup'!$K$4&amp;'Funnel setup'!$K$6,".",IF(A1405=".",1,A1405+1))</f>
        <v>.</v>
      </c>
      <c r="B1406" s="244" t="str">
        <f t="shared" si="21"/>
        <v/>
      </c>
    </row>
    <row r="1407" spans="1:2" x14ac:dyDescent="0.2">
      <c r="A1407" t="str">
        <f>IF(C1407&amp;G1407&amp;D1407&lt;&gt;'Funnel setup'!$K$3&amp;'Funnel setup'!$K$4&amp;'Funnel setup'!$K$6,".",IF(A1406=".",1,A1406+1))</f>
        <v>.</v>
      </c>
      <c r="B1407" s="244" t="str">
        <f t="shared" si="21"/>
        <v/>
      </c>
    </row>
    <row r="1408" spans="1:2" x14ac:dyDescent="0.2">
      <c r="A1408" t="str">
        <f>IF(C1408&amp;G1408&amp;D1408&lt;&gt;'Funnel setup'!$K$3&amp;'Funnel setup'!$K$4&amp;'Funnel setup'!$K$6,".",IF(A1407=".",1,A1407+1))</f>
        <v>.</v>
      </c>
      <c r="B1408" s="244" t="str">
        <f t="shared" si="21"/>
        <v/>
      </c>
    </row>
    <row r="1409" spans="1:2" x14ac:dyDescent="0.2">
      <c r="A1409" t="str">
        <f>IF(C1409&amp;G1409&amp;D1409&lt;&gt;'Funnel setup'!$K$3&amp;'Funnel setup'!$K$4&amp;'Funnel setup'!$K$6,".",IF(A1408=".",1,A1408+1))</f>
        <v>.</v>
      </c>
      <c r="B1409" s="244" t="str">
        <f t="shared" si="21"/>
        <v/>
      </c>
    </row>
    <row r="1410" spans="1:2" x14ac:dyDescent="0.2">
      <c r="A1410" t="str">
        <f>IF(C1410&amp;G1410&amp;D1410&lt;&gt;'Funnel setup'!$K$3&amp;'Funnel setup'!$K$4&amp;'Funnel setup'!$K$6,".",IF(A1409=".",1,A1409+1))</f>
        <v>.</v>
      </c>
      <c r="B1410" s="244" t="str">
        <f t="shared" ref="B1410:B1473" si="22">C1410&amp;D1410&amp;F1410&amp;G1410</f>
        <v/>
      </c>
    </row>
    <row r="1411" spans="1:2" x14ac:dyDescent="0.2">
      <c r="A1411" t="str">
        <f>IF(C1411&amp;G1411&amp;D1411&lt;&gt;'Funnel setup'!$K$3&amp;'Funnel setup'!$K$4&amp;'Funnel setup'!$K$6,".",IF(A1410=".",1,A1410+1))</f>
        <v>.</v>
      </c>
      <c r="B1411" s="244" t="str">
        <f t="shared" si="22"/>
        <v/>
      </c>
    </row>
    <row r="1412" spans="1:2" x14ac:dyDescent="0.2">
      <c r="A1412" t="str">
        <f>IF(C1412&amp;G1412&amp;D1412&lt;&gt;'Funnel setup'!$K$3&amp;'Funnel setup'!$K$4&amp;'Funnel setup'!$K$6,".",IF(A1411=".",1,A1411+1))</f>
        <v>.</v>
      </c>
      <c r="B1412" s="244" t="str">
        <f t="shared" si="22"/>
        <v/>
      </c>
    </row>
    <row r="1413" spans="1:2" x14ac:dyDescent="0.2">
      <c r="A1413" t="str">
        <f>IF(C1413&amp;G1413&amp;D1413&lt;&gt;'Funnel setup'!$K$3&amp;'Funnel setup'!$K$4&amp;'Funnel setup'!$K$6,".",IF(A1412=".",1,A1412+1))</f>
        <v>.</v>
      </c>
      <c r="B1413" s="244" t="str">
        <f t="shared" si="22"/>
        <v/>
      </c>
    </row>
    <row r="1414" spans="1:2" x14ac:dyDescent="0.2">
      <c r="A1414" t="str">
        <f>IF(C1414&amp;G1414&amp;D1414&lt;&gt;'Funnel setup'!$K$3&amp;'Funnel setup'!$K$4&amp;'Funnel setup'!$K$6,".",IF(A1413=".",1,A1413+1))</f>
        <v>.</v>
      </c>
      <c r="B1414" s="244" t="str">
        <f t="shared" si="22"/>
        <v/>
      </c>
    </row>
    <row r="1415" spans="1:2" x14ac:dyDescent="0.2">
      <c r="A1415" t="str">
        <f>IF(C1415&amp;G1415&amp;D1415&lt;&gt;'Funnel setup'!$K$3&amp;'Funnel setup'!$K$4&amp;'Funnel setup'!$K$6,".",IF(A1414=".",1,A1414+1))</f>
        <v>.</v>
      </c>
      <c r="B1415" s="244" t="str">
        <f t="shared" si="22"/>
        <v/>
      </c>
    </row>
    <row r="1416" spans="1:2" x14ac:dyDescent="0.2">
      <c r="A1416" t="str">
        <f>IF(C1416&amp;G1416&amp;D1416&lt;&gt;'Funnel setup'!$K$3&amp;'Funnel setup'!$K$4&amp;'Funnel setup'!$K$6,".",IF(A1415=".",1,A1415+1))</f>
        <v>.</v>
      </c>
      <c r="B1416" s="244" t="str">
        <f t="shared" si="22"/>
        <v/>
      </c>
    </row>
    <row r="1417" spans="1:2" x14ac:dyDescent="0.2">
      <c r="A1417" t="str">
        <f>IF(C1417&amp;G1417&amp;D1417&lt;&gt;'Funnel setup'!$K$3&amp;'Funnel setup'!$K$4&amp;'Funnel setup'!$K$6,".",IF(A1416=".",1,A1416+1))</f>
        <v>.</v>
      </c>
      <c r="B1417" s="244" t="str">
        <f t="shared" si="22"/>
        <v/>
      </c>
    </row>
    <row r="1418" spans="1:2" x14ac:dyDescent="0.2">
      <c r="A1418" t="str">
        <f>IF(C1418&amp;G1418&amp;D1418&lt;&gt;'Funnel setup'!$K$3&amp;'Funnel setup'!$K$4&amp;'Funnel setup'!$K$6,".",IF(A1417=".",1,A1417+1))</f>
        <v>.</v>
      </c>
      <c r="B1418" s="244" t="str">
        <f t="shared" si="22"/>
        <v/>
      </c>
    </row>
    <row r="1419" spans="1:2" x14ac:dyDescent="0.2">
      <c r="A1419" t="str">
        <f>IF(C1419&amp;G1419&amp;D1419&lt;&gt;'Funnel setup'!$K$3&amp;'Funnel setup'!$K$4&amp;'Funnel setup'!$K$6,".",IF(A1418=".",1,A1418+1))</f>
        <v>.</v>
      </c>
      <c r="B1419" s="244" t="str">
        <f t="shared" si="22"/>
        <v/>
      </c>
    </row>
    <row r="1420" spans="1:2" x14ac:dyDescent="0.2">
      <c r="A1420" t="str">
        <f>IF(C1420&amp;G1420&amp;D1420&lt;&gt;'Funnel setup'!$K$3&amp;'Funnel setup'!$K$4&amp;'Funnel setup'!$K$6,".",IF(A1419=".",1,A1419+1))</f>
        <v>.</v>
      </c>
      <c r="B1420" s="244" t="str">
        <f t="shared" si="22"/>
        <v/>
      </c>
    </row>
    <row r="1421" spans="1:2" x14ac:dyDescent="0.2">
      <c r="A1421" t="str">
        <f>IF(C1421&amp;G1421&amp;D1421&lt;&gt;'Funnel setup'!$K$3&amp;'Funnel setup'!$K$4&amp;'Funnel setup'!$K$6,".",IF(A1420=".",1,A1420+1))</f>
        <v>.</v>
      </c>
      <c r="B1421" s="244" t="str">
        <f t="shared" si="22"/>
        <v/>
      </c>
    </row>
    <row r="1422" spans="1:2" x14ac:dyDescent="0.2">
      <c r="A1422" t="str">
        <f>IF(C1422&amp;G1422&amp;D1422&lt;&gt;'Funnel setup'!$K$3&amp;'Funnel setup'!$K$4&amp;'Funnel setup'!$K$6,".",IF(A1421=".",1,A1421+1))</f>
        <v>.</v>
      </c>
      <c r="B1422" s="244" t="str">
        <f t="shared" si="22"/>
        <v/>
      </c>
    </row>
    <row r="1423" spans="1:2" x14ac:dyDescent="0.2">
      <c r="A1423" t="str">
        <f>IF(C1423&amp;G1423&amp;D1423&lt;&gt;'Funnel setup'!$K$3&amp;'Funnel setup'!$K$4&amp;'Funnel setup'!$K$6,".",IF(A1422=".",1,A1422+1))</f>
        <v>.</v>
      </c>
      <c r="B1423" s="244" t="str">
        <f t="shared" si="22"/>
        <v/>
      </c>
    </row>
    <row r="1424" spans="1:2" x14ac:dyDescent="0.2">
      <c r="A1424" t="str">
        <f>IF(C1424&amp;G1424&amp;D1424&lt;&gt;'Funnel setup'!$K$3&amp;'Funnel setup'!$K$4&amp;'Funnel setup'!$K$6,".",IF(A1423=".",1,A1423+1))</f>
        <v>.</v>
      </c>
      <c r="B1424" s="244" t="str">
        <f t="shared" si="22"/>
        <v/>
      </c>
    </row>
    <row r="1425" spans="1:2" x14ac:dyDescent="0.2">
      <c r="A1425" t="str">
        <f>IF(C1425&amp;G1425&amp;D1425&lt;&gt;'Funnel setup'!$K$3&amp;'Funnel setup'!$K$4&amp;'Funnel setup'!$K$6,".",IF(A1424=".",1,A1424+1))</f>
        <v>.</v>
      </c>
      <c r="B1425" s="244" t="str">
        <f t="shared" si="22"/>
        <v/>
      </c>
    </row>
    <row r="1426" spans="1:2" x14ac:dyDescent="0.2">
      <c r="A1426" t="str">
        <f>IF(C1426&amp;G1426&amp;D1426&lt;&gt;'Funnel setup'!$K$3&amp;'Funnel setup'!$K$4&amp;'Funnel setup'!$K$6,".",IF(A1425=".",1,A1425+1))</f>
        <v>.</v>
      </c>
      <c r="B1426" s="244" t="str">
        <f t="shared" si="22"/>
        <v/>
      </c>
    </row>
    <row r="1427" spans="1:2" x14ac:dyDescent="0.2">
      <c r="A1427" t="str">
        <f>IF(C1427&amp;G1427&amp;D1427&lt;&gt;'Funnel setup'!$K$3&amp;'Funnel setup'!$K$4&amp;'Funnel setup'!$K$6,".",IF(A1426=".",1,A1426+1))</f>
        <v>.</v>
      </c>
      <c r="B1427" s="244" t="str">
        <f t="shared" si="22"/>
        <v/>
      </c>
    </row>
    <row r="1428" spans="1:2" x14ac:dyDescent="0.2">
      <c r="A1428" t="str">
        <f>IF(C1428&amp;G1428&amp;D1428&lt;&gt;'Funnel setup'!$K$3&amp;'Funnel setup'!$K$4&amp;'Funnel setup'!$K$6,".",IF(A1427=".",1,A1427+1))</f>
        <v>.</v>
      </c>
      <c r="B1428" s="244" t="str">
        <f t="shared" si="22"/>
        <v/>
      </c>
    </row>
    <row r="1429" spans="1:2" x14ac:dyDescent="0.2">
      <c r="A1429" t="str">
        <f>IF(C1429&amp;G1429&amp;D1429&lt;&gt;'Funnel setup'!$K$3&amp;'Funnel setup'!$K$4&amp;'Funnel setup'!$K$6,".",IF(A1428=".",1,A1428+1))</f>
        <v>.</v>
      </c>
      <c r="B1429" s="244" t="str">
        <f t="shared" si="22"/>
        <v/>
      </c>
    </row>
    <row r="1430" spans="1:2" x14ac:dyDescent="0.2">
      <c r="A1430" t="str">
        <f>IF(C1430&amp;G1430&amp;D1430&lt;&gt;'Funnel setup'!$K$3&amp;'Funnel setup'!$K$4&amp;'Funnel setup'!$K$6,".",IF(A1429=".",1,A1429+1))</f>
        <v>.</v>
      </c>
      <c r="B1430" s="244" t="str">
        <f t="shared" si="22"/>
        <v/>
      </c>
    </row>
    <row r="1431" spans="1:2" x14ac:dyDescent="0.2">
      <c r="A1431" t="str">
        <f>IF(C1431&amp;G1431&amp;D1431&lt;&gt;'Funnel setup'!$K$3&amp;'Funnel setup'!$K$4&amp;'Funnel setup'!$K$6,".",IF(A1430=".",1,A1430+1))</f>
        <v>.</v>
      </c>
      <c r="B1431" s="244" t="str">
        <f t="shared" si="22"/>
        <v/>
      </c>
    </row>
    <row r="1432" spans="1:2" x14ac:dyDescent="0.2">
      <c r="A1432" t="str">
        <f>IF(C1432&amp;G1432&amp;D1432&lt;&gt;'Funnel setup'!$K$3&amp;'Funnel setup'!$K$4&amp;'Funnel setup'!$K$6,".",IF(A1431=".",1,A1431+1))</f>
        <v>.</v>
      </c>
      <c r="B1432" s="244" t="str">
        <f t="shared" si="22"/>
        <v/>
      </c>
    </row>
    <row r="1433" spans="1:2" x14ac:dyDescent="0.2">
      <c r="A1433" t="str">
        <f>IF(C1433&amp;G1433&amp;D1433&lt;&gt;'Funnel setup'!$K$3&amp;'Funnel setup'!$K$4&amp;'Funnel setup'!$K$6,".",IF(A1432=".",1,A1432+1))</f>
        <v>.</v>
      </c>
      <c r="B1433" s="244" t="str">
        <f t="shared" si="22"/>
        <v/>
      </c>
    </row>
    <row r="1434" spans="1:2" x14ac:dyDescent="0.2">
      <c r="A1434" t="str">
        <f>IF(C1434&amp;G1434&amp;D1434&lt;&gt;'Funnel setup'!$K$3&amp;'Funnel setup'!$K$4&amp;'Funnel setup'!$K$6,".",IF(A1433=".",1,A1433+1))</f>
        <v>.</v>
      </c>
      <c r="B1434" s="244" t="str">
        <f t="shared" si="22"/>
        <v/>
      </c>
    </row>
    <row r="1435" spans="1:2" x14ac:dyDescent="0.2">
      <c r="A1435" t="str">
        <f>IF(C1435&amp;G1435&amp;D1435&lt;&gt;'Funnel setup'!$K$3&amp;'Funnel setup'!$K$4&amp;'Funnel setup'!$K$6,".",IF(A1434=".",1,A1434+1))</f>
        <v>.</v>
      </c>
      <c r="B1435" s="244" t="str">
        <f t="shared" si="22"/>
        <v/>
      </c>
    </row>
    <row r="1436" spans="1:2" x14ac:dyDescent="0.2">
      <c r="A1436" t="str">
        <f>IF(C1436&amp;G1436&amp;D1436&lt;&gt;'Funnel setup'!$K$3&amp;'Funnel setup'!$K$4&amp;'Funnel setup'!$K$6,".",IF(A1435=".",1,A1435+1))</f>
        <v>.</v>
      </c>
      <c r="B1436" s="244" t="str">
        <f t="shared" si="22"/>
        <v/>
      </c>
    </row>
    <row r="1437" spans="1:2" x14ac:dyDescent="0.2">
      <c r="A1437" t="str">
        <f>IF(C1437&amp;G1437&amp;D1437&lt;&gt;'Funnel setup'!$K$3&amp;'Funnel setup'!$K$4&amp;'Funnel setup'!$K$6,".",IF(A1436=".",1,A1436+1))</f>
        <v>.</v>
      </c>
      <c r="B1437" s="244" t="str">
        <f t="shared" si="22"/>
        <v/>
      </c>
    </row>
    <row r="1438" spans="1:2" x14ac:dyDescent="0.2">
      <c r="A1438" t="str">
        <f>IF(C1438&amp;G1438&amp;D1438&lt;&gt;'Funnel setup'!$K$3&amp;'Funnel setup'!$K$4&amp;'Funnel setup'!$K$6,".",IF(A1437=".",1,A1437+1))</f>
        <v>.</v>
      </c>
      <c r="B1438" s="244" t="str">
        <f t="shared" si="22"/>
        <v/>
      </c>
    </row>
    <row r="1439" spans="1:2" x14ac:dyDescent="0.2">
      <c r="A1439" t="str">
        <f>IF(C1439&amp;G1439&amp;D1439&lt;&gt;'Funnel setup'!$K$3&amp;'Funnel setup'!$K$4&amp;'Funnel setup'!$K$6,".",IF(A1438=".",1,A1438+1))</f>
        <v>.</v>
      </c>
      <c r="B1439" s="244" t="str">
        <f t="shared" si="22"/>
        <v/>
      </c>
    </row>
    <row r="1440" spans="1:2" x14ac:dyDescent="0.2">
      <c r="A1440" t="str">
        <f>IF(C1440&amp;G1440&amp;D1440&lt;&gt;'Funnel setup'!$K$3&amp;'Funnel setup'!$K$4&amp;'Funnel setup'!$K$6,".",IF(A1439=".",1,A1439+1))</f>
        <v>.</v>
      </c>
      <c r="B1440" s="244" t="str">
        <f t="shared" si="22"/>
        <v/>
      </c>
    </row>
    <row r="1441" spans="1:2" x14ac:dyDescent="0.2">
      <c r="A1441" t="str">
        <f>IF(C1441&amp;G1441&amp;D1441&lt;&gt;'Funnel setup'!$K$3&amp;'Funnel setup'!$K$4&amp;'Funnel setup'!$K$6,".",IF(A1440=".",1,A1440+1))</f>
        <v>.</v>
      </c>
      <c r="B1441" s="244" t="str">
        <f t="shared" si="22"/>
        <v/>
      </c>
    </row>
    <row r="1442" spans="1:2" x14ac:dyDescent="0.2">
      <c r="A1442" t="str">
        <f>IF(C1442&amp;G1442&amp;D1442&lt;&gt;'Funnel setup'!$K$3&amp;'Funnel setup'!$K$4&amp;'Funnel setup'!$K$6,".",IF(A1441=".",1,A1441+1))</f>
        <v>.</v>
      </c>
      <c r="B1442" s="244" t="str">
        <f t="shared" si="22"/>
        <v/>
      </c>
    </row>
    <row r="1443" spans="1:2" x14ac:dyDescent="0.2">
      <c r="A1443" t="str">
        <f>IF(C1443&amp;G1443&amp;D1443&lt;&gt;'Funnel setup'!$K$3&amp;'Funnel setup'!$K$4&amp;'Funnel setup'!$K$6,".",IF(A1442=".",1,A1442+1))</f>
        <v>.</v>
      </c>
      <c r="B1443" s="244" t="str">
        <f t="shared" si="22"/>
        <v/>
      </c>
    </row>
    <row r="1444" spans="1:2" x14ac:dyDescent="0.2">
      <c r="A1444" t="str">
        <f>IF(C1444&amp;G1444&amp;D1444&lt;&gt;'Funnel setup'!$K$3&amp;'Funnel setup'!$K$4&amp;'Funnel setup'!$K$6,".",IF(A1443=".",1,A1443+1))</f>
        <v>.</v>
      </c>
      <c r="B1444" s="244" t="str">
        <f t="shared" si="22"/>
        <v/>
      </c>
    </row>
    <row r="1445" spans="1:2" x14ac:dyDescent="0.2">
      <c r="A1445" t="str">
        <f>IF(C1445&amp;G1445&amp;D1445&lt;&gt;'Funnel setup'!$K$3&amp;'Funnel setup'!$K$4&amp;'Funnel setup'!$K$6,".",IF(A1444=".",1,A1444+1))</f>
        <v>.</v>
      </c>
      <c r="B1445" s="244" t="str">
        <f t="shared" si="22"/>
        <v/>
      </c>
    </row>
    <row r="1446" spans="1:2" x14ac:dyDescent="0.2">
      <c r="A1446" t="str">
        <f>IF(C1446&amp;G1446&amp;D1446&lt;&gt;'Funnel setup'!$K$3&amp;'Funnel setup'!$K$4&amp;'Funnel setup'!$K$6,".",IF(A1445=".",1,A1445+1))</f>
        <v>.</v>
      </c>
      <c r="B1446" s="244" t="str">
        <f t="shared" si="22"/>
        <v/>
      </c>
    </row>
    <row r="1447" spans="1:2" x14ac:dyDescent="0.2">
      <c r="A1447" t="str">
        <f>IF(C1447&amp;G1447&amp;D1447&lt;&gt;'Funnel setup'!$K$3&amp;'Funnel setup'!$K$4&amp;'Funnel setup'!$K$6,".",IF(A1446=".",1,A1446+1))</f>
        <v>.</v>
      </c>
      <c r="B1447" s="244" t="str">
        <f t="shared" si="22"/>
        <v/>
      </c>
    </row>
    <row r="1448" spans="1:2" x14ac:dyDescent="0.2">
      <c r="A1448" t="str">
        <f>IF(C1448&amp;G1448&amp;D1448&lt;&gt;'Funnel setup'!$K$3&amp;'Funnel setup'!$K$4&amp;'Funnel setup'!$K$6,".",IF(A1447=".",1,A1447+1))</f>
        <v>.</v>
      </c>
      <c r="B1448" s="244" t="str">
        <f t="shared" si="22"/>
        <v/>
      </c>
    </row>
    <row r="1449" spans="1:2" x14ac:dyDescent="0.2">
      <c r="A1449" t="str">
        <f>IF(C1449&amp;G1449&amp;D1449&lt;&gt;'Funnel setup'!$K$3&amp;'Funnel setup'!$K$4&amp;'Funnel setup'!$K$6,".",IF(A1448=".",1,A1448+1))</f>
        <v>.</v>
      </c>
      <c r="B1449" s="244" t="str">
        <f t="shared" si="22"/>
        <v/>
      </c>
    </row>
    <row r="1450" spans="1:2" x14ac:dyDescent="0.2">
      <c r="A1450" t="str">
        <f>IF(C1450&amp;G1450&amp;D1450&lt;&gt;'Funnel setup'!$K$3&amp;'Funnel setup'!$K$4&amp;'Funnel setup'!$K$6,".",IF(A1449=".",1,A1449+1))</f>
        <v>.</v>
      </c>
      <c r="B1450" s="244" t="str">
        <f t="shared" si="22"/>
        <v/>
      </c>
    </row>
    <row r="1451" spans="1:2" x14ac:dyDescent="0.2">
      <c r="A1451" t="str">
        <f>IF(C1451&amp;G1451&amp;D1451&lt;&gt;'Funnel setup'!$K$3&amp;'Funnel setup'!$K$4&amp;'Funnel setup'!$K$6,".",IF(A1450=".",1,A1450+1))</f>
        <v>.</v>
      </c>
      <c r="B1451" s="244" t="str">
        <f t="shared" si="22"/>
        <v/>
      </c>
    </row>
    <row r="1452" spans="1:2" x14ac:dyDescent="0.2">
      <c r="A1452" t="str">
        <f>IF(C1452&amp;G1452&amp;D1452&lt;&gt;'Funnel setup'!$K$3&amp;'Funnel setup'!$K$4&amp;'Funnel setup'!$K$6,".",IF(A1451=".",1,A1451+1))</f>
        <v>.</v>
      </c>
      <c r="B1452" s="244" t="str">
        <f t="shared" si="22"/>
        <v/>
      </c>
    </row>
    <row r="1453" spans="1:2" x14ac:dyDescent="0.2">
      <c r="A1453" t="str">
        <f>IF(C1453&amp;G1453&amp;D1453&lt;&gt;'Funnel setup'!$K$3&amp;'Funnel setup'!$K$4&amp;'Funnel setup'!$K$6,".",IF(A1452=".",1,A1452+1))</f>
        <v>.</v>
      </c>
      <c r="B1453" s="244" t="str">
        <f t="shared" si="22"/>
        <v/>
      </c>
    </row>
    <row r="1454" spans="1:2" x14ac:dyDescent="0.2">
      <c r="A1454" t="str">
        <f>IF(C1454&amp;G1454&amp;D1454&lt;&gt;'Funnel setup'!$K$3&amp;'Funnel setup'!$K$4&amp;'Funnel setup'!$K$6,".",IF(A1453=".",1,A1453+1))</f>
        <v>.</v>
      </c>
      <c r="B1454" s="244" t="str">
        <f t="shared" si="22"/>
        <v/>
      </c>
    </row>
    <row r="1455" spans="1:2" x14ac:dyDescent="0.2">
      <c r="A1455" t="str">
        <f>IF(C1455&amp;G1455&amp;D1455&lt;&gt;'Funnel setup'!$K$3&amp;'Funnel setup'!$K$4&amp;'Funnel setup'!$K$6,".",IF(A1454=".",1,A1454+1))</f>
        <v>.</v>
      </c>
      <c r="B1455" s="244" t="str">
        <f t="shared" si="22"/>
        <v/>
      </c>
    </row>
    <row r="1456" spans="1:2" x14ac:dyDescent="0.2">
      <c r="A1456" t="str">
        <f>IF(C1456&amp;G1456&amp;D1456&lt;&gt;'Funnel setup'!$K$3&amp;'Funnel setup'!$K$4&amp;'Funnel setup'!$K$6,".",IF(A1455=".",1,A1455+1))</f>
        <v>.</v>
      </c>
      <c r="B1456" s="244" t="str">
        <f t="shared" si="22"/>
        <v/>
      </c>
    </row>
    <row r="1457" spans="1:2" x14ac:dyDescent="0.2">
      <c r="A1457" t="str">
        <f>IF(C1457&amp;G1457&amp;D1457&lt;&gt;'Funnel setup'!$K$3&amp;'Funnel setup'!$K$4&amp;'Funnel setup'!$K$6,".",IF(A1456=".",1,A1456+1))</f>
        <v>.</v>
      </c>
      <c r="B1457" s="244" t="str">
        <f t="shared" si="22"/>
        <v/>
      </c>
    </row>
    <row r="1458" spans="1:2" x14ac:dyDescent="0.2">
      <c r="A1458" t="str">
        <f>IF(C1458&amp;G1458&amp;D1458&lt;&gt;'Funnel setup'!$K$3&amp;'Funnel setup'!$K$4&amp;'Funnel setup'!$K$6,".",IF(A1457=".",1,A1457+1))</f>
        <v>.</v>
      </c>
      <c r="B1458" s="244" t="str">
        <f t="shared" si="22"/>
        <v/>
      </c>
    </row>
    <row r="1459" spans="1:2" x14ac:dyDescent="0.2">
      <c r="A1459" t="str">
        <f>IF(C1459&amp;G1459&amp;D1459&lt;&gt;'Funnel setup'!$K$3&amp;'Funnel setup'!$K$4&amp;'Funnel setup'!$K$6,".",IF(A1458=".",1,A1458+1))</f>
        <v>.</v>
      </c>
      <c r="B1459" s="244" t="str">
        <f t="shared" si="22"/>
        <v/>
      </c>
    </row>
    <row r="1460" spans="1:2" x14ac:dyDescent="0.2">
      <c r="A1460" t="str">
        <f>IF(C1460&amp;G1460&amp;D1460&lt;&gt;'Funnel setup'!$K$3&amp;'Funnel setup'!$K$4&amp;'Funnel setup'!$K$6,".",IF(A1459=".",1,A1459+1))</f>
        <v>.</v>
      </c>
      <c r="B1460" s="244" t="str">
        <f t="shared" si="22"/>
        <v/>
      </c>
    </row>
    <row r="1461" spans="1:2" x14ac:dyDescent="0.2">
      <c r="A1461" t="str">
        <f>IF(C1461&amp;G1461&amp;D1461&lt;&gt;'Funnel setup'!$K$3&amp;'Funnel setup'!$K$4&amp;'Funnel setup'!$K$6,".",IF(A1460=".",1,A1460+1))</f>
        <v>.</v>
      </c>
      <c r="B1461" s="244" t="str">
        <f t="shared" si="22"/>
        <v/>
      </c>
    </row>
    <row r="1462" spans="1:2" x14ac:dyDescent="0.2">
      <c r="A1462" t="str">
        <f>IF(C1462&amp;G1462&amp;D1462&lt;&gt;'Funnel setup'!$K$3&amp;'Funnel setup'!$K$4&amp;'Funnel setup'!$K$6,".",IF(A1461=".",1,A1461+1))</f>
        <v>.</v>
      </c>
      <c r="B1462" s="244" t="str">
        <f t="shared" si="22"/>
        <v/>
      </c>
    </row>
    <row r="1463" spans="1:2" x14ac:dyDescent="0.2">
      <c r="A1463" t="str">
        <f>IF(C1463&amp;G1463&amp;D1463&lt;&gt;'Funnel setup'!$K$3&amp;'Funnel setup'!$K$4&amp;'Funnel setup'!$K$6,".",IF(A1462=".",1,A1462+1))</f>
        <v>.</v>
      </c>
      <c r="B1463" s="244" t="str">
        <f t="shared" si="22"/>
        <v/>
      </c>
    </row>
    <row r="1464" spans="1:2" x14ac:dyDescent="0.2">
      <c r="A1464" t="str">
        <f>IF(C1464&amp;G1464&amp;D1464&lt;&gt;'Funnel setup'!$K$3&amp;'Funnel setup'!$K$4&amp;'Funnel setup'!$K$6,".",IF(A1463=".",1,A1463+1))</f>
        <v>.</v>
      </c>
      <c r="B1464" s="244" t="str">
        <f t="shared" si="22"/>
        <v/>
      </c>
    </row>
    <row r="1465" spans="1:2" x14ac:dyDescent="0.2">
      <c r="A1465" t="str">
        <f>IF(C1465&amp;G1465&amp;D1465&lt;&gt;'Funnel setup'!$K$3&amp;'Funnel setup'!$K$4&amp;'Funnel setup'!$K$6,".",IF(A1464=".",1,A1464+1))</f>
        <v>.</v>
      </c>
      <c r="B1465" s="244" t="str">
        <f t="shared" si="22"/>
        <v/>
      </c>
    </row>
    <row r="1466" spans="1:2" x14ac:dyDescent="0.2">
      <c r="A1466" t="str">
        <f>IF(C1466&amp;G1466&amp;D1466&lt;&gt;'Funnel setup'!$K$3&amp;'Funnel setup'!$K$4&amp;'Funnel setup'!$K$6,".",IF(A1465=".",1,A1465+1))</f>
        <v>.</v>
      </c>
      <c r="B1466" s="244" t="str">
        <f t="shared" si="22"/>
        <v/>
      </c>
    </row>
    <row r="1467" spans="1:2" x14ac:dyDescent="0.2">
      <c r="A1467" t="str">
        <f>IF(C1467&amp;G1467&amp;D1467&lt;&gt;'Funnel setup'!$K$3&amp;'Funnel setup'!$K$4&amp;'Funnel setup'!$K$6,".",IF(A1466=".",1,A1466+1))</f>
        <v>.</v>
      </c>
      <c r="B1467" s="244" t="str">
        <f t="shared" si="22"/>
        <v/>
      </c>
    </row>
    <row r="1468" spans="1:2" x14ac:dyDescent="0.2">
      <c r="A1468" t="str">
        <f>IF(C1468&amp;G1468&amp;D1468&lt;&gt;'Funnel setup'!$K$3&amp;'Funnel setup'!$K$4&amp;'Funnel setup'!$K$6,".",IF(A1467=".",1,A1467+1))</f>
        <v>.</v>
      </c>
      <c r="B1468" s="244" t="str">
        <f t="shared" si="22"/>
        <v/>
      </c>
    </row>
    <row r="1469" spans="1:2" x14ac:dyDescent="0.2">
      <c r="A1469" t="str">
        <f>IF(C1469&amp;G1469&amp;D1469&lt;&gt;'Funnel setup'!$K$3&amp;'Funnel setup'!$K$4&amp;'Funnel setup'!$K$6,".",IF(A1468=".",1,A1468+1))</f>
        <v>.</v>
      </c>
      <c r="B1469" s="244" t="str">
        <f t="shared" si="22"/>
        <v/>
      </c>
    </row>
    <row r="1470" spans="1:2" x14ac:dyDescent="0.2">
      <c r="A1470" t="str">
        <f>IF(C1470&amp;G1470&amp;D1470&lt;&gt;'Funnel setup'!$K$3&amp;'Funnel setup'!$K$4&amp;'Funnel setup'!$K$6,".",IF(A1469=".",1,A1469+1))</f>
        <v>.</v>
      </c>
      <c r="B1470" s="244" t="str">
        <f t="shared" si="22"/>
        <v/>
      </c>
    </row>
    <row r="1471" spans="1:2" x14ac:dyDescent="0.2">
      <c r="A1471" t="str">
        <f>IF(C1471&amp;G1471&amp;D1471&lt;&gt;'Funnel setup'!$K$3&amp;'Funnel setup'!$K$4&amp;'Funnel setup'!$K$6,".",IF(A1470=".",1,A1470+1))</f>
        <v>.</v>
      </c>
      <c r="B1471" s="244" t="str">
        <f t="shared" si="22"/>
        <v/>
      </c>
    </row>
    <row r="1472" spans="1:2" x14ac:dyDescent="0.2">
      <c r="A1472" t="str">
        <f>IF(C1472&amp;G1472&amp;D1472&lt;&gt;'Funnel setup'!$K$3&amp;'Funnel setup'!$K$4&amp;'Funnel setup'!$K$6,".",IF(A1471=".",1,A1471+1))</f>
        <v>.</v>
      </c>
      <c r="B1472" s="244" t="str">
        <f t="shared" si="22"/>
        <v/>
      </c>
    </row>
    <row r="1473" spans="1:2" x14ac:dyDescent="0.2">
      <c r="A1473" t="str">
        <f>IF(C1473&amp;G1473&amp;D1473&lt;&gt;'Funnel setup'!$K$3&amp;'Funnel setup'!$K$4&amp;'Funnel setup'!$K$6,".",IF(A1472=".",1,A1472+1))</f>
        <v>.</v>
      </c>
      <c r="B1473" s="244" t="str">
        <f t="shared" si="22"/>
        <v/>
      </c>
    </row>
    <row r="1474" spans="1:2" x14ac:dyDescent="0.2">
      <c r="A1474" t="str">
        <f>IF(C1474&amp;G1474&amp;D1474&lt;&gt;'Funnel setup'!$K$3&amp;'Funnel setup'!$K$4&amp;'Funnel setup'!$K$6,".",IF(A1473=".",1,A1473+1))</f>
        <v>.</v>
      </c>
      <c r="B1474" s="244" t="str">
        <f t="shared" ref="B1474:B1537" si="23">C1474&amp;D1474&amp;F1474&amp;G1474</f>
        <v/>
      </c>
    </row>
    <row r="1475" spans="1:2" x14ac:dyDescent="0.2">
      <c r="A1475" t="str">
        <f>IF(C1475&amp;G1475&amp;D1475&lt;&gt;'Funnel setup'!$K$3&amp;'Funnel setup'!$K$4&amp;'Funnel setup'!$K$6,".",IF(A1474=".",1,A1474+1))</f>
        <v>.</v>
      </c>
      <c r="B1475" s="244" t="str">
        <f t="shared" si="23"/>
        <v/>
      </c>
    </row>
    <row r="1476" spans="1:2" x14ac:dyDescent="0.2">
      <c r="A1476" t="str">
        <f>IF(C1476&amp;G1476&amp;D1476&lt;&gt;'Funnel setup'!$K$3&amp;'Funnel setup'!$K$4&amp;'Funnel setup'!$K$6,".",IF(A1475=".",1,A1475+1))</f>
        <v>.</v>
      </c>
      <c r="B1476" s="244" t="str">
        <f t="shared" si="23"/>
        <v/>
      </c>
    </row>
    <row r="1477" spans="1:2" x14ac:dyDescent="0.2">
      <c r="A1477" t="str">
        <f>IF(C1477&amp;G1477&amp;D1477&lt;&gt;'Funnel setup'!$K$3&amp;'Funnel setup'!$K$4&amp;'Funnel setup'!$K$6,".",IF(A1476=".",1,A1476+1))</f>
        <v>.</v>
      </c>
      <c r="B1477" s="244" t="str">
        <f t="shared" si="23"/>
        <v/>
      </c>
    </row>
    <row r="1478" spans="1:2" x14ac:dyDescent="0.2">
      <c r="A1478" t="str">
        <f>IF(C1478&amp;G1478&amp;D1478&lt;&gt;'Funnel setup'!$K$3&amp;'Funnel setup'!$K$4&amp;'Funnel setup'!$K$6,".",IF(A1477=".",1,A1477+1))</f>
        <v>.</v>
      </c>
      <c r="B1478" s="244" t="str">
        <f t="shared" si="23"/>
        <v/>
      </c>
    </row>
    <row r="1479" spans="1:2" x14ac:dyDescent="0.2">
      <c r="A1479" t="str">
        <f>IF(C1479&amp;G1479&amp;D1479&lt;&gt;'Funnel setup'!$K$3&amp;'Funnel setup'!$K$4&amp;'Funnel setup'!$K$6,".",IF(A1478=".",1,A1478+1))</f>
        <v>.</v>
      </c>
      <c r="B1479" s="244" t="str">
        <f t="shared" si="23"/>
        <v/>
      </c>
    </row>
    <row r="1480" spans="1:2" x14ac:dyDescent="0.2">
      <c r="A1480" t="str">
        <f>IF(C1480&amp;G1480&amp;D1480&lt;&gt;'Funnel setup'!$K$3&amp;'Funnel setup'!$K$4&amp;'Funnel setup'!$K$6,".",IF(A1479=".",1,A1479+1))</f>
        <v>.</v>
      </c>
      <c r="B1480" s="244" t="str">
        <f t="shared" si="23"/>
        <v/>
      </c>
    </row>
    <row r="1481" spans="1:2" x14ac:dyDescent="0.2">
      <c r="A1481" t="str">
        <f>IF(C1481&amp;G1481&amp;D1481&lt;&gt;'Funnel setup'!$K$3&amp;'Funnel setup'!$K$4&amp;'Funnel setup'!$K$6,".",IF(A1480=".",1,A1480+1))</f>
        <v>.</v>
      </c>
      <c r="B1481" s="244" t="str">
        <f t="shared" si="23"/>
        <v/>
      </c>
    </row>
    <row r="1482" spans="1:2" x14ac:dyDescent="0.2">
      <c r="A1482" t="str">
        <f>IF(C1482&amp;G1482&amp;D1482&lt;&gt;'Funnel setup'!$K$3&amp;'Funnel setup'!$K$4&amp;'Funnel setup'!$K$6,".",IF(A1481=".",1,A1481+1))</f>
        <v>.</v>
      </c>
      <c r="B1482" s="244" t="str">
        <f t="shared" si="23"/>
        <v/>
      </c>
    </row>
    <row r="1483" spans="1:2" x14ac:dyDescent="0.2">
      <c r="A1483" t="str">
        <f>IF(C1483&amp;G1483&amp;D1483&lt;&gt;'Funnel setup'!$K$3&amp;'Funnel setup'!$K$4&amp;'Funnel setup'!$K$6,".",IF(A1482=".",1,A1482+1))</f>
        <v>.</v>
      </c>
      <c r="B1483" s="244" t="str">
        <f t="shared" si="23"/>
        <v/>
      </c>
    </row>
    <row r="1484" spans="1:2" x14ac:dyDescent="0.2">
      <c r="A1484" t="str">
        <f>IF(C1484&amp;G1484&amp;D1484&lt;&gt;'Funnel setup'!$K$3&amp;'Funnel setup'!$K$4&amp;'Funnel setup'!$K$6,".",IF(A1483=".",1,A1483+1))</f>
        <v>.</v>
      </c>
      <c r="B1484" s="244" t="str">
        <f t="shared" si="23"/>
        <v/>
      </c>
    </row>
    <row r="1485" spans="1:2" x14ac:dyDescent="0.2">
      <c r="A1485" t="str">
        <f>IF(C1485&amp;G1485&amp;D1485&lt;&gt;'Funnel setup'!$K$3&amp;'Funnel setup'!$K$4&amp;'Funnel setup'!$K$6,".",IF(A1484=".",1,A1484+1))</f>
        <v>.</v>
      </c>
      <c r="B1485" s="244" t="str">
        <f t="shared" si="23"/>
        <v/>
      </c>
    </row>
    <row r="1486" spans="1:2" x14ac:dyDescent="0.2">
      <c r="A1486" t="str">
        <f>IF(C1486&amp;G1486&amp;D1486&lt;&gt;'Funnel setup'!$K$3&amp;'Funnel setup'!$K$4&amp;'Funnel setup'!$K$6,".",IF(A1485=".",1,A1485+1))</f>
        <v>.</v>
      </c>
      <c r="B1486" s="244" t="str">
        <f t="shared" si="23"/>
        <v/>
      </c>
    </row>
    <row r="1487" spans="1:2" x14ac:dyDescent="0.2">
      <c r="A1487" t="str">
        <f>IF(C1487&amp;G1487&amp;D1487&lt;&gt;'Funnel setup'!$K$3&amp;'Funnel setup'!$K$4&amp;'Funnel setup'!$K$6,".",IF(A1486=".",1,A1486+1))</f>
        <v>.</v>
      </c>
      <c r="B1487" s="244" t="str">
        <f t="shared" si="23"/>
        <v/>
      </c>
    </row>
    <row r="1488" spans="1:2" x14ac:dyDescent="0.2">
      <c r="A1488" t="str">
        <f>IF(C1488&amp;G1488&amp;D1488&lt;&gt;'Funnel setup'!$K$3&amp;'Funnel setup'!$K$4&amp;'Funnel setup'!$K$6,".",IF(A1487=".",1,A1487+1))</f>
        <v>.</v>
      </c>
      <c r="B1488" s="244" t="str">
        <f t="shared" si="23"/>
        <v/>
      </c>
    </row>
    <row r="1489" spans="1:2" x14ac:dyDescent="0.2">
      <c r="A1489" t="str">
        <f>IF(C1489&amp;G1489&amp;D1489&lt;&gt;'Funnel setup'!$K$3&amp;'Funnel setup'!$K$4&amp;'Funnel setup'!$K$6,".",IF(A1488=".",1,A1488+1))</f>
        <v>.</v>
      </c>
      <c r="B1489" s="244" t="str">
        <f t="shared" si="23"/>
        <v/>
      </c>
    </row>
    <row r="1490" spans="1:2" x14ac:dyDescent="0.2">
      <c r="A1490" t="str">
        <f>IF(C1490&amp;G1490&amp;D1490&lt;&gt;'Funnel setup'!$K$3&amp;'Funnel setup'!$K$4&amp;'Funnel setup'!$K$6,".",IF(A1489=".",1,A1489+1))</f>
        <v>.</v>
      </c>
      <c r="B1490" s="244" t="str">
        <f t="shared" si="23"/>
        <v/>
      </c>
    </row>
    <row r="1491" spans="1:2" x14ac:dyDescent="0.2">
      <c r="A1491" t="str">
        <f>IF(C1491&amp;G1491&amp;D1491&lt;&gt;'Funnel setup'!$K$3&amp;'Funnel setup'!$K$4&amp;'Funnel setup'!$K$6,".",IF(A1490=".",1,A1490+1))</f>
        <v>.</v>
      </c>
      <c r="B1491" s="244" t="str">
        <f t="shared" si="23"/>
        <v/>
      </c>
    </row>
    <row r="1492" spans="1:2" x14ac:dyDescent="0.2">
      <c r="A1492" t="str">
        <f>IF(C1492&amp;G1492&amp;D1492&lt;&gt;'Funnel setup'!$K$3&amp;'Funnel setup'!$K$4&amp;'Funnel setup'!$K$6,".",IF(A1491=".",1,A1491+1))</f>
        <v>.</v>
      </c>
      <c r="B1492" s="244" t="str">
        <f t="shared" si="23"/>
        <v/>
      </c>
    </row>
    <row r="1493" spans="1:2" x14ac:dyDescent="0.2">
      <c r="A1493" t="str">
        <f>IF(C1493&amp;G1493&amp;D1493&lt;&gt;'Funnel setup'!$K$3&amp;'Funnel setup'!$K$4&amp;'Funnel setup'!$K$6,".",IF(A1492=".",1,A1492+1))</f>
        <v>.</v>
      </c>
      <c r="B1493" s="244" t="str">
        <f t="shared" si="23"/>
        <v/>
      </c>
    </row>
    <row r="1494" spans="1:2" x14ac:dyDescent="0.2">
      <c r="A1494" t="str">
        <f>IF(C1494&amp;G1494&amp;D1494&lt;&gt;'Funnel setup'!$K$3&amp;'Funnel setup'!$K$4&amp;'Funnel setup'!$K$6,".",IF(A1493=".",1,A1493+1))</f>
        <v>.</v>
      </c>
      <c r="B1494" s="244" t="str">
        <f t="shared" si="23"/>
        <v/>
      </c>
    </row>
    <row r="1495" spans="1:2" x14ac:dyDescent="0.2">
      <c r="A1495" t="str">
        <f>IF(C1495&amp;G1495&amp;D1495&lt;&gt;'Funnel setup'!$K$3&amp;'Funnel setup'!$K$4&amp;'Funnel setup'!$K$6,".",IF(A1494=".",1,A1494+1))</f>
        <v>.</v>
      </c>
      <c r="B1495" s="244" t="str">
        <f t="shared" si="23"/>
        <v/>
      </c>
    </row>
    <row r="1496" spans="1:2" x14ac:dyDescent="0.2">
      <c r="A1496" t="str">
        <f>IF(C1496&amp;G1496&amp;D1496&lt;&gt;'Funnel setup'!$K$3&amp;'Funnel setup'!$K$4&amp;'Funnel setup'!$K$6,".",IF(A1495=".",1,A1495+1))</f>
        <v>.</v>
      </c>
      <c r="B1496" s="244" t="str">
        <f t="shared" si="23"/>
        <v/>
      </c>
    </row>
    <row r="1497" spans="1:2" x14ac:dyDescent="0.2">
      <c r="A1497" t="str">
        <f>IF(C1497&amp;G1497&amp;D1497&lt;&gt;'Funnel setup'!$K$3&amp;'Funnel setup'!$K$4&amp;'Funnel setup'!$K$6,".",IF(A1496=".",1,A1496+1))</f>
        <v>.</v>
      </c>
      <c r="B1497" s="244" t="str">
        <f t="shared" si="23"/>
        <v/>
      </c>
    </row>
    <row r="1498" spans="1:2" x14ac:dyDescent="0.2">
      <c r="A1498" t="str">
        <f>IF(C1498&amp;G1498&amp;D1498&lt;&gt;'Funnel setup'!$K$3&amp;'Funnel setup'!$K$4&amp;'Funnel setup'!$K$6,".",IF(A1497=".",1,A1497+1))</f>
        <v>.</v>
      </c>
      <c r="B1498" s="244" t="str">
        <f t="shared" si="23"/>
        <v/>
      </c>
    </row>
    <row r="1499" spans="1:2" x14ac:dyDescent="0.2">
      <c r="A1499" t="str">
        <f>IF(C1499&amp;G1499&amp;D1499&lt;&gt;'Funnel setup'!$K$3&amp;'Funnel setup'!$K$4&amp;'Funnel setup'!$K$6,".",IF(A1498=".",1,A1498+1))</f>
        <v>.</v>
      </c>
      <c r="B1499" s="244" t="str">
        <f t="shared" si="23"/>
        <v/>
      </c>
    </row>
    <row r="1500" spans="1:2" x14ac:dyDescent="0.2">
      <c r="A1500" t="str">
        <f>IF(C1500&amp;G1500&amp;D1500&lt;&gt;'Funnel setup'!$K$3&amp;'Funnel setup'!$K$4&amp;'Funnel setup'!$K$6,".",IF(A1499=".",1,A1499+1))</f>
        <v>.</v>
      </c>
      <c r="B1500" s="244" t="str">
        <f t="shared" si="23"/>
        <v/>
      </c>
    </row>
    <row r="1501" spans="1:2" x14ac:dyDescent="0.2">
      <c r="A1501" t="str">
        <f>IF(C1501&amp;G1501&amp;D1501&lt;&gt;'Funnel setup'!$K$3&amp;'Funnel setup'!$K$4&amp;'Funnel setup'!$K$6,".",IF(A1500=".",1,A1500+1))</f>
        <v>.</v>
      </c>
      <c r="B1501" s="244" t="str">
        <f t="shared" si="23"/>
        <v/>
      </c>
    </row>
    <row r="1502" spans="1:2" x14ac:dyDescent="0.2">
      <c r="A1502" t="str">
        <f>IF(C1502&amp;G1502&amp;D1502&lt;&gt;'Funnel setup'!$K$3&amp;'Funnel setup'!$K$4&amp;'Funnel setup'!$K$6,".",IF(A1501=".",1,A1501+1))</f>
        <v>.</v>
      </c>
      <c r="B1502" s="244" t="str">
        <f t="shared" si="23"/>
        <v/>
      </c>
    </row>
    <row r="1503" spans="1:2" x14ac:dyDescent="0.2">
      <c r="A1503" t="str">
        <f>IF(C1503&amp;G1503&amp;D1503&lt;&gt;'Funnel setup'!$K$3&amp;'Funnel setup'!$K$4&amp;'Funnel setup'!$K$6,".",IF(A1502=".",1,A1502+1))</f>
        <v>.</v>
      </c>
      <c r="B1503" s="244" t="str">
        <f t="shared" si="23"/>
        <v/>
      </c>
    </row>
    <row r="1504" spans="1:2" x14ac:dyDescent="0.2">
      <c r="A1504" t="str">
        <f>IF(C1504&amp;G1504&amp;D1504&lt;&gt;'Funnel setup'!$K$3&amp;'Funnel setup'!$K$4&amp;'Funnel setup'!$K$6,".",IF(A1503=".",1,A1503+1))</f>
        <v>.</v>
      </c>
      <c r="B1504" s="244" t="str">
        <f t="shared" si="23"/>
        <v/>
      </c>
    </row>
    <row r="1505" spans="1:2" x14ac:dyDescent="0.2">
      <c r="A1505" t="str">
        <f>IF(C1505&amp;G1505&amp;D1505&lt;&gt;'Funnel setup'!$K$3&amp;'Funnel setup'!$K$4&amp;'Funnel setup'!$K$6,".",IF(A1504=".",1,A1504+1))</f>
        <v>.</v>
      </c>
      <c r="B1505" s="244" t="str">
        <f t="shared" si="23"/>
        <v/>
      </c>
    </row>
    <row r="1506" spans="1:2" x14ac:dyDescent="0.2">
      <c r="A1506" t="str">
        <f>IF(C1506&amp;G1506&amp;D1506&lt;&gt;'Funnel setup'!$K$3&amp;'Funnel setup'!$K$4&amp;'Funnel setup'!$K$6,".",IF(A1505=".",1,A1505+1))</f>
        <v>.</v>
      </c>
      <c r="B1506" s="244" t="str">
        <f t="shared" si="23"/>
        <v/>
      </c>
    </row>
    <row r="1507" spans="1:2" x14ac:dyDescent="0.2">
      <c r="A1507" t="str">
        <f>IF(C1507&amp;G1507&amp;D1507&lt;&gt;'Funnel setup'!$K$3&amp;'Funnel setup'!$K$4&amp;'Funnel setup'!$K$6,".",IF(A1506=".",1,A1506+1))</f>
        <v>.</v>
      </c>
      <c r="B1507" s="244" t="str">
        <f t="shared" si="23"/>
        <v/>
      </c>
    </row>
    <row r="1508" spans="1:2" x14ac:dyDescent="0.2">
      <c r="A1508" t="str">
        <f>IF(C1508&amp;G1508&amp;D1508&lt;&gt;'Funnel setup'!$K$3&amp;'Funnel setup'!$K$4&amp;'Funnel setup'!$K$6,".",IF(A1507=".",1,A1507+1))</f>
        <v>.</v>
      </c>
      <c r="B1508" s="244" t="str">
        <f t="shared" si="23"/>
        <v/>
      </c>
    </row>
    <row r="1509" spans="1:2" x14ac:dyDescent="0.2">
      <c r="A1509" t="str">
        <f>IF(C1509&amp;G1509&amp;D1509&lt;&gt;'Funnel setup'!$K$3&amp;'Funnel setup'!$K$4&amp;'Funnel setup'!$K$6,".",IF(A1508=".",1,A1508+1))</f>
        <v>.</v>
      </c>
      <c r="B1509" s="244" t="str">
        <f t="shared" si="23"/>
        <v/>
      </c>
    </row>
    <row r="1510" spans="1:2" x14ac:dyDescent="0.2">
      <c r="A1510" t="str">
        <f>IF(C1510&amp;G1510&amp;D1510&lt;&gt;'Funnel setup'!$K$3&amp;'Funnel setup'!$K$4&amp;'Funnel setup'!$K$6,".",IF(A1509=".",1,A1509+1))</f>
        <v>.</v>
      </c>
      <c r="B1510" s="244" t="str">
        <f t="shared" si="23"/>
        <v/>
      </c>
    </row>
    <row r="1511" spans="1:2" x14ac:dyDescent="0.2">
      <c r="A1511" t="str">
        <f>IF(C1511&amp;G1511&amp;D1511&lt;&gt;'Funnel setup'!$K$3&amp;'Funnel setup'!$K$4&amp;'Funnel setup'!$K$6,".",IF(A1510=".",1,A1510+1))</f>
        <v>.</v>
      </c>
      <c r="B1511" s="244" t="str">
        <f t="shared" si="23"/>
        <v/>
      </c>
    </row>
    <row r="1512" spans="1:2" x14ac:dyDescent="0.2">
      <c r="A1512" t="str">
        <f>IF(C1512&amp;G1512&amp;D1512&lt;&gt;'Funnel setup'!$K$3&amp;'Funnel setup'!$K$4&amp;'Funnel setup'!$K$6,".",IF(A1511=".",1,A1511+1))</f>
        <v>.</v>
      </c>
      <c r="B1512" s="244" t="str">
        <f t="shared" si="23"/>
        <v/>
      </c>
    </row>
    <row r="1513" spans="1:2" x14ac:dyDescent="0.2">
      <c r="A1513" t="str">
        <f>IF(C1513&amp;G1513&amp;D1513&lt;&gt;'Funnel setup'!$K$3&amp;'Funnel setup'!$K$4&amp;'Funnel setup'!$K$6,".",IF(A1512=".",1,A1512+1))</f>
        <v>.</v>
      </c>
      <c r="B1513" s="244" t="str">
        <f t="shared" si="23"/>
        <v/>
      </c>
    </row>
    <row r="1514" spans="1:2" x14ac:dyDescent="0.2">
      <c r="A1514" t="str">
        <f>IF(C1514&amp;G1514&amp;D1514&lt;&gt;'Funnel setup'!$K$3&amp;'Funnel setup'!$K$4&amp;'Funnel setup'!$K$6,".",IF(A1513=".",1,A1513+1))</f>
        <v>.</v>
      </c>
      <c r="B1514" s="244" t="str">
        <f t="shared" si="23"/>
        <v/>
      </c>
    </row>
    <row r="1515" spans="1:2" x14ac:dyDescent="0.2">
      <c r="A1515" t="str">
        <f>IF(C1515&amp;G1515&amp;D1515&lt;&gt;'Funnel setup'!$K$3&amp;'Funnel setup'!$K$4&amp;'Funnel setup'!$K$6,".",IF(A1514=".",1,A1514+1))</f>
        <v>.</v>
      </c>
      <c r="B1515" s="244" t="str">
        <f t="shared" si="23"/>
        <v/>
      </c>
    </row>
    <row r="1516" spans="1:2" x14ac:dyDescent="0.2">
      <c r="A1516" t="str">
        <f>IF(C1516&amp;G1516&amp;D1516&lt;&gt;'Funnel setup'!$K$3&amp;'Funnel setup'!$K$4&amp;'Funnel setup'!$K$6,".",IF(A1515=".",1,A1515+1))</f>
        <v>.</v>
      </c>
      <c r="B1516" s="244" t="str">
        <f t="shared" si="23"/>
        <v/>
      </c>
    </row>
    <row r="1517" spans="1:2" x14ac:dyDescent="0.2">
      <c r="A1517" t="str">
        <f>IF(C1517&amp;G1517&amp;D1517&lt;&gt;'Funnel setup'!$K$3&amp;'Funnel setup'!$K$4&amp;'Funnel setup'!$K$6,".",IF(A1516=".",1,A1516+1))</f>
        <v>.</v>
      </c>
      <c r="B1517" s="244" t="str">
        <f t="shared" si="23"/>
        <v/>
      </c>
    </row>
    <row r="1518" spans="1:2" x14ac:dyDescent="0.2">
      <c r="A1518" t="str">
        <f>IF(C1518&amp;G1518&amp;D1518&lt;&gt;'Funnel setup'!$K$3&amp;'Funnel setup'!$K$4&amp;'Funnel setup'!$K$6,".",IF(A1517=".",1,A1517+1))</f>
        <v>.</v>
      </c>
      <c r="B1518" s="244" t="str">
        <f t="shared" si="23"/>
        <v/>
      </c>
    </row>
    <row r="1519" spans="1:2" x14ac:dyDescent="0.2">
      <c r="A1519" t="str">
        <f>IF(C1519&amp;G1519&amp;D1519&lt;&gt;'Funnel setup'!$K$3&amp;'Funnel setup'!$K$4&amp;'Funnel setup'!$K$6,".",IF(A1518=".",1,A1518+1))</f>
        <v>.</v>
      </c>
      <c r="B1519" s="244" t="str">
        <f t="shared" si="23"/>
        <v/>
      </c>
    </row>
    <row r="1520" spans="1:2" x14ac:dyDescent="0.2">
      <c r="A1520" t="str">
        <f>IF(C1520&amp;G1520&amp;D1520&lt;&gt;'Funnel setup'!$K$3&amp;'Funnel setup'!$K$4&amp;'Funnel setup'!$K$6,".",IF(A1519=".",1,A1519+1))</f>
        <v>.</v>
      </c>
      <c r="B1520" s="244" t="str">
        <f t="shared" si="23"/>
        <v/>
      </c>
    </row>
    <row r="1521" spans="1:2" x14ac:dyDescent="0.2">
      <c r="A1521" t="str">
        <f>IF(C1521&amp;G1521&amp;D1521&lt;&gt;'Funnel setup'!$K$3&amp;'Funnel setup'!$K$4&amp;'Funnel setup'!$K$6,".",IF(A1520=".",1,A1520+1))</f>
        <v>.</v>
      </c>
      <c r="B1521" s="244" t="str">
        <f t="shared" si="23"/>
        <v/>
      </c>
    </row>
    <row r="1522" spans="1:2" x14ac:dyDescent="0.2">
      <c r="A1522" t="str">
        <f>IF(C1522&amp;G1522&amp;D1522&lt;&gt;'Funnel setup'!$K$3&amp;'Funnel setup'!$K$4&amp;'Funnel setup'!$K$6,".",IF(A1521=".",1,A1521+1))</f>
        <v>.</v>
      </c>
      <c r="B1522" s="244" t="str">
        <f t="shared" si="23"/>
        <v/>
      </c>
    </row>
    <row r="1523" spans="1:2" x14ac:dyDescent="0.2">
      <c r="A1523" t="str">
        <f>IF(C1523&amp;G1523&amp;D1523&lt;&gt;'Funnel setup'!$K$3&amp;'Funnel setup'!$K$4&amp;'Funnel setup'!$K$6,".",IF(A1522=".",1,A1522+1))</f>
        <v>.</v>
      </c>
      <c r="B1523" s="244" t="str">
        <f t="shared" si="23"/>
        <v/>
      </c>
    </row>
    <row r="1524" spans="1:2" x14ac:dyDescent="0.2">
      <c r="A1524" t="str">
        <f>IF(C1524&amp;G1524&amp;D1524&lt;&gt;'Funnel setup'!$K$3&amp;'Funnel setup'!$K$4&amp;'Funnel setup'!$K$6,".",IF(A1523=".",1,A1523+1))</f>
        <v>.</v>
      </c>
      <c r="B1524" s="244" t="str">
        <f t="shared" si="23"/>
        <v/>
      </c>
    </row>
    <row r="1525" spans="1:2" x14ac:dyDescent="0.2">
      <c r="A1525" t="str">
        <f>IF(C1525&amp;G1525&amp;D1525&lt;&gt;'Funnel setup'!$K$3&amp;'Funnel setup'!$K$4&amp;'Funnel setup'!$K$6,".",IF(A1524=".",1,A1524+1))</f>
        <v>.</v>
      </c>
      <c r="B1525" s="244" t="str">
        <f t="shared" si="23"/>
        <v/>
      </c>
    </row>
    <row r="1526" spans="1:2" x14ac:dyDescent="0.2">
      <c r="A1526" t="str">
        <f>IF(C1526&amp;G1526&amp;D1526&lt;&gt;'Funnel setup'!$K$3&amp;'Funnel setup'!$K$4&amp;'Funnel setup'!$K$6,".",IF(A1525=".",1,A1525+1))</f>
        <v>.</v>
      </c>
      <c r="B1526" s="244" t="str">
        <f t="shared" si="23"/>
        <v/>
      </c>
    </row>
    <row r="1527" spans="1:2" x14ac:dyDescent="0.2">
      <c r="A1527" t="str">
        <f>IF(C1527&amp;G1527&amp;D1527&lt;&gt;'Funnel setup'!$K$3&amp;'Funnel setup'!$K$4&amp;'Funnel setup'!$K$6,".",IF(A1526=".",1,A1526+1))</f>
        <v>.</v>
      </c>
      <c r="B1527" s="244" t="str">
        <f t="shared" si="23"/>
        <v/>
      </c>
    </row>
    <row r="1528" spans="1:2" x14ac:dyDescent="0.2">
      <c r="A1528" t="str">
        <f>IF(C1528&amp;G1528&amp;D1528&lt;&gt;'Funnel setup'!$K$3&amp;'Funnel setup'!$K$4&amp;'Funnel setup'!$K$6,".",IF(A1527=".",1,A1527+1))</f>
        <v>.</v>
      </c>
      <c r="B1528" s="244" t="str">
        <f t="shared" si="23"/>
        <v/>
      </c>
    </row>
    <row r="1529" spans="1:2" x14ac:dyDescent="0.2">
      <c r="A1529" t="str">
        <f>IF(C1529&amp;G1529&amp;D1529&lt;&gt;'Funnel setup'!$K$3&amp;'Funnel setup'!$K$4&amp;'Funnel setup'!$K$6,".",IF(A1528=".",1,A1528+1))</f>
        <v>.</v>
      </c>
      <c r="B1529" s="244" t="str">
        <f t="shared" si="23"/>
        <v/>
      </c>
    </row>
    <row r="1530" spans="1:2" x14ac:dyDescent="0.2">
      <c r="A1530" t="str">
        <f>IF(C1530&amp;G1530&amp;D1530&lt;&gt;'Funnel setup'!$K$3&amp;'Funnel setup'!$K$4&amp;'Funnel setup'!$K$6,".",IF(A1529=".",1,A1529+1))</f>
        <v>.</v>
      </c>
      <c r="B1530" s="244" t="str">
        <f t="shared" si="23"/>
        <v/>
      </c>
    </row>
    <row r="1531" spans="1:2" x14ac:dyDescent="0.2">
      <c r="A1531" t="str">
        <f>IF(C1531&amp;G1531&amp;D1531&lt;&gt;'Funnel setup'!$K$3&amp;'Funnel setup'!$K$4&amp;'Funnel setup'!$K$6,".",IF(A1530=".",1,A1530+1))</f>
        <v>.</v>
      </c>
      <c r="B1531" s="244" t="str">
        <f t="shared" si="23"/>
        <v/>
      </c>
    </row>
    <row r="1532" spans="1:2" x14ac:dyDescent="0.2">
      <c r="A1532" t="str">
        <f>IF(C1532&amp;G1532&amp;D1532&lt;&gt;'Funnel setup'!$K$3&amp;'Funnel setup'!$K$4&amp;'Funnel setup'!$K$6,".",IF(A1531=".",1,A1531+1))</f>
        <v>.</v>
      </c>
      <c r="B1532" s="244" t="str">
        <f t="shared" si="23"/>
        <v/>
      </c>
    </row>
    <row r="1533" spans="1:2" x14ac:dyDescent="0.2">
      <c r="A1533" t="str">
        <f>IF(C1533&amp;G1533&amp;D1533&lt;&gt;'Funnel setup'!$K$3&amp;'Funnel setup'!$K$4&amp;'Funnel setup'!$K$6,".",IF(A1532=".",1,A1532+1))</f>
        <v>.</v>
      </c>
      <c r="B1533" s="244" t="str">
        <f t="shared" si="23"/>
        <v/>
      </c>
    </row>
    <row r="1534" spans="1:2" x14ac:dyDescent="0.2">
      <c r="A1534" t="str">
        <f>IF(C1534&amp;G1534&amp;D1534&lt;&gt;'Funnel setup'!$K$3&amp;'Funnel setup'!$K$4&amp;'Funnel setup'!$K$6,".",IF(A1533=".",1,A1533+1))</f>
        <v>.</v>
      </c>
      <c r="B1534" s="244" t="str">
        <f t="shared" si="23"/>
        <v/>
      </c>
    </row>
    <row r="1535" spans="1:2" x14ac:dyDescent="0.2">
      <c r="A1535" t="str">
        <f>IF(C1535&amp;G1535&amp;D1535&lt;&gt;'Funnel setup'!$K$3&amp;'Funnel setup'!$K$4&amp;'Funnel setup'!$K$6,".",IF(A1534=".",1,A1534+1))</f>
        <v>.</v>
      </c>
      <c r="B1535" s="244" t="str">
        <f t="shared" si="23"/>
        <v/>
      </c>
    </row>
    <row r="1536" spans="1:2" x14ac:dyDescent="0.2">
      <c r="A1536" t="str">
        <f>IF(C1536&amp;G1536&amp;D1536&lt;&gt;'Funnel setup'!$K$3&amp;'Funnel setup'!$K$4&amp;'Funnel setup'!$K$6,".",IF(A1535=".",1,A1535+1))</f>
        <v>.</v>
      </c>
      <c r="B1536" s="244" t="str">
        <f t="shared" si="23"/>
        <v/>
      </c>
    </row>
    <row r="1537" spans="1:2" x14ac:dyDescent="0.2">
      <c r="A1537" t="str">
        <f>IF(C1537&amp;G1537&amp;D1537&lt;&gt;'Funnel setup'!$K$3&amp;'Funnel setup'!$K$4&amp;'Funnel setup'!$K$6,".",IF(A1536=".",1,A1536+1))</f>
        <v>.</v>
      </c>
      <c r="B1537" s="244" t="str">
        <f t="shared" si="23"/>
        <v/>
      </c>
    </row>
    <row r="1538" spans="1:2" x14ac:dyDescent="0.2">
      <c r="A1538" t="str">
        <f>IF(C1538&amp;G1538&amp;D1538&lt;&gt;'Funnel setup'!$K$3&amp;'Funnel setup'!$K$4&amp;'Funnel setup'!$K$6,".",IF(A1537=".",1,A1537+1))</f>
        <v>.</v>
      </c>
      <c r="B1538" s="244" t="str">
        <f t="shared" ref="B1538:B1601" si="24">C1538&amp;D1538&amp;F1538&amp;G1538</f>
        <v/>
      </c>
    </row>
    <row r="1539" spans="1:2" x14ac:dyDescent="0.2">
      <c r="A1539" t="str">
        <f>IF(C1539&amp;G1539&amp;D1539&lt;&gt;'Funnel setup'!$K$3&amp;'Funnel setup'!$K$4&amp;'Funnel setup'!$K$6,".",IF(A1538=".",1,A1538+1))</f>
        <v>.</v>
      </c>
      <c r="B1539" s="244" t="str">
        <f t="shared" si="24"/>
        <v/>
      </c>
    </row>
    <row r="1540" spans="1:2" x14ac:dyDescent="0.2">
      <c r="A1540" t="str">
        <f>IF(C1540&amp;G1540&amp;D1540&lt;&gt;'Funnel setup'!$K$3&amp;'Funnel setup'!$K$4&amp;'Funnel setup'!$K$6,".",IF(A1539=".",1,A1539+1))</f>
        <v>.</v>
      </c>
      <c r="B1540" s="244" t="str">
        <f t="shared" si="24"/>
        <v/>
      </c>
    </row>
    <row r="1541" spans="1:2" x14ac:dyDescent="0.2">
      <c r="A1541" t="str">
        <f>IF(C1541&amp;G1541&amp;D1541&lt;&gt;'Funnel setup'!$K$3&amp;'Funnel setup'!$K$4&amp;'Funnel setup'!$K$6,".",IF(A1540=".",1,A1540+1))</f>
        <v>.</v>
      </c>
      <c r="B1541" s="244" t="str">
        <f t="shared" si="24"/>
        <v/>
      </c>
    </row>
    <row r="1542" spans="1:2" x14ac:dyDescent="0.2">
      <c r="A1542" t="str">
        <f>IF(C1542&amp;G1542&amp;D1542&lt;&gt;'Funnel setup'!$K$3&amp;'Funnel setup'!$K$4&amp;'Funnel setup'!$K$6,".",IF(A1541=".",1,A1541+1))</f>
        <v>.</v>
      </c>
      <c r="B1542" s="244" t="str">
        <f t="shared" si="24"/>
        <v/>
      </c>
    </row>
    <row r="1543" spans="1:2" x14ac:dyDescent="0.2">
      <c r="A1543" t="str">
        <f>IF(C1543&amp;G1543&amp;D1543&lt;&gt;'Funnel setup'!$K$3&amp;'Funnel setup'!$K$4&amp;'Funnel setup'!$K$6,".",IF(A1542=".",1,A1542+1))</f>
        <v>.</v>
      </c>
      <c r="B1543" s="244" t="str">
        <f t="shared" si="24"/>
        <v/>
      </c>
    </row>
    <row r="1544" spans="1:2" x14ac:dyDescent="0.2">
      <c r="A1544" t="str">
        <f>IF(C1544&amp;G1544&amp;D1544&lt;&gt;'Funnel setup'!$K$3&amp;'Funnel setup'!$K$4&amp;'Funnel setup'!$K$6,".",IF(A1543=".",1,A1543+1))</f>
        <v>.</v>
      </c>
      <c r="B1544" s="244" t="str">
        <f t="shared" si="24"/>
        <v/>
      </c>
    </row>
    <row r="1545" spans="1:2" x14ac:dyDescent="0.2">
      <c r="A1545" t="str">
        <f>IF(C1545&amp;G1545&amp;D1545&lt;&gt;'Funnel setup'!$K$3&amp;'Funnel setup'!$K$4&amp;'Funnel setup'!$K$6,".",IF(A1544=".",1,A1544+1))</f>
        <v>.</v>
      </c>
      <c r="B1545" s="244" t="str">
        <f t="shared" si="24"/>
        <v/>
      </c>
    </row>
    <row r="1546" spans="1:2" x14ac:dyDescent="0.2">
      <c r="A1546" t="str">
        <f>IF(C1546&amp;G1546&amp;D1546&lt;&gt;'Funnel setup'!$K$3&amp;'Funnel setup'!$K$4&amp;'Funnel setup'!$K$6,".",IF(A1545=".",1,A1545+1))</f>
        <v>.</v>
      </c>
      <c r="B1546" s="244" t="str">
        <f t="shared" si="24"/>
        <v/>
      </c>
    </row>
    <row r="1547" spans="1:2" x14ac:dyDescent="0.2">
      <c r="A1547" t="str">
        <f>IF(C1547&amp;G1547&amp;D1547&lt;&gt;'Funnel setup'!$K$3&amp;'Funnel setup'!$K$4&amp;'Funnel setup'!$K$6,".",IF(A1546=".",1,A1546+1))</f>
        <v>.</v>
      </c>
      <c r="B1547" s="244" t="str">
        <f t="shared" si="24"/>
        <v/>
      </c>
    </row>
    <row r="1548" spans="1:2" x14ac:dyDescent="0.2">
      <c r="A1548" t="str">
        <f>IF(C1548&amp;G1548&amp;D1548&lt;&gt;'Funnel setup'!$K$3&amp;'Funnel setup'!$K$4&amp;'Funnel setup'!$K$6,".",IF(A1547=".",1,A1547+1))</f>
        <v>.</v>
      </c>
      <c r="B1548" s="244" t="str">
        <f t="shared" si="24"/>
        <v/>
      </c>
    </row>
    <row r="1549" spans="1:2" x14ac:dyDescent="0.2">
      <c r="A1549" t="str">
        <f>IF(C1549&amp;G1549&amp;D1549&lt;&gt;'Funnel setup'!$K$3&amp;'Funnel setup'!$K$4&amp;'Funnel setup'!$K$6,".",IF(A1548=".",1,A1548+1))</f>
        <v>.</v>
      </c>
      <c r="B1549" s="244" t="str">
        <f t="shared" si="24"/>
        <v/>
      </c>
    </row>
    <row r="1550" spans="1:2" x14ac:dyDescent="0.2">
      <c r="A1550" t="str">
        <f>IF(C1550&amp;G1550&amp;D1550&lt;&gt;'Funnel setup'!$K$3&amp;'Funnel setup'!$K$4&amp;'Funnel setup'!$K$6,".",IF(A1549=".",1,A1549+1))</f>
        <v>.</v>
      </c>
      <c r="B1550" s="244" t="str">
        <f t="shared" si="24"/>
        <v/>
      </c>
    </row>
    <row r="1551" spans="1:2" x14ac:dyDescent="0.2">
      <c r="A1551" t="str">
        <f>IF(C1551&amp;G1551&amp;D1551&lt;&gt;'Funnel setup'!$K$3&amp;'Funnel setup'!$K$4&amp;'Funnel setup'!$K$6,".",IF(A1550=".",1,A1550+1))</f>
        <v>.</v>
      </c>
      <c r="B1551" s="244" t="str">
        <f t="shared" si="24"/>
        <v/>
      </c>
    </row>
    <row r="1552" spans="1:2" x14ac:dyDescent="0.2">
      <c r="A1552" t="str">
        <f>IF(C1552&amp;G1552&amp;D1552&lt;&gt;'Funnel setup'!$K$3&amp;'Funnel setup'!$K$4&amp;'Funnel setup'!$K$6,".",IF(A1551=".",1,A1551+1))</f>
        <v>.</v>
      </c>
      <c r="B1552" s="244" t="str">
        <f t="shared" si="24"/>
        <v/>
      </c>
    </row>
    <row r="1553" spans="1:2" x14ac:dyDescent="0.2">
      <c r="A1553" t="str">
        <f>IF(C1553&amp;G1553&amp;D1553&lt;&gt;'Funnel setup'!$K$3&amp;'Funnel setup'!$K$4&amp;'Funnel setup'!$K$6,".",IF(A1552=".",1,A1552+1))</f>
        <v>.</v>
      </c>
      <c r="B1553" s="244" t="str">
        <f t="shared" si="24"/>
        <v/>
      </c>
    </row>
    <row r="1554" spans="1:2" x14ac:dyDescent="0.2">
      <c r="A1554" t="str">
        <f>IF(C1554&amp;G1554&amp;D1554&lt;&gt;'Funnel setup'!$K$3&amp;'Funnel setup'!$K$4&amp;'Funnel setup'!$K$6,".",IF(A1553=".",1,A1553+1))</f>
        <v>.</v>
      </c>
      <c r="B1554" s="244" t="str">
        <f t="shared" si="24"/>
        <v/>
      </c>
    </row>
    <row r="1555" spans="1:2" x14ac:dyDescent="0.2">
      <c r="A1555" t="str">
        <f>IF(C1555&amp;G1555&amp;D1555&lt;&gt;'Funnel setup'!$K$3&amp;'Funnel setup'!$K$4&amp;'Funnel setup'!$K$6,".",IF(A1554=".",1,A1554+1))</f>
        <v>.</v>
      </c>
      <c r="B1555" s="244" t="str">
        <f t="shared" si="24"/>
        <v/>
      </c>
    </row>
    <row r="1556" spans="1:2" x14ac:dyDescent="0.2">
      <c r="A1556" t="str">
        <f>IF(C1556&amp;G1556&amp;D1556&lt;&gt;'Funnel setup'!$K$3&amp;'Funnel setup'!$K$4&amp;'Funnel setup'!$K$6,".",IF(A1555=".",1,A1555+1))</f>
        <v>.</v>
      </c>
      <c r="B1556" s="244" t="str">
        <f t="shared" si="24"/>
        <v/>
      </c>
    </row>
    <row r="1557" spans="1:2" x14ac:dyDescent="0.2">
      <c r="A1557" t="str">
        <f>IF(C1557&amp;G1557&amp;D1557&lt;&gt;'Funnel setup'!$K$3&amp;'Funnel setup'!$K$4&amp;'Funnel setup'!$K$6,".",IF(A1556=".",1,A1556+1))</f>
        <v>.</v>
      </c>
      <c r="B1557" s="244" t="str">
        <f t="shared" si="24"/>
        <v/>
      </c>
    </row>
    <row r="1558" spans="1:2" x14ac:dyDescent="0.2">
      <c r="A1558" t="str">
        <f>IF(C1558&amp;G1558&amp;D1558&lt;&gt;'Funnel setup'!$K$3&amp;'Funnel setup'!$K$4&amp;'Funnel setup'!$K$6,".",IF(A1557=".",1,A1557+1))</f>
        <v>.</v>
      </c>
      <c r="B1558" s="244" t="str">
        <f t="shared" si="24"/>
        <v/>
      </c>
    </row>
    <row r="1559" spans="1:2" x14ac:dyDescent="0.2">
      <c r="A1559" t="str">
        <f>IF(C1559&amp;G1559&amp;D1559&lt;&gt;'Funnel setup'!$K$3&amp;'Funnel setup'!$K$4&amp;'Funnel setup'!$K$6,".",IF(A1558=".",1,A1558+1))</f>
        <v>.</v>
      </c>
      <c r="B1559" s="244" t="str">
        <f t="shared" si="24"/>
        <v/>
      </c>
    </row>
    <row r="1560" spans="1:2" x14ac:dyDescent="0.2">
      <c r="A1560" t="str">
        <f>IF(C1560&amp;G1560&amp;D1560&lt;&gt;'Funnel setup'!$K$3&amp;'Funnel setup'!$K$4&amp;'Funnel setup'!$K$6,".",IF(A1559=".",1,A1559+1))</f>
        <v>.</v>
      </c>
      <c r="B1560" s="244" t="str">
        <f t="shared" si="24"/>
        <v/>
      </c>
    </row>
    <row r="1561" spans="1:2" x14ac:dyDescent="0.2">
      <c r="A1561" t="str">
        <f>IF(C1561&amp;G1561&amp;D1561&lt;&gt;'Funnel setup'!$K$3&amp;'Funnel setup'!$K$4&amp;'Funnel setup'!$K$6,".",IF(A1560=".",1,A1560+1))</f>
        <v>.</v>
      </c>
      <c r="B1561" s="244" t="str">
        <f t="shared" si="24"/>
        <v/>
      </c>
    </row>
    <row r="1562" spans="1:2" x14ac:dyDescent="0.2">
      <c r="A1562" t="str">
        <f>IF(C1562&amp;G1562&amp;D1562&lt;&gt;'Funnel setup'!$K$3&amp;'Funnel setup'!$K$4&amp;'Funnel setup'!$K$6,".",IF(A1561=".",1,A1561+1))</f>
        <v>.</v>
      </c>
      <c r="B1562" s="244" t="str">
        <f t="shared" si="24"/>
        <v/>
      </c>
    </row>
    <row r="1563" spans="1:2" x14ac:dyDescent="0.2">
      <c r="A1563" t="str">
        <f>IF(C1563&amp;G1563&amp;D1563&lt;&gt;'Funnel setup'!$K$3&amp;'Funnel setup'!$K$4&amp;'Funnel setup'!$K$6,".",IF(A1562=".",1,A1562+1))</f>
        <v>.</v>
      </c>
      <c r="B1563" s="244" t="str">
        <f t="shared" si="24"/>
        <v/>
      </c>
    </row>
    <row r="1564" spans="1:2" x14ac:dyDescent="0.2">
      <c r="A1564" t="str">
        <f>IF(C1564&amp;G1564&amp;D1564&lt;&gt;'Funnel setup'!$K$3&amp;'Funnel setup'!$K$4&amp;'Funnel setup'!$K$6,".",IF(A1563=".",1,A1563+1))</f>
        <v>.</v>
      </c>
      <c r="B1564" s="244" t="str">
        <f t="shared" si="24"/>
        <v/>
      </c>
    </row>
    <row r="1565" spans="1:2" x14ac:dyDescent="0.2">
      <c r="A1565" t="str">
        <f>IF(C1565&amp;G1565&amp;D1565&lt;&gt;'Funnel setup'!$K$3&amp;'Funnel setup'!$K$4&amp;'Funnel setup'!$K$6,".",IF(A1564=".",1,A1564+1))</f>
        <v>.</v>
      </c>
      <c r="B1565" s="244" t="str">
        <f t="shared" si="24"/>
        <v/>
      </c>
    </row>
    <row r="1566" spans="1:2" x14ac:dyDescent="0.2">
      <c r="A1566" t="str">
        <f>IF(C1566&amp;G1566&amp;D1566&lt;&gt;'Funnel setup'!$K$3&amp;'Funnel setup'!$K$4&amp;'Funnel setup'!$K$6,".",IF(A1565=".",1,A1565+1))</f>
        <v>.</v>
      </c>
      <c r="B1566" s="244" t="str">
        <f t="shared" si="24"/>
        <v/>
      </c>
    </row>
    <row r="1567" spans="1:2" x14ac:dyDescent="0.2">
      <c r="A1567" t="str">
        <f>IF(C1567&amp;G1567&amp;D1567&lt;&gt;'Funnel setup'!$K$3&amp;'Funnel setup'!$K$4&amp;'Funnel setup'!$K$6,".",IF(A1566=".",1,A1566+1))</f>
        <v>.</v>
      </c>
      <c r="B1567" s="244" t="str">
        <f t="shared" si="24"/>
        <v/>
      </c>
    </row>
    <row r="1568" spans="1:2" x14ac:dyDescent="0.2">
      <c r="A1568" t="str">
        <f>IF(C1568&amp;G1568&amp;D1568&lt;&gt;'Funnel setup'!$K$3&amp;'Funnel setup'!$K$4&amp;'Funnel setup'!$K$6,".",IF(A1567=".",1,A1567+1))</f>
        <v>.</v>
      </c>
      <c r="B1568" s="244" t="str">
        <f t="shared" si="24"/>
        <v/>
      </c>
    </row>
    <row r="1569" spans="1:2" x14ac:dyDescent="0.2">
      <c r="A1569" t="str">
        <f>IF(C1569&amp;G1569&amp;D1569&lt;&gt;'Funnel setup'!$K$3&amp;'Funnel setup'!$K$4&amp;'Funnel setup'!$K$6,".",IF(A1568=".",1,A1568+1))</f>
        <v>.</v>
      </c>
      <c r="B1569" s="244" t="str">
        <f t="shared" si="24"/>
        <v/>
      </c>
    </row>
    <row r="1570" spans="1:2" x14ac:dyDescent="0.2">
      <c r="A1570" t="str">
        <f>IF(C1570&amp;G1570&amp;D1570&lt;&gt;'Funnel setup'!$K$3&amp;'Funnel setup'!$K$4&amp;'Funnel setup'!$K$6,".",IF(A1569=".",1,A1569+1))</f>
        <v>.</v>
      </c>
      <c r="B1570" s="244" t="str">
        <f t="shared" si="24"/>
        <v/>
      </c>
    </row>
    <row r="1571" spans="1:2" x14ac:dyDescent="0.2">
      <c r="A1571" t="str">
        <f>IF(C1571&amp;G1571&amp;D1571&lt;&gt;'Funnel setup'!$K$3&amp;'Funnel setup'!$K$4&amp;'Funnel setup'!$K$6,".",IF(A1570=".",1,A1570+1))</f>
        <v>.</v>
      </c>
      <c r="B1571" s="244" t="str">
        <f t="shared" si="24"/>
        <v/>
      </c>
    </row>
    <row r="1572" spans="1:2" x14ac:dyDescent="0.2">
      <c r="A1572" t="str">
        <f>IF(C1572&amp;G1572&amp;D1572&lt;&gt;'Funnel setup'!$K$3&amp;'Funnel setup'!$K$4&amp;'Funnel setup'!$K$6,".",IF(A1571=".",1,A1571+1))</f>
        <v>.</v>
      </c>
      <c r="B1572" s="244" t="str">
        <f t="shared" si="24"/>
        <v/>
      </c>
    </row>
    <row r="1573" spans="1:2" x14ac:dyDescent="0.2">
      <c r="A1573" t="str">
        <f>IF(C1573&amp;G1573&amp;D1573&lt;&gt;'Funnel setup'!$K$3&amp;'Funnel setup'!$K$4&amp;'Funnel setup'!$K$6,".",IF(A1572=".",1,A1572+1))</f>
        <v>.</v>
      </c>
      <c r="B1573" s="244" t="str">
        <f t="shared" si="24"/>
        <v/>
      </c>
    </row>
    <row r="1574" spans="1:2" x14ac:dyDescent="0.2">
      <c r="A1574" t="str">
        <f>IF(C1574&amp;G1574&amp;D1574&lt;&gt;'Funnel setup'!$K$3&amp;'Funnel setup'!$K$4&amp;'Funnel setup'!$K$6,".",IF(A1573=".",1,A1573+1))</f>
        <v>.</v>
      </c>
      <c r="B1574" s="244" t="str">
        <f t="shared" si="24"/>
        <v/>
      </c>
    </row>
    <row r="1575" spans="1:2" x14ac:dyDescent="0.2">
      <c r="A1575" t="str">
        <f>IF(C1575&amp;G1575&amp;D1575&lt;&gt;'Funnel setup'!$K$3&amp;'Funnel setup'!$K$4&amp;'Funnel setup'!$K$6,".",IF(A1574=".",1,A1574+1))</f>
        <v>.</v>
      </c>
      <c r="B1575" s="244" t="str">
        <f t="shared" si="24"/>
        <v/>
      </c>
    </row>
    <row r="1576" spans="1:2" x14ac:dyDescent="0.2">
      <c r="A1576" t="str">
        <f>IF(C1576&amp;G1576&amp;D1576&lt;&gt;'Funnel setup'!$K$3&amp;'Funnel setup'!$K$4&amp;'Funnel setup'!$K$6,".",IF(A1575=".",1,A1575+1))</f>
        <v>.</v>
      </c>
      <c r="B1576" s="244" t="str">
        <f t="shared" si="24"/>
        <v/>
      </c>
    </row>
    <row r="1577" spans="1:2" x14ac:dyDescent="0.2">
      <c r="A1577" t="str">
        <f>IF(C1577&amp;G1577&amp;D1577&lt;&gt;'Funnel setup'!$K$3&amp;'Funnel setup'!$K$4&amp;'Funnel setup'!$K$6,".",IF(A1576=".",1,A1576+1))</f>
        <v>.</v>
      </c>
      <c r="B1577" s="244" t="str">
        <f t="shared" si="24"/>
        <v/>
      </c>
    </row>
    <row r="1578" spans="1:2" x14ac:dyDescent="0.2">
      <c r="A1578" t="str">
        <f>IF(C1578&amp;G1578&amp;D1578&lt;&gt;'Funnel setup'!$K$3&amp;'Funnel setup'!$K$4&amp;'Funnel setup'!$K$6,".",IF(A1577=".",1,A1577+1))</f>
        <v>.</v>
      </c>
      <c r="B1578" s="244" t="str">
        <f t="shared" si="24"/>
        <v/>
      </c>
    </row>
    <row r="1579" spans="1:2" x14ac:dyDescent="0.2">
      <c r="A1579" t="str">
        <f>IF(C1579&amp;G1579&amp;D1579&lt;&gt;'Funnel setup'!$K$3&amp;'Funnel setup'!$K$4&amp;'Funnel setup'!$K$6,".",IF(A1578=".",1,A1578+1))</f>
        <v>.</v>
      </c>
      <c r="B1579" s="244" t="str">
        <f t="shared" si="24"/>
        <v/>
      </c>
    </row>
    <row r="1580" spans="1:2" x14ac:dyDescent="0.2">
      <c r="A1580" t="str">
        <f>IF(C1580&amp;G1580&amp;D1580&lt;&gt;'Funnel setup'!$K$3&amp;'Funnel setup'!$K$4&amp;'Funnel setup'!$K$6,".",IF(A1579=".",1,A1579+1))</f>
        <v>.</v>
      </c>
      <c r="B1580" s="244" t="str">
        <f t="shared" si="24"/>
        <v/>
      </c>
    </row>
    <row r="1581" spans="1:2" x14ac:dyDescent="0.2">
      <c r="A1581" t="str">
        <f>IF(C1581&amp;G1581&amp;D1581&lt;&gt;'Funnel setup'!$K$3&amp;'Funnel setup'!$K$4&amp;'Funnel setup'!$K$6,".",IF(A1580=".",1,A1580+1))</f>
        <v>.</v>
      </c>
      <c r="B1581" s="244" t="str">
        <f t="shared" si="24"/>
        <v/>
      </c>
    </row>
    <row r="1582" spans="1:2" x14ac:dyDescent="0.2">
      <c r="A1582" t="str">
        <f>IF(C1582&amp;G1582&amp;D1582&lt;&gt;'Funnel setup'!$K$3&amp;'Funnel setup'!$K$4&amp;'Funnel setup'!$K$6,".",IF(A1581=".",1,A1581+1))</f>
        <v>.</v>
      </c>
      <c r="B1582" s="244" t="str">
        <f t="shared" si="24"/>
        <v/>
      </c>
    </row>
    <row r="1583" spans="1:2" x14ac:dyDescent="0.2">
      <c r="A1583" t="str">
        <f>IF(C1583&amp;G1583&amp;D1583&lt;&gt;'Funnel setup'!$K$3&amp;'Funnel setup'!$K$4&amp;'Funnel setup'!$K$6,".",IF(A1582=".",1,A1582+1))</f>
        <v>.</v>
      </c>
      <c r="B1583" s="244" t="str">
        <f t="shared" si="24"/>
        <v/>
      </c>
    </row>
    <row r="1584" spans="1:2" x14ac:dyDescent="0.2">
      <c r="A1584" t="str">
        <f>IF(C1584&amp;G1584&amp;D1584&lt;&gt;'Funnel setup'!$K$3&amp;'Funnel setup'!$K$4&amp;'Funnel setup'!$K$6,".",IF(A1583=".",1,A1583+1))</f>
        <v>.</v>
      </c>
      <c r="B1584" s="244" t="str">
        <f t="shared" si="24"/>
        <v/>
      </c>
    </row>
    <row r="1585" spans="1:2" x14ac:dyDescent="0.2">
      <c r="A1585" t="str">
        <f>IF(C1585&amp;G1585&amp;D1585&lt;&gt;'Funnel setup'!$K$3&amp;'Funnel setup'!$K$4&amp;'Funnel setup'!$K$6,".",IF(A1584=".",1,A1584+1))</f>
        <v>.</v>
      </c>
      <c r="B1585" s="244" t="str">
        <f t="shared" si="24"/>
        <v/>
      </c>
    </row>
    <row r="1586" spans="1:2" x14ac:dyDescent="0.2">
      <c r="A1586" t="str">
        <f>IF(C1586&amp;G1586&amp;D1586&lt;&gt;'Funnel setup'!$K$3&amp;'Funnel setup'!$K$4&amp;'Funnel setup'!$K$6,".",IF(A1585=".",1,A1585+1))</f>
        <v>.</v>
      </c>
      <c r="B1586" s="244" t="str">
        <f t="shared" si="24"/>
        <v/>
      </c>
    </row>
    <row r="1587" spans="1:2" x14ac:dyDescent="0.2">
      <c r="A1587" t="str">
        <f>IF(C1587&amp;G1587&amp;D1587&lt;&gt;'Funnel setup'!$K$3&amp;'Funnel setup'!$K$4&amp;'Funnel setup'!$K$6,".",IF(A1586=".",1,A1586+1))</f>
        <v>.</v>
      </c>
      <c r="B1587" s="244" t="str">
        <f t="shared" si="24"/>
        <v/>
      </c>
    </row>
    <row r="1588" spans="1:2" x14ac:dyDescent="0.2">
      <c r="A1588" t="str">
        <f>IF(C1588&amp;G1588&amp;D1588&lt;&gt;'Funnel setup'!$K$3&amp;'Funnel setup'!$K$4&amp;'Funnel setup'!$K$6,".",IF(A1587=".",1,A1587+1))</f>
        <v>.</v>
      </c>
      <c r="B1588" s="244" t="str">
        <f t="shared" si="24"/>
        <v/>
      </c>
    </row>
    <row r="1589" spans="1:2" x14ac:dyDescent="0.2">
      <c r="A1589" t="str">
        <f>IF(C1589&amp;G1589&amp;D1589&lt;&gt;'Funnel setup'!$K$3&amp;'Funnel setup'!$K$4&amp;'Funnel setup'!$K$6,".",IF(A1588=".",1,A1588+1))</f>
        <v>.</v>
      </c>
      <c r="B1589" s="244" t="str">
        <f t="shared" si="24"/>
        <v/>
      </c>
    </row>
    <row r="1590" spans="1:2" x14ac:dyDescent="0.2">
      <c r="A1590" t="str">
        <f>IF(C1590&amp;G1590&amp;D1590&lt;&gt;'Funnel setup'!$K$3&amp;'Funnel setup'!$K$4&amp;'Funnel setup'!$K$6,".",IF(A1589=".",1,A1589+1))</f>
        <v>.</v>
      </c>
      <c r="B1590" s="244" t="str">
        <f t="shared" si="24"/>
        <v/>
      </c>
    </row>
    <row r="1591" spans="1:2" x14ac:dyDescent="0.2">
      <c r="A1591" t="str">
        <f>IF(C1591&amp;G1591&amp;D1591&lt;&gt;'Funnel setup'!$K$3&amp;'Funnel setup'!$K$4&amp;'Funnel setup'!$K$6,".",IF(A1590=".",1,A1590+1))</f>
        <v>.</v>
      </c>
      <c r="B1591" s="244" t="str">
        <f t="shared" si="24"/>
        <v/>
      </c>
    </row>
    <row r="1592" spans="1:2" x14ac:dyDescent="0.2">
      <c r="A1592" t="str">
        <f>IF(C1592&amp;G1592&amp;D1592&lt;&gt;'Funnel setup'!$K$3&amp;'Funnel setup'!$K$4&amp;'Funnel setup'!$K$6,".",IF(A1591=".",1,A1591+1))</f>
        <v>.</v>
      </c>
      <c r="B1592" s="244" t="str">
        <f t="shared" si="24"/>
        <v/>
      </c>
    </row>
    <row r="1593" spans="1:2" x14ac:dyDescent="0.2">
      <c r="A1593" t="str">
        <f>IF(C1593&amp;G1593&amp;D1593&lt;&gt;'Funnel setup'!$K$3&amp;'Funnel setup'!$K$4&amp;'Funnel setup'!$K$6,".",IF(A1592=".",1,A1592+1))</f>
        <v>.</v>
      </c>
      <c r="B1593" s="244" t="str">
        <f t="shared" si="24"/>
        <v/>
      </c>
    </row>
    <row r="1594" spans="1:2" x14ac:dyDescent="0.2">
      <c r="A1594" t="str">
        <f>IF(C1594&amp;G1594&amp;D1594&lt;&gt;'Funnel setup'!$K$3&amp;'Funnel setup'!$K$4&amp;'Funnel setup'!$K$6,".",IF(A1593=".",1,A1593+1))</f>
        <v>.</v>
      </c>
      <c r="B1594" s="244" t="str">
        <f t="shared" si="24"/>
        <v/>
      </c>
    </row>
    <row r="1595" spans="1:2" x14ac:dyDescent="0.2">
      <c r="A1595" t="str">
        <f>IF(C1595&amp;G1595&amp;D1595&lt;&gt;'Funnel setup'!$K$3&amp;'Funnel setup'!$K$4&amp;'Funnel setup'!$K$6,".",IF(A1594=".",1,A1594+1))</f>
        <v>.</v>
      </c>
      <c r="B1595" s="244" t="str">
        <f t="shared" si="24"/>
        <v/>
      </c>
    </row>
    <row r="1596" spans="1:2" x14ac:dyDescent="0.2">
      <c r="A1596" t="str">
        <f>IF(C1596&amp;G1596&amp;D1596&lt;&gt;'Funnel setup'!$K$3&amp;'Funnel setup'!$K$4&amp;'Funnel setup'!$K$6,".",IF(A1595=".",1,A1595+1))</f>
        <v>.</v>
      </c>
      <c r="B1596" s="244" t="str">
        <f t="shared" si="24"/>
        <v/>
      </c>
    </row>
    <row r="1597" spans="1:2" x14ac:dyDescent="0.2">
      <c r="A1597" t="str">
        <f>IF(C1597&amp;G1597&amp;D1597&lt;&gt;'Funnel setup'!$K$3&amp;'Funnel setup'!$K$4&amp;'Funnel setup'!$K$6,".",IF(A1596=".",1,A1596+1))</f>
        <v>.</v>
      </c>
      <c r="B1597" s="244" t="str">
        <f t="shared" si="24"/>
        <v/>
      </c>
    </row>
    <row r="1598" spans="1:2" x14ac:dyDescent="0.2">
      <c r="A1598" t="str">
        <f>IF(C1598&amp;G1598&amp;D1598&lt;&gt;'Funnel setup'!$K$3&amp;'Funnel setup'!$K$4&amp;'Funnel setup'!$K$6,".",IF(A1597=".",1,A1597+1))</f>
        <v>.</v>
      </c>
      <c r="B1598" s="244" t="str">
        <f t="shared" si="24"/>
        <v/>
      </c>
    </row>
    <row r="1599" spans="1:2" x14ac:dyDescent="0.2">
      <c r="A1599" t="str">
        <f>IF(C1599&amp;G1599&amp;D1599&lt;&gt;'Funnel setup'!$K$3&amp;'Funnel setup'!$K$4&amp;'Funnel setup'!$K$6,".",IF(A1598=".",1,A1598+1))</f>
        <v>.</v>
      </c>
      <c r="B1599" s="244" t="str">
        <f t="shared" si="24"/>
        <v/>
      </c>
    </row>
    <row r="1600" spans="1:2" x14ac:dyDescent="0.2">
      <c r="A1600" t="str">
        <f>IF(C1600&amp;G1600&amp;D1600&lt;&gt;'Funnel setup'!$K$3&amp;'Funnel setup'!$K$4&amp;'Funnel setup'!$K$6,".",IF(A1599=".",1,A1599+1))</f>
        <v>.</v>
      </c>
      <c r="B1600" s="244" t="str">
        <f t="shared" si="24"/>
        <v/>
      </c>
    </row>
    <row r="1601" spans="1:2" x14ac:dyDescent="0.2">
      <c r="A1601" t="str">
        <f>IF(C1601&amp;G1601&amp;D1601&lt;&gt;'Funnel setup'!$K$3&amp;'Funnel setup'!$K$4&amp;'Funnel setup'!$K$6,".",IF(A1600=".",1,A1600+1))</f>
        <v>.</v>
      </c>
      <c r="B1601" s="244" t="str">
        <f t="shared" si="24"/>
        <v/>
      </c>
    </row>
    <row r="1602" spans="1:2" x14ac:dyDescent="0.2">
      <c r="A1602" t="str">
        <f>IF(C1602&amp;G1602&amp;D1602&lt;&gt;'Funnel setup'!$K$3&amp;'Funnel setup'!$K$4&amp;'Funnel setup'!$K$6,".",IF(A1601=".",1,A1601+1))</f>
        <v>.</v>
      </c>
      <c r="B1602" s="244" t="str">
        <f t="shared" ref="B1602:B1665" si="25">C1602&amp;D1602&amp;F1602&amp;G1602</f>
        <v/>
      </c>
    </row>
    <row r="1603" spans="1:2" x14ac:dyDescent="0.2">
      <c r="A1603" t="str">
        <f>IF(C1603&amp;G1603&amp;D1603&lt;&gt;'Funnel setup'!$K$3&amp;'Funnel setup'!$K$4&amp;'Funnel setup'!$K$6,".",IF(A1602=".",1,A1602+1))</f>
        <v>.</v>
      </c>
      <c r="B1603" s="244" t="str">
        <f t="shared" si="25"/>
        <v/>
      </c>
    </row>
    <row r="1604" spans="1:2" x14ac:dyDescent="0.2">
      <c r="A1604" t="str">
        <f>IF(C1604&amp;G1604&amp;D1604&lt;&gt;'Funnel setup'!$K$3&amp;'Funnel setup'!$K$4&amp;'Funnel setup'!$K$6,".",IF(A1603=".",1,A1603+1))</f>
        <v>.</v>
      </c>
      <c r="B1604" s="244" t="str">
        <f t="shared" si="25"/>
        <v/>
      </c>
    </row>
    <row r="1605" spans="1:2" x14ac:dyDescent="0.2">
      <c r="A1605" t="str">
        <f>IF(C1605&amp;G1605&amp;D1605&lt;&gt;'Funnel setup'!$K$3&amp;'Funnel setup'!$K$4&amp;'Funnel setup'!$K$6,".",IF(A1604=".",1,A1604+1))</f>
        <v>.</v>
      </c>
      <c r="B1605" s="244" t="str">
        <f t="shared" si="25"/>
        <v/>
      </c>
    </row>
    <row r="1606" spans="1:2" x14ac:dyDescent="0.2">
      <c r="A1606" t="str">
        <f>IF(C1606&amp;G1606&amp;D1606&lt;&gt;'Funnel setup'!$K$3&amp;'Funnel setup'!$K$4&amp;'Funnel setup'!$K$6,".",IF(A1605=".",1,A1605+1))</f>
        <v>.</v>
      </c>
      <c r="B1606" s="244" t="str">
        <f t="shared" si="25"/>
        <v/>
      </c>
    </row>
    <row r="1607" spans="1:2" x14ac:dyDescent="0.2">
      <c r="A1607" t="str">
        <f>IF(C1607&amp;G1607&amp;D1607&lt;&gt;'Funnel setup'!$K$3&amp;'Funnel setup'!$K$4&amp;'Funnel setup'!$K$6,".",IF(A1606=".",1,A1606+1))</f>
        <v>.</v>
      </c>
      <c r="B1607" s="244" t="str">
        <f t="shared" si="25"/>
        <v/>
      </c>
    </row>
    <row r="1608" spans="1:2" x14ac:dyDescent="0.2">
      <c r="A1608" t="str">
        <f>IF(C1608&amp;G1608&amp;D1608&lt;&gt;'Funnel setup'!$K$3&amp;'Funnel setup'!$K$4&amp;'Funnel setup'!$K$6,".",IF(A1607=".",1,A1607+1))</f>
        <v>.</v>
      </c>
      <c r="B1608" s="244" t="str">
        <f t="shared" si="25"/>
        <v/>
      </c>
    </row>
    <row r="1609" spans="1:2" x14ac:dyDescent="0.2">
      <c r="A1609" t="str">
        <f>IF(C1609&amp;G1609&amp;D1609&lt;&gt;'Funnel setup'!$K$3&amp;'Funnel setup'!$K$4&amp;'Funnel setup'!$K$6,".",IF(A1608=".",1,A1608+1))</f>
        <v>.</v>
      </c>
      <c r="B1609" s="244" t="str">
        <f t="shared" si="25"/>
        <v/>
      </c>
    </row>
    <row r="1610" spans="1:2" x14ac:dyDescent="0.2">
      <c r="A1610" t="str">
        <f>IF(C1610&amp;G1610&amp;D1610&lt;&gt;'Funnel setup'!$K$3&amp;'Funnel setup'!$K$4&amp;'Funnel setup'!$K$6,".",IF(A1609=".",1,A1609+1))</f>
        <v>.</v>
      </c>
      <c r="B1610" s="244" t="str">
        <f t="shared" si="25"/>
        <v/>
      </c>
    </row>
    <row r="1611" spans="1:2" x14ac:dyDescent="0.2">
      <c r="A1611" t="str">
        <f>IF(C1611&amp;G1611&amp;D1611&lt;&gt;'Funnel setup'!$K$3&amp;'Funnel setup'!$K$4&amp;'Funnel setup'!$K$6,".",IF(A1610=".",1,A1610+1))</f>
        <v>.</v>
      </c>
      <c r="B1611" s="244" t="str">
        <f t="shared" si="25"/>
        <v/>
      </c>
    </row>
    <row r="1612" spans="1:2" x14ac:dyDescent="0.2">
      <c r="A1612" t="str">
        <f>IF(C1612&amp;G1612&amp;D1612&lt;&gt;'Funnel setup'!$K$3&amp;'Funnel setup'!$K$4&amp;'Funnel setup'!$K$6,".",IF(A1611=".",1,A1611+1))</f>
        <v>.</v>
      </c>
      <c r="B1612" s="244" t="str">
        <f t="shared" si="25"/>
        <v/>
      </c>
    </row>
    <row r="1613" spans="1:2" x14ac:dyDescent="0.2">
      <c r="A1613" t="str">
        <f>IF(C1613&amp;G1613&amp;D1613&lt;&gt;'Funnel setup'!$K$3&amp;'Funnel setup'!$K$4&amp;'Funnel setup'!$K$6,".",IF(A1612=".",1,A1612+1))</f>
        <v>.</v>
      </c>
      <c r="B1613" s="244" t="str">
        <f t="shared" si="25"/>
        <v/>
      </c>
    </row>
    <row r="1614" spans="1:2" x14ac:dyDescent="0.2">
      <c r="A1614" t="str">
        <f>IF(C1614&amp;G1614&amp;D1614&lt;&gt;'Funnel setup'!$K$3&amp;'Funnel setup'!$K$4&amp;'Funnel setup'!$K$6,".",IF(A1613=".",1,A1613+1))</f>
        <v>.</v>
      </c>
      <c r="B1614" s="244" t="str">
        <f t="shared" si="25"/>
        <v/>
      </c>
    </row>
    <row r="1615" spans="1:2" x14ac:dyDescent="0.2">
      <c r="A1615" t="str">
        <f>IF(C1615&amp;G1615&amp;D1615&lt;&gt;'Funnel setup'!$K$3&amp;'Funnel setup'!$K$4&amp;'Funnel setup'!$K$6,".",IF(A1614=".",1,A1614+1))</f>
        <v>.</v>
      </c>
      <c r="B1615" s="244" t="str">
        <f t="shared" si="25"/>
        <v/>
      </c>
    </row>
    <row r="1616" spans="1:2" x14ac:dyDescent="0.2">
      <c r="A1616" t="str">
        <f>IF(C1616&amp;G1616&amp;D1616&lt;&gt;'Funnel setup'!$K$3&amp;'Funnel setup'!$K$4&amp;'Funnel setup'!$K$6,".",IF(A1615=".",1,A1615+1))</f>
        <v>.</v>
      </c>
      <c r="B1616" s="244" t="str">
        <f t="shared" si="25"/>
        <v/>
      </c>
    </row>
    <row r="1617" spans="1:2" x14ac:dyDescent="0.2">
      <c r="A1617" t="str">
        <f>IF(C1617&amp;G1617&amp;D1617&lt;&gt;'Funnel setup'!$K$3&amp;'Funnel setup'!$K$4&amp;'Funnel setup'!$K$6,".",IF(A1616=".",1,A1616+1))</f>
        <v>.</v>
      </c>
      <c r="B1617" s="244" t="str">
        <f t="shared" si="25"/>
        <v/>
      </c>
    </row>
    <row r="1618" spans="1:2" x14ac:dyDescent="0.2">
      <c r="A1618" t="str">
        <f>IF(C1618&amp;G1618&amp;D1618&lt;&gt;'Funnel setup'!$K$3&amp;'Funnel setup'!$K$4&amp;'Funnel setup'!$K$6,".",IF(A1617=".",1,A1617+1))</f>
        <v>.</v>
      </c>
      <c r="B1618" s="244" t="str">
        <f t="shared" si="25"/>
        <v/>
      </c>
    </row>
    <row r="1619" spans="1:2" x14ac:dyDescent="0.2">
      <c r="A1619" t="str">
        <f>IF(C1619&amp;G1619&amp;D1619&lt;&gt;'Funnel setup'!$K$3&amp;'Funnel setup'!$K$4&amp;'Funnel setup'!$K$6,".",IF(A1618=".",1,A1618+1))</f>
        <v>.</v>
      </c>
      <c r="B1619" s="244" t="str">
        <f t="shared" si="25"/>
        <v/>
      </c>
    </row>
    <row r="1620" spans="1:2" x14ac:dyDescent="0.2">
      <c r="A1620" t="str">
        <f>IF(C1620&amp;G1620&amp;D1620&lt;&gt;'Funnel setup'!$K$3&amp;'Funnel setup'!$K$4&amp;'Funnel setup'!$K$6,".",IF(A1619=".",1,A1619+1))</f>
        <v>.</v>
      </c>
      <c r="B1620" s="244" t="str">
        <f t="shared" si="25"/>
        <v/>
      </c>
    </row>
    <row r="1621" spans="1:2" x14ac:dyDescent="0.2">
      <c r="A1621" t="str">
        <f>IF(C1621&amp;G1621&amp;D1621&lt;&gt;'Funnel setup'!$K$3&amp;'Funnel setup'!$K$4&amp;'Funnel setup'!$K$6,".",IF(A1620=".",1,A1620+1))</f>
        <v>.</v>
      </c>
      <c r="B1621" s="244" t="str">
        <f t="shared" si="25"/>
        <v/>
      </c>
    </row>
    <row r="1622" spans="1:2" x14ac:dyDescent="0.2">
      <c r="A1622" t="str">
        <f>IF(C1622&amp;G1622&amp;D1622&lt;&gt;'Funnel setup'!$K$3&amp;'Funnel setup'!$K$4&amp;'Funnel setup'!$K$6,".",IF(A1621=".",1,A1621+1))</f>
        <v>.</v>
      </c>
      <c r="B1622" s="244" t="str">
        <f t="shared" si="25"/>
        <v/>
      </c>
    </row>
    <row r="1623" spans="1:2" x14ac:dyDescent="0.2">
      <c r="A1623" t="str">
        <f>IF(C1623&amp;G1623&amp;D1623&lt;&gt;'Funnel setup'!$K$3&amp;'Funnel setup'!$K$4&amp;'Funnel setup'!$K$6,".",IF(A1622=".",1,A1622+1))</f>
        <v>.</v>
      </c>
      <c r="B1623" s="244" t="str">
        <f t="shared" si="25"/>
        <v/>
      </c>
    </row>
    <row r="1624" spans="1:2" x14ac:dyDescent="0.2">
      <c r="A1624" t="str">
        <f>IF(C1624&amp;G1624&amp;D1624&lt;&gt;'Funnel setup'!$K$3&amp;'Funnel setup'!$K$4&amp;'Funnel setup'!$K$6,".",IF(A1623=".",1,A1623+1))</f>
        <v>.</v>
      </c>
      <c r="B1624" s="244" t="str">
        <f t="shared" si="25"/>
        <v/>
      </c>
    </row>
    <row r="1625" spans="1:2" x14ac:dyDescent="0.2">
      <c r="A1625" t="str">
        <f>IF(C1625&amp;G1625&amp;D1625&lt;&gt;'Funnel setup'!$K$3&amp;'Funnel setup'!$K$4&amp;'Funnel setup'!$K$6,".",IF(A1624=".",1,A1624+1))</f>
        <v>.</v>
      </c>
      <c r="B1625" s="244" t="str">
        <f t="shared" si="25"/>
        <v/>
      </c>
    </row>
    <row r="1626" spans="1:2" x14ac:dyDescent="0.2">
      <c r="A1626" t="str">
        <f>IF(C1626&amp;G1626&amp;D1626&lt;&gt;'Funnel setup'!$K$3&amp;'Funnel setup'!$K$4&amp;'Funnel setup'!$K$6,".",IF(A1625=".",1,A1625+1))</f>
        <v>.</v>
      </c>
      <c r="B1626" s="244" t="str">
        <f t="shared" si="25"/>
        <v/>
      </c>
    </row>
    <row r="1627" spans="1:2" x14ac:dyDescent="0.2">
      <c r="A1627" t="str">
        <f>IF(C1627&amp;G1627&amp;D1627&lt;&gt;'Funnel setup'!$K$3&amp;'Funnel setup'!$K$4&amp;'Funnel setup'!$K$6,".",IF(A1626=".",1,A1626+1))</f>
        <v>.</v>
      </c>
      <c r="B1627" s="244" t="str">
        <f t="shared" si="25"/>
        <v/>
      </c>
    </row>
    <row r="1628" spans="1:2" x14ac:dyDescent="0.2">
      <c r="A1628" t="str">
        <f>IF(C1628&amp;G1628&amp;D1628&lt;&gt;'Funnel setup'!$K$3&amp;'Funnel setup'!$K$4&amp;'Funnel setup'!$K$6,".",IF(A1627=".",1,A1627+1))</f>
        <v>.</v>
      </c>
      <c r="B1628" s="244" t="str">
        <f t="shared" si="25"/>
        <v/>
      </c>
    </row>
    <row r="1629" spans="1:2" x14ac:dyDescent="0.2">
      <c r="A1629" t="str">
        <f>IF(C1629&amp;G1629&amp;D1629&lt;&gt;'Funnel setup'!$K$3&amp;'Funnel setup'!$K$4&amp;'Funnel setup'!$K$6,".",IF(A1628=".",1,A1628+1))</f>
        <v>.</v>
      </c>
      <c r="B1629" s="244" t="str">
        <f t="shared" si="25"/>
        <v/>
      </c>
    </row>
    <row r="1630" spans="1:2" x14ac:dyDescent="0.2">
      <c r="A1630" t="str">
        <f>IF(C1630&amp;G1630&amp;D1630&lt;&gt;'Funnel setup'!$K$3&amp;'Funnel setup'!$K$4&amp;'Funnel setup'!$K$6,".",IF(A1629=".",1,A1629+1))</f>
        <v>.</v>
      </c>
      <c r="B1630" s="244" t="str">
        <f t="shared" si="25"/>
        <v/>
      </c>
    </row>
    <row r="1631" spans="1:2" x14ac:dyDescent="0.2">
      <c r="A1631" t="str">
        <f>IF(C1631&amp;G1631&amp;D1631&lt;&gt;'Funnel setup'!$K$3&amp;'Funnel setup'!$K$4&amp;'Funnel setup'!$K$6,".",IF(A1630=".",1,A1630+1))</f>
        <v>.</v>
      </c>
      <c r="B1631" s="244" t="str">
        <f t="shared" si="25"/>
        <v/>
      </c>
    </row>
    <row r="1632" spans="1:2" x14ac:dyDescent="0.2">
      <c r="A1632" t="str">
        <f>IF(C1632&amp;G1632&amp;D1632&lt;&gt;'Funnel setup'!$K$3&amp;'Funnel setup'!$K$4&amp;'Funnel setup'!$K$6,".",IF(A1631=".",1,A1631+1))</f>
        <v>.</v>
      </c>
      <c r="B1632" s="244" t="str">
        <f t="shared" si="25"/>
        <v/>
      </c>
    </row>
    <row r="1633" spans="1:2" x14ac:dyDescent="0.2">
      <c r="A1633" t="str">
        <f>IF(C1633&amp;G1633&amp;D1633&lt;&gt;'Funnel setup'!$K$3&amp;'Funnel setup'!$K$4&amp;'Funnel setup'!$K$6,".",IF(A1632=".",1,A1632+1))</f>
        <v>.</v>
      </c>
      <c r="B1633" s="244" t="str">
        <f t="shared" si="25"/>
        <v/>
      </c>
    </row>
    <row r="1634" spans="1:2" x14ac:dyDescent="0.2">
      <c r="A1634" t="str">
        <f>IF(C1634&amp;G1634&amp;D1634&lt;&gt;'Funnel setup'!$K$3&amp;'Funnel setup'!$K$4&amp;'Funnel setup'!$K$6,".",IF(A1633=".",1,A1633+1))</f>
        <v>.</v>
      </c>
      <c r="B1634" s="244" t="str">
        <f t="shared" si="25"/>
        <v/>
      </c>
    </row>
    <row r="1635" spans="1:2" x14ac:dyDescent="0.2">
      <c r="A1635" t="str">
        <f>IF(C1635&amp;G1635&amp;D1635&lt;&gt;'Funnel setup'!$K$3&amp;'Funnel setup'!$K$4&amp;'Funnel setup'!$K$6,".",IF(A1634=".",1,A1634+1))</f>
        <v>.</v>
      </c>
      <c r="B1635" s="244" t="str">
        <f t="shared" si="25"/>
        <v/>
      </c>
    </row>
    <row r="1636" spans="1:2" x14ac:dyDescent="0.2">
      <c r="A1636" t="str">
        <f>IF(C1636&amp;G1636&amp;D1636&lt;&gt;'Funnel setup'!$K$3&amp;'Funnel setup'!$K$4&amp;'Funnel setup'!$K$6,".",IF(A1635=".",1,A1635+1))</f>
        <v>.</v>
      </c>
      <c r="B1636" s="244" t="str">
        <f t="shared" si="25"/>
        <v/>
      </c>
    </row>
    <row r="1637" spans="1:2" x14ac:dyDescent="0.2">
      <c r="A1637" t="str">
        <f>IF(C1637&amp;G1637&amp;D1637&lt;&gt;'Funnel setup'!$K$3&amp;'Funnel setup'!$K$4&amp;'Funnel setup'!$K$6,".",IF(A1636=".",1,A1636+1))</f>
        <v>.</v>
      </c>
      <c r="B1637" s="244" t="str">
        <f t="shared" si="25"/>
        <v/>
      </c>
    </row>
    <row r="1638" spans="1:2" x14ac:dyDescent="0.2">
      <c r="A1638" t="str">
        <f>IF(C1638&amp;G1638&amp;D1638&lt;&gt;'Funnel setup'!$K$3&amp;'Funnel setup'!$K$4&amp;'Funnel setup'!$K$6,".",IF(A1637=".",1,A1637+1))</f>
        <v>.</v>
      </c>
      <c r="B1638" s="244" t="str">
        <f t="shared" si="25"/>
        <v/>
      </c>
    </row>
    <row r="1639" spans="1:2" x14ac:dyDescent="0.2">
      <c r="A1639" t="str">
        <f>IF(C1639&amp;G1639&amp;D1639&lt;&gt;'Funnel setup'!$K$3&amp;'Funnel setup'!$K$4&amp;'Funnel setup'!$K$6,".",IF(A1638=".",1,A1638+1))</f>
        <v>.</v>
      </c>
      <c r="B1639" s="244" t="str">
        <f t="shared" si="25"/>
        <v/>
      </c>
    </row>
    <row r="1640" spans="1:2" x14ac:dyDescent="0.2">
      <c r="A1640" t="str">
        <f>IF(C1640&amp;G1640&amp;D1640&lt;&gt;'Funnel setup'!$K$3&amp;'Funnel setup'!$K$4&amp;'Funnel setup'!$K$6,".",IF(A1639=".",1,A1639+1))</f>
        <v>.</v>
      </c>
      <c r="B1640" s="244" t="str">
        <f t="shared" si="25"/>
        <v/>
      </c>
    </row>
    <row r="1641" spans="1:2" x14ac:dyDescent="0.2">
      <c r="A1641" t="str">
        <f>IF(C1641&amp;G1641&amp;D1641&lt;&gt;'Funnel setup'!$K$3&amp;'Funnel setup'!$K$4&amp;'Funnel setup'!$K$6,".",IF(A1640=".",1,A1640+1))</f>
        <v>.</v>
      </c>
      <c r="B1641" s="244" t="str">
        <f t="shared" si="25"/>
        <v/>
      </c>
    </row>
    <row r="1642" spans="1:2" x14ac:dyDescent="0.2">
      <c r="A1642" t="str">
        <f>IF(C1642&amp;G1642&amp;D1642&lt;&gt;'Funnel setup'!$K$3&amp;'Funnel setup'!$K$4&amp;'Funnel setup'!$K$6,".",IF(A1641=".",1,A1641+1))</f>
        <v>.</v>
      </c>
      <c r="B1642" s="244" t="str">
        <f t="shared" si="25"/>
        <v/>
      </c>
    </row>
    <row r="1643" spans="1:2" x14ac:dyDescent="0.2">
      <c r="A1643" t="str">
        <f>IF(C1643&amp;G1643&amp;D1643&lt;&gt;'Funnel setup'!$K$3&amp;'Funnel setup'!$K$4&amp;'Funnel setup'!$K$6,".",IF(A1642=".",1,A1642+1))</f>
        <v>.</v>
      </c>
      <c r="B1643" s="244" t="str">
        <f t="shared" si="25"/>
        <v/>
      </c>
    </row>
    <row r="1644" spans="1:2" x14ac:dyDescent="0.2">
      <c r="A1644" t="str">
        <f>IF(C1644&amp;G1644&amp;D1644&lt;&gt;'Funnel setup'!$K$3&amp;'Funnel setup'!$K$4&amp;'Funnel setup'!$K$6,".",IF(A1643=".",1,A1643+1))</f>
        <v>.</v>
      </c>
      <c r="B1644" s="244" t="str">
        <f t="shared" si="25"/>
        <v/>
      </c>
    </row>
    <row r="1645" spans="1:2" x14ac:dyDescent="0.2">
      <c r="A1645" t="str">
        <f>IF(C1645&amp;G1645&amp;D1645&lt;&gt;'Funnel setup'!$K$3&amp;'Funnel setup'!$K$4&amp;'Funnel setup'!$K$6,".",IF(A1644=".",1,A1644+1))</f>
        <v>.</v>
      </c>
      <c r="B1645" s="244" t="str">
        <f t="shared" si="25"/>
        <v/>
      </c>
    </row>
    <row r="1646" spans="1:2" x14ac:dyDescent="0.2">
      <c r="A1646" t="str">
        <f>IF(C1646&amp;G1646&amp;D1646&lt;&gt;'Funnel setup'!$K$3&amp;'Funnel setup'!$K$4&amp;'Funnel setup'!$K$6,".",IF(A1645=".",1,A1645+1))</f>
        <v>.</v>
      </c>
      <c r="B1646" s="244" t="str">
        <f t="shared" si="25"/>
        <v/>
      </c>
    </row>
    <row r="1647" spans="1:2" x14ac:dyDescent="0.2">
      <c r="A1647" t="str">
        <f>IF(C1647&amp;G1647&amp;D1647&lt;&gt;'Funnel setup'!$K$3&amp;'Funnel setup'!$K$4&amp;'Funnel setup'!$K$6,".",IF(A1646=".",1,A1646+1))</f>
        <v>.</v>
      </c>
      <c r="B1647" s="244" t="str">
        <f t="shared" si="25"/>
        <v/>
      </c>
    </row>
    <row r="1648" spans="1:2" x14ac:dyDescent="0.2">
      <c r="A1648" t="str">
        <f>IF(C1648&amp;G1648&amp;D1648&lt;&gt;'Funnel setup'!$K$3&amp;'Funnel setup'!$K$4&amp;'Funnel setup'!$K$6,".",IF(A1647=".",1,A1647+1))</f>
        <v>.</v>
      </c>
      <c r="B1648" s="244" t="str">
        <f t="shared" si="25"/>
        <v/>
      </c>
    </row>
    <row r="1649" spans="1:2" x14ac:dyDescent="0.2">
      <c r="A1649" t="str">
        <f>IF(C1649&amp;G1649&amp;D1649&lt;&gt;'Funnel setup'!$K$3&amp;'Funnel setup'!$K$4&amp;'Funnel setup'!$K$6,".",IF(A1648=".",1,A1648+1))</f>
        <v>.</v>
      </c>
      <c r="B1649" s="244" t="str">
        <f t="shared" si="25"/>
        <v/>
      </c>
    </row>
    <row r="1650" spans="1:2" x14ac:dyDescent="0.2">
      <c r="A1650" t="str">
        <f>IF(C1650&amp;G1650&amp;D1650&lt;&gt;'Funnel setup'!$K$3&amp;'Funnel setup'!$K$4&amp;'Funnel setup'!$K$6,".",IF(A1649=".",1,A1649+1))</f>
        <v>.</v>
      </c>
      <c r="B1650" s="244" t="str">
        <f t="shared" si="25"/>
        <v/>
      </c>
    </row>
    <row r="1651" spans="1:2" x14ac:dyDescent="0.2">
      <c r="A1651" t="str">
        <f>IF(C1651&amp;G1651&amp;D1651&lt;&gt;'Funnel setup'!$K$3&amp;'Funnel setup'!$K$4&amp;'Funnel setup'!$K$6,".",IF(A1650=".",1,A1650+1))</f>
        <v>.</v>
      </c>
      <c r="B1651" s="244" t="str">
        <f t="shared" si="25"/>
        <v/>
      </c>
    </row>
    <row r="1652" spans="1:2" x14ac:dyDescent="0.2">
      <c r="A1652" t="str">
        <f>IF(C1652&amp;G1652&amp;D1652&lt;&gt;'Funnel setup'!$K$3&amp;'Funnel setup'!$K$4&amp;'Funnel setup'!$K$6,".",IF(A1651=".",1,A1651+1))</f>
        <v>.</v>
      </c>
      <c r="B1652" s="244" t="str">
        <f t="shared" si="25"/>
        <v/>
      </c>
    </row>
    <row r="1653" spans="1:2" x14ac:dyDescent="0.2">
      <c r="A1653" t="str">
        <f>IF(C1653&amp;G1653&amp;D1653&lt;&gt;'Funnel setup'!$K$3&amp;'Funnel setup'!$K$4&amp;'Funnel setup'!$K$6,".",IF(A1652=".",1,A1652+1))</f>
        <v>.</v>
      </c>
      <c r="B1653" s="244" t="str">
        <f t="shared" si="25"/>
        <v/>
      </c>
    </row>
    <row r="1654" spans="1:2" x14ac:dyDescent="0.2">
      <c r="A1654" t="str">
        <f>IF(C1654&amp;G1654&amp;D1654&lt;&gt;'Funnel setup'!$K$3&amp;'Funnel setup'!$K$4&amp;'Funnel setup'!$K$6,".",IF(A1653=".",1,A1653+1))</f>
        <v>.</v>
      </c>
      <c r="B1654" s="244" t="str">
        <f t="shared" si="25"/>
        <v/>
      </c>
    </row>
    <row r="1655" spans="1:2" x14ac:dyDescent="0.2">
      <c r="A1655" t="str">
        <f>IF(C1655&amp;G1655&amp;D1655&lt;&gt;'Funnel setup'!$K$3&amp;'Funnel setup'!$K$4&amp;'Funnel setup'!$K$6,".",IF(A1654=".",1,A1654+1))</f>
        <v>.</v>
      </c>
      <c r="B1655" s="244" t="str">
        <f t="shared" si="25"/>
        <v/>
      </c>
    </row>
    <row r="1656" spans="1:2" x14ac:dyDescent="0.2">
      <c r="A1656" t="str">
        <f>IF(C1656&amp;G1656&amp;D1656&lt;&gt;'Funnel setup'!$K$3&amp;'Funnel setup'!$K$4&amp;'Funnel setup'!$K$6,".",IF(A1655=".",1,A1655+1))</f>
        <v>.</v>
      </c>
      <c r="B1656" s="244" t="str">
        <f t="shared" si="25"/>
        <v/>
      </c>
    </row>
    <row r="1657" spans="1:2" x14ac:dyDescent="0.2">
      <c r="A1657" t="str">
        <f>IF(C1657&amp;G1657&amp;D1657&lt;&gt;'Funnel setup'!$K$3&amp;'Funnel setup'!$K$4&amp;'Funnel setup'!$K$6,".",IF(A1656=".",1,A1656+1))</f>
        <v>.</v>
      </c>
      <c r="B1657" s="244" t="str">
        <f t="shared" si="25"/>
        <v/>
      </c>
    </row>
    <row r="1658" spans="1:2" x14ac:dyDescent="0.2">
      <c r="A1658" t="str">
        <f>IF(C1658&amp;G1658&amp;D1658&lt;&gt;'Funnel setup'!$K$3&amp;'Funnel setup'!$K$4&amp;'Funnel setup'!$K$6,".",IF(A1657=".",1,A1657+1))</f>
        <v>.</v>
      </c>
      <c r="B1658" s="244" t="str">
        <f t="shared" si="25"/>
        <v/>
      </c>
    </row>
    <row r="1659" spans="1:2" x14ac:dyDescent="0.2">
      <c r="A1659" t="str">
        <f>IF(C1659&amp;G1659&amp;D1659&lt;&gt;'Funnel setup'!$K$3&amp;'Funnel setup'!$K$4&amp;'Funnel setup'!$K$6,".",IF(A1658=".",1,A1658+1))</f>
        <v>.</v>
      </c>
      <c r="B1659" s="244" t="str">
        <f t="shared" si="25"/>
        <v/>
      </c>
    </row>
    <row r="1660" spans="1:2" x14ac:dyDescent="0.2">
      <c r="A1660" t="str">
        <f>IF(C1660&amp;G1660&amp;D1660&lt;&gt;'Funnel setup'!$K$3&amp;'Funnel setup'!$K$4&amp;'Funnel setup'!$K$6,".",IF(A1659=".",1,A1659+1))</f>
        <v>.</v>
      </c>
      <c r="B1660" s="244" t="str">
        <f t="shared" si="25"/>
        <v/>
      </c>
    </row>
    <row r="1661" spans="1:2" x14ac:dyDescent="0.2">
      <c r="A1661" t="str">
        <f>IF(C1661&amp;G1661&amp;D1661&lt;&gt;'Funnel setup'!$K$3&amp;'Funnel setup'!$K$4&amp;'Funnel setup'!$K$6,".",IF(A1660=".",1,A1660+1))</f>
        <v>.</v>
      </c>
      <c r="B1661" s="244" t="str">
        <f t="shared" si="25"/>
        <v/>
      </c>
    </row>
    <row r="1662" spans="1:2" x14ac:dyDescent="0.2">
      <c r="A1662" t="str">
        <f>IF(C1662&amp;G1662&amp;D1662&lt;&gt;'Funnel setup'!$K$3&amp;'Funnel setup'!$K$4&amp;'Funnel setup'!$K$6,".",IF(A1661=".",1,A1661+1))</f>
        <v>.</v>
      </c>
      <c r="B1662" s="244" t="str">
        <f t="shared" si="25"/>
        <v/>
      </c>
    </row>
    <row r="1663" spans="1:2" x14ac:dyDescent="0.2">
      <c r="A1663" t="str">
        <f>IF(C1663&amp;G1663&amp;D1663&lt;&gt;'Funnel setup'!$K$3&amp;'Funnel setup'!$K$4&amp;'Funnel setup'!$K$6,".",IF(A1662=".",1,A1662+1))</f>
        <v>.</v>
      </c>
      <c r="B1663" s="244" t="str">
        <f t="shared" si="25"/>
        <v/>
      </c>
    </row>
    <row r="1664" spans="1:2" x14ac:dyDescent="0.2">
      <c r="A1664" t="str">
        <f>IF(C1664&amp;G1664&amp;D1664&lt;&gt;'Funnel setup'!$K$3&amp;'Funnel setup'!$K$4&amp;'Funnel setup'!$K$6,".",IF(A1663=".",1,A1663+1))</f>
        <v>.</v>
      </c>
      <c r="B1664" s="244" t="str">
        <f t="shared" si="25"/>
        <v/>
      </c>
    </row>
    <row r="1665" spans="1:2" x14ac:dyDescent="0.2">
      <c r="A1665" t="str">
        <f>IF(C1665&amp;G1665&amp;D1665&lt;&gt;'Funnel setup'!$K$3&amp;'Funnel setup'!$K$4&amp;'Funnel setup'!$K$6,".",IF(A1664=".",1,A1664+1))</f>
        <v>.</v>
      </c>
      <c r="B1665" s="244" t="str">
        <f t="shared" si="25"/>
        <v/>
      </c>
    </row>
    <row r="1666" spans="1:2" x14ac:dyDescent="0.2">
      <c r="A1666" t="str">
        <f>IF(C1666&amp;G1666&amp;D1666&lt;&gt;'Funnel setup'!$K$3&amp;'Funnel setup'!$K$4&amp;'Funnel setup'!$K$6,".",IF(A1665=".",1,A1665+1))</f>
        <v>.</v>
      </c>
      <c r="B1666" s="244" t="str">
        <f t="shared" ref="B1666:B1729" si="26">C1666&amp;D1666&amp;F1666&amp;G1666</f>
        <v/>
      </c>
    </row>
    <row r="1667" spans="1:2" x14ac:dyDescent="0.2">
      <c r="A1667" t="str">
        <f>IF(C1667&amp;G1667&amp;D1667&lt;&gt;'Funnel setup'!$K$3&amp;'Funnel setup'!$K$4&amp;'Funnel setup'!$K$6,".",IF(A1666=".",1,A1666+1))</f>
        <v>.</v>
      </c>
      <c r="B1667" s="244" t="str">
        <f t="shared" si="26"/>
        <v/>
      </c>
    </row>
    <row r="1668" spans="1:2" x14ac:dyDescent="0.2">
      <c r="A1668" t="str">
        <f>IF(C1668&amp;G1668&amp;D1668&lt;&gt;'Funnel setup'!$K$3&amp;'Funnel setup'!$K$4&amp;'Funnel setup'!$K$6,".",IF(A1667=".",1,A1667+1))</f>
        <v>.</v>
      </c>
      <c r="B1668" s="244" t="str">
        <f t="shared" si="26"/>
        <v/>
      </c>
    </row>
    <row r="1669" spans="1:2" x14ac:dyDescent="0.2">
      <c r="A1669" t="str">
        <f>IF(C1669&amp;G1669&amp;D1669&lt;&gt;'Funnel setup'!$K$3&amp;'Funnel setup'!$K$4&amp;'Funnel setup'!$K$6,".",IF(A1668=".",1,A1668+1))</f>
        <v>.</v>
      </c>
      <c r="B1669" s="244" t="str">
        <f t="shared" si="26"/>
        <v/>
      </c>
    </row>
    <row r="1670" spans="1:2" x14ac:dyDescent="0.2">
      <c r="A1670" t="str">
        <f>IF(C1670&amp;G1670&amp;D1670&lt;&gt;'Funnel setup'!$K$3&amp;'Funnel setup'!$K$4&amp;'Funnel setup'!$K$6,".",IF(A1669=".",1,A1669+1))</f>
        <v>.</v>
      </c>
      <c r="B1670" s="244" t="str">
        <f t="shared" si="26"/>
        <v/>
      </c>
    </row>
    <row r="1671" spans="1:2" x14ac:dyDescent="0.2">
      <c r="A1671" t="str">
        <f>IF(C1671&amp;G1671&amp;D1671&lt;&gt;'Funnel setup'!$K$3&amp;'Funnel setup'!$K$4&amp;'Funnel setup'!$K$6,".",IF(A1670=".",1,A1670+1))</f>
        <v>.</v>
      </c>
      <c r="B1671" s="244" t="str">
        <f t="shared" si="26"/>
        <v/>
      </c>
    </row>
    <row r="1672" spans="1:2" x14ac:dyDescent="0.2">
      <c r="A1672" t="str">
        <f>IF(C1672&amp;G1672&amp;D1672&lt;&gt;'Funnel setup'!$K$3&amp;'Funnel setup'!$K$4&amp;'Funnel setup'!$K$6,".",IF(A1671=".",1,A1671+1))</f>
        <v>.</v>
      </c>
      <c r="B1672" s="244" t="str">
        <f t="shared" si="26"/>
        <v/>
      </c>
    </row>
    <row r="1673" spans="1:2" x14ac:dyDescent="0.2">
      <c r="A1673" t="str">
        <f>IF(C1673&amp;G1673&amp;D1673&lt;&gt;'Funnel setup'!$K$3&amp;'Funnel setup'!$K$4&amp;'Funnel setup'!$K$6,".",IF(A1672=".",1,A1672+1))</f>
        <v>.</v>
      </c>
      <c r="B1673" s="244" t="str">
        <f t="shared" si="26"/>
        <v/>
      </c>
    </row>
    <row r="1674" spans="1:2" x14ac:dyDescent="0.2">
      <c r="A1674" t="str">
        <f>IF(C1674&amp;G1674&amp;D1674&lt;&gt;'Funnel setup'!$K$3&amp;'Funnel setup'!$K$4&amp;'Funnel setup'!$K$6,".",IF(A1673=".",1,A1673+1))</f>
        <v>.</v>
      </c>
      <c r="B1674" s="244" t="str">
        <f t="shared" si="26"/>
        <v/>
      </c>
    </row>
    <row r="1675" spans="1:2" x14ac:dyDescent="0.2">
      <c r="A1675" t="str">
        <f>IF(C1675&amp;G1675&amp;D1675&lt;&gt;'Funnel setup'!$K$3&amp;'Funnel setup'!$K$4&amp;'Funnel setup'!$K$6,".",IF(A1674=".",1,A1674+1))</f>
        <v>.</v>
      </c>
      <c r="B1675" s="244" t="str">
        <f t="shared" si="26"/>
        <v/>
      </c>
    </row>
    <row r="1676" spans="1:2" x14ac:dyDescent="0.2">
      <c r="A1676" t="str">
        <f>IF(C1676&amp;G1676&amp;D1676&lt;&gt;'Funnel setup'!$K$3&amp;'Funnel setup'!$K$4&amp;'Funnel setup'!$K$6,".",IF(A1675=".",1,A1675+1))</f>
        <v>.</v>
      </c>
      <c r="B1676" s="244" t="str">
        <f t="shared" si="26"/>
        <v/>
      </c>
    </row>
    <row r="1677" spans="1:2" x14ac:dyDescent="0.2">
      <c r="A1677" t="str">
        <f>IF(C1677&amp;G1677&amp;D1677&lt;&gt;'Funnel setup'!$K$3&amp;'Funnel setup'!$K$4&amp;'Funnel setup'!$K$6,".",IF(A1676=".",1,A1676+1))</f>
        <v>.</v>
      </c>
      <c r="B1677" s="244" t="str">
        <f t="shared" si="26"/>
        <v/>
      </c>
    </row>
    <row r="1678" spans="1:2" x14ac:dyDescent="0.2">
      <c r="A1678" t="str">
        <f>IF(C1678&amp;G1678&amp;D1678&lt;&gt;'Funnel setup'!$K$3&amp;'Funnel setup'!$K$4&amp;'Funnel setup'!$K$6,".",IF(A1677=".",1,A1677+1))</f>
        <v>.</v>
      </c>
      <c r="B1678" s="244" t="str">
        <f t="shared" si="26"/>
        <v/>
      </c>
    </row>
    <row r="1679" spans="1:2" x14ac:dyDescent="0.2">
      <c r="A1679" t="str">
        <f>IF(C1679&amp;G1679&amp;D1679&lt;&gt;'Funnel setup'!$K$3&amp;'Funnel setup'!$K$4&amp;'Funnel setup'!$K$6,".",IF(A1678=".",1,A1678+1))</f>
        <v>.</v>
      </c>
      <c r="B1679" s="244" t="str">
        <f t="shared" si="26"/>
        <v/>
      </c>
    </row>
    <row r="1680" spans="1:2" x14ac:dyDescent="0.2">
      <c r="A1680" t="str">
        <f>IF(C1680&amp;G1680&amp;D1680&lt;&gt;'Funnel setup'!$K$3&amp;'Funnel setup'!$K$4&amp;'Funnel setup'!$K$6,".",IF(A1679=".",1,A1679+1))</f>
        <v>.</v>
      </c>
      <c r="B1680" s="244" t="str">
        <f t="shared" si="26"/>
        <v/>
      </c>
    </row>
    <row r="1681" spans="1:2" x14ac:dyDescent="0.2">
      <c r="A1681" t="str">
        <f>IF(C1681&amp;G1681&amp;D1681&lt;&gt;'Funnel setup'!$K$3&amp;'Funnel setup'!$K$4&amp;'Funnel setup'!$K$6,".",IF(A1680=".",1,A1680+1))</f>
        <v>.</v>
      </c>
      <c r="B1681" s="244" t="str">
        <f t="shared" si="26"/>
        <v/>
      </c>
    </row>
    <row r="1682" spans="1:2" x14ac:dyDescent="0.2">
      <c r="A1682" t="str">
        <f>IF(C1682&amp;G1682&amp;D1682&lt;&gt;'Funnel setup'!$K$3&amp;'Funnel setup'!$K$4&amp;'Funnel setup'!$K$6,".",IF(A1681=".",1,A1681+1))</f>
        <v>.</v>
      </c>
      <c r="B1682" s="244" t="str">
        <f t="shared" si="26"/>
        <v/>
      </c>
    </row>
    <row r="1683" spans="1:2" x14ac:dyDescent="0.2">
      <c r="A1683" t="str">
        <f>IF(C1683&amp;G1683&amp;D1683&lt;&gt;'Funnel setup'!$K$3&amp;'Funnel setup'!$K$4&amp;'Funnel setup'!$K$6,".",IF(A1682=".",1,A1682+1))</f>
        <v>.</v>
      </c>
      <c r="B1683" s="244" t="str">
        <f t="shared" si="26"/>
        <v/>
      </c>
    </row>
    <row r="1684" spans="1:2" x14ac:dyDescent="0.2">
      <c r="A1684" t="str">
        <f>IF(C1684&amp;G1684&amp;D1684&lt;&gt;'Funnel setup'!$K$3&amp;'Funnel setup'!$K$4&amp;'Funnel setup'!$K$6,".",IF(A1683=".",1,A1683+1))</f>
        <v>.</v>
      </c>
      <c r="B1684" s="244" t="str">
        <f t="shared" si="26"/>
        <v/>
      </c>
    </row>
    <row r="1685" spans="1:2" x14ac:dyDescent="0.2">
      <c r="A1685" t="str">
        <f>IF(C1685&amp;G1685&amp;D1685&lt;&gt;'Funnel setup'!$K$3&amp;'Funnel setup'!$K$4&amp;'Funnel setup'!$K$6,".",IF(A1684=".",1,A1684+1))</f>
        <v>.</v>
      </c>
      <c r="B1685" s="244" t="str">
        <f t="shared" si="26"/>
        <v/>
      </c>
    </row>
    <row r="1686" spans="1:2" x14ac:dyDescent="0.2">
      <c r="A1686" t="str">
        <f>IF(C1686&amp;G1686&amp;D1686&lt;&gt;'Funnel setup'!$K$3&amp;'Funnel setup'!$K$4&amp;'Funnel setup'!$K$6,".",IF(A1685=".",1,A1685+1))</f>
        <v>.</v>
      </c>
      <c r="B1686" s="244" t="str">
        <f t="shared" si="26"/>
        <v/>
      </c>
    </row>
    <row r="1687" spans="1:2" x14ac:dyDescent="0.2">
      <c r="A1687" t="str">
        <f>IF(C1687&amp;G1687&amp;D1687&lt;&gt;'Funnel setup'!$K$3&amp;'Funnel setup'!$K$4&amp;'Funnel setup'!$K$6,".",IF(A1686=".",1,A1686+1))</f>
        <v>.</v>
      </c>
      <c r="B1687" s="244" t="str">
        <f t="shared" si="26"/>
        <v/>
      </c>
    </row>
    <row r="1688" spans="1:2" x14ac:dyDescent="0.2">
      <c r="A1688" t="str">
        <f>IF(C1688&amp;G1688&amp;D1688&lt;&gt;'Funnel setup'!$K$3&amp;'Funnel setup'!$K$4&amp;'Funnel setup'!$K$6,".",IF(A1687=".",1,A1687+1))</f>
        <v>.</v>
      </c>
      <c r="B1688" s="244" t="str">
        <f t="shared" si="26"/>
        <v/>
      </c>
    </row>
    <row r="1689" spans="1:2" x14ac:dyDescent="0.2">
      <c r="A1689" t="str">
        <f>IF(C1689&amp;G1689&amp;D1689&lt;&gt;'Funnel setup'!$K$3&amp;'Funnel setup'!$K$4&amp;'Funnel setup'!$K$6,".",IF(A1688=".",1,A1688+1))</f>
        <v>.</v>
      </c>
      <c r="B1689" s="244" t="str">
        <f t="shared" si="26"/>
        <v/>
      </c>
    </row>
    <row r="1690" spans="1:2" x14ac:dyDescent="0.2">
      <c r="A1690" t="str">
        <f>IF(C1690&amp;G1690&amp;D1690&lt;&gt;'Funnel setup'!$K$3&amp;'Funnel setup'!$K$4&amp;'Funnel setup'!$K$6,".",IF(A1689=".",1,A1689+1))</f>
        <v>.</v>
      </c>
      <c r="B1690" s="244" t="str">
        <f t="shared" si="26"/>
        <v/>
      </c>
    </row>
    <row r="1691" spans="1:2" x14ac:dyDescent="0.2">
      <c r="A1691" t="str">
        <f>IF(C1691&amp;G1691&amp;D1691&lt;&gt;'Funnel setup'!$K$3&amp;'Funnel setup'!$K$4&amp;'Funnel setup'!$K$6,".",IF(A1690=".",1,A1690+1))</f>
        <v>.</v>
      </c>
      <c r="B1691" s="244" t="str">
        <f t="shared" si="26"/>
        <v/>
      </c>
    </row>
    <row r="1692" spans="1:2" x14ac:dyDescent="0.2">
      <c r="A1692" t="str">
        <f>IF(C1692&amp;G1692&amp;D1692&lt;&gt;'Funnel setup'!$K$3&amp;'Funnel setup'!$K$4&amp;'Funnel setup'!$K$6,".",IF(A1691=".",1,A1691+1))</f>
        <v>.</v>
      </c>
      <c r="B1692" s="244" t="str">
        <f t="shared" si="26"/>
        <v/>
      </c>
    </row>
    <row r="1693" spans="1:2" x14ac:dyDescent="0.2">
      <c r="A1693" t="str">
        <f>IF(C1693&amp;G1693&amp;D1693&lt;&gt;'Funnel setup'!$K$3&amp;'Funnel setup'!$K$4&amp;'Funnel setup'!$K$6,".",IF(A1692=".",1,A1692+1))</f>
        <v>.</v>
      </c>
      <c r="B1693" s="244" t="str">
        <f t="shared" si="26"/>
        <v/>
      </c>
    </row>
    <row r="1694" spans="1:2" x14ac:dyDescent="0.2">
      <c r="A1694" t="str">
        <f>IF(C1694&amp;G1694&amp;D1694&lt;&gt;'Funnel setup'!$K$3&amp;'Funnel setup'!$K$4&amp;'Funnel setup'!$K$6,".",IF(A1693=".",1,A1693+1))</f>
        <v>.</v>
      </c>
      <c r="B1694" s="244" t="str">
        <f t="shared" si="26"/>
        <v/>
      </c>
    </row>
    <row r="1695" spans="1:2" x14ac:dyDescent="0.2">
      <c r="A1695" t="str">
        <f>IF(C1695&amp;G1695&amp;D1695&lt;&gt;'Funnel setup'!$K$3&amp;'Funnel setup'!$K$4&amp;'Funnel setup'!$K$6,".",IF(A1694=".",1,A1694+1))</f>
        <v>.</v>
      </c>
      <c r="B1695" s="244" t="str">
        <f t="shared" si="26"/>
        <v/>
      </c>
    </row>
    <row r="1696" spans="1:2" x14ac:dyDescent="0.2">
      <c r="A1696" t="str">
        <f>IF(C1696&amp;G1696&amp;D1696&lt;&gt;'Funnel setup'!$K$3&amp;'Funnel setup'!$K$4&amp;'Funnel setup'!$K$6,".",IF(A1695=".",1,A1695+1))</f>
        <v>.</v>
      </c>
      <c r="B1696" s="244" t="str">
        <f t="shared" si="26"/>
        <v/>
      </c>
    </row>
    <row r="1697" spans="1:2" x14ac:dyDescent="0.2">
      <c r="A1697" t="str">
        <f>IF(C1697&amp;G1697&amp;D1697&lt;&gt;'Funnel setup'!$K$3&amp;'Funnel setup'!$K$4&amp;'Funnel setup'!$K$6,".",IF(A1696=".",1,A1696+1))</f>
        <v>.</v>
      </c>
      <c r="B1697" s="244" t="str">
        <f t="shared" si="26"/>
        <v/>
      </c>
    </row>
    <row r="1698" spans="1:2" x14ac:dyDescent="0.2">
      <c r="A1698" t="str">
        <f>IF(C1698&amp;G1698&amp;D1698&lt;&gt;'Funnel setup'!$K$3&amp;'Funnel setup'!$K$4&amp;'Funnel setup'!$K$6,".",IF(A1697=".",1,A1697+1))</f>
        <v>.</v>
      </c>
      <c r="B1698" s="244" t="str">
        <f t="shared" si="26"/>
        <v/>
      </c>
    </row>
    <row r="1699" spans="1:2" x14ac:dyDescent="0.2">
      <c r="A1699" t="str">
        <f>IF(C1699&amp;G1699&amp;D1699&lt;&gt;'Funnel setup'!$K$3&amp;'Funnel setup'!$K$4&amp;'Funnel setup'!$K$6,".",IF(A1698=".",1,A1698+1))</f>
        <v>.</v>
      </c>
      <c r="B1699" s="244" t="str">
        <f t="shared" si="26"/>
        <v/>
      </c>
    </row>
    <row r="1700" spans="1:2" x14ac:dyDescent="0.2">
      <c r="A1700" t="str">
        <f>IF(C1700&amp;G1700&amp;D1700&lt;&gt;'Funnel setup'!$K$3&amp;'Funnel setup'!$K$4&amp;'Funnel setup'!$K$6,".",IF(A1699=".",1,A1699+1))</f>
        <v>.</v>
      </c>
      <c r="B1700" s="244" t="str">
        <f t="shared" si="26"/>
        <v/>
      </c>
    </row>
    <row r="1701" spans="1:2" x14ac:dyDescent="0.2">
      <c r="A1701" t="str">
        <f>IF(C1701&amp;G1701&amp;D1701&lt;&gt;'Funnel setup'!$K$3&amp;'Funnel setup'!$K$4&amp;'Funnel setup'!$K$6,".",IF(A1700=".",1,A1700+1))</f>
        <v>.</v>
      </c>
      <c r="B1701" s="244" t="str">
        <f t="shared" si="26"/>
        <v/>
      </c>
    </row>
    <row r="1702" spans="1:2" x14ac:dyDescent="0.2">
      <c r="A1702" t="str">
        <f>IF(C1702&amp;G1702&amp;D1702&lt;&gt;'Funnel setup'!$K$3&amp;'Funnel setup'!$K$4&amp;'Funnel setup'!$K$6,".",IF(A1701=".",1,A1701+1))</f>
        <v>.</v>
      </c>
      <c r="B1702" s="244" t="str">
        <f t="shared" si="26"/>
        <v/>
      </c>
    </row>
    <row r="1703" spans="1:2" x14ac:dyDescent="0.2">
      <c r="A1703" t="str">
        <f>IF(C1703&amp;G1703&amp;D1703&lt;&gt;'Funnel setup'!$K$3&amp;'Funnel setup'!$K$4&amp;'Funnel setup'!$K$6,".",IF(A1702=".",1,A1702+1))</f>
        <v>.</v>
      </c>
      <c r="B1703" s="244" t="str">
        <f t="shared" si="26"/>
        <v/>
      </c>
    </row>
    <row r="1704" spans="1:2" x14ac:dyDescent="0.2">
      <c r="A1704" t="str">
        <f>IF(C1704&amp;G1704&amp;D1704&lt;&gt;'Funnel setup'!$K$3&amp;'Funnel setup'!$K$4&amp;'Funnel setup'!$K$6,".",IF(A1703=".",1,A1703+1))</f>
        <v>.</v>
      </c>
      <c r="B1704" s="244" t="str">
        <f t="shared" si="26"/>
        <v/>
      </c>
    </row>
    <row r="1705" spans="1:2" x14ac:dyDescent="0.2">
      <c r="A1705" t="str">
        <f>IF(C1705&amp;G1705&amp;D1705&lt;&gt;'Funnel setup'!$K$3&amp;'Funnel setup'!$K$4&amp;'Funnel setup'!$K$6,".",IF(A1704=".",1,A1704+1))</f>
        <v>.</v>
      </c>
      <c r="B1705" s="244" t="str">
        <f t="shared" si="26"/>
        <v/>
      </c>
    </row>
    <row r="1706" spans="1:2" x14ac:dyDescent="0.2">
      <c r="A1706" t="str">
        <f>IF(C1706&amp;G1706&amp;D1706&lt;&gt;'Funnel setup'!$K$3&amp;'Funnel setup'!$K$4&amp;'Funnel setup'!$K$6,".",IF(A1705=".",1,A1705+1))</f>
        <v>.</v>
      </c>
      <c r="B1706" s="244" t="str">
        <f t="shared" si="26"/>
        <v/>
      </c>
    </row>
    <row r="1707" spans="1:2" x14ac:dyDescent="0.2">
      <c r="A1707" t="str">
        <f>IF(C1707&amp;G1707&amp;D1707&lt;&gt;'Funnel setup'!$K$3&amp;'Funnel setup'!$K$4&amp;'Funnel setup'!$K$6,".",IF(A1706=".",1,A1706+1))</f>
        <v>.</v>
      </c>
      <c r="B1707" s="244" t="str">
        <f t="shared" si="26"/>
        <v/>
      </c>
    </row>
    <row r="1708" spans="1:2" x14ac:dyDescent="0.2">
      <c r="A1708" t="str">
        <f>IF(C1708&amp;G1708&amp;D1708&lt;&gt;'Funnel setup'!$K$3&amp;'Funnel setup'!$K$4&amp;'Funnel setup'!$K$6,".",IF(A1707=".",1,A1707+1))</f>
        <v>.</v>
      </c>
      <c r="B1708" s="244" t="str">
        <f t="shared" si="26"/>
        <v/>
      </c>
    </row>
    <row r="1709" spans="1:2" x14ac:dyDescent="0.2">
      <c r="A1709" t="str">
        <f>IF(C1709&amp;G1709&amp;D1709&lt;&gt;'Funnel setup'!$K$3&amp;'Funnel setup'!$K$4&amp;'Funnel setup'!$K$6,".",IF(A1708=".",1,A1708+1))</f>
        <v>.</v>
      </c>
      <c r="B1709" s="244" t="str">
        <f t="shared" si="26"/>
        <v/>
      </c>
    </row>
    <row r="1710" spans="1:2" x14ac:dyDescent="0.2">
      <c r="A1710" t="str">
        <f>IF(C1710&amp;G1710&amp;D1710&lt;&gt;'Funnel setup'!$K$3&amp;'Funnel setup'!$K$4&amp;'Funnel setup'!$K$6,".",IF(A1709=".",1,A1709+1))</f>
        <v>.</v>
      </c>
      <c r="B1710" s="244" t="str">
        <f t="shared" si="26"/>
        <v/>
      </c>
    </row>
    <row r="1711" spans="1:2" x14ac:dyDescent="0.2">
      <c r="A1711" t="str">
        <f>IF(C1711&amp;G1711&amp;D1711&lt;&gt;'Funnel setup'!$K$3&amp;'Funnel setup'!$K$4&amp;'Funnel setup'!$K$6,".",IF(A1710=".",1,A1710+1))</f>
        <v>.</v>
      </c>
      <c r="B1711" s="244" t="str">
        <f t="shared" si="26"/>
        <v/>
      </c>
    </row>
    <row r="1712" spans="1:2" x14ac:dyDescent="0.2">
      <c r="A1712" t="str">
        <f>IF(C1712&amp;G1712&amp;D1712&lt;&gt;'Funnel setup'!$K$3&amp;'Funnel setup'!$K$4&amp;'Funnel setup'!$K$6,".",IF(A1711=".",1,A1711+1))</f>
        <v>.</v>
      </c>
      <c r="B1712" s="244" t="str">
        <f t="shared" si="26"/>
        <v/>
      </c>
    </row>
    <row r="1713" spans="1:2" x14ac:dyDescent="0.2">
      <c r="A1713" t="str">
        <f>IF(C1713&amp;G1713&amp;D1713&lt;&gt;'Funnel setup'!$K$3&amp;'Funnel setup'!$K$4&amp;'Funnel setup'!$K$6,".",IF(A1712=".",1,A1712+1))</f>
        <v>.</v>
      </c>
      <c r="B1713" s="244" t="str">
        <f t="shared" si="26"/>
        <v/>
      </c>
    </row>
    <row r="1714" spans="1:2" x14ac:dyDescent="0.2">
      <c r="A1714" t="str">
        <f>IF(C1714&amp;G1714&amp;D1714&lt;&gt;'Funnel setup'!$K$3&amp;'Funnel setup'!$K$4&amp;'Funnel setup'!$K$6,".",IF(A1713=".",1,A1713+1))</f>
        <v>.</v>
      </c>
      <c r="B1714" s="244" t="str">
        <f t="shared" si="26"/>
        <v/>
      </c>
    </row>
    <row r="1715" spans="1:2" x14ac:dyDescent="0.2">
      <c r="A1715" t="str">
        <f>IF(C1715&amp;G1715&amp;D1715&lt;&gt;'Funnel setup'!$K$3&amp;'Funnel setup'!$K$4&amp;'Funnel setup'!$K$6,".",IF(A1714=".",1,A1714+1))</f>
        <v>.</v>
      </c>
      <c r="B1715" s="244" t="str">
        <f t="shared" si="26"/>
        <v/>
      </c>
    </row>
    <row r="1716" spans="1:2" x14ac:dyDescent="0.2">
      <c r="A1716" t="str">
        <f>IF(C1716&amp;G1716&amp;D1716&lt;&gt;'Funnel setup'!$K$3&amp;'Funnel setup'!$K$4&amp;'Funnel setup'!$K$6,".",IF(A1715=".",1,A1715+1))</f>
        <v>.</v>
      </c>
      <c r="B1716" s="244" t="str">
        <f t="shared" si="26"/>
        <v/>
      </c>
    </row>
    <row r="1717" spans="1:2" x14ac:dyDescent="0.2">
      <c r="A1717" t="str">
        <f>IF(C1717&amp;G1717&amp;D1717&lt;&gt;'Funnel setup'!$K$3&amp;'Funnel setup'!$K$4&amp;'Funnel setup'!$K$6,".",IF(A1716=".",1,A1716+1))</f>
        <v>.</v>
      </c>
      <c r="B1717" s="244" t="str">
        <f t="shared" si="26"/>
        <v/>
      </c>
    </row>
    <row r="1718" spans="1:2" x14ac:dyDescent="0.2">
      <c r="A1718" t="str">
        <f>IF(C1718&amp;G1718&amp;D1718&lt;&gt;'Funnel setup'!$K$3&amp;'Funnel setup'!$K$4&amp;'Funnel setup'!$K$6,".",IF(A1717=".",1,A1717+1))</f>
        <v>.</v>
      </c>
      <c r="B1718" s="244" t="str">
        <f t="shared" si="26"/>
        <v/>
      </c>
    </row>
    <row r="1719" spans="1:2" x14ac:dyDescent="0.2">
      <c r="A1719" t="str">
        <f>IF(C1719&amp;G1719&amp;D1719&lt;&gt;'Funnel setup'!$K$3&amp;'Funnel setup'!$K$4&amp;'Funnel setup'!$K$6,".",IF(A1718=".",1,A1718+1))</f>
        <v>.</v>
      </c>
      <c r="B1719" s="244" t="str">
        <f t="shared" si="26"/>
        <v/>
      </c>
    </row>
    <row r="1720" spans="1:2" x14ac:dyDescent="0.2">
      <c r="A1720" t="str">
        <f>IF(C1720&amp;G1720&amp;D1720&lt;&gt;'Funnel setup'!$K$3&amp;'Funnel setup'!$K$4&amp;'Funnel setup'!$K$6,".",IF(A1719=".",1,A1719+1))</f>
        <v>.</v>
      </c>
      <c r="B1720" s="244" t="str">
        <f t="shared" si="26"/>
        <v/>
      </c>
    </row>
    <row r="1721" spans="1:2" x14ac:dyDescent="0.2">
      <c r="A1721" t="str">
        <f>IF(C1721&amp;G1721&amp;D1721&lt;&gt;'Funnel setup'!$K$3&amp;'Funnel setup'!$K$4&amp;'Funnel setup'!$K$6,".",IF(A1720=".",1,A1720+1))</f>
        <v>.</v>
      </c>
      <c r="B1721" s="244" t="str">
        <f t="shared" si="26"/>
        <v/>
      </c>
    </row>
    <row r="1722" spans="1:2" x14ac:dyDescent="0.2">
      <c r="A1722" t="str">
        <f>IF(C1722&amp;G1722&amp;D1722&lt;&gt;'Funnel setup'!$K$3&amp;'Funnel setup'!$K$4&amp;'Funnel setup'!$K$6,".",IF(A1721=".",1,A1721+1))</f>
        <v>.</v>
      </c>
      <c r="B1722" s="244" t="str">
        <f t="shared" si="26"/>
        <v/>
      </c>
    </row>
    <row r="1723" spans="1:2" x14ac:dyDescent="0.2">
      <c r="A1723" t="str">
        <f>IF(C1723&amp;G1723&amp;D1723&lt;&gt;'Funnel setup'!$K$3&amp;'Funnel setup'!$K$4&amp;'Funnel setup'!$K$6,".",IF(A1722=".",1,A1722+1))</f>
        <v>.</v>
      </c>
      <c r="B1723" s="244" t="str">
        <f t="shared" si="26"/>
        <v/>
      </c>
    </row>
    <row r="1724" spans="1:2" x14ac:dyDescent="0.2">
      <c r="A1724" t="str">
        <f>IF(C1724&amp;G1724&amp;D1724&lt;&gt;'Funnel setup'!$K$3&amp;'Funnel setup'!$K$4&amp;'Funnel setup'!$K$6,".",IF(A1723=".",1,A1723+1))</f>
        <v>.</v>
      </c>
      <c r="B1724" s="244" t="str">
        <f t="shared" si="26"/>
        <v/>
      </c>
    </row>
    <row r="1725" spans="1:2" x14ac:dyDescent="0.2">
      <c r="A1725" t="str">
        <f>IF(C1725&amp;G1725&amp;D1725&lt;&gt;'Funnel setup'!$K$3&amp;'Funnel setup'!$K$4&amp;'Funnel setup'!$K$6,".",IF(A1724=".",1,A1724+1))</f>
        <v>.</v>
      </c>
      <c r="B1725" s="244" t="str">
        <f t="shared" si="26"/>
        <v/>
      </c>
    </row>
    <row r="1726" spans="1:2" x14ac:dyDescent="0.2">
      <c r="A1726" t="str">
        <f>IF(C1726&amp;G1726&amp;D1726&lt;&gt;'Funnel setup'!$K$3&amp;'Funnel setup'!$K$4&amp;'Funnel setup'!$K$6,".",IF(A1725=".",1,A1725+1))</f>
        <v>.</v>
      </c>
      <c r="B1726" s="244" t="str">
        <f t="shared" si="26"/>
        <v/>
      </c>
    </row>
    <row r="1727" spans="1:2" x14ac:dyDescent="0.2">
      <c r="A1727" t="str">
        <f>IF(C1727&amp;G1727&amp;D1727&lt;&gt;'Funnel setup'!$K$3&amp;'Funnel setup'!$K$4&amp;'Funnel setup'!$K$6,".",IF(A1726=".",1,A1726+1))</f>
        <v>.</v>
      </c>
      <c r="B1727" s="244" t="str">
        <f t="shared" si="26"/>
        <v/>
      </c>
    </row>
    <row r="1728" spans="1:2" x14ac:dyDescent="0.2">
      <c r="A1728" t="str">
        <f>IF(C1728&amp;G1728&amp;D1728&lt;&gt;'Funnel setup'!$K$3&amp;'Funnel setup'!$K$4&amp;'Funnel setup'!$K$6,".",IF(A1727=".",1,A1727+1))</f>
        <v>.</v>
      </c>
      <c r="B1728" s="244" t="str">
        <f t="shared" si="26"/>
        <v/>
      </c>
    </row>
    <row r="1729" spans="1:2" x14ac:dyDescent="0.2">
      <c r="A1729" t="str">
        <f>IF(C1729&amp;G1729&amp;D1729&lt;&gt;'Funnel setup'!$K$3&amp;'Funnel setup'!$K$4&amp;'Funnel setup'!$K$6,".",IF(A1728=".",1,A1728+1))</f>
        <v>.</v>
      </c>
      <c r="B1729" s="244" t="str">
        <f t="shared" si="26"/>
        <v/>
      </c>
    </row>
    <row r="1730" spans="1:2" x14ac:dyDescent="0.2">
      <c r="A1730" t="str">
        <f>IF(C1730&amp;G1730&amp;D1730&lt;&gt;'Funnel setup'!$K$3&amp;'Funnel setup'!$K$4&amp;'Funnel setup'!$K$6,".",IF(A1729=".",1,A1729+1))</f>
        <v>.</v>
      </c>
      <c r="B1730" s="244" t="str">
        <f t="shared" ref="B1730:B1793" si="27">C1730&amp;D1730&amp;F1730&amp;G1730</f>
        <v/>
      </c>
    </row>
    <row r="1731" spans="1:2" x14ac:dyDescent="0.2">
      <c r="A1731" t="str">
        <f>IF(C1731&amp;G1731&amp;D1731&lt;&gt;'Funnel setup'!$K$3&amp;'Funnel setup'!$K$4&amp;'Funnel setup'!$K$6,".",IF(A1730=".",1,A1730+1))</f>
        <v>.</v>
      </c>
      <c r="B1731" s="244" t="str">
        <f t="shared" si="27"/>
        <v/>
      </c>
    </row>
    <row r="1732" spans="1:2" x14ac:dyDescent="0.2">
      <c r="A1732" t="str">
        <f>IF(C1732&amp;G1732&amp;D1732&lt;&gt;'Funnel setup'!$K$3&amp;'Funnel setup'!$K$4&amp;'Funnel setup'!$K$6,".",IF(A1731=".",1,A1731+1))</f>
        <v>.</v>
      </c>
      <c r="B1732" s="244" t="str">
        <f t="shared" si="27"/>
        <v/>
      </c>
    </row>
    <row r="1733" spans="1:2" x14ac:dyDescent="0.2">
      <c r="A1733" t="str">
        <f>IF(C1733&amp;G1733&amp;D1733&lt;&gt;'Funnel setup'!$K$3&amp;'Funnel setup'!$K$4&amp;'Funnel setup'!$K$6,".",IF(A1732=".",1,A1732+1))</f>
        <v>.</v>
      </c>
      <c r="B1733" s="244" t="str">
        <f t="shared" si="27"/>
        <v/>
      </c>
    </row>
    <row r="1734" spans="1:2" x14ac:dyDescent="0.2">
      <c r="A1734" t="str">
        <f>IF(C1734&amp;G1734&amp;D1734&lt;&gt;'Funnel setup'!$K$3&amp;'Funnel setup'!$K$4&amp;'Funnel setup'!$K$6,".",IF(A1733=".",1,A1733+1))</f>
        <v>.</v>
      </c>
      <c r="B1734" s="244" t="str">
        <f t="shared" si="27"/>
        <v/>
      </c>
    </row>
    <row r="1735" spans="1:2" x14ac:dyDescent="0.2">
      <c r="A1735" t="str">
        <f>IF(C1735&amp;G1735&amp;D1735&lt;&gt;'Funnel setup'!$K$3&amp;'Funnel setup'!$K$4&amp;'Funnel setup'!$K$6,".",IF(A1734=".",1,A1734+1))</f>
        <v>.</v>
      </c>
      <c r="B1735" s="244" t="str">
        <f t="shared" si="27"/>
        <v/>
      </c>
    </row>
    <row r="1736" spans="1:2" x14ac:dyDescent="0.2">
      <c r="A1736" t="str">
        <f>IF(C1736&amp;G1736&amp;D1736&lt;&gt;'Funnel setup'!$K$3&amp;'Funnel setup'!$K$4&amp;'Funnel setup'!$K$6,".",IF(A1735=".",1,A1735+1))</f>
        <v>.</v>
      </c>
      <c r="B1736" s="244" t="str">
        <f t="shared" si="27"/>
        <v/>
      </c>
    </row>
    <row r="1737" spans="1:2" x14ac:dyDescent="0.2">
      <c r="A1737" t="str">
        <f>IF(C1737&amp;G1737&amp;D1737&lt;&gt;'Funnel setup'!$K$3&amp;'Funnel setup'!$K$4&amp;'Funnel setup'!$K$6,".",IF(A1736=".",1,A1736+1))</f>
        <v>.</v>
      </c>
      <c r="B1737" s="244" t="str">
        <f t="shared" si="27"/>
        <v/>
      </c>
    </row>
    <row r="1738" spans="1:2" x14ac:dyDescent="0.2">
      <c r="A1738" t="str">
        <f>IF(C1738&amp;G1738&amp;D1738&lt;&gt;'Funnel setup'!$K$3&amp;'Funnel setup'!$K$4&amp;'Funnel setup'!$K$6,".",IF(A1737=".",1,A1737+1))</f>
        <v>.</v>
      </c>
      <c r="B1738" s="244" t="str">
        <f t="shared" si="27"/>
        <v/>
      </c>
    </row>
    <row r="1739" spans="1:2" x14ac:dyDescent="0.2">
      <c r="A1739" t="str">
        <f>IF(C1739&amp;G1739&amp;D1739&lt;&gt;'Funnel setup'!$K$3&amp;'Funnel setup'!$K$4&amp;'Funnel setup'!$K$6,".",IF(A1738=".",1,A1738+1))</f>
        <v>.</v>
      </c>
      <c r="B1739" s="244" t="str">
        <f t="shared" si="27"/>
        <v/>
      </c>
    </row>
    <row r="1740" spans="1:2" x14ac:dyDescent="0.2">
      <c r="A1740" t="str">
        <f>IF(C1740&amp;G1740&amp;D1740&lt;&gt;'Funnel setup'!$K$3&amp;'Funnel setup'!$K$4&amp;'Funnel setup'!$K$6,".",IF(A1739=".",1,A1739+1))</f>
        <v>.</v>
      </c>
      <c r="B1740" s="244" t="str">
        <f t="shared" si="27"/>
        <v/>
      </c>
    </row>
    <row r="1741" spans="1:2" x14ac:dyDescent="0.2">
      <c r="A1741" t="str">
        <f>IF(C1741&amp;G1741&amp;D1741&lt;&gt;'Funnel setup'!$K$3&amp;'Funnel setup'!$K$4&amp;'Funnel setup'!$K$6,".",IF(A1740=".",1,A1740+1))</f>
        <v>.</v>
      </c>
      <c r="B1741" s="244" t="str">
        <f t="shared" si="27"/>
        <v/>
      </c>
    </row>
    <row r="1742" spans="1:2" x14ac:dyDescent="0.2">
      <c r="A1742" t="str">
        <f>IF(C1742&amp;G1742&amp;D1742&lt;&gt;'Funnel setup'!$K$3&amp;'Funnel setup'!$K$4&amp;'Funnel setup'!$K$6,".",IF(A1741=".",1,A1741+1))</f>
        <v>.</v>
      </c>
      <c r="B1742" s="244" t="str">
        <f t="shared" si="27"/>
        <v/>
      </c>
    </row>
    <row r="1743" spans="1:2" x14ac:dyDescent="0.2">
      <c r="A1743" t="str">
        <f>IF(C1743&amp;G1743&amp;D1743&lt;&gt;'Funnel setup'!$K$3&amp;'Funnel setup'!$K$4&amp;'Funnel setup'!$K$6,".",IF(A1742=".",1,A1742+1))</f>
        <v>.</v>
      </c>
      <c r="B1743" s="244" t="str">
        <f t="shared" si="27"/>
        <v/>
      </c>
    </row>
    <row r="1744" spans="1:2" x14ac:dyDescent="0.2">
      <c r="A1744" t="str">
        <f>IF(C1744&amp;G1744&amp;D1744&lt;&gt;'Funnel setup'!$K$3&amp;'Funnel setup'!$K$4&amp;'Funnel setup'!$K$6,".",IF(A1743=".",1,A1743+1))</f>
        <v>.</v>
      </c>
      <c r="B1744" s="244" t="str">
        <f t="shared" si="27"/>
        <v/>
      </c>
    </row>
    <row r="1745" spans="1:2" x14ac:dyDescent="0.2">
      <c r="A1745" t="str">
        <f>IF(C1745&amp;G1745&amp;D1745&lt;&gt;'Funnel setup'!$K$3&amp;'Funnel setup'!$K$4&amp;'Funnel setup'!$K$6,".",IF(A1744=".",1,A1744+1))</f>
        <v>.</v>
      </c>
      <c r="B1745" s="244" t="str">
        <f t="shared" si="27"/>
        <v/>
      </c>
    </row>
    <row r="1746" spans="1:2" x14ac:dyDescent="0.2">
      <c r="A1746" t="str">
        <f>IF(C1746&amp;G1746&amp;D1746&lt;&gt;'Funnel setup'!$K$3&amp;'Funnel setup'!$K$4&amp;'Funnel setup'!$K$6,".",IF(A1745=".",1,A1745+1))</f>
        <v>.</v>
      </c>
      <c r="B1746" s="244" t="str">
        <f t="shared" si="27"/>
        <v/>
      </c>
    </row>
    <row r="1747" spans="1:2" x14ac:dyDescent="0.2">
      <c r="A1747" t="str">
        <f>IF(C1747&amp;G1747&amp;D1747&lt;&gt;'Funnel setup'!$K$3&amp;'Funnel setup'!$K$4&amp;'Funnel setup'!$K$6,".",IF(A1746=".",1,A1746+1))</f>
        <v>.</v>
      </c>
      <c r="B1747" s="244" t="str">
        <f t="shared" si="27"/>
        <v/>
      </c>
    </row>
    <row r="1748" spans="1:2" x14ac:dyDescent="0.2">
      <c r="A1748" t="str">
        <f>IF(C1748&amp;G1748&amp;D1748&lt;&gt;'Funnel setup'!$K$3&amp;'Funnel setup'!$K$4&amp;'Funnel setup'!$K$6,".",IF(A1747=".",1,A1747+1))</f>
        <v>.</v>
      </c>
      <c r="B1748" s="244" t="str">
        <f t="shared" si="27"/>
        <v/>
      </c>
    </row>
    <row r="1749" spans="1:2" x14ac:dyDescent="0.2">
      <c r="A1749" t="str">
        <f>IF(C1749&amp;G1749&amp;D1749&lt;&gt;'Funnel setup'!$K$3&amp;'Funnel setup'!$K$4&amp;'Funnel setup'!$K$6,".",IF(A1748=".",1,A1748+1))</f>
        <v>.</v>
      </c>
      <c r="B1749" s="244" t="str">
        <f t="shared" si="27"/>
        <v/>
      </c>
    </row>
    <row r="1750" spans="1:2" x14ac:dyDescent="0.2">
      <c r="A1750" t="str">
        <f>IF(C1750&amp;G1750&amp;D1750&lt;&gt;'Funnel setup'!$K$3&amp;'Funnel setup'!$K$4&amp;'Funnel setup'!$K$6,".",IF(A1749=".",1,A1749+1))</f>
        <v>.</v>
      </c>
      <c r="B1750" s="244" t="str">
        <f t="shared" si="27"/>
        <v/>
      </c>
    </row>
    <row r="1751" spans="1:2" x14ac:dyDescent="0.2">
      <c r="A1751" t="str">
        <f>IF(C1751&amp;G1751&amp;D1751&lt;&gt;'Funnel setup'!$K$3&amp;'Funnel setup'!$K$4&amp;'Funnel setup'!$K$6,".",IF(A1750=".",1,A1750+1))</f>
        <v>.</v>
      </c>
      <c r="B1751" s="244" t="str">
        <f t="shared" si="27"/>
        <v/>
      </c>
    </row>
    <row r="1752" spans="1:2" x14ac:dyDescent="0.2">
      <c r="A1752" t="str">
        <f>IF(C1752&amp;G1752&amp;D1752&lt;&gt;'Funnel setup'!$K$3&amp;'Funnel setup'!$K$4&amp;'Funnel setup'!$K$6,".",IF(A1751=".",1,A1751+1))</f>
        <v>.</v>
      </c>
      <c r="B1752" s="244" t="str">
        <f t="shared" si="27"/>
        <v/>
      </c>
    </row>
    <row r="1753" spans="1:2" x14ac:dyDescent="0.2">
      <c r="A1753" t="str">
        <f>IF(C1753&amp;G1753&amp;D1753&lt;&gt;'Funnel setup'!$K$3&amp;'Funnel setup'!$K$4&amp;'Funnel setup'!$K$6,".",IF(A1752=".",1,A1752+1))</f>
        <v>.</v>
      </c>
      <c r="B1753" s="244" t="str">
        <f t="shared" si="27"/>
        <v/>
      </c>
    </row>
    <row r="1754" spans="1:2" x14ac:dyDescent="0.2">
      <c r="A1754" t="str">
        <f>IF(C1754&amp;G1754&amp;D1754&lt;&gt;'Funnel setup'!$K$3&amp;'Funnel setup'!$K$4&amp;'Funnel setup'!$K$6,".",IF(A1753=".",1,A1753+1))</f>
        <v>.</v>
      </c>
      <c r="B1754" s="244" t="str">
        <f t="shared" si="27"/>
        <v/>
      </c>
    </row>
    <row r="1755" spans="1:2" x14ac:dyDescent="0.2">
      <c r="A1755" t="str">
        <f>IF(C1755&amp;G1755&amp;D1755&lt;&gt;'Funnel setup'!$K$3&amp;'Funnel setup'!$K$4&amp;'Funnel setup'!$K$6,".",IF(A1754=".",1,A1754+1))</f>
        <v>.</v>
      </c>
      <c r="B1755" s="244" t="str">
        <f t="shared" si="27"/>
        <v/>
      </c>
    </row>
    <row r="1756" spans="1:2" x14ac:dyDescent="0.2">
      <c r="A1756" t="str">
        <f>IF(C1756&amp;G1756&amp;D1756&lt;&gt;'Funnel setup'!$K$3&amp;'Funnel setup'!$K$4&amp;'Funnel setup'!$K$6,".",IF(A1755=".",1,A1755+1))</f>
        <v>.</v>
      </c>
      <c r="B1756" s="244" t="str">
        <f t="shared" si="27"/>
        <v/>
      </c>
    </row>
    <row r="1757" spans="1:2" x14ac:dyDescent="0.2">
      <c r="A1757" t="str">
        <f>IF(C1757&amp;G1757&amp;D1757&lt;&gt;'Funnel setup'!$K$3&amp;'Funnel setup'!$K$4&amp;'Funnel setup'!$K$6,".",IF(A1756=".",1,A1756+1))</f>
        <v>.</v>
      </c>
      <c r="B1757" s="244" t="str">
        <f t="shared" si="27"/>
        <v/>
      </c>
    </row>
    <row r="1758" spans="1:2" x14ac:dyDescent="0.2">
      <c r="A1758" t="str">
        <f>IF(C1758&amp;G1758&amp;D1758&lt;&gt;'Funnel setup'!$K$3&amp;'Funnel setup'!$K$4&amp;'Funnel setup'!$K$6,".",IF(A1757=".",1,A1757+1))</f>
        <v>.</v>
      </c>
      <c r="B1758" s="244" t="str">
        <f t="shared" si="27"/>
        <v/>
      </c>
    </row>
    <row r="1759" spans="1:2" x14ac:dyDescent="0.2">
      <c r="A1759" t="str">
        <f>IF(C1759&amp;G1759&amp;D1759&lt;&gt;'Funnel setup'!$K$3&amp;'Funnel setup'!$K$4&amp;'Funnel setup'!$K$6,".",IF(A1758=".",1,A1758+1))</f>
        <v>.</v>
      </c>
      <c r="B1759" s="244" t="str">
        <f t="shared" si="27"/>
        <v/>
      </c>
    </row>
    <row r="1760" spans="1:2" x14ac:dyDescent="0.2">
      <c r="A1760" t="str">
        <f>IF(C1760&amp;G1760&amp;D1760&lt;&gt;'Funnel setup'!$K$3&amp;'Funnel setup'!$K$4&amp;'Funnel setup'!$K$6,".",IF(A1759=".",1,A1759+1))</f>
        <v>.</v>
      </c>
      <c r="B1760" s="244" t="str">
        <f t="shared" si="27"/>
        <v/>
      </c>
    </row>
    <row r="1761" spans="1:2" x14ac:dyDescent="0.2">
      <c r="A1761" t="str">
        <f>IF(C1761&amp;G1761&amp;D1761&lt;&gt;'Funnel setup'!$K$3&amp;'Funnel setup'!$K$4&amp;'Funnel setup'!$K$6,".",IF(A1760=".",1,A1760+1))</f>
        <v>.</v>
      </c>
      <c r="B1761" s="244" t="str">
        <f t="shared" si="27"/>
        <v/>
      </c>
    </row>
    <row r="1762" spans="1:2" x14ac:dyDescent="0.2">
      <c r="A1762" t="str">
        <f>IF(C1762&amp;G1762&amp;D1762&lt;&gt;'Funnel setup'!$K$3&amp;'Funnel setup'!$K$4&amp;'Funnel setup'!$K$6,".",IF(A1761=".",1,A1761+1))</f>
        <v>.</v>
      </c>
      <c r="B1762" s="244" t="str">
        <f t="shared" si="27"/>
        <v/>
      </c>
    </row>
    <row r="1763" spans="1:2" x14ac:dyDescent="0.2">
      <c r="A1763" t="str">
        <f>IF(C1763&amp;G1763&amp;D1763&lt;&gt;'Funnel setup'!$K$3&amp;'Funnel setup'!$K$4&amp;'Funnel setup'!$K$6,".",IF(A1762=".",1,A1762+1))</f>
        <v>.</v>
      </c>
      <c r="B1763" s="244" t="str">
        <f t="shared" si="27"/>
        <v/>
      </c>
    </row>
    <row r="1764" spans="1:2" x14ac:dyDescent="0.2">
      <c r="A1764" t="str">
        <f>IF(C1764&amp;G1764&amp;D1764&lt;&gt;'Funnel setup'!$K$3&amp;'Funnel setup'!$K$4&amp;'Funnel setup'!$K$6,".",IF(A1763=".",1,A1763+1))</f>
        <v>.</v>
      </c>
      <c r="B1764" s="244" t="str">
        <f t="shared" si="27"/>
        <v/>
      </c>
    </row>
    <row r="1765" spans="1:2" x14ac:dyDescent="0.2">
      <c r="A1765" t="str">
        <f>IF(C1765&amp;G1765&amp;D1765&lt;&gt;'Funnel setup'!$K$3&amp;'Funnel setup'!$K$4&amp;'Funnel setup'!$K$6,".",IF(A1764=".",1,A1764+1))</f>
        <v>.</v>
      </c>
      <c r="B1765" s="244" t="str">
        <f t="shared" si="27"/>
        <v/>
      </c>
    </row>
    <row r="1766" spans="1:2" x14ac:dyDescent="0.2">
      <c r="A1766" t="str">
        <f>IF(C1766&amp;G1766&amp;D1766&lt;&gt;'Funnel setup'!$K$3&amp;'Funnel setup'!$K$4&amp;'Funnel setup'!$K$6,".",IF(A1765=".",1,A1765+1))</f>
        <v>.</v>
      </c>
      <c r="B1766" s="244" t="str">
        <f t="shared" si="27"/>
        <v/>
      </c>
    </row>
    <row r="1767" spans="1:2" x14ac:dyDescent="0.2">
      <c r="A1767" t="str">
        <f>IF(C1767&amp;G1767&amp;D1767&lt;&gt;'Funnel setup'!$K$3&amp;'Funnel setup'!$K$4&amp;'Funnel setup'!$K$6,".",IF(A1766=".",1,A1766+1))</f>
        <v>.</v>
      </c>
      <c r="B1767" s="244" t="str">
        <f t="shared" si="27"/>
        <v/>
      </c>
    </row>
    <row r="1768" spans="1:2" x14ac:dyDescent="0.2">
      <c r="A1768" t="str">
        <f>IF(C1768&amp;G1768&amp;D1768&lt;&gt;'Funnel setup'!$K$3&amp;'Funnel setup'!$K$4&amp;'Funnel setup'!$K$6,".",IF(A1767=".",1,A1767+1))</f>
        <v>.</v>
      </c>
      <c r="B1768" s="244" t="str">
        <f t="shared" si="27"/>
        <v/>
      </c>
    </row>
    <row r="1769" spans="1:2" x14ac:dyDescent="0.2">
      <c r="A1769" t="str">
        <f>IF(C1769&amp;G1769&amp;D1769&lt;&gt;'Funnel setup'!$K$3&amp;'Funnel setup'!$K$4&amp;'Funnel setup'!$K$6,".",IF(A1768=".",1,A1768+1))</f>
        <v>.</v>
      </c>
      <c r="B1769" s="244" t="str">
        <f t="shared" si="27"/>
        <v/>
      </c>
    </row>
    <row r="1770" spans="1:2" x14ac:dyDescent="0.2">
      <c r="A1770" t="str">
        <f>IF(C1770&amp;G1770&amp;D1770&lt;&gt;'Funnel setup'!$K$3&amp;'Funnel setup'!$K$4&amp;'Funnel setup'!$K$6,".",IF(A1769=".",1,A1769+1))</f>
        <v>.</v>
      </c>
      <c r="B1770" s="244" t="str">
        <f t="shared" si="27"/>
        <v/>
      </c>
    </row>
    <row r="1771" spans="1:2" x14ac:dyDescent="0.2">
      <c r="A1771" t="str">
        <f>IF(C1771&amp;G1771&amp;D1771&lt;&gt;'Funnel setup'!$K$3&amp;'Funnel setup'!$K$4&amp;'Funnel setup'!$K$6,".",IF(A1770=".",1,A1770+1))</f>
        <v>.</v>
      </c>
      <c r="B1771" s="244" t="str">
        <f t="shared" si="27"/>
        <v/>
      </c>
    </row>
    <row r="1772" spans="1:2" x14ac:dyDescent="0.2">
      <c r="A1772" t="str">
        <f>IF(C1772&amp;G1772&amp;D1772&lt;&gt;'Funnel setup'!$K$3&amp;'Funnel setup'!$K$4&amp;'Funnel setup'!$K$6,".",IF(A1771=".",1,A1771+1))</f>
        <v>.</v>
      </c>
      <c r="B1772" s="244" t="str">
        <f t="shared" si="27"/>
        <v/>
      </c>
    </row>
    <row r="1773" spans="1:2" x14ac:dyDescent="0.2">
      <c r="A1773" t="str">
        <f>IF(C1773&amp;G1773&amp;D1773&lt;&gt;'Funnel setup'!$K$3&amp;'Funnel setup'!$K$4&amp;'Funnel setup'!$K$6,".",IF(A1772=".",1,A1772+1))</f>
        <v>.</v>
      </c>
      <c r="B1773" s="244" t="str">
        <f t="shared" si="27"/>
        <v/>
      </c>
    </row>
    <row r="1774" spans="1:2" x14ac:dyDescent="0.2">
      <c r="A1774" t="str">
        <f>IF(C1774&amp;G1774&amp;D1774&lt;&gt;'Funnel setup'!$K$3&amp;'Funnel setup'!$K$4&amp;'Funnel setup'!$K$6,".",IF(A1773=".",1,A1773+1))</f>
        <v>.</v>
      </c>
      <c r="B1774" s="244" t="str">
        <f t="shared" si="27"/>
        <v/>
      </c>
    </row>
    <row r="1775" spans="1:2" x14ac:dyDescent="0.2">
      <c r="A1775" t="str">
        <f>IF(C1775&amp;G1775&amp;D1775&lt;&gt;'Funnel setup'!$K$3&amp;'Funnel setup'!$K$4&amp;'Funnel setup'!$K$6,".",IF(A1774=".",1,A1774+1))</f>
        <v>.</v>
      </c>
      <c r="B1775" s="244" t="str">
        <f t="shared" si="27"/>
        <v/>
      </c>
    </row>
    <row r="1776" spans="1:2" x14ac:dyDescent="0.2">
      <c r="A1776" t="str">
        <f>IF(C1776&amp;G1776&amp;D1776&lt;&gt;'Funnel setup'!$K$3&amp;'Funnel setup'!$K$4&amp;'Funnel setup'!$K$6,".",IF(A1775=".",1,A1775+1))</f>
        <v>.</v>
      </c>
      <c r="B1776" s="244" t="str">
        <f t="shared" si="27"/>
        <v/>
      </c>
    </row>
    <row r="1777" spans="1:2" x14ac:dyDescent="0.2">
      <c r="A1777" t="str">
        <f>IF(C1777&amp;G1777&amp;D1777&lt;&gt;'Funnel setup'!$K$3&amp;'Funnel setup'!$K$4&amp;'Funnel setup'!$K$6,".",IF(A1776=".",1,A1776+1))</f>
        <v>.</v>
      </c>
      <c r="B1777" s="244" t="str">
        <f t="shared" si="27"/>
        <v/>
      </c>
    </row>
    <row r="1778" spans="1:2" x14ac:dyDescent="0.2">
      <c r="A1778" t="str">
        <f>IF(C1778&amp;G1778&amp;D1778&lt;&gt;'Funnel setup'!$K$3&amp;'Funnel setup'!$K$4&amp;'Funnel setup'!$K$6,".",IF(A1777=".",1,A1777+1))</f>
        <v>.</v>
      </c>
      <c r="B1778" s="244" t="str">
        <f t="shared" si="27"/>
        <v/>
      </c>
    </row>
    <row r="1779" spans="1:2" x14ac:dyDescent="0.2">
      <c r="A1779" t="str">
        <f>IF(C1779&amp;G1779&amp;D1779&lt;&gt;'Funnel setup'!$K$3&amp;'Funnel setup'!$K$4&amp;'Funnel setup'!$K$6,".",IF(A1778=".",1,A1778+1))</f>
        <v>.</v>
      </c>
      <c r="B1779" s="244" t="str">
        <f t="shared" si="27"/>
        <v/>
      </c>
    </row>
    <row r="1780" spans="1:2" x14ac:dyDescent="0.2">
      <c r="A1780" t="str">
        <f>IF(C1780&amp;G1780&amp;D1780&lt;&gt;'Funnel setup'!$K$3&amp;'Funnel setup'!$K$4&amp;'Funnel setup'!$K$6,".",IF(A1779=".",1,A1779+1))</f>
        <v>.</v>
      </c>
      <c r="B1780" s="244" t="str">
        <f t="shared" si="27"/>
        <v/>
      </c>
    </row>
    <row r="1781" spans="1:2" x14ac:dyDescent="0.2">
      <c r="A1781" t="str">
        <f>IF(C1781&amp;G1781&amp;D1781&lt;&gt;'Funnel setup'!$K$3&amp;'Funnel setup'!$K$4&amp;'Funnel setup'!$K$6,".",IF(A1780=".",1,A1780+1))</f>
        <v>.</v>
      </c>
      <c r="B1781" s="244" t="str">
        <f t="shared" si="27"/>
        <v/>
      </c>
    </row>
    <row r="1782" spans="1:2" x14ac:dyDescent="0.2">
      <c r="A1782" t="str">
        <f>IF(C1782&amp;G1782&amp;D1782&lt;&gt;'Funnel setup'!$K$3&amp;'Funnel setup'!$K$4&amp;'Funnel setup'!$K$6,".",IF(A1781=".",1,A1781+1))</f>
        <v>.</v>
      </c>
      <c r="B1782" s="244" t="str">
        <f t="shared" si="27"/>
        <v/>
      </c>
    </row>
    <row r="1783" spans="1:2" x14ac:dyDescent="0.2">
      <c r="A1783" t="str">
        <f>IF(C1783&amp;G1783&amp;D1783&lt;&gt;'Funnel setup'!$K$3&amp;'Funnel setup'!$K$4&amp;'Funnel setup'!$K$6,".",IF(A1782=".",1,A1782+1))</f>
        <v>.</v>
      </c>
      <c r="B1783" s="244" t="str">
        <f t="shared" si="27"/>
        <v/>
      </c>
    </row>
    <row r="1784" spans="1:2" x14ac:dyDescent="0.2">
      <c r="A1784" t="str">
        <f>IF(C1784&amp;G1784&amp;D1784&lt;&gt;'Funnel setup'!$K$3&amp;'Funnel setup'!$K$4&amp;'Funnel setup'!$K$6,".",IF(A1783=".",1,A1783+1))</f>
        <v>.</v>
      </c>
      <c r="B1784" s="244" t="str">
        <f t="shared" si="27"/>
        <v/>
      </c>
    </row>
    <row r="1785" spans="1:2" x14ac:dyDescent="0.2">
      <c r="A1785" t="str">
        <f>IF(C1785&amp;G1785&amp;D1785&lt;&gt;'Funnel setup'!$K$3&amp;'Funnel setup'!$K$4&amp;'Funnel setup'!$K$6,".",IF(A1784=".",1,A1784+1))</f>
        <v>.</v>
      </c>
      <c r="B1785" s="244" t="str">
        <f t="shared" si="27"/>
        <v/>
      </c>
    </row>
    <row r="1786" spans="1:2" x14ac:dyDescent="0.2">
      <c r="A1786" t="str">
        <f>IF(C1786&amp;G1786&amp;D1786&lt;&gt;'Funnel setup'!$K$3&amp;'Funnel setup'!$K$4&amp;'Funnel setup'!$K$6,".",IF(A1785=".",1,A1785+1))</f>
        <v>.</v>
      </c>
      <c r="B1786" s="244" t="str">
        <f t="shared" si="27"/>
        <v/>
      </c>
    </row>
    <row r="1787" spans="1:2" x14ac:dyDescent="0.2">
      <c r="A1787" t="str">
        <f>IF(C1787&amp;G1787&amp;D1787&lt;&gt;'Funnel setup'!$K$3&amp;'Funnel setup'!$K$4&amp;'Funnel setup'!$K$6,".",IF(A1786=".",1,A1786+1))</f>
        <v>.</v>
      </c>
      <c r="B1787" s="244" t="str">
        <f t="shared" si="27"/>
        <v/>
      </c>
    </row>
    <row r="1788" spans="1:2" x14ac:dyDescent="0.2">
      <c r="A1788" t="str">
        <f>IF(C1788&amp;G1788&amp;D1788&lt;&gt;'Funnel setup'!$K$3&amp;'Funnel setup'!$K$4&amp;'Funnel setup'!$K$6,".",IF(A1787=".",1,A1787+1))</f>
        <v>.</v>
      </c>
      <c r="B1788" s="244" t="str">
        <f t="shared" si="27"/>
        <v/>
      </c>
    </row>
    <row r="1789" spans="1:2" x14ac:dyDescent="0.2">
      <c r="A1789" t="str">
        <f>IF(C1789&amp;G1789&amp;D1789&lt;&gt;'Funnel setup'!$K$3&amp;'Funnel setup'!$K$4&amp;'Funnel setup'!$K$6,".",IF(A1788=".",1,A1788+1))</f>
        <v>.</v>
      </c>
      <c r="B1789" s="244" t="str">
        <f t="shared" si="27"/>
        <v/>
      </c>
    </row>
    <row r="1790" spans="1:2" x14ac:dyDescent="0.2">
      <c r="A1790" t="str">
        <f>IF(C1790&amp;G1790&amp;D1790&lt;&gt;'Funnel setup'!$K$3&amp;'Funnel setup'!$K$4&amp;'Funnel setup'!$K$6,".",IF(A1789=".",1,A1789+1))</f>
        <v>.</v>
      </c>
      <c r="B1790" s="244" t="str">
        <f t="shared" si="27"/>
        <v/>
      </c>
    </row>
    <row r="1791" spans="1:2" x14ac:dyDescent="0.2">
      <c r="A1791" t="str">
        <f>IF(C1791&amp;G1791&amp;D1791&lt;&gt;'Funnel setup'!$K$3&amp;'Funnel setup'!$K$4&amp;'Funnel setup'!$K$6,".",IF(A1790=".",1,A1790+1))</f>
        <v>.</v>
      </c>
      <c r="B1791" s="244" t="str">
        <f t="shared" si="27"/>
        <v/>
      </c>
    </row>
    <row r="1792" spans="1:2" x14ac:dyDescent="0.2">
      <c r="A1792" t="str">
        <f>IF(C1792&amp;G1792&amp;D1792&lt;&gt;'Funnel setup'!$K$3&amp;'Funnel setup'!$K$4&amp;'Funnel setup'!$K$6,".",IF(A1791=".",1,A1791+1))</f>
        <v>.</v>
      </c>
      <c r="B1792" s="244" t="str">
        <f t="shared" si="27"/>
        <v/>
      </c>
    </row>
    <row r="1793" spans="1:2" x14ac:dyDescent="0.2">
      <c r="A1793" t="str">
        <f>IF(C1793&amp;G1793&amp;D1793&lt;&gt;'Funnel setup'!$K$3&amp;'Funnel setup'!$K$4&amp;'Funnel setup'!$K$6,".",IF(A1792=".",1,A1792+1))</f>
        <v>.</v>
      </c>
      <c r="B1793" s="244" t="str">
        <f t="shared" si="27"/>
        <v/>
      </c>
    </row>
    <row r="1794" spans="1:2" x14ac:dyDescent="0.2">
      <c r="A1794" t="str">
        <f>IF(C1794&amp;G1794&amp;D1794&lt;&gt;'Funnel setup'!$K$3&amp;'Funnel setup'!$K$4&amp;'Funnel setup'!$K$6,".",IF(A1793=".",1,A1793+1))</f>
        <v>.</v>
      </c>
      <c r="B1794" s="244" t="str">
        <f t="shared" ref="B1794:B1857" si="28">C1794&amp;D1794&amp;F1794&amp;G1794</f>
        <v/>
      </c>
    </row>
    <row r="1795" spans="1:2" x14ac:dyDescent="0.2">
      <c r="A1795" t="str">
        <f>IF(C1795&amp;G1795&amp;D1795&lt;&gt;'Funnel setup'!$K$3&amp;'Funnel setup'!$K$4&amp;'Funnel setup'!$K$6,".",IF(A1794=".",1,A1794+1))</f>
        <v>.</v>
      </c>
      <c r="B1795" s="244" t="str">
        <f t="shared" si="28"/>
        <v/>
      </c>
    </row>
    <row r="1796" spans="1:2" x14ac:dyDescent="0.2">
      <c r="A1796" t="str">
        <f>IF(C1796&amp;G1796&amp;D1796&lt;&gt;'Funnel setup'!$K$3&amp;'Funnel setup'!$K$4&amp;'Funnel setup'!$K$6,".",IF(A1795=".",1,A1795+1))</f>
        <v>.</v>
      </c>
      <c r="B1796" s="244" t="str">
        <f t="shared" si="28"/>
        <v/>
      </c>
    </row>
    <row r="1797" spans="1:2" x14ac:dyDescent="0.2">
      <c r="A1797" t="str">
        <f>IF(C1797&amp;G1797&amp;D1797&lt;&gt;'Funnel setup'!$K$3&amp;'Funnel setup'!$K$4&amp;'Funnel setup'!$K$6,".",IF(A1796=".",1,A1796+1))</f>
        <v>.</v>
      </c>
      <c r="B1797" s="244" t="str">
        <f t="shared" si="28"/>
        <v/>
      </c>
    </row>
    <row r="1798" spans="1:2" x14ac:dyDescent="0.2">
      <c r="A1798" t="str">
        <f>IF(C1798&amp;G1798&amp;D1798&lt;&gt;'Funnel setup'!$K$3&amp;'Funnel setup'!$K$4&amp;'Funnel setup'!$K$6,".",IF(A1797=".",1,A1797+1))</f>
        <v>.</v>
      </c>
      <c r="B1798" s="244" t="str">
        <f t="shared" si="28"/>
        <v/>
      </c>
    </row>
    <row r="1799" spans="1:2" x14ac:dyDescent="0.2">
      <c r="A1799" t="str">
        <f>IF(C1799&amp;G1799&amp;D1799&lt;&gt;'Funnel setup'!$K$3&amp;'Funnel setup'!$K$4&amp;'Funnel setup'!$K$6,".",IF(A1798=".",1,A1798+1))</f>
        <v>.</v>
      </c>
      <c r="B1799" s="244" t="str">
        <f t="shared" si="28"/>
        <v/>
      </c>
    </row>
    <row r="1800" spans="1:2" x14ac:dyDescent="0.2">
      <c r="A1800" t="str">
        <f>IF(C1800&amp;G1800&amp;D1800&lt;&gt;'Funnel setup'!$K$3&amp;'Funnel setup'!$K$4&amp;'Funnel setup'!$K$6,".",IF(A1799=".",1,A1799+1))</f>
        <v>.</v>
      </c>
      <c r="B1800" s="244" t="str">
        <f t="shared" si="28"/>
        <v/>
      </c>
    </row>
    <row r="1801" spans="1:2" x14ac:dyDescent="0.2">
      <c r="A1801" t="str">
        <f>IF(C1801&amp;G1801&amp;D1801&lt;&gt;'Funnel setup'!$K$3&amp;'Funnel setup'!$K$4&amp;'Funnel setup'!$K$6,".",IF(A1800=".",1,A1800+1))</f>
        <v>.</v>
      </c>
      <c r="B1801" s="244" t="str">
        <f t="shared" si="28"/>
        <v/>
      </c>
    </row>
    <row r="1802" spans="1:2" x14ac:dyDescent="0.2">
      <c r="A1802" t="str">
        <f>IF(C1802&amp;G1802&amp;D1802&lt;&gt;'Funnel setup'!$K$3&amp;'Funnel setup'!$K$4&amp;'Funnel setup'!$K$6,".",IF(A1801=".",1,A1801+1))</f>
        <v>.</v>
      </c>
      <c r="B1802" s="244" t="str">
        <f t="shared" si="28"/>
        <v/>
      </c>
    </row>
    <row r="1803" spans="1:2" x14ac:dyDescent="0.2">
      <c r="A1803" t="str">
        <f>IF(C1803&amp;G1803&amp;D1803&lt;&gt;'Funnel setup'!$K$3&amp;'Funnel setup'!$K$4&amp;'Funnel setup'!$K$6,".",IF(A1802=".",1,A1802+1))</f>
        <v>.</v>
      </c>
      <c r="B1803" s="244" t="str">
        <f t="shared" si="28"/>
        <v/>
      </c>
    </row>
    <row r="1804" spans="1:2" x14ac:dyDescent="0.2">
      <c r="A1804" t="str">
        <f>IF(C1804&amp;G1804&amp;D1804&lt;&gt;'Funnel setup'!$K$3&amp;'Funnel setup'!$K$4&amp;'Funnel setup'!$K$6,".",IF(A1803=".",1,A1803+1))</f>
        <v>.</v>
      </c>
      <c r="B1804" s="244" t="str">
        <f t="shared" si="28"/>
        <v/>
      </c>
    </row>
    <row r="1805" spans="1:2" x14ac:dyDescent="0.2">
      <c r="A1805" t="str">
        <f>IF(C1805&amp;G1805&amp;D1805&lt;&gt;'Funnel setup'!$K$3&amp;'Funnel setup'!$K$4&amp;'Funnel setup'!$K$6,".",IF(A1804=".",1,A1804+1))</f>
        <v>.</v>
      </c>
      <c r="B1805" s="244" t="str">
        <f t="shared" si="28"/>
        <v/>
      </c>
    </row>
    <row r="1806" spans="1:2" x14ac:dyDescent="0.2">
      <c r="A1806" t="str">
        <f>IF(C1806&amp;G1806&amp;D1806&lt;&gt;'Funnel setup'!$K$3&amp;'Funnel setup'!$K$4&amp;'Funnel setup'!$K$6,".",IF(A1805=".",1,A1805+1))</f>
        <v>.</v>
      </c>
      <c r="B1806" s="244" t="str">
        <f t="shared" si="28"/>
        <v/>
      </c>
    </row>
    <row r="1807" spans="1:2" x14ac:dyDescent="0.2">
      <c r="A1807" t="str">
        <f>IF(C1807&amp;G1807&amp;D1807&lt;&gt;'Funnel setup'!$K$3&amp;'Funnel setup'!$K$4&amp;'Funnel setup'!$K$6,".",IF(A1806=".",1,A1806+1))</f>
        <v>.</v>
      </c>
      <c r="B1807" s="244" t="str">
        <f t="shared" si="28"/>
        <v/>
      </c>
    </row>
    <row r="1808" spans="1:2" x14ac:dyDescent="0.2">
      <c r="A1808" t="str">
        <f>IF(C1808&amp;G1808&amp;D1808&lt;&gt;'Funnel setup'!$K$3&amp;'Funnel setup'!$K$4&amp;'Funnel setup'!$K$6,".",IF(A1807=".",1,A1807+1))</f>
        <v>.</v>
      </c>
      <c r="B1808" s="244" t="str">
        <f t="shared" si="28"/>
        <v/>
      </c>
    </row>
    <row r="1809" spans="1:2" x14ac:dyDescent="0.2">
      <c r="A1809" t="str">
        <f>IF(C1809&amp;G1809&amp;D1809&lt;&gt;'Funnel setup'!$K$3&amp;'Funnel setup'!$K$4&amp;'Funnel setup'!$K$6,".",IF(A1808=".",1,A1808+1))</f>
        <v>.</v>
      </c>
      <c r="B1809" s="244" t="str">
        <f t="shared" si="28"/>
        <v/>
      </c>
    </row>
    <row r="1810" spans="1:2" x14ac:dyDescent="0.2">
      <c r="A1810" t="str">
        <f>IF(C1810&amp;G1810&amp;D1810&lt;&gt;'Funnel setup'!$K$3&amp;'Funnel setup'!$K$4&amp;'Funnel setup'!$K$6,".",IF(A1809=".",1,A1809+1))</f>
        <v>.</v>
      </c>
      <c r="B1810" s="244" t="str">
        <f t="shared" si="28"/>
        <v/>
      </c>
    </row>
    <row r="1811" spans="1:2" x14ac:dyDescent="0.2">
      <c r="A1811" t="str">
        <f>IF(C1811&amp;G1811&amp;D1811&lt;&gt;'Funnel setup'!$K$3&amp;'Funnel setup'!$K$4&amp;'Funnel setup'!$K$6,".",IF(A1810=".",1,A1810+1))</f>
        <v>.</v>
      </c>
      <c r="B1811" s="244" t="str">
        <f t="shared" si="28"/>
        <v/>
      </c>
    </row>
    <row r="1812" spans="1:2" x14ac:dyDescent="0.2">
      <c r="A1812" t="str">
        <f>IF(C1812&amp;G1812&amp;D1812&lt;&gt;'Funnel setup'!$K$3&amp;'Funnel setup'!$K$4&amp;'Funnel setup'!$K$6,".",IF(A1811=".",1,A1811+1))</f>
        <v>.</v>
      </c>
      <c r="B1812" s="244" t="str">
        <f t="shared" si="28"/>
        <v/>
      </c>
    </row>
    <row r="1813" spans="1:2" x14ac:dyDescent="0.2">
      <c r="A1813" t="str">
        <f>IF(C1813&amp;G1813&amp;D1813&lt;&gt;'Funnel setup'!$K$3&amp;'Funnel setup'!$K$4&amp;'Funnel setup'!$K$6,".",IF(A1812=".",1,A1812+1))</f>
        <v>.</v>
      </c>
      <c r="B1813" s="244" t="str">
        <f t="shared" si="28"/>
        <v/>
      </c>
    </row>
    <row r="1814" spans="1:2" x14ac:dyDescent="0.2">
      <c r="A1814" t="str">
        <f>IF(C1814&amp;G1814&amp;D1814&lt;&gt;'Funnel setup'!$K$3&amp;'Funnel setup'!$K$4&amp;'Funnel setup'!$K$6,".",IF(A1813=".",1,A1813+1))</f>
        <v>.</v>
      </c>
      <c r="B1814" s="244" t="str">
        <f t="shared" si="28"/>
        <v/>
      </c>
    </row>
    <row r="1815" spans="1:2" x14ac:dyDescent="0.2">
      <c r="A1815" t="str">
        <f>IF(C1815&amp;G1815&amp;D1815&lt;&gt;'Funnel setup'!$K$3&amp;'Funnel setup'!$K$4&amp;'Funnel setup'!$K$6,".",IF(A1814=".",1,A1814+1))</f>
        <v>.</v>
      </c>
      <c r="B1815" s="244" t="str">
        <f t="shared" si="28"/>
        <v/>
      </c>
    </row>
    <row r="1816" spans="1:2" x14ac:dyDescent="0.2">
      <c r="A1816" t="str">
        <f>IF(C1816&amp;G1816&amp;D1816&lt;&gt;'Funnel setup'!$K$3&amp;'Funnel setup'!$K$4&amp;'Funnel setup'!$K$6,".",IF(A1815=".",1,A1815+1))</f>
        <v>.</v>
      </c>
      <c r="B1816" s="244" t="str">
        <f t="shared" si="28"/>
        <v/>
      </c>
    </row>
    <row r="1817" spans="1:2" x14ac:dyDescent="0.2">
      <c r="A1817" t="str">
        <f>IF(C1817&amp;G1817&amp;D1817&lt;&gt;'Funnel setup'!$K$3&amp;'Funnel setup'!$K$4&amp;'Funnel setup'!$K$6,".",IF(A1816=".",1,A1816+1))</f>
        <v>.</v>
      </c>
      <c r="B1817" s="244" t="str">
        <f t="shared" si="28"/>
        <v/>
      </c>
    </row>
    <row r="1818" spans="1:2" x14ac:dyDescent="0.2">
      <c r="A1818" t="str">
        <f>IF(C1818&amp;G1818&amp;D1818&lt;&gt;'Funnel setup'!$K$3&amp;'Funnel setup'!$K$4&amp;'Funnel setup'!$K$6,".",IF(A1817=".",1,A1817+1))</f>
        <v>.</v>
      </c>
      <c r="B1818" s="244" t="str">
        <f t="shared" si="28"/>
        <v/>
      </c>
    </row>
    <row r="1819" spans="1:2" x14ac:dyDescent="0.2">
      <c r="A1819" t="str">
        <f>IF(C1819&amp;G1819&amp;D1819&lt;&gt;'Funnel setup'!$K$3&amp;'Funnel setup'!$K$4&amp;'Funnel setup'!$K$6,".",IF(A1818=".",1,A1818+1))</f>
        <v>.</v>
      </c>
      <c r="B1819" s="244" t="str">
        <f t="shared" si="28"/>
        <v/>
      </c>
    </row>
    <row r="1820" spans="1:2" x14ac:dyDescent="0.2">
      <c r="A1820" t="str">
        <f>IF(C1820&amp;G1820&amp;D1820&lt;&gt;'Funnel setup'!$K$3&amp;'Funnel setup'!$K$4&amp;'Funnel setup'!$K$6,".",IF(A1819=".",1,A1819+1))</f>
        <v>.</v>
      </c>
      <c r="B1820" s="244" t="str">
        <f t="shared" si="28"/>
        <v/>
      </c>
    </row>
    <row r="1821" spans="1:2" x14ac:dyDescent="0.2">
      <c r="A1821" t="str">
        <f>IF(C1821&amp;G1821&amp;D1821&lt;&gt;'Funnel setup'!$K$3&amp;'Funnel setup'!$K$4&amp;'Funnel setup'!$K$6,".",IF(A1820=".",1,A1820+1))</f>
        <v>.</v>
      </c>
      <c r="B1821" s="244" t="str">
        <f t="shared" si="28"/>
        <v/>
      </c>
    </row>
    <row r="1822" spans="1:2" x14ac:dyDescent="0.2">
      <c r="A1822" t="str">
        <f>IF(C1822&amp;G1822&amp;D1822&lt;&gt;'Funnel setup'!$K$3&amp;'Funnel setup'!$K$4&amp;'Funnel setup'!$K$6,".",IF(A1821=".",1,A1821+1))</f>
        <v>.</v>
      </c>
      <c r="B1822" s="244" t="str">
        <f t="shared" si="28"/>
        <v/>
      </c>
    </row>
    <row r="1823" spans="1:2" x14ac:dyDescent="0.2">
      <c r="A1823" t="str">
        <f>IF(C1823&amp;G1823&amp;D1823&lt;&gt;'Funnel setup'!$K$3&amp;'Funnel setup'!$K$4&amp;'Funnel setup'!$K$6,".",IF(A1822=".",1,A1822+1))</f>
        <v>.</v>
      </c>
      <c r="B1823" s="244" t="str">
        <f t="shared" si="28"/>
        <v/>
      </c>
    </row>
    <row r="1824" spans="1:2" x14ac:dyDescent="0.2">
      <c r="A1824" t="str">
        <f>IF(C1824&amp;G1824&amp;D1824&lt;&gt;'Funnel setup'!$K$3&amp;'Funnel setup'!$K$4&amp;'Funnel setup'!$K$6,".",IF(A1823=".",1,A1823+1))</f>
        <v>.</v>
      </c>
      <c r="B1824" s="244" t="str">
        <f t="shared" si="28"/>
        <v/>
      </c>
    </row>
    <row r="1825" spans="1:2" x14ac:dyDescent="0.2">
      <c r="A1825" t="str">
        <f>IF(C1825&amp;G1825&amp;D1825&lt;&gt;'Funnel setup'!$K$3&amp;'Funnel setup'!$K$4&amp;'Funnel setup'!$K$6,".",IF(A1824=".",1,A1824+1))</f>
        <v>.</v>
      </c>
      <c r="B1825" s="244" t="str">
        <f t="shared" si="28"/>
        <v/>
      </c>
    </row>
    <row r="1826" spans="1:2" x14ac:dyDescent="0.2">
      <c r="A1826" t="str">
        <f>IF(C1826&amp;G1826&amp;D1826&lt;&gt;'Funnel setup'!$K$3&amp;'Funnel setup'!$K$4&amp;'Funnel setup'!$K$6,".",IF(A1825=".",1,A1825+1))</f>
        <v>.</v>
      </c>
      <c r="B1826" s="244" t="str">
        <f t="shared" si="28"/>
        <v/>
      </c>
    </row>
    <row r="1827" spans="1:2" x14ac:dyDescent="0.2">
      <c r="A1827" t="str">
        <f>IF(C1827&amp;G1827&amp;D1827&lt;&gt;'Funnel setup'!$K$3&amp;'Funnel setup'!$K$4&amp;'Funnel setup'!$K$6,".",IF(A1826=".",1,A1826+1))</f>
        <v>.</v>
      </c>
      <c r="B1827" s="244" t="str">
        <f t="shared" si="28"/>
        <v/>
      </c>
    </row>
    <row r="1828" spans="1:2" x14ac:dyDescent="0.2">
      <c r="A1828" t="str">
        <f>IF(C1828&amp;G1828&amp;D1828&lt;&gt;'Funnel setup'!$K$3&amp;'Funnel setup'!$K$4&amp;'Funnel setup'!$K$6,".",IF(A1827=".",1,A1827+1))</f>
        <v>.</v>
      </c>
      <c r="B1828" s="244" t="str">
        <f t="shared" si="28"/>
        <v/>
      </c>
    </row>
    <row r="1829" spans="1:2" x14ac:dyDescent="0.2">
      <c r="A1829" t="str">
        <f>IF(C1829&amp;G1829&amp;D1829&lt;&gt;'Funnel setup'!$K$3&amp;'Funnel setup'!$K$4&amp;'Funnel setup'!$K$6,".",IF(A1828=".",1,A1828+1))</f>
        <v>.</v>
      </c>
      <c r="B1829" s="244" t="str">
        <f t="shared" si="28"/>
        <v/>
      </c>
    </row>
    <row r="1830" spans="1:2" x14ac:dyDescent="0.2">
      <c r="A1830" t="str">
        <f>IF(C1830&amp;G1830&amp;D1830&lt;&gt;'Funnel setup'!$K$3&amp;'Funnel setup'!$K$4&amp;'Funnel setup'!$K$6,".",IF(A1829=".",1,A1829+1))</f>
        <v>.</v>
      </c>
      <c r="B1830" s="244" t="str">
        <f t="shared" si="28"/>
        <v/>
      </c>
    </row>
    <row r="1831" spans="1:2" x14ac:dyDescent="0.2">
      <c r="A1831" t="str">
        <f>IF(C1831&amp;G1831&amp;D1831&lt;&gt;'Funnel setup'!$K$3&amp;'Funnel setup'!$K$4&amp;'Funnel setup'!$K$6,".",IF(A1830=".",1,A1830+1))</f>
        <v>.</v>
      </c>
      <c r="B1831" s="244" t="str">
        <f t="shared" si="28"/>
        <v/>
      </c>
    </row>
    <row r="1832" spans="1:2" x14ac:dyDescent="0.2">
      <c r="A1832" t="str">
        <f>IF(C1832&amp;G1832&amp;D1832&lt;&gt;'Funnel setup'!$K$3&amp;'Funnel setup'!$K$4&amp;'Funnel setup'!$K$6,".",IF(A1831=".",1,A1831+1))</f>
        <v>.</v>
      </c>
      <c r="B1832" s="244" t="str">
        <f t="shared" si="28"/>
        <v/>
      </c>
    </row>
    <row r="1833" spans="1:2" x14ac:dyDescent="0.2">
      <c r="A1833" t="str">
        <f>IF(C1833&amp;G1833&amp;D1833&lt;&gt;'Funnel setup'!$K$3&amp;'Funnel setup'!$K$4&amp;'Funnel setup'!$K$6,".",IF(A1832=".",1,A1832+1))</f>
        <v>.</v>
      </c>
      <c r="B1833" s="244" t="str">
        <f t="shared" si="28"/>
        <v/>
      </c>
    </row>
    <row r="1834" spans="1:2" x14ac:dyDescent="0.2">
      <c r="A1834" t="str">
        <f>IF(C1834&amp;G1834&amp;D1834&lt;&gt;'Funnel setup'!$K$3&amp;'Funnel setup'!$K$4&amp;'Funnel setup'!$K$6,".",IF(A1833=".",1,A1833+1))</f>
        <v>.</v>
      </c>
      <c r="B1834" s="244" t="str">
        <f t="shared" si="28"/>
        <v/>
      </c>
    </row>
    <row r="1835" spans="1:2" x14ac:dyDescent="0.2">
      <c r="A1835" t="str">
        <f>IF(C1835&amp;G1835&amp;D1835&lt;&gt;'Funnel setup'!$K$3&amp;'Funnel setup'!$K$4&amp;'Funnel setup'!$K$6,".",IF(A1834=".",1,A1834+1))</f>
        <v>.</v>
      </c>
      <c r="B1835" s="244" t="str">
        <f t="shared" si="28"/>
        <v/>
      </c>
    </row>
    <row r="1836" spans="1:2" x14ac:dyDescent="0.2">
      <c r="A1836" t="str">
        <f>IF(C1836&amp;G1836&amp;D1836&lt;&gt;'Funnel setup'!$K$3&amp;'Funnel setup'!$K$4&amp;'Funnel setup'!$K$6,".",IF(A1835=".",1,A1835+1))</f>
        <v>.</v>
      </c>
      <c r="B1836" s="244" t="str">
        <f t="shared" si="28"/>
        <v/>
      </c>
    </row>
    <row r="1837" spans="1:2" x14ac:dyDescent="0.2">
      <c r="A1837" t="str">
        <f>IF(C1837&amp;G1837&amp;D1837&lt;&gt;'Funnel setup'!$K$3&amp;'Funnel setup'!$K$4&amp;'Funnel setup'!$K$6,".",IF(A1836=".",1,A1836+1))</f>
        <v>.</v>
      </c>
      <c r="B1837" s="244" t="str">
        <f t="shared" si="28"/>
        <v/>
      </c>
    </row>
    <row r="1838" spans="1:2" x14ac:dyDescent="0.2">
      <c r="A1838" t="str">
        <f>IF(C1838&amp;G1838&amp;D1838&lt;&gt;'Funnel setup'!$K$3&amp;'Funnel setup'!$K$4&amp;'Funnel setup'!$K$6,".",IF(A1837=".",1,A1837+1))</f>
        <v>.</v>
      </c>
      <c r="B1838" s="244" t="str">
        <f t="shared" si="28"/>
        <v/>
      </c>
    </row>
    <row r="1839" spans="1:2" x14ac:dyDescent="0.2">
      <c r="A1839" t="str">
        <f>IF(C1839&amp;G1839&amp;D1839&lt;&gt;'Funnel setup'!$K$3&amp;'Funnel setup'!$K$4&amp;'Funnel setup'!$K$6,".",IF(A1838=".",1,A1838+1))</f>
        <v>.</v>
      </c>
      <c r="B1839" s="244" t="str">
        <f t="shared" si="28"/>
        <v/>
      </c>
    </row>
    <row r="1840" spans="1:2" x14ac:dyDescent="0.2">
      <c r="A1840" t="str">
        <f>IF(C1840&amp;G1840&amp;D1840&lt;&gt;'Funnel setup'!$K$3&amp;'Funnel setup'!$K$4&amp;'Funnel setup'!$K$6,".",IF(A1839=".",1,A1839+1))</f>
        <v>.</v>
      </c>
      <c r="B1840" s="244" t="str">
        <f t="shared" si="28"/>
        <v/>
      </c>
    </row>
    <row r="1841" spans="1:2" x14ac:dyDescent="0.2">
      <c r="A1841" t="str">
        <f>IF(C1841&amp;G1841&amp;D1841&lt;&gt;'Funnel setup'!$K$3&amp;'Funnel setup'!$K$4&amp;'Funnel setup'!$K$6,".",IF(A1840=".",1,A1840+1))</f>
        <v>.</v>
      </c>
      <c r="B1841" s="244" t="str">
        <f t="shared" si="28"/>
        <v/>
      </c>
    </row>
    <row r="1842" spans="1:2" x14ac:dyDescent="0.2">
      <c r="A1842" t="str">
        <f>IF(C1842&amp;G1842&amp;D1842&lt;&gt;'Funnel setup'!$K$3&amp;'Funnel setup'!$K$4&amp;'Funnel setup'!$K$6,".",IF(A1841=".",1,A1841+1))</f>
        <v>.</v>
      </c>
      <c r="B1842" s="244" t="str">
        <f t="shared" si="28"/>
        <v/>
      </c>
    </row>
    <row r="1843" spans="1:2" x14ac:dyDescent="0.2">
      <c r="A1843" t="str">
        <f>IF(C1843&amp;G1843&amp;D1843&lt;&gt;'Funnel setup'!$K$3&amp;'Funnel setup'!$K$4&amp;'Funnel setup'!$K$6,".",IF(A1842=".",1,A1842+1))</f>
        <v>.</v>
      </c>
      <c r="B1843" s="244" t="str">
        <f t="shared" si="28"/>
        <v/>
      </c>
    </row>
    <row r="1844" spans="1:2" x14ac:dyDescent="0.2">
      <c r="A1844" t="str">
        <f>IF(C1844&amp;G1844&amp;D1844&lt;&gt;'Funnel setup'!$K$3&amp;'Funnel setup'!$K$4&amp;'Funnel setup'!$K$6,".",IF(A1843=".",1,A1843+1))</f>
        <v>.</v>
      </c>
      <c r="B1844" s="244" t="str">
        <f t="shared" si="28"/>
        <v/>
      </c>
    </row>
    <row r="1845" spans="1:2" x14ac:dyDescent="0.2">
      <c r="A1845" t="str">
        <f>IF(C1845&amp;G1845&amp;D1845&lt;&gt;'Funnel setup'!$K$3&amp;'Funnel setup'!$K$4&amp;'Funnel setup'!$K$6,".",IF(A1844=".",1,A1844+1))</f>
        <v>.</v>
      </c>
      <c r="B1845" s="244" t="str">
        <f t="shared" si="28"/>
        <v/>
      </c>
    </row>
    <row r="1846" spans="1:2" x14ac:dyDescent="0.2">
      <c r="A1846" t="str">
        <f>IF(C1846&amp;G1846&amp;D1846&lt;&gt;'Funnel setup'!$K$3&amp;'Funnel setup'!$K$4&amp;'Funnel setup'!$K$6,".",IF(A1845=".",1,A1845+1))</f>
        <v>.</v>
      </c>
      <c r="B1846" s="244" t="str">
        <f t="shared" si="28"/>
        <v/>
      </c>
    </row>
    <row r="1847" spans="1:2" x14ac:dyDescent="0.2">
      <c r="A1847" t="str">
        <f>IF(C1847&amp;G1847&amp;D1847&lt;&gt;'Funnel setup'!$K$3&amp;'Funnel setup'!$K$4&amp;'Funnel setup'!$K$6,".",IF(A1846=".",1,A1846+1))</f>
        <v>.</v>
      </c>
      <c r="B1847" s="244" t="str">
        <f t="shared" si="28"/>
        <v/>
      </c>
    </row>
    <row r="1848" spans="1:2" x14ac:dyDescent="0.2">
      <c r="A1848" t="str">
        <f>IF(C1848&amp;G1848&amp;D1848&lt;&gt;'Funnel setup'!$K$3&amp;'Funnel setup'!$K$4&amp;'Funnel setup'!$K$6,".",IF(A1847=".",1,A1847+1))</f>
        <v>.</v>
      </c>
      <c r="B1848" s="244" t="str">
        <f t="shared" si="28"/>
        <v/>
      </c>
    </row>
    <row r="1849" spans="1:2" x14ac:dyDescent="0.2">
      <c r="A1849" t="str">
        <f>IF(C1849&amp;G1849&amp;D1849&lt;&gt;'Funnel setup'!$K$3&amp;'Funnel setup'!$K$4&amp;'Funnel setup'!$K$6,".",IF(A1848=".",1,A1848+1))</f>
        <v>.</v>
      </c>
      <c r="B1849" s="244" t="str">
        <f t="shared" si="28"/>
        <v/>
      </c>
    </row>
    <row r="1850" spans="1:2" x14ac:dyDescent="0.2">
      <c r="A1850" t="str">
        <f>IF(C1850&amp;G1850&amp;D1850&lt;&gt;'Funnel setup'!$K$3&amp;'Funnel setup'!$K$4&amp;'Funnel setup'!$K$6,".",IF(A1849=".",1,A1849+1))</f>
        <v>.</v>
      </c>
      <c r="B1850" s="244" t="str">
        <f t="shared" si="28"/>
        <v/>
      </c>
    </row>
    <row r="1851" spans="1:2" x14ac:dyDescent="0.2">
      <c r="A1851" t="str">
        <f>IF(C1851&amp;G1851&amp;D1851&lt;&gt;'Funnel setup'!$K$3&amp;'Funnel setup'!$K$4&amp;'Funnel setup'!$K$6,".",IF(A1850=".",1,A1850+1))</f>
        <v>.</v>
      </c>
      <c r="B1851" s="244" t="str">
        <f t="shared" si="28"/>
        <v/>
      </c>
    </row>
    <row r="1852" spans="1:2" x14ac:dyDescent="0.2">
      <c r="A1852" t="str">
        <f>IF(C1852&amp;G1852&amp;D1852&lt;&gt;'Funnel setup'!$K$3&amp;'Funnel setup'!$K$4&amp;'Funnel setup'!$K$6,".",IF(A1851=".",1,A1851+1))</f>
        <v>.</v>
      </c>
      <c r="B1852" s="244" t="str">
        <f t="shared" si="28"/>
        <v/>
      </c>
    </row>
    <row r="1853" spans="1:2" x14ac:dyDescent="0.2">
      <c r="A1853" t="str">
        <f>IF(C1853&amp;G1853&amp;D1853&lt;&gt;'Funnel setup'!$K$3&amp;'Funnel setup'!$K$4&amp;'Funnel setup'!$K$6,".",IF(A1852=".",1,A1852+1))</f>
        <v>.</v>
      </c>
      <c r="B1853" s="244" t="str">
        <f t="shared" si="28"/>
        <v/>
      </c>
    </row>
    <row r="1854" spans="1:2" x14ac:dyDescent="0.2">
      <c r="A1854" t="str">
        <f>IF(C1854&amp;G1854&amp;D1854&lt;&gt;'Funnel setup'!$K$3&amp;'Funnel setup'!$K$4&amp;'Funnel setup'!$K$6,".",IF(A1853=".",1,A1853+1))</f>
        <v>.</v>
      </c>
      <c r="B1854" s="244" t="str">
        <f t="shared" si="28"/>
        <v/>
      </c>
    </row>
    <row r="1855" spans="1:2" x14ac:dyDescent="0.2">
      <c r="A1855" t="str">
        <f>IF(C1855&amp;G1855&amp;D1855&lt;&gt;'Funnel setup'!$K$3&amp;'Funnel setup'!$K$4&amp;'Funnel setup'!$K$6,".",IF(A1854=".",1,A1854+1))</f>
        <v>.</v>
      </c>
      <c r="B1855" s="244" t="str">
        <f t="shared" si="28"/>
        <v/>
      </c>
    </row>
    <row r="1856" spans="1:2" x14ac:dyDescent="0.2">
      <c r="A1856" t="str">
        <f>IF(C1856&amp;G1856&amp;D1856&lt;&gt;'Funnel setup'!$K$3&amp;'Funnel setup'!$K$4&amp;'Funnel setup'!$K$6,".",IF(A1855=".",1,A1855+1))</f>
        <v>.</v>
      </c>
      <c r="B1856" s="244" t="str">
        <f t="shared" si="28"/>
        <v/>
      </c>
    </row>
    <row r="1857" spans="1:2" x14ac:dyDescent="0.2">
      <c r="A1857" t="str">
        <f>IF(C1857&amp;G1857&amp;D1857&lt;&gt;'Funnel setup'!$K$3&amp;'Funnel setup'!$K$4&amp;'Funnel setup'!$K$6,".",IF(A1856=".",1,A1856+1))</f>
        <v>.</v>
      </c>
      <c r="B1857" s="244" t="str">
        <f t="shared" si="28"/>
        <v/>
      </c>
    </row>
    <row r="1858" spans="1:2" x14ac:dyDescent="0.2">
      <c r="A1858" t="str">
        <f>IF(C1858&amp;G1858&amp;D1858&lt;&gt;'Funnel setup'!$K$3&amp;'Funnel setup'!$K$4&amp;'Funnel setup'!$K$6,".",IF(A1857=".",1,A1857+1))</f>
        <v>.</v>
      </c>
      <c r="B1858" s="244" t="str">
        <f t="shared" ref="B1858:B1921" si="29">C1858&amp;D1858&amp;F1858&amp;G1858</f>
        <v/>
      </c>
    </row>
    <row r="1859" spans="1:2" x14ac:dyDescent="0.2">
      <c r="A1859" t="str">
        <f>IF(C1859&amp;G1859&amp;D1859&lt;&gt;'Funnel setup'!$K$3&amp;'Funnel setup'!$K$4&amp;'Funnel setup'!$K$6,".",IF(A1858=".",1,A1858+1))</f>
        <v>.</v>
      </c>
      <c r="B1859" s="244" t="str">
        <f t="shared" si="29"/>
        <v/>
      </c>
    </row>
    <row r="1860" spans="1:2" x14ac:dyDescent="0.2">
      <c r="A1860" t="str">
        <f>IF(C1860&amp;G1860&amp;D1860&lt;&gt;'Funnel setup'!$K$3&amp;'Funnel setup'!$K$4&amp;'Funnel setup'!$K$6,".",IF(A1859=".",1,A1859+1))</f>
        <v>.</v>
      </c>
      <c r="B1860" s="244" t="str">
        <f t="shared" si="29"/>
        <v/>
      </c>
    </row>
    <row r="1861" spans="1:2" x14ac:dyDescent="0.2">
      <c r="A1861" t="str">
        <f>IF(C1861&amp;G1861&amp;D1861&lt;&gt;'Funnel setup'!$K$3&amp;'Funnel setup'!$K$4&amp;'Funnel setup'!$K$6,".",IF(A1860=".",1,A1860+1))</f>
        <v>.</v>
      </c>
      <c r="B1861" s="244" t="str">
        <f t="shared" si="29"/>
        <v/>
      </c>
    </row>
    <row r="1862" spans="1:2" x14ac:dyDescent="0.2">
      <c r="A1862" t="str">
        <f>IF(C1862&amp;G1862&amp;D1862&lt;&gt;'Funnel setup'!$K$3&amp;'Funnel setup'!$K$4&amp;'Funnel setup'!$K$6,".",IF(A1861=".",1,A1861+1))</f>
        <v>.</v>
      </c>
      <c r="B1862" s="244" t="str">
        <f t="shared" si="29"/>
        <v/>
      </c>
    </row>
    <row r="1863" spans="1:2" x14ac:dyDescent="0.2">
      <c r="A1863" t="str">
        <f>IF(C1863&amp;G1863&amp;D1863&lt;&gt;'Funnel setup'!$K$3&amp;'Funnel setup'!$K$4&amp;'Funnel setup'!$K$6,".",IF(A1862=".",1,A1862+1))</f>
        <v>.</v>
      </c>
      <c r="B1863" s="244" t="str">
        <f t="shared" si="29"/>
        <v/>
      </c>
    </row>
    <row r="1864" spans="1:2" x14ac:dyDescent="0.2">
      <c r="A1864" t="str">
        <f>IF(C1864&amp;G1864&amp;D1864&lt;&gt;'Funnel setup'!$K$3&amp;'Funnel setup'!$K$4&amp;'Funnel setup'!$K$6,".",IF(A1863=".",1,A1863+1))</f>
        <v>.</v>
      </c>
      <c r="B1864" s="244" t="str">
        <f t="shared" si="29"/>
        <v/>
      </c>
    </row>
    <row r="1865" spans="1:2" x14ac:dyDescent="0.2">
      <c r="A1865" t="str">
        <f>IF(C1865&amp;G1865&amp;D1865&lt;&gt;'Funnel setup'!$K$3&amp;'Funnel setup'!$K$4&amp;'Funnel setup'!$K$6,".",IF(A1864=".",1,A1864+1))</f>
        <v>.</v>
      </c>
      <c r="B1865" s="244" t="str">
        <f t="shared" si="29"/>
        <v/>
      </c>
    </row>
    <row r="1866" spans="1:2" x14ac:dyDescent="0.2">
      <c r="A1866" t="str">
        <f>IF(C1866&amp;G1866&amp;D1866&lt;&gt;'Funnel setup'!$K$3&amp;'Funnel setup'!$K$4&amp;'Funnel setup'!$K$6,".",IF(A1865=".",1,A1865+1))</f>
        <v>.</v>
      </c>
      <c r="B1866" s="244" t="str">
        <f t="shared" si="29"/>
        <v/>
      </c>
    </row>
    <row r="1867" spans="1:2" x14ac:dyDescent="0.2">
      <c r="A1867" t="str">
        <f>IF(C1867&amp;G1867&amp;D1867&lt;&gt;'Funnel setup'!$K$3&amp;'Funnel setup'!$K$4&amp;'Funnel setup'!$K$6,".",IF(A1866=".",1,A1866+1))</f>
        <v>.</v>
      </c>
      <c r="B1867" s="244" t="str">
        <f t="shared" si="29"/>
        <v/>
      </c>
    </row>
    <row r="1868" spans="1:2" x14ac:dyDescent="0.2">
      <c r="A1868" t="str">
        <f>IF(C1868&amp;G1868&amp;D1868&lt;&gt;'Funnel setup'!$K$3&amp;'Funnel setup'!$K$4&amp;'Funnel setup'!$K$6,".",IF(A1867=".",1,A1867+1))</f>
        <v>.</v>
      </c>
      <c r="B1868" s="244" t="str">
        <f t="shared" si="29"/>
        <v/>
      </c>
    </row>
    <row r="1869" spans="1:2" x14ac:dyDescent="0.2">
      <c r="A1869" t="str">
        <f>IF(C1869&amp;G1869&amp;D1869&lt;&gt;'Funnel setup'!$K$3&amp;'Funnel setup'!$K$4&amp;'Funnel setup'!$K$6,".",IF(A1868=".",1,A1868+1))</f>
        <v>.</v>
      </c>
      <c r="B1869" s="244" t="str">
        <f t="shared" si="29"/>
        <v/>
      </c>
    </row>
    <row r="1870" spans="1:2" x14ac:dyDescent="0.2">
      <c r="A1870" t="str">
        <f>IF(C1870&amp;G1870&amp;D1870&lt;&gt;'Funnel setup'!$K$3&amp;'Funnel setup'!$K$4&amp;'Funnel setup'!$K$6,".",IF(A1869=".",1,A1869+1))</f>
        <v>.</v>
      </c>
      <c r="B1870" s="244" t="str">
        <f t="shared" si="29"/>
        <v/>
      </c>
    </row>
    <row r="1871" spans="1:2" x14ac:dyDescent="0.2">
      <c r="A1871" t="str">
        <f>IF(C1871&amp;G1871&amp;D1871&lt;&gt;'Funnel setup'!$K$3&amp;'Funnel setup'!$K$4&amp;'Funnel setup'!$K$6,".",IF(A1870=".",1,A1870+1))</f>
        <v>.</v>
      </c>
      <c r="B1871" s="244" t="str">
        <f t="shared" si="29"/>
        <v/>
      </c>
    </row>
    <row r="1872" spans="1:2" x14ac:dyDescent="0.2">
      <c r="A1872" t="str">
        <f>IF(C1872&amp;G1872&amp;D1872&lt;&gt;'Funnel setup'!$K$3&amp;'Funnel setup'!$K$4&amp;'Funnel setup'!$K$6,".",IF(A1871=".",1,A1871+1))</f>
        <v>.</v>
      </c>
      <c r="B1872" s="244" t="str">
        <f t="shared" si="29"/>
        <v/>
      </c>
    </row>
    <row r="1873" spans="1:2" x14ac:dyDescent="0.2">
      <c r="A1873" t="str">
        <f>IF(C1873&amp;G1873&amp;D1873&lt;&gt;'Funnel setup'!$K$3&amp;'Funnel setup'!$K$4&amp;'Funnel setup'!$K$6,".",IF(A1872=".",1,A1872+1))</f>
        <v>.</v>
      </c>
      <c r="B1873" s="244" t="str">
        <f t="shared" si="29"/>
        <v/>
      </c>
    </row>
    <row r="1874" spans="1:2" x14ac:dyDescent="0.2">
      <c r="A1874" t="str">
        <f>IF(C1874&amp;G1874&amp;D1874&lt;&gt;'Funnel setup'!$K$3&amp;'Funnel setup'!$K$4&amp;'Funnel setup'!$K$6,".",IF(A1873=".",1,A1873+1))</f>
        <v>.</v>
      </c>
      <c r="B1874" s="244" t="str">
        <f t="shared" si="29"/>
        <v/>
      </c>
    </row>
    <row r="1875" spans="1:2" x14ac:dyDescent="0.2">
      <c r="A1875" t="str">
        <f>IF(C1875&amp;G1875&amp;D1875&lt;&gt;'Funnel setup'!$K$3&amp;'Funnel setup'!$K$4&amp;'Funnel setup'!$K$6,".",IF(A1874=".",1,A1874+1))</f>
        <v>.</v>
      </c>
      <c r="B1875" s="244" t="str">
        <f t="shared" si="29"/>
        <v/>
      </c>
    </row>
    <row r="1876" spans="1:2" x14ac:dyDescent="0.2">
      <c r="A1876" t="str">
        <f>IF(C1876&amp;G1876&amp;D1876&lt;&gt;'Funnel setup'!$K$3&amp;'Funnel setup'!$K$4&amp;'Funnel setup'!$K$6,".",IF(A1875=".",1,A1875+1))</f>
        <v>.</v>
      </c>
      <c r="B1876" s="244" t="str">
        <f t="shared" si="29"/>
        <v/>
      </c>
    </row>
    <row r="1877" spans="1:2" x14ac:dyDescent="0.2">
      <c r="A1877" t="str">
        <f>IF(C1877&amp;G1877&amp;D1877&lt;&gt;'Funnel setup'!$K$3&amp;'Funnel setup'!$K$4&amp;'Funnel setup'!$K$6,".",IF(A1876=".",1,A1876+1))</f>
        <v>.</v>
      </c>
      <c r="B1877" s="244" t="str">
        <f t="shared" si="29"/>
        <v/>
      </c>
    </row>
    <row r="1878" spans="1:2" x14ac:dyDescent="0.2">
      <c r="A1878" t="str">
        <f>IF(C1878&amp;G1878&amp;D1878&lt;&gt;'Funnel setup'!$K$3&amp;'Funnel setup'!$K$4&amp;'Funnel setup'!$K$6,".",IF(A1877=".",1,A1877+1))</f>
        <v>.</v>
      </c>
      <c r="B1878" s="244" t="str">
        <f t="shared" si="29"/>
        <v/>
      </c>
    </row>
    <row r="1879" spans="1:2" x14ac:dyDescent="0.2">
      <c r="A1879" t="str">
        <f>IF(C1879&amp;G1879&amp;D1879&lt;&gt;'Funnel setup'!$K$3&amp;'Funnel setup'!$K$4&amp;'Funnel setup'!$K$6,".",IF(A1878=".",1,A1878+1))</f>
        <v>.</v>
      </c>
      <c r="B1879" s="244" t="str">
        <f t="shared" si="29"/>
        <v/>
      </c>
    </row>
    <row r="1880" spans="1:2" x14ac:dyDescent="0.2">
      <c r="A1880" t="str">
        <f>IF(C1880&amp;G1880&amp;D1880&lt;&gt;'Funnel setup'!$K$3&amp;'Funnel setup'!$K$4&amp;'Funnel setup'!$K$6,".",IF(A1879=".",1,A1879+1))</f>
        <v>.</v>
      </c>
      <c r="B1880" s="244" t="str">
        <f t="shared" si="29"/>
        <v/>
      </c>
    </row>
    <row r="1881" spans="1:2" x14ac:dyDescent="0.2">
      <c r="A1881" t="str">
        <f>IF(C1881&amp;G1881&amp;D1881&lt;&gt;'Funnel setup'!$K$3&amp;'Funnel setup'!$K$4&amp;'Funnel setup'!$K$6,".",IF(A1880=".",1,A1880+1))</f>
        <v>.</v>
      </c>
      <c r="B1881" s="244" t="str">
        <f t="shared" si="29"/>
        <v/>
      </c>
    </row>
    <row r="1882" spans="1:2" x14ac:dyDescent="0.2">
      <c r="A1882" t="str">
        <f>IF(C1882&amp;G1882&amp;D1882&lt;&gt;'Funnel setup'!$K$3&amp;'Funnel setup'!$K$4&amp;'Funnel setup'!$K$6,".",IF(A1881=".",1,A1881+1))</f>
        <v>.</v>
      </c>
      <c r="B1882" s="244" t="str">
        <f t="shared" si="29"/>
        <v/>
      </c>
    </row>
    <row r="1883" spans="1:2" x14ac:dyDescent="0.2">
      <c r="A1883" t="str">
        <f>IF(C1883&amp;G1883&amp;D1883&lt;&gt;'Funnel setup'!$K$3&amp;'Funnel setup'!$K$4&amp;'Funnel setup'!$K$6,".",IF(A1882=".",1,A1882+1))</f>
        <v>.</v>
      </c>
      <c r="B1883" s="244" t="str">
        <f t="shared" si="29"/>
        <v/>
      </c>
    </row>
    <row r="1884" spans="1:2" x14ac:dyDescent="0.2">
      <c r="A1884" t="str">
        <f>IF(C1884&amp;G1884&amp;D1884&lt;&gt;'Funnel setup'!$K$3&amp;'Funnel setup'!$K$4&amp;'Funnel setup'!$K$6,".",IF(A1883=".",1,A1883+1))</f>
        <v>.</v>
      </c>
      <c r="B1884" s="244" t="str">
        <f t="shared" si="29"/>
        <v/>
      </c>
    </row>
    <row r="1885" spans="1:2" x14ac:dyDescent="0.2">
      <c r="A1885" t="str">
        <f>IF(C1885&amp;G1885&amp;D1885&lt;&gt;'Funnel setup'!$K$3&amp;'Funnel setup'!$K$4&amp;'Funnel setup'!$K$6,".",IF(A1884=".",1,A1884+1))</f>
        <v>.</v>
      </c>
      <c r="B1885" s="244" t="str">
        <f t="shared" si="29"/>
        <v/>
      </c>
    </row>
    <row r="1886" spans="1:2" x14ac:dyDescent="0.2">
      <c r="A1886" t="str">
        <f>IF(C1886&amp;G1886&amp;D1886&lt;&gt;'Funnel setup'!$K$3&amp;'Funnel setup'!$K$4&amp;'Funnel setup'!$K$6,".",IF(A1885=".",1,A1885+1))</f>
        <v>.</v>
      </c>
      <c r="B1886" s="244" t="str">
        <f t="shared" si="29"/>
        <v/>
      </c>
    </row>
    <row r="1887" spans="1:2" x14ac:dyDescent="0.2">
      <c r="A1887" t="str">
        <f>IF(C1887&amp;G1887&amp;D1887&lt;&gt;'Funnel setup'!$K$3&amp;'Funnel setup'!$K$4&amp;'Funnel setup'!$K$6,".",IF(A1886=".",1,A1886+1))</f>
        <v>.</v>
      </c>
      <c r="B1887" s="244" t="str">
        <f t="shared" si="29"/>
        <v/>
      </c>
    </row>
    <row r="1888" spans="1:2" x14ac:dyDescent="0.2">
      <c r="A1888" t="str">
        <f>IF(C1888&amp;G1888&amp;D1888&lt;&gt;'Funnel setup'!$K$3&amp;'Funnel setup'!$K$4&amp;'Funnel setup'!$K$6,".",IF(A1887=".",1,A1887+1))</f>
        <v>.</v>
      </c>
      <c r="B1888" s="244" t="str">
        <f t="shared" si="29"/>
        <v/>
      </c>
    </row>
    <row r="1889" spans="1:2" x14ac:dyDescent="0.2">
      <c r="A1889" t="str">
        <f>IF(C1889&amp;G1889&amp;D1889&lt;&gt;'Funnel setup'!$K$3&amp;'Funnel setup'!$K$4&amp;'Funnel setup'!$K$6,".",IF(A1888=".",1,A1888+1))</f>
        <v>.</v>
      </c>
      <c r="B1889" s="244" t="str">
        <f t="shared" si="29"/>
        <v/>
      </c>
    </row>
    <row r="1890" spans="1:2" x14ac:dyDescent="0.2">
      <c r="A1890" t="str">
        <f>IF(C1890&amp;G1890&amp;D1890&lt;&gt;'Funnel setup'!$K$3&amp;'Funnel setup'!$K$4&amp;'Funnel setup'!$K$6,".",IF(A1889=".",1,A1889+1))</f>
        <v>.</v>
      </c>
      <c r="B1890" s="244" t="str">
        <f t="shared" si="29"/>
        <v/>
      </c>
    </row>
    <row r="1891" spans="1:2" x14ac:dyDescent="0.2">
      <c r="A1891" t="str">
        <f>IF(C1891&amp;G1891&amp;D1891&lt;&gt;'Funnel setup'!$K$3&amp;'Funnel setup'!$K$4&amp;'Funnel setup'!$K$6,".",IF(A1890=".",1,A1890+1))</f>
        <v>.</v>
      </c>
      <c r="B1891" s="244" t="str">
        <f t="shared" si="29"/>
        <v/>
      </c>
    </row>
    <row r="1892" spans="1:2" x14ac:dyDescent="0.2">
      <c r="A1892" t="str">
        <f>IF(C1892&amp;G1892&amp;D1892&lt;&gt;'Funnel setup'!$K$3&amp;'Funnel setup'!$K$4&amp;'Funnel setup'!$K$6,".",IF(A1891=".",1,A1891+1))</f>
        <v>.</v>
      </c>
      <c r="B1892" s="244" t="str">
        <f t="shared" si="29"/>
        <v/>
      </c>
    </row>
    <row r="1893" spans="1:2" x14ac:dyDescent="0.2">
      <c r="A1893" t="str">
        <f>IF(C1893&amp;G1893&amp;D1893&lt;&gt;'Funnel setup'!$K$3&amp;'Funnel setup'!$K$4&amp;'Funnel setup'!$K$6,".",IF(A1892=".",1,A1892+1))</f>
        <v>.</v>
      </c>
      <c r="B1893" s="244" t="str">
        <f t="shared" si="29"/>
        <v/>
      </c>
    </row>
    <row r="1894" spans="1:2" x14ac:dyDescent="0.2">
      <c r="A1894" t="str">
        <f>IF(C1894&amp;G1894&amp;D1894&lt;&gt;'Funnel setup'!$K$3&amp;'Funnel setup'!$K$4&amp;'Funnel setup'!$K$6,".",IF(A1893=".",1,A1893+1))</f>
        <v>.</v>
      </c>
      <c r="B1894" s="244" t="str">
        <f t="shared" si="29"/>
        <v/>
      </c>
    </row>
    <row r="1895" spans="1:2" x14ac:dyDescent="0.2">
      <c r="A1895" t="str">
        <f>IF(C1895&amp;G1895&amp;D1895&lt;&gt;'Funnel setup'!$K$3&amp;'Funnel setup'!$K$4&amp;'Funnel setup'!$K$6,".",IF(A1894=".",1,A1894+1))</f>
        <v>.</v>
      </c>
      <c r="B1895" s="244" t="str">
        <f t="shared" si="29"/>
        <v/>
      </c>
    </row>
    <row r="1896" spans="1:2" x14ac:dyDescent="0.2">
      <c r="A1896" t="str">
        <f>IF(C1896&amp;G1896&amp;D1896&lt;&gt;'Funnel setup'!$K$3&amp;'Funnel setup'!$K$4&amp;'Funnel setup'!$K$6,".",IF(A1895=".",1,A1895+1))</f>
        <v>.</v>
      </c>
      <c r="B1896" s="244" t="str">
        <f t="shared" si="29"/>
        <v/>
      </c>
    </row>
    <row r="1897" spans="1:2" x14ac:dyDescent="0.2">
      <c r="A1897" t="str">
        <f>IF(C1897&amp;G1897&amp;D1897&lt;&gt;'Funnel setup'!$K$3&amp;'Funnel setup'!$K$4&amp;'Funnel setup'!$K$6,".",IF(A1896=".",1,A1896+1))</f>
        <v>.</v>
      </c>
      <c r="B1897" s="244" t="str">
        <f t="shared" si="29"/>
        <v/>
      </c>
    </row>
    <row r="1898" spans="1:2" x14ac:dyDescent="0.2">
      <c r="A1898" t="str">
        <f>IF(C1898&amp;G1898&amp;D1898&lt;&gt;'Funnel setup'!$K$3&amp;'Funnel setup'!$K$4&amp;'Funnel setup'!$K$6,".",IF(A1897=".",1,A1897+1))</f>
        <v>.</v>
      </c>
      <c r="B1898" s="244" t="str">
        <f t="shared" si="29"/>
        <v/>
      </c>
    </row>
    <row r="1899" spans="1:2" x14ac:dyDescent="0.2">
      <c r="A1899" t="str">
        <f>IF(C1899&amp;G1899&amp;D1899&lt;&gt;'Funnel setup'!$K$3&amp;'Funnel setup'!$K$4&amp;'Funnel setup'!$K$6,".",IF(A1898=".",1,A1898+1))</f>
        <v>.</v>
      </c>
      <c r="B1899" s="244" t="str">
        <f t="shared" si="29"/>
        <v/>
      </c>
    </row>
    <row r="1900" spans="1:2" x14ac:dyDescent="0.2">
      <c r="A1900" t="str">
        <f>IF(C1900&amp;G1900&amp;D1900&lt;&gt;'Funnel setup'!$K$3&amp;'Funnel setup'!$K$4&amp;'Funnel setup'!$K$6,".",IF(A1899=".",1,A1899+1))</f>
        <v>.</v>
      </c>
      <c r="B1900" s="244" t="str">
        <f t="shared" si="29"/>
        <v/>
      </c>
    </row>
    <row r="1901" spans="1:2" x14ac:dyDescent="0.2">
      <c r="A1901" t="str">
        <f>IF(C1901&amp;G1901&amp;D1901&lt;&gt;'Funnel setup'!$K$3&amp;'Funnel setup'!$K$4&amp;'Funnel setup'!$K$6,".",IF(A1900=".",1,A1900+1))</f>
        <v>.</v>
      </c>
      <c r="B1901" s="244" t="str">
        <f t="shared" si="29"/>
        <v/>
      </c>
    </row>
    <row r="1902" spans="1:2" x14ac:dyDescent="0.2">
      <c r="A1902" t="str">
        <f>IF(C1902&amp;G1902&amp;D1902&lt;&gt;'Funnel setup'!$K$3&amp;'Funnel setup'!$K$4&amp;'Funnel setup'!$K$6,".",IF(A1901=".",1,A1901+1))</f>
        <v>.</v>
      </c>
      <c r="B1902" s="244" t="str">
        <f t="shared" si="29"/>
        <v/>
      </c>
    </row>
    <row r="1903" spans="1:2" x14ac:dyDescent="0.2">
      <c r="A1903" t="str">
        <f>IF(C1903&amp;G1903&amp;D1903&lt;&gt;'Funnel setup'!$K$3&amp;'Funnel setup'!$K$4&amp;'Funnel setup'!$K$6,".",IF(A1902=".",1,A1902+1))</f>
        <v>.</v>
      </c>
      <c r="B1903" s="244" t="str">
        <f t="shared" si="29"/>
        <v/>
      </c>
    </row>
    <row r="1904" spans="1:2" x14ac:dyDescent="0.2">
      <c r="A1904" t="str">
        <f>IF(C1904&amp;G1904&amp;D1904&lt;&gt;'Funnel setup'!$K$3&amp;'Funnel setup'!$K$4&amp;'Funnel setup'!$K$6,".",IF(A1903=".",1,A1903+1))</f>
        <v>.</v>
      </c>
      <c r="B1904" s="244" t="str">
        <f t="shared" si="29"/>
        <v/>
      </c>
    </row>
    <row r="1905" spans="1:2" x14ac:dyDescent="0.2">
      <c r="A1905" t="str">
        <f>IF(C1905&amp;G1905&amp;D1905&lt;&gt;'Funnel setup'!$K$3&amp;'Funnel setup'!$K$4&amp;'Funnel setup'!$K$6,".",IF(A1904=".",1,A1904+1))</f>
        <v>.</v>
      </c>
      <c r="B1905" s="244" t="str">
        <f t="shared" si="29"/>
        <v/>
      </c>
    </row>
    <row r="1906" spans="1:2" x14ac:dyDescent="0.2">
      <c r="A1906" t="str">
        <f>IF(C1906&amp;G1906&amp;D1906&lt;&gt;'Funnel setup'!$K$3&amp;'Funnel setup'!$K$4&amp;'Funnel setup'!$K$6,".",IF(A1905=".",1,A1905+1))</f>
        <v>.</v>
      </c>
      <c r="B1906" s="244" t="str">
        <f t="shared" si="29"/>
        <v/>
      </c>
    </row>
    <row r="1907" spans="1:2" x14ac:dyDescent="0.2">
      <c r="A1907" t="str">
        <f>IF(C1907&amp;G1907&amp;D1907&lt;&gt;'Funnel setup'!$K$3&amp;'Funnel setup'!$K$4&amp;'Funnel setup'!$K$6,".",IF(A1906=".",1,A1906+1))</f>
        <v>.</v>
      </c>
      <c r="B1907" s="244" t="str">
        <f t="shared" si="29"/>
        <v/>
      </c>
    </row>
    <row r="1908" spans="1:2" x14ac:dyDescent="0.2">
      <c r="A1908" t="str">
        <f>IF(C1908&amp;G1908&amp;D1908&lt;&gt;'Funnel setup'!$K$3&amp;'Funnel setup'!$K$4&amp;'Funnel setup'!$K$6,".",IF(A1907=".",1,A1907+1))</f>
        <v>.</v>
      </c>
      <c r="B1908" s="244" t="str">
        <f t="shared" si="29"/>
        <v/>
      </c>
    </row>
    <row r="1909" spans="1:2" x14ac:dyDescent="0.2">
      <c r="A1909" t="str">
        <f>IF(C1909&amp;G1909&amp;D1909&lt;&gt;'Funnel setup'!$K$3&amp;'Funnel setup'!$K$4&amp;'Funnel setup'!$K$6,".",IF(A1908=".",1,A1908+1))</f>
        <v>.</v>
      </c>
      <c r="B1909" s="244" t="str">
        <f t="shared" si="29"/>
        <v/>
      </c>
    </row>
    <row r="1910" spans="1:2" x14ac:dyDescent="0.2">
      <c r="A1910" t="str">
        <f>IF(C1910&amp;G1910&amp;D1910&lt;&gt;'Funnel setup'!$K$3&amp;'Funnel setup'!$K$4&amp;'Funnel setup'!$K$6,".",IF(A1909=".",1,A1909+1))</f>
        <v>.</v>
      </c>
      <c r="B1910" s="244" t="str">
        <f t="shared" si="29"/>
        <v/>
      </c>
    </row>
    <row r="1911" spans="1:2" x14ac:dyDescent="0.2">
      <c r="A1911" t="str">
        <f>IF(C1911&amp;G1911&amp;D1911&lt;&gt;'Funnel setup'!$K$3&amp;'Funnel setup'!$K$4&amp;'Funnel setup'!$K$6,".",IF(A1910=".",1,A1910+1))</f>
        <v>.</v>
      </c>
      <c r="B1911" s="244" t="str">
        <f t="shared" si="29"/>
        <v/>
      </c>
    </row>
    <row r="1912" spans="1:2" x14ac:dyDescent="0.2">
      <c r="A1912" t="str">
        <f>IF(C1912&amp;G1912&amp;D1912&lt;&gt;'Funnel setup'!$K$3&amp;'Funnel setup'!$K$4&amp;'Funnel setup'!$K$6,".",IF(A1911=".",1,A1911+1))</f>
        <v>.</v>
      </c>
      <c r="B1912" s="244" t="str">
        <f t="shared" si="29"/>
        <v/>
      </c>
    </row>
    <row r="1913" spans="1:2" x14ac:dyDescent="0.2">
      <c r="A1913" t="str">
        <f>IF(C1913&amp;G1913&amp;D1913&lt;&gt;'Funnel setup'!$K$3&amp;'Funnel setup'!$K$4&amp;'Funnel setup'!$K$6,".",IF(A1912=".",1,A1912+1))</f>
        <v>.</v>
      </c>
      <c r="B1913" s="244" t="str">
        <f t="shared" si="29"/>
        <v/>
      </c>
    </row>
    <row r="1914" spans="1:2" x14ac:dyDescent="0.2">
      <c r="A1914" t="str">
        <f>IF(C1914&amp;G1914&amp;D1914&lt;&gt;'Funnel setup'!$K$3&amp;'Funnel setup'!$K$4&amp;'Funnel setup'!$K$6,".",IF(A1913=".",1,A1913+1))</f>
        <v>.</v>
      </c>
      <c r="B1914" s="244" t="str">
        <f t="shared" si="29"/>
        <v/>
      </c>
    </row>
    <row r="1915" spans="1:2" x14ac:dyDescent="0.2">
      <c r="A1915" t="str">
        <f>IF(C1915&amp;G1915&amp;D1915&lt;&gt;'Funnel setup'!$K$3&amp;'Funnel setup'!$K$4&amp;'Funnel setup'!$K$6,".",IF(A1914=".",1,A1914+1))</f>
        <v>.</v>
      </c>
      <c r="B1915" s="244" t="str">
        <f t="shared" si="29"/>
        <v/>
      </c>
    </row>
    <row r="1916" spans="1:2" x14ac:dyDescent="0.2">
      <c r="A1916" t="str">
        <f>IF(C1916&amp;G1916&amp;D1916&lt;&gt;'Funnel setup'!$K$3&amp;'Funnel setup'!$K$4&amp;'Funnel setup'!$K$6,".",IF(A1915=".",1,A1915+1))</f>
        <v>.</v>
      </c>
      <c r="B1916" s="244" t="str">
        <f t="shared" si="29"/>
        <v/>
      </c>
    </row>
    <row r="1917" spans="1:2" x14ac:dyDescent="0.2">
      <c r="A1917" t="str">
        <f>IF(C1917&amp;G1917&amp;D1917&lt;&gt;'Funnel setup'!$K$3&amp;'Funnel setup'!$K$4&amp;'Funnel setup'!$K$6,".",IF(A1916=".",1,A1916+1))</f>
        <v>.</v>
      </c>
      <c r="B1917" s="244" t="str">
        <f t="shared" si="29"/>
        <v/>
      </c>
    </row>
    <row r="1918" spans="1:2" x14ac:dyDescent="0.2">
      <c r="A1918" t="str">
        <f>IF(C1918&amp;G1918&amp;D1918&lt;&gt;'Funnel setup'!$K$3&amp;'Funnel setup'!$K$4&amp;'Funnel setup'!$K$6,".",IF(A1917=".",1,A1917+1))</f>
        <v>.</v>
      </c>
      <c r="B1918" s="244" t="str">
        <f t="shared" si="29"/>
        <v/>
      </c>
    </row>
    <row r="1919" spans="1:2" x14ac:dyDescent="0.2">
      <c r="A1919" t="str">
        <f>IF(C1919&amp;G1919&amp;D1919&lt;&gt;'Funnel setup'!$K$3&amp;'Funnel setup'!$K$4&amp;'Funnel setup'!$K$6,".",IF(A1918=".",1,A1918+1))</f>
        <v>.</v>
      </c>
      <c r="B1919" s="244" t="str">
        <f t="shared" si="29"/>
        <v/>
      </c>
    </row>
    <row r="1920" spans="1:2" x14ac:dyDescent="0.2">
      <c r="A1920" t="str">
        <f>IF(C1920&amp;G1920&amp;D1920&lt;&gt;'Funnel setup'!$K$3&amp;'Funnel setup'!$K$4&amp;'Funnel setup'!$K$6,".",IF(A1919=".",1,A1919+1))</f>
        <v>.</v>
      </c>
      <c r="B1920" s="244" t="str">
        <f t="shared" si="29"/>
        <v/>
      </c>
    </row>
    <row r="1921" spans="1:2" x14ac:dyDescent="0.2">
      <c r="A1921" t="str">
        <f>IF(C1921&amp;G1921&amp;D1921&lt;&gt;'Funnel setup'!$K$3&amp;'Funnel setup'!$K$4&amp;'Funnel setup'!$K$6,".",IF(A1920=".",1,A1920+1))</f>
        <v>.</v>
      </c>
      <c r="B1921" s="244" t="str">
        <f t="shared" si="29"/>
        <v/>
      </c>
    </row>
    <row r="1922" spans="1:2" x14ac:dyDescent="0.2">
      <c r="A1922" t="str">
        <f>IF(C1922&amp;G1922&amp;D1922&lt;&gt;'Funnel setup'!$K$3&amp;'Funnel setup'!$K$4&amp;'Funnel setup'!$K$6,".",IF(A1921=".",1,A1921+1))</f>
        <v>.</v>
      </c>
      <c r="B1922" s="244" t="str">
        <f t="shared" ref="B1922:B1985" si="30">C1922&amp;D1922&amp;F1922&amp;G1922</f>
        <v/>
      </c>
    </row>
    <row r="1923" spans="1:2" x14ac:dyDescent="0.2">
      <c r="A1923" t="str">
        <f>IF(C1923&amp;G1923&amp;D1923&lt;&gt;'Funnel setup'!$K$3&amp;'Funnel setup'!$K$4&amp;'Funnel setup'!$K$6,".",IF(A1922=".",1,A1922+1))</f>
        <v>.</v>
      </c>
      <c r="B1923" s="244" t="str">
        <f t="shared" si="30"/>
        <v/>
      </c>
    </row>
    <row r="1924" spans="1:2" x14ac:dyDescent="0.2">
      <c r="A1924" t="str">
        <f>IF(C1924&amp;G1924&amp;D1924&lt;&gt;'Funnel setup'!$K$3&amp;'Funnel setup'!$K$4&amp;'Funnel setup'!$K$6,".",IF(A1923=".",1,A1923+1))</f>
        <v>.</v>
      </c>
      <c r="B1924" s="244" t="str">
        <f t="shared" si="30"/>
        <v/>
      </c>
    </row>
    <row r="1925" spans="1:2" x14ac:dyDescent="0.2">
      <c r="A1925" t="str">
        <f>IF(C1925&amp;G1925&amp;D1925&lt;&gt;'Funnel setup'!$K$3&amp;'Funnel setup'!$K$4&amp;'Funnel setup'!$K$6,".",IF(A1924=".",1,A1924+1))</f>
        <v>.</v>
      </c>
      <c r="B1925" s="244" t="str">
        <f t="shared" si="30"/>
        <v/>
      </c>
    </row>
    <row r="1926" spans="1:2" x14ac:dyDescent="0.2">
      <c r="A1926" t="str">
        <f>IF(C1926&amp;G1926&amp;D1926&lt;&gt;'Funnel setup'!$K$3&amp;'Funnel setup'!$K$4&amp;'Funnel setup'!$K$6,".",IF(A1925=".",1,A1925+1))</f>
        <v>.</v>
      </c>
      <c r="B1926" s="244" t="str">
        <f t="shared" si="30"/>
        <v/>
      </c>
    </row>
    <row r="1927" spans="1:2" x14ac:dyDescent="0.2">
      <c r="A1927" t="str">
        <f>IF(C1927&amp;G1927&amp;D1927&lt;&gt;'Funnel setup'!$K$3&amp;'Funnel setup'!$K$4&amp;'Funnel setup'!$K$6,".",IF(A1926=".",1,A1926+1))</f>
        <v>.</v>
      </c>
      <c r="B1927" s="244" t="str">
        <f t="shared" si="30"/>
        <v/>
      </c>
    </row>
    <row r="1928" spans="1:2" x14ac:dyDescent="0.2">
      <c r="A1928" t="str">
        <f>IF(C1928&amp;G1928&amp;D1928&lt;&gt;'Funnel setup'!$K$3&amp;'Funnel setup'!$K$4&amp;'Funnel setup'!$K$6,".",IF(A1927=".",1,A1927+1))</f>
        <v>.</v>
      </c>
      <c r="B1928" s="244" t="str">
        <f t="shared" si="30"/>
        <v/>
      </c>
    </row>
    <row r="1929" spans="1:2" x14ac:dyDescent="0.2">
      <c r="A1929" t="str">
        <f>IF(C1929&amp;G1929&amp;D1929&lt;&gt;'Funnel setup'!$K$3&amp;'Funnel setup'!$K$4&amp;'Funnel setup'!$K$6,".",IF(A1928=".",1,A1928+1))</f>
        <v>.</v>
      </c>
      <c r="B1929" s="244" t="str">
        <f t="shared" si="30"/>
        <v/>
      </c>
    </row>
    <row r="1930" spans="1:2" x14ac:dyDescent="0.2">
      <c r="A1930" t="str">
        <f>IF(C1930&amp;G1930&amp;D1930&lt;&gt;'Funnel setup'!$K$3&amp;'Funnel setup'!$K$4&amp;'Funnel setup'!$K$6,".",IF(A1929=".",1,A1929+1))</f>
        <v>.</v>
      </c>
      <c r="B1930" s="244" t="str">
        <f t="shared" si="30"/>
        <v/>
      </c>
    </row>
    <row r="1931" spans="1:2" x14ac:dyDescent="0.2">
      <c r="A1931" t="str">
        <f>IF(C1931&amp;G1931&amp;D1931&lt;&gt;'Funnel setup'!$K$3&amp;'Funnel setup'!$K$4&amp;'Funnel setup'!$K$6,".",IF(A1930=".",1,A1930+1))</f>
        <v>.</v>
      </c>
      <c r="B1931" s="244" t="str">
        <f t="shared" si="30"/>
        <v/>
      </c>
    </row>
    <row r="1932" spans="1:2" x14ac:dyDescent="0.2">
      <c r="A1932" t="str">
        <f>IF(C1932&amp;G1932&amp;D1932&lt;&gt;'Funnel setup'!$K$3&amp;'Funnel setup'!$K$4&amp;'Funnel setup'!$K$6,".",IF(A1931=".",1,A1931+1))</f>
        <v>.</v>
      </c>
      <c r="B1932" s="244" t="str">
        <f t="shared" si="30"/>
        <v/>
      </c>
    </row>
    <row r="1933" spans="1:2" x14ac:dyDescent="0.2">
      <c r="A1933" t="str">
        <f>IF(C1933&amp;G1933&amp;D1933&lt;&gt;'Funnel setup'!$K$3&amp;'Funnel setup'!$K$4&amp;'Funnel setup'!$K$6,".",IF(A1932=".",1,A1932+1))</f>
        <v>.</v>
      </c>
      <c r="B1933" s="244" t="str">
        <f t="shared" si="30"/>
        <v/>
      </c>
    </row>
    <row r="1934" spans="1:2" x14ac:dyDescent="0.2">
      <c r="A1934" t="str">
        <f>IF(C1934&amp;G1934&amp;D1934&lt;&gt;'Funnel setup'!$K$3&amp;'Funnel setup'!$K$4&amp;'Funnel setup'!$K$6,".",IF(A1933=".",1,A1933+1))</f>
        <v>.</v>
      </c>
      <c r="B1934" s="244" t="str">
        <f t="shared" si="30"/>
        <v/>
      </c>
    </row>
    <row r="1935" spans="1:2" x14ac:dyDescent="0.2">
      <c r="A1935" t="str">
        <f>IF(C1935&amp;G1935&amp;D1935&lt;&gt;'Funnel setup'!$K$3&amp;'Funnel setup'!$K$4&amp;'Funnel setup'!$K$6,".",IF(A1934=".",1,A1934+1))</f>
        <v>.</v>
      </c>
      <c r="B1935" s="244" t="str">
        <f t="shared" si="30"/>
        <v/>
      </c>
    </row>
    <row r="1936" spans="1:2" x14ac:dyDescent="0.2">
      <c r="A1936" t="str">
        <f>IF(C1936&amp;G1936&amp;D1936&lt;&gt;'Funnel setup'!$K$3&amp;'Funnel setup'!$K$4&amp;'Funnel setup'!$K$6,".",IF(A1935=".",1,A1935+1))</f>
        <v>.</v>
      </c>
      <c r="B1936" s="244" t="str">
        <f t="shared" si="30"/>
        <v/>
      </c>
    </row>
    <row r="1937" spans="1:2" x14ac:dyDescent="0.2">
      <c r="A1937" t="str">
        <f>IF(C1937&amp;G1937&amp;D1937&lt;&gt;'Funnel setup'!$K$3&amp;'Funnel setup'!$K$4&amp;'Funnel setup'!$K$6,".",IF(A1936=".",1,A1936+1))</f>
        <v>.</v>
      </c>
      <c r="B1937" s="244" t="str">
        <f t="shared" si="30"/>
        <v/>
      </c>
    </row>
    <row r="1938" spans="1:2" x14ac:dyDescent="0.2">
      <c r="A1938" t="str">
        <f>IF(C1938&amp;G1938&amp;D1938&lt;&gt;'Funnel setup'!$K$3&amp;'Funnel setup'!$K$4&amp;'Funnel setup'!$K$6,".",IF(A1937=".",1,A1937+1))</f>
        <v>.</v>
      </c>
      <c r="B1938" s="244" t="str">
        <f t="shared" si="30"/>
        <v/>
      </c>
    </row>
    <row r="1939" spans="1:2" x14ac:dyDescent="0.2">
      <c r="A1939" t="str">
        <f>IF(C1939&amp;G1939&amp;D1939&lt;&gt;'Funnel setup'!$K$3&amp;'Funnel setup'!$K$4&amp;'Funnel setup'!$K$6,".",IF(A1938=".",1,A1938+1))</f>
        <v>.</v>
      </c>
      <c r="B1939" s="244" t="str">
        <f t="shared" si="30"/>
        <v/>
      </c>
    </row>
    <row r="1940" spans="1:2" x14ac:dyDescent="0.2">
      <c r="A1940" t="str">
        <f>IF(C1940&amp;G1940&amp;D1940&lt;&gt;'Funnel setup'!$K$3&amp;'Funnel setup'!$K$4&amp;'Funnel setup'!$K$6,".",IF(A1939=".",1,A1939+1))</f>
        <v>.</v>
      </c>
      <c r="B1940" s="244" t="str">
        <f t="shared" si="30"/>
        <v/>
      </c>
    </row>
    <row r="1941" spans="1:2" x14ac:dyDescent="0.2">
      <c r="A1941" t="str">
        <f>IF(C1941&amp;G1941&amp;D1941&lt;&gt;'Funnel setup'!$K$3&amp;'Funnel setup'!$K$4&amp;'Funnel setup'!$K$6,".",IF(A1940=".",1,A1940+1))</f>
        <v>.</v>
      </c>
      <c r="B1941" s="244" t="str">
        <f t="shared" si="30"/>
        <v/>
      </c>
    </row>
    <row r="1942" spans="1:2" x14ac:dyDescent="0.2">
      <c r="A1942" t="str">
        <f>IF(C1942&amp;G1942&amp;D1942&lt;&gt;'Funnel setup'!$K$3&amp;'Funnel setup'!$K$4&amp;'Funnel setup'!$K$6,".",IF(A1941=".",1,A1941+1))</f>
        <v>.</v>
      </c>
      <c r="B1942" s="244" t="str">
        <f t="shared" si="30"/>
        <v/>
      </c>
    </row>
    <row r="1943" spans="1:2" x14ac:dyDescent="0.2">
      <c r="A1943" t="str">
        <f>IF(C1943&amp;G1943&amp;D1943&lt;&gt;'Funnel setup'!$K$3&amp;'Funnel setup'!$K$4&amp;'Funnel setup'!$K$6,".",IF(A1942=".",1,A1942+1))</f>
        <v>.</v>
      </c>
      <c r="B1943" s="244" t="str">
        <f t="shared" si="30"/>
        <v/>
      </c>
    </row>
    <row r="1944" spans="1:2" x14ac:dyDescent="0.2">
      <c r="A1944" t="str">
        <f>IF(C1944&amp;G1944&amp;D1944&lt;&gt;'Funnel setup'!$K$3&amp;'Funnel setup'!$K$4&amp;'Funnel setup'!$K$6,".",IF(A1943=".",1,A1943+1))</f>
        <v>.</v>
      </c>
      <c r="B1944" s="244" t="str">
        <f t="shared" si="30"/>
        <v/>
      </c>
    </row>
    <row r="1945" spans="1:2" x14ac:dyDescent="0.2">
      <c r="A1945" t="str">
        <f>IF(C1945&amp;G1945&amp;D1945&lt;&gt;'Funnel setup'!$K$3&amp;'Funnel setup'!$K$4&amp;'Funnel setup'!$K$6,".",IF(A1944=".",1,A1944+1))</f>
        <v>.</v>
      </c>
      <c r="B1945" s="244" t="str">
        <f t="shared" si="30"/>
        <v/>
      </c>
    </row>
    <row r="1946" spans="1:2" x14ac:dyDescent="0.2">
      <c r="A1946" t="str">
        <f>IF(C1946&amp;G1946&amp;D1946&lt;&gt;'Funnel setup'!$K$3&amp;'Funnel setup'!$K$4&amp;'Funnel setup'!$K$6,".",IF(A1945=".",1,A1945+1))</f>
        <v>.</v>
      </c>
      <c r="B1946" s="244" t="str">
        <f t="shared" si="30"/>
        <v/>
      </c>
    </row>
    <row r="1947" spans="1:2" x14ac:dyDescent="0.2">
      <c r="A1947" t="str">
        <f>IF(C1947&amp;G1947&amp;D1947&lt;&gt;'Funnel setup'!$K$3&amp;'Funnel setup'!$K$4&amp;'Funnel setup'!$K$6,".",IF(A1946=".",1,A1946+1))</f>
        <v>.</v>
      </c>
      <c r="B1947" s="244" t="str">
        <f t="shared" si="30"/>
        <v/>
      </c>
    </row>
    <row r="1948" spans="1:2" x14ac:dyDescent="0.2">
      <c r="A1948" t="str">
        <f>IF(C1948&amp;G1948&amp;D1948&lt;&gt;'Funnel setup'!$K$3&amp;'Funnel setup'!$K$4&amp;'Funnel setup'!$K$6,".",IF(A1947=".",1,A1947+1))</f>
        <v>.</v>
      </c>
      <c r="B1948" s="244" t="str">
        <f t="shared" si="30"/>
        <v/>
      </c>
    </row>
    <row r="1949" spans="1:2" x14ac:dyDescent="0.2">
      <c r="A1949" t="str">
        <f>IF(C1949&amp;G1949&amp;D1949&lt;&gt;'Funnel setup'!$K$3&amp;'Funnel setup'!$K$4&amp;'Funnel setup'!$K$6,".",IF(A1948=".",1,A1948+1))</f>
        <v>.</v>
      </c>
      <c r="B1949" s="244" t="str">
        <f t="shared" si="30"/>
        <v/>
      </c>
    </row>
    <row r="1950" spans="1:2" x14ac:dyDescent="0.2">
      <c r="A1950" t="str">
        <f>IF(C1950&amp;G1950&amp;D1950&lt;&gt;'Funnel setup'!$K$3&amp;'Funnel setup'!$K$4&amp;'Funnel setup'!$K$6,".",IF(A1949=".",1,A1949+1))</f>
        <v>.</v>
      </c>
      <c r="B1950" s="244" t="str">
        <f t="shared" si="30"/>
        <v/>
      </c>
    </row>
    <row r="1951" spans="1:2" x14ac:dyDescent="0.2">
      <c r="A1951" t="str">
        <f>IF(C1951&amp;G1951&amp;D1951&lt;&gt;'Funnel setup'!$K$3&amp;'Funnel setup'!$K$4&amp;'Funnel setup'!$K$6,".",IF(A1950=".",1,A1950+1))</f>
        <v>.</v>
      </c>
      <c r="B1951" s="244" t="str">
        <f t="shared" si="30"/>
        <v/>
      </c>
    </row>
    <row r="1952" spans="1:2" x14ac:dyDescent="0.2">
      <c r="A1952" t="str">
        <f>IF(C1952&amp;G1952&amp;D1952&lt;&gt;'Funnel setup'!$K$3&amp;'Funnel setup'!$K$4&amp;'Funnel setup'!$K$6,".",IF(A1951=".",1,A1951+1))</f>
        <v>.</v>
      </c>
      <c r="B1952" s="244" t="str">
        <f t="shared" si="30"/>
        <v/>
      </c>
    </row>
    <row r="1953" spans="1:2" x14ac:dyDescent="0.2">
      <c r="A1953" t="str">
        <f>IF(C1953&amp;G1953&amp;D1953&lt;&gt;'Funnel setup'!$K$3&amp;'Funnel setup'!$K$4&amp;'Funnel setup'!$K$6,".",IF(A1952=".",1,A1952+1))</f>
        <v>.</v>
      </c>
      <c r="B1953" s="244" t="str">
        <f t="shared" si="30"/>
        <v/>
      </c>
    </row>
    <row r="1954" spans="1:2" x14ac:dyDescent="0.2">
      <c r="A1954" t="str">
        <f>IF(C1954&amp;G1954&amp;D1954&lt;&gt;'Funnel setup'!$K$3&amp;'Funnel setup'!$K$4&amp;'Funnel setup'!$K$6,".",IF(A1953=".",1,A1953+1))</f>
        <v>.</v>
      </c>
      <c r="B1954" s="244" t="str">
        <f t="shared" si="30"/>
        <v/>
      </c>
    </row>
    <row r="1955" spans="1:2" x14ac:dyDescent="0.2">
      <c r="A1955" t="str">
        <f>IF(C1955&amp;G1955&amp;D1955&lt;&gt;'Funnel setup'!$K$3&amp;'Funnel setup'!$K$4&amp;'Funnel setup'!$K$6,".",IF(A1954=".",1,A1954+1))</f>
        <v>.</v>
      </c>
      <c r="B1955" s="244" t="str">
        <f t="shared" si="30"/>
        <v/>
      </c>
    </row>
    <row r="1956" spans="1:2" x14ac:dyDescent="0.2">
      <c r="A1956" t="str">
        <f>IF(C1956&amp;G1956&amp;D1956&lt;&gt;'Funnel setup'!$K$3&amp;'Funnel setup'!$K$4&amp;'Funnel setup'!$K$6,".",IF(A1955=".",1,A1955+1))</f>
        <v>.</v>
      </c>
      <c r="B1956" s="244" t="str">
        <f t="shared" si="30"/>
        <v/>
      </c>
    </row>
    <row r="1957" spans="1:2" x14ac:dyDescent="0.2">
      <c r="A1957" t="str">
        <f>IF(C1957&amp;G1957&amp;D1957&lt;&gt;'Funnel setup'!$K$3&amp;'Funnel setup'!$K$4&amp;'Funnel setup'!$K$6,".",IF(A1956=".",1,A1956+1))</f>
        <v>.</v>
      </c>
      <c r="B1957" s="244" t="str">
        <f t="shared" si="30"/>
        <v/>
      </c>
    </row>
    <row r="1958" spans="1:2" x14ac:dyDescent="0.2">
      <c r="A1958" t="str">
        <f>IF(C1958&amp;G1958&amp;D1958&lt;&gt;'Funnel setup'!$K$3&amp;'Funnel setup'!$K$4&amp;'Funnel setup'!$K$6,".",IF(A1957=".",1,A1957+1))</f>
        <v>.</v>
      </c>
      <c r="B1958" s="244" t="str">
        <f t="shared" si="30"/>
        <v/>
      </c>
    </row>
    <row r="1959" spans="1:2" x14ac:dyDescent="0.2">
      <c r="A1959" t="str">
        <f>IF(C1959&amp;G1959&amp;D1959&lt;&gt;'Funnel setup'!$K$3&amp;'Funnel setup'!$K$4&amp;'Funnel setup'!$K$6,".",IF(A1958=".",1,A1958+1))</f>
        <v>.</v>
      </c>
      <c r="B1959" s="244" t="str">
        <f t="shared" si="30"/>
        <v/>
      </c>
    </row>
    <row r="1960" spans="1:2" x14ac:dyDescent="0.2">
      <c r="A1960" t="str">
        <f>IF(C1960&amp;G1960&amp;D1960&lt;&gt;'Funnel setup'!$K$3&amp;'Funnel setup'!$K$4&amp;'Funnel setup'!$K$6,".",IF(A1959=".",1,A1959+1))</f>
        <v>.</v>
      </c>
      <c r="B1960" s="244" t="str">
        <f t="shared" si="30"/>
        <v/>
      </c>
    </row>
    <row r="1961" spans="1:2" x14ac:dyDescent="0.2">
      <c r="A1961" t="str">
        <f>IF(C1961&amp;G1961&amp;D1961&lt;&gt;'Funnel setup'!$K$3&amp;'Funnel setup'!$K$4&amp;'Funnel setup'!$K$6,".",IF(A1960=".",1,A1960+1))</f>
        <v>.</v>
      </c>
      <c r="B1961" s="244" t="str">
        <f t="shared" si="30"/>
        <v/>
      </c>
    </row>
    <row r="1962" spans="1:2" x14ac:dyDescent="0.2">
      <c r="A1962" t="str">
        <f>IF(C1962&amp;G1962&amp;D1962&lt;&gt;'Funnel setup'!$K$3&amp;'Funnel setup'!$K$4&amp;'Funnel setup'!$K$6,".",IF(A1961=".",1,A1961+1))</f>
        <v>.</v>
      </c>
      <c r="B1962" s="244" t="str">
        <f t="shared" si="30"/>
        <v/>
      </c>
    </row>
    <row r="1963" spans="1:2" x14ac:dyDescent="0.2">
      <c r="A1963" t="str">
        <f>IF(C1963&amp;G1963&amp;D1963&lt;&gt;'Funnel setup'!$K$3&amp;'Funnel setup'!$K$4&amp;'Funnel setup'!$K$6,".",IF(A1962=".",1,A1962+1))</f>
        <v>.</v>
      </c>
      <c r="B1963" s="244" t="str">
        <f t="shared" si="30"/>
        <v/>
      </c>
    </row>
    <row r="1964" spans="1:2" x14ac:dyDescent="0.2">
      <c r="A1964" t="str">
        <f>IF(C1964&amp;G1964&amp;D1964&lt;&gt;'Funnel setup'!$K$3&amp;'Funnel setup'!$K$4&amp;'Funnel setup'!$K$6,".",IF(A1963=".",1,A1963+1))</f>
        <v>.</v>
      </c>
      <c r="B1964" s="244" t="str">
        <f t="shared" si="30"/>
        <v/>
      </c>
    </row>
    <row r="1965" spans="1:2" x14ac:dyDescent="0.2">
      <c r="A1965" t="str">
        <f>IF(C1965&amp;G1965&amp;D1965&lt;&gt;'Funnel setup'!$K$3&amp;'Funnel setup'!$K$4&amp;'Funnel setup'!$K$6,".",IF(A1964=".",1,A1964+1))</f>
        <v>.</v>
      </c>
      <c r="B1965" s="244" t="str">
        <f t="shared" si="30"/>
        <v/>
      </c>
    </row>
    <row r="1966" spans="1:2" x14ac:dyDescent="0.2">
      <c r="A1966" t="str">
        <f>IF(C1966&amp;G1966&amp;D1966&lt;&gt;'Funnel setup'!$K$3&amp;'Funnel setup'!$K$4&amp;'Funnel setup'!$K$6,".",IF(A1965=".",1,A1965+1))</f>
        <v>.</v>
      </c>
      <c r="B1966" s="244" t="str">
        <f t="shared" si="30"/>
        <v/>
      </c>
    </row>
    <row r="1967" spans="1:2" x14ac:dyDescent="0.2">
      <c r="A1967" t="str">
        <f>IF(C1967&amp;G1967&amp;D1967&lt;&gt;'Funnel setup'!$K$3&amp;'Funnel setup'!$K$4&amp;'Funnel setup'!$K$6,".",IF(A1966=".",1,A1966+1))</f>
        <v>.</v>
      </c>
      <c r="B1967" s="244" t="str">
        <f t="shared" si="30"/>
        <v/>
      </c>
    </row>
    <row r="1968" spans="1:2" x14ac:dyDescent="0.2">
      <c r="A1968" t="str">
        <f>IF(C1968&amp;G1968&amp;D1968&lt;&gt;'Funnel setup'!$K$3&amp;'Funnel setup'!$K$4&amp;'Funnel setup'!$K$6,".",IF(A1967=".",1,A1967+1))</f>
        <v>.</v>
      </c>
      <c r="B1968" s="244" t="str">
        <f t="shared" si="30"/>
        <v/>
      </c>
    </row>
    <row r="1969" spans="1:2" x14ac:dyDescent="0.2">
      <c r="A1969" t="str">
        <f>IF(C1969&amp;G1969&amp;D1969&lt;&gt;'Funnel setup'!$K$3&amp;'Funnel setup'!$K$4&amp;'Funnel setup'!$K$6,".",IF(A1968=".",1,A1968+1))</f>
        <v>.</v>
      </c>
      <c r="B1969" s="244" t="str">
        <f t="shared" si="30"/>
        <v/>
      </c>
    </row>
    <row r="1970" spans="1:2" x14ac:dyDescent="0.2">
      <c r="A1970" t="str">
        <f>IF(C1970&amp;G1970&amp;D1970&lt;&gt;'Funnel setup'!$K$3&amp;'Funnel setup'!$K$4&amp;'Funnel setup'!$K$6,".",IF(A1969=".",1,A1969+1))</f>
        <v>.</v>
      </c>
      <c r="B1970" s="244" t="str">
        <f t="shared" si="30"/>
        <v/>
      </c>
    </row>
    <row r="1971" spans="1:2" x14ac:dyDescent="0.2">
      <c r="A1971" t="str">
        <f>IF(C1971&amp;G1971&amp;D1971&lt;&gt;'Funnel setup'!$K$3&amp;'Funnel setup'!$K$4&amp;'Funnel setup'!$K$6,".",IF(A1970=".",1,A1970+1))</f>
        <v>.</v>
      </c>
      <c r="B1971" s="244" t="str">
        <f t="shared" si="30"/>
        <v/>
      </c>
    </row>
    <row r="1972" spans="1:2" x14ac:dyDescent="0.2">
      <c r="A1972" t="str">
        <f>IF(C1972&amp;G1972&amp;D1972&lt;&gt;'Funnel setup'!$K$3&amp;'Funnel setup'!$K$4&amp;'Funnel setup'!$K$6,".",IF(A1971=".",1,A1971+1))</f>
        <v>.</v>
      </c>
      <c r="B1972" s="244" t="str">
        <f t="shared" si="30"/>
        <v/>
      </c>
    </row>
    <row r="1973" spans="1:2" x14ac:dyDescent="0.2">
      <c r="A1973" t="str">
        <f>IF(C1973&amp;G1973&amp;D1973&lt;&gt;'Funnel setup'!$K$3&amp;'Funnel setup'!$K$4&amp;'Funnel setup'!$K$6,".",IF(A1972=".",1,A1972+1))</f>
        <v>.</v>
      </c>
      <c r="B1973" s="244" t="str">
        <f t="shared" si="30"/>
        <v/>
      </c>
    </row>
    <row r="1974" spans="1:2" x14ac:dyDescent="0.2">
      <c r="A1974" t="str">
        <f>IF(C1974&amp;G1974&amp;D1974&lt;&gt;'Funnel setup'!$K$3&amp;'Funnel setup'!$K$4&amp;'Funnel setup'!$K$6,".",IF(A1973=".",1,A1973+1))</f>
        <v>.</v>
      </c>
      <c r="B1974" s="244" t="str">
        <f t="shared" si="30"/>
        <v/>
      </c>
    </row>
    <row r="1975" spans="1:2" x14ac:dyDescent="0.2">
      <c r="A1975" t="str">
        <f>IF(C1975&amp;G1975&amp;D1975&lt;&gt;'Funnel setup'!$K$3&amp;'Funnel setup'!$K$4&amp;'Funnel setup'!$K$6,".",IF(A1974=".",1,A1974+1))</f>
        <v>.</v>
      </c>
      <c r="B1975" s="244" t="str">
        <f t="shared" si="30"/>
        <v/>
      </c>
    </row>
    <row r="1976" spans="1:2" x14ac:dyDescent="0.2">
      <c r="A1976" t="str">
        <f>IF(C1976&amp;G1976&amp;D1976&lt;&gt;'Funnel setup'!$K$3&amp;'Funnel setup'!$K$4&amp;'Funnel setup'!$K$6,".",IF(A1975=".",1,A1975+1))</f>
        <v>.</v>
      </c>
      <c r="B1976" s="244" t="str">
        <f t="shared" si="30"/>
        <v/>
      </c>
    </row>
    <row r="1977" spans="1:2" x14ac:dyDescent="0.2">
      <c r="A1977" t="str">
        <f>IF(C1977&amp;G1977&amp;D1977&lt;&gt;'Funnel setup'!$K$3&amp;'Funnel setup'!$K$4&amp;'Funnel setup'!$K$6,".",IF(A1976=".",1,A1976+1))</f>
        <v>.</v>
      </c>
      <c r="B1977" s="244" t="str">
        <f t="shared" si="30"/>
        <v/>
      </c>
    </row>
    <row r="1978" spans="1:2" x14ac:dyDescent="0.2">
      <c r="A1978" t="str">
        <f>IF(C1978&amp;G1978&amp;D1978&lt;&gt;'Funnel setup'!$K$3&amp;'Funnel setup'!$K$4&amp;'Funnel setup'!$K$6,".",IF(A1977=".",1,A1977+1))</f>
        <v>.</v>
      </c>
      <c r="B1978" s="244" t="str">
        <f t="shared" si="30"/>
        <v/>
      </c>
    </row>
    <row r="1979" spans="1:2" x14ac:dyDescent="0.2">
      <c r="A1979" t="str">
        <f>IF(C1979&amp;G1979&amp;D1979&lt;&gt;'Funnel setup'!$K$3&amp;'Funnel setup'!$K$4&amp;'Funnel setup'!$K$6,".",IF(A1978=".",1,A1978+1))</f>
        <v>.</v>
      </c>
      <c r="B1979" s="244" t="str">
        <f t="shared" si="30"/>
        <v/>
      </c>
    </row>
    <row r="1980" spans="1:2" x14ac:dyDescent="0.2">
      <c r="A1980" t="str">
        <f>IF(C1980&amp;G1980&amp;D1980&lt;&gt;'Funnel setup'!$K$3&amp;'Funnel setup'!$K$4&amp;'Funnel setup'!$K$6,".",IF(A1979=".",1,A1979+1))</f>
        <v>.</v>
      </c>
      <c r="B1980" s="244" t="str">
        <f t="shared" si="30"/>
        <v/>
      </c>
    </row>
    <row r="1981" spans="1:2" x14ac:dyDescent="0.2">
      <c r="A1981" t="str">
        <f>IF(C1981&amp;G1981&amp;D1981&lt;&gt;'Funnel setup'!$K$3&amp;'Funnel setup'!$K$4&amp;'Funnel setup'!$K$6,".",IF(A1980=".",1,A1980+1))</f>
        <v>.</v>
      </c>
      <c r="B1981" s="244" t="str">
        <f t="shared" si="30"/>
        <v/>
      </c>
    </row>
    <row r="1982" spans="1:2" x14ac:dyDescent="0.2">
      <c r="A1982" t="str">
        <f>IF(C1982&amp;G1982&amp;D1982&lt;&gt;'Funnel setup'!$K$3&amp;'Funnel setup'!$K$4&amp;'Funnel setup'!$K$6,".",IF(A1981=".",1,A1981+1))</f>
        <v>.</v>
      </c>
      <c r="B1982" s="244" t="str">
        <f t="shared" si="30"/>
        <v/>
      </c>
    </row>
    <row r="1983" spans="1:2" x14ac:dyDescent="0.2">
      <c r="A1983" t="str">
        <f>IF(C1983&amp;G1983&amp;D1983&lt;&gt;'Funnel setup'!$K$3&amp;'Funnel setup'!$K$4&amp;'Funnel setup'!$K$6,".",IF(A1982=".",1,A1982+1))</f>
        <v>.</v>
      </c>
      <c r="B1983" s="244" t="str">
        <f t="shared" si="30"/>
        <v/>
      </c>
    </row>
    <row r="1984" spans="1:2" x14ac:dyDescent="0.2">
      <c r="A1984" t="str">
        <f>IF(C1984&amp;G1984&amp;D1984&lt;&gt;'Funnel setup'!$K$3&amp;'Funnel setup'!$K$4&amp;'Funnel setup'!$K$6,".",IF(A1983=".",1,A1983+1))</f>
        <v>.</v>
      </c>
      <c r="B1984" s="244" t="str">
        <f t="shared" si="30"/>
        <v/>
      </c>
    </row>
    <row r="1985" spans="1:2" x14ac:dyDescent="0.2">
      <c r="A1985" t="str">
        <f>IF(C1985&amp;G1985&amp;D1985&lt;&gt;'Funnel setup'!$K$3&amp;'Funnel setup'!$K$4&amp;'Funnel setup'!$K$6,".",IF(A1984=".",1,A1984+1))</f>
        <v>.</v>
      </c>
      <c r="B1985" s="244" t="str">
        <f t="shared" si="30"/>
        <v/>
      </c>
    </row>
    <row r="1986" spans="1:2" x14ac:dyDescent="0.2">
      <c r="A1986" t="str">
        <f>IF(C1986&amp;G1986&amp;D1986&lt;&gt;'Funnel setup'!$K$3&amp;'Funnel setup'!$K$4&amp;'Funnel setup'!$K$6,".",IF(A1985=".",1,A1985+1))</f>
        <v>.</v>
      </c>
      <c r="B1986" s="244" t="str">
        <f t="shared" ref="B1986:B2049" si="31">C1986&amp;D1986&amp;F1986&amp;G1986</f>
        <v/>
      </c>
    </row>
    <row r="1987" spans="1:2" x14ac:dyDescent="0.2">
      <c r="A1987" t="str">
        <f>IF(C1987&amp;G1987&amp;D1987&lt;&gt;'Funnel setup'!$K$3&amp;'Funnel setup'!$K$4&amp;'Funnel setup'!$K$6,".",IF(A1986=".",1,A1986+1))</f>
        <v>.</v>
      </c>
      <c r="B1987" s="244" t="str">
        <f t="shared" si="31"/>
        <v/>
      </c>
    </row>
    <row r="1988" spans="1:2" x14ac:dyDescent="0.2">
      <c r="A1988" t="str">
        <f>IF(C1988&amp;G1988&amp;D1988&lt;&gt;'Funnel setup'!$K$3&amp;'Funnel setup'!$K$4&amp;'Funnel setup'!$K$6,".",IF(A1987=".",1,A1987+1))</f>
        <v>.</v>
      </c>
      <c r="B1988" s="244" t="str">
        <f t="shared" si="31"/>
        <v/>
      </c>
    </row>
    <row r="1989" spans="1:2" x14ac:dyDescent="0.2">
      <c r="A1989" t="str">
        <f>IF(C1989&amp;G1989&amp;D1989&lt;&gt;'Funnel setup'!$K$3&amp;'Funnel setup'!$K$4&amp;'Funnel setup'!$K$6,".",IF(A1988=".",1,A1988+1))</f>
        <v>.</v>
      </c>
      <c r="B1989" s="244" t="str">
        <f t="shared" si="31"/>
        <v/>
      </c>
    </row>
    <row r="1990" spans="1:2" x14ac:dyDescent="0.2">
      <c r="A1990" t="str">
        <f>IF(C1990&amp;G1990&amp;D1990&lt;&gt;'Funnel setup'!$K$3&amp;'Funnel setup'!$K$4&amp;'Funnel setup'!$K$6,".",IF(A1989=".",1,A1989+1))</f>
        <v>.</v>
      </c>
      <c r="B1990" s="244" t="str">
        <f t="shared" si="31"/>
        <v/>
      </c>
    </row>
    <row r="1991" spans="1:2" x14ac:dyDescent="0.2">
      <c r="A1991" t="str">
        <f>IF(C1991&amp;G1991&amp;D1991&lt;&gt;'Funnel setup'!$K$3&amp;'Funnel setup'!$K$4&amp;'Funnel setup'!$K$6,".",IF(A1990=".",1,A1990+1))</f>
        <v>.</v>
      </c>
      <c r="B1991" s="244" t="str">
        <f t="shared" si="31"/>
        <v/>
      </c>
    </row>
    <row r="1992" spans="1:2" x14ac:dyDescent="0.2">
      <c r="A1992" t="str">
        <f>IF(C1992&amp;G1992&amp;D1992&lt;&gt;'Funnel setup'!$K$3&amp;'Funnel setup'!$K$4&amp;'Funnel setup'!$K$6,".",IF(A1991=".",1,A1991+1))</f>
        <v>.</v>
      </c>
      <c r="B1992" s="244" t="str">
        <f t="shared" si="31"/>
        <v/>
      </c>
    </row>
    <row r="1993" spans="1:2" x14ac:dyDescent="0.2">
      <c r="A1993" t="str">
        <f>IF(C1993&amp;G1993&amp;D1993&lt;&gt;'Funnel setup'!$K$3&amp;'Funnel setup'!$K$4&amp;'Funnel setup'!$K$6,".",IF(A1992=".",1,A1992+1))</f>
        <v>.</v>
      </c>
      <c r="B1993" s="244" t="str">
        <f t="shared" si="31"/>
        <v/>
      </c>
    </row>
    <row r="1994" spans="1:2" x14ac:dyDescent="0.2">
      <c r="A1994" t="str">
        <f>IF(C1994&amp;G1994&amp;D1994&lt;&gt;'Funnel setup'!$K$3&amp;'Funnel setup'!$K$4&amp;'Funnel setup'!$K$6,".",IF(A1993=".",1,A1993+1))</f>
        <v>.</v>
      </c>
      <c r="B1994" s="244" t="str">
        <f t="shared" si="31"/>
        <v/>
      </c>
    </row>
    <row r="1995" spans="1:2" x14ac:dyDescent="0.2">
      <c r="A1995" t="str">
        <f>IF(C1995&amp;G1995&amp;D1995&lt;&gt;'Funnel setup'!$K$3&amp;'Funnel setup'!$K$4&amp;'Funnel setup'!$K$6,".",IF(A1994=".",1,A1994+1))</f>
        <v>.</v>
      </c>
      <c r="B1995" s="244" t="str">
        <f t="shared" si="31"/>
        <v/>
      </c>
    </row>
    <row r="1996" spans="1:2" x14ac:dyDescent="0.2">
      <c r="A1996" t="str">
        <f>IF(C1996&amp;G1996&amp;D1996&lt;&gt;'Funnel setup'!$K$3&amp;'Funnel setup'!$K$4&amp;'Funnel setup'!$K$6,".",IF(A1995=".",1,A1995+1))</f>
        <v>.</v>
      </c>
      <c r="B1996" s="244" t="str">
        <f t="shared" si="31"/>
        <v/>
      </c>
    </row>
    <row r="1997" spans="1:2" x14ac:dyDescent="0.2">
      <c r="A1997" t="str">
        <f>IF(C1997&amp;G1997&amp;D1997&lt;&gt;'Funnel setup'!$K$3&amp;'Funnel setup'!$K$4&amp;'Funnel setup'!$K$6,".",IF(A1996=".",1,A1996+1))</f>
        <v>.</v>
      </c>
      <c r="B1997" s="244" t="str">
        <f t="shared" si="31"/>
        <v/>
      </c>
    </row>
    <row r="1998" spans="1:2" x14ac:dyDescent="0.2">
      <c r="A1998" t="str">
        <f>IF(C1998&amp;G1998&amp;D1998&lt;&gt;'Funnel setup'!$K$3&amp;'Funnel setup'!$K$4&amp;'Funnel setup'!$K$6,".",IF(A1997=".",1,A1997+1))</f>
        <v>.</v>
      </c>
      <c r="B1998" s="244" t="str">
        <f t="shared" si="31"/>
        <v/>
      </c>
    </row>
    <row r="1999" spans="1:2" x14ac:dyDescent="0.2">
      <c r="A1999" t="str">
        <f>IF(C1999&amp;G1999&amp;D1999&lt;&gt;'Funnel setup'!$K$3&amp;'Funnel setup'!$K$4&amp;'Funnel setup'!$K$6,".",IF(A1998=".",1,A1998+1))</f>
        <v>.</v>
      </c>
      <c r="B1999" s="244" t="str">
        <f t="shared" si="31"/>
        <v/>
      </c>
    </row>
    <row r="2000" spans="1:2" x14ac:dyDescent="0.2">
      <c r="A2000" t="str">
        <f>IF(C2000&amp;G2000&amp;D2000&lt;&gt;'Funnel setup'!$K$3&amp;'Funnel setup'!$K$4&amp;'Funnel setup'!$K$6,".",IF(A1999=".",1,A1999+1))</f>
        <v>.</v>
      </c>
      <c r="B2000" s="244" t="str">
        <f t="shared" si="31"/>
        <v/>
      </c>
    </row>
    <row r="2001" spans="1:2" x14ac:dyDescent="0.2">
      <c r="A2001" t="str">
        <f>IF(C2001&amp;G2001&amp;D2001&lt;&gt;'Funnel setup'!$K$3&amp;'Funnel setup'!$K$4&amp;'Funnel setup'!$K$6,".",IF(A2000=".",1,A2000+1))</f>
        <v>.</v>
      </c>
      <c r="B2001" s="244" t="str">
        <f t="shared" si="31"/>
        <v/>
      </c>
    </row>
    <row r="2002" spans="1:2" x14ac:dyDescent="0.2">
      <c r="A2002" t="str">
        <f>IF(C2002&amp;G2002&amp;D2002&lt;&gt;'Funnel setup'!$K$3&amp;'Funnel setup'!$K$4&amp;'Funnel setup'!$K$6,".",IF(A2001=".",1,A2001+1))</f>
        <v>.</v>
      </c>
      <c r="B2002" s="244" t="str">
        <f t="shared" si="31"/>
        <v/>
      </c>
    </row>
    <row r="2003" spans="1:2" x14ac:dyDescent="0.2">
      <c r="A2003" t="str">
        <f>IF(C2003&amp;G2003&amp;D2003&lt;&gt;'Funnel setup'!$K$3&amp;'Funnel setup'!$K$4&amp;'Funnel setup'!$K$6,".",IF(A2002=".",1,A2002+1))</f>
        <v>.</v>
      </c>
      <c r="B2003" s="244" t="str">
        <f t="shared" si="31"/>
        <v/>
      </c>
    </row>
    <row r="2004" spans="1:2" x14ac:dyDescent="0.2">
      <c r="A2004" t="str">
        <f>IF(C2004&amp;G2004&amp;D2004&lt;&gt;'Funnel setup'!$K$3&amp;'Funnel setup'!$K$4&amp;'Funnel setup'!$K$6,".",IF(A2003=".",1,A2003+1))</f>
        <v>.</v>
      </c>
      <c r="B2004" s="244" t="str">
        <f t="shared" si="31"/>
        <v/>
      </c>
    </row>
    <row r="2005" spans="1:2" x14ac:dyDescent="0.2">
      <c r="A2005" t="str">
        <f>IF(C2005&amp;G2005&amp;D2005&lt;&gt;'Funnel setup'!$K$3&amp;'Funnel setup'!$K$4&amp;'Funnel setup'!$K$6,".",IF(A2004=".",1,A2004+1))</f>
        <v>.</v>
      </c>
      <c r="B2005" s="244" t="str">
        <f t="shared" si="31"/>
        <v/>
      </c>
    </row>
    <row r="2006" spans="1:2" x14ac:dyDescent="0.2">
      <c r="A2006" t="str">
        <f>IF(C2006&amp;G2006&amp;D2006&lt;&gt;'Funnel setup'!$K$3&amp;'Funnel setup'!$K$4&amp;'Funnel setup'!$K$6,".",IF(A2005=".",1,A2005+1))</f>
        <v>.</v>
      </c>
      <c r="B2006" s="244" t="str">
        <f t="shared" si="31"/>
        <v/>
      </c>
    </row>
    <row r="2007" spans="1:2" x14ac:dyDescent="0.2">
      <c r="A2007" t="str">
        <f>IF(C2007&amp;G2007&amp;D2007&lt;&gt;'Funnel setup'!$K$3&amp;'Funnel setup'!$K$4&amp;'Funnel setup'!$K$6,".",IF(A2006=".",1,A2006+1))</f>
        <v>.</v>
      </c>
      <c r="B2007" s="244" t="str">
        <f t="shared" si="31"/>
        <v/>
      </c>
    </row>
    <row r="2008" spans="1:2" x14ac:dyDescent="0.2">
      <c r="A2008" t="str">
        <f>IF(C2008&amp;G2008&amp;D2008&lt;&gt;'Funnel setup'!$K$3&amp;'Funnel setup'!$K$4&amp;'Funnel setup'!$K$6,".",IF(A2007=".",1,A2007+1))</f>
        <v>.</v>
      </c>
      <c r="B2008" s="244" t="str">
        <f t="shared" si="31"/>
        <v/>
      </c>
    </row>
    <row r="2009" spans="1:2" x14ac:dyDescent="0.2">
      <c r="A2009" t="str">
        <f>IF(C2009&amp;G2009&amp;D2009&lt;&gt;'Funnel setup'!$K$3&amp;'Funnel setup'!$K$4&amp;'Funnel setup'!$K$6,".",IF(A2008=".",1,A2008+1))</f>
        <v>.</v>
      </c>
      <c r="B2009" s="244" t="str">
        <f t="shared" si="31"/>
        <v/>
      </c>
    </row>
    <row r="2010" spans="1:2" x14ac:dyDescent="0.2">
      <c r="A2010" t="str">
        <f>IF(C2010&amp;G2010&amp;D2010&lt;&gt;'Funnel setup'!$K$3&amp;'Funnel setup'!$K$4&amp;'Funnel setup'!$K$6,".",IF(A2009=".",1,A2009+1))</f>
        <v>.</v>
      </c>
      <c r="B2010" s="244" t="str">
        <f t="shared" si="31"/>
        <v/>
      </c>
    </row>
    <row r="2011" spans="1:2" x14ac:dyDescent="0.2">
      <c r="A2011" t="str">
        <f>IF(C2011&amp;G2011&amp;D2011&lt;&gt;'Funnel setup'!$K$3&amp;'Funnel setup'!$K$4&amp;'Funnel setup'!$K$6,".",IF(A2010=".",1,A2010+1))</f>
        <v>.</v>
      </c>
      <c r="B2011" s="244" t="str">
        <f t="shared" si="31"/>
        <v/>
      </c>
    </row>
    <row r="2012" spans="1:2" x14ac:dyDescent="0.2">
      <c r="A2012" t="str">
        <f>IF(C2012&amp;G2012&amp;D2012&lt;&gt;'Funnel setup'!$K$3&amp;'Funnel setup'!$K$4&amp;'Funnel setup'!$K$6,".",IF(A2011=".",1,A2011+1))</f>
        <v>.</v>
      </c>
      <c r="B2012" s="244" t="str">
        <f t="shared" si="31"/>
        <v/>
      </c>
    </row>
    <row r="2013" spans="1:2" x14ac:dyDescent="0.2">
      <c r="A2013" t="str">
        <f>IF(C2013&amp;G2013&amp;D2013&lt;&gt;'Funnel setup'!$K$3&amp;'Funnel setup'!$K$4&amp;'Funnel setup'!$K$6,".",IF(A2012=".",1,A2012+1))</f>
        <v>.</v>
      </c>
      <c r="B2013" s="244" t="str">
        <f t="shared" si="31"/>
        <v/>
      </c>
    </row>
    <row r="2014" spans="1:2" x14ac:dyDescent="0.2">
      <c r="A2014" t="str">
        <f>IF(C2014&amp;G2014&amp;D2014&lt;&gt;'Funnel setup'!$K$3&amp;'Funnel setup'!$K$4&amp;'Funnel setup'!$K$6,".",IF(A2013=".",1,A2013+1))</f>
        <v>.</v>
      </c>
      <c r="B2014" s="244" t="str">
        <f t="shared" si="31"/>
        <v/>
      </c>
    </row>
    <row r="2015" spans="1:2" x14ac:dyDescent="0.2">
      <c r="A2015" t="str">
        <f>IF(C2015&amp;G2015&amp;D2015&lt;&gt;'Funnel setup'!$K$3&amp;'Funnel setup'!$K$4&amp;'Funnel setup'!$K$6,".",IF(A2014=".",1,A2014+1))</f>
        <v>.</v>
      </c>
      <c r="B2015" s="244" t="str">
        <f t="shared" si="31"/>
        <v/>
      </c>
    </row>
    <row r="2016" spans="1:2" x14ac:dyDescent="0.2">
      <c r="A2016" t="str">
        <f>IF(C2016&amp;G2016&amp;D2016&lt;&gt;'Funnel setup'!$K$3&amp;'Funnel setup'!$K$4&amp;'Funnel setup'!$K$6,".",IF(A2015=".",1,A2015+1))</f>
        <v>.</v>
      </c>
      <c r="B2016" s="244" t="str">
        <f t="shared" si="31"/>
        <v/>
      </c>
    </row>
    <row r="2017" spans="1:2" x14ac:dyDescent="0.2">
      <c r="A2017" t="str">
        <f>IF(C2017&amp;G2017&amp;D2017&lt;&gt;'Funnel setup'!$K$3&amp;'Funnel setup'!$K$4&amp;'Funnel setup'!$K$6,".",IF(A2016=".",1,A2016+1))</f>
        <v>.</v>
      </c>
      <c r="B2017" s="244" t="str">
        <f t="shared" si="31"/>
        <v/>
      </c>
    </row>
    <row r="2018" spans="1:2" x14ac:dyDescent="0.2">
      <c r="A2018" t="str">
        <f>IF(C2018&amp;G2018&amp;D2018&lt;&gt;'Funnel setup'!$K$3&amp;'Funnel setup'!$K$4&amp;'Funnel setup'!$K$6,".",IF(A2017=".",1,A2017+1))</f>
        <v>.</v>
      </c>
      <c r="B2018" s="244" t="str">
        <f t="shared" si="31"/>
        <v/>
      </c>
    </row>
    <row r="2019" spans="1:2" x14ac:dyDescent="0.2">
      <c r="A2019" t="str">
        <f>IF(C2019&amp;G2019&amp;D2019&lt;&gt;'Funnel setup'!$K$3&amp;'Funnel setup'!$K$4&amp;'Funnel setup'!$K$6,".",IF(A2018=".",1,A2018+1))</f>
        <v>.</v>
      </c>
      <c r="B2019" s="244" t="str">
        <f t="shared" si="31"/>
        <v/>
      </c>
    </row>
    <row r="2020" spans="1:2" x14ac:dyDescent="0.2">
      <c r="A2020" t="str">
        <f>IF(C2020&amp;G2020&amp;D2020&lt;&gt;'Funnel setup'!$K$3&amp;'Funnel setup'!$K$4&amp;'Funnel setup'!$K$6,".",IF(A2019=".",1,A2019+1))</f>
        <v>.</v>
      </c>
      <c r="B2020" s="244" t="str">
        <f t="shared" si="31"/>
        <v/>
      </c>
    </row>
    <row r="2021" spans="1:2" x14ac:dyDescent="0.2">
      <c r="A2021" t="str">
        <f>IF(C2021&amp;G2021&amp;D2021&lt;&gt;'Funnel setup'!$K$3&amp;'Funnel setup'!$K$4&amp;'Funnel setup'!$K$6,".",IF(A2020=".",1,A2020+1))</f>
        <v>.</v>
      </c>
      <c r="B2021" s="244" t="str">
        <f t="shared" si="31"/>
        <v/>
      </c>
    </row>
    <row r="2022" spans="1:2" x14ac:dyDescent="0.2">
      <c r="A2022" t="str">
        <f>IF(C2022&amp;G2022&amp;D2022&lt;&gt;'Funnel setup'!$K$3&amp;'Funnel setup'!$K$4&amp;'Funnel setup'!$K$6,".",IF(A2021=".",1,A2021+1))</f>
        <v>.</v>
      </c>
      <c r="B2022" s="244" t="str">
        <f t="shared" si="31"/>
        <v/>
      </c>
    </row>
    <row r="2023" spans="1:2" x14ac:dyDescent="0.2">
      <c r="A2023" t="str">
        <f>IF(C2023&amp;G2023&amp;D2023&lt;&gt;'Funnel setup'!$K$3&amp;'Funnel setup'!$K$4&amp;'Funnel setup'!$K$6,".",IF(A2022=".",1,A2022+1))</f>
        <v>.</v>
      </c>
      <c r="B2023" s="244" t="str">
        <f t="shared" si="31"/>
        <v/>
      </c>
    </row>
    <row r="2024" spans="1:2" x14ac:dyDescent="0.2">
      <c r="A2024" t="str">
        <f>IF(C2024&amp;G2024&amp;D2024&lt;&gt;'Funnel setup'!$K$3&amp;'Funnel setup'!$K$4&amp;'Funnel setup'!$K$6,".",IF(A2023=".",1,A2023+1))</f>
        <v>.</v>
      </c>
      <c r="B2024" s="244" t="str">
        <f t="shared" si="31"/>
        <v/>
      </c>
    </row>
    <row r="2025" spans="1:2" x14ac:dyDescent="0.2">
      <c r="A2025" t="str">
        <f>IF(C2025&amp;G2025&amp;D2025&lt;&gt;'Funnel setup'!$K$3&amp;'Funnel setup'!$K$4&amp;'Funnel setup'!$K$6,".",IF(A2024=".",1,A2024+1))</f>
        <v>.</v>
      </c>
      <c r="B2025" s="244" t="str">
        <f t="shared" si="31"/>
        <v/>
      </c>
    </row>
    <row r="2026" spans="1:2" x14ac:dyDescent="0.2">
      <c r="A2026" t="str">
        <f>IF(C2026&amp;G2026&amp;D2026&lt;&gt;'Funnel setup'!$K$3&amp;'Funnel setup'!$K$4&amp;'Funnel setup'!$K$6,".",IF(A2025=".",1,A2025+1))</f>
        <v>.</v>
      </c>
      <c r="B2026" s="244" t="str">
        <f t="shared" si="31"/>
        <v/>
      </c>
    </row>
    <row r="2027" spans="1:2" x14ac:dyDescent="0.2">
      <c r="A2027" t="str">
        <f>IF(C2027&amp;G2027&amp;D2027&lt;&gt;'Funnel setup'!$K$3&amp;'Funnel setup'!$K$4&amp;'Funnel setup'!$K$6,".",IF(A2026=".",1,A2026+1))</f>
        <v>.</v>
      </c>
      <c r="B2027" s="244" t="str">
        <f t="shared" si="31"/>
        <v/>
      </c>
    </row>
    <row r="2028" spans="1:2" x14ac:dyDescent="0.2">
      <c r="A2028" t="str">
        <f>IF(C2028&amp;G2028&amp;D2028&lt;&gt;'Funnel setup'!$K$3&amp;'Funnel setup'!$K$4&amp;'Funnel setup'!$K$6,".",IF(A2027=".",1,A2027+1))</f>
        <v>.</v>
      </c>
      <c r="B2028" s="244" t="str">
        <f t="shared" si="31"/>
        <v/>
      </c>
    </row>
    <row r="2029" spans="1:2" x14ac:dyDescent="0.2">
      <c r="A2029" t="str">
        <f>IF(C2029&amp;G2029&amp;D2029&lt;&gt;'Funnel setup'!$K$3&amp;'Funnel setup'!$K$4&amp;'Funnel setup'!$K$6,".",IF(A2028=".",1,A2028+1))</f>
        <v>.</v>
      </c>
      <c r="B2029" s="244" t="str">
        <f t="shared" si="31"/>
        <v/>
      </c>
    </row>
    <row r="2030" spans="1:2" x14ac:dyDescent="0.2">
      <c r="A2030" t="str">
        <f>IF(C2030&amp;G2030&amp;D2030&lt;&gt;'Funnel setup'!$K$3&amp;'Funnel setup'!$K$4&amp;'Funnel setup'!$K$6,".",IF(A2029=".",1,A2029+1))</f>
        <v>.</v>
      </c>
      <c r="B2030" s="244" t="str">
        <f t="shared" si="31"/>
        <v/>
      </c>
    </row>
    <row r="2031" spans="1:2" x14ac:dyDescent="0.2">
      <c r="A2031" t="str">
        <f>IF(C2031&amp;G2031&amp;D2031&lt;&gt;'Funnel setup'!$K$3&amp;'Funnel setup'!$K$4&amp;'Funnel setup'!$K$6,".",IF(A2030=".",1,A2030+1))</f>
        <v>.</v>
      </c>
      <c r="B2031" s="244" t="str">
        <f t="shared" si="31"/>
        <v/>
      </c>
    </row>
    <row r="2032" spans="1:2" x14ac:dyDescent="0.2">
      <c r="A2032" t="str">
        <f>IF(C2032&amp;G2032&amp;D2032&lt;&gt;'Funnel setup'!$K$3&amp;'Funnel setup'!$K$4&amp;'Funnel setup'!$K$6,".",IF(A2031=".",1,A2031+1))</f>
        <v>.</v>
      </c>
      <c r="B2032" s="244" t="str">
        <f t="shared" si="31"/>
        <v/>
      </c>
    </row>
    <row r="2033" spans="1:2" x14ac:dyDescent="0.2">
      <c r="A2033" t="str">
        <f>IF(C2033&amp;G2033&amp;D2033&lt;&gt;'Funnel setup'!$K$3&amp;'Funnel setup'!$K$4&amp;'Funnel setup'!$K$6,".",IF(A2032=".",1,A2032+1))</f>
        <v>.</v>
      </c>
      <c r="B2033" s="244" t="str">
        <f t="shared" si="31"/>
        <v/>
      </c>
    </row>
    <row r="2034" spans="1:2" x14ac:dyDescent="0.2">
      <c r="A2034" t="str">
        <f>IF(C2034&amp;G2034&amp;D2034&lt;&gt;'Funnel setup'!$K$3&amp;'Funnel setup'!$K$4&amp;'Funnel setup'!$K$6,".",IF(A2033=".",1,A2033+1))</f>
        <v>.</v>
      </c>
      <c r="B2034" s="244" t="str">
        <f t="shared" si="31"/>
        <v/>
      </c>
    </row>
    <row r="2035" spans="1:2" x14ac:dyDescent="0.2">
      <c r="A2035" t="str">
        <f>IF(C2035&amp;G2035&amp;D2035&lt;&gt;'Funnel setup'!$K$3&amp;'Funnel setup'!$K$4&amp;'Funnel setup'!$K$6,".",IF(A2034=".",1,A2034+1))</f>
        <v>.</v>
      </c>
      <c r="B2035" s="244" t="str">
        <f t="shared" si="31"/>
        <v/>
      </c>
    </row>
    <row r="2036" spans="1:2" x14ac:dyDescent="0.2">
      <c r="A2036" t="str">
        <f>IF(C2036&amp;G2036&amp;D2036&lt;&gt;'Funnel setup'!$K$3&amp;'Funnel setup'!$K$4&amp;'Funnel setup'!$K$6,".",IF(A2035=".",1,A2035+1))</f>
        <v>.</v>
      </c>
      <c r="B2036" s="244" t="str">
        <f t="shared" si="31"/>
        <v/>
      </c>
    </row>
    <row r="2037" spans="1:2" x14ac:dyDescent="0.2">
      <c r="A2037" t="str">
        <f>IF(C2037&amp;G2037&amp;D2037&lt;&gt;'Funnel setup'!$K$3&amp;'Funnel setup'!$K$4&amp;'Funnel setup'!$K$6,".",IF(A2036=".",1,A2036+1))</f>
        <v>.</v>
      </c>
      <c r="B2037" s="244" t="str">
        <f t="shared" si="31"/>
        <v/>
      </c>
    </row>
    <row r="2038" spans="1:2" x14ac:dyDescent="0.2">
      <c r="A2038" t="str">
        <f>IF(C2038&amp;G2038&amp;D2038&lt;&gt;'Funnel setup'!$K$3&amp;'Funnel setup'!$K$4&amp;'Funnel setup'!$K$6,".",IF(A2037=".",1,A2037+1))</f>
        <v>.</v>
      </c>
      <c r="B2038" s="244" t="str">
        <f t="shared" si="31"/>
        <v/>
      </c>
    </row>
    <row r="2039" spans="1:2" x14ac:dyDescent="0.2">
      <c r="A2039" t="str">
        <f>IF(C2039&amp;G2039&amp;D2039&lt;&gt;'Funnel setup'!$K$3&amp;'Funnel setup'!$K$4&amp;'Funnel setup'!$K$6,".",IF(A2038=".",1,A2038+1))</f>
        <v>.</v>
      </c>
      <c r="B2039" s="244" t="str">
        <f t="shared" si="31"/>
        <v/>
      </c>
    </row>
    <row r="2040" spans="1:2" x14ac:dyDescent="0.2">
      <c r="A2040" t="str">
        <f>IF(C2040&amp;G2040&amp;D2040&lt;&gt;'Funnel setup'!$K$3&amp;'Funnel setup'!$K$4&amp;'Funnel setup'!$K$6,".",IF(A2039=".",1,A2039+1))</f>
        <v>.</v>
      </c>
      <c r="B2040" s="244" t="str">
        <f t="shared" si="31"/>
        <v/>
      </c>
    </row>
    <row r="2041" spans="1:2" x14ac:dyDescent="0.2">
      <c r="A2041" t="str">
        <f>IF(C2041&amp;G2041&amp;D2041&lt;&gt;'Funnel setup'!$K$3&amp;'Funnel setup'!$K$4&amp;'Funnel setup'!$K$6,".",IF(A2040=".",1,A2040+1))</f>
        <v>.</v>
      </c>
      <c r="B2041" s="244" t="str">
        <f t="shared" si="31"/>
        <v/>
      </c>
    </row>
    <row r="2042" spans="1:2" x14ac:dyDescent="0.2">
      <c r="A2042" t="str">
        <f>IF(C2042&amp;G2042&amp;D2042&lt;&gt;'Funnel setup'!$K$3&amp;'Funnel setup'!$K$4&amp;'Funnel setup'!$K$6,".",IF(A2041=".",1,A2041+1))</f>
        <v>.</v>
      </c>
      <c r="B2042" s="244" t="str">
        <f t="shared" si="31"/>
        <v/>
      </c>
    </row>
    <row r="2043" spans="1:2" x14ac:dyDescent="0.2">
      <c r="A2043" t="str">
        <f>IF(C2043&amp;G2043&amp;D2043&lt;&gt;'Funnel setup'!$K$3&amp;'Funnel setup'!$K$4&amp;'Funnel setup'!$K$6,".",IF(A2042=".",1,A2042+1))</f>
        <v>.</v>
      </c>
      <c r="B2043" s="244" t="str">
        <f t="shared" si="31"/>
        <v/>
      </c>
    </row>
    <row r="2044" spans="1:2" x14ac:dyDescent="0.2">
      <c r="A2044" t="str">
        <f>IF(C2044&amp;G2044&amp;D2044&lt;&gt;'Funnel setup'!$K$3&amp;'Funnel setup'!$K$4&amp;'Funnel setup'!$K$6,".",IF(A2043=".",1,A2043+1))</f>
        <v>.</v>
      </c>
      <c r="B2044" s="244" t="str">
        <f t="shared" si="31"/>
        <v/>
      </c>
    </row>
    <row r="2045" spans="1:2" x14ac:dyDescent="0.2">
      <c r="A2045" t="str">
        <f>IF(C2045&amp;G2045&amp;D2045&lt;&gt;'Funnel setup'!$K$3&amp;'Funnel setup'!$K$4&amp;'Funnel setup'!$K$6,".",IF(A2044=".",1,A2044+1))</f>
        <v>.</v>
      </c>
      <c r="B2045" s="244" t="str">
        <f t="shared" si="31"/>
        <v/>
      </c>
    </row>
    <row r="2046" spans="1:2" x14ac:dyDescent="0.2">
      <c r="A2046" t="str">
        <f>IF(C2046&amp;G2046&amp;D2046&lt;&gt;'Funnel setup'!$K$3&amp;'Funnel setup'!$K$4&amp;'Funnel setup'!$K$6,".",IF(A2045=".",1,A2045+1))</f>
        <v>.</v>
      </c>
      <c r="B2046" s="244" t="str">
        <f t="shared" si="31"/>
        <v/>
      </c>
    </row>
    <row r="2047" spans="1:2" x14ac:dyDescent="0.2">
      <c r="A2047" t="str">
        <f>IF(C2047&amp;G2047&amp;D2047&lt;&gt;'Funnel setup'!$K$3&amp;'Funnel setup'!$K$4&amp;'Funnel setup'!$K$6,".",IF(A2046=".",1,A2046+1))</f>
        <v>.</v>
      </c>
      <c r="B2047" s="244" t="str">
        <f t="shared" si="31"/>
        <v/>
      </c>
    </row>
    <row r="2048" spans="1:2" x14ac:dyDescent="0.2">
      <c r="A2048" t="str">
        <f>IF(C2048&amp;G2048&amp;D2048&lt;&gt;'Funnel setup'!$K$3&amp;'Funnel setup'!$K$4&amp;'Funnel setup'!$K$6,".",IF(A2047=".",1,A2047+1))</f>
        <v>.</v>
      </c>
      <c r="B2048" s="244" t="str">
        <f t="shared" si="31"/>
        <v/>
      </c>
    </row>
    <row r="2049" spans="1:2" x14ac:dyDescent="0.2">
      <c r="A2049" t="str">
        <f>IF(C2049&amp;G2049&amp;D2049&lt;&gt;'Funnel setup'!$K$3&amp;'Funnel setup'!$K$4&amp;'Funnel setup'!$K$6,".",IF(A2048=".",1,A2048+1))</f>
        <v>.</v>
      </c>
      <c r="B2049" s="244" t="str">
        <f t="shared" si="31"/>
        <v/>
      </c>
    </row>
    <row r="2050" spans="1:2" x14ac:dyDescent="0.2">
      <c r="A2050" t="str">
        <f>IF(C2050&amp;G2050&amp;D2050&lt;&gt;'Funnel setup'!$K$3&amp;'Funnel setup'!$K$4&amp;'Funnel setup'!$K$6,".",IF(A2049=".",1,A2049+1))</f>
        <v>.</v>
      </c>
      <c r="B2050" s="244" t="str">
        <f t="shared" ref="B2050:B2113" si="32">C2050&amp;D2050&amp;F2050&amp;G2050</f>
        <v/>
      </c>
    </row>
    <row r="2051" spans="1:2" x14ac:dyDescent="0.2">
      <c r="A2051" t="str">
        <f>IF(C2051&amp;G2051&amp;D2051&lt;&gt;'Funnel setup'!$K$3&amp;'Funnel setup'!$K$4&amp;'Funnel setup'!$K$6,".",IF(A2050=".",1,A2050+1))</f>
        <v>.</v>
      </c>
      <c r="B2051" s="244" t="str">
        <f t="shared" si="32"/>
        <v/>
      </c>
    </row>
    <row r="2052" spans="1:2" x14ac:dyDescent="0.2">
      <c r="A2052" t="str">
        <f>IF(C2052&amp;G2052&amp;D2052&lt;&gt;'Funnel setup'!$K$3&amp;'Funnel setup'!$K$4&amp;'Funnel setup'!$K$6,".",IF(A2051=".",1,A2051+1))</f>
        <v>.</v>
      </c>
      <c r="B2052" s="244" t="str">
        <f t="shared" si="32"/>
        <v/>
      </c>
    </row>
    <row r="2053" spans="1:2" x14ac:dyDescent="0.2">
      <c r="A2053" t="str">
        <f>IF(C2053&amp;G2053&amp;D2053&lt;&gt;'Funnel setup'!$K$3&amp;'Funnel setup'!$K$4&amp;'Funnel setup'!$K$6,".",IF(A2052=".",1,A2052+1))</f>
        <v>.</v>
      </c>
      <c r="B2053" s="244" t="str">
        <f t="shared" si="32"/>
        <v/>
      </c>
    </row>
    <row r="2054" spans="1:2" x14ac:dyDescent="0.2">
      <c r="A2054" t="str">
        <f>IF(C2054&amp;G2054&amp;D2054&lt;&gt;'Funnel setup'!$K$3&amp;'Funnel setup'!$K$4&amp;'Funnel setup'!$K$6,".",IF(A2053=".",1,A2053+1))</f>
        <v>.</v>
      </c>
      <c r="B2054" s="244" t="str">
        <f t="shared" si="32"/>
        <v/>
      </c>
    </row>
    <row r="2055" spans="1:2" x14ac:dyDescent="0.2">
      <c r="A2055" t="str">
        <f>IF(C2055&amp;G2055&amp;D2055&lt;&gt;'Funnel setup'!$K$3&amp;'Funnel setup'!$K$4&amp;'Funnel setup'!$K$6,".",IF(A2054=".",1,A2054+1))</f>
        <v>.</v>
      </c>
      <c r="B2055" s="244" t="str">
        <f t="shared" si="32"/>
        <v/>
      </c>
    </row>
    <row r="2056" spans="1:2" x14ac:dyDescent="0.2">
      <c r="A2056" t="str">
        <f>IF(C2056&amp;G2056&amp;D2056&lt;&gt;'Funnel setup'!$K$3&amp;'Funnel setup'!$K$4&amp;'Funnel setup'!$K$6,".",IF(A2055=".",1,A2055+1))</f>
        <v>.</v>
      </c>
      <c r="B2056" s="244" t="str">
        <f t="shared" si="32"/>
        <v/>
      </c>
    </row>
    <row r="2057" spans="1:2" x14ac:dyDescent="0.2">
      <c r="A2057" t="str">
        <f>IF(C2057&amp;G2057&amp;D2057&lt;&gt;'Funnel setup'!$K$3&amp;'Funnel setup'!$K$4&amp;'Funnel setup'!$K$6,".",IF(A2056=".",1,A2056+1))</f>
        <v>.</v>
      </c>
      <c r="B2057" s="244" t="str">
        <f t="shared" si="32"/>
        <v/>
      </c>
    </row>
    <row r="2058" spans="1:2" x14ac:dyDescent="0.2">
      <c r="A2058" t="str">
        <f>IF(C2058&amp;G2058&amp;D2058&lt;&gt;'Funnel setup'!$K$3&amp;'Funnel setup'!$K$4&amp;'Funnel setup'!$K$6,".",IF(A2057=".",1,A2057+1))</f>
        <v>.</v>
      </c>
      <c r="B2058" s="244" t="str">
        <f t="shared" si="32"/>
        <v/>
      </c>
    </row>
    <row r="2059" spans="1:2" x14ac:dyDescent="0.2">
      <c r="A2059" t="str">
        <f>IF(C2059&amp;G2059&amp;D2059&lt;&gt;'Funnel setup'!$K$3&amp;'Funnel setup'!$K$4&amp;'Funnel setup'!$K$6,".",IF(A2058=".",1,A2058+1))</f>
        <v>.</v>
      </c>
      <c r="B2059" s="244" t="str">
        <f t="shared" si="32"/>
        <v/>
      </c>
    </row>
    <row r="2060" spans="1:2" x14ac:dyDescent="0.2">
      <c r="A2060" t="str">
        <f>IF(C2060&amp;G2060&amp;D2060&lt;&gt;'Funnel setup'!$K$3&amp;'Funnel setup'!$K$4&amp;'Funnel setup'!$K$6,".",IF(A2059=".",1,A2059+1))</f>
        <v>.</v>
      </c>
      <c r="B2060" s="244" t="str">
        <f t="shared" si="32"/>
        <v/>
      </c>
    </row>
    <row r="2061" spans="1:2" x14ac:dyDescent="0.2">
      <c r="A2061" t="str">
        <f>IF(C2061&amp;G2061&amp;D2061&lt;&gt;'Funnel setup'!$K$3&amp;'Funnel setup'!$K$4&amp;'Funnel setup'!$K$6,".",IF(A2060=".",1,A2060+1))</f>
        <v>.</v>
      </c>
      <c r="B2061" s="244" t="str">
        <f t="shared" si="32"/>
        <v/>
      </c>
    </row>
    <row r="2062" spans="1:2" x14ac:dyDescent="0.2">
      <c r="A2062" t="str">
        <f>IF(C2062&amp;G2062&amp;D2062&lt;&gt;'Funnel setup'!$K$3&amp;'Funnel setup'!$K$4&amp;'Funnel setup'!$K$6,".",IF(A2061=".",1,A2061+1))</f>
        <v>.</v>
      </c>
      <c r="B2062" s="244" t="str">
        <f t="shared" si="32"/>
        <v/>
      </c>
    </row>
    <row r="2063" spans="1:2" x14ac:dyDescent="0.2">
      <c r="A2063" t="str">
        <f>IF(C2063&amp;G2063&amp;D2063&lt;&gt;'Funnel setup'!$K$3&amp;'Funnel setup'!$K$4&amp;'Funnel setup'!$K$6,".",IF(A2062=".",1,A2062+1))</f>
        <v>.</v>
      </c>
      <c r="B2063" s="244" t="str">
        <f t="shared" si="32"/>
        <v/>
      </c>
    </row>
    <row r="2064" spans="1:2" x14ac:dyDescent="0.2">
      <c r="A2064" t="str">
        <f>IF(C2064&amp;G2064&amp;D2064&lt;&gt;'Funnel setup'!$K$3&amp;'Funnel setup'!$K$4&amp;'Funnel setup'!$K$6,".",IF(A2063=".",1,A2063+1))</f>
        <v>.</v>
      </c>
      <c r="B2064" s="244" t="str">
        <f t="shared" si="32"/>
        <v/>
      </c>
    </row>
    <row r="2065" spans="1:2" x14ac:dyDescent="0.2">
      <c r="A2065" t="str">
        <f>IF(C2065&amp;G2065&amp;D2065&lt;&gt;'Funnel setup'!$K$3&amp;'Funnel setup'!$K$4&amp;'Funnel setup'!$K$6,".",IF(A2064=".",1,A2064+1))</f>
        <v>.</v>
      </c>
      <c r="B2065" s="244" t="str">
        <f t="shared" si="32"/>
        <v/>
      </c>
    </row>
    <row r="2066" spans="1:2" x14ac:dyDescent="0.2">
      <c r="A2066" t="str">
        <f>IF(C2066&amp;G2066&amp;D2066&lt;&gt;'Funnel setup'!$K$3&amp;'Funnel setup'!$K$4&amp;'Funnel setup'!$K$6,".",IF(A2065=".",1,A2065+1))</f>
        <v>.</v>
      </c>
      <c r="B2066" s="244" t="str">
        <f t="shared" si="32"/>
        <v/>
      </c>
    </row>
    <row r="2067" spans="1:2" x14ac:dyDescent="0.2">
      <c r="A2067" t="str">
        <f>IF(C2067&amp;G2067&amp;D2067&lt;&gt;'Funnel setup'!$K$3&amp;'Funnel setup'!$K$4&amp;'Funnel setup'!$K$6,".",IF(A2066=".",1,A2066+1))</f>
        <v>.</v>
      </c>
      <c r="B2067" s="244" t="str">
        <f t="shared" si="32"/>
        <v/>
      </c>
    </row>
    <row r="2068" spans="1:2" x14ac:dyDescent="0.2">
      <c r="A2068" t="str">
        <f>IF(C2068&amp;G2068&amp;D2068&lt;&gt;'Funnel setup'!$K$3&amp;'Funnel setup'!$K$4&amp;'Funnel setup'!$K$6,".",IF(A2067=".",1,A2067+1))</f>
        <v>.</v>
      </c>
      <c r="B2068" s="244" t="str">
        <f t="shared" si="32"/>
        <v/>
      </c>
    </row>
    <row r="2069" spans="1:2" x14ac:dyDescent="0.2">
      <c r="A2069" t="str">
        <f>IF(C2069&amp;G2069&amp;D2069&lt;&gt;'Funnel setup'!$K$3&amp;'Funnel setup'!$K$4&amp;'Funnel setup'!$K$6,".",IF(A2068=".",1,A2068+1))</f>
        <v>.</v>
      </c>
      <c r="B2069" s="244" t="str">
        <f t="shared" si="32"/>
        <v/>
      </c>
    </row>
    <row r="2070" spans="1:2" x14ac:dyDescent="0.2">
      <c r="A2070" t="str">
        <f>IF(C2070&amp;G2070&amp;D2070&lt;&gt;'Funnel setup'!$K$3&amp;'Funnel setup'!$K$4&amp;'Funnel setup'!$K$6,".",IF(A2069=".",1,A2069+1))</f>
        <v>.</v>
      </c>
      <c r="B2070" s="244" t="str">
        <f t="shared" si="32"/>
        <v/>
      </c>
    </row>
    <row r="2071" spans="1:2" x14ac:dyDescent="0.2">
      <c r="A2071" t="str">
        <f>IF(C2071&amp;G2071&amp;D2071&lt;&gt;'Funnel setup'!$K$3&amp;'Funnel setup'!$K$4&amp;'Funnel setup'!$K$6,".",IF(A2070=".",1,A2070+1))</f>
        <v>.</v>
      </c>
      <c r="B2071" s="244" t="str">
        <f t="shared" si="32"/>
        <v/>
      </c>
    </row>
    <row r="2072" spans="1:2" x14ac:dyDescent="0.2">
      <c r="A2072" t="str">
        <f>IF(C2072&amp;G2072&amp;D2072&lt;&gt;'Funnel setup'!$K$3&amp;'Funnel setup'!$K$4&amp;'Funnel setup'!$K$6,".",IF(A2071=".",1,A2071+1))</f>
        <v>.</v>
      </c>
      <c r="B2072" s="244" t="str">
        <f t="shared" si="32"/>
        <v/>
      </c>
    </row>
    <row r="2073" spans="1:2" x14ac:dyDescent="0.2">
      <c r="A2073" t="str">
        <f>IF(C2073&amp;G2073&amp;D2073&lt;&gt;'Funnel setup'!$K$3&amp;'Funnel setup'!$K$4&amp;'Funnel setup'!$K$6,".",IF(A2072=".",1,A2072+1))</f>
        <v>.</v>
      </c>
      <c r="B2073" s="244" t="str">
        <f t="shared" si="32"/>
        <v/>
      </c>
    </row>
    <row r="2074" spans="1:2" x14ac:dyDescent="0.2">
      <c r="A2074" t="str">
        <f>IF(C2074&amp;G2074&amp;D2074&lt;&gt;'Funnel setup'!$K$3&amp;'Funnel setup'!$K$4&amp;'Funnel setup'!$K$6,".",IF(A2073=".",1,A2073+1))</f>
        <v>.</v>
      </c>
      <c r="B2074" s="244" t="str">
        <f t="shared" si="32"/>
        <v/>
      </c>
    </row>
    <row r="2075" spans="1:2" x14ac:dyDescent="0.2">
      <c r="A2075" t="str">
        <f>IF(C2075&amp;G2075&amp;D2075&lt;&gt;'Funnel setup'!$K$3&amp;'Funnel setup'!$K$4&amp;'Funnel setup'!$K$6,".",IF(A2074=".",1,A2074+1))</f>
        <v>.</v>
      </c>
      <c r="B2075" s="244" t="str">
        <f t="shared" si="32"/>
        <v/>
      </c>
    </row>
    <row r="2076" spans="1:2" x14ac:dyDescent="0.2">
      <c r="A2076" t="str">
        <f>IF(C2076&amp;G2076&amp;D2076&lt;&gt;'Funnel setup'!$K$3&amp;'Funnel setup'!$K$4&amp;'Funnel setup'!$K$6,".",IF(A2075=".",1,A2075+1))</f>
        <v>.</v>
      </c>
      <c r="B2076" s="244" t="str">
        <f t="shared" si="32"/>
        <v/>
      </c>
    </row>
    <row r="2077" spans="1:2" x14ac:dyDescent="0.2">
      <c r="A2077" t="str">
        <f>IF(C2077&amp;G2077&amp;D2077&lt;&gt;'Funnel setup'!$K$3&amp;'Funnel setup'!$K$4&amp;'Funnel setup'!$K$6,".",IF(A2076=".",1,A2076+1))</f>
        <v>.</v>
      </c>
      <c r="B2077" s="244" t="str">
        <f t="shared" si="32"/>
        <v/>
      </c>
    </row>
    <row r="2078" spans="1:2" x14ac:dyDescent="0.2">
      <c r="A2078" t="str">
        <f>IF(C2078&amp;G2078&amp;D2078&lt;&gt;'Funnel setup'!$K$3&amp;'Funnel setup'!$K$4&amp;'Funnel setup'!$K$6,".",IF(A2077=".",1,A2077+1))</f>
        <v>.</v>
      </c>
      <c r="B2078" s="244" t="str">
        <f t="shared" si="32"/>
        <v/>
      </c>
    </row>
    <row r="2079" spans="1:2" x14ac:dyDescent="0.2">
      <c r="A2079" t="str">
        <f>IF(C2079&amp;G2079&amp;D2079&lt;&gt;'Funnel setup'!$K$3&amp;'Funnel setup'!$K$4&amp;'Funnel setup'!$K$6,".",IF(A2078=".",1,A2078+1))</f>
        <v>.</v>
      </c>
      <c r="B2079" s="244" t="str">
        <f t="shared" si="32"/>
        <v/>
      </c>
    </row>
    <row r="2080" spans="1:2" x14ac:dyDescent="0.2">
      <c r="A2080" t="str">
        <f>IF(C2080&amp;G2080&amp;D2080&lt;&gt;'Funnel setup'!$K$3&amp;'Funnel setup'!$K$4&amp;'Funnel setup'!$K$6,".",IF(A2079=".",1,A2079+1))</f>
        <v>.</v>
      </c>
      <c r="B2080" s="244" t="str">
        <f t="shared" si="32"/>
        <v/>
      </c>
    </row>
    <row r="2081" spans="1:2" x14ac:dyDescent="0.2">
      <c r="A2081" t="str">
        <f>IF(C2081&amp;G2081&amp;D2081&lt;&gt;'Funnel setup'!$K$3&amp;'Funnel setup'!$K$4&amp;'Funnel setup'!$K$6,".",IF(A2080=".",1,A2080+1))</f>
        <v>.</v>
      </c>
      <c r="B2081" s="244" t="str">
        <f t="shared" si="32"/>
        <v/>
      </c>
    </row>
    <row r="2082" spans="1:2" x14ac:dyDescent="0.2">
      <c r="A2082" t="str">
        <f>IF(C2082&amp;G2082&amp;D2082&lt;&gt;'Funnel setup'!$K$3&amp;'Funnel setup'!$K$4&amp;'Funnel setup'!$K$6,".",IF(A2081=".",1,A2081+1))</f>
        <v>.</v>
      </c>
      <c r="B2082" s="244" t="str">
        <f t="shared" si="32"/>
        <v/>
      </c>
    </row>
    <row r="2083" spans="1:2" x14ac:dyDescent="0.2">
      <c r="A2083" t="str">
        <f>IF(C2083&amp;G2083&amp;D2083&lt;&gt;'Funnel setup'!$K$3&amp;'Funnel setup'!$K$4&amp;'Funnel setup'!$K$6,".",IF(A2082=".",1,A2082+1))</f>
        <v>.</v>
      </c>
      <c r="B2083" s="244" t="str">
        <f t="shared" si="32"/>
        <v/>
      </c>
    </row>
    <row r="2084" spans="1:2" x14ac:dyDescent="0.2">
      <c r="A2084" t="str">
        <f>IF(C2084&amp;G2084&amp;D2084&lt;&gt;'Funnel setup'!$K$3&amp;'Funnel setup'!$K$4&amp;'Funnel setup'!$K$6,".",IF(A2083=".",1,A2083+1))</f>
        <v>.</v>
      </c>
      <c r="B2084" s="244" t="str">
        <f t="shared" si="32"/>
        <v/>
      </c>
    </row>
    <row r="2085" spans="1:2" x14ac:dyDescent="0.2">
      <c r="A2085" t="str">
        <f>IF(C2085&amp;G2085&amp;D2085&lt;&gt;'Funnel setup'!$K$3&amp;'Funnel setup'!$K$4&amp;'Funnel setup'!$K$6,".",IF(A2084=".",1,A2084+1))</f>
        <v>.</v>
      </c>
      <c r="B2085" s="244" t="str">
        <f t="shared" si="32"/>
        <v/>
      </c>
    </row>
    <row r="2086" spans="1:2" x14ac:dyDescent="0.2">
      <c r="A2086" t="str">
        <f>IF(C2086&amp;G2086&amp;D2086&lt;&gt;'Funnel setup'!$K$3&amp;'Funnel setup'!$K$4&amp;'Funnel setup'!$K$6,".",IF(A2085=".",1,A2085+1))</f>
        <v>.</v>
      </c>
      <c r="B2086" s="244" t="str">
        <f t="shared" si="32"/>
        <v/>
      </c>
    </row>
    <row r="2087" spans="1:2" x14ac:dyDescent="0.2">
      <c r="A2087" t="str">
        <f>IF(C2087&amp;G2087&amp;D2087&lt;&gt;'Funnel setup'!$K$3&amp;'Funnel setup'!$K$4&amp;'Funnel setup'!$K$6,".",IF(A2086=".",1,A2086+1))</f>
        <v>.</v>
      </c>
      <c r="B2087" s="244" t="str">
        <f t="shared" si="32"/>
        <v/>
      </c>
    </row>
    <row r="2088" spans="1:2" x14ac:dyDescent="0.2">
      <c r="A2088" t="str">
        <f>IF(C2088&amp;G2088&amp;D2088&lt;&gt;'Funnel setup'!$K$3&amp;'Funnel setup'!$K$4&amp;'Funnel setup'!$K$6,".",IF(A2087=".",1,A2087+1))</f>
        <v>.</v>
      </c>
      <c r="B2088" s="244" t="str">
        <f t="shared" si="32"/>
        <v/>
      </c>
    </row>
    <row r="2089" spans="1:2" x14ac:dyDescent="0.2">
      <c r="A2089" t="str">
        <f>IF(C2089&amp;G2089&amp;D2089&lt;&gt;'Funnel setup'!$K$3&amp;'Funnel setup'!$K$4&amp;'Funnel setup'!$K$6,".",IF(A2088=".",1,A2088+1))</f>
        <v>.</v>
      </c>
      <c r="B2089" s="244" t="str">
        <f t="shared" si="32"/>
        <v/>
      </c>
    </row>
    <row r="2090" spans="1:2" x14ac:dyDescent="0.2">
      <c r="A2090" t="str">
        <f>IF(C2090&amp;G2090&amp;D2090&lt;&gt;'Funnel setup'!$K$3&amp;'Funnel setup'!$K$4&amp;'Funnel setup'!$K$6,".",IF(A2089=".",1,A2089+1))</f>
        <v>.</v>
      </c>
      <c r="B2090" s="244" t="str">
        <f t="shared" si="32"/>
        <v/>
      </c>
    </row>
    <row r="2091" spans="1:2" x14ac:dyDescent="0.2">
      <c r="A2091" t="str">
        <f>IF(C2091&amp;G2091&amp;D2091&lt;&gt;'Funnel setup'!$K$3&amp;'Funnel setup'!$K$4&amp;'Funnel setup'!$K$6,".",IF(A2090=".",1,A2090+1))</f>
        <v>.</v>
      </c>
      <c r="B2091" s="244" t="str">
        <f t="shared" si="32"/>
        <v/>
      </c>
    </row>
    <row r="2092" spans="1:2" x14ac:dyDescent="0.2">
      <c r="A2092" t="str">
        <f>IF(C2092&amp;G2092&amp;D2092&lt;&gt;'Funnel setup'!$K$3&amp;'Funnel setup'!$K$4&amp;'Funnel setup'!$K$6,".",IF(A2091=".",1,A2091+1))</f>
        <v>.</v>
      </c>
      <c r="B2092" s="244" t="str">
        <f t="shared" si="32"/>
        <v/>
      </c>
    </row>
    <row r="2093" spans="1:2" x14ac:dyDescent="0.2">
      <c r="A2093" t="str">
        <f>IF(C2093&amp;G2093&amp;D2093&lt;&gt;'Funnel setup'!$K$3&amp;'Funnel setup'!$K$4&amp;'Funnel setup'!$K$6,".",IF(A2092=".",1,A2092+1))</f>
        <v>.</v>
      </c>
      <c r="B2093" s="244" t="str">
        <f t="shared" si="32"/>
        <v/>
      </c>
    </row>
    <row r="2094" spans="1:2" x14ac:dyDescent="0.2">
      <c r="A2094" t="str">
        <f>IF(C2094&amp;G2094&amp;D2094&lt;&gt;'Funnel setup'!$K$3&amp;'Funnel setup'!$K$4&amp;'Funnel setup'!$K$6,".",IF(A2093=".",1,A2093+1))</f>
        <v>.</v>
      </c>
      <c r="B2094" s="244" t="str">
        <f t="shared" si="32"/>
        <v/>
      </c>
    </row>
    <row r="2095" spans="1:2" x14ac:dyDescent="0.2">
      <c r="A2095" t="str">
        <f>IF(C2095&amp;G2095&amp;D2095&lt;&gt;'Funnel setup'!$K$3&amp;'Funnel setup'!$K$4&amp;'Funnel setup'!$K$6,".",IF(A2094=".",1,A2094+1))</f>
        <v>.</v>
      </c>
      <c r="B2095" s="244" t="str">
        <f t="shared" si="32"/>
        <v/>
      </c>
    </row>
    <row r="2096" spans="1:2" x14ac:dyDescent="0.2">
      <c r="A2096" t="str">
        <f>IF(C2096&amp;G2096&amp;D2096&lt;&gt;'Funnel setup'!$K$3&amp;'Funnel setup'!$K$4&amp;'Funnel setup'!$K$6,".",IF(A2095=".",1,A2095+1))</f>
        <v>.</v>
      </c>
      <c r="B2096" s="244" t="str">
        <f t="shared" si="32"/>
        <v/>
      </c>
    </row>
    <row r="2097" spans="1:2" x14ac:dyDescent="0.2">
      <c r="A2097" t="str">
        <f>IF(C2097&amp;G2097&amp;D2097&lt;&gt;'Funnel setup'!$K$3&amp;'Funnel setup'!$K$4&amp;'Funnel setup'!$K$6,".",IF(A2096=".",1,A2096+1))</f>
        <v>.</v>
      </c>
      <c r="B2097" s="244" t="str">
        <f t="shared" si="32"/>
        <v/>
      </c>
    </row>
    <row r="2098" spans="1:2" x14ac:dyDescent="0.2">
      <c r="A2098" t="str">
        <f>IF(C2098&amp;G2098&amp;D2098&lt;&gt;'Funnel setup'!$K$3&amp;'Funnel setup'!$K$4&amp;'Funnel setup'!$K$6,".",IF(A2097=".",1,A2097+1))</f>
        <v>.</v>
      </c>
      <c r="B2098" s="244" t="str">
        <f t="shared" si="32"/>
        <v/>
      </c>
    </row>
    <row r="2099" spans="1:2" x14ac:dyDescent="0.2">
      <c r="A2099" t="str">
        <f>IF(C2099&amp;G2099&amp;D2099&lt;&gt;'Funnel setup'!$K$3&amp;'Funnel setup'!$K$4&amp;'Funnel setup'!$K$6,".",IF(A2098=".",1,A2098+1))</f>
        <v>.</v>
      </c>
      <c r="B2099" s="244" t="str">
        <f t="shared" si="32"/>
        <v/>
      </c>
    </row>
    <row r="2100" spans="1:2" x14ac:dyDescent="0.2">
      <c r="A2100" t="str">
        <f>IF(C2100&amp;G2100&amp;D2100&lt;&gt;'Funnel setup'!$K$3&amp;'Funnel setup'!$K$4&amp;'Funnel setup'!$K$6,".",IF(A2099=".",1,A2099+1))</f>
        <v>.</v>
      </c>
      <c r="B2100" s="244" t="str">
        <f t="shared" si="32"/>
        <v/>
      </c>
    </row>
    <row r="2101" spans="1:2" x14ac:dyDescent="0.2">
      <c r="A2101" t="str">
        <f>IF(C2101&amp;G2101&amp;D2101&lt;&gt;'Funnel setup'!$K$3&amp;'Funnel setup'!$K$4&amp;'Funnel setup'!$K$6,".",IF(A2100=".",1,A2100+1))</f>
        <v>.</v>
      </c>
      <c r="B2101" s="244" t="str">
        <f t="shared" si="32"/>
        <v/>
      </c>
    </row>
    <row r="2102" spans="1:2" x14ac:dyDescent="0.2">
      <c r="A2102" t="str">
        <f>IF(C2102&amp;G2102&amp;D2102&lt;&gt;'Funnel setup'!$K$3&amp;'Funnel setup'!$K$4&amp;'Funnel setup'!$K$6,".",IF(A2101=".",1,A2101+1))</f>
        <v>.</v>
      </c>
      <c r="B2102" s="244" t="str">
        <f t="shared" si="32"/>
        <v/>
      </c>
    </row>
    <row r="2103" spans="1:2" x14ac:dyDescent="0.2">
      <c r="A2103" t="str">
        <f>IF(C2103&amp;G2103&amp;D2103&lt;&gt;'Funnel setup'!$K$3&amp;'Funnel setup'!$K$4&amp;'Funnel setup'!$K$6,".",IF(A2102=".",1,A2102+1))</f>
        <v>.</v>
      </c>
      <c r="B2103" s="244" t="str">
        <f t="shared" si="32"/>
        <v/>
      </c>
    </row>
    <row r="2104" spans="1:2" x14ac:dyDescent="0.2">
      <c r="A2104" t="str">
        <f>IF(C2104&amp;G2104&amp;D2104&lt;&gt;'Funnel setup'!$K$3&amp;'Funnel setup'!$K$4&amp;'Funnel setup'!$K$6,".",IF(A2103=".",1,A2103+1))</f>
        <v>.</v>
      </c>
      <c r="B2104" s="244" t="str">
        <f t="shared" si="32"/>
        <v/>
      </c>
    </row>
    <row r="2105" spans="1:2" x14ac:dyDescent="0.2">
      <c r="A2105" t="str">
        <f>IF(C2105&amp;G2105&amp;D2105&lt;&gt;'Funnel setup'!$K$3&amp;'Funnel setup'!$K$4&amp;'Funnel setup'!$K$6,".",IF(A2104=".",1,A2104+1))</f>
        <v>.</v>
      </c>
      <c r="B2105" s="244" t="str">
        <f t="shared" si="32"/>
        <v/>
      </c>
    </row>
    <row r="2106" spans="1:2" x14ac:dyDescent="0.2">
      <c r="A2106" t="str">
        <f>IF(C2106&amp;G2106&amp;D2106&lt;&gt;'Funnel setup'!$K$3&amp;'Funnel setup'!$K$4&amp;'Funnel setup'!$K$6,".",IF(A2105=".",1,A2105+1))</f>
        <v>.</v>
      </c>
      <c r="B2106" s="244" t="str">
        <f t="shared" si="32"/>
        <v/>
      </c>
    </row>
    <row r="2107" spans="1:2" x14ac:dyDescent="0.2">
      <c r="A2107" t="str">
        <f>IF(C2107&amp;G2107&amp;D2107&lt;&gt;'Funnel setup'!$K$3&amp;'Funnel setup'!$K$4&amp;'Funnel setup'!$K$6,".",IF(A2106=".",1,A2106+1))</f>
        <v>.</v>
      </c>
      <c r="B2107" s="244" t="str">
        <f t="shared" si="32"/>
        <v/>
      </c>
    </row>
    <row r="2108" spans="1:2" x14ac:dyDescent="0.2">
      <c r="A2108" t="str">
        <f>IF(C2108&amp;G2108&amp;D2108&lt;&gt;'Funnel setup'!$K$3&amp;'Funnel setup'!$K$4&amp;'Funnel setup'!$K$6,".",IF(A2107=".",1,A2107+1))</f>
        <v>.</v>
      </c>
      <c r="B2108" s="244" t="str">
        <f t="shared" si="32"/>
        <v/>
      </c>
    </row>
    <row r="2109" spans="1:2" x14ac:dyDescent="0.2">
      <c r="A2109" t="str">
        <f>IF(C2109&amp;G2109&amp;D2109&lt;&gt;'Funnel setup'!$K$3&amp;'Funnel setup'!$K$4&amp;'Funnel setup'!$K$6,".",IF(A2108=".",1,A2108+1))</f>
        <v>.</v>
      </c>
      <c r="B2109" s="244" t="str">
        <f t="shared" si="32"/>
        <v/>
      </c>
    </row>
    <row r="2110" spans="1:2" x14ac:dyDescent="0.2">
      <c r="A2110" t="str">
        <f>IF(C2110&amp;G2110&amp;D2110&lt;&gt;'Funnel setup'!$K$3&amp;'Funnel setup'!$K$4&amp;'Funnel setup'!$K$6,".",IF(A2109=".",1,A2109+1))</f>
        <v>.</v>
      </c>
      <c r="B2110" s="244" t="str">
        <f t="shared" si="32"/>
        <v/>
      </c>
    </row>
    <row r="2111" spans="1:2" x14ac:dyDescent="0.2">
      <c r="A2111" t="str">
        <f>IF(C2111&amp;G2111&amp;D2111&lt;&gt;'Funnel setup'!$K$3&amp;'Funnel setup'!$K$4&amp;'Funnel setup'!$K$6,".",IF(A2110=".",1,A2110+1))</f>
        <v>.</v>
      </c>
      <c r="B2111" s="244" t="str">
        <f t="shared" si="32"/>
        <v/>
      </c>
    </row>
    <row r="2112" spans="1:2" x14ac:dyDescent="0.2">
      <c r="A2112" t="str">
        <f>IF(C2112&amp;G2112&amp;D2112&lt;&gt;'Funnel setup'!$K$3&amp;'Funnel setup'!$K$4&amp;'Funnel setup'!$K$6,".",IF(A2111=".",1,A2111+1))</f>
        <v>.</v>
      </c>
      <c r="B2112" s="244" t="str">
        <f t="shared" si="32"/>
        <v/>
      </c>
    </row>
    <row r="2113" spans="1:2" x14ac:dyDescent="0.2">
      <c r="A2113" t="str">
        <f>IF(C2113&amp;G2113&amp;D2113&lt;&gt;'Funnel setup'!$K$3&amp;'Funnel setup'!$K$4&amp;'Funnel setup'!$K$6,".",IF(A2112=".",1,A2112+1))</f>
        <v>.</v>
      </c>
      <c r="B2113" s="244" t="str">
        <f t="shared" si="32"/>
        <v/>
      </c>
    </row>
    <row r="2114" spans="1:2" x14ac:dyDescent="0.2">
      <c r="A2114" t="str">
        <f>IF(C2114&amp;G2114&amp;D2114&lt;&gt;'Funnel setup'!$K$3&amp;'Funnel setup'!$K$4&amp;'Funnel setup'!$K$6,".",IF(A2113=".",1,A2113+1))</f>
        <v>.</v>
      </c>
      <c r="B2114" s="244" t="str">
        <f t="shared" ref="B2114:B2177" si="33">C2114&amp;D2114&amp;F2114&amp;G2114</f>
        <v/>
      </c>
    </row>
    <row r="2115" spans="1:2" x14ac:dyDescent="0.2">
      <c r="A2115" t="str">
        <f>IF(C2115&amp;G2115&amp;D2115&lt;&gt;'Funnel setup'!$K$3&amp;'Funnel setup'!$K$4&amp;'Funnel setup'!$K$6,".",IF(A2114=".",1,A2114+1))</f>
        <v>.</v>
      </c>
      <c r="B2115" s="244" t="str">
        <f t="shared" si="33"/>
        <v/>
      </c>
    </row>
    <row r="2116" spans="1:2" x14ac:dyDescent="0.2">
      <c r="A2116" t="str">
        <f>IF(C2116&amp;G2116&amp;D2116&lt;&gt;'Funnel setup'!$K$3&amp;'Funnel setup'!$K$4&amp;'Funnel setup'!$K$6,".",IF(A2115=".",1,A2115+1))</f>
        <v>.</v>
      </c>
      <c r="B2116" s="244" t="str">
        <f t="shared" si="33"/>
        <v/>
      </c>
    </row>
    <row r="2117" spans="1:2" x14ac:dyDescent="0.2">
      <c r="A2117" t="str">
        <f>IF(C2117&amp;G2117&amp;D2117&lt;&gt;'Funnel setup'!$K$3&amp;'Funnel setup'!$K$4&amp;'Funnel setup'!$K$6,".",IF(A2116=".",1,A2116+1))</f>
        <v>.</v>
      </c>
      <c r="B2117" s="244" t="str">
        <f t="shared" si="33"/>
        <v/>
      </c>
    </row>
    <row r="2118" spans="1:2" x14ac:dyDescent="0.2">
      <c r="A2118" t="str">
        <f>IF(C2118&amp;G2118&amp;D2118&lt;&gt;'Funnel setup'!$K$3&amp;'Funnel setup'!$K$4&amp;'Funnel setup'!$K$6,".",IF(A2117=".",1,A2117+1))</f>
        <v>.</v>
      </c>
      <c r="B2118" s="244" t="str">
        <f t="shared" si="33"/>
        <v/>
      </c>
    </row>
    <row r="2119" spans="1:2" x14ac:dyDescent="0.2">
      <c r="A2119" t="str">
        <f>IF(C2119&amp;G2119&amp;D2119&lt;&gt;'Funnel setup'!$K$3&amp;'Funnel setup'!$K$4&amp;'Funnel setup'!$K$6,".",IF(A2118=".",1,A2118+1))</f>
        <v>.</v>
      </c>
      <c r="B2119" s="244" t="str">
        <f t="shared" si="33"/>
        <v/>
      </c>
    </row>
    <row r="2120" spans="1:2" x14ac:dyDescent="0.2">
      <c r="A2120" t="str">
        <f>IF(C2120&amp;G2120&amp;D2120&lt;&gt;'Funnel setup'!$K$3&amp;'Funnel setup'!$K$4&amp;'Funnel setup'!$K$6,".",IF(A2119=".",1,A2119+1))</f>
        <v>.</v>
      </c>
      <c r="B2120" s="244" t="str">
        <f t="shared" si="33"/>
        <v/>
      </c>
    </row>
    <row r="2121" spans="1:2" x14ac:dyDescent="0.2">
      <c r="A2121" t="str">
        <f>IF(C2121&amp;G2121&amp;D2121&lt;&gt;'Funnel setup'!$K$3&amp;'Funnel setup'!$K$4&amp;'Funnel setup'!$K$6,".",IF(A2120=".",1,A2120+1))</f>
        <v>.</v>
      </c>
      <c r="B2121" s="244" t="str">
        <f t="shared" si="33"/>
        <v/>
      </c>
    </row>
    <row r="2122" spans="1:2" x14ac:dyDescent="0.2">
      <c r="A2122" t="str">
        <f>IF(C2122&amp;G2122&amp;D2122&lt;&gt;'Funnel setup'!$K$3&amp;'Funnel setup'!$K$4&amp;'Funnel setup'!$K$6,".",IF(A2121=".",1,A2121+1))</f>
        <v>.</v>
      </c>
      <c r="B2122" s="244" t="str">
        <f t="shared" si="33"/>
        <v/>
      </c>
    </row>
    <row r="2123" spans="1:2" x14ac:dyDescent="0.2">
      <c r="A2123" t="str">
        <f>IF(C2123&amp;G2123&amp;D2123&lt;&gt;'Funnel setup'!$K$3&amp;'Funnel setup'!$K$4&amp;'Funnel setup'!$K$6,".",IF(A2122=".",1,A2122+1))</f>
        <v>.</v>
      </c>
      <c r="B2123" s="244" t="str">
        <f t="shared" si="33"/>
        <v/>
      </c>
    </row>
    <row r="2124" spans="1:2" x14ac:dyDescent="0.2">
      <c r="A2124" t="str">
        <f>IF(C2124&amp;G2124&amp;D2124&lt;&gt;'Funnel setup'!$K$3&amp;'Funnel setup'!$K$4&amp;'Funnel setup'!$K$6,".",IF(A2123=".",1,A2123+1))</f>
        <v>.</v>
      </c>
      <c r="B2124" s="244" t="str">
        <f t="shared" si="33"/>
        <v/>
      </c>
    </row>
    <row r="2125" spans="1:2" x14ac:dyDescent="0.2">
      <c r="A2125" t="str">
        <f>IF(C2125&amp;G2125&amp;D2125&lt;&gt;'Funnel setup'!$K$3&amp;'Funnel setup'!$K$4&amp;'Funnel setup'!$K$6,".",IF(A2124=".",1,A2124+1))</f>
        <v>.</v>
      </c>
      <c r="B2125" s="244" t="str">
        <f t="shared" si="33"/>
        <v/>
      </c>
    </row>
    <row r="2126" spans="1:2" x14ac:dyDescent="0.2">
      <c r="A2126" t="str">
        <f>IF(C2126&amp;G2126&amp;D2126&lt;&gt;'Funnel setup'!$K$3&amp;'Funnel setup'!$K$4&amp;'Funnel setup'!$K$6,".",IF(A2125=".",1,A2125+1))</f>
        <v>.</v>
      </c>
      <c r="B2126" s="244" t="str">
        <f t="shared" si="33"/>
        <v/>
      </c>
    </row>
    <row r="2127" spans="1:2" x14ac:dyDescent="0.2">
      <c r="A2127" t="str">
        <f>IF(C2127&amp;G2127&amp;D2127&lt;&gt;'Funnel setup'!$K$3&amp;'Funnel setup'!$K$4&amp;'Funnel setup'!$K$6,".",IF(A2126=".",1,A2126+1))</f>
        <v>.</v>
      </c>
      <c r="B2127" s="244" t="str">
        <f t="shared" si="33"/>
        <v/>
      </c>
    </row>
    <row r="2128" spans="1:2" x14ac:dyDescent="0.2">
      <c r="A2128" t="str">
        <f>IF(C2128&amp;G2128&amp;D2128&lt;&gt;'Funnel setup'!$K$3&amp;'Funnel setup'!$K$4&amp;'Funnel setup'!$K$6,".",IF(A2127=".",1,A2127+1))</f>
        <v>.</v>
      </c>
      <c r="B2128" s="244" t="str">
        <f t="shared" si="33"/>
        <v/>
      </c>
    </row>
    <row r="2129" spans="1:2" x14ac:dyDescent="0.2">
      <c r="A2129" t="str">
        <f>IF(C2129&amp;G2129&amp;D2129&lt;&gt;'Funnel setup'!$K$3&amp;'Funnel setup'!$K$4&amp;'Funnel setup'!$K$6,".",IF(A2128=".",1,A2128+1))</f>
        <v>.</v>
      </c>
      <c r="B2129" s="244" t="str">
        <f t="shared" si="33"/>
        <v/>
      </c>
    </row>
    <row r="2130" spans="1:2" x14ac:dyDescent="0.2">
      <c r="A2130" t="str">
        <f>IF(C2130&amp;G2130&amp;D2130&lt;&gt;'Funnel setup'!$K$3&amp;'Funnel setup'!$K$4&amp;'Funnel setup'!$K$6,".",IF(A2129=".",1,A2129+1))</f>
        <v>.</v>
      </c>
      <c r="B2130" s="244" t="str">
        <f t="shared" si="33"/>
        <v/>
      </c>
    </row>
    <row r="2131" spans="1:2" x14ac:dyDescent="0.2">
      <c r="A2131" t="str">
        <f>IF(C2131&amp;G2131&amp;D2131&lt;&gt;'Funnel setup'!$K$3&amp;'Funnel setup'!$K$4&amp;'Funnel setup'!$K$6,".",IF(A2130=".",1,A2130+1))</f>
        <v>.</v>
      </c>
      <c r="B2131" s="244" t="str">
        <f t="shared" si="33"/>
        <v/>
      </c>
    </row>
    <row r="2132" spans="1:2" x14ac:dyDescent="0.2">
      <c r="A2132" t="str">
        <f>IF(C2132&amp;G2132&amp;D2132&lt;&gt;'Funnel setup'!$K$3&amp;'Funnel setup'!$K$4&amp;'Funnel setup'!$K$6,".",IF(A2131=".",1,A2131+1))</f>
        <v>.</v>
      </c>
      <c r="B2132" s="244" t="str">
        <f t="shared" si="33"/>
        <v/>
      </c>
    </row>
    <row r="2133" spans="1:2" x14ac:dyDescent="0.2">
      <c r="A2133" t="str">
        <f>IF(C2133&amp;G2133&amp;D2133&lt;&gt;'Funnel setup'!$K$3&amp;'Funnel setup'!$K$4&amp;'Funnel setup'!$K$6,".",IF(A2132=".",1,A2132+1))</f>
        <v>.</v>
      </c>
      <c r="B2133" s="244" t="str">
        <f t="shared" si="33"/>
        <v/>
      </c>
    </row>
    <row r="2134" spans="1:2" x14ac:dyDescent="0.2">
      <c r="A2134" t="str">
        <f>IF(C2134&amp;G2134&amp;D2134&lt;&gt;'Funnel setup'!$K$3&amp;'Funnel setup'!$K$4&amp;'Funnel setup'!$K$6,".",IF(A2133=".",1,A2133+1))</f>
        <v>.</v>
      </c>
      <c r="B2134" s="244" t="str">
        <f t="shared" si="33"/>
        <v/>
      </c>
    </row>
    <row r="2135" spans="1:2" x14ac:dyDescent="0.2">
      <c r="A2135" t="str">
        <f>IF(C2135&amp;G2135&amp;D2135&lt;&gt;'Funnel setup'!$K$3&amp;'Funnel setup'!$K$4&amp;'Funnel setup'!$K$6,".",IF(A2134=".",1,A2134+1))</f>
        <v>.</v>
      </c>
      <c r="B2135" s="244" t="str">
        <f t="shared" si="33"/>
        <v/>
      </c>
    </row>
    <row r="2136" spans="1:2" x14ac:dyDescent="0.2">
      <c r="A2136" t="str">
        <f>IF(C2136&amp;G2136&amp;D2136&lt;&gt;'Funnel setup'!$K$3&amp;'Funnel setup'!$K$4&amp;'Funnel setup'!$K$6,".",IF(A2135=".",1,A2135+1))</f>
        <v>.</v>
      </c>
      <c r="B2136" s="244" t="str">
        <f t="shared" si="33"/>
        <v/>
      </c>
    </row>
    <row r="2137" spans="1:2" x14ac:dyDescent="0.2">
      <c r="A2137" t="str">
        <f>IF(C2137&amp;G2137&amp;D2137&lt;&gt;'Funnel setup'!$K$3&amp;'Funnel setup'!$K$4&amp;'Funnel setup'!$K$6,".",IF(A2136=".",1,A2136+1))</f>
        <v>.</v>
      </c>
      <c r="B2137" s="244" t="str">
        <f t="shared" si="33"/>
        <v/>
      </c>
    </row>
    <row r="2138" spans="1:2" x14ac:dyDescent="0.2">
      <c r="A2138" t="str">
        <f>IF(C2138&amp;G2138&amp;D2138&lt;&gt;'Funnel setup'!$K$3&amp;'Funnel setup'!$K$4&amp;'Funnel setup'!$K$6,".",IF(A2137=".",1,A2137+1))</f>
        <v>.</v>
      </c>
      <c r="B2138" s="244" t="str">
        <f t="shared" si="33"/>
        <v/>
      </c>
    </row>
    <row r="2139" spans="1:2" x14ac:dyDescent="0.2">
      <c r="A2139" t="str">
        <f>IF(C2139&amp;G2139&amp;D2139&lt;&gt;'Funnel setup'!$K$3&amp;'Funnel setup'!$K$4&amp;'Funnel setup'!$K$6,".",IF(A2138=".",1,A2138+1))</f>
        <v>.</v>
      </c>
      <c r="B2139" s="244" t="str">
        <f t="shared" si="33"/>
        <v/>
      </c>
    </row>
    <row r="2140" spans="1:2" x14ac:dyDescent="0.2">
      <c r="A2140" t="str">
        <f>IF(C2140&amp;G2140&amp;D2140&lt;&gt;'Funnel setup'!$K$3&amp;'Funnel setup'!$K$4&amp;'Funnel setup'!$K$6,".",IF(A2139=".",1,A2139+1))</f>
        <v>.</v>
      </c>
      <c r="B2140" s="244" t="str">
        <f t="shared" si="33"/>
        <v/>
      </c>
    </row>
    <row r="2141" spans="1:2" x14ac:dyDescent="0.2">
      <c r="A2141" t="str">
        <f>IF(C2141&amp;G2141&amp;D2141&lt;&gt;'Funnel setup'!$K$3&amp;'Funnel setup'!$K$4&amp;'Funnel setup'!$K$6,".",IF(A2140=".",1,A2140+1))</f>
        <v>.</v>
      </c>
      <c r="B2141" s="244" t="str">
        <f t="shared" si="33"/>
        <v/>
      </c>
    </row>
    <row r="2142" spans="1:2" x14ac:dyDescent="0.2">
      <c r="A2142" t="str">
        <f>IF(C2142&amp;G2142&amp;D2142&lt;&gt;'Funnel setup'!$K$3&amp;'Funnel setup'!$K$4&amp;'Funnel setup'!$K$6,".",IF(A2141=".",1,A2141+1))</f>
        <v>.</v>
      </c>
      <c r="B2142" s="244" t="str">
        <f t="shared" si="33"/>
        <v/>
      </c>
    </row>
    <row r="2143" spans="1:2" x14ac:dyDescent="0.2">
      <c r="A2143" t="str">
        <f>IF(C2143&amp;G2143&amp;D2143&lt;&gt;'Funnel setup'!$K$3&amp;'Funnel setup'!$K$4&amp;'Funnel setup'!$K$6,".",IF(A2142=".",1,A2142+1))</f>
        <v>.</v>
      </c>
      <c r="B2143" s="244" t="str">
        <f t="shared" si="33"/>
        <v/>
      </c>
    </row>
    <row r="2144" spans="1:2" x14ac:dyDescent="0.2">
      <c r="A2144" t="str">
        <f>IF(C2144&amp;G2144&amp;D2144&lt;&gt;'Funnel setup'!$K$3&amp;'Funnel setup'!$K$4&amp;'Funnel setup'!$K$6,".",IF(A2143=".",1,A2143+1))</f>
        <v>.</v>
      </c>
      <c r="B2144" s="244" t="str">
        <f t="shared" si="33"/>
        <v/>
      </c>
    </row>
    <row r="2145" spans="1:2" x14ac:dyDescent="0.2">
      <c r="A2145" t="str">
        <f>IF(C2145&amp;G2145&amp;D2145&lt;&gt;'Funnel setup'!$K$3&amp;'Funnel setup'!$K$4&amp;'Funnel setup'!$K$6,".",IF(A2144=".",1,A2144+1))</f>
        <v>.</v>
      </c>
      <c r="B2145" s="244" t="str">
        <f t="shared" si="33"/>
        <v/>
      </c>
    </row>
    <row r="2146" spans="1:2" x14ac:dyDescent="0.2">
      <c r="A2146" t="str">
        <f>IF(C2146&amp;G2146&amp;D2146&lt;&gt;'Funnel setup'!$K$3&amp;'Funnel setup'!$K$4&amp;'Funnel setup'!$K$6,".",IF(A2145=".",1,A2145+1))</f>
        <v>.</v>
      </c>
      <c r="B2146" s="244" t="str">
        <f t="shared" si="33"/>
        <v/>
      </c>
    </row>
    <row r="2147" spans="1:2" x14ac:dyDescent="0.2">
      <c r="A2147" t="str">
        <f>IF(C2147&amp;G2147&amp;D2147&lt;&gt;'Funnel setup'!$K$3&amp;'Funnel setup'!$K$4&amp;'Funnel setup'!$K$6,".",IF(A2146=".",1,A2146+1))</f>
        <v>.</v>
      </c>
      <c r="B2147" s="244" t="str">
        <f t="shared" si="33"/>
        <v/>
      </c>
    </row>
    <row r="2148" spans="1:2" x14ac:dyDescent="0.2">
      <c r="A2148" t="str">
        <f>IF(C2148&amp;G2148&amp;D2148&lt;&gt;'Funnel setup'!$K$3&amp;'Funnel setup'!$K$4&amp;'Funnel setup'!$K$6,".",IF(A2147=".",1,A2147+1))</f>
        <v>.</v>
      </c>
      <c r="B2148" s="244" t="str">
        <f t="shared" si="33"/>
        <v/>
      </c>
    </row>
    <row r="2149" spans="1:2" x14ac:dyDescent="0.2">
      <c r="A2149" t="str">
        <f>IF(C2149&amp;G2149&amp;D2149&lt;&gt;'Funnel setup'!$K$3&amp;'Funnel setup'!$K$4&amp;'Funnel setup'!$K$6,".",IF(A2148=".",1,A2148+1))</f>
        <v>.</v>
      </c>
      <c r="B2149" s="244" t="str">
        <f t="shared" si="33"/>
        <v/>
      </c>
    </row>
    <row r="2150" spans="1:2" x14ac:dyDescent="0.2">
      <c r="A2150" t="str">
        <f>IF(C2150&amp;G2150&amp;D2150&lt;&gt;'Funnel setup'!$K$3&amp;'Funnel setup'!$K$4&amp;'Funnel setup'!$K$6,".",IF(A2149=".",1,A2149+1))</f>
        <v>.</v>
      </c>
      <c r="B2150" s="244" t="str">
        <f t="shared" si="33"/>
        <v/>
      </c>
    </row>
    <row r="2151" spans="1:2" x14ac:dyDescent="0.2">
      <c r="A2151" t="str">
        <f>IF(C2151&amp;G2151&amp;D2151&lt;&gt;'Funnel setup'!$K$3&amp;'Funnel setup'!$K$4&amp;'Funnel setup'!$K$6,".",IF(A2150=".",1,A2150+1))</f>
        <v>.</v>
      </c>
      <c r="B2151" s="244" t="str">
        <f t="shared" si="33"/>
        <v/>
      </c>
    </row>
    <row r="2152" spans="1:2" x14ac:dyDescent="0.2">
      <c r="A2152" t="str">
        <f>IF(C2152&amp;G2152&amp;D2152&lt;&gt;'Funnel setup'!$K$3&amp;'Funnel setup'!$K$4&amp;'Funnel setup'!$K$6,".",IF(A2151=".",1,A2151+1))</f>
        <v>.</v>
      </c>
      <c r="B2152" s="244" t="str">
        <f t="shared" si="33"/>
        <v/>
      </c>
    </row>
    <row r="2153" spans="1:2" x14ac:dyDescent="0.2">
      <c r="A2153" t="str">
        <f>IF(C2153&amp;G2153&amp;D2153&lt;&gt;'Funnel setup'!$K$3&amp;'Funnel setup'!$K$4&amp;'Funnel setup'!$K$6,".",IF(A2152=".",1,A2152+1))</f>
        <v>.</v>
      </c>
      <c r="B2153" s="244" t="str">
        <f t="shared" si="33"/>
        <v/>
      </c>
    </row>
    <row r="2154" spans="1:2" x14ac:dyDescent="0.2">
      <c r="A2154" t="str">
        <f>IF(C2154&amp;G2154&amp;D2154&lt;&gt;'Funnel setup'!$K$3&amp;'Funnel setup'!$K$4&amp;'Funnel setup'!$K$6,".",IF(A2153=".",1,A2153+1))</f>
        <v>.</v>
      </c>
      <c r="B2154" s="244" t="str">
        <f t="shared" si="33"/>
        <v/>
      </c>
    </row>
    <row r="2155" spans="1:2" x14ac:dyDescent="0.2">
      <c r="A2155" t="str">
        <f>IF(C2155&amp;G2155&amp;D2155&lt;&gt;'Funnel setup'!$K$3&amp;'Funnel setup'!$K$4&amp;'Funnel setup'!$K$6,".",IF(A2154=".",1,A2154+1))</f>
        <v>.</v>
      </c>
      <c r="B2155" s="244" t="str">
        <f t="shared" si="33"/>
        <v/>
      </c>
    </row>
    <row r="2156" spans="1:2" x14ac:dyDescent="0.2">
      <c r="A2156" t="str">
        <f>IF(C2156&amp;G2156&amp;D2156&lt;&gt;'Funnel setup'!$K$3&amp;'Funnel setup'!$K$4&amp;'Funnel setup'!$K$6,".",IF(A2155=".",1,A2155+1))</f>
        <v>.</v>
      </c>
      <c r="B2156" s="244" t="str">
        <f t="shared" si="33"/>
        <v/>
      </c>
    </row>
    <row r="2157" spans="1:2" x14ac:dyDescent="0.2">
      <c r="A2157" t="str">
        <f>IF(C2157&amp;G2157&amp;D2157&lt;&gt;'Funnel setup'!$K$3&amp;'Funnel setup'!$K$4&amp;'Funnel setup'!$K$6,".",IF(A2156=".",1,A2156+1))</f>
        <v>.</v>
      </c>
      <c r="B2157" s="244" t="str">
        <f t="shared" si="33"/>
        <v/>
      </c>
    </row>
    <row r="2158" spans="1:2" x14ac:dyDescent="0.2">
      <c r="A2158" t="str">
        <f>IF(C2158&amp;G2158&amp;D2158&lt;&gt;'Funnel setup'!$K$3&amp;'Funnel setup'!$K$4&amp;'Funnel setup'!$K$6,".",IF(A2157=".",1,A2157+1))</f>
        <v>.</v>
      </c>
      <c r="B2158" s="244" t="str">
        <f t="shared" si="33"/>
        <v/>
      </c>
    </row>
    <row r="2159" spans="1:2" x14ac:dyDescent="0.2">
      <c r="A2159" t="str">
        <f>IF(C2159&amp;G2159&amp;D2159&lt;&gt;'Funnel setup'!$K$3&amp;'Funnel setup'!$K$4&amp;'Funnel setup'!$K$6,".",IF(A2158=".",1,A2158+1))</f>
        <v>.</v>
      </c>
      <c r="B2159" s="244" t="str">
        <f t="shared" si="33"/>
        <v/>
      </c>
    </row>
    <row r="2160" spans="1:2" x14ac:dyDescent="0.2">
      <c r="A2160" t="str">
        <f>IF(C2160&amp;G2160&amp;D2160&lt;&gt;'Funnel setup'!$K$3&amp;'Funnel setup'!$K$4&amp;'Funnel setup'!$K$6,".",IF(A2159=".",1,A2159+1))</f>
        <v>.</v>
      </c>
      <c r="B2160" s="244" t="str">
        <f t="shared" si="33"/>
        <v/>
      </c>
    </row>
    <row r="2161" spans="1:2" x14ac:dyDescent="0.2">
      <c r="A2161" t="str">
        <f>IF(C2161&amp;G2161&amp;D2161&lt;&gt;'Funnel setup'!$K$3&amp;'Funnel setup'!$K$4&amp;'Funnel setup'!$K$6,".",IF(A2160=".",1,A2160+1))</f>
        <v>.</v>
      </c>
      <c r="B2161" s="244" t="str">
        <f t="shared" si="33"/>
        <v/>
      </c>
    </row>
    <row r="2162" spans="1:2" x14ac:dyDescent="0.2">
      <c r="A2162" t="str">
        <f>IF(C2162&amp;G2162&amp;D2162&lt;&gt;'Funnel setup'!$K$3&amp;'Funnel setup'!$K$4&amp;'Funnel setup'!$K$6,".",IF(A2161=".",1,A2161+1))</f>
        <v>.</v>
      </c>
      <c r="B2162" s="244" t="str">
        <f t="shared" si="33"/>
        <v/>
      </c>
    </row>
    <row r="2163" spans="1:2" x14ac:dyDescent="0.2">
      <c r="A2163" t="str">
        <f>IF(C2163&amp;G2163&amp;D2163&lt;&gt;'Funnel setup'!$K$3&amp;'Funnel setup'!$K$4&amp;'Funnel setup'!$K$6,".",IF(A2162=".",1,A2162+1))</f>
        <v>.</v>
      </c>
      <c r="B2163" s="244" t="str">
        <f t="shared" si="33"/>
        <v/>
      </c>
    </row>
    <row r="2164" spans="1:2" x14ac:dyDescent="0.2">
      <c r="A2164" t="str">
        <f>IF(C2164&amp;G2164&amp;D2164&lt;&gt;'Funnel setup'!$K$3&amp;'Funnel setup'!$K$4&amp;'Funnel setup'!$K$6,".",IF(A2163=".",1,A2163+1))</f>
        <v>.</v>
      </c>
      <c r="B2164" s="244" t="str">
        <f t="shared" si="33"/>
        <v/>
      </c>
    </row>
    <row r="2165" spans="1:2" x14ac:dyDescent="0.2">
      <c r="A2165" t="str">
        <f>IF(C2165&amp;G2165&amp;D2165&lt;&gt;'Funnel setup'!$K$3&amp;'Funnel setup'!$K$4&amp;'Funnel setup'!$K$6,".",IF(A2164=".",1,A2164+1))</f>
        <v>.</v>
      </c>
      <c r="B2165" s="244" t="str">
        <f t="shared" si="33"/>
        <v/>
      </c>
    </row>
    <row r="2166" spans="1:2" x14ac:dyDescent="0.2">
      <c r="A2166" t="str">
        <f>IF(C2166&amp;G2166&amp;D2166&lt;&gt;'Funnel setup'!$K$3&amp;'Funnel setup'!$K$4&amp;'Funnel setup'!$K$6,".",IF(A2165=".",1,A2165+1))</f>
        <v>.</v>
      </c>
      <c r="B2166" s="244" t="str">
        <f t="shared" si="33"/>
        <v/>
      </c>
    </row>
    <row r="2167" spans="1:2" x14ac:dyDescent="0.2">
      <c r="A2167" t="str">
        <f>IF(C2167&amp;G2167&amp;D2167&lt;&gt;'Funnel setup'!$K$3&amp;'Funnel setup'!$K$4&amp;'Funnel setup'!$K$6,".",IF(A2166=".",1,A2166+1))</f>
        <v>.</v>
      </c>
      <c r="B2167" s="244" t="str">
        <f t="shared" si="33"/>
        <v/>
      </c>
    </row>
    <row r="2168" spans="1:2" x14ac:dyDescent="0.2">
      <c r="A2168" t="str">
        <f>IF(C2168&amp;G2168&amp;D2168&lt;&gt;'Funnel setup'!$K$3&amp;'Funnel setup'!$K$4&amp;'Funnel setup'!$K$6,".",IF(A2167=".",1,A2167+1))</f>
        <v>.</v>
      </c>
      <c r="B2168" s="244" t="str">
        <f t="shared" si="33"/>
        <v/>
      </c>
    </row>
    <row r="2169" spans="1:2" x14ac:dyDescent="0.2">
      <c r="A2169" t="str">
        <f>IF(C2169&amp;G2169&amp;D2169&lt;&gt;'Funnel setup'!$K$3&amp;'Funnel setup'!$K$4&amp;'Funnel setup'!$K$6,".",IF(A2168=".",1,A2168+1))</f>
        <v>.</v>
      </c>
      <c r="B2169" s="244" t="str">
        <f t="shared" si="33"/>
        <v/>
      </c>
    </row>
    <row r="2170" spans="1:2" x14ac:dyDescent="0.2">
      <c r="A2170" t="str">
        <f>IF(C2170&amp;G2170&amp;D2170&lt;&gt;'Funnel setup'!$K$3&amp;'Funnel setup'!$K$4&amp;'Funnel setup'!$K$6,".",IF(A2169=".",1,A2169+1))</f>
        <v>.</v>
      </c>
      <c r="B2170" s="244" t="str">
        <f t="shared" si="33"/>
        <v/>
      </c>
    </row>
    <row r="2171" spans="1:2" x14ac:dyDescent="0.2">
      <c r="A2171" t="str">
        <f>IF(C2171&amp;G2171&amp;D2171&lt;&gt;'Funnel setup'!$K$3&amp;'Funnel setup'!$K$4&amp;'Funnel setup'!$K$6,".",IF(A2170=".",1,A2170+1))</f>
        <v>.</v>
      </c>
      <c r="B2171" s="244" t="str">
        <f t="shared" si="33"/>
        <v/>
      </c>
    </row>
    <row r="2172" spans="1:2" x14ac:dyDescent="0.2">
      <c r="A2172" t="str">
        <f>IF(C2172&amp;G2172&amp;D2172&lt;&gt;'Funnel setup'!$K$3&amp;'Funnel setup'!$K$4&amp;'Funnel setup'!$K$6,".",IF(A2171=".",1,A2171+1))</f>
        <v>.</v>
      </c>
      <c r="B2172" s="244" t="str">
        <f t="shared" si="33"/>
        <v/>
      </c>
    </row>
    <row r="2173" spans="1:2" x14ac:dyDescent="0.2">
      <c r="A2173" t="str">
        <f>IF(C2173&amp;G2173&amp;D2173&lt;&gt;'Funnel setup'!$K$3&amp;'Funnel setup'!$K$4&amp;'Funnel setup'!$K$6,".",IF(A2172=".",1,A2172+1))</f>
        <v>.</v>
      </c>
      <c r="B2173" s="244" t="str">
        <f t="shared" si="33"/>
        <v/>
      </c>
    </row>
    <row r="2174" spans="1:2" x14ac:dyDescent="0.2">
      <c r="A2174" t="str">
        <f>IF(C2174&amp;G2174&amp;D2174&lt;&gt;'Funnel setup'!$K$3&amp;'Funnel setup'!$K$4&amp;'Funnel setup'!$K$6,".",IF(A2173=".",1,A2173+1))</f>
        <v>.</v>
      </c>
      <c r="B2174" s="244" t="str">
        <f t="shared" si="33"/>
        <v/>
      </c>
    </row>
    <row r="2175" spans="1:2" x14ac:dyDescent="0.2">
      <c r="A2175" t="str">
        <f>IF(C2175&amp;G2175&amp;D2175&lt;&gt;'Funnel setup'!$K$3&amp;'Funnel setup'!$K$4&amp;'Funnel setup'!$K$6,".",IF(A2174=".",1,A2174+1))</f>
        <v>.</v>
      </c>
      <c r="B2175" s="244" t="str">
        <f t="shared" si="33"/>
        <v/>
      </c>
    </row>
    <row r="2176" spans="1:2" x14ac:dyDescent="0.2">
      <c r="A2176" t="str">
        <f>IF(C2176&amp;G2176&amp;D2176&lt;&gt;'Funnel setup'!$K$3&amp;'Funnel setup'!$K$4&amp;'Funnel setup'!$K$6,".",IF(A2175=".",1,A2175+1))</f>
        <v>.</v>
      </c>
      <c r="B2176" s="244" t="str">
        <f t="shared" si="33"/>
        <v/>
      </c>
    </row>
    <row r="2177" spans="1:2" x14ac:dyDescent="0.2">
      <c r="A2177" t="str">
        <f>IF(C2177&amp;G2177&amp;D2177&lt;&gt;'Funnel setup'!$K$3&amp;'Funnel setup'!$K$4&amp;'Funnel setup'!$K$6,".",IF(A2176=".",1,A2176+1))</f>
        <v>.</v>
      </c>
      <c r="B2177" s="244" t="str">
        <f t="shared" si="33"/>
        <v/>
      </c>
    </row>
    <row r="2178" spans="1:2" x14ac:dyDescent="0.2">
      <c r="A2178" t="str">
        <f>IF(C2178&amp;G2178&amp;D2178&lt;&gt;'Funnel setup'!$K$3&amp;'Funnel setup'!$K$4&amp;'Funnel setup'!$K$6,".",IF(A2177=".",1,A2177+1))</f>
        <v>.</v>
      </c>
      <c r="B2178" s="244" t="str">
        <f t="shared" ref="B2178:B2241" si="34">C2178&amp;D2178&amp;F2178&amp;G2178</f>
        <v/>
      </c>
    </row>
    <row r="2179" spans="1:2" x14ac:dyDescent="0.2">
      <c r="A2179" t="str">
        <f>IF(C2179&amp;G2179&amp;D2179&lt;&gt;'Funnel setup'!$K$3&amp;'Funnel setup'!$K$4&amp;'Funnel setup'!$K$6,".",IF(A2178=".",1,A2178+1))</f>
        <v>.</v>
      </c>
      <c r="B2179" s="244" t="str">
        <f t="shared" si="34"/>
        <v/>
      </c>
    </row>
    <row r="2180" spans="1:2" x14ac:dyDescent="0.2">
      <c r="A2180" t="str">
        <f>IF(C2180&amp;G2180&amp;D2180&lt;&gt;'Funnel setup'!$K$3&amp;'Funnel setup'!$K$4&amp;'Funnel setup'!$K$6,".",IF(A2179=".",1,A2179+1))</f>
        <v>.</v>
      </c>
      <c r="B2180" s="244" t="str">
        <f t="shared" si="34"/>
        <v/>
      </c>
    </row>
    <row r="2181" spans="1:2" x14ac:dyDescent="0.2">
      <c r="A2181" t="str">
        <f>IF(C2181&amp;G2181&amp;D2181&lt;&gt;'Funnel setup'!$K$3&amp;'Funnel setup'!$K$4&amp;'Funnel setup'!$K$6,".",IF(A2180=".",1,A2180+1))</f>
        <v>.</v>
      </c>
      <c r="B2181" s="244" t="str">
        <f t="shared" si="34"/>
        <v/>
      </c>
    </row>
    <row r="2182" spans="1:2" x14ac:dyDescent="0.2">
      <c r="A2182" t="str">
        <f>IF(C2182&amp;G2182&amp;D2182&lt;&gt;'Funnel setup'!$K$3&amp;'Funnel setup'!$K$4&amp;'Funnel setup'!$K$6,".",IF(A2181=".",1,A2181+1))</f>
        <v>.</v>
      </c>
      <c r="B2182" s="244" t="str">
        <f t="shared" si="34"/>
        <v/>
      </c>
    </row>
    <row r="2183" spans="1:2" x14ac:dyDescent="0.2">
      <c r="A2183" t="str">
        <f>IF(C2183&amp;G2183&amp;D2183&lt;&gt;'Funnel setup'!$K$3&amp;'Funnel setup'!$K$4&amp;'Funnel setup'!$K$6,".",IF(A2182=".",1,A2182+1))</f>
        <v>.</v>
      </c>
      <c r="B2183" s="244" t="str">
        <f t="shared" si="34"/>
        <v/>
      </c>
    </row>
    <row r="2184" spans="1:2" x14ac:dyDescent="0.2">
      <c r="A2184" t="str">
        <f>IF(C2184&amp;G2184&amp;D2184&lt;&gt;'Funnel setup'!$K$3&amp;'Funnel setup'!$K$4&amp;'Funnel setup'!$K$6,".",IF(A2183=".",1,A2183+1))</f>
        <v>.</v>
      </c>
      <c r="B2184" s="244" t="str">
        <f t="shared" si="34"/>
        <v/>
      </c>
    </row>
    <row r="2185" spans="1:2" x14ac:dyDescent="0.2">
      <c r="A2185" t="str">
        <f>IF(C2185&amp;G2185&amp;D2185&lt;&gt;'Funnel setup'!$K$3&amp;'Funnel setup'!$K$4&amp;'Funnel setup'!$K$6,".",IF(A2184=".",1,A2184+1))</f>
        <v>.</v>
      </c>
      <c r="B2185" s="244" t="str">
        <f t="shared" si="34"/>
        <v/>
      </c>
    </row>
    <row r="2186" spans="1:2" x14ac:dyDescent="0.2">
      <c r="A2186" t="str">
        <f>IF(C2186&amp;G2186&amp;D2186&lt;&gt;'Funnel setup'!$K$3&amp;'Funnel setup'!$K$4&amp;'Funnel setup'!$K$6,".",IF(A2185=".",1,A2185+1))</f>
        <v>.</v>
      </c>
      <c r="B2186" s="244" t="str">
        <f t="shared" si="34"/>
        <v/>
      </c>
    </row>
    <row r="2187" spans="1:2" x14ac:dyDescent="0.2">
      <c r="A2187" t="str">
        <f>IF(C2187&amp;G2187&amp;D2187&lt;&gt;'Funnel setup'!$K$3&amp;'Funnel setup'!$K$4&amp;'Funnel setup'!$K$6,".",IF(A2186=".",1,A2186+1))</f>
        <v>.</v>
      </c>
      <c r="B2187" s="244" t="str">
        <f t="shared" si="34"/>
        <v/>
      </c>
    </row>
    <row r="2188" spans="1:2" x14ac:dyDescent="0.2">
      <c r="A2188" t="str">
        <f>IF(C2188&amp;G2188&amp;D2188&lt;&gt;'Funnel setup'!$K$3&amp;'Funnel setup'!$K$4&amp;'Funnel setup'!$K$6,".",IF(A2187=".",1,A2187+1))</f>
        <v>.</v>
      </c>
      <c r="B2188" s="244" t="str">
        <f t="shared" si="34"/>
        <v/>
      </c>
    </row>
    <row r="2189" spans="1:2" x14ac:dyDescent="0.2">
      <c r="A2189" t="str">
        <f>IF(C2189&amp;G2189&amp;D2189&lt;&gt;'Funnel setup'!$K$3&amp;'Funnel setup'!$K$4&amp;'Funnel setup'!$K$6,".",IF(A2188=".",1,A2188+1))</f>
        <v>.</v>
      </c>
      <c r="B2189" s="244" t="str">
        <f t="shared" si="34"/>
        <v/>
      </c>
    </row>
    <row r="2190" spans="1:2" x14ac:dyDescent="0.2">
      <c r="A2190" t="str">
        <f>IF(C2190&amp;G2190&amp;D2190&lt;&gt;'Funnel setup'!$K$3&amp;'Funnel setup'!$K$4&amp;'Funnel setup'!$K$6,".",IF(A2189=".",1,A2189+1))</f>
        <v>.</v>
      </c>
      <c r="B2190" s="244" t="str">
        <f t="shared" si="34"/>
        <v/>
      </c>
    </row>
    <row r="2191" spans="1:2" x14ac:dyDescent="0.2">
      <c r="A2191" t="str">
        <f>IF(C2191&amp;G2191&amp;D2191&lt;&gt;'Funnel setup'!$K$3&amp;'Funnel setup'!$K$4&amp;'Funnel setup'!$K$6,".",IF(A2190=".",1,A2190+1))</f>
        <v>.</v>
      </c>
      <c r="B2191" s="244" t="str">
        <f t="shared" si="34"/>
        <v/>
      </c>
    </row>
    <row r="2192" spans="1:2" x14ac:dyDescent="0.2">
      <c r="A2192" t="str">
        <f>IF(C2192&amp;G2192&amp;D2192&lt;&gt;'Funnel setup'!$K$3&amp;'Funnel setup'!$K$4&amp;'Funnel setup'!$K$6,".",IF(A2191=".",1,A2191+1))</f>
        <v>.</v>
      </c>
      <c r="B2192" s="244" t="str">
        <f t="shared" si="34"/>
        <v/>
      </c>
    </row>
    <row r="2193" spans="1:2" x14ac:dyDescent="0.2">
      <c r="A2193" t="str">
        <f>IF(C2193&amp;G2193&amp;D2193&lt;&gt;'Funnel setup'!$K$3&amp;'Funnel setup'!$K$4&amp;'Funnel setup'!$K$6,".",IF(A2192=".",1,A2192+1))</f>
        <v>.</v>
      </c>
      <c r="B2193" s="244" t="str">
        <f t="shared" si="34"/>
        <v/>
      </c>
    </row>
    <row r="2194" spans="1:2" x14ac:dyDescent="0.2">
      <c r="A2194" t="str">
        <f>IF(C2194&amp;G2194&amp;D2194&lt;&gt;'Funnel setup'!$K$3&amp;'Funnel setup'!$K$4&amp;'Funnel setup'!$K$6,".",IF(A2193=".",1,A2193+1))</f>
        <v>.</v>
      </c>
      <c r="B2194" s="244" t="str">
        <f t="shared" si="34"/>
        <v/>
      </c>
    </row>
    <row r="2195" spans="1:2" x14ac:dyDescent="0.2">
      <c r="A2195" t="str">
        <f>IF(C2195&amp;G2195&amp;D2195&lt;&gt;'Funnel setup'!$K$3&amp;'Funnel setup'!$K$4&amp;'Funnel setup'!$K$6,".",IF(A2194=".",1,A2194+1))</f>
        <v>.</v>
      </c>
      <c r="B2195" s="244" t="str">
        <f t="shared" si="34"/>
        <v/>
      </c>
    </row>
    <row r="2196" spans="1:2" x14ac:dyDescent="0.2">
      <c r="A2196" t="str">
        <f>IF(C2196&amp;G2196&amp;D2196&lt;&gt;'Funnel setup'!$K$3&amp;'Funnel setup'!$K$4&amp;'Funnel setup'!$K$6,".",IF(A2195=".",1,A2195+1))</f>
        <v>.</v>
      </c>
      <c r="B2196" s="244" t="str">
        <f t="shared" si="34"/>
        <v/>
      </c>
    </row>
    <row r="2197" spans="1:2" x14ac:dyDescent="0.2">
      <c r="A2197" t="str">
        <f>IF(C2197&amp;G2197&amp;D2197&lt;&gt;'Funnel setup'!$K$3&amp;'Funnel setup'!$K$4&amp;'Funnel setup'!$K$6,".",IF(A2196=".",1,A2196+1))</f>
        <v>.</v>
      </c>
      <c r="B2197" s="244" t="str">
        <f t="shared" si="34"/>
        <v/>
      </c>
    </row>
    <row r="2198" spans="1:2" x14ac:dyDescent="0.2">
      <c r="A2198" t="str">
        <f>IF(C2198&amp;G2198&amp;D2198&lt;&gt;'Funnel setup'!$K$3&amp;'Funnel setup'!$K$4&amp;'Funnel setup'!$K$6,".",IF(A2197=".",1,A2197+1))</f>
        <v>.</v>
      </c>
      <c r="B2198" s="244" t="str">
        <f t="shared" si="34"/>
        <v/>
      </c>
    </row>
    <row r="2199" spans="1:2" x14ac:dyDescent="0.2">
      <c r="A2199" t="str">
        <f>IF(C2199&amp;G2199&amp;D2199&lt;&gt;'Funnel setup'!$K$3&amp;'Funnel setup'!$K$4&amp;'Funnel setup'!$K$6,".",IF(A2198=".",1,A2198+1))</f>
        <v>.</v>
      </c>
      <c r="B2199" s="244" t="str">
        <f t="shared" si="34"/>
        <v/>
      </c>
    </row>
    <row r="2200" spans="1:2" x14ac:dyDescent="0.2">
      <c r="A2200" t="str">
        <f>IF(C2200&amp;G2200&amp;D2200&lt;&gt;'Funnel setup'!$K$3&amp;'Funnel setup'!$K$4&amp;'Funnel setup'!$K$6,".",IF(A2199=".",1,A2199+1))</f>
        <v>.</v>
      </c>
      <c r="B2200" s="244" t="str">
        <f t="shared" si="34"/>
        <v/>
      </c>
    </row>
    <row r="2201" spans="1:2" x14ac:dyDescent="0.2">
      <c r="A2201" t="str">
        <f>IF(C2201&amp;G2201&amp;D2201&lt;&gt;'Funnel setup'!$K$3&amp;'Funnel setup'!$K$4&amp;'Funnel setup'!$K$6,".",IF(A2200=".",1,A2200+1))</f>
        <v>.</v>
      </c>
      <c r="B2201" s="244" t="str">
        <f t="shared" si="34"/>
        <v/>
      </c>
    </row>
    <row r="2202" spans="1:2" x14ac:dyDescent="0.2">
      <c r="A2202" t="str">
        <f>IF(C2202&amp;G2202&amp;D2202&lt;&gt;'Funnel setup'!$K$3&amp;'Funnel setup'!$K$4&amp;'Funnel setup'!$K$6,".",IF(A2201=".",1,A2201+1))</f>
        <v>.</v>
      </c>
      <c r="B2202" s="244" t="str">
        <f t="shared" si="34"/>
        <v/>
      </c>
    </row>
    <row r="2203" spans="1:2" x14ac:dyDescent="0.2">
      <c r="A2203" t="str">
        <f>IF(C2203&amp;G2203&amp;D2203&lt;&gt;'Funnel setup'!$K$3&amp;'Funnel setup'!$K$4&amp;'Funnel setup'!$K$6,".",IF(A2202=".",1,A2202+1))</f>
        <v>.</v>
      </c>
      <c r="B2203" s="244" t="str">
        <f t="shared" si="34"/>
        <v/>
      </c>
    </row>
    <row r="2204" spans="1:2" x14ac:dyDescent="0.2">
      <c r="A2204" t="str">
        <f>IF(C2204&amp;G2204&amp;D2204&lt;&gt;'Funnel setup'!$K$3&amp;'Funnel setup'!$K$4&amp;'Funnel setup'!$K$6,".",IF(A2203=".",1,A2203+1))</f>
        <v>.</v>
      </c>
      <c r="B2204" s="244" t="str">
        <f t="shared" si="34"/>
        <v/>
      </c>
    </row>
    <row r="2205" spans="1:2" x14ac:dyDescent="0.2">
      <c r="A2205" t="str">
        <f>IF(C2205&amp;G2205&amp;D2205&lt;&gt;'Funnel setup'!$K$3&amp;'Funnel setup'!$K$4&amp;'Funnel setup'!$K$6,".",IF(A2204=".",1,A2204+1))</f>
        <v>.</v>
      </c>
      <c r="B2205" s="244" t="str">
        <f t="shared" si="34"/>
        <v/>
      </c>
    </row>
    <row r="2206" spans="1:2" x14ac:dyDescent="0.2">
      <c r="A2206" t="str">
        <f>IF(C2206&amp;G2206&amp;D2206&lt;&gt;'Funnel setup'!$K$3&amp;'Funnel setup'!$K$4&amp;'Funnel setup'!$K$6,".",IF(A2205=".",1,A2205+1))</f>
        <v>.</v>
      </c>
      <c r="B2206" s="244" t="str">
        <f t="shared" si="34"/>
        <v/>
      </c>
    </row>
    <row r="2207" spans="1:2" x14ac:dyDescent="0.2">
      <c r="A2207" t="str">
        <f>IF(C2207&amp;G2207&amp;D2207&lt;&gt;'Funnel setup'!$K$3&amp;'Funnel setup'!$K$4&amp;'Funnel setup'!$K$6,".",IF(A2206=".",1,A2206+1))</f>
        <v>.</v>
      </c>
      <c r="B2207" s="244" t="str">
        <f t="shared" si="34"/>
        <v/>
      </c>
    </row>
    <row r="2208" spans="1:2" x14ac:dyDescent="0.2">
      <c r="A2208" t="str">
        <f>IF(C2208&amp;G2208&amp;D2208&lt;&gt;'Funnel setup'!$K$3&amp;'Funnel setup'!$K$4&amp;'Funnel setup'!$K$6,".",IF(A2207=".",1,A2207+1))</f>
        <v>.</v>
      </c>
      <c r="B2208" s="244" t="str">
        <f t="shared" si="34"/>
        <v/>
      </c>
    </row>
    <row r="2209" spans="1:2" x14ac:dyDescent="0.2">
      <c r="A2209" t="str">
        <f>IF(C2209&amp;G2209&amp;D2209&lt;&gt;'Funnel setup'!$K$3&amp;'Funnel setup'!$K$4&amp;'Funnel setup'!$K$6,".",IF(A2208=".",1,A2208+1))</f>
        <v>.</v>
      </c>
      <c r="B2209" s="244" t="str">
        <f t="shared" si="34"/>
        <v/>
      </c>
    </row>
    <row r="2210" spans="1:2" x14ac:dyDescent="0.2">
      <c r="A2210" t="str">
        <f>IF(C2210&amp;G2210&amp;D2210&lt;&gt;'Funnel setup'!$K$3&amp;'Funnel setup'!$K$4&amp;'Funnel setup'!$K$6,".",IF(A2209=".",1,A2209+1))</f>
        <v>.</v>
      </c>
      <c r="B2210" s="244" t="str">
        <f t="shared" si="34"/>
        <v/>
      </c>
    </row>
    <row r="2211" spans="1:2" x14ac:dyDescent="0.2">
      <c r="A2211" t="str">
        <f>IF(C2211&amp;G2211&amp;D2211&lt;&gt;'Funnel setup'!$K$3&amp;'Funnel setup'!$K$4&amp;'Funnel setup'!$K$6,".",IF(A2210=".",1,A2210+1))</f>
        <v>.</v>
      </c>
      <c r="B2211" s="244" t="str">
        <f t="shared" si="34"/>
        <v/>
      </c>
    </row>
    <row r="2212" spans="1:2" x14ac:dyDescent="0.2">
      <c r="A2212" t="str">
        <f>IF(C2212&amp;G2212&amp;D2212&lt;&gt;'Funnel setup'!$K$3&amp;'Funnel setup'!$K$4&amp;'Funnel setup'!$K$6,".",IF(A2211=".",1,A2211+1))</f>
        <v>.</v>
      </c>
      <c r="B2212" s="244" t="str">
        <f t="shared" si="34"/>
        <v/>
      </c>
    </row>
    <row r="2213" spans="1:2" x14ac:dyDescent="0.2">
      <c r="A2213" t="str">
        <f>IF(C2213&amp;G2213&amp;D2213&lt;&gt;'Funnel setup'!$K$3&amp;'Funnel setup'!$K$4&amp;'Funnel setup'!$K$6,".",IF(A2212=".",1,A2212+1))</f>
        <v>.</v>
      </c>
      <c r="B2213" s="244" t="str">
        <f t="shared" si="34"/>
        <v/>
      </c>
    </row>
    <row r="2214" spans="1:2" x14ac:dyDescent="0.2">
      <c r="A2214" t="str">
        <f>IF(C2214&amp;G2214&amp;D2214&lt;&gt;'Funnel setup'!$K$3&amp;'Funnel setup'!$K$4&amp;'Funnel setup'!$K$6,".",IF(A2213=".",1,A2213+1))</f>
        <v>.</v>
      </c>
      <c r="B2214" s="244" t="str">
        <f t="shared" si="34"/>
        <v/>
      </c>
    </row>
    <row r="2215" spans="1:2" x14ac:dyDescent="0.2">
      <c r="A2215" t="str">
        <f>IF(C2215&amp;G2215&amp;D2215&lt;&gt;'Funnel setup'!$K$3&amp;'Funnel setup'!$K$4&amp;'Funnel setup'!$K$6,".",IF(A2214=".",1,A2214+1))</f>
        <v>.</v>
      </c>
      <c r="B2215" s="244" t="str">
        <f t="shared" si="34"/>
        <v/>
      </c>
    </row>
    <row r="2216" spans="1:2" x14ac:dyDescent="0.2">
      <c r="A2216" t="str">
        <f>IF(C2216&amp;G2216&amp;D2216&lt;&gt;'Funnel setup'!$K$3&amp;'Funnel setup'!$K$4&amp;'Funnel setup'!$K$6,".",IF(A2215=".",1,A2215+1))</f>
        <v>.</v>
      </c>
      <c r="B2216" s="244" t="str">
        <f t="shared" si="34"/>
        <v/>
      </c>
    </row>
    <row r="2217" spans="1:2" x14ac:dyDescent="0.2">
      <c r="A2217" t="str">
        <f>IF(C2217&amp;G2217&amp;D2217&lt;&gt;'Funnel setup'!$K$3&amp;'Funnel setup'!$K$4&amp;'Funnel setup'!$K$6,".",IF(A2216=".",1,A2216+1))</f>
        <v>.</v>
      </c>
      <c r="B2217" s="244" t="str">
        <f t="shared" si="34"/>
        <v/>
      </c>
    </row>
    <row r="2218" spans="1:2" x14ac:dyDescent="0.2">
      <c r="A2218" t="str">
        <f>IF(C2218&amp;G2218&amp;D2218&lt;&gt;'Funnel setup'!$K$3&amp;'Funnel setup'!$K$4&amp;'Funnel setup'!$K$6,".",IF(A2217=".",1,A2217+1))</f>
        <v>.</v>
      </c>
      <c r="B2218" s="244" t="str">
        <f t="shared" si="34"/>
        <v/>
      </c>
    </row>
    <row r="2219" spans="1:2" x14ac:dyDescent="0.2">
      <c r="A2219" t="str">
        <f>IF(C2219&amp;G2219&amp;D2219&lt;&gt;'Funnel setup'!$K$3&amp;'Funnel setup'!$K$4&amp;'Funnel setup'!$K$6,".",IF(A2218=".",1,A2218+1))</f>
        <v>.</v>
      </c>
      <c r="B2219" s="244" t="str">
        <f t="shared" si="34"/>
        <v/>
      </c>
    </row>
    <row r="2220" spans="1:2" x14ac:dyDescent="0.2">
      <c r="A2220" t="str">
        <f>IF(C2220&amp;G2220&amp;D2220&lt;&gt;'Funnel setup'!$K$3&amp;'Funnel setup'!$K$4&amp;'Funnel setup'!$K$6,".",IF(A2219=".",1,A2219+1))</f>
        <v>.</v>
      </c>
      <c r="B2220" s="244" t="str">
        <f t="shared" si="34"/>
        <v/>
      </c>
    </row>
    <row r="2221" spans="1:2" x14ac:dyDescent="0.2">
      <c r="A2221" t="str">
        <f>IF(C2221&amp;G2221&amp;D2221&lt;&gt;'Funnel setup'!$K$3&amp;'Funnel setup'!$K$4&amp;'Funnel setup'!$K$6,".",IF(A2220=".",1,A2220+1))</f>
        <v>.</v>
      </c>
      <c r="B2221" s="244" t="str">
        <f t="shared" si="34"/>
        <v/>
      </c>
    </row>
    <row r="2222" spans="1:2" x14ac:dyDescent="0.2">
      <c r="A2222" t="str">
        <f>IF(C2222&amp;G2222&amp;D2222&lt;&gt;'Funnel setup'!$K$3&amp;'Funnel setup'!$K$4&amp;'Funnel setup'!$K$6,".",IF(A2221=".",1,A2221+1))</f>
        <v>.</v>
      </c>
      <c r="B2222" s="244" t="str">
        <f t="shared" si="34"/>
        <v/>
      </c>
    </row>
    <row r="2223" spans="1:2" x14ac:dyDescent="0.2">
      <c r="A2223" t="str">
        <f>IF(C2223&amp;G2223&amp;D2223&lt;&gt;'Funnel setup'!$K$3&amp;'Funnel setup'!$K$4&amp;'Funnel setup'!$K$6,".",IF(A2222=".",1,A2222+1))</f>
        <v>.</v>
      </c>
      <c r="B2223" s="244" t="str">
        <f t="shared" si="34"/>
        <v/>
      </c>
    </row>
    <row r="2224" spans="1:2" x14ac:dyDescent="0.2">
      <c r="A2224" t="str">
        <f>IF(C2224&amp;G2224&amp;D2224&lt;&gt;'Funnel setup'!$K$3&amp;'Funnel setup'!$K$4&amp;'Funnel setup'!$K$6,".",IF(A2223=".",1,A2223+1))</f>
        <v>.</v>
      </c>
      <c r="B2224" s="244" t="str">
        <f t="shared" si="34"/>
        <v/>
      </c>
    </row>
    <row r="2225" spans="1:2" x14ac:dyDescent="0.2">
      <c r="A2225" t="str">
        <f>IF(C2225&amp;G2225&amp;D2225&lt;&gt;'Funnel setup'!$K$3&amp;'Funnel setup'!$K$4&amp;'Funnel setup'!$K$6,".",IF(A2224=".",1,A2224+1))</f>
        <v>.</v>
      </c>
      <c r="B2225" s="244" t="str">
        <f t="shared" si="34"/>
        <v/>
      </c>
    </row>
    <row r="2226" spans="1:2" x14ac:dyDescent="0.2">
      <c r="A2226" t="str">
        <f>IF(C2226&amp;G2226&amp;D2226&lt;&gt;'Funnel setup'!$K$3&amp;'Funnel setup'!$K$4&amp;'Funnel setup'!$K$6,".",IF(A2225=".",1,A2225+1))</f>
        <v>.</v>
      </c>
      <c r="B2226" s="244" t="str">
        <f t="shared" si="34"/>
        <v/>
      </c>
    </row>
    <row r="2227" spans="1:2" x14ac:dyDescent="0.2">
      <c r="A2227" t="str">
        <f>IF(C2227&amp;G2227&amp;D2227&lt;&gt;'Funnel setup'!$K$3&amp;'Funnel setup'!$K$4&amp;'Funnel setup'!$K$6,".",IF(A2226=".",1,A2226+1))</f>
        <v>.</v>
      </c>
      <c r="B2227" s="244" t="str">
        <f t="shared" si="34"/>
        <v/>
      </c>
    </row>
    <row r="2228" spans="1:2" x14ac:dyDescent="0.2">
      <c r="A2228" t="str">
        <f>IF(C2228&amp;G2228&amp;D2228&lt;&gt;'Funnel setup'!$K$3&amp;'Funnel setup'!$K$4&amp;'Funnel setup'!$K$6,".",IF(A2227=".",1,A2227+1))</f>
        <v>.</v>
      </c>
      <c r="B2228" s="244" t="str">
        <f t="shared" si="34"/>
        <v/>
      </c>
    </row>
    <row r="2229" spans="1:2" x14ac:dyDescent="0.2">
      <c r="A2229" t="str">
        <f>IF(C2229&amp;G2229&amp;D2229&lt;&gt;'Funnel setup'!$K$3&amp;'Funnel setup'!$K$4&amp;'Funnel setup'!$K$6,".",IF(A2228=".",1,A2228+1))</f>
        <v>.</v>
      </c>
      <c r="B2229" s="244" t="str">
        <f t="shared" si="34"/>
        <v/>
      </c>
    </row>
    <row r="2230" spans="1:2" x14ac:dyDescent="0.2">
      <c r="A2230" t="str">
        <f>IF(C2230&amp;G2230&amp;D2230&lt;&gt;'Funnel setup'!$K$3&amp;'Funnel setup'!$K$4&amp;'Funnel setup'!$K$6,".",IF(A2229=".",1,A2229+1))</f>
        <v>.</v>
      </c>
      <c r="B2230" s="244" t="str">
        <f t="shared" si="34"/>
        <v/>
      </c>
    </row>
    <row r="2231" spans="1:2" x14ac:dyDescent="0.2">
      <c r="A2231" t="str">
        <f>IF(C2231&amp;G2231&amp;D2231&lt;&gt;'Funnel setup'!$K$3&amp;'Funnel setup'!$K$4&amp;'Funnel setup'!$K$6,".",IF(A2230=".",1,A2230+1))</f>
        <v>.</v>
      </c>
      <c r="B2231" s="244" t="str">
        <f t="shared" si="34"/>
        <v/>
      </c>
    </row>
    <row r="2232" spans="1:2" x14ac:dyDescent="0.2">
      <c r="A2232" t="str">
        <f>IF(C2232&amp;G2232&amp;D2232&lt;&gt;'Funnel setup'!$K$3&amp;'Funnel setup'!$K$4&amp;'Funnel setup'!$K$6,".",IF(A2231=".",1,A2231+1))</f>
        <v>.</v>
      </c>
      <c r="B2232" s="244" t="str">
        <f t="shared" si="34"/>
        <v/>
      </c>
    </row>
    <row r="2233" spans="1:2" x14ac:dyDescent="0.2">
      <c r="A2233" t="str">
        <f>IF(C2233&amp;G2233&amp;D2233&lt;&gt;'Funnel setup'!$K$3&amp;'Funnel setup'!$K$4&amp;'Funnel setup'!$K$6,".",IF(A2232=".",1,A2232+1))</f>
        <v>.</v>
      </c>
      <c r="B2233" s="244" t="str">
        <f t="shared" si="34"/>
        <v/>
      </c>
    </row>
    <row r="2234" spans="1:2" x14ac:dyDescent="0.2">
      <c r="A2234" t="str">
        <f>IF(C2234&amp;G2234&amp;D2234&lt;&gt;'Funnel setup'!$K$3&amp;'Funnel setup'!$K$4&amp;'Funnel setup'!$K$6,".",IF(A2233=".",1,A2233+1))</f>
        <v>.</v>
      </c>
      <c r="B2234" s="244" t="str">
        <f t="shared" si="34"/>
        <v/>
      </c>
    </row>
    <row r="2235" spans="1:2" x14ac:dyDescent="0.2">
      <c r="A2235" t="str">
        <f>IF(C2235&amp;G2235&amp;D2235&lt;&gt;'Funnel setup'!$K$3&amp;'Funnel setup'!$K$4&amp;'Funnel setup'!$K$6,".",IF(A2234=".",1,A2234+1))</f>
        <v>.</v>
      </c>
      <c r="B2235" s="244" t="str">
        <f t="shared" si="34"/>
        <v/>
      </c>
    </row>
    <row r="2236" spans="1:2" x14ac:dyDescent="0.2">
      <c r="A2236" t="str">
        <f>IF(C2236&amp;G2236&amp;D2236&lt;&gt;'Funnel setup'!$K$3&amp;'Funnel setup'!$K$4&amp;'Funnel setup'!$K$6,".",IF(A2235=".",1,A2235+1))</f>
        <v>.</v>
      </c>
      <c r="B2236" s="244" t="str">
        <f t="shared" si="34"/>
        <v/>
      </c>
    </row>
    <row r="2237" spans="1:2" x14ac:dyDescent="0.2">
      <c r="A2237" t="str">
        <f>IF(C2237&amp;G2237&amp;D2237&lt;&gt;'Funnel setup'!$K$3&amp;'Funnel setup'!$K$4&amp;'Funnel setup'!$K$6,".",IF(A2236=".",1,A2236+1))</f>
        <v>.</v>
      </c>
      <c r="B2237" s="244" t="str">
        <f t="shared" si="34"/>
        <v/>
      </c>
    </row>
    <row r="2238" spans="1:2" x14ac:dyDescent="0.2">
      <c r="A2238" t="str">
        <f>IF(C2238&amp;G2238&amp;D2238&lt;&gt;'Funnel setup'!$K$3&amp;'Funnel setup'!$K$4&amp;'Funnel setup'!$K$6,".",IF(A2237=".",1,A2237+1))</f>
        <v>.</v>
      </c>
      <c r="B2238" s="244" t="str">
        <f t="shared" si="34"/>
        <v/>
      </c>
    </row>
    <row r="2239" spans="1:2" x14ac:dyDescent="0.2">
      <c r="A2239" t="str">
        <f>IF(C2239&amp;G2239&amp;D2239&lt;&gt;'Funnel setup'!$K$3&amp;'Funnel setup'!$K$4&amp;'Funnel setup'!$K$6,".",IF(A2238=".",1,A2238+1))</f>
        <v>.</v>
      </c>
      <c r="B2239" s="244" t="str">
        <f t="shared" si="34"/>
        <v/>
      </c>
    </row>
    <row r="2240" spans="1:2" x14ac:dyDescent="0.2">
      <c r="A2240" t="str">
        <f>IF(C2240&amp;G2240&amp;D2240&lt;&gt;'Funnel setup'!$K$3&amp;'Funnel setup'!$K$4&amp;'Funnel setup'!$K$6,".",IF(A2239=".",1,A2239+1))</f>
        <v>.</v>
      </c>
      <c r="B2240" s="244" t="str">
        <f t="shared" si="34"/>
        <v/>
      </c>
    </row>
    <row r="2241" spans="1:2" x14ac:dyDescent="0.2">
      <c r="A2241" t="str">
        <f>IF(C2241&amp;G2241&amp;D2241&lt;&gt;'Funnel setup'!$K$3&amp;'Funnel setup'!$K$4&amp;'Funnel setup'!$K$6,".",IF(A2240=".",1,A2240+1))</f>
        <v>.</v>
      </c>
      <c r="B2241" s="244" t="str">
        <f t="shared" si="34"/>
        <v/>
      </c>
    </row>
    <row r="2242" spans="1:2" x14ac:dyDescent="0.2">
      <c r="A2242" t="str">
        <f>IF(C2242&amp;G2242&amp;D2242&lt;&gt;'Funnel setup'!$K$3&amp;'Funnel setup'!$K$4&amp;'Funnel setup'!$K$6,".",IF(A2241=".",1,A2241+1))</f>
        <v>.</v>
      </c>
      <c r="B2242" s="244" t="str">
        <f t="shared" ref="B2242:B2305" si="35">C2242&amp;D2242&amp;F2242&amp;G2242</f>
        <v/>
      </c>
    </row>
    <row r="2243" spans="1:2" x14ac:dyDescent="0.2">
      <c r="A2243" t="str">
        <f>IF(C2243&amp;G2243&amp;D2243&lt;&gt;'Funnel setup'!$K$3&amp;'Funnel setup'!$K$4&amp;'Funnel setup'!$K$6,".",IF(A2242=".",1,A2242+1))</f>
        <v>.</v>
      </c>
      <c r="B2243" s="244" t="str">
        <f t="shared" si="35"/>
        <v/>
      </c>
    </row>
    <row r="2244" spans="1:2" x14ac:dyDescent="0.2">
      <c r="A2244" t="str">
        <f>IF(C2244&amp;G2244&amp;D2244&lt;&gt;'Funnel setup'!$K$3&amp;'Funnel setup'!$K$4&amp;'Funnel setup'!$K$6,".",IF(A2243=".",1,A2243+1))</f>
        <v>.</v>
      </c>
      <c r="B2244" s="244" t="str">
        <f t="shared" si="35"/>
        <v/>
      </c>
    </row>
    <row r="2245" spans="1:2" x14ac:dyDescent="0.2">
      <c r="A2245" t="str">
        <f>IF(C2245&amp;G2245&amp;D2245&lt;&gt;'Funnel setup'!$K$3&amp;'Funnel setup'!$K$4&amp;'Funnel setup'!$K$6,".",IF(A2244=".",1,A2244+1))</f>
        <v>.</v>
      </c>
      <c r="B2245" s="244" t="str">
        <f t="shared" si="35"/>
        <v/>
      </c>
    </row>
    <row r="2246" spans="1:2" x14ac:dyDescent="0.2">
      <c r="A2246" t="str">
        <f>IF(C2246&amp;G2246&amp;D2246&lt;&gt;'Funnel setup'!$K$3&amp;'Funnel setup'!$K$4&amp;'Funnel setup'!$K$6,".",IF(A2245=".",1,A2245+1))</f>
        <v>.</v>
      </c>
      <c r="B2246" s="244" t="str">
        <f t="shared" si="35"/>
        <v/>
      </c>
    </row>
    <row r="2247" spans="1:2" x14ac:dyDescent="0.2">
      <c r="A2247" t="str">
        <f>IF(C2247&amp;G2247&amp;D2247&lt;&gt;'Funnel setup'!$K$3&amp;'Funnel setup'!$K$4&amp;'Funnel setup'!$K$6,".",IF(A2246=".",1,A2246+1))</f>
        <v>.</v>
      </c>
      <c r="B2247" s="244" t="str">
        <f t="shared" si="35"/>
        <v/>
      </c>
    </row>
    <row r="2248" spans="1:2" x14ac:dyDescent="0.2">
      <c r="A2248" t="str">
        <f>IF(C2248&amp;G2248&amp;D2248&lt;&gt;'Funnel setup'!$K$3&amp;'Funnel setup'!$K$4&amp;'Funnel setup'!$K$6,".",IF(A2247=".",1,A2247+1))</f>
        <v>.</v>
      </c>
      <c r="B2248" s="244" t="str">
        <f t="shared" si="35"/>
        <v/>
      </c>
    </row>
    <row r="2249" spans="1:2" x14ac:dyDescent="0.2">
      <c r="A2249" t="str">
        <f>IF(C2249&amp;G2249&amp;D2249&lt;&gt;'Funnel setup'!$K$3&amp;'Funnel setup'!$K$4&amp;'Funnel setup'!$K$6,".",IF(A2248=".",1,A2248+1))</f>
        <v>.</v>
      </c>
      <c r="B2249" s="244" t="str">
        <f t="shared" si="35"/>
        <v/>
      </c>
    </row>
    <row r="2250" spans="1:2" x14ac:dyDescent="0.2">
      <c r="A2250" t="str">
        <f>IF(C2250&amp;G2250&amp;D2250&lt;&gt;'Funnel setup'!$K$3&amp;'Funnel setup'!$K$4&amp;'Funnel setup'!$K$6,".",IF(A2249=".",1,A2249+1))</f>
        <v>.</v>
      </c>
      <c r="B2250" s="244" t="str">
        <f t="shared" si="35"/>
        <v/>
      </c>
    </row>
    <row r="2251" spans="1:2" x14ac:dyDescent="0.2">
      <c r="A2251" t="str">
        <f>IF(C2251&amp;G2251&amp;D2251&lt;&gt;'Funnel setup'!$K$3&amp;'Funnel setup'!$K$4&amp;'Funnel setup'!$K$6,".",IF(A2250=".",1,A2250+1))</f>
        <v>.</v>
      </c>
      <c r="B2251" s="244" t="str">
        <f t="shared" si="35"/>
        <v/>
      </c>
    </row>
    <row r="2252" spans="1:2" x14ac:dyDescent="0.2">
      <c r="A2252" t="str">
        <f>IF(C2252&amp;G2252&amp;D2252&lt;&gt;'Funnel setup'!$K$3&amp;'Funnel setup'!$K$4&amp;'Funnel setup'!$K$6,".",IF(A2251=".",1,A2251+1))</f>
        <v>.</v>
      </c>
      <c r="B2252" s="244" t="str">
        <f t="shared" si="35"/>
        <v/>
      </c>
    </row>
    <row r="2253" spans="1:2" x14ac:dyDescent="0.2">
      <c r="A2253" t="str">
        <f>IF(C2253&amp;G2253&amp;D2253&lt;&gt;'Funnel setup'!$K$3&amp;'Funnel setup'!$K$4&amp;'Funnel setup'!$K$6,".",IF(A2252=".",1,A2252+1))</f>
        <v>.</v>
      </c>
      <c r="B2253" s="244" t="str">
        <f t="shared" si="35"/>
        <v/>
      </c>
    </row>
    <row r="2254" spans="1:2" x14ac:dyDescent="0.2">
      <c r="A2254" t="str">
        <f>IF(C2254&amp;G2254&amp;D2254&lt;&gt;'Funnel setup'!$K$3&amp;'Funnel setup'!$K$4&amp;'Funnel setup'!$K$6,".",IF(A2253=".",1,A2253+1))</f>
        <v>.</v>
      </c>
      <c r="B2254" s="244" t="str">
        <f t="shared" si="35"/>
        <v/>
      </c>
    </row>
    <row r="2255" spans="1:2" x14ac:dyDescent="0.2">
      <c r="A2255" t="str">
        <f>IF(C2255&amp;G2255&amp;D2255&lt;&gt;'Funnel setup'!$K$3&amp;'Funnel setup'!$K$4&amp;'Funnel setup'!$K$6,".",IF(A2254=".",1,A2254+1))</f>
        <v>.</v>
      </c>
      <c r="B2255" s="244" t="str">
        <f t="shared" si="35"/>
        <v/>
      </c>
    </row>
    <row r="2256" spans="1:2" x14ac:dyDescent="0.2">
      <c r="A2256" t="str">
        <f>IF(C2256&amp;G2256&amp;D2256&lt;&gt;'Funnel setup'!$K$3&amp;'Funnel setup'!$K$4&amp;'Funnel setup'!$K$6,".",IF(A2255=".",1,A2255+1))</f>
        <v>.</v>
      </c>
      <c r="B2256" s="244" t="str">
        <f t="shared" si="35"/>
        <v/>
      </c>
    </row>
    <row r="2257" spans="1:2" x14ac:dyDescent="0.2">
      <c r="A2257" t="str">
        <f>IF(C2257&amp;G2257&amp;D2257&lt;&gt;'Funnel setup'!$K$3&amp;'Funnel setup'!$K$4&amp;'Funnel setup'!$K$6,".",IF(A2256=".",1,A2256+1))</f>
        <v>.</v>
      </c>
      <c r="B2257" s="244" t="str">
        <f t="shared" si="35"/>
        <v/>
      </c>
    </row>
    <row r="2258" spans="1:2" x14ac:dyDescent="0.2">
      <c r="A2258" t="str">
        <f>IF(C2258&amp;G2258&amp;D2258&lt;&gt;'Funnel setup'!$K$3&amp;'Funnel setup'!$K$4&amp;'Funnel setup'!$K$6,".",IF(A2257=".",1,A2257+1))</f>
        <v>.</v>
      </c>
      <c r="B2258" s="244" t="str">
        <f t="shared" si="35"/>
        <v/>
      </c>
    </row>
    <row r="2259" spans="1:2" x14ac:dyDescent="0.2">
      <c r="A2259" t="str">
        <f>IF(C2259&amp;G2259&amp;D2259&lt;&gt;'Funnel setup'!$K$3&amp;'Funnel setup'!$K$4&amp;'Funnel setup'!$K$6,".",IF(A2258=".",1,A2258+1))</f>
        <v>.</v>
      </c>
      <c r="B2259" s="244" t="str">
        <f t="shared" si="35"/>
        <v/>
      </c>
    </row>
    <row r="2260" spans="1:2" x14ac:dyDescent="0.2">
      <c r="A2260" t="str">
        <f>IF(C2260&amp;G2260&amp;D2260&lt;&gt;'Funnel setup'!$K$3&amp;'Funnel setup'!$K$4&amp;'Funnel setup'!$K$6,".",IF(A2259=".",1,A2259+1))</f>
        <v>.</v>
      </c>
      <c r="B2260" s="244" t="str">
        <f t="shared" si="35"/>
        <v/>
      </c>
    </row>
    <row r="2261" spans="1:2" x14ac:dyDescent="0.2">
      <c r="A2261" t="str">
        <f>IF(C2261&amp;G2261&amp;D2261&lt;&gt;'Funnel setup'!$K$3&amp;'Funnel setup'!$K$4&amp;'Funnel setup'!$K$6,".",IF(A2260=".",1,A2260+1))</f>
        <v>.</v>
      </c>
      <c r="B2261" s="244" t="str">
        <f t="shared" si="35"/>
        <v/>
      </c>
    </row>
    <row r="2262" spans="1:2" x14ac:dyDescent="0.2">
      <c r="A2262" t="str">
        <f>IF(C2262&amp;G2262&amp;D2262&lt;&gt;'Funnel setup'!$K$3&amp;'Funnel setup'!$K$4&amp;'Funnel setup'!$K$6,".",IF(A2261=".",1,A2261+1))</f>
        <v>.</v>
      </c>
      <c r="B2262" s="244" t="str">
        <f t="shared" si="35"/>
        <v/>
      </c>
    </row>
    <row r="2263" spans="1:2" x14ac:dyDescent="0.2">
      <c r="A2263" t="str">
        <f>IF(C2263&amp;G2263&amp;D2263&lt;&gt;'Funnel setup'!$K$3&amp;'Funnel setup'!$K$4&amp;'Funnel setup'!$K$6,".",IF(A2262=".",1,A2262+1))</f>
        <v>.</v>
      </c>
      <c r="B2263" s="244" t="str">
        <f t="shared" si="35"/>
        <v/>
      </c>
    </row>
    <row r="2264" spans="1:2" x14ac:dyDescent="0.2">
      <c r="A2264" t="str">
        <f>IF(C2264&amp;G2264&amp;D2264&lt;&gt;'Funnel setup'!$K$3&amp;'Funnel setup'!$K$4&amp;'Funnel setup'!$K$6,".",IF(A2263=".",1,A2263+1))</f>
        <v>.</v>
      </c>
      <c r="B2264" s="244" t="str">
        <f t="shared" si="35"/>
        <v/>
      </c>
    </row>
    <row r="2265" spans="1:2" x14ac:dyDescent="0.2">
      <c r="A2265" t="str">
        <f>IF(C2265&amp;G2265&amp;D2265&lt;&gt;'Funnel setup'!$K$3&amp;'Funnel setup'!$K$4&amp;'Funnel setup'!$K$6,".",IF(A2264=".",1,A2264+1))</f>
        <v>.</v>
      </c>
      <c r="B2265" s="244" t="str">
        <f t="shared" si="35"/>
        <v/>
      </c>
    </row>
    <row r="2266" spans="1:2" x14ac:dyDescent="0.2">
      <c r="A2266" t="str">
        <f>IF(C2266&amp;G2266&amp;D2266&lt;&gt;'Funnel setup'!$K$3&amp;'Funnel setup'!$K$4&amp;'Funnel setup'!$K$6,".",IF(A2265=".",1,A2265+1))</f>
        <v>.</v>
      </c>
      <c r="B2266" s="244" t="str">
        <f t="shared" si="35"/>
        <v/>
      </c>
    </row>
    <row r="2267" spans="1:2" x14ac:dyDescent="0.2">
      <c r="A2267" t="str">
        <f>IF(C2267&amp;G2267&amp;D2267&lt;&gt;'Funnel setup'!$K$3&amp;'Funnel setup'!$K$4&amp;'Funnel setup'!$K$6,".",IF(A2266=".",1,A2266+1))</f>
        <v>.</v>
      </c>
      <c r="B2267" s="244" t="str">
        <f t="shared" si="35"/>
        <v/>
      </c>
    </row>
    <row r="2268" spans="1:2" x14ac:dyDescent="0.2">
      <c r="A2268" t="str">
        <f>IF(C2268&amp;G2268&amp;D2268&lt;&gt;'Funnel setup'!$K$3&amp;'Funnel setup'!$K$4&amp;'Funnel setup'!$K$6,".",IF(A2267=".",1,A2267+1))</f>
        <v>.</v>
      </c>
      <c r="B2268" s="244" t="str">
        <f t="shared" si="35"/>
        <v/>
      </c>
    </row>
    <row r="2269" spans="1:2" x14ac:dyDescent="0.2">
      <c r="A2269" t="str">
        <f>IF(C2269&amp;G2269&amp;D2269&lt;&gt;'Funnel setup'!$K$3&amp;'Funnel setup'!$K$4&amp;'Funnel setup'!$K$6,".",IF(A2268=".",1,A2268+1))</f>
        <v>.</v>
      </c>
      <c r="B2269" s="244" t="str">
        <f t="shared" si="35"/>
        <v/>
      </c>
    </row>
    <row r="2270" spans="1:2" x14ac:dyDescent="0.2">
      <c r="A2270" t="str">
        <f>IF(C2270&amp;G2270&amp;D2270&lt;&gt;'Funnel setup'!$K$3&amp;'Funnel setup'!$K$4&amp;'Funnel setup'!$K$6,".",IF(A2269=".",1,A2269+1))</f>
        <v>.</v>
      </c>
      <c r="B2270" s="244" t="str">
        <f t="shared" si="35"/>
        <v/>
      </c>
    </row>
    <row r="2271" spans="1:2" x14ac:dyDescent="0.2">
      <c r="A2271" t="str">
        <f>IF(C2271&amp;G2271&amp;D2271&lt;&gt;'Funnel setup'!$K$3&amp;'Funnel setup'!$K$4&amp;'Funnel setup'!$K$6,".",IF(A2270=".",1,A2270+1))</f>
        <v>.</v>
      </c>
      <c r="B2271" s="244" t="str">
        <f t="shared" si="35"/>
        <v/>
      </c>
    </row>
    <row r="2272" spans="1:2" x14ac:dyDescent="0.2">
      <c r="A2272" t="str">
        <f>IF(C2272&amp;G2272&amp;D2272&lt;&gt;'Funnel setup'!$K$3&amp;'Funnel setup'!$K$4&amp;'Funnel setup'!$K$6,".",IF(A2271=".",1,A2271+1))</f>
        <v>.</v>
      </c>
      <c r="B2272" s="244" t="str">
        <f t="shared" si="35"/>
        <v/>
      </c>
    </row>
    <row r="2273" spans="1:2" x14ac:dyDescent="0.2">
      <c r="A2273" t="str">
        <f>IF(C2273&amp;G2273&amp;D2273&lt;&gt;'Funnel setup'!$K$3&amp;'Funnel setup'!$K$4&amp;'Funnel setup'!$K$6,".",IF(A2272=".",1,A2272+1))</f>
        <v>.</v>
      </c>
      <c r="B2273" s="244" t="str">
        <f t="shared" si="35"/>
        <v/>
      </c>
    </row>
    <row r="2274" spans="1:2" x14ac:dyDescent="0.2">
      <c r="A2274" t="str">
        <f>IF(C2274&amp;G2274&amp;D2274&lt;&gt;'Funnel setup'!$K$3&amp;'Funnel setup'!$K$4&amp;'Funnel setup'!$K$6,".",IF(A2273=".",1,A2273+1))</f>
        <v>.</v>
      </c>
      <c r="B2274" s="244" t="str">
        <f t="shared" si="35"/>
        <v/>
      </c>
    </row>
    <row r="2275" spans="1:2" x14ac:dyDescent="0.2">
      <c r="A2275" t="str">
        <f>IF(C2275&amp;G2275&amp;D2275&lt;&gt;'Funnel setup'!$K$3&amp;'Funnel setup'!$K$4&amp;'Funnel setup'!$K$6,".",IF(A2274=".",1,A2274+1))</f>
        <v>.</v>
      </c>
      <c r="B2275" s="244" t="str">
        <f t="shared" si="35"/>
        <v/>
      </c>
    </row>
    <row r="2276" spans="1:2" x14ac:dyDescent="0.2">
      <c r="A2276" t="str">
        <f>IF(C2276&amp;G2276&amp;D2276&lt;&gt;'Funnel setup'!$K$3&amp;'Funnel setup'!$K$4&amp;'Funnel setup'!$K$6,".",IF(A2275=".",1,A2275+1))</f>
        <v>.</v>
      </c>
      <c r="B2276" s="244" t="str">
        <f t="shared" si="35"/>
        <v/>
      </c>
    </row>
    <row r="2277" spans="1:2" x14ac:dyDescent="0.2">
      <c r="A2277" t="str">
        <f>IF(C2277&amp;G2277&amp;D2277&lt;&gt;'Funnel setup'!$K$3&amp;'Funnel setup'!$K$4&amp;'Funnel setup'!$K$6,".",IF(A2276=".",1,A2276+1))</f>
        <v>.</v>
      </c>
      <c r="B2277" s="244" t="str">
        <f t="shared" si="35"/>
        <v/>
      </c>
    </row>
    <row r="2278" spans="1:2" x14ac:dyDescent="0.2">
      <c r="A2278" t="str">
        <f>IF(C2278&amp;G2278&amp;D2278&lt;&gt;'Funnel setup'!$K$3&amp;'Funnel setup'!$K$4&amp;'Funnel setup'!$K$6,".",IF(A2277=".",1,A2277+1))</f>
        <v>.</v>
      </c>
      <c r="B2278" s="244" t="str">
        <f t="shared" si="35"/>
        <v/>
      </c>
    </row>
    <row r="2279" spans="1:2" x14ac:dyDescent="0.2">
      <c r="A2279" t="str">
        <f>IF(C2279&amp;G2279&amp;D2279&lt;&gt;'Funnel setup'!$K$3&amp;'Funnel setup'!$K$4&amp;'Funnel setup'!$K$6,".",IF(A2278=".",1,A2278+1))</f>
        <v>.</v>
      </c>
      <c r="B2279" s="244" t="str">
        <f t="shared" si="35"/>
        <v/>
      </c>
    </row>
    <row r="2280" spans="1:2" x14ac:dyDescent="0.2">
      <c r="A2280" t="str">
        <f>IF(C2280&amp;G2280&amp;D2280&lt;&gt;'Funnel setup'!$K$3&amp;'Funnel setup'!$K$4&amp;'Funnel setup'!$K$6,".",IF(A2279=".",1,A2279+1))</f>
        <v>.</v>
      </c>
      <c r="B2280" s="244" t="str">
        <f t="shared" si="35"/>
        <v/>
      </c>
    </row>
    <row r="2281" spans="1:2" x14ac:dyDescent="0.2">
      <c r="A2281" t="str">
        <f>IF(C2281&amp;G2281&amp;D2281&lt;&gt;'Funnel setup'!$K$3&amp;'Funnel setup'!$K$4&amp;'Funnel setup'!$K$6,".",IF(A2280=".",1,A2280+1))</f>
        <v>.</v>
      </c>
      <c r="B2281" s="244" t="str">
        <f t="shared" si="35"/>
        <v/>
      </c>
    </row>
    <row r="2282" spans="1:2" x14ac:dyDescent="0.2">
      <c r="A2282" t="str">
        <f>IF(C2282&amp;G2282&amp;D2282&lt;&gt;'Funnel setup'!$K$3&amp;'Funnel setup'!$K$4&amp;'Funnel setup'!$K$6,".",IF(A2281=".",1,A2281+1))</f>
        <v>.</v>
      </c>
      <c r="B2282" s="244" t="str">
        <f t="shared" si="35"/>
        <v/>
      </c>
    </row>
    <row r="2283" spans="1:2" x14ac:dyDescent="0.2">
      <c r="A2283" t="str">
        <f>IF(C2283&amp;G2283&amp;D2283&lt;&gt;'Funnel setup'!$K$3&amp;'Funnel setup'!$K$4&amp;'Funnel setup'!$K$6,".",IF(A2282=".",1,A2282+1))</f>
        <v>.</v>
      </c>
      <c r="B2283" s="244" t="str">
        <f t="shared" si="35"/>
        <v/>
      </c>
    </row>
    <row r="2284" spans="1:2" x14ac:dyDescent="0.2">
      <c r="A2284" t="str">
        <f>IF(C2284&amp;G2284&amp;D2284&lt;&gt;'Funnel setup'!$K$3&amp;'Funnel setup'!$K$4&amp;'Funnel setup'!$K$6,".",IF(A2283=".",1,A2283+1))</f>
        <v>.</v>
      </c>
      <c r="B2284" s="244" t="str">
        <f t="shared" si="35"/>
        <v/>
      </c>
    </row>
    <row r="2285" spans="1:2" x14ac:dyDescent="0.2">
      <c r="A2285" t="str">
        <f>IF(C2285&amp;G2285&amp;D2285&lt;&gt;'Funnel setup'!$K$3&amp;'Funnel setup'!$K$4&amp;'Funnel setup'!$K$6,".",IF(A2284=".",1,A2284+1))</f>
        <v>.</v>
      </c>
      <c r="B2285" s="244" t="str">
        <f t="shared" si="35"/>
        <v/>
      </c>
    </row>
    <row r="2286" spans="1:2" x14ac:dyDescent="0.2">
      <c r="A2286" t="str">
        <f>IF(C2286&amp;G2286&amp;D2286&lt;&gt;'Funnel setup'!$K$3&amp;'Funnel setup'!$K$4&amp;'Funnel setup'!$K$6,".",IF(A2285=".",1,A2285+1))</f>
        <v>.</v>
      </c>
      <c r="B2286" s="244" t="str">
        <f t="shared" si="35"/>
        <v/>
      </c>
    </row>
    <row r="2287" spans="1:2" x14ac:dyDescent="0.2">
      <c r="A2287" t="str">
        <f>IF(C2287&amp;G2287&amp;D2287&lt;&gt;'Funnel setup'!$K$3&amp;'Funnel setup'!$K$4&amp;'Funnel setup'!$K$6,".",IF(A2286=".",1,A2286+1))</f>
        <v>.</v>
      </c>
      <c r="B2287" s="244" t="str">
        <f t="shared" si="35"/>
        <v/>
      </c>
    </row>
    <row r="2288" spans="1:2" x14ac:dyDescent="0.2">
      <c r="A2288" t="str">
        <f>IF(C2288&amp;G2288&amp;D2288&lt;&gt;'Funnel setup'!$K$3&amp;'Funnel setup'!$K$4&amp;'Funnel setup'!$K$6,".",IF(A2287=".",1,A2287+1))</f>
        <v>.</v>
      </c>
      <c r="B2288" s="244" t="str">
        <f t="shared" si="35"/>
        <v/>
      </c>
    </row>
    <row r="2289" spans="1:2" x14ac:dyDescent="0.2">
      <c r="A2289" t="str">
        <f>IF(C2289&amp;G2289&amp;D2289&lt;&gt;'Funnel setup'!$K$3&amp;'Funnel setup'!$K$4&amp;'Funnel setup'!$K$6,".",IF(A2288=".",1,A2288+1))</f>
        <v>.</v>
      </c>
      <c r="B2289" s="244" t="str">
        <f t="shared" si="35"/>
        <v/>
      </c>
    </row>
    <row r="2290" spans="1:2" x14ac:dyDescent="0.2">
      <c r="A2290" t="str">
        <f>IF(C2290&amp;G2290&amp;D2290&lt;&gt;'Funnel setup'!$K$3&amp;'Funnel setup'!$K$4&amp;'Funnel setup'!$K$6,".",IF(A2289=".",1,A2289+1))</f>
        <v>.</v>
      </c>
      <c r="B2290" s="244" t="str">
        <f t="shared" si="35"/>
        <v/>
      </c>
    </row>
    <row r="2291" spans="1:2" x14ac:dyDescent="0.2">
      <c r="A2291" t="str">
        <f>IF(C2291&amp;G2291&amp;D2291&lt;&gt;'Funnel setup'!$K$3&amp;'Funnel setup'!$K$4&amp;'Funnel setup'!$K$6,".",IF(A2290=".",1,A2290+1))</f>
        <v>.</v>
      </c>
      <c r="B2291" s="244" t="str">
        <f t="shared" si="35"/>
        <v/>
      </c>
    </row>
    <row r="2292" spans="1:2" x14ac:dyDescent="0.2">
      <c r="A2292" t="str">
        <f>IF(C2292&amp;G2292&amp;D2292&lt;&gt;'Funnel setup'!$K$3&amp;'Funnel setup'!$K$4&amp;'Funnel setup'!$K$6,".",IF(A2291=".",1,A2291+1))</f>
        <v>.</v>
      </c>
      <c r="B2292" s="244" t="str">
        <f t="shared" si="35"/>
        <v/>
      </c>
    </row>
    <row r="2293" spans="1:2" x14ac:dyDescent="0.2">
      <c r="A2293" t="str">
        <f>IF(C2293&amp;G2293&amp;D2293&lt;&gt;'Funnel setup'!$K$3&amp;'Funnel setup'!$K$4&amp;'Funnel setup'!$K$6,".",IF(A2292=".",1,A2292+1))</f>
        <v>.</v>
      </c>
      <c r="B2293" s="244" t="str">
        <f t="shared" si="35"/>
        <v/>
      </c>
    </row>
    <row r="2294" spans="1:2" x14ac:dyDescent="0.2">
      <c r="A2294" t="str">
        <f>IF(C2294&amp;G2294&amp;D2294&lt;&gt;'Funnel setup'!$K$3&amp;'Funnel setup'!$K$4&amp;'Funnel setup'!$K$6,".",IF(A2293=".",1,A2293+1))</f>
        <v>.</v>
      </c>
      <c r="B2294" s="244" t="str">
        <f t="shared" si="35"/>
        <v/>
      </c>
    </row>
    <row r="2295" spans="1:2" x14ac:dyDescent="0.2">
      <c r="A2295" t="str">
        <f>IF(C2295&amp;G2295&amp;D2295&lt;&gt;'Funnel setup'!$K$3&amp;'Funnel setup'!$K$4&amp;'Funnel setup'!$K$6,".",IF(A2294=".",1,A2294+1))</f>
        <v>.</v>
      </c>
      <c r="B2295" s="244" t="str">
        <f t="shared" si="35"/>
        <v/>
      </c>
    </row>
    <row r="2296" spans="1:2" x14ac:dyDescent="0.2">
      <c r="A2296" t="str">
        <f>IF(C2296&amp;G2296&amp;D2296&lt;&gt;'Funnel setup'!$K$3&amp;'Funnel setup'!$K$4&amp;'Funnel setup'!$K$6,".",IF(A2295=".",1,A2295+1))</f>
        <v>.</v>
      </c>
      <c r="B2296" s="244" t="str">
        <f t="shared" si="35"/>
        <v/>
      </c>
    </row>
    <row r="2297" spans="1:2" x14ac:dyDescent="0.2">
      <c r="A2297" t="str">
        <f>IF(C2297&amp;G2297&amp;D2297&lt;&gt;'Funnel setup'!$K$3&amp;'Funnel setup'!$K$4&amp;'Funnel setup'!$K$6,".",IF(A2296=".",1,A2296+1))</f>
        <v>.</v>
      </c>
      <c r="B2297" s="244" t="str">
        <f t="shared" si="35"/>
        <v/>
      </c>
    </row>
    <row r="2298" spans="1:2" x14ac:dyDescent="0.2">
      <c r="A2298" t="str">
        <f>IF(C2298&amp;G2298&amp;D2298&lt;&gt;'Funnel setup'!$K$3&amp;'Funnel setup'!$K$4&amp;'Funnel setup'!$K$6,".",IF(A2297=".",1,A2297+1))</f>
        <v>.</v>
      </c>
      <c r="B2298" s="244" t="str">
        <f t="shared" si="35"/>
        <v/>
      </c>
    </row>
    <row r="2299" spans="1:2" x14ac:dyDescent="0.2">
      <c r="A2299" t="str">
        <f>IF(C2299&amp;G2299&amp;D2299&lt;&gt;'Funnel setup'!$K$3&amp;'Funnel setup'!$K$4&amp;'Funnel setup'!$K$6,".",IF(A2298=".",1,A2298+1))</f>
        <v>.</v>
      </c>
      <c r="B2299" s="244" t="str">
        <f t="shared" si="35"/>
        <v/>
      </c>
    </row>
    <row r="2300" spans="1:2" x14ac:dyDescent="0.2">
      <c r="A2300" t="str">
        <f>IF(C2300&amp;G2300&amp;D2300&lt;&gt;'Funnel setup'!$K$3&amp;'Funnel setup'!$K$4&amp;'Funnel setup'!$K$6,".",IF(A2299=".",1,A2299+1))</f>
        <v>.</v>
      </c>
      <c r="B2300" s="244" t="str">
        <f t="shared" si="35"/>
        <v/>
      </c>
    </row>
    <row r="2301" spans="1:2" x14ac:dyDescent="0.2">
      <c r="A2301" t="str">
        <f>IF(C2301&amp;G2301&amp;D2301&lt;&gt;'Funnel setup'!$K$3&amp;'Funnel setup'!$K$4&amp;'Funnel setup'!$K$6,".",IF(A2300=".",1,A2300+1))</f>
        <v>.</v>
      </c>
      <c r="B2301" s="244" t="str">
        <f t="shared" si="35"/>
        <v/>
      </c>
    </row>
    <row r="2302" spans="1:2" x14ac:dyDescent="0.2">
      <c r="A2302" t="str">
        <f>IF(C2302&amp;G2302&amp;D2302&lt;&gt;'Funnel setup'!$K$3&amp;'Funnel setup'!$K$4&amp;'Funnel setup'!$K$6,".",IF(A2301=".",1,A2301+1))</f>
        <v>.</v>
      </c>
      <c r="B2302" s="244" t="str">
        <f t="shared" si="35"/>
        <v/>
      </c>
    </row>
    <row r="2303" spans="1:2" x14ac:dyDescent="0.2">
      <c r="A2303" t="str">
        <f>IF(C2303&amp;G2303&amp;D2303&lt;&gt;'Funnel setup'!$K$3&amp;'Funnel setup'!$K$4&amp;'Funnel setup'!$K$6,".",IF(A2302=".",1,A2302+1))</f>
        <v>.</v>
      </c>
      <c r="B2303" s="244" t="str">
        <f t="shared" si="35"/>
        <v/>
      </c>
    </row>
    <row r="2304" spans="1:2" x14ac:dyDescent="0.2">
      <c r="A2304" t="str">
        <f>IF(C2304&amp;G2304&amp;D2304&lt;&gt;'Funnel setup'!$K$3&amp;'Funnel setup'!$K$4&amp;'Funnel setup'!$K$6,".",IF(A2303=".",1,A2303+1))</f>
        <v>.</v>
      </c>
      <c r="B2304" s="244" t="str">
        <f t="shared" si="35"/>
        <v/>
      </c>
    </row>
    <row r="2305" spans="1:2" x14ac:dyDescent="0.2">
      <c r="A2305" t="str">
        <f>IF(C2305&amp;G2305&amp;D2305&lt;&gt;'Funnel setup'!$K$3&amp;'Funnel setup'!$K$4&amp;'Funnel setup'!$K$6,".",IF(A2304=".",1,A2304+1))</f>
        <v>.</v>
      </c>
      <c r="B2305" s="244" t="str">
        <f t="shared" si="35"/>
        <v/>
      </c>
    </row>
    <row r="2306" spans="1:2" x14ac:dyDescent="0.2">
      <c r="A2306" t="str">
        <f>IF(C2306&amp;G2306&amp;D2306&lt;&gt;'Funnel setup'!$K$3&amp;'Funnel setup'!$K$4&amp;'Funnel setup'!$K$6,".",IF(A2305=".",1,A2305+1))</f>
        <v>.</v>
      </c>
      <c r="B2306" s="244" t="str">
        <f t="shared" ref="B2306:B2369" si="36">C2306&amp;D2306&amp;F2306&amp;G2306</f>
        <v/>
      </c>
    </row>
    <row r="2307" spans="1:2" x14ac:dyDescent="0.2">
      <c r="A2307" t="str">
        <f>IF(C2307&amp;G2307&amp;D2307&lt;&gt;'Funnel setup'!$K$3&amp;'Funnel setup'!$K$4&amp;'Funnel setup'!$K$6,".",IF(A2306=".",1,A2306+1))</f>
        <v>.</v>
      </c>
      <c r="B2307" s="244" t="str">
        <f t="shared" si="36"/>
        <v/>
      </c>
    </row>
    <row r="2308" spans="1:2" x14ac:dyDescent="0.2">
      <c r="A2308" t="str">
        <f>IF(C2308&amp;G2308&amp;D2308&lt;&gt;'Funnel setup'!$K$3&amp;'Funnel setup'!$K$4&amp;'Funnel setup'!$K$6,".",IF(A2307=".",1,A2307+1))</f>
        <v>.</v>
      </c>
      <c r="B2308" s="244" t="str">
        <f t="shared" si="36"/>
        <v/>
      </c>
    </row>
    <row r="2309" spans="1:2" x14ac:dyDescent="0.2">
      <c r="A2309" t="str">
        <f>IF(C2309&amp;G2309&amp;D2309&lt;&gt;'Funnel setup'!$K$3&amp;'Funnel setup'!$K$4&amp;'Funnel setup'!$K$6,".",IF(A2308=".",1,A2308+1))</f>
        <v>.</v>
      </c>
      <c r="B2309" s="244" t="str">
        <f t="shared" si="36"/>
        <v/>
      </c>
    </row>
    <row r="2310" spans="1:2" x14ac:dyDescent="0.2">
      <c r="A2310" t="str">
        <f>IF(C2310&amp;G2310&amp;D2310&lt;&gt;'Funnel setup'!$K$3&amp;'Funnel setup'!$K$4&amp;'Funnel setup'!$K$6,".",IF(A2309=".",1,A2309+1))</f>
        <v>.</v>
      </c>
      <c r="B2310" s="244" t="str">
        <f t="shared" si="36"/>
        <v/>
      </c>
    </row>
    <row r="2311" spans="1:2" x14ac:dyDescent="0.2">
      <c r="A2311" t="str">
        <f>IF(C2311&amp;G2311&amp;D2311&lt;&gt;'Funnel setup'!$K$3&amp;'Funnel setup'!$K$4&amp;'Funnel setup'!$K$6,".",IF(A2310=".",1,A2310+1))</f>
        <v>.</v>
      </c>
      <c r="B2311" s="244" t="str">
        <f t="shared" si="36"/>
        <v/>
      </c>
    </row>
    <row r="2312" spans="1:2" x14ac:dyDescent="0.2">
      <c r="A2312" t="str">
        <f>IF(C2312&amp;G2312&amp;D2312&lt;&gt;'Funnel setup'!$K$3&amp;'Funnel setup'!$K$4&amp;'Funnel setup'!$K$6,".",IF(A2311=".",1,A2311+1))</f>
        <v>.</v>
      </c>
      <c r="B2312" s="244" t="str">
        <f t="shared" si="36"/>
        <v/>
      </c>
    </row>
    <row r="2313" spans="1:2" x14ac:dyDescent="0.2">
      <c r="A2313" t="str">
        <f>IF(C2313&amp;G2313&amp;D2313&lt;&gt;'Funnel setup'!$K$3&amp;'Funnel setup'!$K$4&amp;'Funnel setup'!$K$6,".",IF(A2312=".",1,A2312+1))</f>
        <v>.</v>
      </c>
      <c r="B2313" s="244" t="str">
        <f t="shared" si="36"/>
        <v/>
      </c>
    </row>
    <row r="2314" spans="1:2" x14ac:dyDescent="0.2">
      <c r="A2314" t="str">
        <f>IF(C2314&amp;G2314&amp;D2314&lt;&gt;'Funnel setup'!$K$3&amp;'Funnel setup'!$K$4&amp;'Funnel setup'!$K$6,".",IF(A2313=".",1,A2313+1))</f>
        <v>.</v>
      </c>
      <c r="B2314" s="244" t="str">
        <f t="shared" si="36"/>
        <v/>
      </c>
    </row>
    <row r="2315" spans="1:2" x14ac:dyDescent="0.2">
      <c r="A2315" t="str">
        <f>IF(C2315&amp;G2315&amp;D2315&lt;&gt;'Funnel setup'!$K$3&amp;'Funnel setup'!$K$4&amp;'Funnel setup'!$K$6,".",IF(A2314=".",1,A2314+1))</f>
        <v>.</v>
      </c>
      <c r="B2315" s="244" t="str">
        <f t="shared" si="36"/>
        <v/>
      </c>
    </row>
    <row r="2316" spans="1:2" x14ac:dyDescent="0.2">
      <c r="A2316" t="str">
        <f>IF(C2316&amp;G2316&amp;D2316&lt;&gt;'Funnel setup'!$K$3&amp;'Funnel setup'!$K$4&amp;'Funnel setup'!$K$6,".",IF(A2315=".",1,A2315+1))</f>
        <v>.</v>
      </c>
      <c r="B2316" s="244" t="str">
        <f t="shared" si="36"/>
        <v/>
      </c>
    </row>
    <row r="2317" spans="1:2" x14ac:dyDescent="0.2">
      <c r="A2317" t="str">
        <f>IF(C2317&amp;G2317&amp;D2317&lt;&gt;'Funnel setup'!$K$3&amp;'Funnel setup'!$K$4&amp;'Funnel setup'!$K$6,".",IF(A2316=".",1,A2316+1))</f>
        <v>.</v>
      </c>
      <c r="B2317" s="244" t="str">
        <f t="shared" si="36"/>
        <v/>
      </c>
    </row>
    <row r="2318" spans="1:2" x14ac:dyDescent="0.2">
      <c r="A2318" t="str">
        <f>IF(C2318&amp;G2318&amp;D2318&lt;&gt;'Funnel setup'!$K$3&amp;'Funnel setup'!$K$4&amp;'Funnel setup'!$K$6,".",IF(A2317=".",1,A2317+1))</f>
        <v>.</v>
      </c>
      <c r="B2318" s="244" t="str">
        <f t="shared" si="36"/>
        <v/>
      </c>
    </row>
    <row r="2319" spans="1:2" x14ac:dyDescent="0.2">
      <c r="A2319" t="str">
        <f>IF(C2319&amp;G2319&amp;D2319&lt;&gt;'Funnel setup'!$K$3&amp;'Funnel setup'!$K$4&amp;'Funnel setup'!$K$6,".",IF(A2318=".",1,A2318+1))</f>
        <v>.</v>
      </c>
      <c r="B2319" s="244" t="str">
        <f t="shared" si="36"/>
        <v/>
      </c>
    </row>
    <row r="2320" spans="1:2" x14ac:dyDescent="0.2">
      <c r="A2320" t="str">
        <f>IF(C2320&amp;G2320&amp;D2320&lt;&gt;'Funnel setup'!$K$3&amp;'Funnel setup'!$K$4&amp;'Funnel setup'!$K$6,".",IF(A2319=".",1,A2319+1))</f>
        <v>.</v>
      </c>
      <c r="B2320" s="244" t="str">
        <f t="shared" si="36"/>
        <v/>
      </c>
    </row>
    <row r="2321" spans="1:2" x14ac:dyDescent="0.2">
      <c r="A2321" t="str">
        <f>IF(C2321&amp;G2321&amp;D2321&lt;&gt;'Funnel setup'!$K$3&amp;'Funnel setup'!$K$4&amp;'Funnel setup'!$K$6,".",IF(A2320=".",1,A2320+1))</f>
        <v>.</v>
      </c>
      <c r="B2321" s="244" t="str">
        <f t="shared" si="36"/>
        <v/>
      </c>
    </row>
    <row r="2322" spans="1:2" x14ac:dyDescent="0.2">
      <c r="A2322" t="str">
        <f>IF(C2322&amp;G2322&amp;D2322&lt;&gt;'Funnel setup'!$K$3&amp;'Funnel setup'!$K$4&amp;'Funnel setup'!$K$6,".",IF(A2321=".",1,A2321+1))</f>
        <v>.</v>
      </c>
      <c r="B2322" s="244" t="str">
        <f t="shared" si="36"/>
        <v/>
      </c>
    </row>
    <row r="2323" spans="1:2" x14ac:dyDescent="0.2">
      <c r="A2323" t="str">
        <f>IF(C2323&amp;G2323&amp;D2323&lt;&gt;'Funnel setup'!$K$3&amp;'Funnel setup'!$K$4&amp;'Funnel setup'!$K$6,".",IF(A2322=".",1,A2322+1))</f>
        <v>.</v>
      </c>
      <c r="B2323" s="244" t="str">
        <f t="shared" si="36"/>
        <v/>
      </c>
    </row>
    <row r="2324" spans="1:2" x14ac:dyDescent="0.2">
      <c r="A2324" t="str">
        <f>IF(C2324&amp;G2324&amp;D2324&lt;&gt;'Funnel setup'!$K$3&amp;'Funnel setup'!$K$4&amp;'Funnel setup'!$K$6,".",IF(A2323=".",1,A2323+1))</f>
        <v>.</v>
      </c>
      <c r="B2324" s="244" t="str">
        <f t="shared" si="36"/>
        <v/>
      </c>
    </row>
    <row r="2325" spans="1:2" x14ac:dyDescent="0.2">
      <c r="A2325" t="str">
        <f>IF(C2325&amp;G2325&amp;D2325&lt;&gt;'Funnel setup'!$K$3&amp;'Funnel setup'!$K$4&amp;'Funnel setup'!$K$6,".",IF(A2324=".",1,A2324+1))</f>
        <v>.</v>
      </c>
      <c r="B2325" s="244" t="str">
        <f t="shared" si="36"/>
        <v/>
      </c>
    </row>
    <row r="2326" spans="1:2" x14ac:dyDescent="0.2">
      <c r="A2326" t="str">
        <f>IF(C2326&amp;G2326&amp;D2326&lt;&gt;'Funnel setup'!$K$3&amp;'Funnel setup'!$K$4&amp;'Funnel setup'!$K$6,".",IF(A2325=".",1,A2325+1))</f>
        <v>.</v>
      </c>
      <c r="B2326" s="244" t="str">
        <f t="shared" si="36"/>
        <v/>
      </c>
    </row>
    <row r="2327" spans="1:2" x14ac:dyDescent="0.2">
      <c r="A2327" t="str">
        <f>IF(C2327&amp;G2327&amp;D2327&lt;&gt;'Funnel setup'!$K$3&amp;'Funnel setup'!$K$4&amp;'Funnel setup'!$K$6,".",IF(A2326=".",1,A2326+1))</f>
        <v>.</v>
      </c>
      <c r="B2327" s="244" t="str">
        <f t="shared" si="36"/>
        <v/>
      </c>
    </row>
    <row r="2328" spans="1:2" x14ac:dyDescent="0.2">
      <c r="A2328" t="str">
        <f>IF(C2328&amp;G2328&amp;D2328&lt;&gt;'Funnel setup'!$K$3&amp;'Funnel setup'!$K$4&amp;'Funnel setup'!$K$6,".",IF(A2327=".",1,A2327+1))</f>
        <v>.</v>
      </c>
      <c r="B2328" s="244" t="str">
        <f t="shared" si="36"/>
        <v/>
      </c>
    </row>
    <row r="2329" spans="1:2" x14ac:dyDescent="0.2">
      <c r="A2329" t="str">
        <f>IF(C2329&amp;G2329&amp;D2329&lt;&gt;'Funnel setup'!$K$3&amp;'Funnel setup'!$K$4&amp;'Funnel setup'!$K$6,".",IF(A2328=".",1,A2328+1))</f>
        <v>.</v>
      </c>
      <c r="B2329" s="244" t="str">
        <f t="shared" si="36"/>
        <v/>
      </c>
    </row>
    <row r="2330" spans="1:2" x14ac:dyDescent="0.2">
      <c r="A2330" t="str">
        <f>IF(C2330&amp;G2330&amp;D2330&lt;&gt;'Funnel setup'!$K$3&amp;'Funnel setup'!$K$4&amp;'Funnel setup'!$K$6,".",IF(A2329=".",1,A2329+1))</f>
        <v>.</v>
      </c>
      <c r="B2330" s="244" t="str">
        <f t="shared" si="36"/>
        <v/>
      </c>
    </row>
    <row r="2331" spans="1:2" x14ac:dyDescent="0.2">
      <c r="A2331" t="str">
        <f>IF(C2331&amp;G2331&amp;D2331&lt;&gt;'Funnel setup'!$K$3&amp;'Funnel setup'!$K$4&amp;'Funnel setup'!$K$6,".",IF(A2330=".",1,A2330+1))</f>
        <v>.</v>
      </c>
      <c r="B2331" s="244" t="str">
        <f t="shared" si="36"/>
        <v/>
      </c>
    </row>
    <row r="2332" spans="1:2" x14ac:dyDescent="0.2">
      <c r="A2332" t="str">
        <f>IF(C2332&amp;G2332&amp;D2332&lt;&gt;'Funnel setup'!$K$3&amp;'Funnel setup'!$K$4&amp;'Funnel setup'!$K$6,".",IF(A2331=".",1,A2331+1))</f>
        <v>.</v>
      </c>
      <c r="B2332" s="244" t="str">
        <f t="shared" si="36"/>
        <v/>
      </c>
    </row>
    <row r="2333" spans="1:2" x14ac:dyDescent="0.2">
      <c r="A2333" t="str">
        <f>IF(C2333&amp;G2333&amp;D2333&lt;&gt;'Funnel setup'!$K$3&amp;'Funnel setup'!$K$4&amp;'Funnel setup'!$K$6,".",IF(A2332=".",1,A2332+1))</f>
        <v>.</v>
      </c>
      <c r="B2333" s="244" t="str">
        <f t="shared" si="36"/>
        <v/>
      </c>
    </row>
    <row r="2334" spans="1:2" x14ac:dyDescent="0.2">
      <c r="A2334" t="str">
        <f>IF(C2334&amp;G2334&amp;D2334&lt;&gt;'Funnel setup'!$K$3&amp;'Funnel setup'!$K$4&amp;'Funnel setup'!$K$6,".",IF(A2333=".",1,A2333+1))</f>
        <v>.</v>
      </c>
      <c r="B2334" s="244" t="str">
        <f t="shared" si="36"/>
        <v/>
      </c>
    </row>
    <row r="2335" spans="1:2" x14ac:dyDescent="0.2">
      <c r="A2335" t="str">
        <f>IF(C2335&amp;G2335&amp;D2335&lt;&gt;'Funnel setup'!$K$3&amp;'Funnel setup'!$K$4&amp;'Funnel setup'!$K$6,".",IF(A2334=".",1,A2334+1))</f>
        <v>.</v>
      </c>
      <c r="B2335" s="244" t="str">
        <f t="shared" si="36"/>
        <v/>
      </c>
    </row>
    <row r="2336" spans="1:2" x14ac:dyDescent="0.2">
      <c r="A2336" t="str">
        <f>IF(C2336&amp;G2336&amp;D2336&lt;&gt;'Funnel setup'!$K$3&amp;'Funnel setup'!$K$4&amp;'Funnel setup'!$K$6,".",IF(A2335=".",1,A2335+1))</f>
        <v>.</v>
      </c>
      <c r="B2336" s="244" t="str">
        <f t="shared" si="36"/>
        <v/>
      </c>
    </row>
    <row r="2337" spans="1:2" x14ac:dyDescent="0.2">
      <c r="A2337" t="str">
        <f>IF(C2337&amp;G2337&amp;D2337&lt;&gt;'Funnel setup'!$K$3&amp;'Funnel setup'!$K$4&amp;'Funnel setup'!$K$6,".",IF(A2336=".",1,A2336+1))</f>
        <v>.</v>
      </c>
      <c r="B2337" s="244" t="str">
        <f t="shared" si="36"/>
        <v/>
      </c>
    </row>
    <row r="2338" spans="1:2" x14ac:dyDescent="0.2">
      <c r="A2338" t="str">
        <f>IF(C2338&amp;G2338&amp;D2338&lt;&gt;'Funnel setup'!$K$3&amp;'Funnel setup'!$K$4&amp;'Funnel setup'!$K$6,".",IF(A2337=".",1,A2337+1))</f>
        <v>.</v>
      </c>
      <c r="B2338" s="244" t="str">
        <f t="shared" si="36"/>
        <v/>
      </c>
    </row>
    <row r="2339" spans="1:2" x14ac:dyDescent="0.2">
      <c r="A2339" t="str">
        <f>IF(C2339&amp;G2339&amp;D2339&lt;&gt;'Funnel setup'!$K$3&amp;'Funnel setup'!$K$4&amp;'Funnel setup'!$K$6,".",IF(A2338=".",1,A2338+1))</f>
        <v>.</v>
      </c>
      <c r="B2339" s="244" t="str">
        <f t="shared" si="36"/>
        <v/>
      </c>
    </row>
    <row r="2340" spans="1:2" x14ac:dyDescent="0.2">
      <c r="A2340" t="str">
        <f>IF(C2340&amp;G2340&amp;D2340&lt;&gt;'Funnel setup'!$K$3&amp;'Funnel setup'!$K$4&amp;'Funnel setup'!$K$6,".",IF(A2339=".",1,A2339+1))</f>
        <v>.</v>
      </c>
      <c r="B2340" s="244" t="str">
        <f t="shared" si="36"/>
        <v/>
      </c>
    </row>
    <row r="2341" spans="1:2" x14ac:dyDescent="0.2">
      <c r="A2341" t="str">
        <f>IF(C2341&amp;G2341&amp;D2341&lt;&gt;'Funnel setup'!$K$3&amp;'Funnel setup'!$K$4&amp;'Funnel setup'!$K$6,".",IF(A2340=".",1,A2340+1))</f>
        <v>.</v>
      </c>
      <c r="B2341" s="244" t="str">
        <f t="shared" si="36"/>
        <v/>
      </c>
    </row>
    <row r="2342" spans="1:2" x14ac:dyDescent="0.2">
      <c r="A2342" t="str">
        <f>IF(C2342&amp;G2342&amp;D2342&lt;&gt;'Funnel setup'!$K$3&amp;'Funnel setup'!$K$4&amp;'Funnel setup'!$K$6,".",IF(A2341=".",1,A2341+1))</f>
        <v>.</v>
      </c>
      <c r="B2342" s="244" t="str">
        <f t="shared" si="36"/>
        <v/>
      </c>
    </row>
    <row r="2343" spans="1:2" x14ac:dyDescent="0.2">
      <c r="A2343" t="str">
        <f>IF(C2343&amp;G2343&amp;D2343&lt;&gt;'Funnel setup'!$K$3&amp;'Funnel setup'!$K$4&amp;'Funnel setup'!$K$6,".",IF(A2342=".",1,A2342+1))</f>
        <v>.</v>
      </c>
      <c r="B2343" s="244" t="str">
        <f t="shared" si="36"/>
        <v/>
      </c>
    </row>
    <row r="2344" spans="1:2" x14ac:dyDescent="0.2">
      <c r="A2344" t="str">
        <f>IF(C2344&amp;G2344&amp;D2344&lt;&gt;'Funnel setup'!$K$3&amp;'Funnel setup'!$K$4&amp;'Funnel setup'!$K$6,".",IF(A2343=".",1,A2343+1))</f>
        <v>.</v>
      </c>
      <c r="B2344" s="244" t="str">
        <f t="shared" si="36"/>
        <v/>
      </c>
    </row>
    <row r="2345" spans="1:2" x14ac:dyDescent="0.2">
      <c r="A2345" t="str">
        <f>IF(C2345&amp;G2345&amp;D2345&lt;&gt;'Funnel setup'!$K$3&amp;'Funnel setup'!$K$4&amp;'Funnel setup'!$K$6,".",IF(A2344=".",1,A2344+1))</f>
        <v>.</v>
      </c>
      <c r="B2345" s="244" t="str">
        <f t="shared" si="36"/>
        <v/>
      </c>
    </row>
    <row r="2346" spans="1:2" x14ac:dyDescent="0.2">
      <c r="A2346" t="str">
        <f>IF(C2346&amp;G2346&amp;D2346&lt;&gt;'Funnel setup'!$K$3&amp;'Funnel setup'!$K$4&amp;'Funnel setup'!$K$6,".",IF(A2345=".",1,A2345+1))</f>
        <v>.</v>
      </c>
      <c r="B2346" s="244" t="str">
        <f t="shared" si="36"/>
        <v/>
      </c>
    </row>
    <row r="2347" spans="1:2" x14ac:dyDescent="0.2">
      <c r="A2347" t="str">
        <f>IF(C2347&amp;G2347&amp;D2347&lt;&gt;'Funnel setup'!$K$3&amp;'Funnel setup'!$K$4&amp;'Funnel setup'!$K$6,".",IF(A2346=".",1,A2346+1))</f>
        <v>.</v>
      </c>
      <c r="B2347" s="244" t="str">
        <f t="shared" si="36"/>
        <v/>
      </c>
    </row>
    <row r="2348" spans="1:2" x14ac:dyDescent="0.2">
      <c r="A2348" t="str">
        <f>IF(C2348&amp;G2348&amp;D2348&lt;&gt;'Funnel setup'!$K$3&amp;'Funnel setup'!$K$4&amp;'Funnel setup'!$K$6,".",IF(A2347=".",1,A2347+1))</f>
        <v>.</v>
      </c>
      <c r="B2348" s="244" t="str">
        <f t="shared" si="36"/>
        <v/>
      </c>
    </row>
    <row r="2349" spans="1:2" x14ac:dyDescent="0.2">
      <c r="A2349" t="str">
        <f>IF(C2349&amp;G2349&amp;D2349&lt;&gt;'Funnel setup'!$K$3&amp;'Funnel setup'!$K$4&amp;'Funnel setup'!$K$6,".",IF(A2348=".",1,A2348+1))</f>
        <v>.</v>
      </c>
      <c r="B2349" s="244" t="str">
        <f t="shared" si="36"/>
        <v/>
      </c>
    </row>
    <row r="2350" spans="1:2" x14ac:dyDescent="0.2">
      <c r="A2350" t="str">
        <f>IF(C2350&amp;G2350&amp;D2350&lt;&gt;'Funnel setup'!$K$3&amp;'Funnel setup'!$K$4&amp;'Funnel setup'!$K$6,".",IF(A2349=".",1,A2349+1))</f>
        <v>.</v>
      </c>
      <c r="B2350" s="244" t="str">
        <f t="shared" si="36"/>
        <v/>
      </c>
    </row>
    <row r="2351" spans="1:2" x14ac:dyDescent="0.2">
      <c r="A2351" t="str">
        <f>IF(C2351&amp;G2351&amp;D2351&lt;&gt;'Funnel setup'!$K$3&amp;'Funnel setup'!$K$4&amp;'Funnel setup'!$K$6,".",IF(A2350=".",1,A2350+1))</f>
        <v>.</v>
      </c>
      <c r="B2351" s="244" t="str">
        <f t="shared" si="36"/>
        <v/>
      </c>
    </row>
    <row r="2352" spans="1:2" x14ac:dyDescent="0.2">
      <c r="A2352" t="str">
        <f>IF(C2352&amp;G2352&amp;D2352&lt;&gt;'Funnel setup'!$K$3&amp;'Funnel setup'!$K$4&amp;'Funnel setup'!$K$6,".",IF(A2351=".",1,A2351+1))</f>
        <v>.</v>
      </c>
      <c r="B2352" s="244" t="str">
        <f t="shared" si="36"/>
        <v/>
      </c>
    </row>
    <row r="2353" spans="1:2" x14ac:dyDescent="0.2">
      <c r="A2353" t="str">
        <f>IF(C2353&amp;G2353&amp;D2353&lt;&gt;'Funnel setup'!$K$3&amp;'Funnel setup'!$K$4&amp;'Funnel setup'!$K$6,".",IF(A2352=".",1,A2352+1))</f>
        <v>.</v>
      </c>
      <c r="B2353" s="244" t="str">
        <f t="shared" si="36"/>
        <v/>
      </c>
    </row>
    <row r="2354" spans="1:2" x14ac:dyDescent="0.2">
      <c r="A2354" t="str">
        <f>IF(C2354&amp;G2354&amp;D2354&lt;&gt;'Funnel setup'!$K$3&amp;'Funnel setup'!$K$4&amp;'Funnel setup'!$K$6,".",IF(A2353=".",1,A2353+1))</f>
        <v>.</v>
      </c>
      <c r="B2354" s="244" t="str">
        <f t="shared" si="36"/>
        <v/>
      </c>
    </row>
    <row r="2355" spans="1:2" x14ac:dyDescent="0.2">
      <c r="A2355" t="str">
        <f>IF(C2355&amp;G2355&amp;D2355&lt;&gt;'Funnel setup'!$K$3&amp;'Funnel setup'!$K$4&amp;'Funnel setup'!$K$6,".",IF(A2354=".",1,A2354+1))</f>
        <v>.</v>
      </c>
      <c r="B2355" s="244" t="str">
        <f t="shared" si="36"/>
        <v/>
      </c>
    </row>
    <row r="2356" spans="1:2" x14ac:dyDescent="0.2">
      <c r="A2356" t="str">
        <f>IF(C2356&amp;G2356&amp;D2356&lt;&gt;'Funnel setup'!$K$3&amp;'Funnel setup'!$K$4&amp;'Funnel setup'!$K$6,".",IF(A2355=".",1,A2355+1))</f>
        <v>.</v>
      </c>
      <c r="B2356" s="244" t="str">
        <f t="shared" si="36"/>
        <v/>
      </c>
    </row>
    <row r="2357" spans="1:2" x14ac:dyDescent="0.2">
      <c r="A2357" t="str">
        <f>IF(C2357&amp;G2357&amp;D2357&lt;&gt;'Funnel setup'!$K$3&amp;'Funnel setup'!$K$4&amp;'Funnel setup'!$K$6,".",IF(A2356=".",1,A2356+1))</f>
        <v>.</v>
      </c>
      <c r="B2357" s="244" t="str">
        <f t="shared" si="36"/>
        <v/>
      </c>
    </row>
    <row r="2358" spans="1:2" x14ac:dyDescent="0.2">
      <c r="A2358" t="str">
        <f>IF(C2358&amp;G2358&amp;D2358&lt;&gt;'Funnel setup'!$K$3&amp;'Funnel setup'!$K$4&amp;'Funnel setup'!$K$6,".",IF(A2357=".",1,A2357+1))</f>
        <v>.</v>
      </c>
      <c r="B2358" s="244" t="str">
        <f t="shared" si="36"/>
        <v/>
      </c>
    </row>
    <row r="2359" spans="1:2" x14ac:dyDescent="0.2">
      <c r="A2359" t="str">
        <f>IF(C2359&amp;G2359&amp;D2359&lt;&gt;'Funnel setup'!$K$3&amp;'Funnel setup'!$K$4&amp;'Funnel setup'!$K$6,".",IF(A2358=".",1,A2358+1))</f>
        <v>.</v>
      </c>
      <c r="B2359" s="244" t="str">
        <f t="shared" si="36"/>
        <v/>
      </c>
    </row>
    <row r="2360" spans="1:2" x14ac:dyDescent="0.2">
      <c r="A2360" t="str">
        <f>IF(C2360&amp;G2360&amp;D2360&lt;&gt;'Funnel setup'!$K$3&amp;'Funnel setup'!$K$4&amp;'Funnel setup'!$K$6,".",IF(A2359=".",1,A2359+1))</f>
        <v>.</v>
      </c>
      <c r="B2360" s="244" t="str">
        <f t="shared" si="36"/>
        <v/>
      </c>
    </row>
    <row r="2361" spans="1:2" x14ac:dyDescent="0.2">
      <c r="A2361" t="str">
        <f>IF(C2361&amp;G2361&amp;D2361&lt;&gt;'Funnel setup'!$K$3&amp;'Funnel setup'!$K$4&amp;'Funnel setup'!$K$6,".",IF(A2360=".",1,A2360+1))</f>
        <v>.</v>
      </c>
      <c r="B2361" s="244" t="str">
        <f t="shared" si="36"/>
        <v/>
      </c>
    </row>
    <row r="2362" spans="1:2" x14ac:dyDescent="0.2">
      <c r="A2362" t="str">
        <f>IF(C2362&amp;G2362&amp;D2362&lt;&gt;'Funnel setup'!$K$3&amp;'Funnel setup'!$K$4&amp;'Funnel setup'!$K$6,".",IF(A2361=".",1,A2361+1))</f>
        <v>.</v>
      </c>
      <c r="B2362" s="244" t="str">
        <f t="shared" si="36"/>
        <v/>
      </c>
    </row>
    <row r="2363" spans="1:2" x14ac:dyDescent="0.2">
      <c r="A2363" t="str">
        <f>IF(C2363&amp;G2363&amp;D2363&lt;&gt;'Funnel setup'!$K$3&amp;'Funnel setup'!$K$4&amp;'Funnel setup'!$K$6,".",IF(A2362=".",1,A2362+1))</f>
        <v>.</v>
      </c>
      <c r="B2363" s="244" t="str">
        <f t="shared" si="36"/>
        <v/>
      </c>
    </row>
    <row r="2364" spans="1:2" x14ac:dyDescent="0.2">
      <c r="A2364" t="str">
        <f>IF(C2364&amp;G2364&amp;D2364&lt;&gt;'Funnel setup'!$K$3&amp;'Funnel setup'!$K$4&amp;'Funnel setup'!$K$6,".",IF(A2363=".",1,A2363+1))</f>
        <v>.</v>
      </c>
      <c r="B2364" s="244" t="str">
        <f t="shared" si="36"/>
        <v/>
      </c>
    </row>
    <row r="2365" spans="1:2" x14ac:dyDescent="0.2">
      <c r="A2365" t="str">
        <f>IF(C2365&amp;G2365&amp;D2365&lt;&gt;'Funnel setup'!$K$3&amp;'Funnel setup'!$K$4&amp;'Funnel setup'!$K$6,".",IF(A2364=".",1,A2364+1))</f>
        <v>.</v>
      </c>
      <c r="B2365" s="244" t="str">
        <f t="shared" si="36"/>
        <v/>
      </c>
    </row>
    <row r="2366" spans="1:2" x14ac:dyDescent="0.2">
      <c r="A2366" t="str">
        <f>IF(C2366&amp;G2366&amp;D2366&lt;&gt;'Funnel setup'!$K$3&amp;'Funnel setup'!$K$4&amp;'Funnel setup'!$K$6,".",IF(A2365=".",1,A2365+1))</f>
        <v>.</v>
      </c>
      <c r="B2366" s="244" t="str">
        <f t="shared" si="36"/>
        <v/>
      </c>
    </row>
    <row r="2367" spans="1:2" x14ac:dyDescent="0.2">
      <c r="A2367" t="str">
        <f>IF(C2367&amp;G2367&amp;D2367&lt;&gt;'Funnel setup'!$K$3&amp;'Funnel setup'!$K$4&amp;'Funnel setup'!$K$6,".",IF(A2366=".",1,A2366+1))</f>
        <v>.</v>
      </c>
      <c r="B2367" s="244" t="str">
        <f t="shared" si="36"/>
        <v/>
      </c>
    </row>
    <row r="2368" spans="1:2" x14ac:dyDescent="0.2">
      <c r="A2368" t="str">
        <f>IF(C2368&amp;G2368&amp;D2368&lt;&gt;'Funnel setup'!$K$3&amp;'Funnel setup'!$K$4&amp;'Funnel setup'!$K$6,".",IF(A2367=".",1,A2367+1))</f>
        <v>.</v>
      </c>
      <c r="B2368" s="244" t="str">
        <f t="shared" si="36"/>
        <v/>
      </c>
    </row>
    <row r="2369" spans="1:2" x14ac:dyDescent="0.2">
      <c r="A2369" t="str">
        <f>IF(C2369&amp;G2369&amp;D2369&lt;&gt;'Funnel setup'!$K$3&amp;'Funnel setup'!$K$4&amp;'Funnel setup'!$K$6,".",IF(A2368=".",1,A2368+1))</f>
        <v>.</v>
      </c>
      <c r="B2369" s="244" t="str">
        <f t="shared" si="36"/>
        <v/>
      </c>
    </row>
    <row r="2370" spans="1:2" x14ac:dyDescent="0.2">
      <c r="A2370" t="str">
        <f>IF(C2370&amp;G2370&amp;D2370&lt;&gt;'Funnel setup'!$K$3&amp;'Funnel setup'!$K$4&amp;'Funnel setup'!$K$6,".",IF(A2369=".",1,A2369+1))</f>
        <v>.</v>
      </c>
      <c r="B2370" s="244" t="str">
        <f t="shared" ref="B2370:B2433" si="37">C2370&amp;D2370&amp;F2370&amp;G2370</f>
        <v/>
      </c>
    </row>
    <row r="2371" spans="1:2" x14ac:dyDescent="0.2">
      <c r="A2371" t="str">
        <f>IF(C2371&amp;G2371&amp;D2371&lt;&gt;'Funnel setup'!$K$3&amp;'Funnel setup'!$K$4&amp;'Funnel setup'!$K$6,".",IF(A2370=".",1,A2370+1))</f>
        <v>.</v>
      </c>
      <c r="B2371" s="244" t="str">
        <f t="shared" si="37"/>
        <v/>
      </c>
    </row>
    <row r="2372" spans="1:2" x14ac:dyDescent="0.2">
      <c r="A2372" t="str">
        <f>IF(C2372&amp;G2372&amp;D2372&lt;&gt;'Funnel setup'!$K$3&amp;'Funnel setup'!$K$4&amp;'Funnel setup'!$K$6,".",IF(A2371=".",1,A2371+1))</f>
        <v>.</v>
      </c>
      <c r="B2372" s="244" t="str">
        <f t="shared" si="37"/>
        <v/>
      </c>
    </row>
    <row r="2373" spans="1:2" x14ac:dyDescent="0.2">
      <c r="A2373" t="str">
        <f>IF(C2373&amp;G2373&amp;D2373&lt;&gt;'Funnel setup'!$K$3&amp;'Funnel setup'!$K$4&amp;'Funnel setup'!$K$6,".",IF(A2372=".",1,A2372+1))</f>
        <v>.</v>
      </c>
      <c r="B2373" s="244" t="str">
        <f t="shared" si="37"/>
        <v/>
      </c>
    </row>
    <row r="2374" spans="1:2" x14ac:dyDescent="0.2">
      <c r="A2374" t="str">
        <f>IF(C2374&amp;G2374&amp;D2374&lt;&gt;'Funnel setup'!$K$3&amp;'Funnel setup'!$K$4&amp;'Funnel setup'!$K$6,".",IF(A2373=".",1,A2373+1))</f>
        <v>.</v>
      </c>
      <c r="B2374" s="244" t="str">
        <f t="shared" si="37"/>
        <v/>
      </c>
    </row>
    <row r="2375" spans="1:2" x14ac:dyDescent="0.2">
      <c r="A2375" t="str">
        <f>IF(C2375&amp;G2375&amp;D2375&lt;&gt;'Funnel setup'!$K$3&amp;'Funnel setup'!$K$4&amp;'Funnel setup'!$K$6,".",IF(A2374=".",1,A2374+1))</f>
        <v>.</v>
      </c>
      <c r="B2375" s="244" t="str">
        <f t="shared" si="37"/>
        <v/>
      </c>
    </row>
    <row r="2376" spans="1:2" x14ac:dyDescent="0.2">
      <c r="A2376" t="str">
        <f>IF(C2376&amp;G2376&amp;D2376&lt;&gt;'Funnel setup'!$K$3&amp;'Funnel setup'!$K$4&amp;'Funnel setup'!$K$6,".",IF(A2375=".",1,A2375+1))</f>
        <v>.</v>
      </c>
      <c r="B2376" s="244" t="str">
        <f t="shared" si="37"/>
        <v/>
      </c>
    </row>
    <row r="2377" spans="1:2" x14ac:dyDescent="0.2">
      <c r="A2377" t="str">
        <f>IF(C2377&amp;G2377&amp;D2377&lt;&gt;'Funnel setup'!$K$3&amp;'Funnel setup'!$K$4&amp;'Funnel setup'!$K$6,".",IF(A2376=".",1,A2376+1))</f>
        <v>.</v>
      </c>
      <c r="B2377" s="244" t="str">
        <f t="shared" si="37"/>
        <v/>
      </c>
    </row>
    <row r="2378" spans="1:2" x14ac:dyDescent="0.2">
      <c r="A2378" t="str">
        <f>IF(C2378&amp;G2378&amp;D2378&lt;&gt;'Funnel setup'!$K$3&amp;'Funnel setup'!$K$4&amp;'Funnel setup'!$K$6,".",IF(A2377=".",1,A2377+1))</f>
        <v>.</v>
      </c>
      <c r="B2378" s="244" t="str">
        <f t="shared" si="37"/>
        <v/>
      </c>
    </row>
    <row r="2379" spans="1:2" x14ac:dyDescent="0.2">
      <c r="A2379" t="str">
        <f>IF(C2379&amp;G2379&amp;D2379&lt;&gt;'Funnel setup'!$K$3&amp;'Funnel setup'!$K$4&amp;'Funnel setup'!$K$6,".",IF(A2378=".",1,A2378+1))</f>
        <v>.</v>
      </c>
      <c r="B2379" s="244" t="str">
        <f t="shared" si="37"/>
        <v/>
      </c>
    </row>
    <row r="2380" spans="1:2" x14ac:dyDescent="0.2">
      <c r="A2380" t="str">
        <f>IF(C2380&amp;G2380&amp;D2380&lt;&gt;'Funnel setup'!$K$3&amp;'Funnel setup'!$K$4&amp;'Funnel setup'!$K$6,".",IF(A2379=".",1,A2379+1))</f>
        <v>.</v>
      </c>
      <c r="B2380" s="244" t="str">
        <f t="shared" si="37"/>
        <v/>
      </c>
    </row>
    <row r="2381" spans="1:2" x14ac:dyDescent="0.2">
      <c r="A2381" t="str">
        <f>IF(C2381&amp;G2381&amp;D2381&lt;&gt;'Funnel setup'!$K$3&amp;'Funnel setup'!$K$4&amp;'Funnel setup'!$K$6,".",IF(A2380=".",1,A2380+1))</f>
        <v>.</v>
      </c>
      <c r="B2381" s="244" t="str">
        <f t="shared" si="37"/>
        <v/>
      </c>
    </row>
    <row r="2382" spans="1:2" x14ac:dyDescent="0.2">
      <c r="A2382" t="str">
        <f>IF(C2382&amp;G2382&amp;D2382&lt;&gt;'Funnel setup'!$K$3&amp;'Funnel setup'!$K$4&amp;'Funnel setup'!$K$6,".",IF(A2381=".",1,A2381+1))</f>
        <v>.</v>
      </c>
      <c r="B2382" s="244" t="str">
        <f t="shared" si="37"/>
        <v/>
      </c>
    </row>
    <row r="2383" spans="1:2" x14ac:dyDescent="0.2">
      <c r="A2383" t="str">
        <f>IF(C2383&amp;G2383&amp;D2383&lt;&gt;'Funnel setup'!$K$3&amp;'Funnel setup'!$K$4&amp;'Funnel setup'!$K$6,".",IF(A2382=".",1,A2382+1))</f>
        <v>.</v>
      </c>
      <c r="B2383" s="244" t="str">
        <f t="shared" si="37"/>
        <v/>
      </c>
    </row>
    <row r="2384" spans="1:2" x14ac:dyDescent="0.2">
      <c r="A2384" t="str">
        <f>IF(C2384&amp;G2384&amp;D2384&lt;&gt;'Funnel setup'!$K$3&amp;'Funnel setup'!$K$4&amp;'Funnel setup'!$K$6,".",IF(A2383=".",1,A2383+1))</f>
        <v>.</v>
      </c>
      <c r="B2384" s="244" t="str">
        <f t="shared" si="37"/>
        <v/>
      </c>
    </row>
    <row r="2385" spans="1:2" x14ac:dyDescent="0.2">
      <c r="A2385" t="str">
        <f>IF(C2385&amp;G2385&amp;D2385&lt;&gt;'Funnel setup'!$K$3&amp;'Funnel setup'!$K$4&amp;'Funnel setup'!$K$6,".",IF(A2384=".",1,A2384+1))</f>
        <v>.</v>
      </c>
      <c r="B2385" s="244" t="str">
        <f t="shared" si="37"/>
        <v/>
      </c>
    </row>
    <row r="2386" spans="1:2" x14ac:dyDescent="0.2">
      <c r="A2386" t="str">
        <f>IF(C2386&amp;G2386&amp;D2386&lt;&gt;'Funnel setup'!$K$3&amp;'Funnel setup'!$K$4&amp;'Funnel setup'!$K$6,".",IF(A2385=".",1,A2385+1))</f>
        <v>.</v>
      </c>
      <c r="B2386" s="244" t="str">
        <f t="shared" si="37"/>
        <v/>
      </c>
    </row>
    <row r="2387" spans="1:2" x14ac:dyDescent="0.2">
      <c r="A2387" t="str">
        <f>IF(C2387&amp;G2387&amp;D2387&lt;&gt;'Funnel setup'!$K$3&amp;'Funnel setup'!$K$4&amp;'Funnel setup'!$K$6,".",IF(A2386=".",1,A2386+1))</f>
        <v>.</v>
      </c>
      <c r="B2387" s="244" t="str">
        <f t="shared" si="37"/>
        <v/>
      </c>
    </row>
    <row r="2388" spans="1:2" x14ac:dyDescent="0.2">
      <c r="A2388" t="str">
        <f>IF(C2388&amp;G2388&amp;D2388&lt;&gt;'Funnel setup'!$K$3&amp;'Funnel setup'!$K$4&amp;'Funnel setup'!$K$6,".",IF(A2387=".",1,A2387+1))</f>
        <v>.</v>
      </c>
      <c r="B2388" s="244" t="str">
        <f t="shared" si="37"/>
        <v/>
      </c>
    </row>
    <row r="2389" spans="1:2" x14ac:dyDescent="0.2">
      <c r="A2389" t="str">
        <f>IF(C2389&amp;G2389&amp;D2389&lt;&gt;'Funnel setup'!$K$3&amp;'Funnel setup'!$K$4&amp;'Funnel setup'!$K$6,".",IF(A2388=".",1,A2388+1))</f>
        <v>.</v>
      </c>
      <c r="B2389" s="244" t="str">
        <f t="shared" si="37"/>
        <v/>
      </c>
    </row>
    <row r="2390" spans="1:2" x14ac:dyDescent="0.2">
      <c r="A2390" t="str">
        <f>IF(C2390&amp;G2390&amp;D2390&lt;&gt;'Funnel setup'!$K$3&amp;'Funnel setup'!$K$4&amp;'Funnel setup'!$K$6,".",IF(A2389=".",1,A2389+1))</f>
        <v>.</v>
      </c>
      <c r="B2390" s="244" t="str">
        <f t="shared" si="37"/>
        <v/>
      </c>
    </row>
    <row r="2391" spans="1:2" x14ac:dyDescent="0.2">
      <c r="A2391" t="str">
        <f>IF(C2391&amp;G2391&amp;D2391&lt;&gt;'Funnel setup'!$K$3&amp;'Funnel setup'!$K$4&amp;'Funnel setup'!$K$6,".",IF(A2390=".",1,A2390+1))</f>
        <v>.</v>
      </c>
      <c r="B2391" s="244" t="str">
        <f t="shared" si="37"/>
        <v/>
      </c>
    </row>
    <row r="2392" spans="1:2" x14ac:dyDescent="0.2">
      <c r="A2392" t="str">
        <f>IF(C2392&amp;G2392&amp;D2392&lt;&gt;'Funnel setup'!$K$3&amp;'Funnel setup'!$K$4&amp;'Funnel setup'!$K$6,".",IF(A2391=".",1,A2391+1))</f>
        <v>.</v>
      </c>
      <c r="B2392" s="244" t="str">
        <f t="shared" si="37"/>
        <v/>
      </c>
    </row>
    <row r="2393" spans="1:2" x14ac:dyDescent="0.2">
      <c r="A2393" t="str">
        <f>IF(C2393&amp;G2393&amp;D2393&lt;&gt;'Funnel setup'!$K$3&amp;'Funnel setup'!$K$4&amp;'Funnel setup'!$K$6,".",IF(A2392=".",1,A2392+1))</f>
        <v>.</v>
      </c>
      <c r="B2393" s="244" t="str">
        <f t="shared" si="37"/>
        <v/>
      </c>
    </row>
    <row r="2394" spans="1:2" x14ac:dyDescent="0.2">
      <c r="A2394" t="str">
        <f>IF(C2394&amp;G2394&amp;D2394&lt;&gt;'Funnel setup'!$K$3&amp;'Funnel setup'!$K$4&amp;'Funnel setup'!$K$6,".",IF(A2393=".",1,A2393+1))</f>
        <v>.</v>
      </c>
      <c r="B2394" s="244" t="str">
        <f t="shared" si="37"/>
        <v/>
      </c>
    </row>
    <row r="2395" spans="1:2" x14ac:dyDescent="0.2">
      <c r="A2395" t="str">
        <f>IF(C2395&amp;G2395&amp;D2395&lt;&gt;'Funnel setup'!$K$3&amp;'Funnel setup'!$K$4&amp;'Funnel setup'!$K$6,".",IF(A2394=".",1,A2394+1))</f>
        <v>.</v>
      </c>
      <c r="B2395" s="244" t="str">
        <f t="shared" si="37"/>
        <v/>
      </c>
    </row>
    <row r="2396" spans="1:2" x14ac:dyDescent="0.2">
      <c r="A2396" t="str">
        <f>IF(C2396&amp;G2396&amp;D2396&lt;&gt;'Funnel setup'!$K$3&amp;'Funnel setup'!$K$4&amp;'Funnel setup'!$K$6,".",IF(A2395=".",1,A2395+1))</f>
        <v>.</v>
      </c>
      <c r="B2396" s="244" t="str">
        <f t="shared" si="37"/>
        <v/>
      </c>
    </row>
    <row r="2397" spans="1:2" x14ac:dyDescent="0.2">
      <c r="A2397" t="str">
        <f>IF(C2397&amp;G2397&amp;D2397&lt;&gt;'Funnel setup'!$K$3&amp;'Funnel setup'!$K$4&amp;'Funnel setup'!$K$6,".",IF(A2396=".",1,A2396+1))</f>
        <v>.</v>
      </c>
      <c r="B2397" s="244" t="str">
        <f t="shared" si="37"/>
        <v/>
      </c>
    </row>
    <row r="2398" spans="1:2" x14ac:dyDescent="0.2">
      <c r="A2398" t="str">
        <f>IF(C2398&amp;G2398&amp;D2398&lt;&gt;'Funnel setup'!$K$3&amp;'Funnel setup'!$K$4&amp;'Funnel setup'!$K$6,".",IF(A2397=".",1,A2397+1))</f>
        <v>.</v>
      </c>
      <c r="B2398" s="244" t="str">
        <f t="shared" si="37"/>
        <v/>
      </c>
    </row>
    <row r="2399" spans="1:2" x14ac:dyDescent="0.2">
      <c r="A2399" t="str">
        <f>IF(C2399&amp;G2399&amp;D2399&lt;&gt;'Funnel setup'!$K$3&amp;'Funnel setup'!$K$4&amp;'Funnel setup'!$K$6,".",IF(A2398=".",1,A2398+1))</f>
        <v>.</v>
      </c>
      <c r="B2399" s="244" t="str">
        <f t="shared" si="37"/>
        <v/>
      </c>
    </row>
    <row r="2400" spans="1:2" x14ac:dyDescent="0.2">
      <c r="A2400" t="str">
        <f>IF(C2400&amp;G2400&amp;D2400&lt;&gt;'Funnel setup'!$K$3&amp;'Funnel setup'!$K$4&amp;'Funnel setup'!$K$6,".",IF(A2399=".",1,A2399+1))</f>
        <v>.</v>
      </c>
      <c r="B2400" s="244" t="str">
        <f t="shared" si="37"/>
        <v/>
      </c>
    </row>
    <row r="2401" spans="1:2" x14ac:dyDescent="0.2">
      <c r="A2401" t="str">
        <f>IF(C2401&amp;G2401&amp;D2401&lt;&gt;'Funnel setup'!$K$3&amp;'Funnel setup'!$K$4&amp;'Funnel setup'!$K$6,".",IF(A2400=".",1,A2400+1))</f>
        <v>.</v>
      </c>
      <c r="B2401" s="244" t="str">
        <f t="shared" si="37"/>
        <v/>
      </c>
    </row>
    <row r="2402" spans="1:2" x14ac:dyDescent="0.2">
      <c r="A2402" t="str">
        <f>IF(C2402&amp;G2402&amp;D2402&lt;&gt;'Funnel setup'!$K$3&amp;'Funnel setup'!$K$4&amp;'Funnel setup'!$K$6,".",IF(A2401=".",1,A2401+1))</f>
        <v>.</v>
      </c>
      <c r="B2402" s="244" t="str">
        <f t="shared" si="37"/>
        <v/>
      </c>
    </row>
    <row r="2403" spans="1:2" x14ac:dyDescent="0.2">
      <c r="A2403" t="str">
        <f>IF(C2403&amp;G2403&amp;D2403&lt;&gt;'Funnel setup'!$K$3&amp;'Funnel setup'!$K$4&amp;'Funnel setup'!$K$6,".",IF(A2402=".",1,A2402+1))</f>
        <v>.</v>
      </c>
      <c r="B2403" s="244" t="str">
        <f t="shared" si="37"/>
        <v/>
      </c>
    </row>
    <row r="2404" spans="1:2" x14ac:dyDescent="0.2">
      <c r="A2404" t="str">
        <f>IF(C2404&amp;G2404&amp;D2404&lt;&gt;'Funnel setup'!$K$3&amp;'Funnel setup'!$K$4&amp;'Funnel setup'!$K$6,".",IF(A2403=".",1,A2403+1))</f>
        <v>.</v>
      </c>
      <c r="B2404" s="244" t="str">
        <f t="shared" si="37"/>
        <v/>
      </c>
    </row>
    <row r="2405" spans="1:2" x14ac:dyDescent="0.2">
      <c r="A2405" t="str">
        <f>IF(C2405&amp;G2405&amp;D2405&lt;&gt;'Funnel setup'!$K$3&amp;'Funnel setup'!$K$4&amp;'Funnel setup'!$K$6,".",IF(A2404=".",1,A2404+1))</f>
        <v>.</v>
      </c>
      <c r="B2405" s="244" t="str">
        <f t="shared" si="37"/>
        <v/>
      </c>
    </row>
    <row r="2406" spans="1:2" x14ac:dyDescent="0.2">
      <c r="A2406" t="str">
        <f>IF(C2406&amp;G2406&amp;D2406&lt;&gt;'Funnel setup'!$K$3&amp;'Funnel setup'!$K$4&amp;'Funnel setup'!$K$6,".",IF(A2405=".",1,A2405+1))</f>
        <v>.</v>
      </c>
      <c r="B2406" s="244" t="str">
        <f t="shared" si="37"/>
        <v/>
      </c>
    </row>
    <row r="2407" spans="1:2" x14ac:dyDescent="0.2">
      <c r="A2407" t="str">
        <f>IF(C2407&amp;G2407&amp;D2407&lt;&gt;'Funnel setup'!$K$3&amp;'Funnel setup'!$K$4&amp;'Funnel setup'!$K$6,".",IF(A2406=".",1,A2406+1))</f>
        <v>.</v>
      </c>
      <c r="B2407" s="244" t="str">
        <f t="shared" si="37"/>
        <v/>
      </c>
    </row>
    <row r="2408" spans="1:2" x14ac:dyDescent="0.2">
      <c r="A2408" t="str">
        <f>IF(C2408&amp;G2408&amp;D2408&lt;&gt;'Funnel setup'!$K$3&amp;'Funnel setup'!$K$4&amp;'Funnel setup'!$K$6,".",IF(A2407=".",1,A2407+1))</f>
        <v>.</v>
      </c>
      <c r="B2408" s="244" t="str">
        <f t="shared" si="37"/>
        <v/>
      </c>
    </row>
    <row r="2409" spans="1:2" x14ac:dyDescent="0.2">
      <c r="A2409" t="str">
        <f>IF(C2409&amp;G2409&amp;D2409&lt;&gt;'Funnel setup'!$K$3&amp;'Funnel setup'!$K$4&amp;'Funnel setup'!$K$6,".",IF(A2408=".",1,A2408+1))</f>
        <v>.</v>
      </c>
      <c r="B2409" s="244" t="str">
        <f t="shared" si="37"/>
        <v/>
      </c>
    </row>
    <row r="2410" spans="1:2" x14ac:dyDescent="0.2">
      <c r="A2410" t="str">
        <f>IF(C2410&amp;G2410&amp;D2410&lt;&gt;'Funnel setup'!$K$3&amp;'Funnel setup'!$K$4&amp;'Funnel setup'!$K$6,".",IF(A2409=".",1,A2409+1))</f>
        <v>.</v>
      </c>
      <c r="B2410" s="244" t="str">
        <f t="shared" si="37"/>
        <v/>
      </c>
    </row>
    <row r="2411" spans="1:2" x14ac:dyDescent="0.2">
      <c r="A2411" t="str">
        <f>IF(C2411&amp;G2411&amp;D2411&lt;&gt;'Funnel setup'!$K$3&amp;'Funnel setup'!$K$4&amp;'Funnel setup'!$K$6,".",IF(A2410=".",1,A2410+1))</f>
        <v>.</v>
      </c>
      <c r="B2411" s="244" t="str">
        <f t="shared" si="37"/>
        <v/>
      </c>
    </row>
    <row r="2412" spans="1:2" x14ac:dyDescent="0.2">
      <c r="A2412" t="str">
        <f>IF(C2412&amp;G2412&amp;D2412&lt;&gt;'Funnel setup'!$K$3&amp;'Funnel setup'!$K$4&amp;'Funnel setup'!$K$6,".",IF(A2411=".",1,A2411+1))</f>
        <v>.</v>
      </c>
      <c r="B2412" s="244" t="str">
        <f t="shared" si="37"/>
        <v/>
      </c>
    </row>
    <row r="2413" spans="1:2" x14ac:dyDescent="0.2">
      <c r="A2413" t="str">
        <f>IF(C2413&amp;G2413&amp;D2413&lt;&gt;'Funnel setup'!$K$3&amp;'Funnel setup'!$K$4&amp;'Funnel setup'!$K$6,".",IF(A2412=".",1,A2412+1))</f>
        <v>.</v>
      </c>
      <c r="B2413" s="244" t="str">
        <f t="shared" si="37"/>
        <v/>
      </c>
    </row>
    <row r="2414" spans="1:2" x14ac:dyDescent="0.2">
      <c r="A2414" t="str">
        <f>IF(C2414&amp;G2414&amp;D2414&lt;&gt;'Funnel setup'!$K$3&amp;'Funnel setup'!$K$4&amp;'Funnel setup'!$K$6,".",IF(A2413=".",1,A2413+1))</f>
        <v>.</v>
      </c>
      <c r="B2414" s="244" t="str">
        <f t="shared" si="37"/>
        <v/>
      </c>
    </row>
    <row r="2415" spans="1:2" x14ac:dyDescent="0.2">
      <c r="A2415" t="str">
        <f>IF(C2415&amp;G2415&amp;D2415&lt;&gt;'Funnel setup'!$K$3&amp;'Funnel setup'!$K$4&amp;'Funnel setup'!$K$6,".",IF(A2414=".",1,A2414+1))</f>
        <v>.</v>
      </c>
      <c r="B2415" s="244" t="str">
        <f t="shared" si="37"/>
        <v/>
      </c>
    </row>
    <row r="2416" spans="1:2" x14ac:dyDescent="0.2">
      <c r="A2416" t="str">
        <f>IF(C2416&amp;G2416&amp;D2416&lt;&gt;'Funnel setup'!$K$3&amp;'Funnel setup'!$K$4&amp;'Funnel setup'!$K$6,".",IF(A2415=".",1,A2415+1))</f>
        <v>.</v>
      </c>
      <c r="B2416" s="244" t="str">
        <f t="shared" si="37"/>
        <v/>
      </c>
    </row>
    <row r="2417" spans="1:2" x14ac:dyDescent="0.2">
      <c r="A2417" t="str">
        <f>IF(C2417&amp;G2417&amp;D2417&lt;&gt;'Funnel setup'!$K$3&amp;'Funnel setup'!$K$4&amp;'Funnel setup'!$K$6,".",IF(A2416=".",1,A2416+1))</f>
        <v>.</v>
      </c>
      <c r="B2417" s="244" t="str">
        <f t="shared" si="37"/>
        <v/>
      </c>
    </row>
    <row r="2418" spans="1:2" x14ac:dyDescent="0.2">
      <c r="A2418" t="str">
        <f>IF(C2418&amp;G2418&amp;D2418&lt;&gt;'Funnel setup'!$K$3&amp;'Funnel setup'!$K$4&amp;'Funnel setup'!$K$6,".",IF(A2417=".",1,A2417+1))</f>
        <v>.</v>
      </c>
      <c r="B2418" s="244" t="str">
        <f t="shared" si="37"/>
        <v/>
      </c>
    </row>
    <row r="2419" spans="1:2" x14ac:dyDescent="0.2">
      <c r="A2419" t="str">
        <f>IF(C2419&amp;G2419&amp;D2419&lt;&gt;'Funnel setup'!$K$3&amp;'Funnel setup'!$K$4&amp;'Funnel setup'!$K$6,".",IF(A2418=".",1,A2418+1))</f>
        <v>.</v>
      </c>
      <c r="B2419" s="244" t="str">
        <f t="shared" si="37"/>
        <v/>
      </c>
    </row>
    <row r="2420" spans="1:2" x14ac:dyDescent="0.2">
      <c r="A2420" t="str">
        <f>IF(C2420&amp;G2420&amp;D2420&lt;&gt;'Funnel setup'!$K$3&amp;'Funnel setup'!$K$4&amp;'Funnel setup'!$K$6,".",IF(A2419=".",1,A2419+1))</f>
        <v>.</v>
      </c>
      <c r="B2420" s="244" t="str">
        <f t="shared" si="37"/>
        <v/>
      </c>
    </row>
    <row r="2421" spans="1:2" x14ac:dyDescent="0.2">
      <c r="A2421" t="str">
        <f>IF(C2421&amp;G2421&amp;D2421&lt;&gt;'Funnel setup'!$K$3&amp;'Funnel setup'!$K$4&amp;'Funnel setup'!$K$6,".",IF(A2420=".",1,A2420+1))</f>
        <v>.</v>
      </c>
      <c r="B2421" s="244" t="str">
        <f t="shared" si="37"/>
        <v/>
      </c>
    </row>
    <row r="2422" spans="1:2" x14ac:dyDescent="0.2">
      <c r="A2422" t="str">
        <f>IF(C2422&amp;G2422&amp;D2422&lt;&gt;'Funnel setup'!$K$3&amp;'Funnel setup'!$K$4&amp;'Funnel setup'!$K$6,".",IF(A2421=".",1,A2421+1))</f>
        <v>.</v>
      </c>
      <c r="B2422" s="244" t="str">
        <f t="shared" si="37"/>
        <v/>
      </c>
    </row>
    <row r="2423" spans="1:2" x14ac:dyDescent="0.2">
      <c r="A2423" t="str">
        <f>IF(C2423&amp;G2423&amp;D2423&lt;&gt;'Funnel setup'!$K$3&amp;'Funnel setup'!$K$4&amp;'Funnel setup'!$K$6,".",IF(A2422=".",1,A2422+1))</f>
        <v>.</v>
      </c>
      <c r="B2423" s="244" t="str">
        <f t="shared" si="37"/>
        <v/>
      </c>
    </row>
    <row r="2424" spans="1:2" x14ac:dyDescent="0.2">
      <c r="A2424" t="str">
        <f>IF(C2424&amp;G2424&amp;D2424&lt;&gt;'Funnel setup'!$K$3&amp;'Funnel setup'!$K$4&amp;'Funnel setup'!$K$6,".",IF(A2423=".",1,A2423+1))</f>
        <v>.</v>
      </c>
      <c r="B2424" s="244" t="str">
        <f t="shared" si="37"/>
        <v/>
      </c>
    </row>
    <row r="2425" spans="1:2" x14ac:dyDescent="0.2">
      <c r="A2425" t="str">
        <f>IF(C2425&amp;G2425&amp;D2425&lt;&gt;'Funnel setup'!$K$3&amp;'Funnel setup'!$K$4&amp;'Funnel setup'!$K$6,".",IF(A2424=".",1,A2424+1))</f>
        <v>.</v>
      </c>
      <c r="B2425" s="244" t="str">
        <f t="shared" si="37"/>
        <v/>
      </c>
    </row>
    <row r="2426" spans="1:2" x14ac:dyDescent="0.2">
      <c r="A2426" t="str">
        <f>IF(C2426&amp;G2426&amp;D2426&lt;&gt;'Funnel setup'!$K$3&amp;'Funnel setup'!$K$4&amp;'Funnel setup'!$K$6,".",IF(A2425=".",1,A2425+1))</f>
        <v>.</v>
      </c>
      <c r="B2426" s="244" t="str">
        <f t="shared" si="37"/>
        <v/>
      </c>
    </row>
    <row r="2427" spans="1:2" x14ac:dyDescent="0.2">
      <c r="A2427" t="str">
        <f>IF(C2427&amp;G2427&amp;D2427&lt;&gt;'Funnel setup'!$K$3&amp;'Funnel setup'!$K$4&amp;'Funnel setup'!$K$6,".",IF(A2426=".",1,A2426+1))</f>
        <v>.</v>
      </c>
      <c r="B2427" s="244" t="str">
        <f t="shared" si="37"/>
        <v/>
      </c>
    </row>
    <row r="2428" spans="1:2" x14ac:dyDescent="0.2">
      <c r="A2428" t="str">
        <f>IF(C2428&amp;G2428&amp;D2428&lt;&gt;'Funnel setup'!$K$3&amp;'Funnel setup'!$K$4&amp;'Funnel setup'!$K$6,".",IF(A2427=".",1,A2427+1))</f>
        <v>.</v>
      </c>
      <c r="B2428" s="244" t="str">
        <f t="shared" si="37"/>
        <v/>
      </c>
    </row>
    <row r="2429" spans="1:2" x14ac:dyDescent="0.2">
      <c r="A2429" t="str">
        <f>IF(C2429&amp;G2429&amp;D2429&lt;&gt;'Funnel setup'!$K$3&amp;'Funnel setup'!$K$4&amp;'Funnel setup'!$K$6,".",IF(A2428=".",1,A2428+1))</f>
        <v>.</v>
      </c>
      <c r="B2429" s="244" t="str">
        <f t="shared" si="37"/>
        <v/>
      </c>
    </row>
    <row r="2430" spans="1:2" x14ac:dyDescent="0.2">
      <c r="A2430" t="str">
        <f>IF(C2430&amp;G2430&amp;D2430&lt;&gt;'Funnel setup'!$K$3&amp;'Funnel setup'!$K$4&amp;'Funnel setup'!$K$6,".",IF(A2429=".",1,A2429+1))</f>
        <v>.</v>
      </c>
      <c r="B2430" s="244" t="str">
        <f t="shared" si="37"/>
        <v/>
      </c>
    </row>
    <row r="2431" spans="1:2" x14ac:dyDescent="0.2">
      <c r="A2431" t="str">
        <f>IF(C2431&amp;G2431&amp;D2431&lt;&gt;'Funnel setup'!$K$3&amp;'Funnel setup'!$K$4&amp;'Funnel setup'!$K$6,".",IF(A2430=".",1,A2430+1))</f>
        <v>.</v>
      </c>
      <c r="B2431" s="244" t="str">
        <f t="shared" si="37"/>
        <v/>
      </c>
    </row>
    <row r="2432" spans="1:2" x14ac:dyDescent="0.2">
      <c r="A2432" t="str">
        <f>IF(C2432&amp;G2432&amp;D2432&lt;&gt;'Funnel setup'!$K$3&amp;'Funnel setup'!$K$4&amp;'Funnel setup'!$K$6,".",IF(A2431=".",1,A2431+1))</f>
        <v>.</v>
      </c>
      <c r="B2432" s="244" t="str">
        <f t="shared" si="37"/>
        <v/>
      </c>
    </row>
    <row r="2433" spans="1:2" x14ac:dyDescent="0.2">
      <c r="A2433" t="str">
        <f>IF(C2433&amp;G2433&amp;D2433&lt;&gt;'Funnel setup'!$K$3&amp;'Funnel setup'!$K$4&amp;'Funnel setup'!$K$6,".",IF(A2432=".",1,A2432+1))</f>
        <v>.</v>
      </c>
      <c r="B2433" s="244" t="str">
        <f t="shared" si="37"/>
        <v/>
      </c>
    </row>
    <row r="2434" spans="1:2" x14ac:dyDescent="0.2">
      <c r="A2434" t="str">
        <f>IF(C2434&amp;G2434&amp;D2434&lt;&gt;'Funnel setup'!$K$3&amp;'Funnel setup'!$K$4&amp;'Funnel setup'!$K$6,".",IF(A2433=".",1,A2433+1))</f>
        <v>.</v>
      </c>
      <c r="B2434" s="244" t="str">
        <f t="shared" ref="B2434:B2497" si="38">C2434&amp;D2434&amp;F2434&amp;G2434</f>
        <v/>
      </c>
    </row>
    <row r="2435" spans="1:2" x14ac:dyDescent="0.2">
      <c r="A2435" t="str">
        <f>IF(C2435&amp;G2435&amp;D2435&lt;&gt;'Funnel setup'!$K$3&amp;'Funnel setup'!$K$4&amp;'Funnel setup'!$K$6,".",IF(A2434=".",1,A2434+1))</f>
        <v>.</v>
      </c>
      <c r="B2435" s="244" t="str">
        <f t="shared" si="38"/>
        <v/>
      </c>
    </row>
    <row r="2436" spans="1:2" x14ac:dyDescent="0.2">
      <c r="A2436" t="str">
        <f>IF(C2436&amp;G2436&amp;D2436&lt;&gt;'Funnel setup'!$K$3&amp;'Funnel setup'!$K$4&amp;'Funnel setup'!$K$6,".",IF(A2435=".",1,A2435+1))</f>
        <v>.</v>
      </c>
      <c r="B2436" s="244" t="str">
        <f t="shared" si="38"/>
        <v/>
      </c>
    </row>
    <row r="2437" spans="1:2" x14ac:dyDescent="0.2">
      <c r="A2437" t="str">
        <f>IF(C2437&amp;G2437&amp;D2437&lt;&gt;'Funnel setup'!$K$3&amp;'Funnel setup'!$K$4&amp;'Funnel setup'!$K$6,".",IF(A2436=".",1,A2436+1))</f>
        <v>.</v>
      </c>
      <c r="B2437" s="244" t="str">
        <f t="shared" si="38"/>
        <v/>
      </c>
    </row>
    <row r="2438" spans="1:2" x14ac:dyDescent="0.2">
      <c r="A2438" t="str">
        <f>IF(C2438&amp;G2438&amp;D2438&lt;&gt;'Funnel setup'!$K$3&amp;'Funnel setup'!$K$4&amp;'Funnel setup'!$K$6,".",IF(A2437=".",1,A2437+1))</f>
        <v>.</v>
      </c>
      <c r="B2438" s="244" t="str">
        <f t="shared" si="38"/>
        <v/>
      </c>
    </row>
    <row r="2439" spans="1:2" x14ac:dyDescent="0.2">
      <c r="A2439" t="str">
        <f>IF(C2439&amp;G2439&amp;D2439&lt;&gt;'Funnel setup'!$K$3&amp;'Funnel setup'!$K$4&amp;'Funnel setup'!$K$6,".",IF(A2438=".",1,A2438+1))</f>
        <v>.</v>
      </c>
      <c r="B2439" s="244" t="str">
        <f t="shared" si="38"/>
        <v/>
      </c>
    </row>
    <row r="2440" spans="1:2" x14ac:dyDescent="0.2">
      <c r="A2440" t="str">
        <f>IF(C2440&amp;G2440&amp;D2440&lt;&gt;'Funnel setup'!$K$3&amp;'Funnel setup'!$K$4&amp;'Funnel setup'!$K$6,".",IF(A2439=".",1,A2439+1))</f>
        <v>.</v>
      </c>
      <c r="B2440" s="244" t="str">
        <f t="shared" si="38"/>
        <v/>
      </c>
    </row>
    <row r="2441" spans="1:2" x14ac:dyDescent="0.2">
      <c r="A2441" t="str">
        <f>IF(C2441&amp;G2441&amp;D2441&lt;&gt;'Funnel setup'!$K$3&amp;'Funnel setup'!$K$4&amp;'Funnel setup'!$K$6,".",IF(A2440=".",1,A2440+1))</f>
        <v>.</v>
      </c>
      <c r="B2441" s="244" t="str">
        <f t="shared" si="38"/>
        <v/>
      </c>
    </row>
    <row r="2442" spans="1:2" x14ac:dyDescent="0.2">
      <c r="A2442" t="str">
        <f>IF(C2442&amp;G2442&amp;D2442&lt;&gt;'Funnel setup'!$K$3&amp;'Funnel setup'!$K$4&amp;'Funnel setup'!$K$6,".",IF(A2441=".",1,A2441+1))</f>
        <v>.</v>
      </c>
      <c r="B2442" s="244" t="str">
        <f t="shared" si="38"/>
        <v/>
      </c>
    </row>
    <row r="2443" spans="1:2" x14ac:dyDescent="0.2">
      <c r="A2443" t="str">
        <f>IF(C2443&amp;G2443&amp;D2443&lt;&gt;'Funnel setup'!$K$3&amp;'Funnel setup'!$K$4&amp;'Funnel setup'!$K$6,".",IF(A2442=".",1,A2442+1))</f>
        <v>.</v>
      </c>
      <c r="B2443" s="244" t="str">
        <f t="shared" si="38"/>
        <v/>
      </c>
    </row>
    <row r="2444" spans="1:2" x14ac:dyDescent="0.2">
      <c r="A2444" t="str">
        <f>IF(C2444&amp;G2444&amp;D2444&lt;&gt;'Funnel setup'!$K$3&amp;'Funnel setup'!$K$4&amp;'Funnel setup'!$K$6,".",IF(A2443=".",1,A2443+1))</f>
        <v>.</v>
      </c>
      <c r="B2444" s="244" t="str">
        <f t="shared" si="38"/>
        <v/>
      </c>
    </row>
    <row r="2445" spans="1:2" x14ac:dyDescent="0.2">
      <c r="A2445" t="str">
        <f>IF(C2445&amp;G2445&amp;D2445&lt;&gt;'Funnel setup'!$K$3&amp;'Funnel setup'!$K$4&amp;'Funnel setup'!$K$6,".",IF(A2444=".",1,A2444+1))</f>
        <v>.</v>
      </c>
      <c r="B2445" s="244" t="str">
        <f t="shared" si="38"/>
        <v/>
      </c>
    </row>
    <row r="2446" spans="1:2" x14ac:dyDescent="0.2">
      <c r="A2446" t="str">
        <f>IF(C2446&amp;G2446&amp;D2446&lt;&gt;'Funnel setup'!$K$3&amp;'Funnel setup'!$K$4&amp;'Funnel setup'!$K$6,".",IF(A2445=".",1,A2445+1))</f>
        <v>.</v>
      </c>
      <c r="B2446" s="244" t="str">
        <f t="shared" si="38"/>
        <v/>
      </c>
    </row>
    <row r="2447" spans="1:2" x14ac:dyDescent="0.2">
      <c r="A2447" t="str">
        <f>IF(C2447&amp;G2447&amp;D2447&lt;&gt;'Funnel setup'!$K$3&amp;'Funnel setup'!$K$4&amp;'Funnel setup'!$K$6,".",IF(A2446=".",1,A2446+1))</f>
        <v>.</v>
      </c>
      <c r="B2447" s="244" t="str">
        <f t="shared" si="38"/>
        <v/>
      </c>
    </row>
    <row r="2448" spans="1:2" x14ac:dyDescent="0.2">
      <c r="A2448" t="str">
        <f>IF(C2448&amp;G2448&amp;D2448&lt;&gt;'Funnel setup'!$K$3&amp;'Funnel setup'!$K$4&amp;'Funnel setup'!$K$6,".",IF(A2447=".",1,A2447+1))</f>
        <v>.</v>
      </c>
      <c r="B2448" s="244" t="str">
        <f t="shared" si="38"/>
        <v/>
      </c>
    </row>
    <row r="2449" spans="1:2" x14ac:dyDescent="0.2">
      <c r="A2449" t="str">
        <f>IF(C2449&amp;G2449&amp;D2449&lt;&gt;'Funnel setup'!$K$3&amp;'Funnel setup'!$K$4&amp;'Funnel setup'!$K$6,".",IF(A2448=".",1,A2448+1))</f>
        <v>.</v>
      </c>
      <c r="B2449" s="244" t="str">
        <f t="shared" si="38"/>
        <v/>
      </c>
    </row>
    <row r="2450" spans="1:2" x14ac:dyDescent="0.2">
      <c r="A2450" t="str">
        <f>IF(C2450&amp;G2450&amp;D2450&lt;&gt;'Funnel setup'!$K$3&amp;'Funnel setup'!$K$4&amp;'Funnel setup'!$K$6,".",IF(A2449=".",1,A2449+1))</f>
        <v>.</v>
      </c>
      <c r="B2450" s="244" t="str">
        <f t="shared" si="38"/>
        <v/>
      </c>
    </row>
    <row r="2451" spans="1:2" x14ac:dyDescent="0.2">
      <c r="A2451" t="str">
        <f>IF(C2451&amp;G2451&amp;D2451&lt;&gt;'Funnel setup'!$K$3&amp;'Funnel setup'!$K$4&amp;'Funnel setup'!$K$6,".",IF(A2450=".",1,A2450+1))</f>
        <v>.</v>
      </c>
      <c r="B2451" s="244" t="str">
        <f t="shared" si="38"/>
        <v/>
      </c>
    </row>
    <row r="2452" spans="1:2" x14ac:dyDescent="0.2">
      <c r="A2452" t="str">
        <f>IF(C2452&amp;G2452&amp;D2452&lt;&gt;'Funnel setup'!$K$3&amp;'Funnel setup'!$K$4&amp;'Funnel setup'!$K$6,".",IF(A2451=".",1,A2451+1))</f>
        <v>.</v>
      </c>
      <c r="B2452" s="244" t="str">
        <f t="shared" si="38"/>
        <v/>
      </c>
    </row>
    <row r="2453" spans="1:2" x14ac:dyDescent="0.2">
      <c r="A2453" t="str">
        <f>IF(C2453&amp;G2453&amp;D2453&lt;&gt;'Funnel setup'!$K$3&amp;'Funnel setup'!$K$4&amp;'Funnel setup'!$K$6,".",IF(A2452=".",1,A2452+1))</f>
        <v>.</v>
      </c>
      <c r="B2453" s="244" t="str">
        <f t="shared" si="38"/>
        <v/>
      </c>
    </row>
    <row r="2454" spans="1:2" x14ac:dyDescent="0.2">
      <c r="A2454" t="str">
        <f>IF(C2454&amp;G2454&amp;D2454&lt;&gt;'Funnel setup'!$K$3&amp;'Funnel setup'!$K$4&amp;'Funnel setup'!$K$6,".",IF(A2453=".",1,A2453+1))</f>
        <v>.</v>
      </c>
      <c r="B2454" s="244" t="str">
        <f t="shared" si="38"/>
        <v/>
      </c>
    </row>
    <row r="2455" spans="1:2" x14ac:dyDescent="0.2">
      <c r="A2455" t="str">
        <f>IF(C2455&amp;G2455&amp;D2455&lt;&gt;'Funnel setup'!$K$3&amp;'Funnel setup'!$K$4&amp;'Funnel setup'!$K$6,".",IF(A2454=".",1,A2454+1))</f>
        <v>.</v>
      </c>
      <c r="B2455" s="244" t="str">
        <f t="shared" si="38"/>
        <v/>
      </c>
    </row>
    <row r="2456" spans="1:2" x14ac:dyDescent="0.2">
      <c r="A2456" t="str">
        <f>IF(C2456&amp;G2456&amp;D2456&lt;&gt;'Funnel setup'!$K$3&amp;'Funnel setup'!$K$4&amp;'Funnel setup'!$K$6,".",IF(A2455=".",1,A2455+1))</f>
        <v>.</v>
      </c>
      <c r="B2456" s="244" t="str">
        <f t="shared" si="38"/>
        <v/>
      </c>
    </row>
    <row r="2457" spans="1:2" x14ac:dyDescent="0.2">
      <c r="A2457" t="str">
        <f>IF(C2457&amp;G2457&amp;D2457&lt;&gt;'Funnel setup'!$K$3&amp;'Funnel setup'!$K$4&amp;'Funnel setup'!$K$6,".",IF(A2456=".",1,A2456+1))</f>
        <v>.</v>
      </c>
      <c r="B2457" s="244" t="str">
        <f t="shared" si="38"/>
        <v/>
      </c>
    </row>
    <row r="2458" spans="1:2" x14ac:dyDescent="0.2">
      <c r="A2458" t="str">
        <f>IF(C2458&amp;G2458&amp;D2458&lt;&gt;'Funnel setup'!$K$3&amp;'Funnel setup'!$K$4&amp;'Funnel setup'!$K$6,".",IF(A2457=".",1,A2457+1))</f>
        <v>.</v>
      </c>
      <c r="B2458" s="244" t="str">
        <f t="shared" si="38"/>
        <v/>
      </c>
    </row>
    <row r="2459" spans="1:2" x14ac:dyDescent="0.2">
      <c r="A2459" t="str">
        <f>IF(C2459&amp;G2459&amp;D2459&lt;&gt;'Funnel setup'!$K$3&amp;'Funnel setup'!$K$4&amp;'Funnel setup'!$K$6,".",IF(A2458=".",1,A2458+1))</f>
        <v>.</v>
      </c>
      <c r="B2459" s="244" t="str">
        <f t="shared" si="38"/>
        <v/>
      </c>
    </row>
    <row r="2460" spans="1:2" x14ac:dyDescent="0.2">
      <c r="A2460" t="str">
        <f>IF(C2460&amp;G2460&amp;D2460&lt;&gt;'Funnel setup'!$K$3&amp;'Funnel setup'!$K$4&amp;'Funnel setup'!$K$6,".",IF(A2459=".",1,A2459+1))</f>
        <v>.</v>
      </c>
      <c r="B2460" s="244" t="str">
        <f t="shared" si="38"/>
        <v/>
      </c>
    </row>
    <row r="2461" spans="1:2" x14ac:dyDescent="0.2">
      <c r="A2461" t="str">
        <f>IF(C2461&amp;G2461&amp;D2461&lt;&gt;'Funnel setup'!$K$3&amp;'Funnel setup'!$K$4&amp;'Funnel setup'!$K$6,".",IF(A2460=".",1,A2460+1))</f>
        <v>.</v>
      </c>
      <c r="B2461" s="244" t="str">
        <f t="shared" si="38"/>
        <v/>
      </c>
    </row>
    <row r="2462" spans="1:2" x14ac:dyDescent="0.2">
      <c r="A2462" t="str">
        <f>IF(C2462&amp;G2462&amp;D2462&lt;&gt;'Funnel setup'!$K$3&amp;'Funnel setup'!$K$4&amp;'Funnel setup'!$K$6,".",IF(A2461=".",1,A2461+1))</f>
        <v>.</v>
      </c>
      <c r="B2462" s="244" t="str">
        <f t="shared" si="38"/>
        <v/>
      </c>
    </row>
    <row r="2463" spans="1:2" x14ac:dyDescent="0.2">
      <c r="A2463" t="str">
        <f>IF(C2463&amp;G2463&amp;D2463&lt;&gt;'Funnel setup'!$K$3&amp;'Funnel setup'!$K$4&amp;'Funnel setup'!$K$6,".",IF(A2462=".",1,A2462+1))</f>
        <v>.</v>
      </c>
      <c r="B2463" s="244" t="str">
        <f t="shared" si="38"/>
        <v/>
      </c>
    </row>
    <row r="2464" spans="1:2" x14ac:dyDescent="0.2">
      <c r="A2464" t="str">
        <f>IF(C2464&amp;G2464&amp;D2464&lt;&gt;'Funnel setup'!$K$3&amp;'Funnel setup'!$K$4&amp;'Funnel setup'!$K$6,".",IF(A2463=".",1,A2463+1))</f>
        <v>.</v>
      </c>
      <c r="B2464" s="244" t="str">
        <f t="shared" si="38"/>
        <v/>
      </c>
    </row>
    <row r="2465" spans="1:2" x14ac:dyDescent="0.2">
      <c r="A2465" t="str">
        <f>IF(C2465&amp;G2465&amp;D2465&lt;&gt;'Funnel setup'!$K$3&amp;'Funnel setup'!$K$4&amp;'Funnel setup'!$K$6,".",IF(A2464=".",1,A2464+1))</f>
        <v>.</v>
      </c>
      <c r="B2465" s="244" t="str">
        <f t="shared" si="38"/>
        <v/>
      </c>
    </row>
    <row r="2466" spans="1:2" x14ac:dyDescent="0.2">
      <c r="A2466" t="str">
        <f>IF(C2466&amp;G2466&amp;D2466&lt;&gt;'Funnel setup'!$K$3&amp;'Funnel setup'!$K$4&amp;'Funnel setup'!$K$6,".",IF(A2465=".",1,A2465+1))</f>
        <v>.</v>
      </c>
      <c r="B2466" s="244" t="str">
        <f t="shared" si="38"/>
        <v/>
      </c>
    </row>
    <row r="2467" spans="1:2" x14ac:dyDescent="0.2">
      <c r="A2467" t="str">
        <f>IF(C2467&amp;G2467&amp;D2467&lt;&gt;'Funnel setup'!$K$3&amp;'Funnel setup'!$K$4&amp;'Funnel setup'!$K$6,".",IF(A2466=".",1,A2466+1))</f>
        <v>.</v>
      </c>
      <c r="B2467" s="244" t="str">
        <f t="shared" si="38"/>
        <v/>
      </c>
    </row>
    <row r="2468" spans="1:2" x14ac:dyDescent="0.2">
      <c r="A2468" t="str">
        <f>IF(C2468&amp;G2468&amp;D2468&lt;&gt;'Funnel setup'!$K$3&amp;'Funnel setup'!$K$4&amp;'Funnel setup'!$K$6,".",IF(A2467=".",1,A2467+1))</f>
        <v>.</v>
      </c>
      <c r="B2468" s="244" t="str">
        <f t="shared" si="38"/>
        <v/>
      </c>
    </row>
    <row r="2469" spans="1:2" x14ac:dyDescent="0.2">
      <c r="A2469" t="str">
        <f>IF(C2469&amp;G2469&amp;D2469&lt;&gt;'Funnel setup'!$K$3&amp;'Funnel setup'!$K$4&amp;'Funnel setup'!$K$6,".",IF(A2468=".",1,A2468+1))</f>
        <v>.</v>
      </c>
      <c r="B2469" s="244" t="str">
        <f t="shared" si="38"/>
        <v/>
      </c>
    </row>
    <row r="2470" spans="1:2" x14ac:dyDescent="0.2">
      <c r="A2470" t="str">
        <f>IF(C2470&amp;G2470&amp;D2470&lt;&gt;'Funnel setup'!$K$3&amp;'Funnel setup'!$K$4&amp;'Funnel setup'!$K$6,".",IF(A2469=".",1,A2469+1))</f>
        <v>.</v>
      </c>
      <c r="B2470" s="244" t="str">
        <f t="shared" si="38"/>
        <v/>
      </c>
    </row>
    <row r="2471" spans="1:2" x14ac:dyDescent="0.2">
      <c r="A2471" t="str">
        <f>IF(C2471&amp;G2471&amp;D2471&lt;&gt;'Funnel setup'!$K$3&amp;'Funnel setup'!$K$4&amp;'Funnel setup'!$K$6,".",IF(A2470=".",1,A2470+1))</f>
        <v>.</v>
      </c>
      <c r="B2471" s="244" t="str">
        <f t="shared" si="38"/>
        <v/>
      </c>
    </row>
    <row r="2472" spans="1:2" x14ac:dyDescent="0.2">
      <c r="A2472" t="str">
        <f>IF(C2472&amp;G2472&amp;D2472&lt;&gt;'Funnel setup'!$K$3&amp;'Funnel setup'!$K$4&amp;'Funnel setup'!$K$6,".",IF(A2471=".",1,A2471+1))</f>
        <v>.</v>
      </c>
      <c r="B2472" s="244" t="str">
        <f t="shared" si="38"/>
        <v/>
      </c>
    </row>
    <row r="2473" spans="1:2" x14ac:dyDescent="0.2">
      <c r="A2473" t="str">
        <f>IF(C2473&amp;G2473&amp;D2473&lt;&gt;'Funnel setup'!$K$3&amp;'Funnel setup'!$K$4&amp;'Funnel setup'!$K$6,".",IF(A2472=".",1,A2472+1))</f>
        <v>.</v>
      </c>
      <c r="B2473" s="244" t="str">
        <f t="shared" si="38"/>
        <v/>
      </c>
    </row>
    <row r="2474" spans="1:2" x14ac:dyDescent="0.2">
      <c r="A2474" t="str">
        <f>IF(C2474&amp;G2474&amp;D2474&lt;&gt;'Funnel setup'!$K$3&amp;'Funnel setup'!$K$4&amp;'Funnel setup'!$K$6,".",IF(A2473=".",1,A2473+1))</f>
        <v>.</v>
      </c>
      <c r="B2474" s="244" t="str">
        <f t="shared" si="38"/>
        <v/>
      </c>
    </row>
    <row r="2475" spans="1:2" x14ac:dyDescent="0.2">
      <c r="A2475" t="str">
        <f>IF(C2475&amp;G2475&amp;D2475&lt;&gt;'Funnel setup'!$K$3&amp;'Funnel setup'!$K$4&amp;'Funnel setup'!$K$6,".",IF(A2474=".",1,A2474+1))</f>
        <v>.</v>
      </c>
      <c r="B2475" s="244" t="str">
        <f t="shared" si="38"/>
        <v/>
      </c>
    </row>
    <row r="2476" spans="1:2" x14ac:dyDescent="0.2">
      <c r="A2476" t="str">
        <f>IF(C2476&amp;G2476&amp;D2476&lt;&gt;'Funnel setup'!$K$3&amp;'Funnel setup'!$K$4&amp;'Funnel setup'!$K$6,".",IF(A2475=".",1,A2475+1))</f>
        <v>.</v>
      </c>
      <c r="B2476" s="244" t="str">
        <f t="shared" si="38"/>
        <v/>
      </c>
    </row>
    <row r="2477" spans="1:2" x14ac:dyDescent="0.2">
      <c r="A2477" t="str">
        <f>IF(C2477&amp;G2477&amp;D2477&lt;&gt;'Funnel setup'!$K$3&amp;'Funnel setup'!$K$4&amp;'Funnel setup'!$K$6,".",IF(A2476=".",1,A2476+1))</f>
        <v>.</v>
      </c>
      <c r="B2477" s="244" t="str">
        <f t="shared" si="38"/>
        <v/>
      </c>
    </row>
    <row r="2478" spans="1:2" x14ac:dyDescent="0.2">
      <c r="A2478" t="str">
        <f>IF(C2478&amp;G2478&amp;D2478&lt;&gt;'Funnel setup'!$K$3&amp;'Funnel setup'!$K$4&amp;'Funnel setup'!$K$6,".",IF(A2477=".",1,A2477+1))</f>
        <v>.</v>
      </c>
      <c r="B2478" s="244" t="str">
        <f t="shared" si="38"/>
        <v/>
      </c>
    </row>
    <row r="2479" spans="1:2" x14ac:dyDescent="0.2">
      <c r="A2479" t="str">
        <f>IF(C2479&amp;G2479&amp;D2479&lt;&gt;'Funnel setup'!$K$3&amp;'Funnel setup'!$K$4&amp;'Funnel setup'!$K$6,".",IF(A2478=".",1,A2478+1))</f>
        <v>.</v>
      </c>
      <c r="B2479" s="244" t="str">
        <f t="shared" si="38"/>
        <v/>
      </c>
    </row>
    <row r="2480" spans="1:2" x14ac:dyDescent="0.2">
      <c r="A2480" t="str">
        <f>IF(C2480&amp;G2480&amp;D2480&lt;&gt;'Funnel setup'!$K$3&amp;'Funnel setup'!$K$4&amp;'Funnel setup'!$K$6,".",IF(A2479=".",1,A2479+1))</f>
        <v>.</v>
      </c>
      <c r="B2480" s="244" t="str">
        <f t="shared" si="38"/>
        <v/>
      </c>
    </row>
    <row r="2481" spans="1:2" x14ac:dyDescent="0.2">
      <c r="A2481" t="str">
        <f>IF(C2481&amp;G2481&amp;D2481&lt;&gt;'Funnel setup'!$K$3&amp;'Funnel setup'!$K$4&amp;'Funnel setup'!$K$6,".",IF(A2480=".",1,A2480+1))</f>
        <v>.</v>
      </c>
      <c r="B2481" s="244" t="str">
        <f t="shared" si="38"/>
        <v/>
      </c>
    </row>
    <row r="2482" spans="1:2" x14ac:dyDescent="0.2">
      <c r="A2482" t="str">
        <f>IF(C2482&amp;G2482&amp;D2482&lt;&gt;'Funnel setup'!$K$3&amp;'Funnel setup'!$K$4&amp;'Funnel setup'!$K$6,".",IF(A2481=".",1,A2481+1))</f>
        <v>.</v>
      </c>
      <c r="B2482" s="244" t="str">
        <f t="shared" si="38"/>
        <v/>
      </c>
    </row>
    <row r="2483" spans="1:2" x14ac:dyDescent="0.2">
      <c r="A2483" t="str">
        <f>IF(C2483&amp;G2483&amp;D2483&lt;&gt;'Funnel setup'!$K$3&amp;'Funnel setup'!$K$4&amp;'Funnel setup'!$K$6,".",IF(A2482=".",1,A2482+1))</f>
        <v>.</v>
      </c>
      <c r="B2483" s="244" t="str">
        <f t="shared" si="38"/>
        <v/>
      </c>
    </row>
    <row r="2484" spans="1:2" x14ac:dyDescent="0.2">
      <c r="A2484" t="str">
        <f>IF(C2484&amp;G2484&amp;D2484&lt;&gt;'Funnel setup'!$K$3&amp;'Funnel setup'!$K$4&amp;'Funnel setup'!$K$6,".",IF(A2483=".",1,A2483+1))</f>
        <v>.</v>
      </c>
      <c r="B2484" s="244" t="str">
        <f t="shared" si="38"/>
        <v/>
      </c>
    </row>
    <row r="2485" spans="1:2" x14ac:dyDescent="0.2">
      <c r="A2485" t="str">
        <f>IF(C2485&amp;G2485&amp;D2485&lt;&gt;'Funnel setup'!$K$3&amp;'Funnel setup'!$K$4&amp;'Funnel setup'!$K$6,".",IF(A2484=".",1,A2484+1))</f>
        <v>.</v>
      </c>
      <c r="B2485" s="244" t="str">
        <f t="shared" si="38"/>
        <v/>
      </c>
    </row>
    <row r="2486" spans="1:2" x14ac:dyDescent="0.2">
      <c r="A2486" t="str">
        <f>IF(C2486&amp;G2486&amp;D2486&lt;&gt;'Funnel setup'!$K$3&amp;'Funnel setup'!$K$4&amp;'Funnel setup'!$K$6,".",IF(A2485=".",1,A2485+1))</f>
        <v>.</v>
      </c>
      <c r="B2486" s="244" t="str">
        <f t="shared" si="38"/>
        <v/>
      </c>
    </row>
    <row r="2487" spans="1:2" x14ac:dyDescent="0.2">
      <c r="A2487" t="str">
        <f>IF(C2487&amp;G2487&amp;D2487&lt;&gt;'Funnel setup'!$K$3&amp;'Funnel setup'!$K$4&amp;'Funnel setup'!$K$6,".",IF(A2486=".",1,A2486+1))</f>
        <v>.</v>
      </c>
      <c r="B2487" s="244" t="str">
        <f t="shared" si="38"/>
        <v/>
      </c>
    </row>
    <row r="2488" spans="1:2" x14ac:dyDescent="0.2">
      <c r="A2488" t="str">
        <f>IF(C2488&amp;G2488&amp;D2488&lt;&gt;'Funnel setup'!$K$3&amp;'Funnel setup'!$K$4&amp;'Funnel setup'!$K$6,".",IF(A2487=".",1,A2487+1))</f>
        <v>.</v>
      </c>
      <c r="B2488" s="244" t="str">
        <f t="shared" si="38"/>
        <v/>
      </c>
    </row>
    <row r="2489" spans="1:2" x14ac:dyDescent="0.2">
      <c r="A2489" t="str">
        <f>IF(C2489&amp;G2489&amp;D2489&lt;&gt;'Funnel setup'!$K$3&amp;'Funnel setup'!$K$4&amp;'Funnel setup'!$K$6,".",IF(A2488=".",1,A2488+1))</f>
        <v>.</v>
      </c>
      <c r="B2489" s="244" t="str">
        <f t="shared" si="38"/>
        <v/>
      </c>
    </row>
    <row r="2490" spans="1:2" x14ac:dyDescent="0.2">
      <c r="A2490" t="str">
        <f>IF(C2490&amp;G2490&amp;D2490&lt;&gt;'Funnel setup'!$K$3&amp;'Funnel setup'!$K$4&amp;'Funnel setup'!$K$6,".",IF(A2489=".",1,A2489+1))</f>
        <v>.</v>
      </c>
      <c r="B2490" s="244" t="str">
        <f t="shared" si="38"/>
        <v/>
      </c>
    </row>
    <row r="2491" spans="1:2" x14ac:dyDescent="0.2">
      <c r="A2491" t="str">
        <f>IF(C2491&amp;G2491&amp;D2491&lt;&gt;'Funnel setup'!$K$3&amp;'Funnel setup'!$K$4&amp;'Funnel setup'!$K$6,".",IF(A2490=".",1,A2490+1))</f>
        <v>.</v>
      </c>
      <c r="B2491" s="244" t="str">
        <f t="shared" si="38"/>
        <v/>
      </c>
    </row>
    <row r="2492" spans="1:2" x14ac:dyDescent="0.2">
      <c r="A2492" t="str">
        <f>IF(C2492&amp;G2492&amp;D2492&lt;&gt;'Funnel setup'!$K$3&amp;'Funnel setup'!$K$4&amp;'Funnel setup'!$K$6,".",IF(A2491=".",1,A2491+1))</f>
        <v>.</v>
      </c>
      <c r="B2492" s="244" t="str">
        <f t="shared" si="38"/>
        <v/>
      </c>
    </row>
    <row r="2493" spans="1:2" x14ac:dyDescent="0.2">
      <c r="A2493" t="str">
        <f>IF(C2493&amp;G2493&amp;D2493&lt;&gt;'Funnel setup'!$K$3&amp;'Funnel setup'!$K$4&amp;'Funnel setup'!$K$6,".",IF(A2492=".",1,A2492+1))</f>
        <v>.</v>
      </c>
      <c r="B2493" s="244" t="str">
        <f t="shared" si="38"/>
        <v/>
      </c>
    </row>
    <row r="2494" spans="1:2" x14ac:dyDescent="0.2">
      <c r="A2494" t="str">
        <f>IF(C2494&amp;G2494&amp;D2494&lt;&gt;'Funnel setup'!$K$3&amp;'Funnel setup'!$K$4&amp;'Funnel setup'!$K$6,".",IF(A2493=".",1,A2493+1))</f>
        <v>.</v>
      </c>
      <c r="B2494" s="244" t="str">
        <f t="shared" si="38"/>
        <v/>
      </c>
    </row>
    <row r="2495" spans="1:2" x14ac:dyDescent="0.2">
      <c r="A2495" t="str">
        <f>IF(C2495&amp;G2495&amp;D2495&lt;&gt;'Funnel setup'!$K$3&amp;'Funnel setup'!$K$4&amp;'Funnel setup'!$K$6,".",IF(A2494=".",1,A2494+1))</f>
        <v>.</v>
      </c>
      <c r="B2495" s="244" t="str">
        <f t="shared" si="38"/>
        <v/>
      </c>
    </row>
    <row r="2496" spans="1:2" x14ac:dyDescent="0.2">
      <c r="A2496" t="str">
        <f>IF(C2496&amp;G2496&amp;D2496&lt;&gt;'Funnel setup'!$K$3&amp;'Funnel setup'!$K$4&amp;'Funnel setup'!$K$6,".",IF(A2495=".",1,A2495+1))</f>
        <v>.</v>
      </c>
      <c r="B2496" s="244" t="str">
        <f t="shared" si="38"/>
        <v/>
      </c>
    </row>
    <row r="2497" spans="1:2" x14ac:dyDescent="0.2">
      <c r="A2497" t="str">
        <f>IF(C2497&amp;G2497&amp;D2497&lt;&gt;'Funnel setup'!$K$3&amp;'Funnel setup'!$K$4&amp;'Funnel setup'!$K$6,".",IF(A2496=".",1,A2496+1))</f>
        <v>.</v>
      </c>
      <c r="B2497" s="244" t="str">
        <f t="shared" si="38"/>
        <v/>
      </c>
    </row>
    <row r="2498" spans="1:2" x14ac:dyDescent="0.2">
      <c r="A2498" t="str">
        <f>IF(C2498&amp;G2498&amp;D2498&lt;&gt;'Funnel setup'!$K$3&amp;'Funnel setup'!$K$4&amp;'Funnel setup'!$K$6,".",IF(A2497=".",1,A2497+1))</f>
        <v>.</v>
      </c>
      <c r="B2498" s="244" t="str">
        <f t="shared" ref="B2498:B2561" si="39">C2498&amp;D2498&amp;F2498&amp;G2498</f>
        <v/>
      </c>
    </row>
    <row r="2499" spans="1:2" x14ac:dyDescent="0.2">
      <c r="A2499" t="str">
        <f>IF(C2499&amp;G2499&amp;D2499&lt;&gt;'Funnel setup'!$K$3&amp;'Funnel setup'!$K$4&amp;'Funnel setup'!$K$6,".",IF(A2498=".",1,A2498+1))</f>
        <v>.</v>
      </c>
      <c r="B2499" s="244" t="str">
        <f t="shared" si="39"/>
        <v/>
      </c>
    </row>
    <row r="2500" spans="1:2" x14ac:dyDescent="0.2">
      <c r="A2500" t="str">
        <f>IF(C2500&amp;G2500&amp;D2500&lt;&gt;'Funnel setup'!$K$3&amp;'Funnel setup'!$K$4&amp;'Funnel setup'!$K$6,".",IF(A2499=".",1,A2499+1))</f>
        <v>.</v>
      </c>
      <c r="B2500" s="244" t="str">
        <f t="shared" si="39"/>
        <v/>
      </c>
    </row>
    <row r="2501" spans="1:2" x14ac:dyDescent="0.2">
      <c r="A2501" t="str">
        <f>IF(C2501&amp;G2501&amp;D2501&lt;&gt;'Funnel setup'!$K$3&amp;'Funnel setup'!$K$4&amp;'Funnel setup'!$K$6,".",IF(A2500=".",1,A2500+1))</f>
        <v>.</v>
      </c>
      <c r="B2501" s="244" t="str">
        <f t="shared" si="39"/>
        <v/>
      </c>
    </row>
    <row r="2502" spans="1:2" x14ac:dyDescent="0.2">
      <c r="A2502" t="str">
        <f>IF(C2502&amp;G2502&amp;D2502&lt;&gt;'Funnel setup'!$K$3&amp;'Funnel setup'!$K$4&amp;'Funnel setup'!$K$6,".",IF(A2501=".",1,A2501+1))</f>
        <v>.</v>
      </c>
      <c r="B2502" s="244" t="str">
        <f t="shared" si="39"/>
        <v/>
      </c>
    </row>
    <row r="2503" spans="1:2" x14ac:dyDescent="0.2">
      <c r="A2503" t="str">
        <f>IF(C2503&amp;G2503&amp;D2503&lt;&gt;'Funnel setup'!$K$3&amp;'Funnel setup'!$K$4&amp;'Funnel setup'!$K$6,".",IF(A2502=".",1,A2502+1))</f>
        <v>.</v>
      </c>
      <c r="B2503" s="244" t="str">
        <f t="shared" si="39"/>
        <v/>
      </c>
    </row>
    <row r="2504" spans="1:2" x14ac:dyDescent="0.2">
      <c r="A2504" t="str">
        <f>IF(C2504&amp;G2504&amp;D2504&lt;&gt;'Funnel setup'!$K$3&amp;'Funnel setup'!$K$4&amp;'Funnel setup'!$K$6,".",IF(A2503=".",1,A2503+1))</f>
        <v>.</v>
      </c>
      <c r="B2504" s="244" t="str">
        <f t="shared" si="39"/>
        <v/>
      </c>
    </row>
    <row r="2505" spans="1:2" x14ac:dyDescent="0.2">
      <c r="A2505" t="str">
        <f>IF(C2505&amp;G2505&amp;D2505&lt;&gt;'Funnel setup'!$K$3&amp;'Funnel setup'!$K$4&amp;'Funnel setup'!$K$6,".",IF(A2504=".",1,A2504+1))</f>
        <v>.</v>
      </c>
      <c r="B2505" s="244" t="str">
        <f t="shared" si="39"/>
        <v/>
      </c>
    </row>
    <row r="2506" spans="1:2" x14ac:dyDescent="0.2">
      <c r="A2506" t="str">
        <f>IF(C2506&amp;G2506&amp;D2506&lt;&gt;'Funnel setup'!$K$3&amp;'Funnel setup'!$K$4&amp;'Funnel setup'!$K$6,".",IF(A2505=".",1,A2505+1))</f>
        <v>.</v>
      </c>
      <c r="B2506" s="244" t="str">
        <f t="shared" si="39"/>
        <v/>
      </c>
    </row>
    <row r="2507" spans="1:2" x14ac:dyDescent="0.2">
      <c r="A2507" t="str">
        <f>IF(C2507&amp;G2507&amp;D2507&lt;&gt;'Funnel setup'!$K$3&amp;'Funnel setup'!$K$4&amp;'Funnel setup'!$K$6,".",IF(A2506=".",1,A2506+1))</f>
        <v>.</v>
      </c>
      <c r="B2507" s="244" t="str">
        <f t="shared" si="39"/>
        <v/>
      </c>
    </row>
    <row r="2508" spans="1:2" x14ac:dyDescent="0.2">
      <c r="A2508" t="str">
        <f>IF(C2508&amp;G2508&amp;D2508&lt;&gt;'Funnel setup'!$K$3&amp;'Funnel setup'!$K$4&amp;'Funnel setup'!$K$6,".",IF(A2507=".",1,A2507+1))</f>
        <v>.</v>
      </c>
      <c r="B2508" s="244" t="str">
        <f t="shared" si="39"/>
        <v/>
      </c>
    </row>
    <row r="2509" spans="1:2" x14ac:dyDescent="0.2">
      <c r="A2509" t="str">
        <f>IF(C2509&amp;G2509&amp;D2509&lt;&gt;'Funnel setup'!$K$3&amp;'Funnel setup'!$K$4&amp;'Funnel setup'!$K$6,".",IF(A2508=".",1,A2508+1))</f>
        <v>.</v>
      </c>
      <c r="B2509" s="244" t="str">
        <f t="shared" si="39"/>
        <v/>
      </c>
    </row>
    <row r="2510" spans="1:2" x14ac:dyDescent="0.2">
      <c r="A2510" t="str">
        <f>IF(C2510&amp;G2510&amp;D2510&lt;&gt;'Funnel setup'!$K$3&amp;'Funnel setup'!$K$4&amp;'Funnel setup'!$K$6,".",IF(A2509=".",1,A2509+1))</f>
        <v>.</v>
      </c>
      <c r="B2510" s="244" t="str">
        <f t="shared" si="39"/>
        <v/>
      </c>
    </row>
    <row r="2511" spans="1:2" x14ac:dyDescent="0.2">
      <c r="A2511" t="str">
        <f>IF(C2511&amp;G2511&amp;D2511&lt;&gt;'Funnel setup'!$K$3&amp;'Funnel setup'!$K$4&amp;'Funnel setup'!$K$6,".",IF(A2510=".",1,A2510+1))</f>
        <v>.</v>
      </c>
      <c r="B2511" s="244" t="str">
        <f t="shared" si="39"/>
        <v/>
      </c>
    </row>
    <row r="2512" spans="1:2" x14ac:dyDescent="0.2">
      <c r="A2512" t="str">
        <f>IF(C2512&amp;G2512&amp;D2512&lt;&gt;'Funnel setup'!$K$3&amp;'Funnel setup'!$K$4&amp;'Funnel setup'!$K$6,".",IF(A2511=".",1,A2511+1))</f>
        <v>.</v>
      </c>
      <c r="B2512" s="244" t="str">
        <f t="shared" si="39"/>
        <v/>
      </c>
    </row>
    <row r="2513" spans="1:2" x14ac:dyDescent="0.2">
      <c r="A2513" t="str">
        <f>IF(C2513&amp;G2513&amp;D2513&lt;&gt;'Funnel setup'!$K$3&amp;'Funnel setup'!$K$4&amp;'Funnel setup'!$K$6,".",IF(A2512=".",1,A2512+1))</f>
        <v>.</v>
      </c>
      <c r="B2513" s="244" t="str">
        <f t="shared" si="39"/>
        <v/>
      </c>
    </row>
    <row r="2514" spans="1:2" x14ac:dyDescent="0.2">
      <c r="A2514" t="str">
        <f>IF(C2514&amp;G2514&amp;D2514&lt;&gt;'Funnel setup'!$K$3&amp;'Funnel setup'!$K$4&amp;'Funnel setup'!$K$6,".",IF(A2513=".",1,A2513+1))</f>
        <v>.</v>
      </c>
      <c r="B2514" s="244" t="str">
        <f t="shared" si="39"/>
        <v/>
      </c>
    </row>
    <row r="2515" spans="1:2" x14ac:dyDescent="0.2">
      <c r="A2515" t="str">
        <f>IF(C2515&amp;G2515&amp;D2515&lt;&gt;'Funnel setup'!$K$3&amp;'Funnel setup'!$K$4&amp;'Funnel setup'!$K$6,".",IF(A2514=".",1,A2514+1))</f>
        <v>.</v>
      </c>
      <c r="B2515" s="244" t="str">
        <f t="shared" si="39"/>
        <v/>
      </c>
    </row>
    <row r="2516" spans="1:2" x14ac:dyDescent="0.2">
      <c r="A2516" t="str">
        <f>IF(C2516&amp;G2516&amp;D2516&lt;&gt;'Funnel setup'!$K$3&amp;'Funnel setup'!$K$4&amp;'Funnel setup'!$K$6,".",IF(A2515=".",1,A2515+1))</f>
        <v>.</v>
      </c>
      <c r="B2516" s="244" t="str">
        <f t="shared" si="39"/>
        <v/>
      </c>
    </row>
    <row r="2517" spans="1:2" x14ac:dyDescent="0.2">
      <c r="A2517" t="str">
        <f>IF(C2517&amp;G2517&amp;D2517&lt;&gt;'Funnel setup'!$K$3&amp;'Funnel setup'!$K$4&amp;'Funnel setup'!$K$6,".",IF(A2516=".",1,A2516+1))</f>
        <v>.</v>
      </c>
      <c r="B2517" s="244" t="str">
        <f t="shared" si="39"/>
        <v/>
      </c>
    </row>
    <row r="2518" spans="1:2" x14ac:dyDescent="0.2">
      <c r="A2518" t="str">
        <f>IF(C2518&amp;G2518&amp;D2518&lt;&gt;'Funnel setup'!$K$3&amp;'Funnel setup'!$K$4&amp;'Funnel setup'!$K$6,".",IF(A2517=".",1,A2517+1))</f>
        <v>.</v>
      </c>
      <c r="B2518" s="244" t="str">
        <f t="shared" si="39"/>
        <v/>
      </c>
    </row>
    <row r="2519" spans="1:2" x14ac:dyDescent="0.2">
      <c r="A2519" t="str">
        <f>IF(C2519&amp;G2519&amp;D2519&lt;&gt;'Funnel setup'!$K$3&amp;'Funnel setup'!$K$4&amp;'Funnel setup'!$K$6,".",IF(A2518=".",1,A2518+1))</f>
        <v>.</v>
      </c>
      <c r="B2519" s="244" t="str">
        <f t="shared" si="39"/>
        <v/>
      </c>
    </row>
    <row r="2520" spans="1:2" x14ac:dyDescent="0.2">
      <c r="A2520" t="str">
        <f>IF(C2520&amp;G2520&amp;D2520&lt;&gt;'Funnel setup'!$K$3&amp;'Funnel setup'!$K$4&amp;'Funnel setup'!$K$6,".",IF(A2519=".",1,A2519+1))</f>
        <v>.</v>
      </c>
      <c r="B2520" s="244" t="str">
        <f t="shared" si="39"/>
        <v/>
      </c>
    </row>
    <row r="2521" spans="1:2" x14ac:dyDescent="0.2">
      <c r="A2521" t="str">
        <f>IF(C2521&amp;G2521&amp;D2521&lt;&gt;'Funnel setup'!$K$3&amp;'Funnel setup'!$K$4&amp;'Funnel setup'!$K$6,".",IF(A2520=".",1,A2520+1))</f>
        <v>.</v>
      </c>
      <c r="B2521" s="244" t="str">
        <f t="shared" si="39"/>
        <v/>
      </c>
    </row>
    <row r="2522" spans="1:2" x14ac:dyDescent="0.2">
      <c r="A2522" t="str">
        <f>IF(C2522&amp;G2522&amp;D2522&lt;&gt;'Funnel setup'!$K$3&amp;'Funnel setup'!$K$4&amp;'Funnel setup'!$K$6,".",IF(A2521=".",1,A2521+1))</f>
        <v>.</v>
      </c>
      <c r="B2522" s="244" t="str">
        <f t="shared" si="39"/>
        <v/>
      </c>
    </row>
    <row r="2523" spans="1:2" x14ac:dyDescent="0.2">
      <c r="A2523" t="str">
        <f>IF(C2523&amp;G2523&amp;D2523&lt;&gt;'Funnel setup'!$K$3&amp;'Funnel setup'!$K$4&amp;'Funnel setup'!$K$6,".",IF(A2522=".",1,A2522+1))</f>
        <v>.</v>
      </c>
      <c r="B2523" s="244" t="str">
        <f t="shared" si="39"/>
        <v/>
      </c>
    </row>
    <row r="2524" spans="1:2" x14ac:dyDescent="0.2">
      <c r="A2524" t="str">
        <f>IF(C2524&amp;G2524&amp;D2524&lt;&gt;'Funnel setup'!$K$3&amp;'Funnel setup'!$K$4&amp;'Funnel setup'!$K$6,".",IF(A2523=".",1,A2523+1))</f>
        <v>.</v>
      </c>
      <c r="B2524" s="244" t="str">
        <f t="shared" si="39"/>
        <v/>
      </c>
    </row>
    <row r="2525" spans="1:2" x14ac:dyDescent="0.2">
      <c r="A2525" t="str">
        <f>IF(C2525&amp;G2525&amp;D2525&lt;&gt;'Funnel setup'!$K$3&amp;'Funnel setup'!$K$4&amp;'Funnel setup'!$K$6,".",IF(A2524=".",1,A2524+1))</f>
        <v>.</v>
      </c>
      <c r="B2525" s="244" t="str">
        <f t="shared" si="39"/>
        <v/>
      </c>
    </row>
    <row r="2526" spans="1:2" x14ac:dyDescent="0.2">
      <c r="A2526" t="str">
        <f>IF(C2526&amp;G2526&amp;D2526&lt;&gt;'Funnel setup'!$K$3&amp;'Funnel setup'!$K$4&amp;'Funnel setup'!$K$6,".",IF(A2525=".",1,A2525+1))</f>
        <v>.</v>
      </c>
      <c r="B2526" s="244" t="str">
        <f t="shared" si="39"/>
        <v/>
      </c>
    </row>
    <row r="2527" spans="1:2" x14ac:dyDescent="0.2">
      <c r="A2527" t="str">
        <f>IF(C2527&amp;G2527&amp;D2527&lt;&gt;'Funnel setup'!$K$3&amp;'Funnel setup'!$K$4&amp;'Funnel setup'!$K$6,".",IF(A2526=".",1,A2526+1))</f>
        <v>.</v>
      </c>
      <c r="B2527" s="244" t="str">
        <f t="shared" si="39"/>
        <v/>
      </c>
    </row>
    <row r="2528" spans="1:2" x14ac:dyDescent="0.2">
      <c r="A2528" t="str">
        <f>IF(C2528&amp;G2528&amp;D2528&lt;&gt;'Funnel setup'!$K$3&amp;'Funnel setup'!$K$4&amp;'Funnel setup'!$K$6,".",IF(A2527=".",1,A2527+1))</f>
        <v>.</v>
      </c>
      <c r="B2528" s="244" t="str">
        <f t="shared" si="39"/>
        <v/>
      </c>
    </row>
    <row r="2529" spans="1:2" x14ac:dyDescent="0.2">
      <c r="A2529" t="str">
        <f>IF(C2529&amp;G2529&amp;D2529&lt;&gt;'Funnel setup'!$K$3&amp;'Funnel setup'!$K$4&amp;'Funnel setup'!$K$6,".",IF(A2528=".",1,A2528+1))</f>
        <v>.</v>
      </c>
      <c r="B2529" s="244" t="str">
        <f t="shared" si="39"/>
        <v/>
      </c>
    </row>
    <row r="2530" spans="1:2" x14ac:dyDescent="0.2">
      <c r="A2530" t="str">
        <f>IF(C2530&amp;G2530&amp;D2530&lt;&gt;'Funnel setup'!$K$3&amp;'Funnel setup'!$K$4&amp;'Funnel setup'!$K$6,".",IF(A2529=".",1,A2529+1))</f>
        <v>.</v>
      </c>
      <c r="B2530" s="244" t="str">
        <f t="shared" si="39"/>
        <v/>
      </c>
    </row>
    <row r="2531" spans="1:2" x14ac:dyDescent="0.2">
      <c r="A2531" t="str">
        <f>IF(C2531&amp;G2531&amp;D2531&lt;&gt;'Funnel setup'!$K$3&amp;'Funnel setup'!$K$4&amp;'Funnel setup'!$K$6,".",IF(A2530=".",1,A2530+1))</f>
        <v>.</v>
      </c>
      <c r="B2531" s="244" t="str">
        <f t="shared" si="39"/>
        <v/>
      </c>
    </row>
    <row r="2532" spans="1:2" x14ac:dyDescent="0.2">
      <c r="A2532" t="str">
        <f>IF(C2532&amp;G2532&amp;D2532&lt;&gt;'Funnel setup'!$K$3&amp;'Funnel setup'!$K$4&amp;'Funnel setup'!$K$6,".",IF(A2531=".",1,A2531+1))</f>
        <v>.</v>
      </c>
      <c r="B2532" s="244" t="str">
        <f t="shared" si="39"/>
        <v/>
      </c>
    </row>
    <row r="2533" spans="1:2" x14ac:dyDescent="0.2">
      <c r="A2533" t="str">
        <f>IF(C2533&amp;G2533&amp;D2533&lt;&gt;'Funnel setup'!$K$3&amp;'Funnel setup'!$K$4&amp;'Funnel setup'!$K$6,".",IF(A2532=".",1,A2532+1))</f>
        <v>.</v>
      </c>
      <c r="B2533" s="244" t="str">
        <f t="shared" si="39"/>
        <v/>
      </c>
    </row>
    <row r="2534" spans="1:2" x14ac:dyDescent="0.2">
      <c r="A2534" t="str">
        <f>IF(C2534&amp;G2534&amp;D2534&lt;&gt;'Funnel setup'!$K$3&amp;'Funnel setup'!$K$4&amp;'Funnel setup'!$K$6,".",IF(A2533=".",1,A2533+1))</f>
        <v>.</v>
      </c>
      <c r="B2534" s="244" t="str">
        <f t="shared" si="39"/>
        <v/>
      </c>
    </row>
    <row r="2535" spans="1:2" x14ac:dyDescent="0.2">
      <c r="A2535" t="str">
        <f>IF(C2535&amp;G2535&amp;D2535&lt;&gt;'Funnel setup'!$K$3&amp;'Funnel setup'!$K$4&amp;'Funnel setup'!$K$6,".",IF(A2534=".",1,A2534+1))</f>
        <v>.</v>
      </c>
      <c r="B2535" s="244" t="str">
        <f t="shared" si="39"/>
        <v/>
      </c>
    </row>
    <row r="2536" spans="1:2" x14ac:dyDescent="0.2">
      <c r="A2536" t="str">
        <f>IF(C2536&amp;G2536&amp;D2536&lt;&gt;'Funnel setup'!$K$3&amp;'Funnel setup'!$K$4&amp;'Funnel setup'!$K$6,".",IF(A2535=".",1,A2535+1))</f>
        <v>.</v>
      </c>
      <c r="B2536" s="244" t="str">
        <f t="shared" si="39"/>
        <v/>
      </c>
    </row>
    <row r="2537" spans="1:2" x14ac:dyDescent="0.2">
      <c r="A2537" t="str">
        <f>IF(C2537&amp;G2537&amp;D2537&lt;&gt;'Funnel setup'!$K$3&amp;'Funnel setup'!$K$4&amp;'Funnel setup'!$K$6,".",IF(A2536=".",1,A2536+1))</f>
        <v>.</v>
      </c>
      <c r="B2537" s="244" t="str">
        <f t="shared" si="39"/>
        <v/>
      </c>
    </row>
    <row r="2538" spans="1:2" x14ac:dyDescent="0.2">
      <c r="A2538" t="str">
        <f>IF(C2538&amp;G2538&amp;D2538&lt;&gt;'Funnel setup'!$K$3&amp;'Funnel setup'!$K$4&amp;'Funnel setup'!$K$6,".",IF(A2537=".",1,A2537+1))</f>
        <v>.</v>
      </c>
      <c r="B2538" s="244" t="str">
        <f t="shared" si="39"/>
        <v/>
      </c>
    </row>
    <row r="2539" spans="1:2" x14ac:dyDescent="0.2">
      <c r="A2539" t="str">
        <f>IF(C2539&amp;G2539&amp;D2539&lt;&gt;'Funnel setup'!$K$3&amp;'Funnel setup'!$K$4&amp;'Funnel setup'!$K$6,".",IF(A2538=".",1,A2538+1))</f>
        <v>.</v>
      </c>
      <c r="B2539" s="244" t="str">
        <f t="shared" si="39"/>
        <v/>
      </c>
    </row>
    <row r="2540" spans="1:2" x14ac:dyDescent="0.2">
      <c r="A2540" t="str">
        <f>IF(C2540&amp;G2540&amp;D2540&lt;&gt;'Funnel setup'!$K$3&amp;'Funnel setup'!$K$4&amp;'Funnel setup'!$K$6,".",IF(A2539=".",1,A2539+1))</f>
        <v>.</v>
      </c>
      <c r="B2540" s="244" t="str">
        <f t="shared" si="39"/>
        <v/>
      </c>
    </row>
    <row r="2541" spans="1:2" x14ac:dyDescent="0.2">
      <c r="A2541" t="str">
        <f>IF(C2541&amp;G2541&amp;D2541&lt;&gt;'Funnel setup'!$K$3&amp;'Funnel setup'!$K$4&amp;'Funnel setup'!$K$6,".",IF(A2540=".",1,A2540+1))</f>
        <v>.</v>
      </c>
      <c r="B2541" s="244" t="str">
        <f t="shared" si="39"/>
        <v/>
      </c>
    </row>
    <row r="2542" spans="1:2" x14ac:dyDescent="0.2">
      <c r="A2542" t="str">
        <f>IF(C2542&amp;G2542&amp;D2542&lt;&gt;'Funnel setup'!$K$3&amp;'Funnel setup'!$K$4&amp;'Funnel setup'!$K$6,".",IF(A2541=".",1,A2541+1))</f>
        <v>.</v>
      </c>
      <c r="B2542" s="244" t="str">
        <f t="shared" si="39"/>
        <v/>
      </c>
    </row>
    <row r="2543" spans="1:2" x14ac:dyDescent="0.2">
      <c r="A2543" t="str">
        <f>IF(C2543&amp;G2543&amp;D2543&lt;&gt;'Funnel setup'!$K$3&amp;'Funnel setup'!$K$4&amp;'Funnel setup'!$K$6,".",IF(A2542=".",1,A2542+1))</f>
        <v>.</v>
      </c>
      <c r="B2543" s="244" t="str">
        <f t="shared" si="39"/>
        <v/>
      </c>
    </row>
    <row r="2544" spans="1:2" x14ac:dyDescent="0.2">
      <c r="A2544" t="str">
        <f>IF(C2544&amp;G2544&amp;D2544&lt;&gt;'Funnel setup'!$K$3&amp;'Funnel setup'!$K$4&amp;'Funnel setup'!$K$6,".",IF(A2543=".",1,A2543+1))</f>
        <v>.</v>
      </c>
      <c r="B2544" s="244" t="str">
        <f t="shared" si="39"/>
        <v/>
      </c>
    </row>
    <row r="2545" spans="1:2" x14ac:dyDescent="0.2">
      <c r="A2545" t="str">
        <f>IF(C2545&amp;G2545&amp;D2545&lt;&gt;'Funnel setup'!$K$3&amp;'Funnel setup'!$K$4&amp;'Funnel setup'!$K$6,".",IF(A2544=".",1,A2544+1))</f>
        <v>.</v>
      </c>
      <c r="B2545" s="244" t="str">
        <f t="shared" si="39"/>
        <v/>
      </c>
    </row>
    <row r="2546" spans="1:2" x14ac:dyDescent="0.2">
      <c r="A2546" t="str">
        <f>IF(C2546&amp;G2546&amp;D2546&lt;&gt;'Funnel setup'!$K$3&amp;'Funnel setup'!$K$4&amp;'Funnel setup'!$K$6,".",IF(A2545=".",1,A2545+1))</f>
        <v>.</v>
      </c>
      <c r="B2546" s="244" t="str">
        <f t="shared" si="39"/>
        <v/>
      </c>
    </row>
    <row r="2547" spans="1:2" x14ac:dyDescent="0.2">
      <c r="A2547" t="str">
        <f>IF(C2547&amp;G2547&amp;D2547&lt;&gt;'Funnel setup'!$K$3&amp;'Funnel setup'!$K$4&amp;'Funnel setup'!$K$6,".",IF(A2546=".",1,A2546+1))</f>
        <v>.</v>
      </c>
      <c r="B2547" s="244" t="str">
        <f t="shared" si="39"/>
        <v/>
      </c>
    </row>
    <row r="2548" spans="1:2" x14ac:dyDescent="0.2">
      <c r="A2548" t="str">
        <f>IF(C2548&amp;G2548&amp;D2548&lt;&gt;'Funnel setup'!$K$3&amp;'Funnel setup'!$K$4&amp;'Funnel setup'!$K$6,".",IF(A2547=".",1,A2547+1))</f>
        <v>.</v>
      </c>
      <c r="B2548" s="244" t="str">
        <f t="shared" si="39"/>
        <v/>
      </c>
    </row>
    <row r="2549" spans="1:2" x14ac:dyDescent="0.2">
      <c r="A2549" t="str">
        <f>IF(C2549&amp;G2549&amp;D2549&lt;&gt;'Funnel setup'!$K$3&amp;'Funnel setup'!$K$4&amp;'Funnel setup'!$K$6,".",IF(A2548=".",1,A2548+1))</f>
        <v>.</v>
      </c>
      <c r="B2549" s="244" t="str">
        <f t="shared" si="39"/>
        <v/>
      </c>
    </row>
    <row r="2550" spans="1:2" x14ac:dyDescent="0.2">
      <c r="A2550" t="str">
        <f>IF(C2550&amp;G2550&amp;D2550&lt;&gt;'Funnel setup'!$K$3&amp;'Funnel setup'!$K$4&amp;'Funnel setup'!$K$6,".",IF(A2549=".",1,A2549+1))</f>
        <v>.</v>
      </c>
      <c r="B2550" s="244" t="str">
        <f t="shared" si="39"/>
        <v/>
      </c>
    </row>
    <row r="2551" spans="1:2" x14ac:dyDescent="0.2">
      <c r="A2551" t="str">
        <f>IF(C2551&amp;G2551&amp;D2551&lt;&gt;'Funnel setup'!$K$3&amp;'Funnel setup'!$K$4&amp;'Funnel setup'!$K$6,".",IF(A2550=".",1,A2550+1))</f>
        <v>.</v>
      </c>
      <c r="B2551" s="244" t="str">
        <f t="shared" si="39"/>
        <v/>
      </c>
    </row>
    <row r="2552" spans="1:2" x14ac:dyDescent="0.2">
      <c r="A2552" t="str">
        <f>IF(C2552&amp;G2552&amp;D2552&lt;&gt;'Funnel setup'!$K$3&amp;'Funnel setup'!$K$4&amp;'Funnel setup'!$K$6,".",IF(A2551=".",1,A2551+1))</f>
        <v>.</v>
      </c>
      <c r="B2552" s="244" t="str">
        <f t="shared" si="39"/>
        <v/>
      </c>
    </row>
    <row r="2553" spans="1:2" x14ac:dyDescent="0.2">
      <c r="A2553" t="str">
        <f>IF(C2553&amp;G2553&amp;D2553&lt;&gt;'Funnel setup'!$K$3&amp;'Funnel setup'!$K$4&amp;'Funnel setup'!$K$6,".",IF(A2552=".",1,A2552+1))</f>
        <v>.</v>
      </c>
      <c r="B2553" s="244" t="str">
        <f t="shared" si="39"/>
        <v/>
      </c>
    </row>
    <row r="2554" spans="1:2" x14ac:dyDescent="0.2">
      <c r="A2554" t="str">
        <f>IF(C2554&amp;G2554&amp;D2554&lt;&gt;'Funnel setup'!$K$3&amp;'Funnel setup'!$K$4&amp;'Funnel setup'!$K$6,".",IF(A2553=".",1,A2553+1))</f>
        <v>.</v>
      </c>
      <c r="B2554" s="244" t="str">
        <f t="shared" si="39"/>
        <v/>
      </c>
    </row>
    <row r="2555" spans="1:2" x14ac:dyDescent="0.2">
      <c r="A2555" t="str">
        <f>IF(C2555&amp;G2555&amp;D2555&lt;&gt;'Funnel setup'!$K$3&amp;'Funnel setup'!$K$4&amp;'Funnel setup'!$K$6,".",IF(A2554=".",1,A2554+1))</f>
        <v>.</v>
      </c>
      <c r="B2555" s="244" t="str">
        <f t="shared" si="39"/>
        <v/>
      </c>
    </row>
    <row r="2556" spans="1:2" x14ac:dyDescent="0.2">
      <c r="A2556" t="str">
        <f>IF(C2556&amp;G2556&amp;D2556&lt;&gt;'Funnel setup'!$K$3&amp;'Funnel setup'!$K$4&amp;'Funnel setup'!$K$6,".",IF(A2555=".",1,A2555+1))</f>
        <v>.</v>
      </c>
      <c r="B2556" s="244" t="str">
        <f t="shared" si="39"/>
        <v/>
      </c>
    </row>
    <row r="2557" spans="1:2" x14ac:dyDescent="0.2">
      <c r="A2557" t="str">
        <f>IF(C2557&amp;G2557&amp;D2557&lt;&gt;'Funnel setup'!$K$3&amp;'Funnel setup'!$K$4&amp;'Funnel setup'!$K$6,".",IF(A2556=".",1,A2556+1))</f>
        <v>.</v>
      </c>
      <c r="B2557" s="244" t="str">
        <f t="shared" si="39"/>
        <v/>
      </c>
    </row>
    <row r="2558" spans="1:2" x14ac:dyDescent="0.2">
      <c r="A2558" t="str">
        <f>IF(C2558&amp;G2558&amp;D2558&lt;&gt;'Funnel setup'!$K$3&amp;'Funnel setup'!$K$4&amp;'Funnel setup'!$K$6,".",IF(A2557=".",1,A2557+1))</f>
        <v>.</v>
      </c>
      <c r="B2558" s="244" t="str">
        <f t="shared" si="39"/>
        <v/>
      </c>
    </row>
    <row r="2559" spans="1:2" x14ac:dyDescent="0.2">
      <c r="A2559" t="str">
        <f>IF(C2559&amp;G2559&amp;D2559&lt;&gt;'Funnel setup'!$K$3&amp;'Funnel setup'!$K$4&amp;'Funnel setup'!$K$6,".",IF(A2558=".",1,A2558+1))</f>
        <v>.</v>
      </c>
      <c r="B2559" s="244" t="str">
        <f t="shared" si="39"/>
        <v/>
      </c>
    </row>
    <row r="2560" spans="1:2" x14ac:dyDescent="0.2">
      <c r="A2560" t="str">
        <f>IF(C2560&amp;G2560&amp;D2560&lt;&gt;'Funnel setup'!$K$3&amp;'Funnel setup'!$K$4&amp;'Funnel setup'!$K$6,".",IF(A2559=".",1,A2559+1))</f>
        <v>.</v>
      </c>
      <c r="B2560" s="244" t="str">
        <f t="shared" si="39"/>
        <v/>
      </c>
    </row>
    <row r="2561" spans="1:2" x14ac:dyDescent="0.2">
      <c r="A2561" t="str">
        <f>IF(C2561&amp;G2561&amp;D2561&lt;&gt;'Funnel setup'!$K$3&amp;'Funnel setup'!$K$4&amp;'Funnel setup'!$K$6,".",IF(A2560=".",1,A2560+1))</f>
        <v>.</v>
      </c>
      <c r="B2561" s="244" t="str">
        <f t="shared" si="39"/>
        <v/>
      </c>
    </row>
    <row r="2562" spans="1:2" x14ac:dyDescent="0.2">
      <c r="A2562" t="str">
        <f>IF(C2562&amp;G2562&amp;D2562&lt;&gt;'Funnel setup'!$K$3&amp;'Funnel setup'!$K$4&amp;'Funnel setup'!$K$6,".",IF(A2561=".",1,A2561+1))</f>
        <v>.</v>
      </c>
      <c r="B2562" s="244" t="str">
        <f t="shared" ref="B2562:B2625" si="40">C2562&amp;D2562&amp;F2562&amp;G2562</f>
        <v/>
      </c>
    </row>
    <row r="2563" spans="1:2" x14ac:dyDescent="0.2">
      <c r="A2563" t="str">
        <f>IF(C2563&amp;G2563&amp;D2563&lt;&gt;'Funnel setup'!$K$3&amp;'Funnel setup'!$K$4&amp;'Funnel setup'!$K$6,".",IF(A2562=".",1,A2562+1))</f>
        <v>.</v>
      </c>
      <c r="B2563" s="244" t="str">
        <f t="shared" si="40"/>
        <v/>
      </c>
    </row>
    <row r="2564" spans="1:2" x14ac:dyDescent="0.2">
      <c r="A2564" t="str">
        <f>IF(C2564&amp;G2564&amp;D2564&lt;&gt;'Funnel setup'!$K$3&amp;'Funnel setup'!$K$4&amp;'Funnel setup'!$K$6,".",IF(A2563=".",1,A2563+1))</f>
        <v>.</v>
      </c>
      <c r="B2564" s="244" t="str">
        <f t="shared" si="40"/>
        <v/>
      </c>
    </row>
    <row r="2565" spans="1:2" x14ac:dyDescent="0.2">
      <c r="A2565" t="str">
        <f>IF(C2565&amp;G2565&amp;D2565&lt;&gt;'Funnel setup'!$K$3&amp;'Funnel setup'!$K$4&amp;'Funnel setup'!$K$6,".",IF(A2564=".",1,A2564+1))</f>
        <v>.</v>
      </c>
      <c r="B2565" s="244" t="str">
        <f t="shared" si="40"/>
        <v/>
      </c>
    </row>
    <row r="2566" spans="1:2" x14ac:dyDescent="0.2">
      <c r="A2566" t="str">
        <f>IF(C2566&amp;G2566&amp;D2566&lt;&gt;'Funnel setup'!$K$3&amp;'Funnel setup'!$K$4&amp;'Funnel setup'!$K$6,".",IF(A2565=".",1,A2565+1))</f>
        <v>.</v>
      </c>
      <c r="B2566" s="244" t="str">
        <f t="shared" si="40"/>
        <v/>
      </c>
    </row>
    <row r="2567" spans="1:2" x14ac:dyDescent="0.2">
      <c r="A2567" t="str">
        <f>IF(C2567&amp;G2567&amp;D2567&lt;&gt;'Funnel setup'!$K$3&amp;'Funnel setup'!$K$4&amp;'Funnel setup'!$K$6,".",IF(A2566=".",1,A2566+1))</f>
        <v>.</v>
      </c>
      <c r="B2567" s="244" t="str">
        <f t="shared" si="40"/>
        <v/>
      </c>
    </row>
    <row r="2568" spans="1:2" x14ac:dyDescent="0.2">
      <c r="A2568" t="str">
        <f>IF(C2568&amp;G2568&amp;D2568&lt;&gt;'Funnel setup'!$K$3&amp;'Funnel setup'!$K$4&amp;'Funnel setup'!$K$6,".",IF(A2567=".",1,A2567+1))</f>
        <v>.</v>
      </c>
      <c r="B2568" s="244" t="str">
        <f t="shared" si="40"/>
        <v/>
      </c>
    </row>
    <row r="2569" spans="1:2" x14ac:dyDescent="0.2">
      <c r="A2569" t="str">
        <f>IF(C2569&amp;G2569&amp;D2569&lt;&gt;'Funnel setup'!$K$3&amp;'Funnel setup'!$K$4&amp;'Funnel setup'!$K$6,".",IF(A2568=".",1,A2568+1))</f>
        <v>.</v>
      </c>
      <c r="B2569" s="244" t="str">
        <f t="shared" si="40"/>
        <v/>
      </c>
    </row>
    <row r="2570" spans="1:2" x14ac:dyDescent="0.2">
      <c r="A2570" t="str">
        <f>IF(C2570&amp;G2570&amp;D2570&lt;&gt;'Funnel setup'!$K$3&amp;'Funnel setup'!$K$4&amp;'Funnel setup'!$K$6,".",IF(A2569=".",1,A2569+1))</f>
        <v>.</v>
      </c>
      <c r="B2570" s="244" t="str">
        <f t="shared" si="40"/>
        <v/>
      </c>
    </row>
    <row r="2571" spans="1:2" x14ac:dyDescent="0.2">
      <c r="A2571" t="str">
        <f>IF(C2571&amp;G2571&amp;D2571&lt;&gt;'Funnel setup'!$K$3&amp;'Funnel setup'!$K$4&amp;'Funnel setup'!$K$6,".",IF(A2570=".",1,A2570+1))</f>
        <v>.</v>
      </c>
      <c r="B2571" s="244" t="str">
        <f t="shared" si="40"/>
        <v/>
      </c>
    </row>
    <row r="2572" spans="1:2" x14ac:dyDescent="0.2">
      <c r="A2572" t="str">
        <f>IF(C2572&amp;G2572&amp;D2572&lt;&gt;'Funnel setup'!$K$3&amp;'Funnel setup'!$K$4&amp;'Funnel setup'!$K$6,".",IF(A2571=".",1,A2571+1))</f>
        <v>.</v>
      </c>
      <c r="B2572" s="244" t="str">
        <f t="shared" si="40"/>
        <v/>
      </c>
    </row>
    <row r="2573" spans="1:2" x14ac:dyDescent="0.2">
      <c r="A2573" t="str">
        <f>IF(C2573&amp;G2573&amp;D2573&lt;&gt;'Funnel setup'!$K$3&amp;'Funnel setup'!$K$4&amp;'Funnel setup'!$K$6,".",IF(A2572=".",1,A2572+1))</f>
        <v>.</v>
      </c>
      <c r="B2573" s="244" t="str">
        <f t="shared" si="40"/>
        <v/>
      </c>
    </row>
    <row r="2574" spans="1:2" x14ac:dyDescent="0.2">
      <c r="A2574" t="str">
        <f>IF(C2574&amp;G2574&amp;D2574&lt;&gt;'Funnel setup'!$K$3&amp;'Funnel setup'!$K$4&amp;'Funnel setup'!$K$6,".",IF(A2573=".",1,A2573+1))</f>
        <v>.</v>
      </c>
      <c r="B2574" s="244" t="str">
        <f t="shared" si="40"/>
        <v/>
      </c>
    </row>
    <row r="2575" spans="1:2" x14ac:dyDescent="0.2">
      <c r="A2575" t="str">
        <f>IF(C2575&amp;G2575&amp;D2575&lt;&gt;'Funnel setup'!$K$3&amp;'Funnel setup'!$K$4&amp;'Funnel setup'!$K$6,".",IF(A2574=".",1,A2574+1))</f>
        <v>.</v>
      </c>
      <c r="B2575" s="244" t="str">
        <f t="shared" si="40"/>
        <v/>
      </c>
    </row>
    <row r="2576" spans="1:2" x14ac:dyDescent="0.2">
      <c r="A2576" t="str">
        <f>IF(C2576&amp;G2576&amp;D2576&lt;&gt;'Funnel setup'!$K$3&amp;'Funnel setup'!$K$4&amp;'Funnel setup'!$K$6,".",IF(A2575=".",1,A2575+1))</f>
        <v>.</v>
      </c>
      <c r="B2576" s="244" t="str">
        <f t="shared" si="40"/>
        <v/>
      </c>
    </row>
    <row r="2577" spans="1:2" x14ac:dyDescent="0.2">
      <c r="A2577" t="str">
        <f>IF(C2577&amp;G2577&amp;D2577&lt;&gt;'Funnel setup'!$K$3&amp;'Funnel setup'!$K$4&amp;'Funnel setup'!$K$6,".",IF(A2576=".",1,A2576+1))</f>
        <v>.</v>
      </c>
      <c r="B2577" s="244" t="str">
        <f t="shared" si="40"/>
        <v/>
      </c>
    </row>
    <row r="2578" spans="1:2" x14ac:dyDescent="0.2">
      <c r="A2578" t="str">
        <f>IF(C2578&amp;G2578&amp;D2578&lt;&gt;'Funnel setup'!$K$3&amp;'Funnel setup'!$K$4&amp;'Funnel setup'!$K$6,".",IF(A2577=".",1,A2577+1))</f>
        <v>.</v>
      </c>
      <c r="B2578" s="244" t="str">
        <f t="shared" si="40"/>
        <v/>
      </c>
    </row>
    <row r="2579" spans="1:2" x14ac:dyDescent="0.2">
      <c r="A2579" t="str">
        <f>IF(C2579&amp;G2579&amp;D2579&lt;&gt;'Funnel setup'!$K$3&amp;'Funnel setup'!$K$4&amp;'Funnel setup'!$K$6,".",IF(A2578=".",1,A2578+1))</f>
        <v>.</v>
      </c>
      <c r="B2579" s="244" t="str">
        <f t="shared" si="40"/>
        <v/>
      </c>
    </row>
    <row r="2580" spans="1:2" x14ac:dyDescent="0.2">
      <c r="A2580" t="str">
        <f>IF(C2580&amp;G2580&amp;D2580&lt;&gt;'Funnel setup'!$K$3&amp;'Funnel setup'!$K$4&amp;'Funnel setup'!$K$6,".",IF(A2579=".",1,A2579+1))</f>
        <v>.</v>
      </c>
      <c r="B2580" s="244" t="str">
        <f t="shared" si="40"/>
        <v/>
      </c>
    </row>
    <row r="2581" spans="1:2" x14ac:dyDescent="0.2">
      <c r="A2581" t="str">
        <f>IF(C2581&amp;G2581&amp;D2581&lt;&gt;'Funnel setup'!$K$3&amp;'Funnel setup'!$K$4&amp;'Funnel setup'!$K$6,".",IF(A2580=".",1,A2580+1))</f>
        <v>.</v>
      </c>
      <c r="B2581" s="244" t="str">
        <f t="shared" si="40"/>
        <v/>
      </c>
    </row>
    <row r="2582" spans="1:2" x14ac:dyDescent="0.2">
      <c r="A2582" t="str">
        <f>IF(C2582&amp;G2582&amp;D2582&lt;&gt;'Funnel setup'!$K$3&amp;'Funnel setup'!$K$4&amp;'Funnel setup'!$K$6,".",IF(A2581=".",1,A2581+1))</f>
        <v>.</v>
      </c>
      <c r="B2582" s="244" t="str">
        <f t="shared" si="40"/>
        <v/>
      </c>
    </row>
    <row r="2583" spans="1:2" x14ac:dyDescent="0.2">
      <c r="A2583" t="str">
        <f>IF(C2583&amp;G2583&amp;D2583&lt;&gt;'Funnel setup'!$K$3&amp;'Funnel setup'!$K$4&amp;'Funnel setup'!$K$6,".",IF(A2582=".",1,A2582+1))</f>
        <v>.</v>
      </c>
      <c r="B2583" s="244" t="str">
        <f t="shared" si="40"/>
        <v/>
      </c>
    </row>
    <row r="2584" spans="1:2" x14ac:dyDescent="0.2">
      <c r="A2584" t="str">
        <f>IF(C2584&amp;G2584&amp;D2584&lt;&gt;'Funnel setup'!$K$3&amp;'Funnel setup'!$K$4&amp;'Funnel setup'!$K$6,".",IF(A2583=".",1,A2583+1))</f>
        <v>.</v>
      </c>
      <c r="B2584" s="244" t="str">
        <f t="shared" si="40"/>
        <v/>
      </c>
    </row>
    <row r="2585" spans="1:2" x14ac:dyDescent="0.2">
      <c r="A2585" t="str">
        <f>IF(C2585&amp;G2585&amp;D2585&lt;&gt;'Funnel setup'!$K$3&amp;'Funnel setup'!$K$4&amp;'Funnel setup'!$K$6,".",IF(A2584=".",1,A2584+1))</f>
        <v>.</v>
      </c>
      <c r="B2585" s="244" t="str">
        <f t="shared" si="40"/>
        <v/>
      </c>
    </row>
    <row r="2586" spans="1:2" x14ac:dyDescent="0.2">
      <c r="A2586" t="str">
        <f>IF(C2586&amp;G2586&amp;D2586&lt;&gt;'Funnel setup'!$K$3&amp;'Funnel setup'!$K$4&amp;'Funnel setup'!$K$6,".",IF(A2585=".",1,A2585+1))</f>
        <v>.</v>
      </c>
      <c r="B2586" s="244" t="str">
        <f t="shared" si="40"/>
        <v/>
      </c>
    </row>
    <row r="2587" spans="1:2" x14ac:dyDescent="0.2">
      <c r="A2587" t="str">
        <f>IF(C2587&amp;G2587&amp;D2587&lt;&gt;'Funnel setup'!$K$3&amp;'Funnel setup'!$K$4&amp;'Funnel setup'!$K$6,".",IF(A2586=".",1,A2586+1))</f>
        <v>.</v>
      </c>
      <c r="B2587" s="244" t="str">
        <f t="shared" si="40"/>
        <v/>
      </c>
    </row>
    <row r="2588" spans="1:2" x14ac:dyDescent="0.2">
      <c r="A2588" t="str">
        <f>IF(C2588&amp;G2588&amp;D2588&lt;&gt;'Funnel setup'!$K$3&amp;'Funnel setup'!$K$4&amp;'Funnel setup'!$K$6,".",IF(A2587=".",1,A2587+1))</f>
        <v>.</v>
      </c>
      <c r="B2588" s="244" t="str">
        <f t="shared" si="40"/>
        <v/>
      </c>
    </row>
    <row r="2589" spans="1:2" x14ac:dyDescent="0.2">
      <c r="A2589" t="str">
        <f>IF(C2589&amp;G2589&amp;D2589&lt;&gt;'Funnel setup'!$K$3&amp;'Funnel setup'!$K$4&amp;'Funnel setup'!$K$6,".",IF(A2588=".",1,A2588+1))</f>
        <v>.</v>
      </c>
      <c r="B2589" s="244" t="str">
        <f t="shared" si="40"/>
        <v/>
      </c>
    </row>
    <row r="2590" spans="1:2" x14ac:dyDescent="0.2">
      <c r="A2590" t="str">
        <f>IF(C2590&amp;G2590&amp;D2590&lt;&gt;'Funnel setup'!$K$3&amp;'Funnel setup'!$K$4&amp;'Funnel setup'!$K$6,".",IF(A2589=".",1,A2589+1))</f>
        <v>.</v>
      </c>
      <c r="B2590" s="244" t="str">
        <f t="shared" si="40"/>
        <v/>
      </c>
    </row>
    <row r="2591" spans="1:2" x14ac:dyDescent="0.2">
      <c r="A2591" t="str">
        <f>IF(C2591&amp;G2591&amp;D2591&lt;&gt;'Funnel setup'!$K$3&amp;'Funnel setup'!$K$4&amp;'Funnel setup'!$K$6,".",IF(A2590=".",1,A2590+1))</f>
        <v>.</v>
      </c>
      <c r="B2591" s="244" t="str">
        <f t="shared" si="40"/>
        <v/>
      </c>
    </row>
    <row r="2592" spans="1:2" x14ac:dyDescent="0.2">
      <c r="A2592" t="str">
        <f>IF(C2592&amp;G2592&amp;D2592&lt;&gt;'Funnel setup'!$K$3&amp;'Funnel setup'!$K$4&amp;'Funnel setup'!$K$6,".",IF(A2591=".",1,A2591+1))</f>
        <v>.</v>
      </c>
      <c r="B2592" s="244" t="str">
        <f t="shared" si="40"/>
        <v/>
      </c>
    </row>
    <row r="2593" spans="1:2" x14ac:dyDescent="0.2">
      <c r="A2593" t="str">
        <f>IF(C2593&amp;G2593&amp;D2593&lt;&gt;'Funnel setup'!$K$3&amp;'Funnel setup'!$K$4&amp;'Funnel setup'!$K$6,".",IF(A2592=".",1,A2592+1))</f>
        <v>.</v>
      </c>
      <c r="B2593" s="244" t="str">
        <f t="shared" si="40"/>
        <v/>
      </c>
    </row>
    <row r="2594" spans="1:2" x14ac:dyDescent="0.2">
      <c r="A2594" t="str">
        <f>IF(C2594&amp;G2594&amp;D2594&lt;&gt;'Funnel setup'!$K$3&amp;'Funnel setup'!$K$4&amp;'Funnel setup'!$K$6,".",IF(A2593=".",1,A2593+1))</f>
        <v>.</v>
      </c>
      <c r="B2594" s="244" t="str">
        <f t="shared" si="40"/>
        <v/>
      </c>
    </row>
    <row r="2595" spans="1:2" x14ac:dyDescent="0.2">
      <c r="A2595" t="str">
        <f>IF(C2595&amp;G2595&amp;D2595&lt;&gt;'Funnel setup'!$K$3&amp;'Funnel setup'!$K$4&amp;'Funnel setup'!$K$6,".",IF(A2594=".",1,A2594+1))</f>
        <v>.</v>
      </c>
      <c r="B2595" s="244" t="str">
        <f t="shared" si="40"/>
        <v/>
      </c>
    </row>
    <row r="2596" spans="1:2" x14ac:dyDescent="0.2">
      <c r="A2596" t="str">
        <f>IF(C2596&amp;G2596&amp;D2596&lt;&gt;'Funnel setup'!$K$3&amp;'Funnel setup'!$K$4&amp;'Funnel setup'!$K$6,".",IF(A2595=".",1,A2595+1))</f>
        <v>.</v>
      </c>
      <c r="B2596" s="244" t="str">
        <f t="shared" si="40"/>
        <v/>
      </c>
    </row>
    <row r="2597" spans="1:2" x14ac:dyDescent="0.2">
      <c r="A2597" t="str">
        <f>IF(C2597&amp;G2597&amp;D2597&lt;&gt;'Funnel setup'!$K$3&amp;'Funnel setup'!$K$4&amp;'Funnel setup'!$K$6,".",IF(A2596=".",1,A2596+1))</f>
        <v>.</v>
      </c>
      <c r="B2597" s="244" t="str">
        <f t="shared" si="40"/>
        <v/>
      </c>
    </row>
    <row r="2598" spans="1:2" x14ac:dyDescent="0.2">
      <c r="A2598" t="str">
        <f>IF(C2598&amp;G2598&amp;D2598&lt;&gt;'Funnel setup'!$K$3&amp;'Funnel setup'!$K$4&amp;'Funnel setup'!$K$6,".",IF(A2597=".",1,A2597+1))</f>
        <v>.</v>
      </c>
      <c r="B2598" s="244" t="str">
        <f t="shared" si="40"/>
        <v/>
      </c>
    </row>
    <row r="2599" spans="1:2" x14ac:dyDescent="0.2">
      <c r="A2599" t="str">
        <f>IF(C2599&amp;G2599&amp;D2599&lt;&gt;'Funnel setup'!$K$3&amp;'Funnel setup'!$K$4&amp;'Funnel setup'!$K$6,".",IF(A2598=".",1,A2598+1))</f>
        <v>.</v>
      </c>
      <c r="B2599" s="244" t="str">
        <f t="shared" si="40"/>
        <v/>
      </c>
    </row>
    <row r="2600" spans="1:2" x14ac:dyDescent="0.2">
      <c r="A2600" t="str">
        <f>IF(C2600&amp;G2600&amp;D2600&lt;&gt;'Funnel setup'!$K$3&amp;'Funnel setup'!$K$4&amp;'Funnel setup'!$K$6,".",IF(A2599=".",1,A2599+1))</f>
        <v>.</v>
      </c>
      <c r="B2600" s="244" t="str">
        <f t="shared" si="40"/>
        <v/>
      </c>
    </row>
    <row r="2601" spans="1:2" x14ac:dyDescent="0.2">
      <c r="A2601" t="str">
        <f>IF(C2601&amp;G2601&amp;D2601&lt;&gt;'Funnel setup'!$K$3&amp;'Funnel setup'!$K$4&amp;'Funnel setup'!$K$6,".",IF(A2600=".",1,A2600+1))</f>
        <v>.</v>
      </c>
      <c r="B2601" s="244" t="str">
        <f t="shared" si="40"/>
        <v/>
      </c>
    </row>
    <row r="2602" spans="1:2" x14ac:dyDescent="0.2">
      <c r="A2602" t="str">
        <f>IF(C2602&amp;G2602&amp;D2602&lt;&gt;'Funnel setup'!$K$3&amp;'Funnel setup'!$K$4&amp;'Funnel setup'!$K$6,".",IF(A2601=".",1,A2601+1))</f>
        <v>.</v>
      </c>
      <c r="B2602" s="244" t="str">
        <f t="shared" si="40"/>
        <v/>
      </c>
    </row>
    <row r="2603" spans="1:2" x14ac:dyDescent="0.2">
      <c r="A2603" t="str">
        <f>IF(C2603&amp;G2603&amp;D2603&lt;&gt;'Funnel setup'!$K$3&amp;'Funnel setup'!$K$4&amp;'Funnel setup'!$K$6,".",IF(A2602=".",1,A2602+1))</f>
        <v>.</v>
      </c>
      <c r="B2603" s="244" t="str">
        <f t="shared" si="40"/>
        <v/>
      </c>
    </row>
    <row r="2604" spans="1:2" x14ac:dyDescent="0.2">
      <c r="A2604" t="str">
        <f>IF(C2604&amp;G2604&amp;D2604&lt;&gt;'Funnel setup'!$K$3&amp;'Funnel setup'!$K$4&amp;'Funnel setup'!$K$6,".",IF(A2603=".",1,A2603+1))</f>
        <v>.</v>
      </c>
      <c r="B2604" s="244" t="str">
        <f t="shared" si="40"/>
        <v/>
      </c>
    </row>
    <row r="2605" spans="1:2" x14ac:dyDescent="0.2">
      <c r="A2605" t="str">
        <f>IF(C2605&amp;G2605&amp;D2605&lt;&gt;'Funnel setup'!$K$3&amp;'Funnel setup'!$K$4&amp;'Funnel setup'!$K$6,".",IF(A2604=".",1,A2604+1))</f>
        <v>.</v>
      </c>
      <c r="B2605" s="244" t="str">
        <f t="shared" si="40"/>
        <v/>
      </c>
    </row>
    <row r="2606" spans="1:2" x14ac:dyDescent="0.2">
      <c r="A2606" t="str">
        <f>IF(C2606&amp;G2606&amp;D2606&lt;&gt;'Funnel setup'!$K$3&amp;'Funnel setup'!$K$4&amp;'Funnel setup'!$K$6,".",IF(A2605=".",1,A2605+1))</f>
        <v>.</v>
      </c>
      <c r="B2606" s="244" t="str">
        <f t="shared" si="40"/>
        <v/>
      </c>
    </row>
    <row r="2607" spans="1:2" x14ac:dyDescent="0.2">
      <c r="A2607" t="str">
        <f>IF(C2607&amp;G2607&amp;D2607&lt;&gt;'Funnel setup'!$K$3&amp;'Funnel setup'!$K$4&amp;'Funnel setup'!$K$6,".",IF(A2606=".",1,A2606+1))</f>
        <v>.</v>
      </c>
      <c r="B2607" s="244" t="str">
        <f t="shared" si="40"/>
        <v/>
      </c>
    </row>
    <row r="2608" spans="1:2" x14ac:dyDescent="0.2">
      <c r="A2608" t="str">
        <f>IF(C2608&amp;G2608&amp;D2608&lt;&gt;'Funnel setup'!$K$3&amp;'Funnel setup'!$K$4&amp;'Funnel setup'!$K$6,".",IF(A2607=".",1,A2607+1))</f>
        <v>.</v>
      </c>
      <c r="B2608" s="244" t="str">
        <f t="shared" si="40"/>
        <v/>
      </c>
    </row>
    <row r="2609" spans="1:2" x14ac:dyDescent="0.2">
      <c r="A2609" t="str">
        <f>IF(C2609&amp;G2609&amp;D2609&lt;&gt;'Funnel setup'!$K$3&amp;'Funnel setup'!$K$4&amp;'Funnel setup'!$K$6,".",IF(A2608=".",1,A2608+1))</f>
        <v>.</v>
      </c>
      <c r="B2609" s="244" t="str">
        <f t="shared" si="40"/>
        <v/>
      </c>
    </row>
    <row r="2610" spans="1:2" x14ac:dyDescent="0.2">
      <c r="A2610" t="str">
        <f>IF(C2610&amp;G2610&amp;D2610&lt;&gt;'Funnel setup'!$K$3&amp;'Funnel setup'!$K$4&amp;'Funnel setup'!$K$6,".",IF(A2609=".",1,A2609+1))</f>
        <v>.</v>
      </c>
      <c r="B2610" s="244" t="str">
        <f t="shared" si="40"/>
        <v/>
      </c>
    </row>
    <row r="2611" spans="1:2" x14ac:dyDescent="0.2">
      <c r="A2611" t="str">
        <f>IF(C2611&amp;G2611&amp;D2611&lt;&gt;'Funnel setup'!$K$3&amp;'Funnel setup'!$K$4&amp;'Funnel setup'!$K$6,".",IF(A2610=".",1,A2610+1))</f>
        <v>.</v>
      </c>
      <c r="B2611" s="244" t="str">
        <f t="shared" si="40"/>
        <v/>
      </c>
    </row>
    <row r="2612" spans="1:2" x14ac:dyDescent="0.2">
      <c r="A2612" t="str">
        <f>IF(C2612&amp;G2612&amp;D2612&lt;&gt;'Funnel setup'!$K$3&amp;'Funnel setup'!$K$4&amp;'Funnel setup'!$K$6,".",IF(A2611=".",1,A2611+1))</f>
        <v>.</v>
      </c>
      <c r="B2612" s="244" t="str">
        <f t="shared" si="40"/>
        <v/>
      </c>
    </row>
    <row r="2613" spans="1:2" x14ac:dyDescent="0.2">
      <c r="A2613" t="str">
        <f>IF(C2613&amp;G2613&amp;D2613&lt;&gt;'Funnel setup'!$K$3&amp;'Funnel setup'!$K$4&amp;'Funnel setup'!$K$6,".",IF(A2612=".",1,A2612+1))</f>
        <v>.</v>
      </c>
      <c r="B2613" s="244" t="str">
        <f t="shared" si="40"/>
        <v/>
      </c>
    </row>
    <row r="2614" spans="1:2" x14ac:dyDescent="0.2">
      <c r="A2614" t="str">
        <f>IF(C2614&amp;G2614&amp;D2614&lt;&gt;'Funnel setup'!$K$3&amp;'Funnel setup'!$K$4&amp;'Funnel setup'!$K$6,".",IF(A2613=".",1,A2613+1))</f>
        <v>.</v>
      </c>
      <c r="B2614" s="244" t="str">
        <f t="shared" si="40"/>
        <v/>
      </c>
    </row>
    <row r="2615" spans="1:2" x14ac:dyDescent="0.2">
      <c r="A2615" t="str">
        <f>IF(C2615&amp;G2615&amp;D2615&lt;&gt;'Funnel setup'!$K$3&amp;'Funnel setup'!$K$4&amp;'Funnel setup'!$K$6,".",IF(A2614=".",1,A2614+1))</f>
        <v>.</v>
      </c>
      <c r="B2615" s="244" t="str">
        <f t="shared" si="40"/>
        <v/>
      </c>
    </row>
    <row r="2616" spans="1:2" x14ac:dyDescent="0.2">
      <c r="A2616" t="str">
        <f>IF(C2616&amp;G2616&amp;D2616&lt;&gt;'Funnel setup'!$K$3&amp;'Funnel setup'!$K$4&amp;'Funnel setup'!$K$6,".",IF(A2615=".",1,A2615+1))</f>
        <v>.</v>
      </c>
      <c r="B2616" s="244" t="str">
        <f t="shared" si="40"/>
        <v/>
      </c>
    </row>
    <row r="2617" spans="1:2" x14ac:dyDescent="0.2">
      <c r="A2617" t="str">
        <f>IF(C2617&amp;G2617&amp;D2617&lt;&gt;'Funnel setup'!$K$3&amp;'Funnel setup'!$K$4&amp;'Funnel setup'!$K$6,".",IF(A2616=".",1,A2616+1))</f>
        <v>.</v>
      </c>
      <c r="B2617" s="244" t="str">
        <f t="shared" si="40"/>
        <v/>
      </c>
    </row>
    <row r="2618" spans="1:2" x14ac:dyDescent="0.2">
      <c r="A2618" t="str">
        <f>IF(C2618&amp;G2618&amp;D2618&lt;&gt;'Funnel setup'!$K$3&amp;'Funnel setup'!$K$4&amp;'Funnel setup'!$K$6,".",IF(A2617=".",1,A2617+1))</f>
        <v>.</v>
      </c>
      <c r="B2618" s="244" t="str">
        <f t="shared" si="40"/>
        <v/>
      </c>
    </row>
    <row r="2619" spans="1:2" x14ac:dyDescent="0.2">
      <c r="A2619" t="str">
        <f>IF(C2619&amp;G2619&amp;D2619&lt;&gt;'Funnel setup'!$K$3&amp;'Funnel setup'!$K$4&amp;'Funnel setup'!$K$6,".",IF(A2618=".",1,A2618+1))</f>
        <v>.</v>
      </c>
      <c r="B2619" s="244" t="str">
        <f t="shared" si="40"/>
        <v/>
      </c>
    </row>
    <row r="2620" spans="1:2" x14ac:dyDescent="0.2">
      <c r="A2620" t="str">
        <f>IF(C2620&amp;G2620&amp;D2620&lt;&gt;'Funnel setup'!$K$3&amp;'Funnel setup'!$K$4&amp;'Funnel setup'!$K$6,".",IF(A2619=".",1,A2619+1))</f>
        <v>.</v>
      </c>
      <c r="B2620" s="244" t="str">
        <f t="shared" si="40"/>
        <v/>
      </c>
    </row>
    <row r="2621" spans="1:2" x14ac:dyDescent="0.2">
      <c r="A2621" t="str">
        <f>IF(C2621&amp;G2621&amp;D2621&lt;&gt;'Funnel setup'!$K$3&amp;'Funnel setup'!$K$4&amp;'Funnel setup'!$K$6,".",IF(A2620=".",1,A2620+1))</f>
        <v>.</v>
      </c>
      <c r="B2621" s="244" t="str">
        <f t="shared" si="40"/>
        <v/>
      </c>
    </row>
    <row r="2622" spans="1:2" x14ac:dyDescent="0.2">
      <c r="A2622" t="str">
        <f>IF(C2622&amp;G2622&amp;D2622&lt;&gt;'Funnel setup'!$K$3&amp;'Funnel setup'!$K$4&amp;'Funnel setup'!$K$6,".",IF(A2621=".",1,A2621+1))</f>
        <v>.</v>
      </c>
      <c r="B2622" s="244" t="str">
        <f t="shared" si="40"/>
        <v/>
      </c>
    </row>
    <row r="2623" spans="1:2" x14ac:dyDescent="0.2">
      <c r="A2623" t="str">
        <f>IF(C2623&amp;G2623&amp;D2623&lt;&gt;'Funnel setup'!$K$3&amp;'Funnel setup'!$K$4&amp;'Funnel setup'!$K$6,".",IF(A2622=".",1,A2622+1))</f>
        <v>.</v>
      </c>
      <c r="B2623" s="244" t="str">
        <f t="shared" si="40"/>
        <v/>
      </c>
    </row>
    <row r="2624" spans="1:2" x14ac:dyDescent="0.2">
      <c r="A2624" t="str">
        <f>IF(C2624&amp;G2624&amp;D2624&lt;&gt;'Funnel setup'!$K$3&amp;'Funnel setup'!$K$4&amp;'Funnel setup'!$K$6,".",IF(A2623=".",1,A2623+1))</f>
        <v>.</v>
      </c>
      <c r="B2624" s="244" t="str">
        <f t="shared" si="40"/>
        <v/>
      </c>
    </row>
    <row r="2625" spans="1:2" x14ac:dyDescent="0.2">
      <c r="A2625" t="str">
        <f>IF(C2625&amp;G2625&amp;D2625&lt;&gt;'Funnel setup'!$K$3&amp;'Funnel setup'!$K$4&amp;'Funnel setup'!$K$6,".",IF(A2624=".",1,A2624+1))</f>
        <v>.</v>
      </c>
      <c r="B2625" s="244" t="str">
        <f t="shared" si="40"/>
        <v/>
      </c>
    </row>
    <row r="2626" spans="1:2" x14ac:dyDescent="0.2">
      <c r="A2626" t="str">
        <f>IF(C2626&amp;G2626&amp;D2626&lt;&gt;'Funnel setup'!$K$3&amp;'Funnel setup'!$K$4&amp;'Funnel setup'!$K$6,".",IF(A2625=".",1,A2625+1))</f>
        <v>.</v>
      </c>
      <c r="B2626" s="244" t="str">
        <f t="shared" ref="B2626:B2689" si="41">C2626&amp;D2626&amp;F2626&amp;G2626</f>
        <v/>
      </c>
    </row>
    <row r="2627" spans="1:2" x14ac:dyDescent="0.2">
      <c r="A2627" t="str">
        <f>IF(C2627&amp;G2627&amp;D2627&lt;&gt;'Funnel setup'!$K$3&amp;'Funnel setup'!$K$4&amp;'Funnel setup'!$K$6,".",IF(A2626=".",1,A2626+1))</f>
        <v>.</v>
      </c>
      <c r="B2627" s="244" t="str">
        <f t="shared" si="41"/>
        <v/>
      </c>
    </row>
    <row r="2628" spans="1:2" x14ac:dyDescent="0.2">
      <c r="A2628" t="str">
        <f>IF(C2628&amp;G2628&amp;D2628&lt;&gt;'Funnel setup'!$K$3&amp;'Funnel setup'!$K$4&amp;'Funnel setup'!$K$6,".",IF(A2627=".",1,A2627+1))</f>
        <v>.</v>
      </c>
      <c r="B2628" s="244" t="str">
        <f t="shared" si="41"/>
        <v/>
      </c>
    </row>
    <row r="2629" spans="1:2" x14ac:dyDescent="0.2">
      <c r="A2629" t="str">
        <f>IF(C2629&amp;G2629&amp;D2629&lt;&gt;'Funnel setup'!$K$3&amp;'Funnel setup'!$K$4&amp;'Funnel setup'!$K$6,".",IF(A2628=".",1,A2628+1))</f>
        <v>.</v>
      </c>
      <c r="B2629" s="244" t="str">
        <f t="shared" si="41"/>
        <v/>
      </c>
    </row>
    <row r="2630" spans="1:2" x14ac:dyDescent="0.2">
      <c r="A2630" t="str">
        <f>IF(C2630&amp;G2630&amp;D2630&lt;&gt;'Funnel setup'!$K$3&amp;'Funnel setup'!$K$4&amp;'Funnel setup'!$K$6,".",IF(A2629=".",1,A2629+1))</f>
        <v>.</v>
      </c>
      <c r="B2630" s="244" t="str">
        <f t="shared" si="41"/>
        <v/>
      </c>
    </row>
    <row r="2631" spans="1:2" x14ac:dyDescent="0.2">
      <c r="A2631" t="str">
        <f>IF(C2631&amp;G2631&amp;D2631&lt;&gt;'Funnel setup'!$K$3&amp;'Funnel setup'!$K$4&amp;'Funnel setup'!$K$6,".",IF(A2630=".",1,A2630+1))</f>
        <v>.</v>
      </c>
      <c r="B2631" s="244" t="str">
        <f t="shared" si="41"/>
        <v/>
      </c>
    </row>
    <row r="2632" spans="1:2" x14ac:dyDescent="0.2">
      <c r="A2632" t="str">
        <f>IF(C2632&amp;G2632&amp;D2632&lt;&gt;'Funnel setup'!$K$3&amp;'Funnel setup'!$K$4&amp;'Funnel setup'!$K$6,".",IF(A2631=".",1,A2631+1))</f>
        <v>.</v>
      </c>
      <c r="B2632" s="244" t="str">
        <f t="shared" si="41"/>
        <v/>
      </c>
    </row>
    <row r="2633" spans="1:2" x14ac:dyDescent="0.2">
      <c r="A2633" t="str">
        <f>IF(C2633&amp;G2633&amp;D2633&lt;&gt;'Funnel setup'!$K$3&amp;'Funnel setup'!$K$4&amp;'Funnel setup'!$K$6,".",IF(A2632=".",1,A2632+1))</f>
        <v>.</v>
      </c>
      <c r="B2633" s="244" t="str">
        <f t="shared" si="41"/>
        <v/>
      </c>
    </row>
    <row r="2634" spans="1:2" x14ac:dyDescent="0.2">
      <c r="A2634" t="str">
        <f>IF(C2634&amp;G2634&amp;D2634&lt;&gt;'Funnel setup'!$K$3&amp;'Funnel setup'!$K$4&amp;'Funnel setup'!$K$6,".",IF(A2633=".",1,A2633+1))</f>
        <v>.</v>
      </c>
      <c r="B2634" s="244" t="str">
        <f t="shared" si="41"/>
        <v/>
      </c>
    </row>
    <row r="2635" spans="1:2" x14ac:dyDescent="0.2">
      <c r="A2635" t="str">
        <f>IF(C2635&amp;G2635&amp;D2635&lt;&gt;'Funnel setup'!$K$3&amp;'Funnel setup'!$K$4&amp;'Funnel setup'!$K$6,".",IF(A2634=".",1,A2634+1))</f>
        <v>.</v>
      </c>
      <c r="B2635" s="244" t="str">
        <f t="shared" si="41"/>
        <v/>
      </c>
    </row>
    <row r="2636" spans="1:2" x14ac:dyDescent="0.2">
      <c r="A2636" t="str">
        <f>IF(C2636&amp;G2636&amp;D2636&lt;&gt;'Funnel setup'!$K$3&amp;'Funnel setup'!$K$4&amp;'Funnel setup'!$K$6,".",IF(A2635=".",1,A2635+1))</f>
        <v>.</v>
      </c>
      <c r="B2636" s="244" t="str">
        <f t="shared" si="41"/>
        <v/>
      </c>
    </row>
    <row r="2637" spans="1:2" x14ac:dyDescent="0.2">
      <c r="A2637" t="str">
        <f>IF(C2637&amp;G2637&amp;D2637&lt;&gt;'Funnel setup'!$K$3&amp;'Funnel setup'!$K$4&amp;'Funnel setup'!$K$6,".",IF(A2636=".",1,A2636+1))</f>
        <v>.</v>
      </c>
      <c r="B2637" s="244" t="str">
        <f t="shared" si="41"/>
        <v/>
      </c>
    </row>
    <row r="2638" spans="1:2" x14ac:dyDescent="0.2">
      <c r="A2638" t="str">
        <f>IF(C2638&amp;G2638&amp;D2638&lt;&gt;'Funnel setup'!$K$3&amp;'Funnel setup'!$K$4&amp;'Funnel setup'!$K$6,".",IF(A2637=".",1,A2637+1))</f>
        <v>.</v>
      </c>
      <c r="B2638" s="244" t="str">
        <f t="shared" si="41"/>
        <v/>
      </c>
    </row>
    <row r="2639" spans="1:2" x14ac:dyDescent="0.2">
      <c r="A2639" t="str">
        <f>IF(C2639&amp;G2639&amp;D2639&lt;&gt;'Funnel setup'!$K$3&amp;'Funnel setup'!$K$4&amp;'Funnel setup'!$K$6,".",IF(A2638=".",1,A2638+1))</f>
        <v>.</v>
      </c>
      <c r="B2639" s="244" t="str">
        <f t="shared" si="41"/>
        <v/>
      </c>
    </row>
    <row r="2640" spans="1:2" x14ac:dyDescent="0.2">
      <c r="A2640" t="str">
        <f>IF(C2640&amp;G2640&amp;D2640&lt;&gt;'Funnel setup'!$K$3&amp;'Funnel setup'!$K$4&amp;'Funnel setup'!$K$6,".",IF(A2639=".",1,A2639+1))</f>
        <v>.</v>
      </c>
      <c r="B2640" s="244" t="str">
        <f t="shared" si="41"/>
        <v/>
      </c>
    </row>
    <row r="2641" spans="1:2" x14ac:dyDescent="0.2">
      <c r="A2641" t="str">
        <f>IF(C2641&amp;G2641&amp;D2641&lt;&gt;'Funnel setup'!$K$3&amp;'Funnel setup'!$K$4&amp;'Funnel setup'!$K$6,".",IF(A2640=".",1,A2640+1))</f>
        <v>.</v>
      </c>
      <c r="B2641" s="244" t="str">
        <f t="shared" si="41"/>
        <v/>
      </c>
    </row>
    <row r="2642" spans="1:2" x14ac:dyDescent="0.2">
      <c r="A2642" t="str">
        <f>IF(C2642&amp;G2642&amp;D2642&lt;&gt;'Funnel setup'!$K$3&amp;'Funnel setup'!$K$4&amp;'Funnel setup'!$K$6,".",IF(A2641=".",1,A2641+1))</f>
        <v>.</v>
      </c>
      <c r="B2642" s="244" t="str">
        <f t="shared" si="41"/>
        <v/>
      </c>
    </row>
    <row r="2643" spans="1:2" x14ac:dyDescent="0.2">
      <c r="A2643" t="str">
        <f>IF(C2643&amp;G2643&amp;D2643&lt;&gt;'Funnel setup'!$K$3&amp;'Funnel setup'!$K$4&amp;'Funnel setup'!$K$6,".",IF(A2642=".",1,A2642+1))</f>
        <v>.</v>
      </c>
      <c r="B2643" s="244" t="str">
        <f t="shared" si="41"/>
        <v/>
      </c>
    </row>
    <row r="2644" spans="1:2" x14ac:dyDescent="0.2">
      <c r="A2644" t="str">
        <f>IF(C2644&amp;G2644&amp;D2644&lt;&gt;'Funnel setup'!$K$3&amp;'Funnel setup'!$K$4&amp;'Funnel setup'!$K$6,".",IF(A2643=".",1,A2643+1))</f>
        <v>.</v>
      </c>
      <c r="B2644" s="244" t="str">
        <f t="shared" si="41"/>
        <v/>
      </c>
    </row>
    <row r="2645" spans="1:2" x14ac:dyDescent="0.2">
      <c r="A2645" t="str">
        <f>IF(C2645&amp;G2645&amp;D2645&lt;&gt;'Funnel setup'!$K$3&amp;'Funnel setup'!$K$4&amp;'Funnel setup'!$K$6,".",IF(A2644=".",1,A2644+1))</f>
        <v>.</v>
      </c>
      <c r="B2645" s="244" t="str">
        <f t="shared" si="41"/>
        <v/>
      </c>
    </row>
    <row r="2646" spans="1:2" x14ac:dyDescent="0.2">
      <c r="A2646" t="str">
        <f>IF(C2646&amp;G2646&amp;D2646&lt;&gt;'Funnel setup'!$K$3&amp;'Funnel setup'!$K$4&amp;'Funnel setup'!$K$6,".",IF(A2645=".",1,A2645+1))</f>
        <v>.</v>
      </c>
      <c r="B2646" s="244" t="str">
        <f t="shared" si="41"/>
        <v/>
      </c>
    </row>
    <row r="2647" spans="1:2" x14ac:dyDescent="0.2">
      <c r="A2647" t="str">
        <f>IF(C2647&amp;G2647&amp;D2647&lt;&gt;'Funnel setup'!$K$3&amp;'Funnel setup'!$K$4&amp;'Funnel setup'!$K$6,".",IF(A2646=".",1,A2646+1))</f>
        <v>.</v>
      </c>
      <c r="B2647" s="244" t="str">
        <f t="shared" si="41"/>
        <v/>
      </c>
    </row>
    <row r="2648" spans="1:2" x14ac:dyDescent="0.2">
      <c r="A2648" t="str">
        <f>IF(C2648&amp;G2648&amp;D2648&lt;&gt;'Funnel setup'!$K$3&amp;'Funnel setup'!$K$4&amp;'Funnel setup'!$K$6,".",IF(A2647=".",1,A2647+1))</f>
        <v>.</v>
      </c>
      <c r="B2648" s="244" t="str">
        <f t="shared" si="41"/>
        <v/>
      </c>
    </row>
    <row r="2649" spans="1:2" x14ac:dyDescent="0.2">
      <c r="A2649" t="str">
        <f>IF(C2649&amp;G2649&amp;D2649&lt;&gt;'Funnel setup'!$K$3&amp;'Funnel setup'!$K$4&amp;'Funnel setup'!$K$6,".",IF(A2648=".",1,A2648+1))</f>
        <v>.</v>
      </c>
      <c r="B2649" s="244" t="str">
        <f t="shared" si="41"/>
        <v/>
      </c>
    </row>
    <row r="2650" spans="1:2" x14ac:dyDescent="0.2">
      <c r="A2650" t="str">
        <f>IF(C2650&amp;G2650&amp;D2650&lt;&gt;'Funnel setup'!$K$3&amp;'Funnel setup'!$K$4&amp;'Funnel setup'!$K$6,".",IF(A2649=".",1,A2649+1))</f>
        <v>.</v>
      </c>
      <c r="B2650" s="244" t="str">
        <f t="shared" si="41"/>
        <v/>
      </c>
    </row>
    <row r="2651" spans="1:2" x14ac:dyDescent="0.2">
      <c r="A2651" t="str">
        <f>IF(C2651&amp;G2651&amp;D2651&lt;&gt;'Funnel setup'!$K$3&amp;'Funnel setup'!$K$4&amp;'Funnel setup'!$K$6,".",IF(A2650=".",1,A2650+1))</f>
        <v>.</v>
      </c>
      <c r="B2651" s="244" t="str">
        <f t="shared" si="41"/>
        <v/>
      </c>
    </row>
    <row r="2652" spans="1:2" x14ac:dyDescent="0.2">
      <c r="A2652" t="str">
        <f>IF(C2652&amp;G2652&amp;D2652&lt;&gt;'Funnel setup'!$K$3&amp;'Funnel setup'!$K$4&amp;'Funnel setup'!$K$6,".",IF(A2651=".",1,A2651+1))</f>
        <v>.</v>
      </c>
      <c r="B2652" s="244" t="str">
        <f t="shared" si="41"/>
        <v/>
      </c>
    </row>
    <row r="2653" spans="1:2" x14ac:dyDescent="0.2">
      <c r="A2653" t="str">
        <f>IF(C2653&amp;G2653&amp;D2653&lt;&gt;'Funnel setup'!$K$3&amp;'Funnel setup'!$K$4&amp;'Funnel setup'!$K$6,".",IF(A2652=".",1,A2652+1))</f>
        <v>.</v>
      </c>
      <c r="B2653" s="244" t="str">
        <f t="shared" si="41"/>
        <v/>
      </c>
    </row>
    <row r="2654" spans="1:2" x14ac:dyDescent="0.2">
      <c r="A2654" t="str">
        <f>IF(C2654&amp;G2654&amp;D2654&lt;&gt;'Funnel setup'!$K$3&amp;'Funnel setup'!$K$4&amp;'Funnel setup'!$K$6,".",IF(A2653=".",1,A2653+1))</f>
        <v>.</v>
      </c>
      <c r="B2654" s="244" t="str">
        <f t="shared" si="41"/>
        <v/>
      </c>
    </row>
    <row r="2655" spans="1:2" x14ac:dyDescent="0.2">
      <c r="A2655" t="str">
        <f>IF(C2655&amp;G2655&amp;D2655&lt;&gt;'Funnel setup'!$K$3&amp;'Funnel setup'!$K$4&amp;'Funnel setup'!$K$6,".",IF(A2654=".",1,A2654+1))</f>
        <v>.</v>
      </c>
      <c r="B2655" s="244" t="str">
        <f t="shared" si="41"/>
        <v/>
      </c>
    </row>
    <row r="2656" spans="1:2" x14ac:dyDescent="0.2">
      <c r="A2656" t="str">
        <f>IF(C2656&amp;G2656&amp;D2656&lt;&gt;'Funnel setup'!$K$3&amp;'Funnel setup'!$K$4&amp;'Funnel setup'!$K$6,".",IF(A2655=".",1,A2655+1))</f>
        <v>.</v>
      </c>
      <c r="B2656" s="244" t="str">
        <f t="shared" si="41"/>
        <v/>
      </c>
    </row>
    <row r="2657" spans="1:2" x14ac:dyDescent="0.2">
      <c r="A2657" t="str">
        <f>IF(C2657&amp;G2657&amp;D2657&lt;&gt;'Funnel setup'!$K$3&amp;'Funnel setup'!$K$4&amp;'Funnel setup'!$K$6,".",IF(A2656=".",1,A2656+1))</f>
        <v>.</v>
      </c>
      <c r="B2657" s="244" t="str">
        <f t="shared" si="41"/>
        <v/>
      </c>
    </row>
    <row r="2658" spans="1:2" x14ac:dyDescent="0.2">
      <c r="A2658" t="str">
        <f>IF(C2658&amp;G2658&amp;D2658&lt;&gt;'Funnel setup'!$K$3&amp;'Funnel setup'!$K$4&amp;'Funnel setup'!$K$6,".",IF(A2657=".",1,A2657+1))</f>
        <v>.</v>
      </c>
      <c r="B2658" s="244" t="str">
        <f t="shared" si="41"/>
        <v/>
      </c>
    </row>
    <row r="2659" spans="1:2" x14ac:dyDescent="0.2">
      <c r="A2659" t="str">
        <f>IF(C2659&amp;G2659&amp;D2659&lt;&gt;'Funnel setup'!$K$3&amp;'Funnel setup'!$K$4&amp;'Funnel setup'!$K$6,".",IF(A2658=".",1,A2658+1))</f>
        <v>.</v>
      </c>
      <c r="B2659" s="244" t="str">
        <f t="shared" si="41"/>
        <v/>
      </c>
    </row>
    <row r="2660" spans="1:2" x14ac:dyDescent="0.2">
      <c r="A2660" t="str">
        <f>IF(C2660&amp;G2660&amp;D2660&lt;&gt;'Funnel setup'!$K$3&amp;'Funnel setup'!$K$4&amp;'Funnel setup'!$K$6,".",IF(A2659=".",1,A2659+1))</f>
        <v>.</v>
      </c>
      <c r="B2660" s="244" t="str">
        <f t="shared" si="41"/>
        <v/>
      </c>
    </row>
    <row r="2661" spans="1:2" x14ac:dyDescent="0.2">
      <c r="A2661" t="str">
        <f>IF(C2661&amp;G2661&amp;D2661&lt;&gt;'Funnel setup'!$K$3&amp;'Funnel setup'!$K$4&amp;'Funnel setup'!$K$6,".",IF(A2660=".",1,A2660+1))</f>
        <v>.</v>
      </c>
      <c r="B2661" s="244" t="str">
        <f t="shared" si="41"/>
        <v/>
      </c>
    </row>
    <row r="2662" spans="1:2" x14ac:dyDescent="0.2">
      <c r="A2662" t="str">
        <f>IF(C2662&amp;G2662&amp;D2662&lt;&gt;'Funnel setup'!$K$3&amp;'Funnel setup'!$K$4&amp;'Funnel setup'!$K$6,".",IF(A2661=".",1,A2661+1))</f>
        <v>.</v>
      </c>
      <c r="B2662" s="244" t="str">
        <f t="shared" si="41"/>
        <v/>
      </c>
    </row>
    <row r="2663" spans="1:2" x14ac:dyDescent="0.2">
      <c r="A2663" t="str">
        <f>IF(C2663&amp;G2663&amp;D2663&lt;&gt;'Funnel setup'!$K$3&amp;'Funnel setup'!$K$4&amp;'Funnel setup'!$K$6,".",IF(A2662=".",1,A2662+1))</f>
        <v>.</v>
      </c>
      <c r="B2663" s="244" t="str">
        <f t="shared" si="41"/>
        <v/>
      </c>
    </row>
    <row r="2664" spans="1:2" x14ac:dyDescent="0.2">
      <c r="A2664" t="str">
        <f>IF(C2664&amp;G2664&amp;D2664&lt;&gt;'Funnel setup'!$K$3&amp;'Funnel setup'!$K$4&amp;'Funnel setup'!$K$6,".",IF(A2663=".",1,A2663+1))</f>
        <v>.</v>
      </c>
      <c r="B2664" s="244" t="str">
        <f t="shared" si="41"/>
        <v/>
      </c>
    </row>
    <row r="2665" spans="1:2" x14ac:dyDescent="0.2">
      <c r="A2665" t="str">
        <f>IF(C2665&amp;G2665&amp;D2665&lt;&gt;'Funnel setup'!$K$3&amp;'Funnel setup'!$K$4&amp;'Funnel setup'!$K$6,".",IF(A2664=".",1,A2664+1))</f>
        <v>.</v>
      </c>
      <c r="B2665" s="244" t="str">
        <f t="shared" si="41"/>
        <v/>
      </c>
    </row>
    <row r="2666" spans="1:2" x14ac:dyDescent="0.2">
      <c r="A2666" t="str">
        <f>IF(C2666&amp;G2666&amp;D2666&lt;&gt;'Funnel setup'!$K$3&amp;'Funnel setup'!$K$4&amp;'Funnel setup'!$K$6,".",IF(A2665=".",1,A2665+1))</f>
        <v>.</v>
      </c>
      <c r="B2666" s="244" t="str">
        <f t="shared" si="41"/>
        <v/>
      </c>
    </row>
    <row r="2667" spans="1:2" x14ac:dyDescent="0.2">
      <c r="A2667" t="str">
        <f>IF(C2667&amp;G2667&amp;D2667&lt;&gt;'Funnel setup'!$K$3&amp;'Funnel setup'!$K$4&amp;'Funnel setup'!$K$6,".",IF(A2666=".",1,A2666+1))</f>
        <v>.</v>
      </c>
      <c r="B2667" s="244" t="str">
        <f t="shared" si="41"/>
        <v/>
      </c>
    </row>
    <row r="2668" spans="1:2" x14ac:dyDescent="0.2">
      <c r="A2668" t="str">
        <f>IF(C2668&amp;G2668&amp;D2668&lt;&gt;'Funnel setup'!$K$3&amp;'Funnel setup'!$K$4&amp;'Funnel setup'!$K$6,".",IF(A2667=".",1,A2667+1))</f>
        <v>.</v>
      </c>
      <c r="B2668" s="244" t="str">
        <f t="shared" si="41"/>
        <v/>
      </c>
    </row>
    <row r="2669" spans="1:2" x14ac:dyDescent="0.2">
      <c r="A2669" t="str">
        <f>IF(C2669&amp;G2669&amp;D2669&lt;&gt;'Funnel setup'!$K$3&amp;'Funnel setup'!$K$4&amp;'Funnel setup'!$K$6,".",IF(A2668=".",1,A2668+1))</f>
        <v>.</v>
      </c>
      <c r="B2669" s="244" t="str">
        <f t="shared" si="41"/>
        <v/>
      </c>
    </row>
    <row r="2670" spans="1:2" x14ac:dyDescent="0.2">
      <c r="A2670" t="str">
        <f>IF(C2670&amp;G2670&amp;D2670&lt;&gt;'Funnel setup'!$K$3&amp;'Funnel setup'!$K$4&amp;'Funnel setup'!$K$6,".",IF(A2669=".",1,A2669+1))</f>
        <v>.</v>
      </c>
      <c r="B2670" s="244" t="str">
        <f t="shared" si="41"/>
        <v/>
      </c>
    </row>
    <row r="2671" spans="1:2" x14ac:dyDescent="0.2">
      <c r="A2671" t="str">
        <f>IF(C2671&amp;G2671&amp;D2671&lt;&gt;'Funnel setup'!$K$3&amp;'Funnel setup'!$K$4&amp;'Funnel setup'!$K$6,".",IF(A2670=".",1,A2670+1))</f>
        <v>.</v>
      </c>
      <c r="B2671" s="244" t="str">
        <f t="shared" si="41"/>
        <v/>
      </c>
    </row>
    <row r="2672" spans="1:2" x14ac:dyDescent="0.2">
      <c r="A2672" t="str">
        <f>IF(C2672&amp;G2672&amp;D2672&lt;&gt;'Funnel setup'!$K$3&amp;'Funnel setup'!$K$4&amp;'Funnel setup'!$K$6,".",IF(A2671=".",1,A2671+1))</f>
        <v>.</v>
      </c>
      <c r="B2672" s="244" t="str">
        <f t="shared" si="41"/>
        <v/>
      </c>
    </row>
    <row r="2673" spans="1:2" x14ac:dyDescent="0.2">
      <c r="A2673" t="str">
        <f>IF(C2673&amp;G2673&amp;D2673&lt;&gt;'Funnel setup'!$K$3&amp;'Funnel setup'!$K$4&amp;'Funnel setup'!$K$6,".",IF(A2672=".",1,A2672+1))</f>
        <v>.</v>
      </c>
      <c r="B2673" s="244" t="str">
        <f t="shared" si="41"/>
        <v/>
      </c>
    </row>
    <row r="2674" spans="1:2" x14ac:dyDescent="0.2">
      <c r="A2674" t="str">
        <f>IF(C2674&amp;G2674&amp;D2674&lt;&gt;'Funnel setup'!$K$3&amp;'Funnel setup'!$K$4&amp;'Funnel setup'!$K$6,".",IF(A2673=".",1,A2673+1))</f>
        <v>.</v>
      </c>
      <c r="B2674" s="244" t="str">
        <f t="shared" si="41"/>
        <v/>
      </c>
    </row>
    <row r="2675" spans="1:2" x14ac:dyDescent="0.2">
      <c r="A2675" t="str">
        <f>IF(C2675&amp;G2675&amp;D2675&lt;&gt;'Funnel setup'!$K$3&amp;'Funnel setup'!$K$4&amp;'Funnel setup'!$K$6,".",IF(A2674=".",1,A2674+1))</f>
        <v>.</v>
      </c>
      <c r="B2675" s="244" t="str">
        <f t="shared" si="41"/>
        <v/>
      </c>
    </row>
    <row r="2676" spans="1:2" x14ac:dyDescent="0.2">
      <c r="A2676" t="str">
        <f>IF(C2676&amp;G2676&amp;D2676&lt;&gt;'Funnel setup'!$K$3&amp;'Funnel setup'!$K$4&amp;'Funnel setup'!$K$6,".",IF(A2675=".",1,A2675+1))</f>
        <v>.</v>
      </c>
      <c r="B2676" s="244" t="str">
        <f t="shared" si="41"/>
        <v/>
      </c>
    </row>
    <row r="2677" spans="1:2" x14ac:dyDescent="0.2">
      <c r="A2677" t="str">
        <f>IF(C2677&amp;G2677&amp;D2677&lt;&gt;'Funnel setup'!$K$3&amp;'Funnel setup'!$K$4&amp;'Funnel setup'!$K$6,".",IF(A2676=".",1,A2676+1))</f>
        <v>.</v>
      </c>
      <c r="B2677" s="244" t="str">
        <f t="shared" si="41"/>
        <v/>
      </c>
    </row>
    <row r="2678" spans="1:2" x14ac:dyDescent="0.2">
      <c r="A2678" t="str">
        <f>IF(C2678&amp;G2678&amp;D2678&lt;&gt;'Funnel setup'!$K$3&amp;'Funnel setup'!$K$4&amp;'Funnel setup'!$K$6,".",IF(A2677=".",1,A2677+1))</f>
        <v>.</v>
      </c>
      <c r="B2678" s="244" t="str">
        <f t="shared" si="41"/>
        <v/>
      </c>
    </row>
    <row r="2679" spans="1:2" x14ac:dyDescent="0.2">
      <c r="A2679" t="str">
        <f>IF(C2679&amp;G2679&amp;D2679&lt;&gt;'Funnel setup'!$K$3&amp;'Funnel setup'!$K$4&amp;'Funnel setup'!$K$6,".",IF(A2678=".",1,A2678+1))</f>
        <v>.</v>
      </c>
      <c r="B2679" s="244" t="str">
        <f t="shared" si="41"/>
        <v/>
      </c>
    </row>
    <row r="2680" spans="1:2" x14ac:dyDescent="0.2">
      <c r="A2680" t="str">
        <f>IF(C2680&amp;G2680&amp;D2680&lt;&gt;'Funnel setup'!$K$3&amp;'Funnel setup'!$K$4&amp;'Funnel setup'!$K$6,".",IF(A2679=".",1,A2679+1))</f>
        <v>.</v>
      </c>
      <c r="B2680" s="244" t="str">
        <f t="shared" si="41"/>
        <v/>
      </c>
    </row>
    <row r="2681" spans="1:2" x14ac:dyDescent="0.2">
      <c r="A2681" t="str">
        <f>IF(C2681&amp;G2681&amp;D2681&lt;&gt;'Funnel setup'!$K$3&amp;'Funnel setup'!$K$4&amp;'Funnel setup'!$K$6,".",IF(A2680=".",1,A2680+1))</f>
        <v>.</v>
      </c>
      <c r="B2681" s="244" t="str">
        <f t="shared" si="41"/>
        <v/>
      </c>
    </row>
    <row r="2682" spans="1:2" x14ac:dyDescent="0.2">
      <c r="A2682" t="str">
        <f>IF(C2682&amp;G2682&amp;D2682&lt;&gt;'Funnel setup'!$K$3&amp;'Funnel setup'!$K$4&amp;'Funnel setup'!$K$6,".",IF(A2681=".",1,A2681+1))</f>
        <v>.</v>
      </c>
      <c r="B2682" s="244" t="str">
        <f t="shared" si="41"/>
        <v/>
      </c>
    </row>
    <row r="2683" spans="1:2" x14ac:dyDescent="0.2">
      <c r="A2683" t="str">
        <f>IF(C2683&amp;G2683&amp;D2683&lt;&gt;'Funnel setup'!$K$3&amp;'Funnel setup'!$K$4&amp;'Funnel setup'!$K$6,".",IF(A2682=".",1,A2682+1))</f>
        <v>.</v>
      </c>
      <c r="B2683" s="244" t="str">
        <f t="shared" si="41"/>
        <v/>
      </c>
    </row>
    <row r="2684" spans="1:2" x14ac:dyDescent="0.2">
      <c r="A2684" t="str">
        <f>IF(C2684&amp;G2684&amp;D2684&lt;&gt;'Funnel setup'!$K$3&amp;'Funnel setup'!$K$4&amp;'Funnel setup'!$K$6,".",IF(A2683=".",1,A2683+1))</f>
        <v>.</v>
      </c>
      <c r="B2684" s="244" t="str">
        <f t="shared" si="41"/>
        <v/>
      </c>
    </row>
    <row r="2685" spans="1:2" x14ac:dyDescent="0.2">
      <c r="A2685" t="str">
        <f>IF(C2685&amp;G2685&amp;D2685&lt;&gt;'Funnel setup'!$K$3&amp;'Funnel setup'!$K$4&amp;'Funnel setup'!$K$6,".",IF(A2684=".",1,A2684+1))</f>
        <v>.</v>
      </c>
      <c r="B2685" s="244" t="str">
        <f t="shared" si="41"/>
        <v/>
      </c>
    </row>
    <row r="2686" spans="1:2" x14ac:dyDescent="0.2">
      <c r="A2686" t="str">
        <f>IF(C2686&amp;G2686&amp;D2686&lt;&gt;'Funnel setup'!$K$3&amp;'Funnel setup'!$K$4&amp;'Funnel setup'!$K$6,".",IF(A2685=".",1,A2685+1))</f>
        <v>.</v>
      </c>
      <c r="B2686" s="244" t="str">
        <f t="shared" si="41"/>
        <v/>
      </c>
    </row>
    <row r="2687" spans="1:2" x14ac:dyDescent="0.2">
      <c r="A2687" t="str">
        <f>IF(C2687&amp;G2687&amp;D2687&lt;&gt;'Funnel setup'!$K$3&amp;'Funnel setup'!$K$4&amp;'Funnel setup'!$K$6,".",IF(A2686=".",1,A2686+1))</f>
        <v>.</v>
      </c>
      <c r="B2687" s="244" t="str">
        <f t="shared" si="41"/>
        <v/>
      </c>
    </row>
    <row r="2688" spans="1:2" x14ac:dyDescent="0.2">
      <c r="A2688" t="str">
        <f>IF(C2688&amp;G2688&amp;D2688&lt;&gt;'Funnel setup'!$K$3&amp;'Funnel setup'!$K$4&amp;'Funnel setup'!$K$6,".",IF(A2687=".",1,A2687+1))</f>
        <v>.</v>
      </c>
      <c r="B2688" s="244" t="str">
        <f t="shared" si="41"/>
        <v/>
      </c>
    </row>
    <row r="2689" spans="1:2" x14ac:dyDescent="0.2">
      <c r="A2689" t="str">
        <f>IF(C2689&amp;G2689&amp;D2689&lt;&gt;'Funnel setup'!$K$3&amp;'Funnel setup'!$K$4&amp;'Funnel setup'!$K$6,".",IF(A2688=".",1,A2688+1))</f>
        <v>.</v>
      </c>
      <c r="B2689" s="244" t="str">
        <f t="shared" si="41"/>
        <v/>
      </c>
    </row>
    <row r="2690" spans="1:2" x14ac:dyDescent="0.2">
      <c r="A2690" t="str">
        <f>IF(C2690&amp;G2690&amp;D2690&lt;&gt;'Funnel setup'!$K$3&amp;'Funnel setup'!$K$4&amp;'Funnel setup'!$K$6,".",IF(A2689=".",1,A2689+1))</f>
        <v>.</v>
      </c>
      <c r="B2690" s="244" t="str">
        <f t="shared" ref="B2690:B2753" si="42">C2690&amp;D2690&amp;F2690&amp;G2690</f>
        <v/>
      </c>
    </row>
    <row r="2691" spans="1:2" x14ac:dyDescent="0.2">
      <c r="A2691" t="str">
        <f>IF(C2691&amp;G2691&amp;D2691&lt;&gt;'Funnel setup'!$K$3&amp;'Funnel setup'!$K$4&amp;'Funnel setup'!$K$6,".",IF(A2690=".",1,A2690+1))</f>
        <v>.</v>
      </c>
      <c r="B2691" s="244" t="str">
        <f t="shared" si="42"/>
        <v/>
      </c>
    </row>
    <row r="2692" spans="1:2" x14ac:dyDescent="0.2">
      <c r="A2692" t="str">
        <f>IF(C2692&amp;G2692&amp;D2692&lt;&gt;'Funnel setup'!$K$3&amp;'Funnel setup'!$K$4&amp;'Funnel setup'!$K$6,".",IF(A2691=".",1,A2691+1))</f>
        <v>.</v>
      </c>
      <c r="B2692" s="244" t="str">
        <f t="shared" si="42"/>
        <v/>
      </c>
    </row>
    <row r="2693" spans="1:2" x14ac:dyDescent="0.2">
      <c r="A2693" t="str">
        <f>IF(C2693&amp;G2693&amp;D2693&lt;&gt;'Funnel setup'!$K$3&amp;'Funnel setup'!$K$4&amp;'Funnel setup'!$K$6,".",IF(A2692=".",1,A2692+1))</f>
        <v>.</v>
      </c>
      <c r="B2693" s="244" t="str">
        <f t="shared" si="42"/>
        <v/>
      </c>
    </row>
    <row r="2694" spans="1:2" x14ac:dyDescent="0.2">
      <c r="A2694" t="str">
        <f>IF(C2694&amp;G2694&amp;D2694&lt;&gt;'Funnel setup'!$K$3&amp;'Funnel setup'!$K$4&amp;'Funnel setup'!$K$6,".",IF(A2693=".",1,A2693+1))</f>
        <v>.</v>
      </c>
      <c r="B2694" s="244" t="str">
        <f t="shared" si="42"/>
        <v/>
      </c>
    </row>
    <row r="2695" spans="1:2" x14ac:dyDescent="0.2">
      <c r="A2695" t="str">
        <f>IF(C2695&amp;G2695&amp;D2695&lt;&gt;'Funnel setup'!$K$3&amp;'Funnel setup'!$K$4&amp;'Funnel setup'!$K$6,".",IF(A2694=".",1,A2694+1))</f>
        <v>.</v>
      </c>
      <c r="B2695" s="244" t="str">
        <f t="shared" si="42"/>
        <v/>
      </c>
    </row>
    <row r="2696" spans="1:2" x14ac:dyDescent="0.2">
      <c r="A2696" t="str">
        <f>IF(C2696&amp;G2696&amp;D2696&lt;&gt;'Funnel setup'!$K$3&amp;'Funnel setup'!$K$4&amp;'Funnel setup'!$K$6,".",IF(A2695=".",1,A2695+1))</f>
        <v>.</v>
      </c>
      <c r="B2696" s="244" t="str">
        <f t="shared" si="42"/>
        <v/>
      </c>
    </row>
    <row r="2697" spans="1:2" x14ac:dyDescent="0.2">
      <c r="A2697" t="str">
        <f>IF(C2697&amp;G2697&amp;D2697&lt;&gt;'Funnel setup'!$K$3&amp;'Funnel setup'!$K$4&amp;'Funnel setup'!$K$6,".",IF(A2696=".",1,A2696+1))</f>
        <v>.</v>
      </c>
      <c r="B2697" s="244" t="str">
        <f t="shared" si="42"/>
        <v/>
      </c>
    </row>
    <row r="2698" spans="1:2" x14ac:dyDescent="0.2">
      <c r="A2698" t="str">
        <f>IF(C2698&amp;G2698&amp;D2698&lt;&gt;'Funnel setup'!$K$3&amp;'Funnel setup'!$K$4&amp;'Funnel setup'!$K$6,".",IF(A2697=".",1,A2697+1))</f>
        <v>.</v>
      </c>
      <c r="B2698" s="244" t="str">
        <f t="shared" si="42"/>
        <v/>
      </c>
    </row>
    <row r="2699" spans="1:2" x14ac:dyDescent="0.2">
      <c r="A2699" t="str">
        <f>IF(C2699&amp;G2699&amp;D2699&lt;&gt;'Funnel setup'!$K$3&amp;'Funnel setup'!$K$4&amp;'Funnel setup'!$K$6,".",IF(A2698=".",1,A2698+1))</f>
        <v>.</v>
      </c>
      <c r="B2699" s="244" t="str">
        <f t="shared" si="42"/>
        <v/>
      </c>
    </row>
    <row r="2700" spans="1:2" x14ac:dyDescent="0.2">
      <c r="A2700" t="str">
        <f>IF(C2700&amp;G2700&amp;D2700&lt;&gt;'Funnel setup'!$K$3&amp;'Funnel setup'!$K$4&amp;'Funnel setup'!$K$6,".",IF(A2699=".",1,A2699+1))</f>
        <v>.</v>
      </c>
      <c r="B2700" s="244" t="str">
        <f t="shared" si="42"/>
        <v/>
      </c>
    </row>
    <row r="2701" spans="1:2" x14ac:dyDescent="0.2">
      <c r="A2701" t="str">
        <f>IF(C2701&amp;G2701&amp;D2701&lt;&gt;'Funnel setup'!$K$3&amp;'Funnel setup'!$K$4&amp;'Funnel setup'!$K$6,".",IF(A2700=".",1,A2700+1))</f>
        <v>.</v>
      </c>
      <c r="B2701" s="244" t="str">
        <f t="shared" si="42"/>
        <v/>
      </c>
    </row>
    <row r="2702" spans="1:2" x14ac:dyDescent="0.2">
      <c r="A2702" t="str">
        <f>IF(C2702&amp;G2702&amp;D2702&lt;&gt;'Funnel setup'!$K$3&amp;'Funnel setup'!$K$4&amp;'Funnel setup'!$K$6,".",IF(A2701=".",1,A2701+1))</f>
        <v>.</v>
      </c>
      <c r="B2702" s="244" t="str">
        <f t="shared" si="42"/>
        <v/>
      </c>
    </row>
    <row r="2703" spans="1:2" x14ac:dyDescent="0.2">
      <c r="A2703" t="str">
        <f>IF(C2703&amp;G2703&amp;D2703&lt;&gt;'Funnel setup'!$K$3&amp;'Funnel setup'!$K$4&amp;'Funnel setup'!$K$6,".",IF(A2702=".",1,A2702+1))</f>
        <v>.</v>
      </c>
      <c r="B2703" s="244" t="str">
        <f t="shared" si="42"/>
        <v/>
      </c>
    </row>
    <row r="2704" spans="1:2" x14ac:dyDescent="0.2">
      <c r="A2704" t="str">
        <f>IF(C2704&amp;G2704&amp;D2704&lt;&gt;'Funnel setup'!$K$3&amp;'Funnel setup'!$K$4&amp;'Funnel setup'!$K$6,".",IF(A2703=".",1,A2703+1))</f>
        <v>.</v>
      </c>
      <c r="B2704" s="244" t="str">
        <f t="shared" si="42"/>
        <v/>
      </c>
    </row>
    <row r="2705" spans="1:2" x14ac:dyDescent="0.2">
      <c r="A2705" t="str">
        <f>IF(C2705&amp;G2705&amp;D2705&lt;&gt;'Funnel setup'!$K$3&amp;'Funnel setup'!$K$4&amp;'Funnel setup'!$K$6,".",IF(A2704=".",1,A2704+1))</f>
        <v>.</v>
      </c>
      <c r="B2705" s="244" t="str">
        <f t="shared" si="42"/>
        <v/>
      </c>
    </row>
    <row r="2706" spans="1:2" x14ac:dyDescent="0.2">
      <c r="A2706" t="str">
        <f>IF(C2706&amp;G2706&amp;D2706&lt;&gt;'Funnel setup'!$K$3&amp;'Funnel setup'!$K$4&amp;'Funnel setup'!$K$6,".",IF(A2705=".",1,A2705+1))</f>
        <v>.</v>
      </c>
      <c r="B2706" s="244" t="str">
        <f t="shared" si="42"/>
        <v/>
      </c>
    </row>
    <row r="2707" spans="1:2" x14ac:dyDescent="0.2">
      <c r="A2707" t="str">
        <f>IF(C2707&amp;G2707&amp;D2707&lt;&gt;'Funnel setup'!$K$3&amp;'Funnel setup'!$K$4&amp;'Funnel setup'!$K$6,".",IF(A2706=".",1,A2706+1))</f>
        <v>.</v>
      </c>
      <c r="B2707" s="244" t="str">
        <f t="shared" si="42"/>
        <v/>
      </c>
    </row>
    <row r="2708" spans="1:2" x14ac:dyDescent="0.2">
      <c r="A2708" t="str">
        <f>IF(C2708&amp;G2708&amp;D2708&lt;&gt;'Funnel setup'!$K$3&amp;'Funnel setup'!$K$4&amp;'Funnel setup'!$K$6,".",IF(A2707=".",1,A2707+1))</f>
        <v>.</v>
      </c>
      <c r="B2708" s="244" t="str">
        <f t="shared" si="42"/>
        <v/>
      </c>
    </row>
    <row r="2709" spans="1:2" x14ac:dyDescent="0.2">
      <c r="A2709" t="str">
        <f>IF(C2709&amp;G2709&amp;D2709&lt;&gt;'Funnel setup'!$K$3&amp;'Funnel setup'!$K$4&amp;'Funnel setup'!$K$6,".",IF(A2708=".",1,A2708+1))</f>
        <v>.</v>
      </c>
      <c r="B2709" s="244" t="str">
        <f t="shared" si="42"/>
        <v/>
      </c>
    </row>
    <row r="2710" spans="1:2" x14ac:dyDescent="0.2">
      <c r="A2710" t="str">
        <f>IF(C2710&amp;G2710&amp;D2710&lt;&gt;'Funnel setup'!$K$3&amp;'Funnel setup'!$K$4&amp;'Funnel setup'!$K$6,".",IF(A2709=".",1,A2709+1))</f>
        <v>.</v>
      </c>
      <c r="B2710" s="244" t="str">
        <f t="shared" si="42"/>
        <v/>
      </c>
    </row>
    <row r="2711" spans="1:2" x14ac:dyDescent="0.2">
      <c r="A2711" t="str">
        <f>IF(C2711&amp;G2711&amp;D2711&lt;&gt;'Funnel setup'!$K$3&amp;'Funnel setup'!$K$4&amp;'Funnel setup'!$K$6,".",IF(A2710=".",1,A2710+1))</f>
        <v>.</v>
      </c>
      <c r="B2711" s="244" t="str">
        <f t="shared" si="42"/>
        <v/>
      </c>
    </row>
    <row r="2712" spans="1:2" x14ac:dyDescent="0.2">
      <c r="A2712" t="str">
        <f>IF(C2712&amp;G2712&amp;D2712&lt;&gt;'Funnel setup'!$K$3&amp;'Funnel setup'!$K$4&amp;'Funnel setup'!$K$6,".",IF(A2711=".",1,A2711+1))</f>
        <v>.</v>
      </c>
      <c r="B2712" s="244" t="str">
        <f t="shared" si="42"/>
        <v/>
      </c>
    </row>
    <row r="2713" spans="1:2" x14ac:dyDescent="0.2">
      <c r="A2713" t="str">
        <f>IF(C2713&amp;G2713&amp;D2713&lt;&gt;'Funnel setup'!$K$3&amp;'Funnel setup'!$K$4&amp;'Funnel setup'!$K$6,".",IF(A2712=".",1,A2712+1))</f>
        <v>.</v>
      </c>
      <c r="B2713" s="244" t="str">
        <f t="shared" si="42"/>
        <v/>
      </c>
    </row>
    <row r="2714" spans="1:2" x14ac:dyDescent="0.2">
      <c r="A2714" t="str">
        <f>IF(C2714&amp;G2714&amp;D2714&lt;&gt;'Funnel setup'!$K$3&amp;'Funnel setup'!$K$4&amp;'Funnel setup'!$K$6,".",IF(A2713=".",1,A2713+1))</f>
        <v>.</v>
      </c>
      <c r="B2714" s="244" t="str">
        <f t="shared" si="42"/>
        <v/>
      </c>
    </row>
    <row r="2715" spans="1:2" x14ac:dyDescent="0.2">
      <c r="A2715" t="str">
        <f>IF(C2715&amp;G2715&amp;D2715&lt;&gt;'Funnel setup'!$K$3&amp;'Funnel setup'!$K$4&amp;'Funnel setup'!$K$6,".",IF(A2714=".",1,A2714+1))</f>
        <v>.</v>
      </c>
      <c r="B2715" s="244" t="str">
        <f t="shared" si="42"/>
        <v/>
      </c>
    </row>
    <row r="2716" spans="1:2" x14ac:dyDescent="0.2">
      <c r="A2716" t="str">
        <f>IF(C2716&amp;G2716&amp;D2716&lt;&gt;'Funnel setup'!$K$3&amp;'Funnel setup'!$K$4&amp;'Funnel setup'!$K$6,".",IF(A2715=".",1,A2715+1))</f>
        <v>.</v>
      </c>
      <c r="B2716" s="244" t="str">
        <f t="shared" si="42"/>
        <v/>
      </c>
    </row>
    <row r="2717" spans="1:2" x14ac:dyDescent="0.2">
      <c r="A2717" t="str">
        <f>IF(C2717&amp;G2717&amp;D2717&lt;&gt;'Funnel setup'!$K$3&amp;'Funnel setup'!$K$4&amp;'Funnel setup'!$K$6,".",IF(A2716=".",1,A2716+1))</f>
        <v>.</v>
      </c>
      <c r="B2717" s="244" t="str">
        <f t="shared" si="42"/>
        <v/>
      </c>
    </row>
    <row r="2718" spans="1:2" x14ac:dyDescent="0.2">
      <c r="A2718" t="str">
        <f>IF(C2718&amp;G2718&amp;D2718&lt;&gt;'Funnel setup'!$K$3&amp;'Funnel setup'!$K$4&amp;'Funnel setup'!$K$6,".",IF(A2717=".",1,A2717+1))</f>
        <v>.</v>
      </c>
      <c r="B2718" s="244" t="str">
        <f t="shared" si="42"/>
        <v/>
      </c>
    </row>
    <row r="2719" spans="1:2" x14ac:dyDescent="0.2">
      <c r="A2719" t="str">
        <f>IF(C2719&amp;G2719&amp;D2719&lt;&gt;'Funnel setup'!$K$3&amp;'Funnel setup'!$K$4&amp;'Funnel setup'!$K$6,".",IF(A2718=".",1,A2718+1))</f>
        <v>.</v>
      </c>
      <c r="B2719" s="244" t="str">
        <f t="shared" si="42"/>
        <v/>
      </c>
    </row>
    <row r="2720" spans="1:2" x14ac:dyDescent="0.2">
      <c r="A2720" t="str">
        <f>IF(C2720&amp;G2720&amp;D2720&lt;&gt;'Funnel setup'!$K$3&amp;'Funnel setup'!$K$4&amp;'Funnel setup'!$K$6,".",IF(A2719=".",1,A2719+1))</f>
        <v>.</v>
      </c>
      <c r="B2720" s="244" t="str">
        <f t="shared" si="42"/>
        <v/>
      </c>
    </row>
    <row r="2721" spans="1:2" x14ac:dyDescent="0.2">
      <c r="A2721" t="str">
        <f>IF(C2721&amp;G2721&amp;D2721&lt;&gt;'Funnel setup'!$K$3&amp;'Funnel setup'!$K$4&amp;'Funnel setup'!$K$6,".",IF(A2720=".",1,A2720+1))</f>
        <v>.</v>
      </c>
      <c r="B2721" s="244" t="str">
        <f t="shared" si="42"/>
        <v/>
      </c>
    </row>
    <row r="2722" spans="1:2" x14ac:dyDescent="0.2">
      <c r="A2722" t="str">
        <f>IF(C2722&amp;G2722&amp;D2722&lt;&gt;'Funnel setup'!$K$3&amp;'Funnel setup'!$K$4&amp;'Funnel setup'!$K$6,".",IF(A2721=".",1,A2721+1))</f>
        <v>.</v>
      </c>
      <c r="B2722" s="244" t="str">
        <f t="shared" si="42"/>
        <v/>
      </c>
    </row>
    <row r="2723" spans="1:2" x14ac:dyDescent="0.2">
      <c r="A2723" t="str">
        <f>IF(C2723&amp;G2723&amp;D2723&lt;&gt;'Funnel setup'!$K$3&amp;'Funnel setup'!$K$4&amp;'Funnel setup'!$K$6,".",IF(A2722=".",1,A2722+1))</f>
        <v>.</v>
      </c>
      <c r="B2723" s="244" t="str">
        <f t="shared" si="42"/>
        <v/>
      </c>
    </row>
    <row r="2724" spans="1:2" x14ac:dyDescent="0.2">
      <c r="A2724" t="str">
        <f>IF(C2724&amp;G2724&amp;D2724&lt;&gt;'Funnel setup'!$K$3&amp;'Funnel setup'!$K$4&amp;'Funnel setup'!$K$6,".",IF(A2723=".",1,A2723+1))</f>
        <v>.</v>
      </c>
      <c r="B2724" s="244" t="str">
        <f t="shared" si="42"/>
        <v/>
      </c>
    </row>
    <row r="2725" spans="1:2" x14ac:dyDescent="0.2">
      <c r="A2725" t="str">
        <f>IF(C2725&amp;G2725&amp;D2725&lt;&gt;'Funnel setup'!$K$3&amp;'Funnel setup'!$K$4&amp;'Funnel setup'!$K$6,".",IF(A2724=".",1,A2724+1))</f>
        <v>.</v>
      </c>
      <c r="B2725" s="244" t="str">
        <f t="shared" si="42"/>
        <v/>
      </c>
    </row>
    <row r="2726" spans="1:2" x14ac:dyDescent="0.2">
      <c r="A2726" t="str">
        <f>IF(C2726&amp;G2726&amp;D2726&lt;&gt;'Funnel setup'!$K$3&amp;'Funnel setup'!$K$4&amp;'Funnel setup'!$K$6,".",IF(A2725=".",1,A2725+1))</f>
        <v>.</v>
      </c>
      <c r="B2726" s="244" t="str">
        <f t="shared" si="42"/>
        <v/>
      </c>
    </row>
    <row r="2727" spans="1:2" x14ac:dyDescent="0.2">
      <c r="A2727" t="str">
        <f>IF(C2727&amp;G2727&amp;D2727&lt;&gt;'Funnel setup'!$K$3&amp;'Funnel setup'!$K$4&amp;'Funnel setup'!$K$6,".",IF(A2726=".",1,A2726+1))</f>
        <v>.</v>
      </c>
      <c r="B2727" s="244" t="str">
        <f t="shared" si="42"/>
        <v/>
      </c>
    </row>
    <row r="2728" spans="1:2" x14ac:dyDescent="0.2">
      <c r="A2728" t="str">
        <f>IF(C2728&amp;G2728&amp;D2728&lt;&gt;'Funnel setup'!$K$3&amp;'Funnel setup'!$K$4&amp;'Funnel setup'!$K$6,".",IF(A2727=".",1,A2727+1))</f>
        <v>.</v>
      </c>
      <c r="B2728" s="244" t="str">
        <f t="shared" si="42"/>
        <v/>
      </c>
    </row>
    <row r="2729" spans="1:2" x14ac:dyDescent="0.2">
      <c r="A2729" t="str">
        <f>IF(C2729&amp;G2729&amp;D2729&lt;&gt;'Funnel setup'!$K$3&amp;'Funnel setup'!$K$4&amp;'Funnel setup'!$K$6,".",IF(A2728=".",1,A2728+1))</f>
        <v>.</v>
      </c>
      <c r="B2729" s="244" t="str">
        <f t="shared" si="42"/>
        <v/>
      </c>
    </row>
    <row r="2730" spans="1:2" x14ac:dyDescent="0.2">
      <c r="A2730" t="str">
        <f>IF(C2730&amp;G2730&amp;D2730&lt;&gt;'Funnel setup'!$K$3&amp;'Funnel setup'!$K$4&amp;'Funnel setup'!$K$6,".",IF(A2729=".",1,A2729+1))</f>
        <v>.</v>
      </c>
      <c r="B2730" s="244" t="str">
        <f t="shared" si="42"/>
        <v/>
      </c>
    </row>
    <row r="2731" spans="1:2" x14ac:dyDescent="0.2">
      <c r="A2731" t="str">
        <f>IF(C2731&amp;G2731&amp;D2731&lt;&gt;'Funnel setup'!$K$3&amp;'Funnel setup'!$K$4&amp;'Funnel setup'!$K$6,".",IF(A2730=".",1,A2730+1))</f>
        <v>.</v>
      </c>
      <c r="B2731" s="244" t="str">
        <f t="shared" si="42"/>
        <v/>
      </c>
    </row>
    <row r="2732" spans="1:2" x14ac:dyDescent="0.2">
      <c r="A2732" t="str">
        <f>IF(C2732&amp;G2732&amp;D2732&lt;&gt;'Funnel setup'!$K$3&amp;'Funnel setup'!$K$4&amp;'Funnel setup'!$K$6,".",IF(A2731=".",1,A2731+1))</f>
        <v>.</v>
      </c>
      <c r="B2732" s="244" t="str">
        <f t="shared" si="42"/>
        <v/>
      </c>
    </row>
    <row r="2733" spans="1:2" x14ac:dyDescent="0.2">
      <c r="A2733" t="str">
        <f>IF(C2733&amp;G2733&amp;D2733&lt;&gt;'Funnel setup'!$K$3&amp;'Funnel setup'!$K$4&amp;'Funnel setup'!$K$6,".",IF(A2732=".",1,A2732+1))</f>
        <v>.</v>
      </c>
      <c r="B2733" s="244" t="str">
        <f t="shared" si="42"/>
        <v/>
      </c>
    </row>
    <row r="2734" spans="1:2" x14ac:dyDescent="0.2">
      <c r="A2734" t="str">
        <f>IF(C2734&amp;G2734&amp;D2734&lt;&gt;'Funnel setup'!$K$3&amp;'Funnel setup'!$K$4&amp;'Funnel setup'!$K$6,".",IF(A2733=".",1,A2733+1))</f>
        <v>.</v>
      </c>
      <c r="B2734" s="244" t="str">
        <f t="shared" si="42"/>
        <v/>
      </c>
    </row>
    <row r="2735" spans="1:2" x14ac:dyDescent="0.2">
      <c r="A2735" t="str">
        <f>IF(C2735&amp;G2735&amp;D2735&lt;&gt;'Funnel setup'!$K$3&amp;'Funnel setup'!$K$4&amp;'Funnel setup'!$K$6,".",IF(A2734=".",1,A2734+1))</f>
        <v>.</v>
      </c>
      <c r="B2735" s="244" t="str">
        <f t="shared" si="42"/>
        <v/>
      </c>
    </row>
    <row r="2736" spans="1:2" x14ac:dyDescent="0.2">
      <c r="A2736" t="str">
        <f>IF(C2736&amp;G2736&amp;D2736&lt;&gt;'Funnel setup'!$K$3&amp;'Funnel setup'!$K$4&amp;'Funnel setup'!$K$6,".",IF(A2735=".",1,A2735+1))</f>
        <v>.</v>
      </c>
      <c r="B2736" s="244" t="str">
        <f t="shared" si="42"/>
        <v/>
      </c>
    </row>
    <row r="2737" spans="1:2" x14ac:dyDescent="0.2">
      <c r="A2737" t="str">
        <f>IF(C2737&amp;G2737&amp;D2737&lt;&gt;'Funnel setup'!$K$3&amp;'Funnel setup'!$K$4&amp;'Funnel setup'!$K$6,".",IF(A2736=".",1,A2736+1))</f>
        <v>.</v>
      </c>
      <c r="B2737" s="244" t="str">
        <f t="shared" si="42"/>
        <v/>
      </c>
    </row>
    <row r="2738" spans="1:2" x14ac:dyDescent="0.2">
      <c r="A2738" t="str">
        <f>IF(C2738&amp;G2738&amp;D2738&lt;&gt;'Funnel setup'!$K$3&amp;'Funnel setup'!$K$4&amp;'Funnel setup'!$K$6,".",IF(A2737=".",1,A2737+1))</f>
        <v>.</v>
      </c>
      <c r="B2738" s="244" t="str">
        <f t="shared" si="42"/>
        <v/>
      </c>
    </row>
    <row r="2739" spans="1:2" x14ac:dyDescent="0.2">
      <c r="A2739" t="str">
        <f>IF(C2739&amp;G2739&amp;D2739&lt;&gt;'Funnel setup'!$K$3&amp;'Funnel setup'!$K$4&amp;'Funnel setup'!$K$6,".",IF(A2738=".",1,A2738+1))</f>
        <v>.</v>
      </c>
      <c r="B2739" s="244" t="str">
        <f t="shared" si="42"/>
        <v/>
      </c>
    </row>
    <row r="2740" spans="1:2" x14ac:dyDescent="0.2">
      <c r="A2740" t="str">
        <f>IF(C2740&amp;G2740&amp;D2740&lt;&gt;'Funnel setup'!$K$3&amp;'Funnel setup'!$K$4&amp;'Funnel setup'!$K$6,".",IF(A2739=".",1,A2739+1))</f>
        <v>.</v>
      </c>
      <c r="B2740" s="244" t="str">
        <f t="shared" si="42"/>
        <v/>
      </c>
    </row>
    <row r="2741" spans="1:2" x14ac:dyDescent="0.2">
      <c r="A2741" t="str">
        <f>IF(C2741&amp;G2741&amp;D2741&lt;&gt;'Funnel setup'!$K$3&amp;'Funnel setup'!$K$4&amp;'Funnel setup'!$K$6,".",IF(A2740=".",1,A2740+1))</f>
        <v>.</v>
      </c>
      <c r="B2741" s="244" t="str">
        <f t="shared" si="42"/>
        <v/>
      </c>
    </row>
    <row r="2742" spans="1:2" x14ac:dyDescent="0.2">
      <c r="A2742" t="str">
        <f>IF(C2742&amp;G2742&amp;D2742&lt;&gt;'Funnel setup'!$K$3&amp;'Funnel setup'!$K$4&amp;'Funnel setup'!$K$6,".",IF(A2741=".",1,A2741+1))</f>
        <v>.</v>
      </c>
      <c r="B2742" s="244" t="str">
        <f t="shared" si="42"/>
        <v/>
      </c>
    </row>
    <row r="2743" spans="1:2" x14ac:dyDescent="0.2">
      <c r="A2743" t="str">
        <f>IF(C2743&amp;G2743&amp;D2743&lt;&gt;'Funnel setup'!$K$3&amp;'Funnel setup'!$K$4&amp;'Funnel setup'!$K$6,".",IF(A2742=".",1,A2742+1))</f>
        <v>.</v>
      </c>
      <c r="B2743" s="244" t="str">
        <f t="shared" si="42"/>
        <v/>
      </c>
    </row>
    <row r="2744" spans="1:2" x14ac:dyDescent="0.2">
      <c r="A2744" t="str">
        <f>IF(C2744&amp;G2744&amp;D2744&lt;&gt;'Funnel setup'!$K$3&amp;'Funnel setup'!$K$4&amp;'Funnel setup'!$K$6,".",IF(A2743=".",1,A2743+1))</f>
        <v>.</v>
      </c>
      <c r="B2744" s="244" t="str">
        <f t="shared" si="42"/>
        <v/>
      </c>
    </row>
    <row r="2745" spans="1:2" x14ac:dyDescent="0.2">
      <c r="A2745" t="str">
        <f>IF(C2745&amp;G2745&amp;D2745&lt;&gt;'Funnel setup'!$K$3&amp;'Funnel setup'!$K$4&amp;'Funnel setup'!$K$6,".",IF(A2744=".",1,A2744+1))</f>
        <v>.</v>
      </c>
      <c r="B2745" s="244" t="str">
        <f t="shared" si="42"/>
        <v/>
      </c>
    </row>
    <row r="2746" spans="1:2" x14ac:dyDescent="0.2">
      <c r="A2746" t="str">
        <f>IF(C2746&amp;G2746&amp;D2746&lt;&gt;'Funnel setup'!$K$3&amp;'Funnel setup'!$K$4&amp;'Funnel setup'!$K$6,".",IF(A2745=".",1,A2745+1))</f>
        <v>.</v>
      </c>
      <c r="B2746" s="244" t="str">
        <f t="shared" si="42"/>
        <v/>
      </c>
    </row>
    <row r="2747" spans="1:2" x14ac:dyDescent="0.2">
      <c r="A2747" t="str">
        <f>IF(C2747&amp;G2747&amp;D2747&lt;&gt;'Funnel setup'!$K$3&amp;'Funnel setup'!$K$4&amp;'Funnel setup'!$K$6,".",IF(A2746=".",1,A2746+1))</f>
        <v>.</v>
      </c>
      <c r="B2747" s="244" t="str">
        <f t="shared" si="42"/>
        <v/>
      </c>
    </row>
    <row r="2748" spans="1:2" x14ac:dyDescent="0.2">
      <c r="A2748" t="str">
        <f>IF(C2748&amp;G2748&amp;D2748&lt;&gt;'Funnel setup'!$K$3&amp;'Funnel setup'!$K$4&amp;'Funnel setup'!$K$6,".",IF(A2747=".",1,A2747+1))</f>
        <v>.</v>
      </c>
      <c r="B2748" s="244" t="str">
        <f t="shared" si="42"/>
        <v/>
      </c>
    </row>
    <row r="2749" spans="1:2" x14ac:dyDescent="0.2">
      <c r="A2749" t="str">
        <f>IF(C2749&amp;G2749&amp;D2749&lt;&gt;'Funnel setup'!$K$3&amp;'Funnel setup'!$K$4&amp;'Funnel setup'!$K$6,".",IF(A2748=".",1,A2748+1))</f>
        <v>.</v>
      </c>
      <c r="B2749" s="244" t="str">
        <f t="shared" si="42"/>
        <v/>
      </c>
    </row>
    <row r="2750" spans="1:2" x14ac:dyDescent="0.2">
      <c r="A2750" t="str">
        <f>IF(C2750&amp;G2750&amp;D2750&lt;&gt;'Funnel setup'!$K$3&amp;'Funnel setup'!$K$4&amp;'Funnel setup'!$K$6,".",IF(A2749=".",1,A2749+1))</f>
        <v>.</v>
      </c>
      <c r="B2750" s="244" t="str">
        <f t="shared" si="42"/>
        <v/>
      </c>
    </row>
    <row r="2751" spans="1:2" x14ac:dyDescent="0.2">
      <c r="A2751" t="str">
        <f>IF(C2751&amp;G2751&amp;D2751&lt;&gt;'Funnel setup'!$K$3&amp;'Funnel setup'!$K$4&amp;'Funnel setup'!$K$6,".",IF(A2750=".",1,A2750+1))</f>
        <v>.</v>
      </c>
      <c r="B2751" s="244" t="str">
        <f t="shared" si="42"/>
        <v/>
      </c>
    </row>
    <row r="2752" spans="1:2" x14ac:dyDescent="0.2">
      <c r="A2752" t="str">
        <f>IF(C2752&amp;G2752&amp;D2752&lt;&gt;'Funnel setup'!$K$3&amp;'Funnel setup'!$K$4&amp;'Funnel setup'!$K$6,".",IF(A2751=".",1,A2751+1))</f>
        <v>.</v>
      </c>
      <c r="B2752" s="244" t="str">
        <f t="shared" si="42"/>
        <v/>
      </c>
    </row>
    <row r="2753" spans="1:2" x14ac:dyDescent="0.2">
      <c r="A2753" t="str">
        <f>IF(C2753&amp;G2753&amp;D2753&lt;&gt;'Funnel setup'!$K$3&amp;'Funnel setup'!$K$4&amp;'Funnel setup'!$K$6,".",IF(A2752=".",1,A2752+1))</f>
        <v>.</v>
      </c>
      <c r="B2753" s="244" t="str">
        <f t="shared" si="42"/>
        <v/>
      </c>
    </row>
    <row r="2754" spans="1:2" x14ac:dyDescent="0.2">
      <c r="A2754" t="str">
        <f>IF(C2754&amp;G2754&amp;D2754&lt;&gt;'Funnel setup'!$K$3&amp;'Funnel setup'!$K$4&amp;'Funnel setup'!$K$6,".",IF(A2753=".",1,A2753+1))</f>
        <v>.</v>
      </c>
      <c r="B2754" s="244" t="str">
        <f t="shared" ref="B2754:B2817" si="43">C2754&amp;D2754&amp;F2754&amp;G2754</f>
        <v/>
      </c>
    </row>
    <row r="2755" spans="1:2" x14ac:dyDescent="0.2">
      <c r="A2755" t="str">
        <f>IF(C2755&amp;G2755&amp;D2755&lt;&gt;'Funnel setup'!$K$3&amp;'Funnel setup'!$K$4&amp;'Funnel setup'!$K$6,".",IF(A2754=".",1,A2754+1))</f>
        <v>.</v>
      </c>
      <c r="B2755" s="244" t="str">
        <f t="shared" si="43"/>
        <v/>
      </c>
    </row>
    <row r="2756" spans="1:2" x14ac:dyDescent="0.2">
      <c r="A2756" t="str">
        <f>IF(C2756&amp;G2756&amp;D2756&lt;&gt;'Funnel setup'!$K$3&amp;'Funnel setup'!$K$4&amp;'Funnel setup'!$K$6,".",IF(A2755=".",1,A2755+1))</f>
        <v>.</v>
      </c>
      <c r="B2756" s="244" t="str">
        <f t="shared" si="43"/>
        <v/>
      </c>
    </row>
    <row r="2757" spans="1:2" x14ac:dyDescent="0.2">
      <c r="A2757" t="str">
        <f>IF(C2757&amp;G2757&amp;D2757&lt;&gt;'Funnel setup'!$K$3&amp;'Funnel setup'!$K$4&amp;'Funnel setup'!$K$6,".",IF(A2756=".",1,A2756+1))</f>
        <v>.</v>
      </c>
      <c r="B2757" s="244" t="str">
        <f t="shared" si="43"/>
        <v/>
      </c>
    </row>
    <row r="2758" spans="1:2" x14ac:dyDescent="0.2">
      <c r="A2758" t="str">
        <f>IF(C2758&amp;G2758&amp;D2758&lt;&gt;'Funnel setup'!$K$3&amp;'Funnel setup'!$K$4&amp;'Funnel setup'!$K$6,".",IF(A2757=".",1,A2757+1))</f>
        <v>.</v>
      </c>
      <c r="B2758" s="244" t="str">
        <f t="shared" si="43"/>
        <v/>
      </c>
    </row>
    <row r="2759" spans="1:2" x14ac:dyDescent="0.2">
      <c r="A2759" t="str">
        <f>IF(C2759&amp;G2759&amp;D2759&lt;&gt;'Funnel setup'!$K$3&amp;'Funnel setup'!$K$4&amp;'Funnel setup'!$K$6,".",IF(A2758=".",1,A2758+1))</f>
        <v>.</v>
      </c>
      <c r="B2759" s="244" t="str">
        <f t="shared" si="43"/>
        <v/>
      </c>
    </row>
    <row r="2760" spans="1:2" x14ac:dyDescent="0.2">
      <c r="A2760" t="str">
        <f>IF(C2760&amp;G2760&amp;D2760&lt;&gt;'Funnel setup'!$K$3&amp;'Funnel setup'!$K$4&amp;'Funnel setup'!$K$6,".",IF(A2759=".",1,A2759+1))</f>
        <v>.</v>
      </c>
      <c r="B2760" s="244" t="str">
        <f t="shared" si="43"/>
        <v/>
      </c>
    </row>
    <row r="2761" spans="1:2" x14ac:dyDescent="0.2">
      <c r="A2761" t="str">
        <f>IF(C2761&amp;G2761&amp;D2761&lt;&gt;'Funnel setup'!$K$3&amp;'Funnel setup'!$K$4&amp;'Funnel setup'!$K$6,".",IF(A2760=".",1,A2760+1))</f>
        <v>.</v>
      </c>
      <c r="B2761" s="244" t="str">
        <f t="shared" si="43"/>
        <v/>
      </c>
    </row>
    <row r="2762" spans="1:2" x14ac:dyDescent="0.2">
      <c r="A2762" t="str">
        <f>IF(C2762&amp;G2762&amp;D2762&lt;&gt;'Funnel setup'!$K$3&amp;'Funnel setup'!$K$4&amp;'Funnel setup'!$K$6,".",IF(A2761=".",1,A2761+1))</f>
        <v>.</v>
      </c>
      <c r="B2762" s="244" t="str">
        <f t="shared" si="43"/>
        <v/>
      </c>
    </row>
    <row r="2763" spans="1:2" x14ac:dyDescent="0.2">
      <c r="A2763" t="str">
        <f>IF(C2763&amp;G2763&amp;D2763&lt;&gt;'Funnel setup'!$K$3&amp;'Funnel setup'!$K$4&amp;'Funnel setup'!$K$6,".",IF(A2762=".",1,A2762+1))</f>
        <v>.</v>
      </c>
      <c r="B2763" s="244" t="str">
        <f t="shared" si="43"/>
        <v/>
      </c>
    </row>
    <row r="2764" spans="1:2" x14ac:dyDescent="0.2">
      <c r="A2764" t="str">
        <f>IF(C2764&amp;G2764&amp;D2764&lt;&gt;'Funnel setup'!$K$3&amp;'Funnel setup'!$K$4&amp;'Funnel setup'!$K$6,".",IF(A2763=".",1,A2763+1))</f>
        <v>.</v>
      </c>
      <c r="B2764" s="244" t="str">
        <f t="shared" si="43"/>
        <v/>
      </c>
    </row>
    <row r="2765" spans="1:2" x14ac:dyDescent="0.2">
      <c r="A2765" t="str">
        <f>IF(C2765&amp;G2765&amp;D2765&lt;&gt;'Funnel setup'!$K$3&amp;'Funnel setup'!$K$4&amp;'Funnel setup'!$K$6,".",IF(A2764=".",1,A2764+1))</f>
        <v>.</v>
      </c>
      <c r="B2765" s="244" t="str">
        <f t="shared" si="43"/>
        <v/>
      </c>
    </row>
    <row r="2766" spans="1:2" x14ac:dyDescent="0.2">
      <c r="A2766" t="str">
        <f>IF(C2766&amp;G2766&amp;D2766&lt;&gt;'Funnel setup'!$K$3&amp;'Funnel setup'!$K$4&amp;'Funnel setup'!$K$6,".",IF(A2765=".",1,A2765+1))</f>
        <v>.</v>
      </c>
      <c r="B2766" s="244" t="str">
        <f t="shared" si="43"/>
        <v/>
      </c>
    </row>
    <row r="2767" spans="1:2" x14ac:dyDescent="0.2">
      <c r="A2767" t="str">
        <f>IF(C2767&amp;G2767&amp;D2767&lt;&gt;'Funnel setup'!$K$3&amp;'Funnel setup'!$K$4&amp;'Funnel setup'!$K$6,".",IF(A2766=".",1,A2766+1))</f>
        <v>.</v>
      </c>
      <c r="B2767" s="244" t="str">
        <f t="shared" si="43"/>
        <v/>
      </c>
    </row>
    <row r="2768" spans="1:2" x14ac:dyDescent="0.2">
      <c r="A2768" t="str">
        <f>IF(C2768&amp;G2768&amp;D2768&lt;&gt;'Funnel setup'!$K$3&amp;'Funnel setup'!$K$4&amp;'Funnel setup'!$K$6,".",IF(A2767=".",1,A2767+1))</f>
        <v>.</v>
      </c>
      <c r="B2768" s="244" t="str">
        <f t="shared" si="43"/>
        <v/>
      </c>
    </row>
    <row r="2769" spans="1:2" x14ac:dyDescent="0.2">
      <c r="A2769" t="str">
        <f>IF(C2769&amp;G2769&amp;D2769&lt;&gt;'Funnel setup'!$K$3&amp;'Funnel setup'!$K$4&amp;'Funnel setup'!$K$6,".",IF(A2768=".",1,A2768+1))</f>
        <v>.</v>
      </c>
      <c r="B2769" s="244" t="str">
        <f t="shared" si="43"/>
        <v/>
      </c>
    </row>
    <row r="2770" spans="1:2" x14ac:dyDescent="0.2">
      <c r="A2770" t="str">
        <f>IF(C2770&amp;G2770&amp;D2770&lt;&gt;'Funnel setup'!$K$3&amp;'Funnel setup'!$K$4&amp;'Funnel setup'!$K$6,".",IF(A2769=".",1,A2769+1))</f>
        <v>.</v>
      </c>
      <c r="B2770" s="244" t="str">
        <f t="shared" si="43"/>
        <v/>
      </c>
    </row>
    <row r="2771" spans="1:2" x14ac:dyDescent="0.2">
      <c r="A2771" t="str">
        <f>IF(C2771&amp;G2771&amp;D2771&lt;&gt;'Funnel setup'!$K$3&amp;'Funnel setup'!$K$4&amp;'Funnel setup'!$K$6,".",IF(A2770=".",1,A2770+1))</f>
        <v>.</v>
      </c>
      <c r="B2771" s="244" t="str">
        <f t="shared" si="43"/>
        <v/>
      </c>
    </row>
    <row r="2772" spans="1:2" x14ac:dyDescent="0.2">
      <c r="A2772" t="str">
        <f>IF(C2772&amp;G2772&amp;D2772&lt;&gt;'Funnel setup'!$K$3&amp;'Funnel setup'!$K$4&amp;'Funnel setup'!$K$6,".",IF(A2771=".",1,A2771+1))</f>
        <v>.</v>
      </c>
      <c r="B2772" s="244" t="str">
        <f t="shared" si="43"/>
        <v/>
      </c>
    </row>
    <row r="2773" spans="1:2" x14ac:dyDescent="0.2">
      <c r="A2773" t="str">
        <f>IF(C2773&amp;G2773&amp;D2773&lt;&gt;'Funnel setup'!$K$3&amp;'Funnel setup'!$K$4&amp;'Funnel setup'!$K$6,".",IF(A2772=".",1,A2772+1))</f>
        <v>.</v>
      </c>
      <c r="B2773" s="244" t="str">
        <f t="shared" si="43"/>
        <v/>
      </c>
    </row>
    <row r="2774" spans="1:2" x14ac:dyDescent="0.2">
      <c r="A2774" t="str">
        <f>IF(C2774&amp;G2774&amp;D2774&lt;&gt;'Funnel setup'!$K$3&amp;'Funnel setup'!$K$4&amp;'Funnel setup'!$K$6,".",IF(A2773=".",1,A2773+1))</f>
        <v>.</v>
      </c>
      <c r="B2774" s="244" t="str">
        <f t="shared" si="43"/>
        <v/>
      </c>
    </row>
    <row r="2775" spans="1:2" x14ac:dyDescent="0.2">
      <c r="A2775" t="str">
        <f>IF(C2775&amp;G2775&amp;D2775&lt;&gt;'Funnel setup'!$K$3&amp;'Funnel setup'!$K$4&amp;'Funnel setup'!$K$6,".",IF(A2774=".",1,A2774+1))</f>
        <v>.</v>
      </c>
      <c r="B2775" s="244" t="str">
        <f t="shared" si="43"/>
        <v/>
      </c>
    </row>
    <row r="2776" spans="1:2" x14ac:dyDescent="0.2">
      <c r="A2776" t="str">
        <f>IF(C2776&amp;G2776&amp;D2776&lt;&gt;'Funnel setup'!$K$3&amp;'Funnel setup'!$K$4&amp;'Funnel setup'!$K$6,".",IF(A2775=".",1,A2775+1))</f>
        <v>.</v>
      </c>
      <c r="B2776" s="244" t="str">
        <f t="shared" si="43"/>
        <v/>
      </c>
    </row>
    <row r="2777" spans="1:2" x14ac:dyDescent="0.2">
      <c r="A2777" t="str">
        <f>IF(C2777&amp;G2777&amp;D2777&lt;&gt;'Funnel setup'!$K$3&amp;'Funnel setup'!$K$4&amp;'Funnel setup'!$K$6,".",IF(A2776=".",1,A2776+1))</f>
        <v>.</v>
      </c>
      <c r="B2777" s="244" t="str">
        <f t="shared" si="43"/>
        <v/>
      </c>
    </row>
    <row r="2778" spans="1:2" x14ac:dyDescent="0.2">
      <c r="A2778" t="str">
        <f>IF(C2778&amp;G2778&amp;D2778&lt;&gt;'Funnel setup'!$K$3&amp;'Funnel setup'!$K$4&amp;'Funnel setup'!$K$6,".",IF(A2777=".",1,A2777+1))</f>
        <v>.</v>
      </c>
      <c r="B2778" s="244" t="str">
        <f t="shared" si="43"/>
        <v/>
      </c>
    </row>
    <row r="2779" spans="1:2" x14ac:dyDescent="0.2">
      <c r="A2779" t="str">
        <f>IF(C2779&amp;G2779&amp;D2779&lt;&gt;'Funnel setup'!$K$3&amp;'Funnel setup'!$K$4&amp;'Funnel setup'!$K$6,".",IF(A2778=".",1,A2778+1))</f>
        <v>.</v>
      </c>
      <c r="B2779" s="244" t="str">
        <f t="shared" si="43"/>
        <v/>
      </c>
    </row>
    <row r="2780" spans="1:2" x14ac:dyDescent="0.2">
      <c r="A2780" t="str">
        <f>IF(C2780&amp;G2780&amp;D2780&lt;&gt;'Funnel setup'!$K$3&amp;'Funnel setup'!$K$4&amp;'Funnel setup'!$K$6,".",IF(A2779=".",1,A2779+1))</f>
        <v>.</v>
      </c>
      <c r="B2780" s="244" t="str">
        <f t="shared" si="43"/>
        <v/>
      </c>
    </row>
    <row r="2781" spans="1:2" x14ac:dyDescent="0.2">
      <c r="A2781" t="str">
        <f>IF(C2781&amp;G2781&amp;D2781&lt;&gt;'Funnel setup'!$K$3&amp;'Funnel setup'!$K$4&amp;'Funnel setup'!$K$6,".",IF(A2780=".",1,A2780+1))</f>
        <v>.</v>
      </c>
      <c r="B2781" s="244" t="str">
        <f t="shared" si="43"/>
        <v/>
      </c>
    </row>
    <row r="2782" spans="1:2" x14ac:dyDescent="0.2">
      <c r="A2782" t="str">
        <f>IF(C2782&amp;G2782&amp;D2782&lt;&gt;'Funnel setup'!$K$3&amp;'Funnel setup'!$K$4&amp;'Funnel setup'!$K$6,".",IF(A2781=".",1,A2781+1))</f>
        <v>.</v>
      </c>
      <c r="B2782" s="244" t="str">
        <f t="shared" si="43"/>
        <v/>
      </c>
    </row>
    <row r="2783" spans="1:2" x14ac:dyDescent="0.2">
      <c r="A2783" t="str">
        <f>IF(C2783&amp;G2783&amp;D2783&lt;&gt;'Funnel setup'!$K$3&amp;'Funnel setup'!$K$4&amp;'Funnel setup'!$K$6,".",IF(A2782=".",1,A2782+1))</f>
        <v>.</v>
      </c>
      <c r="B2783" s="244" t="str">
        <f t="shared" si="43"/>
        <v/>
      </c>
    </row>
    <row r="2784" spans="1:2" x14ac:dyDescent="0.2">
      <c r="A2784" t="str">
        <f>IF(C2784&amp;G2784&amp;D2784&lt;&gt;'Funnel setup'!$K$3&amp;'Funnel setup'!$K$4&amp;'Funnel setup'!$K$6,".",IF(A2783=".",1,A2783+1))</f>
        <v>.</v>
      </c>
      <c r="B2784" s="244" t="str">
        <f t="shared" si="43"/>
        <v/>
      </c>
    </row>
    <row r="2785" spans="1:2" x14ac:dyDescent="0.2">
      <c r="A2785" t="str">
        <f>IF(C2785&amp;G2785&amp;D2785&lt;&gt;'Funnel setup'!$K$3&amp;'Funnel setup'!$K$4&amp;'Funnel setup'!$K$6,".",IF(A2784=".",1,A2784+1))</f>
        <v>.</v>
      </c>
      <c r="B2785" s="244" t="str">
        <f t="shared" si="43"/>
        <v/>
      </c>
    </row>
    <row r="2786" spans="1:2" x14ac:dyDescent="0.2">
      <c r="A2786" t="str">
        <f>IF(C2786&amp;G2786&amp;D2786&lt;&gt;'Funnel setup'!$K$3&amp;'Funnel setup'!$K$4&amp;'Funnel setup'!$K$6,".",IF(A2785=".",1,A2785+1))</f>
        <v>.</v>
      </c>
      <c r="B2786" s="244" t="str">
        <f t="shared" si="43"/>
        <v/>
      </c>
    </row>
    <row r="2787" spans="1:2" x14ac:dyDescent="0.2">
      <c r="A2787" t="str">
        <f>IF(C2787&amp;G2787&amp;D2787&lt;&gt;'Funnel setup'!$K$3&amp;'Funnel setup'!$K$4&amp;'Funnel setup'!$K$6,".",IF(A2786=".",1,A2786+1))</f>
        <v>.</v>
      </c>
      <c r="B2787" s="244" t="str">
        <f t="shared" si="43"/>
        <v/>
      </c>
    </row>
    <row r="2788" spans="1:2" x14ac:dyDescent="0.2">
      <c r="A2788" t="str">
        <f>IF(C2788&amp;G2788&amp;D2788&lt;&gt;'Funnel setup'!$K$3&amp;'Funnel setup'!$K$4&amp;'Funnel setup'!$K$6,".",IF(A2787=".",1,A2787+1))</f>
        <v>.</v>
      </c>
      <c r="B2788" s="244" t="str">
        <f t="shared" si="43"/>
        <v/>
      </c>
    </row>
    <row r="2789" spans="1:2" x14ac:dyDescent="0.2">
      <c r="A2789" t="str">
        <f>IF(C2789&amp;G2789&amp;D2789&lt;&gt;'Funnel setup'!$K$3&amp;'Funnel setup'!$K$4&amp;'Funnel setup'!$K$6,".",IF(A2788=".",1,A2788+1))</f>
        <v>.</v>
      </c>
      <c r="B2789" s="244" t="str">
        <f t="shared" si="43"/>
        <v/>
      </c>
    </row>
    <row r="2790" spans="1:2" x14ac:dyDescent="0.2">
      <c r="A2790" t="str">
        <f>IF(C2790&amp;G2790&amp;D2790&lt;&gt;'Funnel setup'!$K$3&amp;'Funnel setup'!$K$4&amp;'Funnel setup'!$K$6,".",IF(A2789=".",1,A2789+1))</f>
        <v>.</v>
      </c>
      <c r="B2790" s="244" t="str">
        <f t="shared" si="43"/>
        <v/>
      </c>
    </row>
    <row r="2791" spans="1:2" x14ac:dyDescent="0.2">
      <c r="A2791" t="str">
        <f>IF(C2791&amp;G2791&amp;D2791&lt;&gt;'Funnel setup'!$K$3&amp;'Funnel setup'!$K$4&amp;'Funnel setup'!$K$6,".",IF(A2790=".",1,A2790+1))</f>
        <v>.</v>
      </c>
      <c r="B2791" s="244" t="str">
        <f t="shared" si="43"/>
        <v/>
      </c>
    </row>
    <row r="2792" spans="1:2" x14ac:dyDescent="0.2">
      <c r="A2792" t="str">
        <f>IF(C2792&amp;G2792&amp;D2792&lt;&gt;'Funnel setup'!$K$3&amp;'Funnel setup'!$K$4&amp;'Funnel setup'!$K$6,".",IF(A2791=".",1,A2791+1))</f>
        <v>.</v>
      </c>
      <c r="B2792" s="244" t="str">
        <f t="shared" si="43"/>
        <v/>
      </c>
    </row>
    <row r="2793" spans="1:2" x14ac:dyDescent="0.2">
      <c r="A2793" t="str">
        <f>IF(C2793&amp;G2793&amp;D2793&lt;&gt;'Funnel setup'!$K$3&amp;'Funnel setup'!$K$4&amp;'Funnel setup'!$K$6,".",IF(A2792=".",1,A2792+1))</f>
        <v>.</v>
      </c>
      <c r="B2793" s="244" t="str">
        <f t="shared" si="43"/>
        <v/>
      </c>
    </row>
    <row r="2794" spans="1:2" x14ac:dyDescent="0.2">
      <c r="A2794" t="str">
        <f>IF(C2794&amp;G2794&amp;D2794&lt;&gt;'Funnel setup'!$K$3&amp;'Funnel setup'!$K$4&amp;'Funnel setup'!$K$6,".",IF(A2793=".",1,A2793+1))</f>
        <v>.</v>
      </c>
      <c r="B2794" s="244" t="str">
        <f t="shared" si="43"/>
        <v/>
      </c>
    </row>
    <row r="2795" spans="1:2" x14ac:dyDescent="0.2">
      <c r="A2795" t="str">
        <f>IF(C2795&amp;G2795&amp;D2795&lt;&gt;'Funnel setup'!$K$3&amp;'Funnel setup'!$K$4&amp;'Funnel setup'!$K$6,".",IF(A2794=".",1,A2794+1))</f>
        <v>.</v>
      </c>
      <c r="B2795" s="244" t="str">
        <f t="shared" si="43"/>
        <v/>
      </c>
    </row>
    <row r="2796" spans="1:2" x14ac:dyDescent="0.2">
      <c r="A2796" t="str">
        <f>IF(C2796&amp;G2796&amp;D2796&lt;&gt;'Funnel setup'!$K$3&amp;'Funnel setup'!$K$4&amp;'Funnel setup'!$K$6,".",IF(A2795=".",1,A2795+1))</f>
        <v>.</v>
      </c>
      <c r="B2796" s="244" t="str">
        <f t="shared" si="43"/>
        <v/>
      </c>
    </row>
    <row r="2797" spans="1:2" x14ac:dyDescent="0.2">
      <c r="A2797" t="str">
        <f>IF(C2797&amp;G2797&amp;D2797&lt;&gt;'Funnel setup'!$K$3&amp;'Funnel setup'!$K$4&amp;'Funnel setup'!$K$6,".",IF(A2796=".",1,A2796+1))</f>
        <v>.</v>
      </c>
      <c r="B2797" s="244" t="str">
        <f t="shared" si="43"/>
        <v/>
      </c>
    </row>
    <row r="2798" spans="1:2" x14ac:dyDescent="0.2">
      <c r="A2798" t="str">
        <f>IF(C2798&amp;G2798&amp;D2798&lt;&gt;'Funnel setup'!$K$3&amp;'Funnel setup'!$K$4&amp;'Funnel setup'!$K$6,".",IF(A2797=".",1,A2797+1))</f>
        <v>.</v>
      </c>
      <c r="B2798" s="244" t="str">
        <f t="shared" si="43"/>
        <v/>
      </c>
    </row>
    <row r="2799" spans="1:2" x14ac:dyDescent="0.2">
      <c r="A2799" t="str">
        <f>IF(C2799&amp;G2799&amp;D2799&lt;&gt;'Funnel setup'!$K$3&amp;'Funnel setup'!$K$4&amp;'Funnel setup'!$K$6,".",IF(A2798=".",1,A2798+1))</f>
        <v>.</v>
      </c>
      <c r="B2799" s="244" t="str">
        <f t="shared" si="43"/>
        <v/>
      </c>
    </row>
    <row r="2800" spans="1:2" x14ac:dyDescent="0.2">
      <c r="A2800" t="str">
        <f>IF(C2800&amp;G2800&amp;D2800&lt;&gt;'Funnel setup'!$K$3&amp;'Funnel setup'!$K$4&amp;'Funnel setup'!$K$6,".",IF(A2799=".",1,A2799+1))</f>
        <v>.</v>
      </c>
      <c r="B2800" s="244" t="str">
        <f t="shared" si="43"/>
        <v/>
      </c>
    </row>
    <row r="2801" spans="1:2" x14ac:dyDescent="0.2">
      <c r="A2801" t="str">
        <f>IF(C2801&amp;G2801&amp;D2801&lt;&gt;'Funnel setup'!$K$3&amp;'Funnel setup'!$K$4&amp;'Funnel setup'!$K$6,".",IF(A2800=".",1,A2800+1))</f>
        <v>.</v>
      </c>
      <c r="B2801" s="244" t="str">
        <f t="shared" si="43"/>
        <v/>
      </c>
    </row>
    <row r="2802" spans="1:2" x14ac:dyDescent="0.2">
      <c r="A2802" t="str">
        <f>IF(C2802&amp;G2802&amp;D2802&lt;&gt;'Funnel setup'!$K$3&amp;'Funnel setup'!$K$4&amp;'Funnel setup'!$K$6,".",IF(A2801=".",1,A2801+1))</f>
        <v>.</v>
      </c>
      <c r="B2802" s="244" t="str">
        <f t="shared" si="43"/>
        <v/>
      </c>
    </row>
    <row r="2803" spans="1:2" x14ac:dyDescent="0.2">
      <c r="A2803" t="str">
        <f>IF(C2803&amp;G2803&amp;D2803&lt;&gt;'Funnel setup'!$K$3&amp;'Funnel setup'!$K$4&amp;'Funnel setup'!$K$6,".",IF(A2802=".",1,A2802+1))</f>
        <v>.</v>
      </c>
      <c r="B2803" s="244" t="str">
        <f t="shared" si="43"/>
        <v/>
      </c>
    </row>
    <row r="2804" spans="1:2" x14ac:dyDescent="0.2">
      <c r="A2804" t="str">
        <f>IF(C2804&amp;G2804&amp;D2804&lt;&gt;'Funnel setup'!$K$3&amp;'Funnel setup'!$K$4&amp;'Funnel setup'!$K$6,".",IF(A2803=".",1,A2803+1))</f>
        <v>.</v>
      </c>
      <c r="B2804" s="244" t="str">
        <f t="shared" si="43"/>
        <v/>
      </c>
    </row>
    <row r="2805" spans="1:2" x14ac:dyDescent="0.2">
      <c r="A2805" t="str">
        <f>IF(C2805&amp;G2805&amp;D2805&lt;&gt;'Funnel setup'!$K$3&amp;'Funnel setup'!$K$4&amp;'Funnel setup'!$K$6,".",IF(A2804=".",1,A2804+1))</f>
        <v>.</v>
      </c>
      <c r="B2805" s="244" t="str">
        <f t="shared" si="43"/>
        <v/>
      </c>
    </row>
    <row r="2806" spans="1:2" x14ac:dyDescent="0.2">
      <c r="A2806" t="str">
        <f>IF(C2806&amp;G2806&amp;D2806&lt;&gt;'Funnel setup'!$K$3&amp;'Funnel setup'!$K$4&amp;'Funnel setup'!$K$6,".",IF(A2805=".",1,A2805+1))</f>
        <v>.</v>
      </c>
      <c r="B2806" s="244" t="str">
        <f t="shared" si="43"/>
        <v/>
      </c>
    </row>
    <row r="2807" spans="1:2" x14ac:dyDescent="0.2">
      <c r="A2807" t="str">
        <f>IF(C2807&amp;G2807&amp;D2807&lt;&gt;'Funnel setup'!$K$3&amp;'Funnel setup'!$K$4&amp;'Funnel setup'!$K$6,".",IF(A2806=".",1,A2806+1))</f>
        <v>.</v>
      </c>
      <c r="B2807" s="244" t="str">
        <f t="shared" si="43"/>
        <v/>
      </c>
    </row>
    <row r="2808" spans="1:2" x14ac:dyDescent="0.2">
      <c r="A2808" t="str">
        <f>IF(C2808&amp;G2808&amp;D2808&lt;&gt;'Funnel setup'!$K$3&amp;'Funnel setup'!$K$4&amp;'Funnel setup'!$K$6,".",IF(A2807=".",1,A2807+1))</f>
        <v>.</v>
      </c>
      <c r="B2808" s="244" t="str">
        <f t="shared" si="43"/>
        <v/>
      </c>
    </row>
    <row r="2809" spans="1:2" x14ac:dyDescent="0.2">
      <c r="A2809" t="str">
        <f>IF(C2809&amp;G2809&amp;D2809&lt;&gt;'Funnel setup'!$K$3&amp;'Funnel setup'!$K$4&amp;'Funnel setup'!$K$6,".",IF(A2808=".",1,A2808+1))</f>
        <v>.</v>
      </c>
      <c r="B2809" s="244" t="str">
        <f t="shared" si="43"/>
        <v/>
      </c>
    </row>
    <row r="2810" spans="1:2" x14ac:dyDescent="0.2">
      <c r="A2810" t="str">
        <f>IF(C2810&amp;G2810&amp;D2810&lt;&gt;'Funnel setup'!$K$3&amp;'Funnel setup'!$K$4&amp;'Funnel setup'!$K$6,".",IF(A2809=".",1,A2809+1))</f>
        <v>.</v>
      </c>
      <c r="B2810" s="244" t="str">
        <f t="shared" si="43"/>
        <v/>
      </c>
    </row>
    <row r="2811" spans="1:2" x14ac:dyDescent="0.2">
      <c r="A2811" t="str">
        <f>IF(C2811&amp;G2811&amp;D2811&lt;&gt;'Funnel setup'!$K$3&amp;'Funnel setup'!$K$4&amp;'Funnel setup'!$K$6,".",IF(A2810=".",1,A2810+1))</f>
        <v>.</v>
      </c>
      <c r="B2811" s="244" t="str">
        <f t="shared" si="43"/>
        <v/>
      </c>
    </row>
    <row r="2812" spans="1:2" x14ac:dyDescent="0.2">
      <c r="A2812" t="str">
        <f>IF(C2812&amp;G2812&amp;D2812&lt;&gt;'Funnel setup'!$K$3&amp;'Funnel setup'!$K$4&amp;'Funnel setup'!$K$6,".",IF(A2811=".",1,A2811+1))</f>
        <v>.</v>
      </c>
      <c r="B2812" s="244" t="str">
        <f t="shared" si="43"/>
        <v/>
      </c>
    </row>
    <row r="2813" spans="1:2" x14ac:dyDescent="0.2">
      <c r="A2813" t="str">
        <f>IF(C2813&amp;G2813&amp;D2813&lt;&gt;'Funnel setup'!$K$3&amp;'Funnel setup'!$K$4&amp;'Funnel setup'!$K$6,".",IF(A2812=".",1,A2812+1))</f>
        <v>.</v>
      </c>
      <c r="B2813" s="244" t="str">
        <f t="shared" si="43"/>
        <v/>
      </c>
    </row>
    <row r="2814" spans="1:2" x14ac:dyDescent="0.2">
      <c r="A2814" t="str">
        <f>IF(C2814&amp;G2814&amp;D2814&lt;&gt;'Funnel setup'!$K$3&amp;'Funnel setup'!$K$4&amp;'Funnel setup'!$K$6,".",IF(A2813=".",1,A2813+1))</f>
        <v>.</v>
      </c>
      <c r="B2814" s="244" t="str">
        <f t="shared" si="43"/>
        <v/>
      </c>
    </row>
    <row r="2815" spans="1:2" x14ac:dyDescent="0.2">
      <c r="A2815" t="str">
        <f>IF(C2815&amp;G2815&amp;D2815&lt;&gt;'Funnel setup'!$K$3&amp;'Funnel setup'!$K$4&amp;'Funnel setup'!$K$6,".",IF(A2814=".",1,A2814+1))</f>
        <v>.</v>
      </c>
      <c r="B2815" s="244" t="str">
        <f t="shared" si="43"/>
        <v/>
      </c>
    </row>
    <row r="2816" spans="1:2" x14ac:dyDescent="0.2">
      <c r="A2816" t="str">
        <f>IF(C2816&amp;G2816&amp;D2816&lt;&gt;'Funnel setup'!$K$3&amp;'Funnel setup'!$K$4&amp;'Funnel setup'!$K$6,".",IF(A2815=".",1,A2815+1))</f>
        <v>.</v>
      </c>
      <c r="B2816" s="244" t="str">
        <f t="shared" si="43"/>
        <v/>
      </c>
    </row>
    <row r="2817" spans="1:2" x14ac:dyDescent="0.2">
      <c r="A2817" t="str">
        <f>IF(C2817&amp;G2817&amp;D2817&lt;&gt;'Funnel setup'!$K$3&amp;'Funnel setup'!$K$4&amp;'Funnel setup'!$K$6,".",IF(A2816=".",1,A2816+1))</f>
        <v>.</v>
      </c>
      <c r="B2817" s="244" t="str">
        <f t="shared" si="43"/>
        <v/>
      </c>
    </row>
    <row r="2818" spans="1:2" x14ac:dyDescent="0.2">
      <c r="A2818" t="str">
        <f>IF(C2818&amp;G2818&amp;D2818&lt;&gt;'Funnel setup'!$K$3&amp;'Funnel setup'!$K$4&amp;'Funnel setup'!$K$6,".",IF(A2817=".",1,A2817+1))</f>
        <v>.</v>
      </c>
      <c r="B2818" s="244" t="str">
        <f t="shared" ref="B2818:B2881" si="44">C2818&amp;D2818&amp;F2818&amp;G2818</f>
        <v/>
      </c>
    </row>
    <row r="2819" spans="1:2" x14ac:dyDescent="0.2">
      <c r="A2819" t="str">
        <f>IF(C2819&amp;G2819&amp;D2819&lt;&gt;'Funnel setup'!$K$3&amp;'Funnel setup'!$K$4&amp;'Funnel setup'!$K$6,".",IF(A2818=".",1,A2818+1))</f>
        <v>.</v>
      </c>
      <c r="B2819" s="244" t="str">
        <f t="shared" si="44"/>
        <v/>
      </c>
    </row>
    <row r="2820" spans="1:2" x14ac:dyDescent="0.2">
      <c r="A2820" t="str">
        <f>IF(C2820&amp;G2820&amp;D2820&lt;&gt;'Funnel setup'!$K$3&amp;'Funnel setup'!$K$4&amp;'Funnel setup'!$K$6,".",IF(A2819=".",1,A2819+1))</f>
        <v>.</v>
      </c>
      <c r="B2820" s="244" t="str">
        <f t="shared" si="44"/>
        <v/>
      </c>
    </row>
    <row r="2821" spans="1:2" x14ac:dyDescent="0.2">
      <c r="A2821" t="str">
        <f>IF(C2821&amp;G2821&amp;D2821&lt;&gt;'Funnel setup'!$K$3&amp;'Funnel setup'!$K$4&amp;'Funnel setup'!$K$6,".",IF(A2820=".",1,A2820+1))</f>
        <v>.</v>
      </c>
      <c r="B2821" s="244" t="str">
        <f t="shared" si="44"/>
        <v/>
      </c>
    </row>
    <row r="2822" spans="1:2" x14ac:dyDescent="0.2">
      <c r="A2822" t="str">
        <f>IF(C2822&amp;G2822&amp;D2822&lt;&gt;'Funnel setup'!$K$3&amp;'Funnel setup'!$K$4&amp;'Funnel setup'!$K$6,".",IF(A2821=".",1,A2821+1))</f>
        <v>.</v>
      </c>
      <c r="B2822" s="244" t="str">
        <f t="shared" si="44"/>
        <v/>
      </c>
    </row>
    <row r="2823" spans="1:2" x14ac:dyDescent="0.2">
      <c r="A2823" t="str">
        <f>IF(C2823&amp;G2823&amp;D2823&lt;&gt;'Funnel setup'!$K$3&amp;'Funnel setup'!$K$4&amp;'Funnel setup'!$K$6,".",IF(A2822=".",1,A2822+1))</f>
        <v>.</v>
      </c>
      <c r="B2823" s="244" t="str">
        <f t="shared" si="44"/>
        <v/>
      </c>
    </row>
    <row r="2824" spans="1:2" x14ac:dyDescent="0.2">
      <c r="A2824" t="str">
        <f>IF(C2824&amp;G2824&amp;D2824&lt;&gt;'Funnel setup'!$K$3&amp;'Funnel setup'!$K$4&amp;'Funnel setup'!$K$6,".",IF(A2823=".",1,A2823+1))</f>
        <v>.</v>
      </c>
      <c r="B2824" s="244" t="str">
        <f t="shared" si="44"/>
        <v/>
      </c>
    </row>
    <row r="2825" spans="1:2" x14ac:dyDescent="0.2">
      <c r="A2825" t="str">
        <f>IF(C2825&amp;G2825&amp;D2825&lt;&gt;'Funnel setup'!$K$3&amp;'Funnel setup'!$K$4&amp;'Funnel setup'!$K$6,".",IF(A2824=".",1,A2824+1))</f>
        <v>.</v>
      </c>
      <c r="B2825" s="244" t="str">
        <f t="shared" si="44"/>
        <v/>
      </c>
    </row>
    <row r="2826" spans="1:2" x14ac:dyDescent="0.2">
      <c r="A2826" t="str">
        <f>IF(C2826&amp;G2826&amp;D2826&lt;&gt;'Funnel setup'!$K$3&amp;'Funnel setup'!$K$4&amp;'Funnel setup'!$K$6,".",IF(A2825=".",1,A2825+1))</f>
        <v>.</v>
      </c>
      <c r="B2826" s="244" t="str">
        <f t="shared" si="44"/>
        <v/>
      </c>
    </row>
    <row r="2827" spans="1:2" x14ac:dyDescent="0.2">
      <c r="A2827" t="str">
        <f>IF(C2827&amp;G2827&amp;D2827&lt;&gt;'Funnel setup'!$K$3&amp;'Funnel setup'!$K$4&amp;'Funnel setup'!$K$6,".",IF(A2826=".",1,A2826+1))</f>
        <v>.</v>
      </c>
      <c r="B2827" s="244" t="str">
        <f t="shared" si="44"/>
        <v/>
      </c>
    </row>
    <row r="2828" spans="1:2" x14ac:dyDescent="0.2">
      <c r="A2828" t="str">
        <f>IF(C2828&amp;G2828&amp;D2828&lt;&gt;'Funnel setup'!$K$3&amp;'Funnel setup'!$K$4&amp;'Funnel setup'!$K$6,".",IF(A2827=".",1,A2827+1))</f>
        <v>.</v>
      </c>
      <c r="B2828" s="244" t="str">
        <f t="shared" si="44"/>
        <v/>
      </c>
    </row>
    <row r="2829" spans="1:2" x14ac:dyDescent="0.2">
      <c r="A2829" t="str">
        <f>IF(C2829&amp;G2829&amp;D2829&lt;&gt;'Funnel setup'!$K$3&amp;'Funnel setup'!$K$4&amp;'Funnel setup'!$K$6,".",IF(A2828=".",1,A2828+1))</f>
        <v>.</v>
      </c>
      <c r="B2829" s="244" t="str">
        <f t="shared" si="44"/>
        <v/>
      </c>
    </row>
    <row r="2830" spans="1:2" x14ac:dyDescent="0.2">
      <c r="A2830" t="str">
        <f>IF(C2830&amp;G2830&amp;D2830&lt;&gt;'Funnel setup'!$K$3&amp;'Funnel setup'!$K$4&amp;'Funnel setup'!$K$6,".",IF(A2829=".",1,A2829+1))</f>
        <v>.</v>
      </c>
      <c r="B2830" s="244" t="str">
        <f t="shared" si="44"/>
        <v/>
      </c>
    </row>
    <row r="2831" spans="1:2" x14ac:dyDescent="0.2">
      <c r="A2831" t="str">
        <f>IF(C2831&amp;G2831&amp;D2831&lt;&gt;'Funnel setup'!$K$3&amp;'Funnel setup'!$K$4&amp;'Funnel setup'!$K$6,".",IF(A2830=".",1,A2830+1))</f>
        <v>.</v>
      </c>
      <c r="B2831" s="244" t="str">
        <f t="shared" si="44"/>
        <v/>
      </c>
    </row>
    <row r="2832" spans="1:2" x14ac:dyDescent="0.2">
      <c r="A2832" t="str">
        <f>IF(C2832&amp;G2832&amp;D2832&lt;&gt;'Funnel setup'!$K$3&amp;'Funnel setup'!$K$4&amp;'Funnel setup'!$K$6,".",IF(A2831=".",1,A2831+1))</f>
        <v>.</v>
      </c>
      <c r="B2832" s="244" t="str">
        <f t="shared" si="44"/>
        <v/>
      </c>
    </row>
    <row r="2833" spans="1:2" x14ac:dyDescent="0.2">
      <c r="A2833" t="str">
        <f>IF(C2833&amp;G2833&amp;D2833&lt;&gt;'Funnel setup'!$K$3&amp;'Funnel setup'!$K$4&amp;'Funnel setup'!$K$6,".",IF(A2832=".",1,A2832+1))</f>
        <v>.</v>
      </c>
      <c r="B2833" s="244" t="str">
        <f t="shared" si="44"/>
        <v/>
      </c>
    </row>
    <row r="2834" spans="1:2" x14ac:dyDescent="0.2">
      <c r="A2834" t="str">
        <f>IF(C2834&amp;G2834&amp;D2834&lt;&gt;'Funnel setup'!$K$3&amp;'Funnel setup'!$K$4&amp;'Funnel setup'!$K$6,".",IF(A2833=".",1,A2833+1))</f>
        <v>.</v>
      </c>
      <c r="B2834" s="244" t="str">
        <f t="shared" si="44"/>
        <v/>
      </c>
    </row>
    <row r="2835" spans="1:2" x14ac:dyDescent="0.2">
      <c r="A2835" t="str">
        <f>IF(C2835&amp;G2835&amp;D2835&lt;&gt;'Funnel setup'!$K$3&amp;'Funnel setup'!$K$4&amp;'Funnel setup'!$K$6,".",IF(A2834=".",1,A2834+1))</f>
        <v>.</v>
      </c>
      <c r="B2835" s="244" t="str">
        <f t="shared" si="44"/>
        <v/>
      </c>
    </row>
    <row r="2836" spans="1:2" x14ac:dyDescent="0.2">
      <c r="A2836" t="str">
        <f>IF(C2836&amp;G2836&amp;D2836&lt;&gt;'Funnel setup'!$K$3&amp;'Funnel setup'!$K$4&amp;'Funnel setup'!$K$6,".",IF(A2835=".",1,A2835+1))</f>
        <v>.</v>
      </c>
      <c r="B2836" s="244" t="str">
        <f t="shared" si="44"/>
        <v/>
      </c>
    </row>
    <row r="2837" spans="1:2" x14ac:dyDescent="0.2">
      <c r="A2837" t="str">
        <f>IF(C2837&amp;G2837&amp;D2837&lt;&gt;'Funnel setup'!$K$3&amp;'Funnel setup'!$K$4&amp;'Funnel setup'!$K$6,".",IF(A2836=".",1,A2836+1))</f>
        <v>.</v>
      </c>
      <c r="B2837" s="244" t="str">
        <f t="shared" si="44"/>
        <v/>
      </c>
    </row>
    <row r="2838" spans="1:2" x14ac:dyDescent="0.2">
      <c r="A2838" t="str">
        <f>IF(C2838&amp;G2838&amp;D2838&lt;&gt;'Funnel setup'!$K$3&amp;'Funnel setup'!$K$4&amp;'Funnel setup'!$K$6,".",IF(A2837=".",1,A2837+1))</f>
        <v>.</v>
      </c>
      <c r="B2838" s="244" t="str">
        <f t="shared" si="44"/>
        <v/>
      </c>
    </row>
    <row r="2839" spans="1:2" x14ac:dyDescent="0.2">
      <c r="A2839" t="str">
        <f>IF(C2839&amp;G2839&amp;D2839&lt;&gt;'Funnel setup'!$K$3&amp;'Funnel setup'!$K$4&amp;'Funnel setup'!$K$6,".",IF(A2838=".",1,A2838+1))</f>
        <v>.</v>
      </c>
      <c r="B2839" s="244" t="str">
        <f t="shared" si="44"/>
        <v/>
      </c>
    </row>
    <row r="2840" spans="1:2" x14ac:dyDescent="0.2">
      <c r="A2840" t="str">
        <f>IF(C2840&amp;G2840&amp;D2840&lt;&gt;'Funnel setup'!$K$3&amp;'Funnel setup'!$K$4&amp;'Funnel setup'!$K$6,".",IF(A2839=".",1,A2839+1))</f>
        <v>.</v>
      </c>
      <c r="B2840" s="244" t="str">
        <f t="shared" si="44"/>
        <v/>
      </c>
    </row>
    <row r="2841" spans="1:2" x14ac:dyDescent="0.2">
      <c r="A2841" t="str">
        <f>IF(C2841&amp;G2841&amp;D2841&lt;&gt;'Funnel setup'!$K$3&amp;'Funnel setup'!$K$4&amp;'Funnel setup'!$K$6,".",IF(A2840=".",1,A2840+1))</f>
        <v>.</v>
      </c>
      <c r="B2841" s="244" t="str">
        <f t="shared" si="44"/>
        <v/>
      </c>
    </row>
    <row r="2842" spans="1:2" x14ac:dyDescent="0.2">
      <c r="A2842" t="str">
        <f>IF(C2842&amp;G2842&amp;D2842&lt;&gt;'Funnel setup'!$K$3&amp;'Funnel setup'!$K$4&amp;'Funnel setup'!$K$6,".",IF(A2841=".",1,A2841+1))</f>
        <v>.</v>
      </c>
      <c r="B2842" s="244" t="str">
        <f t="shared" si="44"/>
        <v/>
      </c>
    </row>
    <row r="2843" spans="1:2" x14ac:dyDescent="0.2">
      <c r="A2843" t="str">
        <f>IF(C2843&amp;G2843&amp;D2843&lt;&gt;'Funnel setup'!$K$3&amp;'Funnel setup'!$K$4&amp;'Funnel setup'!$K$6,".",IF(A2842=".",1,A2842+1))</f>
        <v>.</v>
      </c>
      <c r="B2843" s="244" t="str">
        <f t="shared" si="44"/>
        <v/>
      </c>
    </row>
    <row r="2844" spans="1:2" x14ac:dyDescent="0.2">
      <c r="A2844" t="str">
        <f>IF(C2844&amp;G2844&amp;D2844&lt;&gt;'Funnel setup'!$K$3&amp;'Funnel setup'!$K$4&amp;'Funnel setup'!$K$6,".",IF(A2843=".",1,A2843+1))</f>
        <v>.</v>
      </c>
      <c r="B2844" s="244" t="str">
        <f t="shared" si="44"/>
        <v/>
      </c>
    </row>
    <row r="2845" spans="1:2" x14ac:dyDescent="0.2">
      <c r="A2845" t="str">
        <f>IF(C2845&amp;G2845&amp;D2845&lt;&gt;'Funnel setup'!$K$3&amp;'Funnel setup'!$K$4&amp;'Funnel setup'!$K$6,".",IF(A2844=".",1,A2844+1))</f>
        <v>.</v>
      </c>
      <c r="B2845" s="244" t="str">
        <f t="shared" si="44"/>
        <v/>
      </c>
    </row>
    <row r="2846" spans="1:2" x14ac:dyDescent="0.2">
      <c r="A2846" t="str">
        <f>IF(C2846&amp;G2846&amp;D2846&lt;&gt;'Funnel setup'!$K$3&amp;'Funnel setup'!$K$4&amp;'Funnel setup'!$K$6,".",IF(A2845=".",1,A2845+1))</f>
        <v>.</v>
      </c>
      <c r="B2846" s="244" t="str">
        <f t="shared" si="44"/>
        <v/>
      </c>
    </row>
    <row r="2847" spans="1:2" x14ac:dyDescent="0.2">
      <c r="A2847" t="str">
        <f>IF(C2847&amp;G2847&amp;D2847&lt;&gt;'Funnel setup'!$K$3&amp;'Funnel setup'!$K$4&amp;'Funnel setup'!$K$6,".",IF(A2846=".",1,A2846+1))</f>
        <v>.</v>
      </c>
      <c r="B2847" s="244" t="str">
        <f t="shared" si="44"/>
        <v/>
      </c>
    </row>
    <row r="2848" spans="1:2" x14ac:dyDescent="0.2">
      <c r="A2848" t="str">
        <f>IF(C2848&amp;G2848&amp;D2848&lt;&gt;'Funnel setup'!$K$3&amp;'Funnel setup'!$K$4&amp;'Funnel setup'!$K$6,".",IF(A2847=".",1,A2847+1))</f>
        <v>.</v>
      </c>
      <c r="B2848" s="244" t="str">
        <f t="shared" si="44"/>
        <v/>
      </c>
    </row>
    <row r="2849" spans="1:2" x14ac:dyDescent="0.2">
      <c r="A2849" t="str">
        <f>IF(C2849&amp;G2849&amp;D2849&lt;&gt;'Funnel setup'!$K$3&amp;'Funnel setup'!$K$4&amp;'Funnel setup'!$K$6,".",IF(A2848=".",1,A2848+1))</f>
        <v>.</v>
      </c>
      <c r="B2849" s="244" t="str">
        <f t="shared" si="44"/>
        <v/>
      </c>
    </row>
    <row r="2850" spans="1:2" x14ac:dyDescent="0.2">
      <c r="A2850" t="str">
        <f>IF(C2850&amp;G2850&amp;D2850&lt;&gt;'Funnel setup'!$K$3&amp;'Funnel setup'!$K$4&amp;'Funnel setup'!$K$6,".",IF(A2849=".",1,A2849+1))</f>
        <v>.</v>
      </c>
      <c r="B2850" s="244" t="str">
        <f t="shared" si="44"/>
        <v/>
      </c>
    </row>
    <row r="2851" spans="1:2" x14ac:dyDescent="0.2">
      <c r="A2851" t="str">
        <f>IF(C2851&amp;G2851&amp;D2851&lt;&gt;'Funnel setup'!$K$3&amp;'Funnel setup'!$K$4&amp;'Funnel setup'!$K$6,".",IF(A2850=".",1,A2850+1))</f>
        <v>.</v>
      </c>
      <c r="B2851" s="244" t="str">
        <f t="shared" si="44"/>
        <v/>
      </c>
    </row>
    <row r="2852" spans="1:2" x14ac:dyDescent="0.2">
      <c r="A2852" t="str">
        <f>IF(C2852&amp;G2852&amp;D2852&lt;&gt;'Funnel setup'!$K$3&amp;'Funnel setup'!$K$4&amp;'Funnel setup'!$K$6,".",IF(A2851=".",1,A2851+1))</f>
        <v>.</v>
      </c>
      <c r="B2852" s="244" t="str">
        <f t="shared" si="44"/>
        <v/>
      </c>
    </row>
    <row r="2853" spans="1:2" x14ac:dyDescent="0.2">
      <c r="A2853" t="str">
        <f>IF(C2853&amp;G2853&amp;D2853&lt;&gt;'Funnel setup'!$K$3&amp;'Funnel setup'!$K$4&amp;'Funnel setup'!$K$6,".",IF(A2852=".",1,A2852+1))</f>
        <v>.</v>
      </c>
      <c r="B2853" s="244" t="str">
        <f t="shared" si="44"/>
        <v/>
      </c>
    </row>
    <row r="2854" spans="1:2" x14ac:dyDescent="0.2">
      <c r="A2854" t="str">
        <f>IF(C2854&amp;G2854&amp;D2854&lt;&gt;'Funnel setup'!$K$3&amp;'Funnel setup'!$K$4&amp;'Funnel setup'!$K$6,".",IF(A2853=".",1,A2853+1))</f>
        <v>.</v>
      </c>
      <c r="B2854" s="244" t="str">
        <f t="shared" si="44"/>
        <v/>
      </c>
    </row>
    <row r="2855" spans="1:2" x14ac:dyDescent="0.2">
      <c r="A2855" t="str">
        <f>IF(C2855&amp;G2855&amp;D2855&lt;&gt;'Funnel setup'!$K$3&amp;'Funnel setup'!$K$4&amp;'Funnel setup'!$K$6,".",IF(A2854=".",1,A2854+1))</f>
        <v>.</v>
      </c>
      <c r="B2855" s="244" t="str">
        <f t="shared" si="44"/>
        <v/>
      </c>
    </row>
    <row r="2856" spans="1:2" x14ac:dyDescent="0.2">
      <c r="A2856" t="str">
        <f>IF(C2856&amp;G2856&amp;D2856&lt;&gt;'Funnel setup'!$K$3&amp;'Funnel setup'!$K$4&amp;'Funnel setup'!$K$6,".",IF(A2855=".",1,A2855+1))</f>
        <v>.</v>
      </c>
      <c r="B2856" s="244" t="str">
        <f t="shared" si="44"/>
        <v/>
      </c>
    </row>
    <row r="2857" spans="1:2" x14ac:dyDescent="0.2">
      <c r="A2857" t="str">
        <f>IF(C2857&amp;G2857&amp;D2857&lt;&gt;'Funnel setup'!$K$3&amp;'Funnel setup'!$K$4&amp;'Funnel setup'!$K$6,".",IF(A2856=".",1,A2856+1))</f>
        <v>.</v>
      </c>
      <c r="B2857" s="244" t="str">
        <f t="shared" si="44"/>
        <v/>
      </c>
    </row>
    <row r="2858" spans="1:2" x14ac:dyDescent="0.2">
      <c r="A2858" t="str">
        <f>IF(C2858&amp;G2858&amp;D2858&lt;&gt;'Funnel setup'!$K$3&amp;'Funnel setup'!$K$4&amp;'Funnel setup'!$K$6,".",IF(A2857=".",1,A2857+1))</f>
        <v>.</v>
      </c>
      <c r="B2858" s="244" t="str">
        <f t="shared" si="44"/>
        <v/>
      </c>
    </row>
    <row r="2859" spans="1:2" x14ac:dyDescent="0.2">
      <c r="A2859" t="str">
        <f>IF(C2859&amp;G2859&amp;D2859&lt;&gt;'Funnel setup'!$K$3&amp;'Funnel setup'!$K$4&amp;'Funnel setup'!$K$6,".",IF(A2858=".",1,A2858+1))</f>
        <v>.</v>
      </c>
      <c r="B2859" s="244" t="str">
        <f t="shared" si="44"/>
        <v/>
      </c>
    </row>
    <row r="2860" spans="1:2" x14ac:dyDescent="0.2">
      <c r="A2860" t="str">
        <f>IF(C2860&amp;G2860&amp;D2860&lt;&gt;'Funnel setup'!$K$3&amp;'Funnel setup'!$K$4&amp;'Funnel setup'!$K$6,".",IF(A2859=".",1,A2859+1))</f>
        <v>.</v>
      </c>
      <c r="B2860" s="244" t="str">
        <f t="shared" si="44"/>
        <v/>
      </c>
    </row>
    <row r="2861" spans="1:2" x14ac:dyDescent="0.2">
      <c r="A2861" t="str">
        <f>IF(C2861&amp;G2861&amp;D2861&lt;&gt;'Funnel setup'!$K$3&amp;'Funnel setup'!$K$4&amp;'Funnel setup'!$K$6,".",IF(A2860=".",1,A2860+1))</f>
        <v>.</v>
      </c>
      <c r="B2861" s="244" t="str">
        <f t="shared" si="44"/>
        <v/>
      </c>
    </row>
    <row r="2862" spans="1:2" x14ac:dyDescent="0.2">
      <c r="A2862" t="str">
        <f>IF(C2862&amp;G2862&amp;D2862&lt;&gt;'Funnel setup'!$K$3&amp;'Funnel setup'!$K$4&amp;'Funnel setup'!$K$6,".",IF(A2861=".",1,A2861+1))</f>
        <v>.</v>
      </c>
      <c r="B2862" s="244" t="str">
        <f t="shared" si="44"/>
        <v/>
      </c>
    </row>
    <row r="2863" spans="1:2" x14ac:dyDescent="0.2">
      <c r="A2863" t="str">
        <f>IF(C2863&amp;G2863&amp;D2863&lt;&gt;'Funnel setup'!$K$3&amp;'Funnel setup'!$K$4&amp;'Funnel setup'!$K$6,".",IF(A2862=".",1,A2862+1))</f>
        <v>.</v>
      </c>
      <c r="B2863" s="244" t="str">
        <f t="shared" si="44"/>
        <v/>
      </c>
    </row>
    <row r="2864" spans="1:2" x14ac:dyDescent="0.2">
      <c r="A2864" t="str">
        <f>IF(C2864&amp;G2864&amp;D2864&lt;&gt;'Funnel setup'!$K$3&amp;'Funnel setup'!$K$4&amp;'Funnel setup'!$K$6,".",IF(A2863=".",1,A2863+1))</f>
        <v>.</v>
      </c>
      <c r="B2864" s="244" t="str">
        <f t="shared" si="44"/>
        <v/>
      </c>
    </row>
    <row r="2865" spans="1:2" x14ac:dyDescent="0.2">
      <c r="A2865" t="str">
        <f>IF(C2865&amp;G2865&amp;D2865&lt;&gt;'Funnel setup'!$K$3&amp;'Funnel setup'!$K$4&amp;'Funnel setup'!$K$6,".",IF(A2864=".",1,A2864+1))</f>
        <v>.</v>
      </c>
      <c r="B2865" s="244" t="str">
        <f t="shared" si="44"/>
        <v/>
      </c>
    </row>
    <row r="2866" spans="1:2" x14ac:dyDescent="0.2">
      <c r="A2866" t="str">
        <f>IF(C2866&amp;G2866&amp;D2866&lt;&gt;'Funnel setup'!$K$3&amp;'Funnel setup'!$K$4&amp;'Funnel setup'!$K$6,".",IF(A2865=".",1,A2865+1))</f>
        <v>.</v>
      </c>
      <c r="B2866" s="244" t="str">
        <f t="shared" si="44"/>
        <v/>
      </c>
    </row>
    <row r="2867" spans="1:2" x14ac:dyDescent="0.2">
      <c r="A2867" t="str">
        <f>IF(C2867&amp;G2867&amp;D2867&lt;&gt;'Funnel setup'!$K$3&amp;'Funnel setup'!$K$4&amp;'Funnel setup'!$K$6,".",IF(A2866=".",1,A2866+1))</f>
        <v>.</v>
      </c>
      <c r="B2867" s="244" t="str">
        <f t="shared" si="44"/>
        <v/>
      </c>
    </row>
    <row r="2868" spans="1:2" x14ac:dyDescent="0.2">
      <c r="A2868" t="str">
        <f>IF(C2868&amp;G2868&amp;D2868&lt;&gt;'Funnel setup'!$K$3&amp;'Funnel setup'!$K$4&amp;'Funnel setup'!$K$6,".",IF(A2867=".",1,A2867+1))</f>
        <v>.</v>
      </c>
      <c r="B2868" s="244" t="str">
        <f t="shared" si="44"/>
        <v/>
      </c>
    </row>
    <row r="2869" spans="1:2" x14ac:dyDescent="0.2">
      <c r="A2869" t="str">
        <f>IF(C2869&amp;G2869&amp;D2869&lt;&gt;'Funnel setup'!$K$3&amp;'Funnel setup'!$K$4&amp;'Funnel setup'!$K$6,".",IF(A2868=".",1,A2868+1))</f>
        <v>.</v>
      </c>
      <c r="B2869" s="244" t="str">
        <f t="shared" si="44"/>
        <v/>
      </c>
    </row>
    <row r="2870" spans="1:2" x14ac:dyDescent="0.2">
      <c r="A2870" t="str">
        <f>IF(C2870&amp;G2870&amp;D2870&lt;&gt;'Funnel setup'!$K$3&amp;'Funnel setup'!$K$4&amp;'Funnel setup'!$K$6,".",IF(A2869=".",1,A2869+1))</f>
        <v>.</v>
      </c>
      <c r="B2870" s="244" t="str">
        <f t="shared" si="44"/>
        <v/>
      </c>
    </row>
    <row r="2871" spans="1:2" x14ac:dyDescent="0.2">
      <c r="A2871" t="str">
        <f>IF(C2871&amp;G2871&amp;D2871&lt;&gt;'Funnel setup'!$K$3&amp;'Funnel setup'!$K$4&amp;'Funnel setup'!$K$6,".",IF(A2870=".",1,A2870+1))</f>
        <v>.</v>
      </c>
      <c r="B2871" s="244" t="str">
        <f t="shared" si="44"/>
        <v/>
      </c>
    </row>
    <row r="2872" spans="1:2" x14ac:dyDescent="0.2">
      <c r="A2872" t="str">
        <f>IF(C2872&amp;G2872&amp;D2872&lt;&gt;'Funnel setup'!$K$3&amp;'Funnel setup'!$K$4&amp;'Funnel setup'!$K$6,".",IF(A2871=".",1,A2871+1))</f>
        <v>.</v>
      </c>
      <c r="B2872" s="244" t="str">
        <f t="shared" si="44"/>
        <v/>
      </c>
    </row>
    <row r="2873" spans="1:2" x14ac:dyDescent="0.2">
      <c r="A2873" t="str">
        <f>IF(C2873&amp;G2873&amp;D2873&lt;&gt;'Funnel setup'!$K$3&amp;'Funnel setup'!$K$4&amp;'Funnel setup'!$K$6,".",IF(A2872=".",1,A2872+1))</f>
        <v>.</v>
      </c>
      <c r="B2873" s="244" t="str">
        <f t="shared" si="44"/>
        <v/>
      </c>
    </row>
    <row r="2874" spans="1:2" x14ac:dyDescent="0.2">
      <c r="A2874" t="str">
        <f>IF(C2874&amp;G2874&amp;D2874&lt;&gt;'Funnel setup'!$K$3&amp;'Funnel setup'!$K$4&amp;'Funnel setup'!$K$6,".",IF(A2873=".",1,A2873+1))</f>
        <v>.</v>
      </c>
      <c r="B2874" s="244" t="str">
        <f t="shared" si="44"/>
        <v/>
      </c>
    </row>
    <row r="2875" spans="1:2" x14ac:dyDescent="0.2">
      <c r="A2875" t="str">
        <f>IF(C2875&amp;G2875&amp;D2875&lt;&gt;'Funnel setup'!$K$3&amp;'Funnel setup'!$K$4&amp;'Funnel setup'!$K$6,".",IF(A2874=".",1,A2874+1))</f>
        <v>.</v>
      </c>
      <c r="B2875" s="244" t="str">
        <f t="shared" si="44"/>
        <v/>
      </c>
    </row>
    <row r="2876" spans="1:2" x14ac:dyDescent="0.2">
      <c r="A2876" t="str">
        <f>IF(C2876&amp;G2876&amp;D2876&lt;&gt;'Funnel setup'!$K$3&amp;'Funnel setup'!$K$4&amp;'Funnel setup'!$K$6,".",IF(A2875=".",1,A2875+1))</f>
        <v>.</v>
      </c>
      <c r="B2876" s="244" t="str">
        <f t="shared" si="44"/>
        <v/>
      </c>
    </row>
    <row r="2877" spans="1:2" x14ac:dyDescent="0.2">
      <c r="A2877" t="str">
        <f>IF(C2877&amp;G2877&amp;D2877&lt;&gt;'Funnel setup'!$K$3&amp;'Funnel setup'!$K$4&amp;'Funnel setup'!$K$6,".",IF(A2876=".",1,A2876+1))</f>
        <v>.</v>
      </c>
      <c r="B2877" s="244" t="str">
        <f t="shared" si="44"/>
        <v/>
      </c>
    </row>
    <row r="2878" spans="1:2" x14ac:dyDescent="0.2">
      <c r="A2878" t="str">
        <f>IF(C2878&amp;G2878&amp;D2878&lt;&gt;'Funnel setup'!$K$3&amp;'Funnel setup'!$K$4&amp;'Funnel setup'!$K$6,".",IF(A2877=".",1,A2877+1))</f>
        <v>.</v>
      </c>
      <c r="B2878" s="244" t="str">
        <f t="shared" si="44"/>
        <v/>
      </c>
    </row>
    <row r="2879" spans="1:2" x14ac:dyDescent="0.2">
      <c r="A2879" t="str">
        <f>IF(C2879&amp;G2879&amp;D2879&lt;&gt;'Funnel setup'!$K$3&amp;'Funnel setup'!$K$4&amp;'Funnel setup'!$K$6,".",IF(A2878=".",1,A2878+1))</f>
        <v>.</v>
      </c>
      <c r="B2879" s="244" t="str">
        <f t="shared" si="44"/>
        <v/>
      </c>
    </row>
    <row r="2880" spans="1:2" x14ac:dyDescent="0.2">
      <c r="A2880" t="str">
        <f>IF(C2880&amp;G2880&amp;D2880&lt;&gt;'Funnel setup'!$K$3&amp;'Funnel setup'!$K$4&amp;'Funnel setup'!$K$6,".",IF(A2879=".",1,A2879+1))</f>
        <v>.</v>
      </c>
      <c r="B2880" s="244" t="str">
        <f t="shared" si="44"/>
        <v/>
      </c>
    </row>
    <row r="2881" spans="1:2" x14ac:dyDescent="0.2">
      <c r="A2881" t="str">
        <f>IF(C2881&amp;G2881&amp;D2881&lt;&gt;'Funnel setup'!$K$3&amp;'Funnel setup'!$K$4&amp;'Funnel setup'!$K$6,".",IF(A2880=".",1,A2880+1))</f>
        <v>.</v>
      </c>
      <c r="B2881" s="244" t="str">
        <f t="shared" si="44"/>
        <v/>
      </c>
    </row>
    <row r="2882" spans="1:2" x14ac:dyDescent="0.2">
      <c r="A2882" t="str">
        <f>IF(C2882&amp;G2882&amp;D2882&lt;&gt;'Funnel setup'!$K$3&amp;'Funnel setup'!$K$4&amp;'Funnel setup'!$K$6,".",IF(A2881=".",1,A2881+1))</f>
        <v>.</v>
      </c>
      <c r="B2882" s="244" t="str">
        <f t="shared" ref="B2882:B2945" si="45">C2882&amp;D2882&amp;F2882&amp;G2882</f>
        <v/>
      </c>
    </row>
    <row r="2883" spans="1:2" x14ac:dyDescent="0.2">
      <c r="A2883" t="str">
        <f>IF(C2883&amp;G2883&amp;D2883&lt;&gt;'Funnel setup'!$K$3&amp;'Funnel setup'!$K$4&amp;'Funnel setup'!$K$6,".",IF(A2882=".",1,A2882+1))</f>
        <v>.</v>
      </c>
      <c r="B2883" s="244" t="str">
        <f t="shared" si="45"/>
        <v/>
      </c>
    </row>
    <row r="2884" spans="1:2" x14ac:dyDescent="0.2">
      <c r="A2884" t="str">
        <f>IF(C2884&amp;G2884&amp;D2884&lt;&gt;'Funnel setup'!$K$3&amp;'Funnel setup'!$K$4&amp;'Funnel setup'!$K$6,".",IF(A2883=".",1,A2883+1))</f>
        <v>.</v>
      </c>
      <c r="B2884" s="244" t="str">
        <f t="shared" si="45"/>
        <v/>
      </c>
    </row>
    <row r="2885" spans="1:2" x14ac:dyDescent="0.2">
      <c r="A2885" t="str">
        <f>IF(C2885&amp;G2885&amp;D2885&lt;&gt;'Funnel setup'!$K$3&amp;'Funnel setup'!$K$4&amp;'Funnel setup'!$K$6,".",IF(A2884=".",1,A2884+1))</f>
        <v>.</v>
      </c>
      <c r="B2885" s="244" t="str">
        <f t="shared" si="45"/>
        <v/>
      </c>
    </row>
    <row r="2886" spans="1:2" x14ac:dyDescent="0.2">
      <c r="A2886" t="str">
        <f>IF(C2886&amp;G2886&amp;D2886&lt;&gt;'Funnel setup'!$K$3&amp;'Funnel setup'!$K$4&amp;'Funnel setup'!$K$6,".",IF(A2885=".",1,A2885+1))</f>
        <v>.</v>
      </c>
      <c r="B2886" s="244" t="str">
        <f t="shared" si="45"/>
        <v/>
      </c>
    </row>
    <row r="2887" spans="1:2" x14ac:dyDescent="0.2">
      <c r="A2887" t="str">
        <f>IF(C2887&amp;G2887&amp;D2887&lt;&gt;'Funnel setup'!$K$3&amp;'Funnel setup'!$K$4&amp;'Funnel setup'!$K$6,".",IF(A2886=".",1,A2886+1))</f>
        <v>.</v>
      </c>
      <c r="B2887" s="244" t="str">
        <f t="shared" si="45"/>
        <v/>
      </c>
    </row>
    <row r="2888" spans="1:2" x14ac:dyDescent="0.2">
      <c r="A2888" t="str">
        <f>IF(C2888&amp;G2888&amp;D2888&lt;&gt;'Funnel setup'!$K$3&amp;'Funnel setup'!$K$4&amp;'Funnel setup'!$K$6,".",IF(A2887=".",1,A2887+1))</f>
        <v>.</v>
      </c>
      <c r="B2888" s="244" t="str">
        <f t="shared" si="45"/>
        <v/>
      </c>
    </row>
    <row r="2889" spans="1:2" x14ac:dyDescent="0.2">
      <c r="A2889" t="str">
        <f>IF(C2889&amp;G2889&amp;D2889&lt;&gt;'Funnel setup'!$K$3&amp;'Funnel setup'!$K$4&amp;'Funnel setup'!$K$6,".",IF(A2888=".",1,A2888+1))</f>
        <v>.</v>
      </c>
      <c r="B2889" s="244" t="str">
        <f t="shared" si="45"/>
        <v/>
      </c>
    </row>
    <row r="2890" spans="1:2" x14ac:dyDescent="0.2">
      <c r="A2890" t="str">
        <f>IF(C2890&amp;G2890&amp;D2890&lt;&gt;'Funnel setup'!$K$3&amp;'Funnel setup'!$K$4&amp;'Funnel setup'!$K$6,".",IF(A2889=".",1,A2889+1))</f>
        <v>.</v>
      </c>
      <c r="B2890" s="244" t="str">
        <f t="shared" si="45"/>
        <v/>
      </c>
    </row>
    <row r="2891" spans="1:2" x14ac:dyDescent="0.2">
      <c r="A2891" t="str">
        <f>IF(C2891&amp;G2891&amp;D2891&lt;&gt;'Funnel setup'!$K$3&amp;'Funnel setup'!$K$4&amp;'Funnel setup'!$K$6,".",IF(A2890=".",1,A2890+1))</f>
        <v>.</v>
      </c>
      <c r="B2891" s="244" t="str">
        <f t="shared" si="45"/>
        <v/>
      </c>
    </row>
    <row r="2892" spans="1:2" x14ac:dyDescent="0.2">
      <c r="A2892" t="str">
        <f>IF(C2892&amp;G2892&amp;D2892&lt;&gt;'Funnel setup'!$K$3&amp;'Funnel setup'!$K$4&amp;'Funnel setup'!$K$6,".",IF(A2891=".",1,A2891+1))</f>
        <v>.</v>
      </c>
      <c r="B2892" s="244" t="str">
        <f t="shared" si="45"/>
        <v/>
      </c>
    </row>
    <row r="2893" spans="1:2" x14ac:dyDescent="0.2">
      <c r="A2893" t="str">
        <f>IF(C2893&amp;G2893&amp;D2893&lt;&gt;'Funnel setup'!$K$3&amp;'Funnel setup'!$K$4&amp;'Funnel setup'!$K$6,".",IF(A2892=".",1,A2892+1))</f>
        <v>.</v>
      </c>
      <c r="B2893" s="244" t="str">
        <f t="shared" si="45"/>
        <v/>
      </c>
    </row>
    <row r="2894" spans="1:2" x14ac:dyDescent="0.2">
      <c r="A2894" t="str">
        <f>IF(C2894&amp;G2894&amp;D2894&lt;&gt;'Funnel setup'!$K$3&amp;'Funnel setup'!$K$4&amp;'Funnel setup'!$K$6,".",IF(A2893=".",1,A2893+1))</f>
        <v>.</v>
      </c>
      <c r="B2894" s="244" t="str">
        <f t="shared" si="45"/>
        <v/>
      </c>
    </row>
    <row r="2895" spans="1:2" x14ac:dyDescent="0.2">
      <c r="A2895" t="str">
        <f>IF(C2895&amp;G2895&amp;D2895&lt;&gt;'Funnel setup'!$K$3&amp;'Funnel setup'!$K$4&amp;'Funnel setup'!$K$6,".",IF(A2894=".",1,A2894+1))</f>
        <v>.</v>
      </c>
      <c r="B2895" s="244" t="str">
        <f t="shared" si="45"/>
        <v/>
      </c>
    </row>
    <row r="2896" spans="1:2" x14ac:dyDescent="0.2">
      <c r="A2896" t="str">
        <f>IF(C2896&amp;G2896&amp;D2896&lt;&gt;'Funnel setup'!$K$3&amp;'Funnel setup'!$K$4&amp;'Funnel setup'!$K$6,".",IF(A2895=".",1,A2895+1))</f>
        <v>.</v>
      </c>
      <c r="B2896" s="244" t="str">
        <f t="shared" si="45"/>
        <v/>
      </c>
    </row>
    <row r="2897" spans="1:2" x14ac:dyDescent="0.2">
      <c r="A2897" t="str">
        <f>IF(C2897&amp;G2897&amp;D2897&lt;&gt;'Funnel setup'!$K$3&amp;'Funnel setup'!$K$4&amp;'Funnel setup'!$K$6,".",IF(A2896=".",1,A2896+1))</f>
        <v>.</v>
      </c>
      <c r="B2897" s="244" t="str">
        <f t="shared" si="45"/>
        <v/>
      </c>
    </row>
    <row r="2898" spans="1:2" x14ac:dyDescent="0.2">
      <c r="A2898" t="str">
        <f>IF(C2898&amp;G2898&amp;D2898&lt;&gt;'Funnel setup'!$K$3&amp;'Funnel setup'!$K$4&amp;'Funnel setup'!$K$6,".",IF(A2897=".",1,A2897+1))</f>
        <v>.</v>
      </c>
      <c r="B2898" s="244" t="str">
        <f t="shared" si="45"/>
        <v/>
      </c>
    </row>
    <row r="2899" spans="1:2" x14ac:dyDescent="0.2">
      <c r="A2899" t="str">
        <f>IF(C2899&amp;G2899&amp;D2899&lt;&gt;'Funnel setup'!$K$3&amp;'Funnel setup'!$K$4&amp;'Funnel setup'!$K$6,".",IF(A2898=".",1,A2898+1))</f>
        <v>.</v>
      </c>
      <c r="B2899" s="244" t="str">
        <f t="shared" si="45"/>
        <v/>
      </c>
    </row>
    <row r="2900" spans="1:2" x14ac:dyDescent="0.2">
      <c r="A2900" t="str">
        <f>IF(C2900&amp;G2900&amp;D2900&lt;&gt;'Funnel setup'!$K$3&amp;'Funnel setup'!$K$4&amp;'Funnel setup'!$K$6,".",IF(A2899=".",1,A2899+1))</f>
        <v>.</v>
      </c>
      <c r="B2900" s="244" t="str">
        <f t="shared" si="45"/>
        <v/>
      </c>
    </row>
    <row r="2901" spans="1:2" x14ac:dyDescent="0.2">
      <c r="A2901" t="str">
        <f>IF(C2901&amp;G2901&amp;D2901&lt;&gt;'Funnel setup'!$K$3&amp;'Funnel setup'!$K$4&amp;'Funnel setup'!$K$6,".",IF(A2900=".",1,A2900+1))</f>
        <v>.</v>
      </c>
      <c r="B2901" s="244" t="str">
        <f t="shared" si="45"/>
        <v/>
      </c>
    </row>
    <row r="2902" spans="1:2" x14ac:dyDescent="0.2">
      <c r="A2902" t="str">
        <f>IF(C2902&amp;G2902&amp;D2902&lt;&gt;'Funnel setup'!$K$3&amp;'Funnel setup'!$K$4&amp;'Funnel setup'!$K$6,".",IF(A2901=".",1,A2901+1))</f>
        <v>.</v>
      </c>
      <c r="B2902" s="244" t="str">
        <f t="shared" si="45"/>
        <v/>
      </c>
    </row>
    <row r="2903" spans="1:2" x14ac:dyDescent="0.2">
      <c r="A2903" t="str">
        <f>IF(C2903&amp;G2903&amp;D2903&lt;&gt;'Funnel setup'!$K$3&amp;'Funnel setup'!$K$4&amp;'Funnel setup'!$K$6,".",IF(A2902=".",1,A2902+1))</f>
        <v>.</v>
      </c>
      <c r="B2903" s="244" t="str">
        <f t="shared" si="45"/>
        <v/>
      </c>
    </row>
    <row r="2904" spans="1:2" x14ac:dyDescent="0.2">
      <c r="A2904" t="str">
        <f>IF(C2904&amp;G2904&amp;D2904&lt;&gt;'Funnel setup'!$K$3&amp;'Funnel setup'!$K$4&amp;'Funnel setup'!$K$6,".",IF(A2903=".",1,A2903+1))</f>
        <v>.</v>
      </c>
      <c r="B2904" s="244" t="str">
        <f t="shared" si="45"/>
        <v/>
      </c>
    </row>
    <row r="2905" spans="1:2" x14ac:dyDescent="0.2">
      <c r="A2905" t="str">
        <f>IF(C2905&amp;G2905&amp;D2905&lt;&gt;'Funnel setup'!$K$3&amp;'Funnel setup'!$K$4&amp;'Funnel setup'!$K$6,".",IF(A2904=".",1,A2904+1))</f>
        <v>.</v>
      </c>
      <c r="B2905" s="244" t="str">
        <f t="shared" si="45"/>
        <v/>
      </c>
    </row>
    <row r="2906" spans="1:2" x14ac:dyDescent="0.2">
      <c r="A2906" t="str">
        <f>IF(C2906&amp;G2906&amp;D2906&lt;&gt;'Funnel setup'!$K$3&amp;'Funnel setup'!$K$4&amp;'Funnel setup'!$K$6,".",IF(A2905=".",1,A2905+1))</f>
        <v>.</v>
      </c>
      <c r="B2906" s="244" t="str">
        <f t="shared" si="45"/>
        <v/>
      </c>
    </row>
    <row r="2907" spans="1:2" x14ac:dyDescent="0.2">
      <c r="A2907" t="str">
        <f>IF(C2907&amp;G2907&amp;D2907&lt;&gt;'Funnel setup'!$K$3&amp;'Funnel setup'!$K$4&amp;'Funnel setup'!$K$6,".",IF(A2906=".",1,A2906+1))</f>
        <v>.</v>
      </c>
      <c r="B2907" s="244" t="str">
        <f t="shared" si="45"/>
        <v/>
      </c>
    </row>
    <row r="2908" spans="1:2" x14ac:dyDescent="0.2">
      <c r="A2908" t="str">
        <f>IF(C2908&amp;G2908&amp;D2908&lt;&gt;'Funnel setup'!$K$3&amp;'Funnel setup'!$K$4&amp;'Funnel setup'!$K$6,".",IF(A2907=".",1,A2907+1))</f>
        <v>.</v>
      </c>
      <c r="B2908" s="244" t="str">
        <f t="shared" si="45"/>
        <v/>
      </c>
    </row>
    <row r="2909" spans="1:2" x14ac:dyDescent="0.2">
      <c r="A2909" t="str">
        <f>IF(C2909&amp;G2909&amp;D2909&lt;&gt;'Funnel setup'!$K$3&amp;'Funnel setup'!$K$4&amp;'Funnel setup'!$K$6,".",IF(A2908=".",1,A2908+1))</f>
        <v>.</v>
      </c>
      <c r="B2909" s="244" t="str">
        <f t="shared" si="45"/>
        <v/>
      </c>
    </row>
    <row r="2910" spans="1:2" x14ac:dyDescent="0.2">
      <c r="A2910" t="str">
        <f>IF(C2910&amp;G2910&amp;D2910&lt;&gt;'Funnel setup'!$K$3&amp;'Funnel setup'!$K$4&amp;'Funnel setup'!$K$6,".",IF(A2909=".",1,A2909+1))</f>
        <v>.</v>
      </c>
      <c r="B2910" s="244" t="str">
        <f t="shared" si="45"/>
        <v/>
      </c>
    </row>
    <row r="2911" spans="1:2" x14ac:dyDescent="0.2">
      <c r="A2911" t="str">
        <f>IF(C2911&amp;G2911&amp;D2911&lt;&gt;'Funnel setup'!$K$3&amp;'Funnel setup'!$K$4&amp;'Funnel setup'!$K$6,".",IF(A2910=".",1,A2910+1))</f>
        <v>.</v>
      </c>
      <c r="B2911" s="244" t="str">
        <f t="shared" si="45"/>
        <v/>
      </c>
    </row>
    <row r="2912" spans="1:2" x14ac:dyDescent="0.2">
      <c r="A2912" t="str">
        <f>IF(C2912&amp;G2912&amp;D2912&lt;&gt;'Funnel setup'!$K$3&amp;'Funnel setup'!$K$4&amp;'Funnel setup'!$K$6,".",IF(A2911=".",1,A2911+1))</f>
        <v>.</v>
      </c>
      <c r="B2912" s="244" t="str">
        <f t="shared" si="45"/>
        <v/>
      </c>
    </row>
    <row r="2913" spans="1:2" x14ac:dyDescent="0.2">
      <c r="A2913" t="str">
        <f>IF(C2913&amp;G2913&amp;D2913&lt;&gt;'Funnel setup'!$K$3&amp;'Funnel setup'!$K$4&amp;'Funnel setup'!$K$6,".",IF(A2912=".",1,A2912+1))</f>
        <v>.</v>
      </c>
      <c r="B2913" s="244" t="str">
        <f t="shared" si="45"/>
        <v/>
      </c>
    </row>
    <row r="2914" spans="1:2" x14ac:dyDescent="0.2">
      <c r="A2914" t="str">
        <f>IF(C2914&amp;G2914&amp;D2914&lt;&gt;'Funnel setup'!$K$3&amp;'Funnel setup'!$K$4&amp;'Funnel setup'!$K$6,".",IF(A2913=".",1,A2913+1))</f>
        <v>.</v>
      </c>
      <c r="B2914" s="244" t="str">
        <f t="shared" si="45"/>
        <v/>
      </c>
    </row>
    <row r="2915" spans="1:2" x14ac:dyDescent="0.2">
      <c r="A2915" t="str">
        <f>IF(C2915&amp;G2915&amp;D2915&lt;&gt;'Funnel setup'!$K$3&amp;'Funnel setup'!$K$4&amp;'Funnel setup'!$K$6,".",IF(A2914=".",1,A2914+1))</f>
        <v>.</v>
      </c>
      <c r="B2915" s="244" t="str">
        <f t="shared" si="45"/>
        <v/>
      </c>
    </row>
    <row r="2916" spans="1:2" x14ac:dyDescent="0.2">
      <c r="A2916" t="str">
        <f>IF(C2916&amp;G2916&amp;D2916&lt;&gt;'Funnel setup'!$K$3&amp;'Funnel setup'!$K$4&amp;'Funnel setup'!$K$6,".",IF(A2915=".",1,A2915+1))</f>
        <v>.</v>
      </c>
      <c r="B2916" s="244" t="str">
        <f t="shared" si="45"/>
        <v/>
      </c>
    </row>
    <row r="2917" spans="1:2" x14ac:dyDescent="0.2">
      <c r="A2917" t="str">
        <f>IF(C2917&amp;G2917&amp;D2917&lt;&gt;'Funnel setup'!$K$3&amp;'Funnel setup'!$K$4&amp;'Funnel setup'!$K$6,".",IF(A2916=".",1,A2916+1))</f>
        <v>.</v>
      </c>
      <c r="B2917" s="244" t="str">
        <f t="shared" si="45"/>
        <v/>
      </c>
    </row>
    <row r="2918" spans="1:2" x14ac:dyDescent="0.2">
      <c r="A2918" t="str">
        <f>IF(C2918&amp;G2918&amp;D2918&lt;&gt;'Funnel setup'!$K$3&amp;'Funnel setup'!$K$4&amp;'Funnel setup'!$K$6,".",IF(A2917=".",1,A2917+1))</f>
        <v>.</v>
      </c>
      <c r="B2918" s="244" t="str">
        <f t="shared" si="45"/>
        <v/>
      </c>
    </row>
    <row r="2919" spans="1:2" x14ac:dyDescent="0.2">
      <c r="A2919" t="str">
        <f>IF(C2919&amp;G2919&amp;D2919&lt;&gt;'Funnel setup'!$K$3&amp;'Funnel setup'!$K$4&amp;'Funnel setup'!$K$6,".",IF(A2918=".",1,A2918+1))</f>
        <v>.</v>
      </c>
      <c r="B2919" s="244" t="str">
        <f t="shared" si="45"/>
        <v/>
      </c>
    </row>
    <row r="2920" spans="1:2" x14ac:dyDescent="0.2">
      <c r="A2920" t="str">
        <f>IF(C2920&amp;G2920&amp;D2920&lt;&gt;'Funnel setup'!$K$3&amp;'Funnel setup'!$K$4&amp;'Funnel setup'!$K$6,".",IF(A2919=".",1,A2919+1))</f>
        <v>.</v>
      </c>
      <c r="B2920" s="244" t="str">
        <f t="shared" si="45"/>
        <v/>
      </c>
    </row>
    <row r="2921" spans="1:2" x14ac:dyDescent="0.2">
      <c r="A2921" t="str">
        <f>IF(C2921&amp;G2921&amp;D2921&lt;&gt;'Funnel setup'!$K$3&amp;'Funnel setup'!$K$4&amp;'Funnel setup'!$K$6,".",IF(A2920=".",1,A2920+1))</f>
        <v>.</v>
      </c>
      <c r="B2921" s="244" t="str">
        <f t="shared" si="45"/>
        <v/>
      </c>
    </row>
    <row r="2922" spans="1:2" x14ac:dyDescent="0.2">
      <c r="A2922" t="str">
        <f>IF(C2922&amp;G2922&amp;D2922&lt;&gt;'Funnel setup'!$K$3&amp;'Funnel setup'!$K$4&amp;'Funnel setup'!$K$6,".",IF(A2921=".",1,A2921+1))</f>
        <v>.</v>
      </c>
      <c r="B2922" s="244" t="str">
        <f t="shared" si="45"/>
        <v/>
      </c>
    </row>
    <row r="2923" spans="1:2" x14ac:dyDescent="0.2">
      <c r="A2923" t="str">
        <f>IF(C2923&amp;G2923&amp;D2923&lt;&gt;'Funnel setup'!$K$3&amp;'Funnel setup'!$K$4&amp;'Funnel setup'!$K$6,".",IF(A2922=".",1,A2922+1))</f>
        <v>.</v>
      </c>
      <c r="B2923" s="244" t="str">
        <f t="shared" si="45"/>
        <v/>
      </c>
    </row>
    <row r="2924" spans="1:2" x14ac:dyDescent="0.2">
      <c r="A2924" t="str">
        <f>IF(C2924&amp;G2924&amp;D2924&lt;&gt;'Funnel setup'!$K$3&amp;'Funnel setup'!$K$4&amp;'Funnel setup'!$K$6,".",IF(A2923=".",1,A2923+1))</f>
        <v>.</v>
      </c>
      <c r="B2924" s="244" t="str">
        <f t="shared" si="45"/>
        <v/>
      </c>
    </row>
    <row r="2925" spans="1:2" x14ac:dyDescent="0.2">
      <c r="A2925" t="str">
        <f>IF(C2925&amp;G2925&amp;D2925&lt;&gt;'Funnel setup'!$K$3&amp;'Funnel setup'!$K$4&amp;'Funnel setup'!$K$6,".",IF(A2924=".",1,A2924+1))</f>
        <v>.</v>
      </c>
      <c r="B2925" s="244" t="str">
        <f t="shared" si="45"/>
        <v/>
      </c>
    </row>
    <row r="2926" spans="1:2" x14ac:dyDescent="0.2">
      <c r="A2926" t="str">
        <f>IF(C2926&amp;G2926&amp;D2926&lt;&gt;'Funnel setup'!$K$3&amp;'Funnel setup'!$K$4&amp;'Funnel setup'!$K$6,".",IF(A2925=".",1,A2925+1))</f>
        <v>.</v>
      </c>
      <c r="B2926" s="244" t="str">
        <f t="shared" si="45"/>
        <v/>
      </c>
    </row>
    <row r="2927" spans="1:2" x14ac:dyDescent="0.2">
      <c r="A2927" t="str">
        <f>IF(C2927&amp;G2927&amp;D2927&lt;&gt;'Funnel setup'!$K$3&amp;'Funnel setup'!$K$4&amp;'Funnel setup'!$K$6,".",IF(A2926=".",1,A2926+1))</f>
        <v>.</v>
      </c>
      <c r="B2927" s="244" t="str">
        <f t="shared" si="45"/>
        <v/>
      </c>
    </row>
    <row r="2928" spans="1:2" x14ac:dyDescent="0.2">
      <c r="A2928" t="str">
        <f>IF(C2928&amp;G2928&amp;D2928&lt;&gt;'Funnel setup'!$K$3&amp;'Funnel setup'!$K$4&amp;'Funnel setup'!$K$6,".",IF(A2927=".",1,A2927+1))</f>
        <v>.</v>
      </c>
      <c r="B2928" s="244" t="str">
        <f t="shared" si="45"/>
        <v/>
      </c>
    </row>
    <row r="2929" spans="1:2" x14ac:dyDescent="0.2">
      <c r="A2929" t="str">
        <f>IF(C2929&amp;G2929&amp;D2929&lt;&gt;'Funnel setup'!$K$3&amp;'Funnel setup'!$K$4&amp;'Funnel setup'!$K$6,".",IF(A2928=".",1,A2928+1))</f>
        <v>.</v>
      </c>
      <c r="B2929" s="244" t="str">
        <f t="shared" si="45"/>
        <v/>
      </c>
    </row>
    <row r="2930" spans="1:2" x14ac:dyDescent="0.2">
      <c r="A2930" t="str">
        <f>IF(C2930&amp;G2930&amp;D2930&lt;&gt;'Funnel setup'!$K$3&amp;'Funnel setup'!$K$4&amp;'Funnel setup'!$K$6,".",IF(A2929=".",1,A2929+1))</f>
        <v>.</v>
      </c>
      <c r="B2930" s="244" t="str">
        <f t="shared" si="45"/>
        <v/>
      </c>
    </row>
    <row r="2931" spans="1:2" x14ac:dyDescent="0.2">
      <c r="A2931" t="str">
        <f>IF(C2931&amp;G2931&amp;D2931&lt;&gt;'Funnel setup'!$K$3&amp;'Funnel setup'!$K$4&amp;'Funnel setup'!$K$6,".",IF(A2930=".",1,A2930+1))</f>
        <v>.</v>
      </c>
      <c r="B2931" s="244" t="str">
        <f t="shared" si="45"/>
        <v/>
      </c>
    </row>
    <row r="2932" spans="1:2" x14ac:dyDescent="0.2">
      <c r="A2932" t="str">
        <f>IF(C2932&amp;G2932&amp;D2932&lt;&gt;'Funnel setup'!$K$3&amp;'Funnel setup'!$K$4&amp;'Funnel setup'!$K$6,".",IF(A2931=".",1,A2931+1))</f>
        <v>.</v>
      </c>
      <c r="B2932" s="244" t="str">
        <f t="shared" si="45"/>
        <v/>
      </c>
    </row>
    <row r="2933" spans="1:2" x14ac:dyDescent="0.2">
      <c r="A2933" t="str">
        <f>IF(C2933&amp;G2933&amp;D2933&lt;&gt;'Funnel setup'!$K$3&amp;'Funnel setup'!$K$4&amp;'Funnel setup'!$K$6,".",IF(A2932=".",1,A2932+1))</f>
        <v>.</v>
      </c>
      <c r="B2933" s="244" t="str">
        <f t="shared" si="45"/>
        <v/>
      </c>
    </row>
    <row r="2934" spans="1:2" x14ac:dyDescent="0.2">
      <c r="A2934" t="str">
        <f>IF(C2934&amp;G2934&amp;D2934&lt;&gt;'Funnel setup'!$K$3&amp;'Funnel setup'!$K$4&amp;'Funnel setup'!$K$6,".",IF(A2933=".",1,A2933+1))</f>
        <v>.</v>
      </c>
      <c r="B2934" s="244" t="str">
        <f t="shared" si="45"/>
        <v/>
      </c>
    </row>
    <row r="2935" spans="1:2" x14ac:dyDescent="0.2">
      <c r="A2935" t="str">
        <f>IF(C2935&amp;G2935&amp;D2935&lt;&gt;'Funnel setup'!$K$3&amp;'Funnel setup'!$K$4&amp;'Funnel setup'!$K$6,".",IF(A2934=".",1,A2934+1))</f>
        <v>.</v>
      </c>
      <c r="B2935" s="244" t="str">
        <f t="shared" si="45"/>
        <v/>
      </c>
    </row>
    <row r="2936" spans="1:2" x14ac:dyDescent="0.2">
      <c r="A2936" t="str">
        <f>IF(C2936&amp;G2936&amp;D2936&lt;&gt;'Funnel setup'!$K$3&amp;'Funnel setup'!$K$4&amp;'Funnel setup'!$K$6,".",IF(A2935=".",1,A2935+1))</f>
        <v>.</v>
      </c>
      <c r="B2936" s="244" t="str">
        <f t="shared" si="45"/>
        <v/>
      </c>
    </row>
    <row r="2937" spans="1:2" x14ac:dyDescent="0.2">
      <c r="A2937" t="str">
        <f>IF(C2937&amp;G2937&amp;D2937&lt;&gt;'Funnel setup'!$K$3&amp;'Funnel setup'!$K$4&amp;'Funnel setup'!$K$6,".",IF(A2936=".",1,A2936+1))</f>
        <v>.</v>
      </c>
      <c r="B2937" s="244" t="str">
        <f t="shared" si="45"/>
        <v/>
      </c>
    </row>
    <row r="2938" spans="1:2" x14ac:dyDescent="0.2">
      <c r="A2938" t="str">
        <f>IF(C2938&amp;G2938&amp;D2938&lt;&gt;'Funnel setup'!$K$3&amp;'Funnel setup'!$K$4&amp;'Funnel setup'!$K$6,".",IF(A2937=".",1,A2937+1))</f>
        <v>.</v>
      </c>
      <c r="B2938" s="244" t="str">
        <f t="shared" si="45"/>
        <v/>
      </c>
    </row>
    <row r="2939" spans="1:2" x14ac:dyDescent="0.2">
      <c r="A2939" t="str">
        <f>IF(C2939&amp;G2939&amp;D2939&lt;&gt;'Funnel setup'!$K$3&amp;'Funnel setup'!$K$4&amp;'Funnel setup'!$K$6,".",IF(A2938=".",1,A2938+1))</f>
        <v>.</v>
      </c>
      <c r="B2939" s="244" t="str">
        <f t="shared" si="45"/>
        <v/>
      </c>
    </row>
    <row r="2940" spans="1:2" x14ac:dyDescent="0.2">
      <c r="A2940" t="str">
        <f>IF(C2940&amp;G2940&amp;D2940&lt;&gt;'Funnel setup'!$K$3&amp;'Funnel setup'!$K$4&amp;'Funnel setup'!$K$6,".",IF(A2939=".",1,A2939+1))</f>
        <v>.</v>
      </c>
      <c r="B2940" s="244" t="str">
        <f t="shared" si="45"/>
        <v/>
      </c>
    </row>
    <row r="2941" spans="1:2" x14ac:dyDescent="0.2">
      <c r="A2941" t="str">
        <f>IF(C2941&amp;G2941&amp;D2941&lt;&gt;'Funnel setup'!$K$3&amp;'Funnel setup'!$K$4&amp;'Funnel setup'!$K$6,".",IF(A2940=".",1,A2940+1))</f>
        <v>.</v>
      </c>
      <c r="B2941" s="244" t="str">
        <f t="shared" si="45"/>
        <v/>
      </c>
    </row>
    <row r="2942" spans="1:2" x14ac:dyDescent="0.2">
      <c r="A2942" t="str">
        <f>IF(C2942&amp;G2942&amp;D2942&lt;&gt;'Funnel setup'!$K$3&amp;'Funnel setup'!$K$4&amp;'Funnel setup'!$K$6,".",IF(A2941=".",1,A2941+1))</f>
        <v>.</v>
      </c>
      <c r="B2942" s="244" t="str">
        <f t="shared" si="45"/>
        <v/>
      </c>
    </row>
    <row r="2943" spans="1:2" x14ac:dyDescent="0.2">
      <c r="A2943" t="str">
        <f>IF(C2943&amp;G2943&amp;D2943&lt;&gt;'Funnel setup'!$K$3&amp;'Funnel setup'!$K$4&amp;'Funnel setup'!$K$6,".",IF(A2942=".",1,A2942+1))</f>
        <v>.</v>
      </c>
      <c r="B2943" s="244" t="str">
        <f t="shared" si="45"/>
        <v/>
      </c>
    </row>
    <row r="2944" spans="1:2" x14ac:dyDescent="0.2">
      <c r="A2944" t="str">
        <f>IF(C2944&amp;G2944&amp;D2944&lt;&gt;'Funnel setup'!$K$3&amp;'Funnel setup'!$K$4&amp;'Funnel setup'!$K$6,".",IF(A2943=".",1,A2943+1))</f>
        <v>.</v>
      </c>
      <c r="B2944" s="244" t="str">
        <f t="shared" si="45"/>
        <v/>
      </c>
    </row>
    <row r="2945" spans="1:2" x14ac:dyDescent="0.2">
      <c r="A2945" t="str">
        <f>IF(C2945&amp;G2945&amp;D2945&lt;&gt;'Funnel setup'!$K$3&amp;'Funnel setup'!$K$4&amp;'Funnel setup'!$K$6,".",IF(A2944=".",1,A2944+1))</f>
        <v>.</v>
      </c>
      <c r="B2945" s="244" t="str">
        <f t="shared" si="45"/>
        <v/>
      </c>
    </row>
    <row r="2946" spans="1:2" x14ac:dyDescent="0.2">
      <c r="A2946" t="str">
        <f>IF(C2946&amp;G2946&amp;D2946&lt;&gt;'Funnel setup'!$K$3&amp;'Funnel setup'!$K$4&amp;'Funnel setup'!$K$6,".",IF(A2945=".",1,A2945+1))</f>
        <v>.</v>
      </c>
      <c r="B2946" s="244" t="str">
        <f t="shared" ref="B2946:B3009" si="46">C2946&amp;D2946&amp;F2946&amp;G2946</f>
        <v/>
      </c>
    </row>
    <row r="2947" spans="1:2" x14ac:dyDescent="0.2">
      <c r="A2947" t="str">
        <f>IF(C2947&amp;G2947&amp;D2947&lt;&gt;'Funnel setup'!$K$3&amp;'Funnel setup'!$K$4&amp;'Funnel setup'!$K$6,".",IF(A2946=".",1,A2946+1))</f>
        <v>.</v>
      </c>
      <c r="B2947" s="244" t="str">
        <f t="shared" si="46"/>
        <v/>
      </c>
    </row>
    <row r="2948" spans="1:2" x14ac:dyDescent="0.2">
      <c r="A2948" t="str">
        <f>IF(C2948&amp;G2948&amp;D2948&lt;&gt;'Funnel setup'!$K$3&amp;'Funnel setup'!$K$4&amp;'Funnel setup'!$K$6,".",IF(A2947=".",1,A2947+1))</f>
        <v>.</v>
      </c>
      <c r="B2948" s="244" t="str">
        <f t="shared" si="46"/>
        <v/>
      </c>
    </row>
    <row r="2949" spans="1:2" x14ac:dyDescent="0.2">
      <c r="A2949" t="str">
        <f>IF(C2949&amp;G2949&amp;D2949&lt;&gt;'Funnel setup'!$K$3&amp;'Funnel setup'!$K$4&amp;'Funnel setup'!$K$6,".",IF(A2948=".",1,A2948+1))</f>
        <v>.</v>
      </c>
      <c r="B2949" s="244" t="str">
        <f t="shared" si="46"/>
        <v/>
      </c>
    </row>
    <row r="2950" spans="1:2" x14ac:dyDescent="0.2">
      <c r="A2950" t="str">
        <f>IF(C2950&amp;G2950&amp;D2950&lt;&gt;'Funnel setup'!$K$3&amp;'Funnel setup'!$K$4&amp;'Funnel setup'!$K$6,".",IF(A2949=".",1,A2949+1))</f>
        <v>.</v>
      </c>
      <c r="B2950" s="244" t="str">
        <f t="shared" si="46"/>
        <v/>
      </c>
    </row>
    <row r="2951" spans="1:2" x14ac:dyDescent="0.2">
      <c r="A2951" t="str">
        <f>IF(C2951&amp;G2951&amp;D2951&lt;&gt;'Funnel setup'!$K$3&amp;'Funnel setup'!$K$4&amp;'Funnel setup'!$K$6,".",IF(A2950=".",1,A2950+1))</f>
        <v>.</v>
      </c>
      <c r="B2951" s="244" t="str">
        <f t="shared" si="46"/>
        <v/>
      </c>
    </row>
    <row r="2952" spans="1:2" x14ac:dyDescent="0.2">
      <c r="A2952" t="str">
        <f>IF(C2952&amp;G2952&amp;D2952&lt;&gt;'Funnel setup'!$K$3&amp;'Funnel setup'!$K$4&amp;'Funnel setup'!$K$6,".",IF(A2951=".",1,A2951+1))</f>
        <v>.</v>
      </c>
      <c r="B2952" s="244" t="str">
        <f t="shared" si="46"/>
        <v/>
      </c>
    </row>
    <row r="2953" spans="1:2" x14ac:dyDescent="0.2">
      <c r="A2953" t="str">
        <f>IF(C2953&amp;G2953&amp;D2953&lt;&gt;'Funnel setup'!$K$3&amp;'Funnel setup'!$K$4&amp;'Funnel setup'!$K$6,".",IF(A2952=".",1,A2952+1))</f>
        <v>.</v>
      </c>
      <c r="B2953" s="244" t="str">
        <f t="shared" si="46"/>
        <v/>
      </c>
    </row>
    <row r="2954" spans="1:2" x14ac:dyDescent="0.2">
      <c r="A2954" t="str">
        <f>IF(C2954&amp;G2954&amp;D2954&lt;&gt;'Funnel setup'!$K$3&amp;'Funnel setup'!$K$4&amp;'Funnel setup'!$K$6,".",IF(A2953=".",1,A2953+1))</f>
        <v>.</v>
      </c>
      <c r="B2954" s="244" t="str">
        <f t="shared" si="46"/>
        <v/>
      </c>
    </row>
    <row r="2955" spans="1:2" x14ac:dyDescent="0.2">
      <c r="A2955" t="str">
        <f>IF(C2955&amp;G2955&amp;D2955&lt;&gt;'Funnel setup'!$K$3&amp;'Funnel setup'!$K$4&amp;'Funnel setup'!$K$6,".",IF(A2954=".",1,A2954+1))</f>
        <v>.</v>
      </c>
      <c r="B2955" s="244" t="str">
        <f t="shared" si="46"/>
        <v/>
      </c>
    </row>
    <row r="2956" spans="1:2" x14ac:dyDescent="0.2">
      <c r="A2956" t="str">
        <f>IF(C2956&amp;G2956&amp;D2956&lt;&gt;'Funnel setup'!$K$3&amp;'Funnel setup'!$K$4&amp;'Funnel setup'!$K$6,".",IF(A2955=".",1,A2955+1))</f>
        <v>.</v>
      </c>
      <c r="B2956" s="244" t="str">
        <f t="shared" si="46"/>
        <v/>
      </c>
    </row>
    <row r="2957" spans="1:2" x14ac:dyDescent="0.2">
      <c r="A2957" t="str">
        <f>IF(C2957&amp;G2957&amp;D2957&lt;&gt;'Funnel setup'!$K$3&amp;'Funnel setup'!$K$4&amp;'Funnel setup'!$K$6,".",IF(A2956=".",1,A2956+1))</f>
        <v>.</v>
      </c>
      <c r="B2957" s="244" t="str">
        <f t="shared" si="46"/>
        <v/>
      </c>
    </row>
    <row r="2958" spans="1:2" x14ac:dyDescent="0.2">
      <c r="A2958" t="str">
        <f>IF(C2958&amp;G2958&amp;D2958&lt;&gt;'Funnel setup'!$K$3&amp;'Funnel setup'!$K$4&amp;'Funnel setup'!$K$6,".",IF(A2957=".",1,A2957+1))</f>
        <v>.</v>
      </c>
      <c r="B2958" s="244" t="str">
        <f t="shared" si="46"/>
        <v/>
      </c>
    </row>
    <row r="2959" spans="1:2" x14ac:dyDescent="0.2">
      <c r="A2959" t="str">
        <f>IF(C2959&amp;G2959&amp;D2959&lt;&gt;'Funnel setup'!$K$3&amp;'Funnel setup'!$K$4&amp;'Funnel setup'!$K$6,".",IF(A2958=".",1,A2958+1))</f>
        <v>.</v>
      </c>
      <c r="B2959" s="244" t="str">
        <f t="shared" si="46"/>
        <v/>
      </c>
    </row>
    <row r="2960" spans="1:2" x14ac:dyDescent="0.2">
      <c r="A2960" t="str">
        <f>IF(C2960&amp;G2960&amp;D2960&lt;&gt;'Funnel setup'!$K$3&amp;'Funnel setup'!$K$4&amp;'Funnel setup'!$K$6,".",IF(A2959=".",1,A2959+1))</f>
        <v>.</v>
      </c>
      <c r="B2960" s="244" t="str">
        <f t="shared" si="46"/>
        <v/>
      </c>
    </row>
    <row r="2961" spans="1:2" x14ac:dyDescent="0.2">
      <c r="A2961" t="str">
        <f>IF(C2961&amp;G2961&amp;D2961&lt;&gt;'Funnel setup'!$K$3&amp;'Funnel setup'!$K$4&amp;'Funnel setup'!$K$6,".",IF(A2960=".",1,A2960+1))</f>
        <v>.</v>
      </c>
      <c r="B2961" s="244" t="str">
        <f t="shared" si="46"/>
        <v/>
      </c>
    </row>
    <row r="2962" spans="1:2" x14ac:dyDescent="0.2">
      <c r="A2962" t="str">
        <f>IF(C2962&amp;G2962&amp;D2962&lt;&gt;'Funnel setup'!$K$3&amp;'Funnel setup'!$K$4&amp;'Funnel setup'!$K$6,".",IF(A2961=".",1,A2961+1))</f>
        <v>.</v>
      </c>
      <c r="B2962" s="244" t="str">
        <f t="shared" si="46"/>
        <v/>
      </c>
    </row>
    <row r="2963" spans="1:2" x14ac:dyDescent="0.2">
      <c r="A2963" t="str">
        <f>IF(C2963&amp;G2963&amp;D2963&lt;&gt;'Funnel setup'!$K$3&amp;'Funnel setup'!$K$4&amp;'Funnel setup'!$K$6,".",IF(A2962=".",1,A2962+1))</f>
        <v>.</v>
      </c>
      <c r="B2963" s="244" t="str">
        <f t="shared" si="46"/>
        <v/>
      </c>
    </row>
    <row r="2964" spans="1:2" x14ac:dyDescent="0.2">
      <c r="A2964" t="str">
        <f>IF(C2964&amp;G2964&amp;D2964&lt;&gt;'Funnel setup'!$K$3&amp;'Funnel setup'!$K$4&amp;'Funnel setup'!$K$6,".",IF(A2963=".",1,A2963+1))</f>
        <v>.</v>
      </c>
      <c r="B2964" s="244" t="str">
        <f t="shared" si="46"/>
        <v/>
      </c>
    </row>
    <row r="2965" spans="1:2" x14ac:dyDescent="0.2">
      <c r="A2965" t="str">
        <f>IF(C2965&amp;G2965&amp;D2965&lt;&gt;'Funnel setup'!$K$3&amp;'Funnel setup'!$K$4&amp;'Funnel setup'!$K$6,".",IF(A2964=".",1,A2964+1))</f>
        <v>.</v>
      </c>
      <c r="B2965" s="244" t="str">
        <f t="shared" si="46"/>
        <v/>
      </c>
    </row>
    <row r="2966" spans="1:2" x14ac:dyDescent="0.2">
      <c r="A2966" t="str">
        <f>IF(C2966&amp;G2966&amp;D2966&lt;&gt;'Funnel setup'!$K$3&amp;'Funnel setup'!$K$4&amp;'Funnel setup'!$K$6,".",IF(A2965=".",1,A2965+1))</f>
        <v>.</v>
      </c>
      <c r="B2966" s="244" t="str">
        <f t="shared" si="46"/>
        <v/>
      </c>
    </row>
    <row r="2967" spans="1:2" x14ac:dyDescent="0.2">
      <c r="A2967" t="str">
        <f>IF(C2967&amp;G2967&amp;D2967&lt;&gt;'Funnel setup'!$K$3&amp;'Funnel setup'!$K$4&amp;'Funnel setup'!$K$6,".",IF(A2966=".",1,A2966+1))</f>
        <v>.</v>
      </c>
      <c r="B2967" s="244" t="str">
        <f t="shared" si="46"/>
        <v/>
      </c>
    </row>
    <row r="2968" spans="1:2" x14ac:dyDescent="0.2">
      <c r="A2968" t="str">
        <f>IF(C2968&amp;G2968&amp;D2968&lt;&gt;'Funnel setup'!$K$3&amp;'Funnel setup'!$K$4&amp;'Funnel setup'!$K$6,".",IF(A2967=".",1,A2967+1))</f>
        <v>.</v>
      </c>
      <c r="B2968" s="244" t="str">
        <f t="shared" si="46"/>
        <v/>
      </c>
    </row>
    <row r="2969" spans="1:2" x14ac:dyDescent="0.2">
      <c r="A2969" t="str">
        <f>IF(C2969&amp;G2969&amp;D2969&lt;&gt;'Funnel setup'!$K$3&amp;'Funnel setup'!$K$4&amp;'Funnel setup'!$K$6,".",IF(A2968=".",1,A2968+1))</f>
        <v>.</v>
      </c>
      <c r="B2969" s="244" t="str">
        <f t="shared" si="46"/>
        <v/>
      </c>
    </row>
    <row r="2970" spans="1:2" x14ac:dyDescent="0.2">
      <c r="A2970" t="str">
        <f>IF(C2970&amp;G2970&amp;D2970&lt;&gt;'Funnel setup'!$K$3&amp;'Funnel setup'!$K$4&amp;'Funnel setup'!$K$6,".",IF(A2969=".",1,A2969+1))</f>
        <v>.</v>
      </c>
      <c r="B2970" s="244" t="str">
        <f t="shared" si="46"/>
        <v/>
      </c>
    </row>
    <row r="2971" spans="1:2" x14ac:dyDescent="0.2">
      <c r="A2971" t="str">
        <f>IF(C2971&amp;G2971&amp;D2971&lt;&gt;'Funnel setup'!$K$3&amp;'Funnel setup'!$K$4&amp;'Funnel setup'!$K$6,".",IF(A2970=".",1,A2970+1))</f>
        <v>.</v>
      </c>
      <c r="B2971" s="244" t="str">
        <f t="shared" si="46"/>
        <v/>
      </c>
    </row>
    <row r="2972" spans="1:2" x14ac:dyDescent="0.2">
      <c r="A2972" t="str">
        <f>IF(C2972&amp;G2972&amp;D2972&lt;&gt;'Funnel setup'!$K$3&amp;'Funnel setup'!$K$4&amp;'Funnel setup'!$K$6,".",IF(A2971=".",1,A2971+1))</f>
        <v>.</v>
      </c>
      <c r="B2972" s="244" t="str">
        <f t="shared" si="46"/>
        <v/>
      </c>
    </row>
    <row r="2973" spans="1:2" x14ac:dyDescent="0.2">
      <c r="A2973" t="str">
        <f>IF(C2973&amp;G2973&amp;D2973&lt;&gt;'Funnel setup'!$K$3&amp;'Funnel setup'!$K$4&amp;'Funnel setup'!$K$6,".",IF(A2972=".",1,A2972+1))</f>
        <v>.</v>
      </c>
      <c r="B2973" s="244" t="str">
        <f t="shared" si="46"/>
        <v/>
      </c>
    </row>
    <row r="2974" spans="1:2" x14ac:dyDescent="0.2">
      <c r="A2974" t="str">
        <f>IF(C2974&amp;G2974&amp;D2974&lt;&gt;'Funnel setup'!$K$3&amp;'Funnel setup'!$K$4&amp;'Funnel setup'!$K$6,".",IF(A2973=".",1,A2973+1))</f>
        <v>.</v>
      </c>
      <c r="B2974" s="244" t="str">
        <f t="shared" si="46"/>
        <v/>
      </c>
    </row>
    <row r="2975" spans="1:2" x14ac:dyDescent="0.2">
      <c r="A2975" t="str">
        <f>IF(C2975&amp;G2975&amp;D2975&lt;&gt;'Funnel setup'!$K$3&amp;'Funnel setup'!$K$4&amp;'Funnel setup'!$K$6,".",IF(A2974=".",1,A2974+1))</f>
        <v>.</v>
      </c>
      <c r="B2975" s="244" t="str">
        <f t="shared" si="46"/>
        <v/>
      </c>
    </row>
    <row r="2976" spans="1:2" x14ac:dyDescent="0.2">
      <c r="A2976" t="str">
        <f>IF(C2976&amp;G2976&amp;D2976&lt;&gt;'Funnel setup'!$K$3&amp;'Funnel setup'!$K$4&amp;'Funnel setup'!$K$6,".",IF(A2975=".",1,A2975+1))</f>
        <v>.</v>
      </c>
      <c r="B2976" s="244" t="str">
        <f t="shared" si="46"/>
        <v/>
      </c>
    </row>
    <row r="2977" spans="1:2" x14ac:dyDescent="0.2">
      <c r="A2977" t="str">
        <f>IF(C2977&amp;G2977&amp;D2977&lt;&gt;'Funnel setup'!$K$3&amp;'Funnel setup'!$K$4&amp;'Funnel setup'!$K$6,".",IF(A2976=".",1,A2976+1))</f>
        <v>.</v>
      </c>
      <c r="B2977" s="244" t="str">
        <f t="shared" si="46"/>
        <v/>
      </c>
    </row>
    <row r="2978" spans="1:2" x14ac:dyDescent="0.2">
      <c r="A2978" t="str">
        <f>IF(C2978&amp;G2978&amp;D2978&lt;&gt;'Funnel setup'!$K$3&amp;'Funnel setup'!$K$4&amp;'Funnel setup'!$K$6,".",IF(A2977=".",1,A2977+1))</f>
        <v>.</v>
      </c>
      <c r="B2978" s="244" t="str">
        <f t="shared" si="46"/>
        <v/>
      </c>
    </row>
    <row r="2979" spans="1:2" x14ac:dyDescent="0.2">
      <c r="A2979" t="str">
        <f>IF(C2979&amp;G2979&amp;D2979&lt;&gt;'Funnel setup'!$K$3&amp;'Funnel setup'!$K$4&amp;'Funnel setup'!$K$6,".",IF(A2978=".",1,A2978+1))</f>
        <v>.</v>
      </c>
      <c r="B2979" s="244" t="str">
        <f t="shared" si="46"/>
        <v/>
      </c>
    </row>
    <row r="2980" spans="1:2" x14ac:dyDescent="0.2">
      <c r="A2980" t="str">
        <f>IF(C2980&amp;G2980&amp;D2980&lt;&gt;'Funnel setup'!$K$3&amp;'Funnel setup'!$K$4&amp;'Funnel setup'!$K$6,".",IF(A2979=".",1,A2979+1))</f>
        <v>.</v>
      </c>
      <c r="B2980" s="244" t="str">
        <f t="shared" si="46"/>
        <v/>
      </c>
    </row>
    <row r="2981" spans="1:2" x14ac:dyDescent="0.2">
      <c r="A2981" t="str">
        <f>IF(C2981&amp;G2981&amp;D2981&lt;&gt;'Funnel setup'!$K$3&amp;'Funnel setup'!$K$4&amp;'Funnel setup'!$K$6,".",IF(A2980=".",1,A2980+1))</f>
        <v>.</v>
      </c>
      <c r="B2981" s="244" t="str">
        <f t="shared" si="46"/>
        <v/>
      </c>
    </row>
    <row r="2982" spans="1:2" x14ac:dyDescent="0.2">
      <c r="A2982" t="str">
        <f>IF(C2982&amp;G2982&amp;D2982&lt;&gt;'Funnel setup'!$K$3&amp;'Funnel setup'!$K$4&amp;'Funnel setup'!$K$6,".",IF(A2981=".",1,A2981+1))</f>
        <v>.</v>
      </c>
      <c r="B2982" s="244" t="str">
        <f t="shared" si="46"/>
        <v/>
      </c>
    </row>
    <row r="2983" spans="1:2" x14ac:dyDescent="0.2">
      <c r="A2983" t="str">
        <f>IF(C2983&amp;G2983&amp;D2983&lt;&gt;'Funnel setup'!$K$3&amp;'Funnel setup'!$K$4&amp;'Funnel setup'!$K$6,".",IF(A2982=".",1,A2982+1))</f>
        <v>.</v>
      </c>
      <c r="B2983" s="244" t="str">
        <f t="shared" si="46"/>
        <v/>
      </c>
    </row>
    <row r="2984" spans="1:2" x14ac:dyDescent="0.2">
      <c r="A2984" t="str">
        <f>IF(C2984&amp;G2984&amp;D2984&lt;&gt;'Funnel setup'!$K$3&amp;'Funnel setup'!$K$4&amp;'Funnel setup'!$K$6,".",IF(A2983=".",1,A2983+1))</f>
        <v>.</v>
      </c>
      <c r="B2984" s="244" t="str">
        <f t="shared" si="46"/>
        <v/>
      </c>
    </row>
    <row r="2985" spans="1:2" x14ac:dyDescent="0.2">
      <c r="A2985" t="str">
        <f>IF(C2985&amp;G2985&amp;D2985&lt;&gt;'Funnel setup'!$K$3&amp;'Funnel setup'!$K$4&amp;'Funnel setup'!$K$6,".",IF(A2984=".",1,A2984+1))</f>
        <v>.</v>
      </c>
      <c r="B2985" s="244" t="str">
        <f t="shared" si="46"/>
        <v/>
      </c>
    </row>
    <row r="2986" spans="1:2" x14ac:dyDescent="0.2">
      <c r="A2986" t="str">
        <f>IF(C2986&amp;G2986&amp;D2986&lt;&gt;'Funnel setup'!$K$3&amp;'Funnel setup'!$K$4&amp;'Funnel setup'!$K$6,".",IF(A2985=".",1,A2985+1))</f>
        <v>.</v>
      </c>
      <c r="B2986" s="244" t="str">
        <f t="shared" si="46"/>
        <v/>
      </c>
    </row>
    <row r="2987" spans="1:2" x14ac:dyDescent="0.2">
      <c r="A2987" t="str">
        <f>IF(C2987&amp;G2987&amp;D2987&lt;&gt;'Funnel setup'!$K$3&amp;'Funnel setup'!$K$4&amp;'Funnel setup'!$K$6,".",IF(A2986=".",1,A2986+1))</f>
        <v>.</v>
      </c>
      <c r="B2987" s="244" t="str">
        <f t="shared" si="46"/>
        <v/>
      </c>
    </row>
    <row r="2988" spans="1:2" x14ac:dyDescent="0.2">
      <c r="A2988" t="str">
        <f>IF(C2988&amp;G2988&amp;D2988&lt;&gt;'Funnel setup'!$K$3&amp;'Funnel setup'!$K$4&amp;'Funnel setup'!$K$6,".",IF(A2987=".",1,A2987+1))</f>
        <v>.</v>
      </c>
      <c r="B2988" s="244" t="str">
        <f t="shared" si="46"/>
        <v/>
      </c>
    </row>
    <row r="2989" spans="1:2" x14ac:dyDescent="0.2">
      <c r="A2989" t="str">
        <f>IF(C2989&amp;G2989&amp;D2989&lt;&gt;'Funnel setup'!$K$3&amp;'Funnel setup'!$K$4&amp;'Funnel setup'!$K$6,".",IF(A2988=".",1,A2988+1))</f>
        <v>.</v>
      </c>
      <c r="B2989" s="244" t="str">
        <f t="shared" si="46"/>
        <v/>
      </c>
    </row>
    <row r="2990" spans="1:2" x14ac:dyDescent="0.2">
      <c r="A2990" t="str">
        <f>IF(C2990&amp;G2990&amp;D2990&lt;&gt;'Funnel setup'!$K$3&amp;'Funnel setup'!$K$4&amp;'Funnel setup'!$K$6,".",IF(A2989=".",1,A2989+1))</f>
        <v>.</v>
      </c>
      <c r="B2990" s="244" t="str">
        <f t="shared" si="46"/>
        <v/>
      </c>
    </row>
    <row r="2991" spans="1:2" x14ac:dyDescent="0.2">
      <c r="A2991" t="str">
        <f>IF(C2991&amp;G2991&amp;D2991&lt;&gt;'Funnel setup'!$K$3&amp;'Funnel setup'!$K$4&amp;'Funnel setup'!$K$6,".",IF(A2990=".",1,A2990+1))</f>
        <v>.</v>
      </c>
      <c r="B2991" s="244" t="str">
        <f t="shared" si="46"/>
        <v/>
      </c>
    </row>
    <row r="2992" spans="1:2" x14ac:dyDescent="0.2">
      <c r="A2992" t="str">
        <f>IF(C2992&amp;G2992&amp;D2992&lt;&gt;'Funnel setup'!$K$3&amp;'Funnel setup'!$K$4&amp;'Funnel setup'!$K$6,".",IF(A2991=".",1,A2991+1))</f>
        <v>.</v>
      </c>
      <c r="B2992" s="244" t="str">
        <f t="shared" si="46"/>
        <v/>
      </c>
    </row>
    <row r="2993" spans="1:2" x14ac:dyDescent="0.2">
      <c r="A2993" t="str">
        <f>IF(C2993&amp;G2993&amp;D2993&lt;&gt;'Funnel setup'!$K$3&amp;'Funnel setup'!$K$4&amp;'Funnel setup'!$K$6,".",IF(A2992=".",1,A2992+1))</f>
        <v>.</v>
      </c>
      <c r="B2993" s="244" t="str">
        <f t="shared" si="46"/>
        <v/>
      </c>
    </row>
    <row r="2994" spans="1:2" x14ac:dyDescent="0.2">
      <c r="A2994" t="str">
        <f>IF(C2994&amp;G2994&amp;D2994&lt;&gt;'Funnel setup'!$K$3&amp;'Funnel setup'!$K$4&amp;'Funnel setup'!$K$6,".",IF(A2993=".",1,A2993+1))</f>
        <v>.</v>
      </c>
      <c r="B2994" s="244" t="str">
        <f t="shared" si="46"/>
        <v/>
      </c>
    </row>
    <row r="2995" spans="1:2" x14ac:dyDescent="0.2">
      <c r="A2995" t="str">
        <f>IF(C2995&amp;G2995&amp;D2995&lt;&gt;'Funnel setup'!$K$3&amp;'Funnel setup'!$K$4&amp;'Funnel setup'!$K$6,".",IF(A2994=".",1,A2994+1))</f>
        <v>.</v>
      </c>
      <c r="B2995" s="244" t="str">
        <f t="shared" si="46"/>
        <v/>
      </c>
    </row>
    <row r="2996" spans="1:2" x14ac:dyDescent="0.2">
      <c r="A2996" t="str">
        <f>IF(C2996&amp;G2996&amp;D2996&lt;&gt;'Funnel setup'!$K$3&amp;'Funnel setup'!$K$4&amp;'Funnel setup'!$K$6,".",IF(A2995=".",1,A2995+1))</f>
        <v>.</v>
      </c>
      <c r="B2996" s="244" t="str">
        <f t="shared" si="46"/>
        <v/>
      </c>
    </row>
    <row r="2997" spans="1:2" x14ac:dyDescent="0.2">
      <c r="A2997" t="str">
        <f>IF(C2997&amp;G2997&amp;D2997&lt;&gt;'Funnel setup'!$K$3&amp;'Funnel setup'!$K$4&amp;'Funnel setup'!$K$6,".",IF(A2996=".",1,A2996+1))</f>
        <v>.</v>
      </c>
      <c r="B2997" s="244" t="str">
        <f t="shared" si="46"/>
        <v/>
      </c>
    </row>
    <row r="2998" spans="1:2" x14ac:dyDescent="0.2">
      <c r="A2998" t="str">
        <f>IF(C2998&amp;G2998&amp;D2998&lt;&gt;'Funnel setup'!$K$3&amp;'Funnel setup'!$K$4&amp;'Funnel setup'!$K$6,".",IF(A2997=".",1,A2997+1))</f>
        <v>.</v>
      </c>
      <c r="B2998" s="244" t="str">
        <f t="shared" si="46"/>
        <v/>
      </c>
    </row>
    <row r="2999" spans="1:2" x14ac:dyDescent="0.2">
      <c r="A2999" t="str">
        <f>IF(C2999&amp;G2999&amp;D2999&lt;&gt;'Funnel setup'!$K$3&amp;'Funnel setup'!$K$4&amp;'Funnel setup'!$K$6,".",IF(A2998=".",1,A2998+1))</f>
        <v>.</v>
      </c>
      <c r="B2999" s="244" t="str">
        <f t="shared" si="46"/>
        <v/>
      </c>
    </row>
    <row r="3000" spans="1:2" x14ac:dyDescent="0.2">
      <c r="A3000" t="str">
        <f>IF(C3000&amp;G3000&amp;D3000&lt;&gt;'Funnel setup'!$K$3&amp;'Funnel setup'!$K$4&amp;'Funnel setup'!$K$6,".",IF(A2999=".",1,A2999+1))</f>
        <v>.</v>
      </c>
      <c r="B3000" s="244" t="str">
        <f t="shared" si="46"/>
        <v/>
      </c>
    </row>
    <row r="3001" spans="1:2" x14ac:dyDescent="0.2">
      <c r="A3001" t="str">
        <f>IF(C3001&amp;G3001&amp;D3001&lt;&gt;'Funnel setup'!$K$3&amp;'Funnel setup'!$K$4&amp;'Funnel setup'!$K$6,".",IF(A3000=".",1,A3000+1))</f>
        <v>.</v>
      </c>
      <c r="B3001" s="244" t="str">
        <f t="shared" si="46"/>
        <v/>
      </c>
    </row>
    <row r="3002" spans="1:2" x14ac:dyDescent="0.2">
      <c r="A3002" t="str">
        <f>IF(C3002&amp;G3002&amp;D3002&lt;&gt;'Funnel setup'!$K$3&amp;'Funnel setup'!$K$4&amp;'Funnel setup'!$K$6,".",IF(A3001=".",1,A3001+1))</f>
        <v>.</v>
      </c>
      <c r="B3002" s="244" t="str">
        <f t="shared" si="46"/>
        <v/>
      </c>
    </row>
    <row r="3003" spans="1:2" x14ac:dyDescent="0.2">
      <c r="A3003" t="str">
        <f>IF(C3003&amp;G3003&amp;D3003&lt;&gt;'Funnel setup'!$K$3&amp;'Funnel setup'!$K$4&amp;'Funnel setup'!$K$6,".",IF(A3002=".",1,A3002+1))</f>
        <v>.</v>
      </c>
      <c r="B3003" s="244" t="str">
        <f t="shared" si="46"/>
        <v/>
      </c>
    </row>
    <row r="3004" spans="1:2" x14ac:dyDescent="0.2">
      <c r="A3004" t="str">
        <f>IF(C3004&amp;G3004&amp;D3004&lt;&gt;'Funnel setup'!$K$3&amp;'Funnel setup'!$K$4&amp;'Funnel setup'!$K$6,".",IF(A3003=".",1,A3003+1))</f>
        <v>.</v>
      </c>
      <c r="B3004" s="244" t="str">
        <f t="shared" si="46"/>
        <v/>
      </c>
    </row>
    <row r="3005" spans="1:2" x14ac:dyDescent="0.2">
      <c r="A3005" t="str">
        <f>IF(C3005&amp;G3005&amp;D3005&lt;&gt;'Funnel setup'!$K$3&amp;'Funnel setup'!$K$4&amp;'Funnel setup'!$K$6,".",IF(A3004=".",1,A3004+1))</f>
        <v>.</v>
      </c>
      <c r="B3005" s="244" t="str">
        <f t="shared" si="46"/>
        <v/>
      </c>
    </row>
    <row r="3006" spans="1:2" x14ac:dyDescent="0.2">
      <c r="A3006" t="str">
        <f>IF(C3006&amp;G3006&amp;D3006&lt;&gt;'Funnel setup'!$K$3&amp;'Funnel setup'!$K$4&amp;'Funnel setup'!$K$6,".",IF(A3005=".",1,A3005+1))</f>
        <v>.</v>
      </c>
      <c r="B3006" s="244" t="str">
        <f t="shared" si="46"/>
        <v/>
      </c>
    </row>
    <row r="3007" spans="1:2" x14ac:dyDescent="0.2">
      <c r="A3007" t="str">
        <f>IF(C3007&amp;G3007&amp;D3007&lt;&gt;'Funnel setup'!$K$3&amp;'Funnel setup'!$K$4&amp;'Funnel setup'!$K$6,".",IF(A3006=".",1,A3006+1))</f>
        <v>.</v>
      </c>
      <c r="B3007" s="244" t="str">
        <f t="shared" si="46"/>
        <v/>
      </c>
    </row>
    <row r="3008" spans="1:2" x14ac:dyDescent="0.2">
      <c r="A3008" t="str">
        <f>IF(C3008&amp;G3008&amp;D3008&lt;&gt;'Funnel setup'!$K$3&amp;'Funnel setup'!$K$4&amp;'Funnel setup'!$K$6,".",IF(A3007=".",1,A3007+1))</f>
        <v>.</v>
      </c>
      <c r="B3008" s="244" t="str">
        <f t="shared" si="46"/>
        <v/>
      </c>
    </row>
    <row r="3009" spans="1:2" x14ac:dyDescent="0.2">
      <c r="A3009" t="str">
        <f>IF(C3009&amp;G3009&amp;D3009&lt;&gt;'Funnel setup'!$K$3&amp;'Funnel setup'!$K$4&amp;'Funnel setup'!$K$6,".",IF(A3008=".",1,A3008+1))</f>
        <v>.</v>
      </c>
      <c r="B3009" s="244" t="str">
        <f t="shared" si="46"/>
        <v/>
      </c>
    </row>
    <row r="3010" spans="1:2" x14ac:dyDescent="0.2">
      <c r="A3010" t="str">
        <f>IF(C3010&amp;G3010&amp;D3010&lt;&gt;'Funnel setup'!$K$3&amp;'Funnel setup'!$K$4&amp;'Funnel setup'!$K$6,".",IF(A3009=".",1,A3009+1))</f>
        <v>.</v>
      </c>
      <c r="B3010" s="244" t="str">
        <f t="shared" ref="B3010:B3073" si="47">C3010&amp;D3010&amp;F3010&amp;G3010</f>
        <v/>
      </c>
    </row>
    <row r="3011" spans="1:2" x14ac:dyDescent="0.2">
      <c r="A3011" t="str">
        <f>IF(C3011&amp;G3011&amp;D3011&lt;&gt;'Funnel setup'!$K$3&amp;'Funnel setup'!$K$4&amp;'Funnel setup'!$K$6,".",IF(A3010=".",1,A3010+1))</f>
        <v>.</v>
      </c>
      <c r="B3011" s="244" t="str">
        <f t="shared" si="47"/>
        <v/>
      </c>
    </row>
    <row r="3012" spans="1:2" x14ac:dyDescent="0.2">
      <c r="A3012" t="str">
        <f>IF(C3012&amp;G3012&amp;D3012&lt;&gt;'Funnel setup'!$K$3&amp;'Funnel setup'!$K$4&amp;'Funnel setup'!$K$6,".",IF(A3011=".",1,A3011+1))</f>
        <v>.</v>
      </c>
      <c r="B3012" s="244" t="str">
        <f t="shared" si="47"/>
        <v/>
      </c>
    </row>
    <row r="3013" spans="1:2" x14ac:dyDescent="0.2">
      <c r="A3013" t="str">
        <f>IF(C3013&amp;G3013&amp;D3013&lt;&gt;'Funnel setup'!$K$3&amp;'Funnel setup'!$K$4&amp;'Funnel setup'!$K$6,".",IF(A3012=".",1,A3012+1))</f>
        <v>.</v>
      </c>
      <c r="B3013" s="244" t="str">
        <f t="shared" si="47"/>
        <v/>
      </c>
    </row>
    <row r="3014" spans="1:2" x14ac:dyDescent="0.2">
      <c r="A3014" t="str">
        <f>IF(C3014&amp;G3014&amp;D3014&lt;&gt;'Funnel setup'!$K$3&amp;'Funnel setup'!$K$4&amp;'Funnel setup'!$K$6,".",IF(A3013=".",1,A3013+1))</f>
        <v>.</v>
      </c>
      <c r="B3014" s="244" t="str">
        <f t="shared" si="47"/>
        <v/>
      </c>
    </row>
    <row r="3015" spans="1:2" x14ac:dyDescent="0.2">
      <c r="A3015" t="str">
        <f>IF(C3015&amp;G3015&amp;D3015&lt;&gt;'Funnel setup'!$K$3&amp;'Funnel setup'!$K$4&amp;'Funnel setup'!$K$6,".",IF(A3014=".",1,A3014+1))</f>
        <v>.</v>
      </c>
      <c r="B3015" s="244" t="str">
        <f t="shared" si="47"/>
        <v/>
      </c>
    </row>
    <row r="3016" spans="1:2" x14ac:dyDescent="0.2">
      <c r="A3016" t="str">
        <f>IF(C3016&amp;G3016&amp;D3016&lt;&gt;'Funnel setup'!$K$3&amp;'Funnel setup'!$K$4&amp;'Funnel setup'!$K$6,".",IF(A3015=".",1,A3015+1))</f>
        <v>.</v>
      </c>
      <c r="B3016" s="244" t="str">
        <f t="shared" si="47"/>
        <v/>
      </c>
    </row>
    <row r="3017" spans="1:2" x14ac:dyDescent="0.2">
      <c r="A3017" t="str">
        <f>IF(C3017&amp;G3017&amp;D3017&lt;&gt;'Funnel setup'!$K$3&amp;'Funnel setup'!$K$4&amp;'Funnel setup'!$K$6,".",IF(A3016=".",1,A3016+1))</f>
        <v>.</v>
      </c>
      <c r="B3017" s="244" t="str">
        <f t="shared" si="47"/>
        <v/>
      </c>
    </row>
    <row r="3018" spans="1:2" x14ac:dyDescent="0.2">
      <c r="A3018" t="str">
        <f>IF(C3018&amp;G3018&amp;D3018&lt;&gt;'Funnel setup'!$K$3&amp;'Funnel setup'!$K$4&amp;'Funnel setup'!$K$6,".",IF(A3017=".",1,A3017+1))</f>
        <v>.</v>
      </c>
      <c r="B3018" s="244" t="str">
        <f t="shared" si="47"/>
        <v/>
      </c>
    </row>
    <row r="3019" spans="1:2" x14ac:dyDescent="0.2">
      <c r="A3019" t="str">
        <f>IF(C3019&amp;G3019&amp;D3019&lt;&gt;'Funnel setup'!$K$3&amp;'Funnel setup'!$K$4&amp;'Funnel setup'!$K$6,".",IF(A3018=".",1,A3018+1))</f>
        <v>.</v>
      </c>
      <c r="B3019" s="244" t="str">
        <f t="shared" si="47"/>
        <v/>
      </c>
    </row>
    <row r="3020" spans="1:2" x14ac:dyDescent="0.2">
      <c r="A3020" t="str">
        <f>IF(C3020&amp;G3020&amp;D3020&lt;&gt;'Funnel setup'!$K$3&amp;'Funnel setup'!$K$4&amp;'Funnel setup'!$K$6,".",IF(A3019=".",1,A3019+1))</f>
        <v>.</v>
      </c>
      <c r="B3020" s="244" t="str">
        <f t="shared" si="47"/>
        <v/>
      </c>
    </row>
    <row r="3021" spans="1:2" x14ac:dyDescent="0.2">
      <c r="A3021" t="str">
        <f>IF(C3021&amp;G3021&amp;D3021&lt;&gt;'Funnel setup'!$K$3&amp;'Funnel setup'!$K$4&amp;'Funnel setup'!$K$6,".",IF(A3020=".",1,A3020+1))</f>
        <v>.</v>
      </c>
      <c r="B3021" s="244" t="str">
        <f t="shared" si="47"/>
        <v/>
      </c>
    </row>
    <row r="3022" spans="1:2" x14ac:dyDescent="0.2">
      <c r="A3022" t="str">
        <f>IF(C3022&amp;G3022&amp;D3022&lt;&gt;'Funnel setup'!$K$3&amp;'Funnel setup'!$K$4&amp;'Funnel setup'!$K$6,".",IF(A3021=".",1,A3021+1))</f>
        <v>.</v>
      </c>
      <c r="B3022" s="244" t="str">
        <f t="shared" si="47"/>
        <v/>
      </c>
    </row>
    <row r="3023" spans="1:2" x14ac:dyDescent="0.2">
      <c r="A3023" t="str">
        <f>IF(C3023&amp;G3023&amp;D3023&lt;&gt;'Funnel setup'!$K$3&amp;'Funnel setup'!$K$4&amp;'Funnel setup'!$K$6,".",IF(A3022=".",1,A3022+1))</f>
        <v>.</v>
      </c>
      <c r="B3023" s="244" t="str">
        <f t="shared" si="47"/>
        <v/>
      </c>
    </row>
    <row r="3024" spans="1:2" x14ac:dyDescent="0.2">
      <c r="A3024" t="str">
        <f>IF(C3024&amp;G3024&amp;D3024&lt;&gt;'Funnel setup'!$K$3&amp;'Funnel setup'!$K$4&amp;'Funnel setup'!$K$6,".",IF(A3023=".",1,A3023+1))</f>
        <v>.</v>
      </c>
      <c r="B3024" s="244" t="str">
        <f t="shared" si="47"/>
        <v/>
      </c>
    </row>
    <row r="3025" spans="1:2" x14ac:dyDescent="0.2">
      <c r="A3025" t="str">
        <f>IF(C3025&amp;G3025&amp;D3025&lt;&gt;'Funnel setup'!$K$3&amp;'Funnel setup'!$K$4&amp;'Funnel setup'!$K$6,".",IF(A3024=".",1,A3024+1))</f>
        <v>.</v>
      </c>
      <c r="B3025" s="244" t="str">
        <f t="shared" si="47"/>
        <v/>
      </c>
    </row>
    <row r="3026" spans="1:2" x14ac:dyDescent="0.2">
      <c r="A3026" t="str">
        <f>IF(C3026&amp;G3026&amp;D3026&lt;&gt;'Funnel setup'!$K$3&amp;'Funnel setup'!$K$4&amp;'Funnel setup'!$K$6,".",IF(A3025=".",1,A3025+1))</f>
        <v>.</v>
      </c>
      <c r="B3026" s="244" t="str">
        <f t="shared" si="47"/>
        <v/>
      </c>
    </row>
    <row r="3027" spans="1:2" x14ac:dyDescent="0.2">
      <c r="A3027" t="str">
        <f>IF(C3027&amp;G3027&amp;D3027&lt;&gt;'Funnel setup'!$K$3&amp;'Funnel setup'!$K$4&amp;'Funnel setup'!$K$6,".",IF(A3026=".",1,A3026+1))</f>
        <v>.</v>
      </c>
      <c r="B3027" s="244" t="str">
        <f t="shared" si="47"/>
        <v/>
      </c>
    </row>
    <row r="3028" spans="1:2" x14ac:dyDescent="0.2">
      <c r="A3028" t="str">
        <f>IF(C3028&amp;G3028&amp;D3028&lt;&gt;'Funnel setup'!$K$3&amp;'Funnel setup'!$K$4&amp;'Funnel setup'!$K$6,".",IF(A3027=".",1,A3027+1))</f>
        <v>.</v>
      </c>
      <c r="B3028" s="244" t="str">
        <f t="shared" si="47"/>
        <v/>
      </c>
    </row>
    <row r="3029" spans="1:2" x14ac:dyDescent="0.2">
      <c r="A3029" t="str">
        <f>IF(C3029&amp;G3029&amp;D3029&lt;&gt;'Funnel setup'!$K$3&amp;'Funnel setup'!$K$4&amp;'Funnel setup'!$K$6,".",IF(A3028=".",1,A3028+1))</f>
        <v>.</v>
      </c>
      <c r="B3029" s="244" t="str">
        <f t="shared" si="47"/>
        <v/>
      </c>
    </row>
    <row r="3030" spans="1:2" x14ac:dyDescent="0.2">
      <c r="A3030" t="str">
        <f>IF(C3030&amp;G3030&amp;D3030&lt;&gt;'Funnel setup'!$K$3&amp;'Funnel setup'!$K$4&amp;'Funnel setup'!$K$6,".",IF(A3029=".",1,A3029+1))</f>
        <v>.</v>
      </c>
      <c r="B3030" s="244" t="str">
        <f t="shared" si="47"/>
        <v/>
      </c>
    </row>
    <row r="3031" spans="1:2" x14ac:dyDescent="0.2">
      <c r="A3031" t="str">
        <f>IF(C3031&amp;G3031&amp;D3031&lt;&gt;'Funnel setup'!$K$3&amp;'Funnel setup'!$K$4&amp;'Funnel setup'!$K$6,".",IF(A3030=".",1,A3030+1))</f>
        <v>.</v>
      </c>
      <c r="B3031" s="244" t="str">
        <f t="shared" si="47"/>
        <v/>
      </c>
    </row>
    <row r="3032" spans="1:2" x14ac:dyDescent="0.2">
      <c r="A3032" t="str">
        <f>IF(C3032&amp;G3032&amp;D3032&lt;&gt;'Funnel setup'!$K$3&amp;'Funnel setup'!$K$4&amp;'Funnel setup'!$K$6,".",IF(A3031=".",1,A3031+1))</f>
        <v>.</v>
      </c>
      <c r="B3032" s="244" t="str">
        <f t="shared" si="47"/>
        <v/>
      </c>
    </row>
    <row r="3033" spans="1:2" x14ac:dyDescent="0.2">
      <c r="A3033" t="str">
        <f>IF(C3033&amp;G3033&amp;D3033&lt;&gt;'Funnel setup'!$K$3&amp;'Funnel setup'!$K$4&amp;'Funnel setup'!$K$6,".",IF(A3032=".",1,A3032+1))</f>
        <v>.</v>
      </c>
      <c r="B3033" s="244" t="str">
        <f t="shared" si="47"/>
        <v/>
      </c>
    </row>
    <row r="3034" spans="1:2" x14ac:dyDescent="0.2">
      <c r="A3034" t="str">
        <f>IF(C3034&amp;G3034&amp;D3034&lt;&gt;'Funnel setup'!$K$3&amp;'Funnel setup'!$K$4&amp;'Funnel setup'!$K$6,".",IF(A3033=".",1,A3033+1))</f>
        <v>.</v>
      </c>
      <c r="B3034" s="244" t="str">
        <f t="shared" si="47"/>
        <v/>
      </c>
    </row>
    <row r="3035" spans="1:2" x14ac:dyDescent="0.2">
      <c r="A3035" t="str">
        <f>IF(C3035&amp;G3035&amp;D3035&lt;&gt;'Funnel setup'!$K$3&amp;'Funnel setup'!$K$4&amp;'Funnel setup'!$K$6,".",IF(A3034=".",1,A3034+1))</f>
        <v>.</v>
      </c>
      <c r="B3035" s="244" t="str">
        <f t="shared" si="47"/>
        <v/>
      </c>
    </row>
    <row r="3036" spans="1:2" x14ac:dyDescent="0.2">
      <c r="A3036" t="str">
        <f>IF(C3036&amp;G3036&amp;D3036&lt;&gt;'Funnel setup'!$K$3&amp;'Funnel setup'!$K$4&amp;'Funnel setup'!$K$6,".",IF(A3035=".",1,A3035+1))</f>
        <v>.</v>
      </c>
      <c r="B3036" s="244" t="str">
        <f t="shared" si="47"/>
        <v/>
      </c>
    </row>
    <row r="3037" spans="1:2" x14ac:dyDescent="0.2">
      <c r="A3037" t="str">
        <f>IF(C3037&amp;G3037&amp;D3037&lt;&gt;'Funnel setup'!$K$3&amp;'Funnel setup'!$K$4&amp;'Funnel setup'!$K$6,".",IF(A3036=".",1,A3036+1))</f>
        <v>.</v>
      </c>
      <c r="B3037" s="244" t="str">
        <f t="shared" si="47"/>
        <v/>
      </c>
    </row>
    <row r="3038" spans="1:2" x14ac:dyDescent="0.2">
      <c r="A3038" t="str">
        <f>IF(C3038&amp;G3038&amp;D3038&lt;&gt;'Funnel setup'!$K$3&amp;'Funnel setup'!$K$4&amp;'Funnel setup'!$K$6,".",IF(A3037=".",1,A3037+1))</f>
        <v>.</v>
      </c>
      <c r="B3038" s="244" t="str">
        <f t="shared" si="47"/>
        <v/>
      </c>
    </row>
    <row r="3039" spans="1:2" x14ac:dyDescent="0.2">
      <c r="A3039" t="str">
        <f>IF(C3039&amp;G3039&amp;D3039&lt;&gt;'Funnel setup'!$K$3&amp;'Funnel setup'!$K$4&amp;'Funnel setup'!$K$6,".",IF(A3038=".",1,A3038+1))</f>
        <v>.</v>
      </c>
      <c r="B3039" s="244" t="str">
        <f t="shared" si="47"/>
        <v/>
      </c>
    </row>
    <row r="3040" spans="1:2" x14ac:dyDescent="0.2">
      <c r="A3040" t="str">
        <f>IF(C3040&amp;G3040&amp;D3040&lt;&gt;'Funnel setup'!$K$3&amp;'Funnel setup'!$K$4&amp;'Funnel setup'!$K$6,".",IF(A3039=".",1,A3039+1))</f>
        <v>.</v>
      </c>
      <c r="B3040" s="244" t="str">
        <f t="shared" si="47"/>
        <v/>
      </c>
    </row>
    <row r="3041" spans="1:2" x14ac:dyDescent="0.2">
      <c r="A3041" t="str">
        <f>IF(C3041&amp;G3041&amp;D3041&lt;&gt;'Funnel setup'!$K$3&amp;'Funnel setup'!$K$4&amp;'Funnel setup'!$K$6,".",IF(A3040=".",1,A3040+1))</f>
        <v>.</v>
      </c>
      <c r="B3041" s="244" t="str">
        <f t="shared" si="47"/>
        <v/>
      </c>
    </row>
    <row r="3042" spans="1:2" x14ac:dyDescent="0.2">
      <c r="A3042" t="str">
        <f>IF(C3042&amp;G3042&amp;D3042&lt;&gt;'Funnel setup'!$K$3&amp;'Funnel setup'!$K$4&amp;'Funnel setup'!$K$6,".",IF(A3041=".",1,A3041+1))</f>
        <v>.</v>
      </c>
      <c r="B3042" s="244" t="str">
        <f t="shared" si="47"/>
        <v/>
      </c>
    </row>
    <row r="3043" spans="1:2" x14ac:dyDescent="0.2">
      <c r="A3043" t="str">
        <f>IF(C3043&amp;G3043&amp;D3043&lt;&gt;'Funnel setup'!$K$3&amp;'Funnel setup'!$K$4&amp;'Funnel setup'!$K$6,".",IF(A3042=".",1,A3042+1))</f>
        <v>.</v>
      </c>
      <c r="B3043" s="244" t="str">
        <f t="shared" si="47"/>
        <v/>
      </c>
    </row>
    <row r="3044" spans="1:2" x14ac:dyDescent="0.2">
      <c r="A3044" t="str">
        <f>IF(C3044&amp;G3044&amp;D3044&lt;&gt;'Funnel setup'!$K$3&amp;'Funnel setup'!$K$4&amp;'Funnel setup'!$K$6,".",IF(A3043=".",1,A3043+1))</f>
        <v>.</v>
      </c>
      <c r="B3044" s="244" t="str">
        <f t="shared" si="47"/>
        <v/>
      </c>
    </row>
    <row r="3045" spans="1:2" x14ac:dyDescent="0.2">
      <c r="A3045" t="str">
        <f>IF(C3045&amp;G3045&amp;D3045&lt;&gt;'Funnel setup'!$K$3&amp;'Funnel setup'!$K$4&amp;'Funnel setup'!$K$6,".",IF(A3044=".",1,A3044+1))</f>
        <v>.</v>
      </c>
      <c r="B3045" s="244" t="str">
        <f t="shared" si="47"/>
        <v/>
      </c>
    </row>
    <row r="3046" spans="1:2" x14ac:dyDescent="0.2">
      <c r="A3046" t="str">
        <f>IF(C3046&amp;G3046&amp;D3046&lt;&gt;'Funnel setup'!$K$3&amp;'Funnel setup'!$K$4&amp;'Funnel setup'!$K$6,".",IF(A3045=".",1,A3045+1))</f>
        <v>.</v>
      </c>
      <c r="B3046" s="244" t="str">
        <f t="shared" si="47"/>
        <v/>
      </c>
    </row>
    <row r="3047" spans="1:2" x14ac:dyDescent="0.2">
      <c r="A3047" t="str">
        <f>IF(C3047&amp;G3047&amp;D3047&lt;&gt;'Funnel setup'!$K$3&amp;'Funnel setup'!$K$4&amp;'Funnel setup'!$K$6,".",IF(A3046=".",1,A3046+1))</f>
        <v>.</v>
      </c>
      <c r="B3047" s="244" t="str">
        <f t="shared" si="47"/>
        <v/>
      </c>
    </row>
    <row r="3048" spans="1:2" x14ac:dyDescent="0.2">
      <c r="A3048" t="str">
        <f>IF(C3048&amp;G3048&amp;D3048&lt;&gt;'Funnel setup'!$K$3&amp;'Funnel setup'!$K$4&amp;'Funnel setup'!$K$6,".",IF(A3047=".",1,A3047+1))</f>
        <v>.</v>
      </c>
      <c r="B3048" s="244" t="str">
        <f t="shared" si="47"/>
        <v/>
      </c>
    </row>
    <row r="3049" spans="1:2" x14ac:dyDescent="0.2">
      <c r="A3049" t="str">
        <f>IF(C3049&amp;G3049&amp;D3049&lt;&gt;'Funnel setup'!$K$3&amp;'Funnel setup'!$K$4&amp;'Funnel setup'!$K$6,".",IF(A3048=".",1,A3048+1))</f>
        <v>.</v>
      </c>
      <c r="B3049" s="244" t="str">
        <f t="shared" si="47"/>
        <v/>
      </c>
    </row>
    <row r="3050" spans="1:2" x14ac:dyDescent="0.2">
      <c r="A3050" t="str">
        <f>IF(C3050&amp;G3050&amp;D3050&lt;&gt;'Funnel setup'!$K$3&amp;'Funnel setup'!$K$4&amp;'Funnel setup'!$K$6,".",IF(A3049=".",1,A3049+1))</f>
        <v>.</v>
      </c>
      <c r="B3050" s="244" t="str">
        <f t="shared" si="47"/>
        <v/>
      </c>
    </row>
    <row r="3051" spans="1:2" x14ac:dyDescent="0.2">
      <c r="A3051" t="str">
        <f>IF(C3051&amp;G3051&amp;D3051&lt;&gt;'Funnel setup'!$K$3&amp;'Funnel setup'!$K$4&amp;'Funnel setup'!$K$6,".",IF(A3050=".",1,A3050+1))</f>
        <v>.</v>
      </c>
      <c r="B3051" s="244" t="str">
        <f t="shared" si="47"/>
        <v/>
      </c>
    </row>
    <row r="3052" spans="1:2" x14ac:dyDescent="0.2">
      <c r="A3052" t="str">
        <f>IF(C3052&amp;G3052&amp;D3052&lt;&gt;'Funnel setup'!$K$3&amp;'Funnel setup'!$K$4&amp;'Funnel setup'!$K$6,".",IF(A3051=".",1,A3051+1))</f>
        <v>.</v>
      </c>
      <c r="B3052" s="244" t="str">
        <f t="shared" si="47"/>
        <v/>
      </c>
    </row>
    <row r="3053" spans="1:2" x14ac:dyDescent="0.2">
      <c r="A3053" t="str">
        <f>IF(C3053&amp;G3053&amp;D3053&lt;&gt;'Funnel setup'!$K$3&amp;'Funnel setup'!$K$4&amp;'Funnel setup'!$K$6,".",IF(A3052=".",1,A3052+1))</f>
        <v>.</v>
      </c>
      <c r="B3053" s="244" t="str">
        <f t="shared" si="47"/>
        <v/>
      </c>
    </row>
    <row r="3054" spans="1:2" x14ac:dyDescent="0.2">
      <c r="A3054" t="str">
        <f>IF(C3054&amp;G3054&amp;D3054&lt;&gt;'Funnel setup'!$K$3&amp;'Funnel setup'!$K$4&amp;'Funnel setup'!$K$6,".",IF(A3053=".",1,A3053+1))</f>
        <v>.</v>
      </c>
      <c r="B3054" s="244" t="str">
        <f t="shared" si="47"/>
        <v/>
      </c>
    </row>
    <row r="3055" spans="1:2" x14ac:dyDescent="0.2">
      <c r="A3055" t="str">
        <f>IF(C3055&amp;G3055&amp;D3055&lt;&gt;'Funnel setup'!$K$3&amp;'Funnel setup'!$K$4&amp;'Funnel setup'!$K$6,".",IF(A3054=".",1,A3054+1))</f>
        <v>.</v>
      </c>
      <c r="B3055" s="244" t="str">
        <f t="shared" si="47"/>
        <v/>
      </c>
    </row>
    <row r="3056" spans="1:2" x14ac:dyDescent="0.2">
      <c r="A3056" t="str">
        <f>IF(C3056&amp;G3056&amp;D3056&lt;&gt;'Funnel setup'!$K$3&amp;'Funnel setup'!$K$4&amp;'Funnel setup'!$K$6,".",IF(A3055=".",1,A3055+1))</f>
        <v>.</v>
      </c>
      <c r="B3056" s="244" t="str">
        <f t="shared" si="47"/>
        <v/>
      </c>
    </row>
    <row r="3057" spans="1:2" x14ac:dyDescent="0.2">
      <c r="A3057" t="str">
        <f>IF(C3057&amp;G3057&amp;D3057&lt;&gt;'Funnel setup'!$K$3&amp;'Funnel setup'!$K$4&amp;'Funnel setup'!$K$6,".",IF(A3056=".",1,A3056+1))</f>
        <v>.</v>
      </c>
      <c r="B3057" s="244" t="str">
        <f t="shared" si="47"/>
        <v/>
      </c>
    </row>
    <row r="3058" spans="1:2" x14ac:dyDescent="0.2">
      <c r="A3058" t="str">
        <f>IF(C3058&amp;G3058&amp;D3058&lt;&gt;'Funnel setup'!$K$3&amp;'Funnel setup'!$K$4&amp;'Funnel setup'!$K$6,".",IF(A3057=".",1,A3057+1))</f>
        <v>.</v>
      </c>
      <c r="B3058" s="244" t="str">
        <f t="shared" si="47"/>
        <v/>
      </c>
    </row>
    <row r="3059" spans="1:2" x14ac:dyDescent="0.2">
      <c r="A3059" t="str">
        <f>IF(C3059&amp;G3059&amp;D3059&lt;&gt;'Funnel setup'!$K$3&amp;'Funnel setup'!$K$4&amp;'Funnel setup'!$K$6,".",IF(A3058=".",1,A3058+1))</f>
        <v>.</v>
      </c>
      <c r="B3059" s="244" t="str">
        <f t="shared" si="47"/>
        <v/>
      </c>
    </row>
    <row r="3060" spans="1:2" x14ac:dyDescent="0.2">
      <c r="A3060" t="str">
        <f>IF(C3060&amp;G3060&amp;D3060&lt;&gt;'Funnel setup'!$K$3&amp;'Funnel setup'!$K$4&amp;'Funnel setup'!$K$6,".",IF(A3059=".",1,A3059+1))</f>
        <v>.</v>
      </c>
      <c r="B3060" s="244" t="str">
        <f t="shared" si="47"/>
        <v/>
      </c>
    </row>
    <row r="3061" spans="1:2" x14ac:dyDescent="0.2">
      <c r="A3061" t="str">
        <f>IF(C3061&amp;G3061&amp;D3061&lt;&gt;'Funnel setup'!$K$3&amp;'Funnel setup'!$K$4&amp;'Funnel setup'!$K$6,".",IF(A3060=".",1,A3060+1))</f>
        <v>.</v>
      </c>
      <c r="B3061" s="244" t="str">
        <f t="shared" si="47"/>
        <v/>
      </c>
    </row>
    <row r="3062" spans="1:2" x14ac:dyDescent="0.2">
      <c r="A3062" t="str">
        <f>IF(C3062&amp;G3062&amp;D3062&lt;&gt;'Funnel setup'!$K$3&amp;'Funnel setup'!$K$4&amp;'Funnel setup'!$K$6,".",IF(A3061=".",1,A3061+1))</f>
        <v>.</v>
      </c>
      <c r="B3062" s="244" t="str">
        <f t="shared" si="47"/>
        <v/>
      </c>
    </row>
    <row r="3063" spans="1:2" x14ac:dyDescent="0.2">
      <c r="A3063" t="str">
        <f>IF(C3063&amp;G3063&amp;D3063&lt;&gt;'Funnel setup'!$K$3&amp;'Funnel setup'!$K$4&amp;'Funnel setup'!$K$6,".",IF(A3062=".",1,A3062+1))</f>
        <v>.</v>
      </c>
      <c r="B3063" s="244" t="str">
        <f t="shared" si="47"/>
        <v/>
      </c>
    </row>
    <row r="3064" spans="1:2" x14ac:dyDescent="0.2">
      <c r="A3064" t="str">
        <f>IF(C3064&amp;G3064&amp;D3064&lt;&gt;'Funnel setup'!$K$3&amp;'Funnel setup'!$K$4&amp;'Funnel setup'!$K$6,".",IF(A3063=".",1,A3063+1))</f>
        <v>.</v>
      </c>
      <c r="B3064" s="244" t="str">
        <f t="shared" si="47"/>
        <v/>
      </c>
    </row>
    <row r="3065" spans="1:2" x14ac:dyDescent="0.2">
      <c r="A3065" t="str">
        <f>IF(C3065&amp;G3065&amp;D3065&lt;&gt;'Funnel setup'!$K$3&amp;'Funnel setup'!$K$4&amp;'Funnel setup'!$K$6,".",IF(A3064=".",1,A3064+1))</f>
        <v>.</v>
      </c>
      <c r="B3065" s="244" t="str">
        <f t="shared" si="47"/>
        <v/>
      </c>
    </row>
    <row r="3066" spans="1:2" x14ac:dyDescent="0.2">
      <c r="A3066" t="str">
        <f>IF(C3066&amp;G3066&amp;D3066&lt;&gt;'Funnel setup'!$K$3&amp;'Funnel setup'!$K$4&amp;'Funnel setup'!$K$6,".",IF(A3065=".",1,A3065+1))</f>
        <v>.</v>
      </c>
      <c r="B3066" s="244" t="str">
        <f t="shared" si="47"/>
        <v/>
      </c>
    </row>
    <row r="3067" spans="1:2" x14ac:dyDescent="0.2">
      <c r="A3067" t="str">
        <f>IF(C3067&amp;G3067&amp;D3067&lt;&gt;'Funnel setup'!$K$3&amp;'Funnel setup'!$K$4&amp;'Funnel setup'!$K$6,".",IF(A3066=".",1,A3066+1))</f>
        <v>.</v>
      </c>
      <c r="B3067" s="244" t="str">
        <f t="shared" si="47"/>
        <v/>
      </c>
    </row>
    <row r="3068" spans="1:2" x14ac:dyDescent="0.2">
      <c r="A3068" t="str">
        <f>IF(C3068&amp;G3068&amp;D3068&lt;&gt;'Funnel setup'!$K$3&amp;'Funnel setup'!$K$4&amp;'Funnel setup'!$K$6,".",IF(A3067=".",1,A3067+1))</f>
        <v>.</v>
      </c>
      <c r="B3068" s="244" t="str">
        <f t="shared" si="47"/>
        <v/>
      </c>
    </row>
    <row r="3069" spans="1:2" x14ac:dyDescent="0.2">
      <c r="A3069" t="str">
        <f>IF(C3069&amp;G3069&amp;D3069&lt;&gt;'Funnel setup'!$K$3&amp;'Funnel setup'!$K$4&amp;'Funnel setup'!$K$6,".",IF(A3068=".",1,A3068+1))</f>
        <v>.</v>
      </c>
      <c r="B3069" s="244" t="str">
        <f t="shared" si="47"/>
        <v/>
      </c>
    </row>
    <row r="3070" spans="1:2" x14ac:dyDescent="0.2">
      <c r="A3070" t="str">
        <f>IF(C3070&amp;G3070&amp;D3070&lt;&gt;'Funnel setup'!$K$3&amp;'Funnel setup'!$K$4&amp;'Funnel setup'!$K$6,".",IF(A3069=".",1,A3069+1))</f>
        <v>.</v>
      </c>
      <c r="B3070" s="244" t="str">
        <f t="shared" si="47"/>
        <v/>
      </c>
    </row>
    <row r="3071" spans="1:2" x14ac:dyDescent="0.2">
      <c r="A3071" t="str">
        <f>IF(C3071&amp;G3071&amp;D3071&lt;&gt;'Funnel setup'!$K$3&amp;'Funnel setup'!$K$4&amp;'Funnel setup'!$K$6,".",IF(A3070=".",1,A3070+1))</f>
        <v>.</v>
      </c>
      <c r="B3071" s="244" t="str">
        <f t="shared" si="47"/>
        <v/>
      </c>
    </row>
    <row r="3072" spans="1:2" x14ac:dyDescent="0.2">
      <c r="A3072" t="str">
        <f>IF(C3072&amp;G3072&amp;D3072&lt;&gt;'Funnel setup'!$K$3&amp;'Funnel setup'!$K$4&amp;'Funnel setup'!$K$6,".",IF(A3071=".",1,A3071+1))</f>
        <v>.</v>
      </c>
      <c r="B3072" s="244" t="str">
        <f t="shared" si="47"/>
        <v/>
      </c>
    </row>
    <row r="3073" spans="1:2" x14ac:dyDescent="0.2">
      <c r="A3073" t="str">
        <f>IF(C3073&amp;G3073&amp;D3073&lt;&gt;'Funnel setup'!$K$3&amp;'Funnel setup'!$K$4&amp;'Funnel setup'!$K$6,".",IF(A3072=".",1,A3072+1))</f>
        <v>.</v>
      </c>
      <c r="B3073" s="244" t="str">
        <f t="shared" si="47"/>
        <v/>
      </c>
    </row>
    <row r="3074" spans="1:2" x14ac:dyDescent="0.2">
      <c r="A3074" t="str">
        <f>IF(C3074&amp;G3074&amp;D3074&lt;&gt;'Funnel setup'!$K$3&amp;'Funnel setup'!$K$4&amp;'Funnel setup'!$K$6,".",IF(A3073=".",1,A3073+1))</f>
        <v>.</v>
      </c>
      <c r="B3074" s="244" t="str">
        <f t="shared" ref="B3074:B3137" si="48">C3074&amp;D3074&amp;F3074&amp;G3074</f>
        <v/>
      </c>
    </row>
    <row r="3075" spans="1:2" x14ac:dyDescent="0.2">
      <c r="A3075" t="str">
        <f>IF(C3075&amp;G3075&amp;D3075&lt;&gt;'Funnel setup'!$K$3&amp;'Funnel setup'!$K$4&amp;'Funnel setup'!$K$6,".",IF(A3074=".",1,A3074+1))</f>
        <v>.</v>
      </c>
      <c r="B3075" s="244" t="str">
        <f t="shared" si="48"/>
        <v/>
      </c>
    </row>
    <row r="3076" spans="1:2" x14ac:dyDescent="0.2">
      <c r="A3076" t="str">
        <f>IF(C3076&amp;G3076&amp;D3076&lt;&gt;'Funnel setup'!$K$3&amp;'Funnel setup'!$K$4&amp;'Funnel setup'!$K$6,".",IF(A3075=".",1,A3075+1))</f>
        <v>.</v>
      </c>
      <c r="B3076" s="244" t="str">
        <f t="shared" si="48"/>
        <v/>
      </c>
    </row>
    <row r="3077" spans="1:2" x14ac:dyDescent="0.2">
      <c r="A3077" t="str">
        <f>IF(C3077&amp;G3077&amp;D3077&lt;&gt;'Funnel setup'!$K$3&amp;'Funnel setup'!$K$4&amp;'Funnel setup'!$K$6,".",IF(A3076=".",1,A3076+1))</f>
        <v>.</v>
      </c>
      <c r="B3077" s="244" t="str">
        <f t="shared" si="48"/>
        <v/>
      </c>
    </row>
    <row r="3078" spans="1:2" x14ac:dyDescent="0.2">
      <c r="A3078" t="str">
        <f>IF(C3078&amp;G3078&amp;D3078&lt;&gt;'Funnel setup'!$K$3&amp;'Funnel setup'!$K$4&amp;'Funnel setup'!$K$6,".",IF(A3077=".",1,A3077+1))</f>
        <v>.</v>
      </c>
      <c r="B3078" s="244" t="str">
        <f t="shared" si="48"/>
        <v/>
      </c>
    </row>
    <row r="3079" spans="1:2" x14ac:dyDescent="0.2">
      <c r="A3079" t="str">
        <f>IF(C3079&amp;G3079&amp;D3079&lt;&gt;'Funnel setup'!$K$3&amp;'Funnel setup'!$K$4&amp;'Funnel setup'!$K$6,".",IF(A3078=".",1,A3078+1))</f>
        <v>.</v>
      </c>
      <c r="B3079" s="244" t="str">
        <f t="shared" si="48"/>
        <v/>
      </c>
    </row>
    <row r="3080" spans="1:2" x14ac:dyDescent="0.2">
      <c r="A3080" t="str">
        <f>IF(C3080&amp;G3080&amp;D3080&lt;&gt;'Funnel setup'!$K$3&amp;'Funnel setup'!$K$4&amp;'Funnel setup'!$K$6,".",IF(A3079=".",1,A3079+1))</f>
        <v>.</v>
      </c>
      <c r="B3080" s="244" t="str">
        <f t="shared" si="48"/>
        <v/>
      </c>
    </row>
    <row r="3081" spans="1:2" x14ac:dyDescent="0.2">
      <c r="A3081" t="str">
        <f>IF(C3081&amp;G3081&amp;D3081&lt;&gt;'Funnel setup'!$K$3&amp;'Funnel setup'!$K$4&amp;'Funnel setup'!$K$6,".",IF(A3080=".",1,A3080+1))</f>
        <v>.</v>
      </c>
      <c r="B3081" s="244" t="str">
        <f t="shared" si="48"/>
        <v/>
      </c>
    </row>
    <row r="3082" spans="1:2" x14ac:dyDescent="0.2">
      <c r="A3082" t="str">
        <f>IF(C3082&amp;G3082&amp;D3082&lt;&gt;'Funnel setup'!$K$3&amp;'Funnel setup'!$K$4&amp;'Funnel setup'!$K$6,".",IF(A3081=".",1,A3081+1))</f>
        <v>.</v>
      </c>
      <c r="B3082" s="244" t="str">
        <f t="shared" si="48"/>
        <v/>
      </c>
    </row>
    <row r="3083" spans="1:2" x14ac:dyDescent="0.2">
      <c r="A3083" t="str">
        <f>IF(C3083&amp;G3083&amp;D3083&lt;&gt;'Funnel setup'!$K$3&amp;'Funnel setup'!$K$4&amp;'Funnel setup'!$K$6,".",IF(A3082=".",1,A3082+1))</f>
        <v>.</v>
      </c>
      <c r="B3083" s="244" t="str">
        <f t="shared" si="48"/>
        <v/>
      </c>
    </row>
    <row r="3084" spans="1:2" x14ac:dyDescent="0.2">
      <c r="A3084" t="str">
        <f>IF(C3084&amp;G3084&amp;D3084&lt;&gt;'Funnel setup'!$K$3&amp;'Funnel setup'!$K$4&amp;'Funnel setup'!$K$6,".",IF(A3083=".",1,A3083+1))</f>
        <v>.</v>
      </c>
      <c r="B3084" s="244" t="str">
        <f t="shared" si="48"/>
        <v/>
      </c>
    </row>
    <row r="3085" spans="1:2" x14ac:dyDescent="0.2">
      <c r="A3085" t="str">
        <f>IF(C3085&amp;G3085&amp;D3085&lt;&gt;'Funnel setup'!$K$3&amp;'Funnel setup'!$K$4&amp;'Funnel setup'!$K$6,".",IF(A3084=".",1,A3084+1))</f>
        <v>.</v>
      </c>
      <c r="B3085" s="244" t="str">
        <f t="shared" si="48"/>
        <v/>
      </c>
    </row>
    <row r="3086" spans="1:2" x14ac:dyDescent="0.2">
      <c r="A3086" t="str">
        <f>IF(C3086&amp;G3086&amp;D3086&lt;&gt;'Funnel setup'!$K$3&amp;'Funnel setup'!$K$4&amp;'Funnel setup'!$K$6,".",IF(A3085=".",1,A3085+1))</f>
        <v>.</v>
      </c>
      <c r="B3086" s="244" t="str">
        <f t="shared" si="48"/>
        <v/>
      </c>
    </row>
    <row r="3087" spans="1:2" x14ac:dyDescent="0.2">
      <c r="A3087" t="str">
        <f>IF(C3087&amp;G3087&amp;D3087&lt;&gt;'Funnel setup'!$K$3&amp;'Funnel setup'!$K$4&amp;'Funnel setup'!$K$6,".",IF(A3086=".",1,A3086+1))</f>
        <v>.</v>
      </c>
      <c r="B3087" s="244" t="str">
        <f t="shared" si="48"/>
        <v/>
      </c>
    </row>
    <row r="3088" spans="1:2" x14ac:dyDescent="0.2">
      <c r="A3088" t="str">
        <f>IF(C3088&amp;G3088&amp;D3088&lt;&gt;'Funnel setup'!$K$3&amp;'Funnel setup'!$K$4&amp;'Funnel setup'!$K$6,".",IF(A3087=".",1,A3087+1))</f>
        <v>.</v>
      </c>
      <c r="B3088" s="244" t="str">
        <f t="shared" si="48"/>
        <v/>
      </c>
    </row>
    <row r="3089" spans="1:2" x14ac:dyDescent="0.2">
      <c r="A3089" t="str">
        <f>IF(C3089&amp;G3089&amp;D3089&lt;&gt;'Funnel setup'!$K$3&amp;'Funnel setup'!$K$4&amp;'Funnel setup'!$K$6,".",IF(A3088=".",1,A3088+1))</f>
        <v>.</v>
      </c>
      <c r="B3089" s="244" t="str">
        <f t="shared" si="48"/>
        <v/>
      </c>
    </row>
    <row r="3090" spans="1:2" x14ac:dyDescent="0.2">
      <c r="A3090" t="str">
        <f>IF(C3090&amp;G3090&amp;D3090&lt;&gt;'Funnel setup'!$K$3&amp;'Funnel setup'!$K$4&amp;'Funnel setup'!$K$6,".",IF(A3089=".",1,A3089+1))</f>
        <v>.</v>
      </c>
      <c r="B3090" s="244" t="str">
        <f t="shared" si="48"/>
        <v/>
      </c>
    </row>
    <row r="3091" spans="1:2" x14ac:dyDescent="0.2">
      <c r="A3091" t="str">
        <f>IF(C3091&amp;G3091&amp;D3091&lt;&gt;'Funnel setup'!$K$3&amp;'Funnel setup'!$K$4&amp;'Funnel setup'!$K$6,".",IF(A3090=".",1,A3090+1))</f>
        <v>.</v>
      </c>
      <c r="B3091" s="244" t="str">
        <f t="shared" si="48"/>
        <v/>
      </c>
    </row>
    <row r="3092" spans="1:2" x14ac:dyDescent="0.2">
      <c r="A3092" t="str">
        <f>IF(C3092&amp;G3092&amp;D3092&lt;&gt;'Funnel setup'!$K$3&amp;'Funnel setup'!$K$4&amp;'Funnel setup'!$K$6,".",IF(A3091=".",1,A3091+1))</f>
        <v>.</v>
      </c>
      <c r="B3092" s="244" t="str">
        <f t="shared" si="48"/>
        <v/>
      </c>
    </row>
    <row r="3093" spans="1:2" x14ac:dyDescent="0.2">
      <c r="A3093" t="str">
        <f>IF(C3093&amp;G3093&amp;D3093&lt;&gt;'Funnel setup'!$K$3&amp;'Funnel setup'!$K$4&amp;'Funnel setup'!$K$6,".",IF(A3092=".",1,A3092+1))</f>
        <v>.</v>
      </c>
      <c r="B3093" s="244" t="str">
        <f t="shared" si="48"/>
        <v/>
      </c>
    </row>
    <row r="3094" spans="1:2" x14ac:dyDescent="0.2">
      <c r="A3094" t="str">
        <f>IF(C3094&amp;G3094&amp;D3094&lt;&gt;'Funnel setup'!$K$3&amp;'Funnel setup'!$K$4&amp;'Funnel setup'!$K$6,".",IF(A3093=".",1,A3093+1))</f>
        <v>.</v>
      </c>
      <c r="B3094" s="244" t="str">
        <f t="shared" si="48"/>
        <v/>
      </c>
    </row>
    <row r="3095" spans="1:2" x14ac:dyDescent="0.2">
      <c r="A3095" t="str">
        <f>IF(C3095&amp;G3095&amp;D3095&lt;&gt;'Funnel setup'!$K$3&amp;'Funnel setup'!$K$4&amp;'Funnel setup'!$K$6,".",IF(A3094=".",1,A3094+1))</f>
        <v>.</v>
      </c>
      <c r="B3095" s="244" t="str">
        <f t="shared" si="48"/>
        <v/>
      </c>
    </row>
    <row r="3096" spans="1:2" x14ac:dyDescent="0.2">
      <c r="A3096" t="str">
        <f>IF(C3096&amp;G3096&amp;D3096&lt;&gt;'Funnel setup'!$K$3&amp;'Funnel setup'!$K$4&amp;'Funnel setup'!$K$6,".",IF(A3095=".",1,A3095+1))</f>
        <v>.</v>
      </c>
      <c r="B3096" s="244" t="str">
        <f t="shared" si="48"/>
        <v/>
      </c>
    </row>
    <row r="3097" spans="1:2" x14ac:dyDescent="0.2">
      <c r="A3097" t="str">
        <f>IF(C3097&amp;G3097&amp;D3097&lt;&gt;'Funnel setup'!$K$3&amp;'Funnel setup'!$K$4&amp;'Funnel setup'!$K$6,".",IF(A3096=".",1,A3096+1))</f>
        <v>.</v>
      </c>
      <c r="B3097" s="244" t="str">
        <f t="shared" si="48"/>
        <v/>
      </c>
    </row>
    <row r="3098" spans="1:2" x14ac:dyDescent="0.2">
      <c r="A3098" t="str">
        <f>IF(C3098&amp;G3098&amp;D3098&lt;&gt;'Funnel setup'!$K$3&amp;'Funnel setup'!$K$4&amp;'Funnel setup'!$K$6,".",IF(A3097=".",1,A3097+1))</f>
        <v>.</v>
      </c>
      <c r="B3098" s="244" t="str">
        <f t="shared" si="48"/>
        <v/>
      </c>
    </row>
    <row r="3099" spans="1:2" x14ac:dyDescent="0.2">
      <c r="A3099" t="str">
        <f>IF(C3099&amp;G3099&amp;D3099&lt;&gt;'Funnel setup'!$K$3&amp;'Funnel setup'!$K$4&amp;'Funnel setup'!$K$6,".",IF(A3098=".",1,A3098+1))</f>
        <v>.</v>
      </c>
      <c r="B3099" s="244" t="str">
        <f t="shared" si="48"/>
        <v/>
      </c>
    </row>
    <row r="3100" spans="1:2" x14ac:dyDescent="0.2">
      <c r="A3100" t="str">
        <f>IF(C3100&amp;G3100&amp;D3100&lt;&gt;'Funnel setup'!$K$3&amp;'Funnel setup'!$K$4&amp;'Funnel setup'!$K$6,".",IF(A3099=".",1,A3099+1))</f>
        <v>.</v>
      </c>
      <c r="B3100" s="244" t="str">
        <f t="shared" si="48"/>
        <v/>
      </c>
    </row>
    <row r="3101" spans="1:2" x14ac:dyDescent="0.2">
      <c r="A3101" t="str">
        <f>IF(C3101&amp;G3101&amp;D3101&lt;&gt;'Funnel setup'!$K$3&amp;'Funnel setup'!$K$4&amp;'Funnel setup'!$K$6,".",IF(A3100=".",1,A3100+1))</f>
        <v>.</v>
      </c>
      <c r="B3101" s="244" t="str">
        <f t="shared" si="48"/>
        <v/>
      </c>
    </row>
    <row r="3102" spans="1:2" x14ac:dyDescent="0.2">
      <c r="A3102" t="str">
        <f>IF(C3102&amp;G3102&amp;D3102&lt;&gt;'Funnel setup'!$K$3&amp;'Funnel setup'!$K$4&amp;'Funnel setup'!$K$6,".",IF(A3101=".",1,A3101+1))</f>
        <v>.</v>
      </c>
      <c r="B3102" s="244" t="str">
        <f t="shared" si="48"/>
        <v/>
      </c>
    </row>
    <row r="3103" spans="1:2" x14ac:dyDescent="0.2">
      <c r="A3103" t="str">
        <f>IF(C3103&amp;G3103&amp;D3103&lt;&gt;'Funnel setup'!$K$3&amp;'Funnel setup'!$K$4&amp;'Funnel setup'!$K$6,".",IF(A3102=".",1,A3102+1))</f>
        <v>.</v>
      </c>
      <c r="B3103" s="244" t="str">
        <f t="shared" si="48"/>
        <v/>
      </c>
    </row>
    <row r="3104" spans="1:2" x14ac:dyDescent="0.2">
      <c r="A3104" t="str">
        <f>IF(C3104&amp;G3104&amp;D3104&lt;&gt;'Funnel setup'!$K$3&amp;'Funnel setup'!$K$4&amp;'Funnel setup'!$K$6,".",IF(A3103=".",1,A3103+1))</f>
        <v>.</v>
      </c>
      <c r="B3104" s="244" t="str">
        <f t="shared" si="48"/>
        <v/>
      </c>
    </row>
    <row r="3105" spans="1:2" x14ac:dyDescent="0.2">
      <c r="A3105" t="str">
        <f>IF(C3105&amp;G3105&amp;D3105&lt;&gt;'Funnel setup'!$K$3&amp;'Funnel setup'!$K$4&amp;'Funnel setup'!$K$6,".",IF(A3104=".",1,A3104+1))</f>
        <v>.</v>
      </c>
      <c r="B3105" s="244" t="str">
        <f t="shared" si="48"/>
        <v/>
      </c>
    </row>
    <row r="3106" spans="1:2" x14ac:dyDescent="0.2">
      <c r="A3106" t="str">
        <f>IF(C3106&amp;G3106&amp;D3106&lt;&gt;'Funnel setup'!$K$3&amp;'Funnel setup'!$K$4&amp;'Funnel setup'!$K$6,".",IF(A3105=".",1,A3105+1))</f>
        <v>.</v>
      </c>
      <c r="B3106" s="244" t="str">
        <f t="shared" si="48"/>
        <v/>
      </c>
    </row>
    <row r="3107" spans="1:2" x14ac:dyDescent="0.2">
      <c r="A3107" t="str">
        <f>IF(C3107&amp;G3107&amp;D3107&lt;&gt;'Funnel setup'!$K$3&amp;'Funnel setup'!$K$4&amp;'Funnel setup'!$K$6,".",IF(A3106=".",1,A3106+1))</f>
        <v>.</v>
      </c>
      <c r="B3107" s="244" t="str">
        <f t="shared" si="48"/>
        <v/>
      </c>
    </row>
    <row r="3108" spans="1:2" x14ac:dyDescent="0.2">
      <c r="A3108" t="str">
        <f>IF(C3108&amp;G3108&amp;D3108&lt;&gt;'Funnel setup'!$K$3&amp;'Funnel setup'!$K$4&amp;'Funnel setup'!$K$6,".",IF(A3107=".",1,A3107+1))</f>
        <v>.</v>
      </c>
      <c r="B3108" s="244" t="str">
        <f t="shared" si="48"/>
        <v/>
      </c>
    </row>
    <row r="3109" spans="1:2" x14ac:dyDescent="0.2">
      <c r="A3109" t="str">
        <f>IF(C3109&amp;G3109&amp;D3109&lt;&gt;'Funnel setup'!$K$3&amp;'Funnel setup'!$K$4&amp;'Funnel setup'!$K$6,".",IF(A3108=".",1,A3108+1))</f>
        <v>.</v>
      </c>
      <c r="B3109" s="244" t="str">
        <f t="shared" si="48"/>
        <v/>
      </c>
    </row>
    <row r="3110" spans="1:2" x14ac:dyDescent="0.2">
      <c r="A3110" t="str">
        <f>IF(C3110&amp;G3110&amp;D3110&lt;&gt;'Funnel setup'!$K$3&amp;'Funnel setup'!$K$4&amp;'Funnel setup'!$K$6,".",IF(A3109=".",1,A3109+1))</f>
        <v>.</v>
      </c>
      <c r="B3110" s="244" t="str">
        <f t="shared" si="48"/>
        <v/>
      </c>
    </row>
    <row r="3111" spans="1:2" x14ac:dyDescent="0.2">
      <c r="A3111" t="str">
        <f>IF(C3111&amp;G3111&amp;D3111&lt;&gt;'Funnel setup'!$K$3&amp;'Funnel setup'!$K$4&amp;'Funnel setup'!$K$6,".",IF(A3110=".",1,A3110+1))</f>
        <v>.</v>
      </c>
      <c r="B3111" s="244" t="str">
        <f t="shared" si="48"/>
        <v/>
      </c>
    </row>
    <row r="3112" spans="1:2" x14ac:dyDescent="0.2">
      <c r="A3112" t="str">
        <f>IF(C3112&amp;G3112&amp;D3112&lt;&gt;'Funnel setup'!$K$3&amp;'Funnel setup'!$K$4&amp;'Funnel setup'!$K$6,".",IF(A3111=".",1,A3111+1))</f>
        <v>.</v>
      </c>
      <c r="B3112" s="244" t="str">
        <f t="shared" si="48"/>
        <v/>
      </c>
    </row>
    <row r="3113" spans="1:2" x14ac:dyDescent="0.2">
      <c r="A3113" t="str">
        <f>IF(C3113&amp;G3113&amp;D3113&lt;&gt;'Funnel setup'!$K$3&amp;'Funnel setup'!$K$4&amp;'Funnel setup'!$K$6,".",IF(A3112=".",1,A3112+1))</f>
        <v>.</v>
      </c>
      <c r="B3113" s="244" t="str">
        <f t="shared" si="48"/>
        <v/>
      </c>
    </row>
    <row r="3114" spans="1:2" x14ac:dyDescent="0.2">
      <c r="A3114" t="str">
        <f>IF(C3114&amp;G3114&amp;D3114&lt;&gt;'Funnel setup'!$K$3&amp;'Funnel setup'!$K$4&amp;'Funnel setup'!$K$6,".",IF(A3113=".",1,A3113+1))</f>
        <v>.</v>
      </c>
      <c r="B3114" s="244" t="str">
        <f t="shared" si="48"/>
        <v/>
      </c>
    </row>
    <row r="3115" spans="1:2" x14ac:dyDescent="0.2">
      <c r="A3115" t="str">
        <f>IF(C3115&amp;G3115&amp;D3115&lt;&gt;'Funnel setup'!$K$3&amp;'Funnel setup'!$K$4&amp;'Funnel setup'!$K$6,".",IF(A3114=".",1,A3114+1))</f>
        <v>.</v>
      </c>
      <c r="B3115" s="244" t="str">
        <f t="shared" si="48"/>
        <v/>
      </c>
    </row>
    <row r="3116" spans="1:2" x14ac:dyDescent="0.2">
      <c r="A3116" t="str">
        <f>IF(C3116&amp;G3116&amp;D3116&lt;&gt;'Funnel setup'!$K$3&amp;'Funnel setup'!$K$4&amp;'Funnel setup'!$K$6,".",IF(A3115=".",1,A3115+1))</f>
        <v>.</v>
      </c>
      <c r="B3116" s="244" t="str">
        <f t="shared" si="48"/>
        <v/>
      </c>
    </row>
    <row r="3117" spans="1:2" x14ac:dyDescent="0.2">
      <c r="A3117" t="str">
        <f>IF(C3117&amp;G3117&amp;D3117&lt;&gt;'Funnel setup'!$K$3&amp;'Funnel setup'!$K$4&amp;'Funnel setup'!$K$6,".",IF(A3116=".",1,A3116+1))</f>
        <v>.</v>
      </c>
      <c r="B3117" s="244" t="str">
        <f t="shared" si="48"/>
        <v/>
      </c>
    </row>
    <row r="3118" spans="1:2" x14ac:dyDescent="0.2">
      <c r="A3118" t="str">
        <f>IF(C3118&amp;G3118&amp;D3118&lt;&gt;'Funnel setup'!$K$3&amp;'Funnel setup'!$K$4&amp;'Funnel setup'!$K$6,".",IF(A3117=".",1,A3117+1))</f>
        <v>.</v>
      </c>
      <c r="B3118" s="244" t="str">
        <f t="shared" si="48"/>
        <v/>
      </c>
    </row>
    <row r="3119" spans="1:2" x14ac:dyDescent="0.2">
      <c r="A3119" t="str">
        <f>IF(C3119&amp;G3119&amp;D3119&lt;&gt;'Funnel setup'!$K$3&amp;'Funnel setup'!$K$4&amp;'Funnel setup'!$K$6,".",IF(A3118=".",1,A3118+1))</f>
        <v>.</v>
      </c>
      <c r="B3119" s="244" t="str">
        <f t="shared" si="48"/>
        <v/>
      </c>
    </row>
    <row r="3120" spans="1:2" x14ac:dyDescent="0.2">
      <c r="A3120" t="str">
        <f>IF(C3120&amp;G3120&amp;D3120&lt;&gt;'Funnel setup'!$K$3&amp;'Funnel setup'!$K$4&amp;'Funnel setup'!$K$6,".",IF(A3119=".",1,A3119+1))</f>
        <v>.</v>
      </c>
      <c r="B3120" s="244" t="str">
        <f t="shared" si="48"/>
        <v/>
      </c>
    </row>
    <row r="3121" spans="1:2" x14ac:dyDescent="0.2">
      <c r="A3121" t="str">
        <f>IF(C3121&amp;G3121&amp;D3121&lt;&gt;'Funnel setup'!$K$3&amp;'Funnel setup'!$K$4&amp;'Funnel setup'!$K$6,".",IF(A3120=".",1,A3120+1))</f>
        <v>.</v>
      </c>
      <c r="B3121" s="244" t="str">
        <f t="shared" si="48"/>
        <v/>
      </c>
    </row>
    <row r="3122" spans="1:2" x14ac:dyDescent="0.2">
      <c r="A3122" t="str">
        <f>IF(C3122&amp;G3122&amp;D3122&lt;&gt;'Funnel setup'!$K$3&amp;'Funnel setup'!$K$4&amp;'Funnel setup'!$K$6,".",IF(A3121=".",1,A3121+1))</f>
        <v>.</v>
      </c>
      <c r="B3122" s="244" t="str">
        <f t="shared" si="48"/>
        <v/>
      </c>
    </row>
    <row r="3123" spans="1:2" x14ac:dyDescent="0.2">
      <c r="A3123" t="str">
        <f>IF(C3123&amp;G3123&amp;D3123&lt;&gt;'Funnel setup'!$K$3&amp;'Funnel setup'!$K$4&amp;'Funnel setup'!$K$6,".",IF(A3122=".",1,A3122+1))</f>
        <v>.</v>
      </c>
      <c r="B3123" s="244" t="str">
        <f t="shared" si="48"/>
        <v/>
      </c>
    </row>
    <row r="3124" spans="1:2" x14ac:dyDescent="0.2">
      <c r="A3124" t="str">
        <f>IF(C3124&amp;G3124&amp;D3124&lt;&gt;'Funnel setup'!$K$3&amp;'Funnel setup'!$K$4&amp;'Funnel setup'!$K$6,".",IF(A3123=".",1,A3123+1))</f>
        <v>.</v>
      </c>
      <c r="B3124" s="244" t="str">
        <f t="shared" si="48"/>
        <v/>
      </c>
    </row>
    <row r="3125" spans="1:2" x14ac:dyDescent="0.2">
      <c r="A3125" t="str">
        <f>IF(C3125&amp;G3125&amp;D3125&lt;&gt;'Funnel setup'!$K$3&amp;'Funnel setup'!$K$4&amp;'Funnel setup'!$K$6,".",IF(A3124=".",1,A3124+1))</f>
        <v>.</v>
      </c>
      <c r="B3125" s="244" t="str">
        <f t="shared" si="48"/>
        <v/>
      </c>
    </row>
    <row r="3126" spans="1:2" x14ac:dyDescent="0.2">
      <c r="A3126" t="str">
        <f>IF(C3126&amp;G3126&amp;D3126&lt;&gt;'Funnel setup'!$K$3&amp;'Funnel setup'!$K$4&amp;'Funnel setup'!$K$6,".",IF(A3125=".",1,A3125+1))</f>
        <v>.</v>
      </c>
      <c r="B3126" s="244" t="str">
        <f t="shared" si="48"/>
        <v/>
      </c>
    </row>
    <row r="3127" spans="1:2" x14ac:dyDescent="0.2">
      <c r="A3127" t="str">
        <f>IF(C3127&amp;G3127&amp;D3127&lt;&gt;'Funnel setup'!$K$3&amp;'Funnel setup'!$K$4&amp;'Funnel setup'!$K$6,".",IF(A3126=".",1,A3126+1))</f>
        <v>.</v>
      </c>
      <c r="B3127" s="244" t="str">
        <f t="shared" si="48"/>
        <v/>
      </c>
    </row>
    <row r="3128" spans="1:2" x14ac:dyDescent="0.2">
      <c r="A3128" t="str">
        <f>IF(C3128&amp;G3128&amp;D3128&lt;&gt;'Funnel setup'!$K$3&amp;'Funnel setup'!$K$4&amp;'Funnel setup'!$K$6,".",IF(A3127=".",1,A3127+1))</f>
        <v>.</v>
      </c>
      <c r="B3128" s="244" t="str">
        <f t="shared" si="48"/>
        <v/>
      </c>
    </row>
    <row r="3129" spans="1:2" x14ac:dyDescent="0.2">
      <c r="A3129" t="str">
        <f>IF(C3129&amp;G3129&amp;D3129&lt;&gt;'Funnel setup'!$K$3&amp;'Funnel setup'!$K$4&amp;'Funnel setup'!$K$6,".",IF(A3128=".",1,A3128+1))</f>
        <v>.</v>
      </c>
      <c r="B3129" s="244" t="str">
        <f t="shared" si="48"/>
        <v/>
      </c>
    </row>
    <row r="3130" spans="1:2" x14ac:dyDescent="0.2">
      <c r="A3130" t="str">
        <f>IF(C3130&amp;G3130&amp;D3130&lt;&gt;'Funnel setup'!$K$3&amp;'Funnel setup'!$K$4&amp;'Funnel setup'!$K$6,".",IF(A3129=".",1,A3129+1))</f>
        <v>.</v>
      </c>
      <c r="B3130" s="244" t="str">
        <f t="shared" si="48"/>
        <v/>
      </c>
    </row>
    <row r="3131" spans="1:2" x14ac:dyDescent="0.2">
      <c r="A3131" t="str">
        <f>IF(C3131&amp;G3131&amp;D3131&lt;&gt;'Funnel setup'!$K$3&amp;'Funnel setup'!$K$4&amp;'Funnel setup'!$K$6,".",IF(A3130=".",1,A3130+1))</f>
        <v>.</v>
      </c>
      <c r="B3131" s="244" t="str">
        <f t="shared" si="48"/>
        <v/>
      </c>
    </row>
    <row r="3132" spans="1:2" x14ac:dyDescent="0.2">
      <c r="A3132" t="str">
        <f>IF(C3132&amp;G3132&amp;D3132&lt;&gt;'Funnel setup'!$K$3&amp;'Funnel setup'!$K$4&amp;'Funnel setup'!$K$6,".",IF(A3131=".",1,A3131+1))</f>
        <v>.</v>
      </c>
      <c r="B3132" s="244" t="str">
        <f t="shared" si="48"/>
        <v/>
      </c>
    </row>
    <row r="3133" spans="1:2" x14ac:dyDescent="0.2">
      <c r="A3133" t="str">
        <f>IF(C3133&amp;G3133&amp;D3133&lt;&gt;'Funnel setup'!$K$3&amp;'Funnel setup'!$K$4&amp;'Funnel setup'!$K$6,".",IF(A3132=".",1,A3132+1))</f>
        <v>.</v>
      </c>
      <c r="B3133" s="244" t="str">
        <f t="shared" si="48"/>
        <v/>
      </c>
    </row>
    <row r="3134" spans="1:2" x14ac:dyDescent="0.2">
      <c r="A3134" t="str">
        <f>IF(C3134&amp;G3134&amp;D3134&lt;&gt;'Funnel setup'!$K$3&amp;'Funnel setup'!$K$4&amp;'Funnel setup'!$K$6,".",IF(A3133=".",1,A3133+1))</f>
        <v>.</v>
      </c>
      <c r="B3134" s="244" t="str">
        <f t="shared" si="48"/>
        <v/>
      </c>
    </row>
    <row r="3135" spans="1:2" x14ac:dyDescent="0.2">
      <c r="A3135" t="str">
        <f>IF(C3135&amp;G3135&amp;D3135&lt;&gt;'Funnel setup'!$K$3&amp;'Funnel setup'!$K$4&amp;'Funnel setup'!$K$6,".",IF(A3134=".",1,A3134+1))</f>
        <v>.</v>
      </c>
      <c r="B3135" s="244" t="str">
        <f t="shared" si="48"/>
        <v/>
      </c>
    </row>
    <row r="3136" spans="1:2" x14ac:dyDescent="0.2">
      <c r="A3136" t="str">
        <f>IF(C3136&amp;G3136&amp;D3136&lt;&gt;'Funnel setup'!$K$3&amp;'Funnel setup'!$K$4&amp;'Funnel setup'!$K$6,".",IF(A3135=".",1,A3135+1))</f>
        <v>.</v>
      </c>
      <c r="B3136" s="244" t="str">
        <f t="shared" si="48"/>
        <v/>
      </c>
    </row>
    <row r="3137" spans="1:2" x14ac:dyDescent="0.2">
      <c r="A3137" t="str">
        <f>IF(C3137&amp;G3137&amp;D3137&lt;&gt;'Funnel setup'!$K$3&amp;'Funnel setup'!$K$4&amp;'Funnel setup'!$K$6,".",IF(A3136=".",1,A3136+1))</f>
        <v>.</v>
      </c>
      <c r="B3137" s="244" t="str">
        <f t="shared" si="48"/>
        <v/>
      </c>
    </row>
    <row r="3138" spans="1:2" x14ac:dyDescent="0.2">
      <c r="A3138" t="str">
        <f>IF(C3138&amp;G3138&amp;D3138&lt;&gt;'Funnel setup'!$K$3&amp;'Funnel setup'!$K$4&amp;'Funnel setup'!$K$6,".",IF(A3137=".",1,A3137+1))</f>
        <v>.</v>
      </c>
      <c r="B3138" s="244" t="str">
        <f t="shared" ref="B3138:B3201" si="49">C3138&amp;D3138&amp;F3138&amp;G3138</f>
        <v/>
      </c>
    </row>
    <row r="3139" spans="1:2" x14ac:dyDescent="0.2">
      <c r="A3139" t="str">
        <f>IF(C3139&amp;G3139&amp;D3139&lt;&gt;'Funnel setup'!$K$3&amp;'Funnel setup'!$K$4&amp;'Funnel setup'!$K$6,".",IF(A3138=".",1,A3138+1))</f>
        <v>.</v>
      </c>
      <c r="B3139" s="244" t="str">
        <f t="shared" si="49"/>
        <v/>
      </c>
    </row>
    <row r="3140" spans="1:2" x14ac:dyDescent="0.2">
      <c r="A3140" t="str">
        <f>IF(C3140&amp;G3140&amp;D3140&lt;&gt;'Funnel setup'!$K$3&amp;'Funnel setup'!$K$4&amp;'Funnel setup'!$K$6,".",IF(A3139=".",1,A3139+1))</f>
        <v>.</v>
      </c>
      <c r="B3140" s="244" t="str">
        <f t="shared" si="49"/>
        <v/>
      </c>
    </row>
    <row r="3141" spans="1:2" x14ac:dyDescent="0.2">
      <c r="A3141" t="str">
        <f>IF(C3141&amp;G3141&amp;D3141&lt;&gt;'Funnel setup'!$K$3&amp;'Funnel setup'!$K$4&amp;'Funnel setup'!$K$6,".",IF(A3140=".",1,A3140+1))</f>
        <v>.</v>
      </c>
      <c r="B3141" s="244" t="str">
        <f t="shared" si="49"/>
        <v/>
      </c>
    </row>
    <row r="3142" spans="1:2" x14ac:dyDescent="0.2">
      <c r="A3142" t="str">
        <f>IF(C3142&amp;G3142&amp;D3142&lt;&gt;'Funnel setup'!$K$3&amp;'Funnel setup'!$K$4&amp;'Funnel setup'!$K$6,".",IF(A3141=".",1,A3141+1))</f>
        <v>.</v>
      </c>
      <c r="B3142" s="244" t="str">
        <f t="shared" si="49"/>
        <v/>
      </c>
    </row>
    <row r="3143" spans="1:2" x14ac:dyDescent="0.2">
      <c r="A3143" t="str">
        <f>IF(C3143&amp;G3143&amp;D3143&lt;&gt;'Funnel setup'!$K$3&amp;'Funnel setup'!$K$4&amp;'Funnel setup'!$K$6,".",IF(A3142=".",1,A3142+1))</f>
        <v>.</v>
      </c>
      <c r="B3143" s="244" t="str">
        <f t="shared" si="49"/>
        <v/>
      </c>
    </row>
    <row r="3144" spans="1:2" x14ac:dyDescent="0.2">
      <c r="A3144" t="str">
        <f>IF(C3144&amp;G3144&amp;D3144&lt;&gt;'Funnel setup'!$K$3&amp;'Funnel setup'!$K$4&amp;'Funnel setup'!$K$6,".",IF(A3143=".",1,A3143+1))</f>
        <v>.</v>
      </c>
      <c r="B3144" s="244" t="str">
        <f t="shared" si="49"/>
        <v/>
      </c>
    </row>
    <row r="3145" spans="1:2" x14ac:dyDescent="0.2">
      <c r="A3145" t="str">
        <f>IF(C3145&amp;G3145&amp;D3145&lt;&gt;'Funnel setup'!$K$3&amp;'Funnel setup'!$K$4&amp;'Funnel setup'!$K$6,".",IF(A3144=".",1,A3144+1))</f>
        <v>.</v>
      </c>
      <c r="B3145" s="244" t="str">
        <f t="shared" si="49"/>
        <v/>
      </c>
    </row>
    <row r="3146" spans="1:2" x14ac:dyDescent="0.2">
      <c r="A3146" t="str">
        <f>IF(C3146&amp;G3146&amp;D3146&lt;&gt;'Funnel setup'!$K$3&amp;'Funnel setup'!$K$4&amp;'Funnel setup'!$K$6,".",IF(A3145=".",1,A3145+1))</f>
        <v>.</v>
      </c>
      <c r="B3146" s="244" t="str">
        <f t="shared" si="49"/>
        <v/>
      </c>
    </row>
    <row r="3147" spans="1:2" x14ac:dyDescent="0.2">
      <c r="A3147" t="str">
        <f>IF(C3147&amp;G3147&amp;D3147&lt;&gt;'Funnel setup'!$K$3&amp;'Funnel setup'!$K$4&amp;'Funnel setup'!$K$6,".",IF(A3146=".",1,A3146+1))</f>
        <v>.</v>
      </c>
      <c r="B3147" s="244" t="str">
        <f t="shared" si="49"/>
        <v/>
      </c>
    </row>
    <row r="3148" spans="1:2" x14ac:dyDescent="0.2">
      <c r="A3148" t="str">
        <f>IF(C3148&amp;G3148&amp;D3148&lt;&gt;'Funnel setup'!$K$3&amp;'Funnel setup'!$K$4&amp;'Funnel setup'!$K$6,".",IF(A3147=".",1,A3147+1))</f>
        <v>.</v>
      </c>
      <c r="B3148" s="244" t="str">
        <f t="shared" si="49"/>
        <v/>
      </c>
    </row>
    <row r="3149" spans="1:2" x14ac:dyDescent="0.2">
      <c r="A3149" t="str">
        <f>IF(C3149&amp;G3149&amp;D3149&lt;&gt;'Funnel setup'!$K$3&amp;'Funnel setup'!$K$4&amp;'Funnel setup'!$K$6,".",IF(A3148=".",1,A3148+1))</f>
        <v>.</v>
      </c>
      <c r="B3149" s="244" t="str">
        <f t="shared" si="49"/>
        <v/>
      </c>
    </row>
    <row r="3150" spans="1:2" x14ac:dyDescent="0.2">
      <c r="A3150" t="str">
        <f>IF(C3150&amp;G3150&amp;D3150&lt;&gt;'Funnel setup'!$K$3&amp;'Funnel setup'!$K$4&amp;'Funnel setup'!$K$6,".",IF(A3149=".",1,A3149+1))</f>
        <v>.</v>
      </c>
      <c r="B3150" s="244" t="str">
        <f t="shared" si="49"/>
        <v/>
      </c>
    </row>
    <row r="3151" spans="1:2" x14ac:dyDescent="0.2">
      <c r="A3151" t="str">
        <f>IF(C3151&amp;G3151&amp;D3151&lt;&gt;'Funnel setup'!$K$3&amp;'Funnel setup'!$K$4&amp;'Funnel setup'!$K$6,".",IF(A3150=".",1,A3150+1))</f>
        <v>.</v>
      </c>
      <c r="B3151" s="244" t="str">
        <f t="shared" si="49"/>
        <v/>
      </c>
    </row>
    <row r="3152" spans="1:2" x14ac:dyDescent="0.2">
      <c r="A3152" t="str">
        <f>IF(C3152&amp;G3152&amp;D3152&lt;&gt;'Funnel setup'!$K$3&amp;'Funnel setup'!$K$4&amp;'Funnel setup'!$K$6,".",IF(A3151=".",1,A3151+1))</f>
        <v>.</v>
      </c>
      <c r="B3152" s="244" t="str">
        <f t="shared" si="49"/>
        <v/>
      </c>
    </row>
    <row r="3153" spans="1:2" x14ac:dyDescent="0.2">
      <c r="A3153" t="str">
        <f>IF(C3153&amp;G3153&amp;D3153&lt;&gt;'Funnel setup'!$K$3&amp;'Funnel setup'!$K$4&amp;'Funnel setup'!$K$6,".",IF(A3152=".",1,A3152+1))</f>
        <v>.</v>
      </c>
      <c r="B3153" s="244" t="str">
        <f t="shared" si="49"/>
        <v/>
      </c>
    </row>
    <row r="3154" spans="1:2" x14ac:dyDescent="0.2">
      <c r="A3154" t="str">
        <f>IF(C3154&amp;G3154&amp;D3154&lt;&gt;'Funnel setup'!$K$3&amp;'Funnel setup'!$K$4&amp;'Funnel setup'!$K$6,".",IF(A3153=".",1,A3153+1))</f>
        <v>.</v>
      </c>
      <c r="B3154" s="244" t="str">
        <f t="shared" si="49"/>
        <v/>
      </c>
    </row>
    <row r="3155" spans="1:2" x14ac:dyDescent="0.2">
      <c r="A3155" t="str">
        <f>IF(C3155&amp;G3155&amp;D3155&lt;&gt;'Funnel setup'!$K$3&amp;'Funnel setup'!$K$4&amp;'Funnel setup'!$K$6,".",IF(A3154=".",1,A3154+1))</f>
        <v>.</v>
      </c>
      <c r="B3155" s="244" t="str">
        <f t="shared" si="49"/>
        <v/>
      </c>
    </row>
    <row r="3156" spans="1:2" x14ac:dyDescent="0.2">
      <c r="A3156" t="str">
        <f>IF(C3156&amp;G3156&amp;D3156&lt;&gt;'Funnel setup'!$K$3&amp;'Funnel setup'!$K$4&amp;'Funnel setup'!$K$6,".",IF(A3155=".",1,A3155+1))</f>
        <v>.</v>
      </c>
      <c r="B3156" s="244" t="str">
        <f t="shared" si="49"/>
        <v/>
      </c>
    </row>
    <row r="3157" spans="1:2" x14ac:dyDescent="0.2">
      <c r="A3157" t="str">
        <f>IF(C3157&amp;G3157&amp;D3157&lt;&gt;'Funnel setup'!$K$3&amp;'Funnel setup'!$K$4&amp;'Funnel setup'!$K$6,".",IF(A3156=".",1,A3156+1))</f>
        <v>.</v>
      </c>
      <c r="B3157" s="244" t="str">
        <f t="shared" si="49"/>
        <v/>
      </c>
    </row>
    <row r="3158" spans="1:2" x14ac:dyDescent="0.2">
      <c r="A3158" t="str">
        <f>IF(C3158&amp;G3158&amp;D3158&lt;&gt;'Funnel setup'!$K$3&amp;'Funnel setup'!$K$4&amp;'Funnel setup'!$K$6,".",IF(A3157=".",1,A3157+1))</f>
        <v>.</v>
      </c>
      <c r="B3158" s="244" t="str">
        <f t="shared" si="49"/>
        <v/>
      </c>
    </row>
    <row r="3159" spans="1:2" x14ac:dyDescent="0.2">
      <c r="A3159" t="str">
        <f>IF(C3159&amp;G3159&amp;D3159&lt;&gt;'Funnel setup'!$K$3&amp;'Funnel setup'!$K$4&amp;'Funnel setup'!$K$6,".",IF(A3158=".",1,A3158+1))</f>
        <v>.</v>
      </c>
      <c r="B3159" s="244" t="str">
        <f t="shared" si="49"/>
        <v/>
      </c>
    </row>
    <row r="3160" spans="1:2" x14ac:dyDescent="0.2">
      <c r="A3160" t="str">
        <f>IF(C3160&amp;G3160&amp;D3160&lt;&gt;'Funnel setup'!$K$3&amp;'Funnel setup'!$K$4&amp;'Funnel setup'!$K$6,".",IF(A3159=".",1,A3159+1))</f>
        <v>.</v>
      </c>
      <c r="B3160" s="244" t="str">
        <f t="shared" si="49"/>
        <v/>
      </c>
    </row>
    <row r="3161" spans="1:2" x14ac:dyDescent="0.2">
      <c r="A3161" t="str">
        <f>IF(C3161&amp;G3161&amp;D3161&lt;&gt;'Funnel setup'!$K$3&amp;'Funnel setup'!$K$4&amp;'Funnel setup'!$K$6,".",IF(A3160=".",1,A3160+1))</f>
        <v>.</v>
      </c>
      <c r="B3161" s="244" t="str">
        <f t="shared" si="49"/>
        <v/>
      </c>
    </row>
    <row r="3162" spans="1:2" x14ac:dyDescent="0.2">
      <c r="A3162" t="str">
        <f>IF(C3162&amp;G3162&amp;D3162&lt;&gt;'Funnel setup'!$K$3&amp;'Funnel setup'!$K$4&amp;'Funnel setup'!$K$6,".",IF(A3161=".",1,A3161+1))</f>
        <v>.</v>
      </c>
      <c r="B3162" s="244" t="str">
        <f t="shared" si="49"/>
        <v/>
      </c>
    </row>
    <row r="3163" spans="1:2" x14ac:dyDescent="0.2">
      <c r="A3163" t="str">
        <f>IF(C3163&amp;G3163&amp;D3163&lt;&gt;'Funnel setup'!$K$3&amp;'Funnel setup'!$K$4&amp;'Funnel setup'!$K$6,".",IF(A3162=".",1,A3162+1))</f>
        <v>.</v>
      </c>
      <c r="B3163" s="244" t="str">
        <f t="shared" si="49"/>
        <v/>
      </c>
    </row>
    <row r="3164" spans="1:2" x14ac:dyDescent="0.2">
      <c r="A3164" t="str">
        <f>IF(C3164&amp;G3164&amp;D3164&lt;&gt;'Funnel setup'!$K$3&amp;'Funnel setup'!$K$4&amp;'Funnel setup'!$K$6,".",IF(A3163=".",1,A3163+1))</f>
        <v>.</v>
      </c>
      <c r="B3164" s="244" t="str">
        <f t="shared" si="49"/>
        <v/>
      </c>
    </row>
    <row r="3165" spans="1:2" x14ac:dyDescent="0.2">
      <c r="A3165" t="str">
        <f>IF(C3165&amp;G3165&amp;D3165&lt;&gt;'Funnel setup'!$K$3&amp;'Funnel setup'!$K$4&amp;'Funnel setup'!$K$6,".",IF(A3164=".",1,A3164+1))</f>
        <v>.</v>
      </c>
      <c r="B3165" s="244" t="str">
        <f t="shared" si="49"/>
        <v/>
      </c>
    </row>
    <row r="3166" spans="1:2" x14ac:dyDescent="0.2">
      <c r="A3166" t="str">
        <f>IF(C3166&amp;G3166&amp;D3166&lt;&gt;'Funnel setup'!$K$3&amp;'Funnel setup'!$K$4&amp;'Funnel setup'!$K$6,".",IF(A3165=".",1,A3165+1))</f>
        <v>.</v>
      </c>
      <c r="B3166" s="244" t="str">
        <f t="shared" si="49"/>
        <v/>
      </c>
    </row>
    <row r="3167" spans="1:2" x14ac:dyDescent="0.2">
      <c r="A3167" t="str">
        <f>IF(C3167&amp;G3167&amp;D3167&lt;&gt;'Funnel setup'!$K$3&amp;'Funnel setup'!$K$4&amp;'Funnel setup'!$K$6,".",IF(A3166=".",1,A3166+1))</f>
        <v>.</v>
      </c>
      <c r="B3167" s="244" t="str">
        <f t="shared" si="49"/>
        <v/>
      </c>
    </row>
    <row r="3168" spans="1:2" x14ac:dyDescent="0.2">
      <c r="A3168" t="str">
        <f>IF(C3168&amp;G3168&amp;D3168&lt;&gt;'Funnel setup'!$K$3&amp;'Funnel setup'!$K$4&amp;'Funnel setup'!$K$6,".",IF(A3167=".",1,A3167+1))</f>
        <v>.</v>
      </c>
      <c r="B3168" s="244" t="str">
        <f t="shared" si="49"/>
        <v/>
      </c>
    </row>
    <row r="3169" spans="1:2" x14ac:dyDescent="0.2">
      <c r="A3169" t="str">
        <f>IF(C3169&amp;G3169&amp;D3169&lt;&gt;'Funnel setup'!$K$3&amp;'Funnel setup'!$K$4&amp;'Funnel setup'!$K$6,".",IF(A3168=".",1,A3168+1))</f>
        <v>.</v>
      </c>
      <c r="B3169" s="244" t="str">
        <f t="shared" si="49"/>
        <v/>
      </c>
    </row>
    <row r="3170" spans="1:2" x14ac:dyDescent="0.2">
      <c r="A3170" t="str">
        <f>IF(C3170&amp;G3170&amp;D3170&lt;&gt;'Funnel setup'!$K$3&amp;'Funnel setup'!$K$4&amp;'Funnel setup'!$K$6,".",IF(A3169=".",1,A3169+1))</f>
        <v>.</v>
      </c>
      <c r="B3170" s="244" t="str">
        <f t="shared" si="49"/>
        <v/>
      </c>
    </row>
    <row r="3171" spans="1:2" x14ac:dyDescent="0.2">
      <c r="A3171" t="str">
        <f>IF(C3171&amp;G3171&amp;D3171&lt;&gt;'Funnel setup'!$K$3&amp;'Funnel setup'!$K$4&amp;'Funnel setup'!$K$6,".",IF(A3170=".",1,A3170+1))</f>
        <v>.</v>
      </c>
      <c r="B3171" s="244" t="str">
        <f t="shared" si="49"/>
        <v/>
      </c>
    </row>
    <row r="3172" spans="1:2" x14ac:dyDescent="0.2">
      <c r="A3172" t="str">
        <f>IF(C3172&amp;G3172&amp;D3172&lt;&gt;'Funnel setup'!$K$3&amp;'Funnel setup'!$K$4&amp;'Funnel setup'!$K$6,".",IF(A3171=".",1,A3171+1))</f>
        <v>.</v>
      </c>
      <c r="B3172" s="244" t="str">
        <f t="shared" si="49"/>
        <v/>
      </c>
    </row>
    <row r="3173" spans="1:2" x14ac:dyDescent="0.2">
      <c r="A3173" t="str">
        <f>IF(C3173&amp;G3173&amp;D3173&lt;&gt;'Funnel setup'!$K$3&amp;'Funnel setup'!$K$4&amp;'Funnel setup'!$K$6,".",IF(A3172=".",1,A3172+1))</f>
        <v>.</v>
      </c>
      <c r="B3173" s="244" t="str">
        <f t="shared" si="49"/>
        <v/>
      </c>
    </row>
    <row r="3174" spans="1:2" x14ac:dyDescent="0.2">
      <c r="A3174" t="str">
        <f>IF(C3174&amp;G3174&amp;D3174&lt;&gt;'Funnel setup'!$K$3&amp;'Funnel setup'!$K$4&amp;'Funnel setup'!$K$6,".",IF(A3173=".",1,A3173+1))</f>
        <v>.</v>
      </c>
      <c r="B3174" s="244" t="str">
        <f t="shared" si="49"/>
        <v/>
      </c>
    </row>
    <row r="3175" spans="1:2" x14ac:dyDescent="0.2">
      <c r="A3175" t="str">
        <f>IF(C3175&amp;G3175&amp;D3175&lt;&gt;'Funnel setup'!$K$3&amp;'Funnel setup'!$K$4&amp;'Funnel setup'!$K$6,".",IF(A3174=".",1,A3174+1))</f>
        <v>.</v>
      </c>
      <c r="B3175" s="244" t="str">
        <f t="shared" si="49"/>
        <v/>
      </c>
    </row>
    <row r="3176" spans="1:2" x14ac:dyDescent="0.2">
      <c r="A3176" t="str">
        <f>IF(C3176&amp;G3176&amp;D3176&lt;&gt;'Funnel setup'!$K$3&amp;'Funnel setup'!$K$4&amp;'Funnel setup'!$K$6,".",IF(A3175=".",1,A3175+1))</f>
        <v>.</v>
      </c>
      <c r="B3176" s="244" t="str">
        <f t="shared" si="49"/>
        <v/>
      </c>
    </row>
    <row r="3177" spans="1:2" x14ac:dyDescent="0.2">
      <c r="A3177" t="str">
        <f>IF(C3177&amp;G3177&amp;D3177&lt;&gt;'Funnel setup'!$K$3&amp;'Funnel setup'!$K$4&amp;'Funnel setup'!$K$6,".",IF(A3176=".",1,A3176+1))</f>
        <v>.</v>
      </c>
      <c r="B3177" s="244" t="str">
        <f t="shared" si="49"/>
        <v/>
      </c>
    </row>
    <row r="3178" spans="1:2" x14ac:dyDescent="0.2">
      <c r="A3178" t="str">
        <f>IF(C3178&amp;G3178&amp;D3178&lt;&gt;'Funnel setup'!$K$3&amp;'Funnel setup'!$K$4&amp;'Funnel setup'!$K$6,".",IF(A3177=".",1,A3177+1))</f>
        <v>.</v>
      </c>
      <c r="B3178" s="244" t="str">
        <f t="shared" si="49"/>
        <v/>
      </c>
    </row>
    <row r="3179" spans="1:2" x14ac:dyDescent="0.2">
      <c r="A3179" t="str">
        <f>IF(C3179&amp;G3179&amp;D3179&lt;&gt;'Funnel setup'!$K$3&amp;'Funnel setup'!$K$4&amp;'Funnel setup'!$K$6,".",IF(A3178=".",1,A3178+1))</f>
        <v>.</v>
      </c>
      <c r="B3179" s="244" t="str">
        <f t="shared" si="49"/>
        <v/>
      </c>
    </row>
    <row r="3180" spans="1:2" x14ac:dyDescent="0.2">
      <c r="A3180" t="str">
        <f>IF(C3180&amp;G3180&amp;D3180&lt;&gt;'Funnel setup'!$K$3&amp;'Funnel setup'!$K$4&amp;'Funnel setup'!$K$6,".",IF(A3179=".",1,A3179+1))</f>
        <v>.</v>
      </c>
      <c r="B3180" s="244" t="str">
        <f t="shared" si="49"/>
        <v/>
      </c>
    </row>
    <row r="3181" spans="1:2" x14ac:dyDescent="0.2">
      <c r="A3181" t="str">
        <f>IF(C3181&amp;G3181&amp;D3181&lt;&gt;'Funnel setup'!$K$3&amp;'Funnel setup'!$K$4&amp;'Funnel setup'!$K$6,".",IF(A3180=".",1,A3180+1))</f>
        <v>.</v>
      </c>
      <c r="B3181" s="244" t="str">
        <f t="shared" si="49"/>
        <v/>
      </c>
    </row>
    <row r="3182" spans="1:2" x14ac:dyDescent="0.2">
      <c r="A3182" t="str">
        <f>IF(C3182&amp;G3182&amp;D3182&lt;&gt;'Funnel setup'!$K$3&amp;'Funnel setup'!$K$4&amp;'Funnel setup'!$K$6,".",IF(A3181=".",1,A3181+1))</f>
        <v>.</v>
      </c>
      <c r="B3182" s="244" t="str">
        <f t="shared" si="49"/>
        <v/>
      </c>
    </row>
    <row r="3183" spans="1:2" x14ac:dyDescent="0.2">
      <c r="A3183" t="str">
        <f>IF(C3183&amp;G3183&amp;D3183&lt;&gt;'Funnel setup'!$K$3&amp;'Funnel setup'!$K$4&amp;'Funnel setup'!$K$6,".",IF(A3182=".",1,A3182+1))</f>
        <v>.</v>
      </c>
      <c r="B3183" s="244" t="str">
        <f t="shared" si="49"/>
        <v/>
      </c>
    </row>
    <row r="3184" spans="1:2" x14ac:dyDescent="0.2">
      <c r="A3184" t="str">
        <f>IF(C3184&amp;G3184&amp;D3184&lt;&gt;'Funnel setup'!$K$3&amp;'Funnel setup'!$K$4&amp;'Funnel setup'!$K$6,".",IF(A3183=".",1,A3183+1))</f>
        <v>.</v>
      </c>
      <c r="B3184" s="244" t="str">
        <f t="shared" si="49"/>
        <v/>
      </c>
    </row>
    <row r="3185" spans="1:2" x14ac:dyDescent="0.2">
      <c r="A3185" t="str">
        <f>IF(C3185&amp;G3185&amp;D3185&lt;&gt;'Funnel setup'!$K$3&amp;'Funnel setup'!$K$4&amp;'Funnel setup'!$K$6,".",IF(A3184=".",1,A3184+1))</f>
        <v>.</v>
      </c>
      <c r="B3185" s="244" t="str">
        <f t="shared" si="49"/>
        <v/>
      </c>
    </row>
    <row r="3186" spans="1:2" x14ac:dyDescent="0.2">
      <c r="A3186" t="str">
        <f>IF(C3186&amp;G3186&amp;D3186&lt;&gt;'Funnel setup'!$K$3&amp;'Funnel setup'!$K$4&amp;'Funnel setup'!$K$6,".",IF(A3185=".",1,A3185+1))</f>
        <v>.</v>
      </c>
      <c r="B3186" s="244" t="str">
        <f t="shared" si="49"/>
        <v/>
      </c>
    </row>
    <row r="3187" spans="1:2" x14ac:dyDescent="0.2">
      <c r="A3187" t="str">
        <f>IF(C3187&amp;G3187&amp;D3187&lt;&gt;'Funnel setup'!$K$3&amp;'Funnel setup'!$K$4&amp;'Funnel setup'!$K$6,".",IF(A3186=".",1,A3186+1))</f>
        <v>.</v>
      </c>
      <c r="B3187" s="244" t="str">
        <f t="shared" si="49"/>
        <v/>
      </c>
    </row>
    <row r="3188" spans="1:2" x14ac:dyDescent="0.2">
      <c r="A3188" t="str">
        <f>IF(C3188&amp;G3188&amp;D3188&lt;&gt;'Funnel setup'!$K$3&amp;'Funnel setup'!$K$4&amp;'Funnel setup'!$K$6,".",IF(A3187=".",1,A3187+1))</f>
        <v>.</v>
      </c>
      <c r="B3188" s="244" t="str">
        <f t="shared" si="49"/>
        <v/>
      </c>
    </row>
    <row r="3189" spans="1:2" x14ac:dyDescent="0.2">
      <c r="A3189" t="str">
        <f>IF(C3189&amp;G3189&amp;D3189&lt;&gt;'Funnel setup'!$K$3&amp;'Funnel setup'!$K$4&amp;'Funnel setup'!$K$6,".",IF(A3188=".",1,A3188+1))</f>
        <v>.</v>
      </c>
      <c r="B3189" s="244" t="str">
        <f t="shared" si="49"/>
        <v/>
      </c>
    </row>
    <row r="3190" spans="1:2" x14ac:dyDescent="0.2">
      <c r="A3190" t="str">
        <f>IF(C3190&amp;G3190&amp;D3190&lt;&gt;'Funnel setup'!$K$3&amp;'Funnel setup'!$K$4&amp;'Funnel setup'!$K$6,".",IF(A3189=".",1,A3189+1))</f>
        <v>.</v>
      </c>
      <c r="B3190" s="244" t="str">
        <f t="shared" si="49"/>
        <v/>
      </c>
    </row>
    <row r="3191" spans="1:2" x14ac:dyDescent="0.2">
      <c r="A3191" t="str">
        <f>IF(C3191&amp;G3191&amp;D3191&lt;&gt;'Funnel setup'!$K$3&amp;'Funnel setup'!$K$4&amp;'Funnel setup'!$K$6,".",IF(A3190=".",1,A3190+1))</f>
        <v>.</v>
      </c>
      <c r="B3191" s="244" t="str">
        <f t="shared" si="49"/>
        <v/>
      </c>
    </row>
    <row r="3192" spans="1:2" x14ac:dyDescent="0.2">
      <c r="A3192" t="str">
        <f>IF(C3192&amp;G3192&amp;D3192&lt;&gt;'Funnel setup'!$K$3&amp;'Funnel setup'!$K$4&amp;'Funnel setup'!$K$6,".",IF(A3191=".",1,A3191+1))</f>
        <v>.</v>
      </c>
      <c r="B3192" s="244" t="str">
        <f t="shared" si="49"/>
        <v/>
      </c>
    </row>
    <row r="3193" spans="1:2" x14ac:dyDescent="0.2">
      <c r="A3193" t="str">
        <f>IF(C3193&amp;G3193&amp;D3193&lt;&gt;'Funnel setup'!$K$3&amp;'Funnel setup'!$K$4&amp;'Funnel setup'!$K$6,".",IF(A3192=".",1,A3192+1))</f>
        <v>.</v>
      </c>
      <c r="B3193" s="244" t="str">
        <f t="shared" si="49"/>
        <v/>
      </c>
    </row>
    <row r="3194" spans="1:2" x14ac:dyDescent="0.2">
      <c r="A3194" t="str">
        <f>IF(C3194&amp;G3194&amp;D3194&lt;&gt;'Funnel setup'!$K$3&amp;'Funnel setup'!$K$4&amp;'Funnel setup'!$K$6,".",IF(A3193=".",1,A3193+1))</f>
        <v>.</v>
      </c>
      <c r="B3194" s="244" t="str">
        <f t="shared" si="49"/>
        <v/>
      </c>
    </row>
    <row r="3195" spans="1:2" x14ac:dyDescent="0.2">
      <c r="A3195" t="str">
        <f>IF(C3195&amp;G3195&amp;D3195&lt;&gt;'Funnel setup'!$K$3&amp;'Funnel setup'!$K$4&amp;'Funnel setup'!$K$6,".",IF(A3194=".",1,A3194+1))</f>
        <v>.</v>
      </c>
      <c r="B3195" s="244" t="str">
        <f t="shared" si="49"/>
        <v/>
      </c>
    </row>
    <row r="3196" spans="1:2" x14ac:dyDescent="0.2">
      <c r="A3196" t="str">
        <f>IF(C3196&amp;G3196&amp;D3196&lt;&gt;'Funnel setup'!$K$3&amp;'Funnel setup'!$K$4&amp;'Funnel setup'!$K$6,".",IF(A3195=".",1,A3195+1))</f>
        <v>.</v>
      </c>
      <c r="B3196" s="244" t="str">
        <f t="shared" si="49"/>
        <v/>
      </c>
    </row>
    <row r="3197" spans="1:2" x14ac:dyDescent="0.2">
      <c r="A3197" t="str">
        <f>IF(C3197&amp;G3197&amp;D3197&lt;&gt;'Funnel setup'!$K$3&amp;'Funnel setup'!$K$4&amp;'Funnel setup'!$K$6,".",IF(A3196=".",1,A3196+1))</f>
        <v>.</v>
      </c>
      <c r="B3197" s="244" t="str">
        <f t="shared" si="49"/>
        <v/>
      </c>
    </row>
    <row r="3198" spans="1:2" x14ac:dyDescent="0.2">
      <c r="A3198" t="str">
        <f>IF(C3198&amp;G3198&amp;D3198&lt;&gt;'Funnel setup'!$K$3&amp;'Funnel setup'!$K$4&amp;'Funnel setup'!$K$6,".",IF(A3197=".",1,A3197+1))</f>
        <v>.</v>
      </c>
      <c r="B3198" s="244" t="str">
        <f t="shared" si="49"/>
        <v/>
      </c>
    </row>
    <row r="3199" spans="1:2" x14ac:dyDescent="0.2">
      <c r="A3199" t="str">
        <f>IF(C3199&amp;G3199&amp;D3199&lt;&gt;'Funnel setup'!$K$3&amp;'Funnel setup'!$K$4&amp;'Funnel setup'!$K$6,".",IF(A3198=".",1,A3198+1))</f>
        <v>.</v>
      </c>
      <c r="B3199" s="244" t="str">
        <f t="shared" si="49"/>
        <v/>
      </c>
    </row>
    <row r="3200" spans="1:2" x14ac:dyDescent="0.2">
      <c r="A3200" t="str">
        <f>IF(C3200&amp;G3200&amp;D3200&lt;&gt;'Funnel setup'!$K$3&amp;'Funnel setup'!$K$4&amp;'Funnel setup'!$K$6,".",IF(A3199=".",1,A3199+1))</f>
        <v>.</v>
      </c>
      <c r="B3200" s="244" t="str">
        <f t="shared" si="49"/>
        <v/>
      </c>
    </row>
    <row r="3201" spans="1:2" x14ac:dyDescent="0.2">
      <c r="A3201" t="str">
        <f>IF(C3201&amp;G3201&amp;D3201&lt;&gt;'Funnel setup'!$K$3&amp;'Funnel setup'!$K$4&amp;'Funnel setup'!$K$6,".",IF(A3200=".",1,A3200+1))</f>
        <v>.</v>
      </c>
      <c r="B3201" s="244" t="str">
        <f t="shared" si="49"/>
        <v/>
      </c>
    </row>
    <row r="3202" spans="1:2" x14ac:dyDescent="0.2">
      <c r="A3202" t="str">
        <f>IF(C3202&amp;G3202&amp;D3202&lt;&gt;'Funnel setup'!$K$3&amp;'Funnel setup'!$K$4&amp;'Funnel setup'!$K$6,".",IF(A3201=".",1,A3201+1))</f>
        <v>.</v>
      </c>
      <c r="B3202" s="244" t="str">
        <f t="shared" ref="B3202:B3265" si="50">C3202&amp;D3202&amp;F3202&amp;G3202</f>
        <v/>
      </c>
    </row>
    <row r="3203" spans="1:2" x14ac:dyDescent="0.2">
      <c r="A3203" t="str">
        <f>IF(C3203&amp;G3203&amp;D3203&lt;&gt;'Funnel setup'!$K$3&amp;'Funnel setup'!$K$4&amp;'Funnel setup'!$K$6,".",IF(A3202=".",1,A3202+1))</f>
        <v>.</v>
      </c>
      <c r="B3203" s="244" t="str">
        <f t="shared" si="50"/>
        <v/>
      </c>
    </row>
    <row r="3204" spans="1:2" x14ac:dyDescent="0.2">
      <c r="A3204" t="str">
        <f>IF(C3204&amp;G3204&amp;D3204&lt;&gt;'Funnel setup'!$K$3&amp;'Funnel setup'!$K$4&amp;'Funnel setup'!$K$6,".",IF(A3203=".",1,A3203+1))</f>
        <v>.</v>
      </c>
      <c r="B3204" s="244" t="str">
        <f t="shared" si="50"/>
        <v/>
      </c>
    </row>
    <row r="3205" spans="1:2" x14ac:dyDescent="0.2">
      <c r="A3205" t="str">
        <f>IF(C3205&amp;G3205&amp;D3205&lt;&gt;'Funnel setup'!$K$3&amp;'Funnel setup'!$K$4&amp;'Funnel setup'!$K$6,".",IF(A3204=".",1,A3204+1))</f>
        <v>.</v>
      </c>
      <c r="B3205" s="244" t="str">
        <f t="shared" si="50"/>
        <v/>
      </c>
    </row>
    <row r="3206" spans="1:2" x14ac:dyDescent="0.2">
      <c r="A3206" t="str">
        <f>IF(C3206&amp;G3206&amp;D3206&lt;&gt;'Funnel setup'!$K$3&amp;'Funnel setup'!$K$4&amp;'Funnel setup'!$K$6,".",IF(A3205=".",1,A3205+1))</f>
        <v>.</v>
      </c>
      <c r="B3206" s="244" t="str">
        <f t="shared" si="50"/>
        <v/>
      </c>
    </row>
    <row r="3207" spans="1:2" x14ac:dyDescent="0.2">
      <c r="A3207" t="str">
        <f>IF(C3207&amp;G3207&amp;D3207&lt;&gt;'Funnel setup'!$K$3&amp;'Funnel setup'!$K$4&amp;'Funnel setup'!$K$6,".",IF(A3206=".",1,A3206+1))</f>
        <v>.</v>
      </c>
      <c r="B3207" s="244" t="str">
        <f t="shared" si="50"/>
        <v/>
      </c>
    </row>
    <row r="3208" spans="1:2" x14ac:dyDescent="0.2">
      <c r="A3208" t="str">
        <f>IF(C3208&amp;G3208&amp;D3208&lt;&gt;'Funnel setup'!$K$3&amp;'Funnel setup'!$K$4&amp;'Funnel setup'!$K$6,".",IF(A3207=".",1,A3207+1))</f>
        <v>.</v>
      </c>
      <c r="B3208" s="244" t="str">
        <f t="shared" si="50"/>
        <v/>
      </c>
    </row>
    <row r="3209" spans="1:2" x14ac:dyDescent="0.2">
      <c r="A3209" t="str">
        <f>IF(C3209&amp;G3209&amp;D3209&lt;&gt;'Funnel setup'!$K$3&amp;'Funnel setup'!$K$4&amp;'Funnel setup'!$K$6,".",IF(A3208=".",1,A3208+1))</f>
        <v>.</v>
      </c>
      <c r="B3209" s="244" t="str">
        <f t="shared" si="50"/>
        <v/>
      </c>
    </row>
    <row r="3210" spans="1:2" x14ac:dyDescent="0.2">
      <c r="A3210" t="str">
        <f>IF(C3210&amp;G3210&amp;D3210&lt;&gt;'Funnel setup'!$K$3&amp;'Funnel setup'!$K$4&amp;'Funnel setup'!$K$6,".",IF(A3209=".",1,A3209+1))</f>
        <v>.</v>
      </c>
      <c r="B3210" s="244" t="str">
        <f t="shared" si="50"/>
        <v/>
      </c>
    </row>
    <row r="3211" spans="1:2" x14ac:dyDescent="0.2">
      <c r="A3211" t="str">
        <f>IF(C3211&amp;G3211&amp;D3211&lt;&gt;'Funnel setup'!$K$3&amp;'Funnel setup'!$K$4&amp;'Funnel setup'!$K$6,".",IF(A3210=".",1,A3210+1))</f>
        <v>.</v>
      </c>
      <c r="B3211" s="244" t="str">
        <f t="shared" si="50"/>
        <v/>
      </c>
    </row>
    <row r="3212" spans="1:2" x14ac:dyDescent="0.2">
      <c r="A3212" t="str">
        <f>IF(C3212&amp;G3212&amp;D3212&lt;&gt;'Funnel setup'!$K$3&amp;'Funnel setup'!$K$4&amp;'Funnel setup'!$K$6,".",IF(A3211=".",1,A3211+1))</f>
        <v>.</v>
      </c>
      <c r="B3212" s="244" t="str">
        <f t="shared" si="50"/>
        <v/>
      </c>
    </row>
    <row r="3213" spans="1:2" x14ac:dyDescent="0.2">
      <c r="A3213" t="str">
        <f>IF(C3213&amp;G3213&amp;D3213&lt;&gt;'Funnel setup'!$K$3&amp;'Funnel setup'!$K$4&amp;'Funnel setup'!$K$6,".",IF(A3212=".",1,A3212+1))</f>
        <v>.</v>
      </c>
      <c r="B3213" s="244" t="str">
        <f t="shared" si="50"/>
        <v/>
      </c>
    </row>
    <row r="3214" spans="1:2" x14ac:dyDescent="0.2">
      <c r="A3214" t="str">
        <f>IF(C3214&amp;G3214&amp;D3214&lt;&gt;'Funnel setup'!$K$3&amp;'Funnel setup'!$K$4&amp;'Funnel setup'!$K$6,".",IF(A3213=".",1,A3213+1))</f>
        <v>.</v>
      </c>
      <c r="B3214" s="244" t="str">
        <f t="shared" si="50"/>
        <v/>
      </c>
    </row>
    <row r="3215" spans="1:2" x14ac:dyDescent="0.2">
      <c r="A3215" t="str">
        <f>IF(C3215&amp;G3215&amp;D3215&lt;&gt;'Funnel setup'!$K$3&amp;'Funnel setup'!$K$4&amp;'Funnel setup'!$K$6,".",IF(A3214=".",1,A3214+1))</f>
        <v>.</v>
      </c>
      <c r="B3215" s="244" t="str">
        <f t="shared" si="50"/>
        <v/>
      </c>
    </row>
    <row r="3216" spans="1:2" x14ac:dyDescent="0.2">
      <c r="A3216" t="str">
        <f>IF(C3216&amp;G3216&amp;D3216&lt;&gt;'Funnel setup'!$K$3&amp;'Funnel setup'!$K$4&amp;'Funnel setup'!$K$6,".",IF(A3215=".",1,A3215+1))</f>
        <v>.</v>
      </c>
      <c r="B3216" s="244" t="str">
        <f t="shared" si="50"/>
        <v/>
      </c>
    </row>
    <row r="3217" spans="1:2" x14ac:dyDescent="0.2">
      <c r="A3217" t="str">
        <f>IF(C3217&amp;G3217&amp;D3217&lt;&gt;'Funnel setup'!$K$3&amp;'Funnel setup'!$K$4&amp;'Funnel setup'!$K$6,".",IF(A3216=".",1,A3216+1))</f>
        <v>.</v>
      </c>
      <c r="B3217" s="244" t="str">
        <f t="shared" si="50"/>
        <v/>
      </c>
    </row>
    <row r="3218" spans="1:2" x14ac:dyDescent="0.2">
      <c r="A3218" t="str">
        <f>IF(C3218&amp;G3218&amp;D3218&lt;&gt;'Funnel setup'!$K$3&amp;'Funnel setup'!$K$4&amp;'Funnel setup'!$K$6,".",IF(A3217=".",1,A3217+1))</f>
        <v>.</v>
      </c>
      <c r="B3218" s="244" t="str">
        <f t="shared" si="50"/>
        <v/>
      </c>
    </row>
    <row r="3219" spans="1:2" x14ac:dyDescent="0.2">
      <c r="A3219" t="str">
        <f>IF(C3219&amp;G3219&amp;D3219&lt;&gt;'Funnel setup'!$K$3&amp;'Funnel setup'!$K$4&amp;'Funnel setup'!$K$6,".",IF(A3218=".",1,A3218+1))</f>
        <v>.</v>
      </c>
      <c r="B3219" s="244" t="str">
        <f t="shared" si="50"/>
        <v/>
      </c>
    </row>
    <row r="3220" spans="1:2" x14ac:dyDescent="0.2">
      <c r="A3220" t="str">
        <f>IF(C3220&amp;G3220&amp;D3220&lt;&gt;'Funnel setup'!$K$3&amp;'Funnel setup'!$K$4&amp;'Funnel setup'!$K$6,".",IF(A3219=".",1,A3219+1))</f>
        <v>.</v>
      </c>
      <c r="B3220" s="244" t="str">
        <f t="shared" si="50"/>
        <v/>
      </c>
    </row>
    <row r="3221" spans="1:2" x14ac:dyDescent="0.2">
      <c r="A3221" t="str">
        <f>IF(C3221&amp;G3221&amp;D3221&lt;&gt;'Funnel setup'!$K$3&amp;'Funnel setup'!$K$4&amp;'Funnel setup'!$K$6,".",IF(A3220=".",1,A3220+1))</f>
        <v>.</v>
      </c>
      <c r="B3221" s="244" t="str">
        <f t="shared" si="50"/>
        <v/>
      </c>
    </row>
    <row r="3222" spans="1:2" x14ac:dyDescent="0.2">
      <c r="A3222" t="str">
        <f>IF(C3222&amp;G3222&amp;D3222&lt;&gt;'Funnel setup'!$K$3&amp;'Funnel setup'!$K$4&amp;'Funnel setup'!$K$6,".",IF(A3221=".",1,A3221+1))</f>
        <v>.</v>
      </c>
      <c r="B3222" s="244" t="str">
        <f t="shared" si="50"/>
        <v/>
      </c>
    </row>
    <row r="3223" spans="1:2" x14ac:dyDescent="0.2">
      <c r="A3223" t="str">
        <f>IF(C3223&amp;G3223&amp;D3223&lt;&gt;'Funnel setup'!$K$3&amp;'Funnel setup'!$K$4&amp;'Funnel setup'!$K$6,".",IF(A3222=".",1,A3222+1))</f>
        <v>.</v>
      </c>
      <c r="B3223" s="244" t="str">
        <f t="shared" si="50"/>
        <v/>
      </c>
    </row>
    <row r="3224" spans="1:2" x14ac:dyDescent="0.2">
      <c r="A3224" t="str">
        <f>IF(C3224&amp;G3224&amp;D3224&lt;&gt;'Funnel setup'!$K$3&amp;'Funnel setup'!$K$4&amp;'Funnel setup'!$K$6,".",IF(A3223=".",1,A3223+1))</f>
        <v>.</v>
      </c>
      <c r="B3224" s="244" t="str">
        <f t="shared" si="50"/>
        <v/>
      </c>
    </row>
    <row r="3225" spans="1:2" x14ac:dyDescent="0.2">
      <c r="A3225" t="str">
        <f>IF(C3225&amp;G3225&amp;D3225&lt;&gt;'Funnel setup'!$K$3&amp;'Funnel setup'!$K$4&amp;'Funnel setup'!$K$6,".",IF(A3224=".",1,A3224+1))</f>
        <v>.</v>
      </c>
      <c r="B3225" s="244" t="str">
        <f t="shared" si="50"/>
        <v/>
      </c>
    </row>
    <row r="3226" spans="1:2" x14ac:dyDescent="0.2">
      <c r="A3226" t="str">
        <f>IF(C3226&amp;G3226&amp;D3226&lt;&gt;'Funnel setup'!$K$3&amp;'Funnel setup'!$K$4&amp;'Funnel setup'!$K$6,".",IF(A3225=".",1,A3225+1))</f>
        <v>.</v>
      </c>
      <c r="B3226" s="244" t="str">
        <f t="shared" si="50"/>
        <v/>
      </c>
    </row>
    <row r="3227" spans="1:2" x14ac:dyDescent="0.2">
      <c r="A3227" t="str">
        <f>IF(C3227&amp;G3227&amp;D3227&lt;&gt;'Funnel setup'!$K$3&amp;'Funnel setup'!$K$4&amp;'Funnel setup'!$K$6,".",IF(A3226=".",1,A3226+1))</f>
        <v>.</v>
      </c>
      <c r="B3227" s="244" t="str">
        <f t="shared" si="50"/>
        <v/>
      </c>
    </row>
    <row r="3228" spans="1:2" x14ac:dyDescent="0.2">
      <c r="A3228" t="str">
        <f>IF(C3228&amp;G3228&amp;D3228&lt;&gt;'Funnel setup'!$K$3&amp;'Funnel setup'!$K$4&amp;'Funnel setup'!$K$6,".",IF(A3227=".",1,A3227+1))</f>
        <v>.</v>
      </c>
      <c r="B3228" s="244" t="str">
        <f t="shared" si="50"/>
        <v/>
      </c>
    </row>
    <row r="3229" spans="1:2" x14ac:dyDescent="0.2">
      <c r="A3229" t="str">
        <f>IF(C3229&amp;G3229&amp;D3229&lt;&gt;'Funnel setup'!$K$3&amp;'Funnel setup'!$K$4&amp;'Funnel setup'!$K$6,".",IF(A3228=".",1,A3228+1))</f>
        <v>.</v>
      </c>
      <c r="B3229" s="244" t="str">
        <f t="shared" si="50"/>
        <v/>
      </c>
    </row>
    <row r="3230" spans="1:2" x14ac:dyDescent="0.2">
      <c r="A3230" t="str">
        <f>IF(C3230&amp;G3230&amp;D3230&lt;&gt;'Funnel setup'!$K$3&amp;'Funnel setup'!$K$4&amp;'Funnel setup'!$K$6,".",IF(A3229=".",1,A3229+1))</f>
        <v>.</v>
      </c>
      <c r="B3230" s="244" t="str">
        <f t="shared" si="50"/>
        <v/>
      </c>
    </row>
    <row r="3231" spans="1:2" x14ac:dyDescent="0.2">
      <c r="A3231" t="str">
        <f>IF(C3231&amp;G3231&amp;D3231&lt;&gt;'Funnel setup'!$K$3&amp;'Funnel setup'!$K$4&amp;'Funnel setup'!$K$6,".",IF(A3230=".",1,A3230+1))</f>
        <v>.</v>
      </c>
      <c r="B3231" s="244" t="str">
        <f t="shared" si="50"/>
        <v/>
      </c>
    </row>
    <row r="3232" spans="1:2" x14ac:dyDescent="0.2">
      <c r="A3232" t="str">
        <f>IF(C3232&amp;G3232&amp;D3232&lt;&gt;'Funnel setup'!$K$3&amp;'Funnel setup'!$K$4&amp;'Funnel setup'!$K$6,".",IF(A3231=".",1,A3231+1))</f>
        <v>.</v>
      </c>
      <c r="B3232" s="244" t="str">
        <f t="shared" si="50"/>
        <v/>
      </c>
    </row>
    <row r="3233" spans="1:2" x14ac:dyDescent="0.2">
      <c r="A3233" t="str">
        <f>IF(C3233&amp;G3233&amp;D3233&lt;&gt;'Funnel setup'!$K$3&amp;'Funnel setup'!$K$4&amp;'Funnel setup'!$K$6,".",IF(A3232=".",1,A3232+1))</f>
        <v>.</v>
      </c>
      <c r="B3233" s="244" t="str">
        <f t="shared" si="50"/>
        <v/>
      </c>
    </row>
    <row r="3234" spans="1:2" x14ac:dyDescent="0.2">
      <c r="A3234" t="str">
        <f>IF(C3234&amp;G3234&amp;D3234&lt;&gt;'Funnel setup'!$K$3&amp;'Funnel setup'!$K$4&amp;'Funnel setup'!$K$6,".",IF(A3233=".",1,A3233+1))</f>
        <v>.</v>
      </c>
      <c r="B3234" s="244" t="str">
        <f t="shared" si="50"/>
        <v/>
      </c>
    </row>
    <row r="3235" spans="1:2" x14ac:dyDescent="0.2">
      <c r="A3235" t="str">
        <f>IF(C3235&amp;G3235&amp;D3235&lt;&gt;'Funnel setup'!$K$3&amp;'Funnel setup'!$K$4&amp;'Funnel setup'!$K$6,".",IF(A3234=".",1,A3234+1))</f>
        <v>.</v>
      </c>
      <c r="B3235" s="244" t="str">
        <f t="shared" si="50"/>
        <v/>
      </c>
    </row>
    <row r="3236" spans="1:2" x14ac:dyDescent="0.2">
      <c r="A3236" t="str">
        <f>IF(C3236&amp;G3236&amp;D3236&lt;&gt;'Funnel setup'!$K$3&amp;'Funnel setup'!$K$4&amp;'Funnel setup'!$K$6,".",IF(A3235=".",1,A3235+1))</f>
        <v>.</v>
      </c>
      <c r="B3236" s="244" t="str">
        <f t="shared" si="50"/>
        <v/>
      </c>
    </row>
    <row r="3237" spans="1:2" x14ac:dyDescent="0.2">
      <c r="A3237" t="str">
        <f>IF(C3237&amp;G3237&amp;D3237&lt;&gt;'Funnel setup'!$K$3&amp;'Funnel setup'!$K$4&amp;'Funnel setup'!$K$6,".",IF(A3236=".",1,A3236+1))</f>
        <v>.</v>
      </c>
      <c r="B3237" s="244" t="str">
        <f t="shared" si="50"/>
        <v/>
      </c>
    </row>
    <row r="3238" spans="1:2" x14ac:dyDescent="0.2">
      <c r="A3238" t="str">
        <f>IF(C3238&amp;G3238&amp;D3238&lt;&gt;'Funnel setup'!$K$3&amp;'Funnel setup'!$K$4&amp;'Funnel setup'!$K$6,".",IF(A3237=".",1,A3237+1))</f>
        <v>.</v>
      </c>
      <c r="B3238" s="244" t="str">
        <f t="shared" si="50"/>
        <v/>
      </c>
    </row>
    <row r="3239" spans="1:2" x14ac:dyDescent="0.2">
      <c r="A3239" t="str">
        <f>IF(C3239&amp;G3239&amp;D3239&lt;&gt;'Funnel setup'!$K$3&amp;'Funnel setup'!$K$4&amp;'Funnel setup'!$K$6,".",IF(A3238=".",1,A3238+1))</f>
        <v>.</v>
      </c>
      <c r="B3239" s="244" t="str">
        <f t="shared" si="50"/>
        <v/>
      </c>
    </row>
    <row r="3240" spans="1:2" x14ac:dyDescent="0.2">
      <c r="A3240" t="str">
        <f>IF(C3240&amp;G3240&amp;D3240&lt;&gt;'Funnel setup'!$K$3&amp;'Funnel setup'!$K$4&amp;'Funnel setup'!$K$6,".",IF(A3239=".",1,A3239+1))</f>
        <v>.</v>
      </c>
      <c r="B3240" s="244" t="str">
        <f t="shared" si="50"/>
        <v/>
      </c>
    </row>
    <row r="3241" spans="1:2" x14ac:dyDescent="0.2">
      <c r="A3241" t="str">
        <f>IF(C3241&amp;G3241&amp;D3241&lt;&gt;'Funnel setup'!$K$3&amp;'Funnel setup'!$K$4&amp;'Funnel setup'!$K$6,".",IF(A3240=".",1,A3240+1))</f>
        <v>.</v>
      </c>
      <c r="B3241" s="244" t="str">
        <f t="shared" si="50"/>
        <v/>
      </c>
    </row>
    <row r="3242" spans="1:2" x14ac:dyDescent="0.2">
      <c r="A3242" t="str">
        <f>IF(C3242&amp;G3242&amp;D3242&lt;&gt;'Funnel setup'!$K$3&amp;'Funnel setup'!$K$4&amp;'Funnel setup'!$K$6,".",IF(A3241=".",1,A3241+1))</f>
        <v>.</v>
      </c>
      <c r="B3242" s="244" t="str">
        <f t="shared" si="50"/>
        <v/>
      </c>
    </row>
    <row r="3243" spans="1:2" x14ac:dyDescent="0.2">
      <c r="A3243" t="str">
        <f>IF(C3243&amp;G3243&amp;D3243&lt;&gt;'Funnel setup'!$K$3&amp;'Funnel setup'!$K$4&amp;'Funnel setup'!$K$6,".",IF(A3242=".",1,A3242+1))</f>
        <v>.</v>
      </c>
      <c r="B3243" s="244" t="str">
        <f t="shared" si="50"/>
        <v/>
      </c>
    </row>
    <row r="3244" spans="1:2" x14ac:dyDescent="0.2">
      <c r="A3244" t="str">
        <f>IF(C3244&amp;G3244&amp;D3244&lt;&gt;'Funnel setup'!$K$3&amp;'Funnel setup'!$K$4&amp;'Funnel setup'!$K$6,".",IF(A3243=".",1,A3243+1))</f>
        <v>.</v>
      </c>
      <c r="B3244" s="244" t="str">
        <f t="shared" si="50"/>
        <v/>
      </c>
    </row>
    <row r="3245" spans="1:2" x14ac:dyDescent="0.2">
      <c r="A3245" t="str">
        <f>IF(C3245&amp;G3245&amp;D3245&lt;&gt;'Funnel setup'!$K$3&amp;'Funnel setup'!$K$4&amp;'Funnel setup'!$K$6,".",IF(A3244=".",1,A3244+1))</f>
        <v>.</v>
      </c>
      <c r="B3245" s="244" t="str">
        <f t="shared" si="50"/>
        <v/>
      </c>
    </row>
    <row r="3246" spans="1:2" x14ac:dyDescent="0.2">
      <c r="A3246" t="str">
        <f>IF(C3246&amp;G3246&amp;D3246&lt;&gt;'Funnel setup'!$K$3&amp;'Funnel setup'!$K$4&amp;'Funnel setup'!$K$6,".",IF(A3245=".",1,A3245+1))</f>
        <v>.</v>
      </c>
      <c r="B3246" s="244" t="str">
        <f t="shared" si="50"/>
        <v/>
      </c>
    </row>
    <row r="3247" spans="1:2" x14ac:dyDescent="0.2">
      <c r="A3247" t="str">
        <f>IF(C3247&amp;G3247&amp;D3247&lt;&gt;'Funnel setup'!$K$3&amp;'Funnel setup'!$K$4&amp;'Funnel setup'!$K$6,".",IF(A3246=".",1,A3246+1))</f>
        <v>.</v>
      </c>
      <c r="B3247" s="244" t="str">
        <f t="shared" si="50"/>
        <v/>
      </c>
    </row>
    <row r="3248" spans="1:2" x14ac:dyDescent="0.2">
      <c r="A3248" t="str">
        <f>IF(C3248&amp;G3248&amp;D3248&lt;&gt;'Funnel setup'!$K$3&amp;'Funnel setup'!$K$4&amp;'Funnel setup'!$K$6,".",IF(A3247=".",1,A3247+1))</f>
        <v>.</v>
      </c>
      <c r="B3248" s="244" t="str">
        <f t="shared" si="50"/>
        <v/>
      </c>
    </row>
    <row r="3249" spans="1:2" x14ac:dyDescent="0.2">
      <c r="A3249" t="str">
        <f>IF(C3249&amp;G3249&amp;D3249&lt;&gt;'Funnel setup'!$K$3&amp;'Funnel setup'!$K$4&amp;'Funnel setup'!$K$6,".",IF(A3248=".",1,A3248+1))</f>
        <v>.</v>
      </c>
      <c r="B3249" s="244" t="str">
        <f t="shared" si="50"/>
        <v/>
      </c>
    </row>
    <row r="3250" spans="1:2" x14ac:dyDescent="0.2">
      <c r="A3250" t="str">
        <f>IF(C3250&amp;G3250&amp;D3250&lt;&gt;'Funnel setup'!$K$3&amp;'Funnel setup'!$K$4&amp;'Funnel setup'!$K$6,".",IF(A3249=".",1,A3249+1))</f>
        <v>.</v>
      </c>
      <c r="B3250" s="244" t="str">
        <f t="shared" si="50"/>
        <v/>
      </c>
    </row>
    <row r="3251" spans="1:2" x14ac:dyDescent="0.2">
      <c r="A3251" t="str">
        <f>IF(C3251&amp;G3251&amp;D3251&lt;&gt;'Funnel setup'!$K$3&amp;'Funnel setup'!$K$4&amp;'Funnel setup'!$K$6,".",IF(A3250=".",1,A3250+1))</f>
        <v>.</v>
      </c>
      <c r="B3251" s="244" t="str">
        <f t="shared" si="50"/>
        <v/>
      </c>
    </row>
    <row r="3252" spans="1:2" x14ac:dyDescent="0.2">
      <c r="A3252" t="str">
        <f>IF(C3252&amp;G3252&amp;D3252&lt;&gt;'Funnel setup'!$K$3&amp;'Funnel setup'!$K$4&amp;'Funnel setup'!$K$6,".",IF(A3251=".",1,A3251+1))</f>
        <v>.</v>
      </c>
      <c r="B3252" s="244" t="str">
        <f t="shared" si="50"/>
        <v/>
      </c>
    </row>
    <row r="3253" spans="1:2" x14ac:dyDescent="0.2">
      <c r="A3253" t="str">
        <f>IF(C3253&amp;G3253&amp;D3253&lt;&gt;'Funnel setup'!$K$3&amp;'Funnel setup'!$K$4&amp;'Funnel setup'!$K$6,".",IF(A3252=".",1,A3252+1))</f>
        <v>.</v>
      </c>
      <c r="B3253" s="244" t="str">
        <f t="shared" si="50"/>
        <v/>
      </c>
    </row>
    <row r="3254" spans="1:2" x14ac:dyDescent="0.2">
      <c r="A3254" t="str">
        <f>IF(C3254&amp;G3254&amp;D3254&lt;&gt;'Funnel setup'!$K$3&amp;'Funnel setup'!$K$4&amp;'Funnel setup'!$K$6,".",IF(A3253=".",1,A3253+1))</f>
        <v>.</v>
      </c>
      <c r="B3254" s="244" t="str">
        <f t="shared" si="50"/>
        <v/>
      </c>
    </row>
    <row r="3255" spans="1:2" x14ac:dyDescent="0.2">
      <c r="A3255" t="str">
        <f>IF(C3255&amp;G3255&amp;D3255&lt;&gt;'Funnel setup'!$K$3&amp;'Funnel setup'!$K$4&amp;'Funnel setup'!$K$6,".",IF(A3254=".",1,A3254+1))</f>
        <v>.</v>
      </c>
      <c r="B3255" s="244" t="str">
        <f t="shared" si="50"/>
        <v/>
      </c>
    </row>
    <row r="3256" spans="1:2" x14ac:dyDescent="0.2">
      <c r="A3256" t="str">
        <f>IF(C3256&amp;G3256&amp;D3256&lt;&gt;'Funnel setup'!$K$3&amp;'Funnel setup'!$K$4&amp;'Funnel setup'!$K$6,".",IF(A3255=".",1,A3255+1))</f>
        <v>.</v>
      </c>
      <c r="B3256" s="244" t="str">
        <f t="shared" si="50"/>
        <v/>
      </c>
    </row>
    <row r="3257" spans="1:2" x14ac:dyDescent="0.2">
      <c r="A3257" t="str">
        <f>IF(C3257&amp;G3257&amp;D3257&lt;&gt;'Funnel setup'!$K$3&amp;'Funnel setup'!$K$4&amp;'Funnel setup'!$K$6,".",IF(A3256=".",1,A3256+1))</f>
        <v>.</v>
      </c>
      <c r="B3257" s="244" t="str">
        <f t="shared" si="50"/>
        <v/>
      </c>
    </row>
    <row r="3258" spans="1:2" x14ac:dyDescent="0.2">
      <c r="A3258" t="str">
        <f>IF(C3258&amp;G3258&amp;D3258&lt;&gt;'Funnel setup'!$K$3&amp;'Funnel setup'!$K$4&amp;'Funnel setup'!$K$6,".",IF(A3257=".",1,A3257+1))</f>
        <v>.</v>
      </c>
      <c r="B3258" s="244" t="str">
        <f t="shared" si="50"/>
        <v/>
      </c>
    </row>
    <row r="3259" spans="1:2" x14ac:dyDescent="0.2">
      <c r="A3259" t="str">
        <f>IF(C3259&amp;G3259&amp;D3259&lt;&gt;'Funnel setup'!$K$3&amp;'Funnel setup'!$K$4&amp;'Funnel setup'!$K$6,".",IF(A3258=".",1,A3258+1))</f>
        <v>.</v>
      </c>
      <c r="B3259" s="244" t="str">
        <f t="shared" si="50"/>
        <v/>
      </c>
    </row>
    <row r="3260" spans="1:2" x14ac:dyDescent="0.2">
      <c r="A3260" t="str">
        <f>IF(C3260&amp;G3260&amp;D3260&lt;&gt;'Funnel setup'!$K$3&amp;'Funnel setup'!$K$4&amp;'Funnel setup'!$K$6,".",IF(A3259=".",1,A3259+1))</f>
        <v>.</v>
      </c>
      <c r="B3260" s="244" t="str">
        <f t="shared" si="50"/>
        <v/>
      </c>
    </row>
    <row r="3261" spans="1:2" x14ac:dyDescent="0.2">
      <c r="A3261" t="str">
        <f>IF(C3261&amp;G3261&amp;D3261&lt;&gt;'Funnel setup'!$K$3&amp;'Funnel setup'!$K$4&amp;'Funnel setup'!$K$6,".",IF(A3260=".",1,A3260+1))</f>
        <v>.</v>
      </c>
      <c r="B3261" s="244" t="str">
        <f t="shared" si="50"/>
        <v/>
      </c>
    </row>
    <row r="3262" spans="1:2" x14ac:dyDescent="0.2">
      <c r="A3262" t="str">
        <f>IF(C3262&amp;G3262&amp;D3262&lt;&gt;'Funnel setup'!$K$3&amp;'Funnel setup'!$K$4&amp;'Funnel setup'!$K$6,".",IF(A3261=".",1,A3261+1))</f>
        <v>.</v>
      </c>
      <c r="B3262" s="244" t="str">
        <f t="shared" si="50"/>
        <v/>
      </c>
    </row>
    <row r="3263" spans="1:2" x14ac:dyDescent="0.2">
      <c r="A3263" t="str">
        <f>IF(C3263&amp;G3263&amp;D3263&lt;&gt;'Funnel setup'!$K$3&amp;'Funnel setup'!$K$4&amp;'Funnel setup'!$K$6,".",IF(A3262=".",1,A3262+1))</f>
        <v>.</v>
      </c>
      <c r="B3263" s="244" t="str">
        <f t="shared" si="50"/>
        <v/>
      </c>
    </row>
    <row r="3264" spans="1:2" x14ac:dyDescent="0.2">
      <c r="A3264" t="str">
        <f>IF(C3264&amp;G3264&amp;D3264&lt;&gt;'Funnel setup'!$K$3&amp;'Funnel setup'!$K$4&amp;'Funnel setup'!$K$6,".",IF(A3263=".",1,A3263+1))</f>
        <v>.</v>
      </c>
      <c r="B3264" s="244" t="str">
        <f t="shared" si="50"/>
        <v/>
      </c>
    </row>
    <row r="3265" spans="1:2" x14ac:dyDescent="0.2">
      <c r="A3265" t="str">
        <f>IF(C3265&amp;G3265&amp;D3265&lt;&gt;'Funnel setup'!$K$3&amp;'Funnel setup'!$K$4&amp;'Funnel setup'!$K$6,".",IF(A3264=".",1,A3264+1))</f>
        <v>.</v>
      </c>
      <c r="B3265" s="244" t="str">
        <f t="shared" si="50"/>
        <v/>
      </c>
    </row>
    <row r="3266" spans="1:2" x14ac:dyDescent="0.2">
      <c r="A3266" t="str">
        <f>IF(C3266&amp;G3266&amp;D3266&lt;&gt;'Funnel setup'!$K$3&amp;'Funnel setup'!$K$4&amp;'Funnel setup'!$K$6,".",IF(A3265=".",1,A3265+1))</f>
        <v>.</v>
      </c>
      <c r="B3266" s="244" t="str">
        <f t="shared" ref="B3266:B3329" si="51">C3266&amp;D3266&amp;F3266&amp;G3266</f>
        <v/>
      </c>
    </row>
    <row r="3267" spans="1:2" x14ac:dyDescent="0.2">
      <c r="A3267" t="str">
        <f>IF(C3267&amp;G3267&amp;D3267&lt;&gt;'Funnel setup'!$K$3&amp;'Funnel setup'!$K$4&amp;'Funnel setup'!$K$6,".",IF(A3266=".",1,A3266+1))</f>
        <v>.</v>
      </c>
      <c r="B3267" s="244" t="str">
        <f t="shared" si="51"/>
        <v/>
      </c>
    </row>
    <row r="3268" spans="1:2" x14ac:dyDescent="0.2">
      <c r="A3268" t="str">
        <f>IF(C3268&amp;G3268&amp;D3268&lt;&gt;'Funnel setup'!$K$3&amp;'Funnel setup'!$K$4&amp;'Funnel setup'!$K$6,".",IF(A3267=".",1,A3267+1))</f>
        <v>.</v>
      </c>
      <c r="B3268" s="244" t="str">
        <f t="shared" si="51"/>
        <v/>
      </c>
    </row>
    <row r="3269" spans="1:2" x14ac:dyDescent="0.2">
      <c r="A3269" t="str">
        <f>IF(C3269&amp;G3269&amp;D3269&lt;&gt;'Funnel setup'!$K$3&amp;'Funnel setup'!$K$4&amp;'Funnel setup'!$K$6,".",IF(A3268=".",1,A3268+1))</f>
        <v>.</v>
      </c>
      <c r="B3269" s="244" t="str">
        <f t="shared" si="51"/>
        <v/>
      </c>
    </row>
    <row r="3270" spans="1:2" x14ac:dyDescent="0.2">
      <c r="A3270" t="str">
        <f>IF(C3270&amp;G3270&amp;D3270&lt;&gt;'Funnel setup'!$K$3&amp;'Funnel setup'!$K$4&amp;'Funnel setup'!$K$6,".",IF(A3269=".",1,A3269+1))</f>
        <v>.</v>
      </c>
      <c r="B3270" s="244" t="str">
        <f t="shared" si="51"/>
        <v/>
      </c>
    </row>
    <row r="3271" spans="1:2" x14ac:dyDescent="0.2">
      <c r="A3271" t="str">
        <f>IF(C3271&amp;G3271&amp;D3271&lt;&gt;'Funnel setup'!$K$3&amp;'Funnel setup'!$K$4&amp;'Funnel setup'!$K$6,".",IF(A3270=".",1,A3270+1))</f>
        <v>.</v>
      </c>
      <c r="B3271" s="244" t="str">
        <f t="shared" si="51"/>
        <v/>
      </c>
    </row>
    <row r="3272" spans="1:2" x14ac:dyDescent="0.2">
      <c r="A3272" t="str">
        <f>IF(C3272&amp;G3272&amp;D3272&lt;&gt;'Funnel setup'!$K$3&amp;'Funnel setup'!$K$4&amp;'Funnel setup'!$K$6,".",IF(A3271=".",1,A3271+1))</f>
        <v>.</v>
      </c>
      <c r="B3272" s="244" t="str">
        <f t="shared" si="51"/>
        <v/>
      </c>
    </row>
    <row r="3273" spans="1:2" x14ac:dyDescent="0.2">
      <c r="A3273" t="str">
        <f>IF(C3273&amp;G3273&amp;D3273&lt;&gt;'Funnel setup'!$K$3&amp;'Funnel setup'!$K$4&amp;'Funnel setup'!$K$6,".",IF(A3272=".",1,A3272+1))</f>
        <v>.</v>
      </c>
      <c r="B3273" s="244" t="str">
        <f t="shared" si="51"/>
        <v/>
      </c>
    </row>
    <row r="3274" spans="1:2" x14ac:dyDescent="0.2">
      <c r="A3274" t="str">
        <f>IF(C3274&amp;G3274&amp;D3274&lt;&gt;'Funnel setup'!$K$3&amp;'Funnel setup'!$K$4&amp;'Funnel setup'!$K$6,".",IF(A3273=".",1,A3273+1))</f>
        <v>.</v>
      </c>
      <c r="B3274" s="244" t="str">
        <f t="shared" si="51"/>
        <v/>
      </c>
    </row>
    <row r="3275" spans="1:2" x14ac:dyDescent="0.2">
      <c r="A3275" t="str">
        <f>IF(C3275&amp;G3275&amp;D3275&lt;&gt;'Funnel setup'!$K$3&amp;'Funnel setup'!$K$4&amp;'Funnel setup'!$K$6,".",IF(A3274=".",1,A3274+1))</f>
        <v>.</v>
      </c>
      <c r="B3275" s="244" t="str">
        <f t="shared" si="51"/>
        <v/>
      </c>
    </row>
    <row r="3276" spans="1:2" x14ac:dyDescent="0.2">
      <c r="A3276" t="str">
        <f>IF(C3276&amp;G3276&amp;D3276&lt;&gt;'Funnel setup'!$K$3&amp;'Funnel setup'!$K$4&amp;'Funnel setup'!$K$6,".",IF(A3275=".",1,A3275+1))</f>
        <v>.</v>
      </c>
      <c r="B3276" s="244" t="str">
        <f t="shared" si="51"/>
        <v/>
      </c>
    </row>
    <row r="3277" spans="1:2" x14ac:dyDescent="0.2">
      <c r="A3277" t="str">
        <f>IF(C3277&amp;G3277&amp;D3277&lt;&gt;'Funnel setup'!$K$3&amp;'Funnel setup'!$K$4&amp;'Funnel setup'!$K$6,".",IF(A3276=".",1,A3276+1))</f>
        <v>.</v>
      </c>
      <c r="B3277" s="244" t="str">
        <f t="shared" si="51"/>
        <v/>
      </c>
    </row>
    <row r="3278" spans="1:2" x14ac:dyDescent="0.2">
      <c r="A3278" t="str">
        <f>IF(C3278&amp;G3278&amp;D3278&lt;&gt;'Funnel setup'!$K$3&amp;'Funnel setup'!$K$4&amp;'Funnel setup'!$K$6,".",IF(A3277=".",1,A3277+1))</f>
        <v>.</v>
      </c>
      <c r="B3278" s="244" t="str">
        <f t="shared" si="51"/>
        <v/>
      </c>
    </row>
    <row r="3279" spans="1:2" x14ac:dyDescent="0.2">
      <c r="A3279" t="str">
        <f>IF(C3279&amp;G3279&amp;D3279&lt;&gt;'Funnel setup'!$K$3&amp;'Funnel setup'!$K$4&amp;'Funnel setup'!$K$6,".",IF(A3278=".",1,A3278+1))</f>
        <v>.</v>
      </c>
      <c r="B3279" s="244" t="str">
        <f t="shared" si="51"/>
        <v/>
      </c>
    </row>
    <row r="3280" spans="1:2" x14ac:dyDescent="0.2">
      <c r="A3280" t="str">
        <f>IF(C3280&amp;G3280&amp;D3280&lt;&gt;'Funnel setup'!$K$3&amp;'Funnel setup'!$K$4&amp;'Funnel setup'!$K$6,".",IF(A3279=".",1,A3279+1))</f>
        <v>.</v>
      </c>
      <c r="B3280" s="244" t="str">
        <f t="shared" si="51"/>
        <v/>
      </c>
    </row>
    <row r="3281" spans="1:2" x14ac:dyDescent="0.2">
      <c r="A3281" t="str">
        <f>IF(C3281&amp;G3281&amp;D3281&lt;&gt;'Funnel setup'!$K$3&amp;'Funnel setup'!$K$4&amp;'Funnel setup'!$K$6,".",IF(A3280=".",1,A3280+1))</f>
        <v>.</v>
      </c>
      <c r="B3281" s="244" t="str">
        <f t="shared" si="51"/>
        <v/>
      </c>
    </row>
    <row r="3282" spans="1:2" x14ac:dyDescent="0.2">
      <c r="A3282" t="str">
        <f>IF(C3282&amp;G3282&amp;D3282&lt;&gt;'Funnel setup'!$K$3&amp;'Funnel setup'!$K$4&amp;'Funnel setup'!$K$6,".",IF(A3281=".",1,A3281+1))</f>
        <v>.</v>
      </c>
      <c r="B3282" s="244" t="str">
        <f t="shared" si="51"/>
        <v/>
      </c>
    </row>
    <row r="3283" spans="1:2" x14ac:dyDescent="0.2">
      <c r="A3283" t="str">
        <f>IF(C3283&amp;G3283&amp;D3283&lt;&gt;'Funnel setup'!$K$3&amp;'Funnel setup'!$K$4&amp;'Funnel setup'!$K$6,".",IF(A3282=".",1,A3282+1))</f>
        <v>.</v>
      </c>
      <c r="B3283" s="244" t="str">
        <f t="shared" si="51"/>
        <v/>
      </c>
    </row>
    <row r="3284" spans="1:2" x14ac:dyDescent="0.2">
      <c r="A3284" t="str">
        <f>IF(C3284&amp;G3284&amp;D3284&lt;&gt;'Funnel setup'!$K$3&amp;'Funnel setup'!$K$4&amp;'Funnel setup'!$K$6,".",IF(A3283=".",1,A3283+1))</f>
        <v>.</v>
      </c>
      <c r="B3284" s="244" t="str">
        <f t="shared" si="51"/>
        <v/>
      </c>
    </row>
    <row r="3285" spans="1:2" x14ac:dyDescent="0.2">
      <c r="A3285" t="str">
        <f>IF(C3285&amp;G3285&amp;D3285&lt;&gt;'Funnel setup'!$K$3&amp;'Funnel setup'!$K$4&amp;'Funnel setup'!$K$6,".",IF(A3284=".",1,A3284+1))</f>
        <v>.</v>
      </c>
      <c r="B3285" s="244" t="str">
        <f t="shared" si="51"/>
        <v/>
      </c>
    </row>
    <row r="3286" spans="1:2" x14ac:dyDescent="0.2">
      <c r="A3286" t="str">
        <f>IF(C3286&amp;G3286&amp;D3286&lt;&gt;'Funnel setup'!$K$3&amp;'Funnel setup'!$K$4&amp;'Funnel setup'!$K$6,".",IF(A3285=".",1,A3285+1))</f>
        <v>.</v>
      </c>
      <c r="B3286" s="244" t="str">
        <f t="shared" si="51"/>
        <v/>
      </c>
    </row>
    <row r="3287" spans="1:2" x14ac:dyDescent="0.2">
      <c r="A3287" t="str">
        <f>IF(C3287&amp;G3287&amp;D3287&lt;&gt;'Funnel setup'!$K$3&amp;'Funnel setup'!$K$4&amp;'Funnel setup'!$K$6,".",IF(A3286=".",1,A3286+1))</f>
        <v>.</v>
      </c>
      <c r="B3287" s="244" t="str">
        <f t="shared" si="51"/>
        <v/>
      </c>
    </row>
    <row r="3288" spans="1:2" x14ac:dyDescent="0.2">
      <c r="A3288" t="str">
        <f>IF(C3288&amp;G3288&amp;D3288&lt;&gt;'Funnel setup'!$K$3&amp;'Funnel setup'!$K$4&amp;'Funnel setup'!$K$6,".",IF(A3287=".",1,A3287+1))</f>
        <v>.</v>
      </c>
      <c r="B3288" s="244" t="str">
        <f t="shared" si="51"/>
        <v/>
      </c>
    </row>
    <row r="3289" spans="1:2" x14ac:dyDescent="0.2">
      <c r="A3289" t="str">
        <f>IF(C3289&amp;G3289&amp;D3289&lt;&gt;'Funnel setup'!$K$3&amp;'Funnel setup'!$K$4&amp;'Funnel setup'!$K$6,".",IF(A3288=".",1,A3288+1))</f>
        <v>.</v>
      </c>
      <c r="B3289" s="244" t="str">
        <f t="shared" si="51"/>
        <v/>
      </c>
    </row>
    <row r="3290" spans="1:2" x14ac:dyDescent="0.2">
      <c r="A3290" t="str">
        <f>IF(C3290&amp;G3290&amp;D3290&lt;&gt;'Funnel setup'!$K$3&amp;'Funnel setup'!$K$4&amp;'Funnel setup'!$K$6,".",IF(A3289=".",1,A3289+1))</f>
        <v>.</v>
      </c>
      <c r="B3290" s="244" t="str">
        <f t="shared" si="51"/>
        <v/>
      </c>
    </row>
    <row r="3291" spans="1:2" x14ac:dyDescent="0.2">
      <c r="A3291" t="str">
        <f>IF(C3291&amp;G3291&amp;D3291&lt;&gt;'Funnel setup'!$K$3&amp;'Funnel setup'!$K$4&amp;'Funnel setup'!$K$6,".",IF(A3290=".",1,A3290+1))</f>
        <v>.</v>
      </c>
      <c r="B3291" s="244" t="str">
        <f t="shared" si="51"/>
        <v/>
      </c>
    </row>
    <row r="3292" spans="1:2" x14ac:dyDescent="0.2">
      <c r="A3292" t="str">
        <f>IF(C3292&amp;G3292&amp;D3292&lt;&gt;'Funnel setup'!$K$3&amp;'Funnel setup'!$K$4&amp;'Funnel setup'!$K$6,".",IF(A3291=".",1,A3291+1))</f>
        <v>.</v>
      </c>
      <c r="B3292" s="244" t="str">
        <f t="shared" si="51"/>
        <v/>
      </c>
    </row>
    <row r="3293" spans="1:2" x14ac:dyDescent="0.2">
      <c r="A3293" t="str">
        <f>IF(C3293&amp;G3293&amp;D3293&lt;&gt;'Funnel setup'!$K$3&amp;'Funnel setup'!$K$4&amp;'Funnel setup'!$K$6,".",IF(A3292=".",1,A3292+1))</f>
        <v>.</v>
      </c>
      <c r="B3293" s="244" t="str">
        <f t="shared" si="51"/>
        <v/>
      </c>
    </row>
    <row r="3294" spans="1:2" x14ac:dyDescent="0.2">
      <c r="A3294" t="str">
        <f>IF(C3294&amp;G3294&amp;D3294&lt;&gt;'Funnel setup'!$K$3&amp;'Funnel setup'!$K$4&amp;'Funnel setup'!$K$6,".",IF(A3293=".",1,A3293+1))</f>
        <v>.</v>
      </c>
      <c r="B3294" s="244" t="str">
        <f t="shared" si="51"/>
        <v/>
      </c>
    </row>
    <row r="3295" spans="1:2" x14ac:dyDescent="0.2">
      <c r="A3295" t="str">
        <f>IF(C3295&amp;G3295&amp;D3295&lt;&gt;'Funnel setup'!$K$3&amp;'Funnel setup'!$K$4&amp;'Funnel setup'!$K$6,".",IF(A3294=".",1,A3294+1))</f>
        <v>.</v>
      </c>
      <c r="B3295" s="244" t="str">
        <f t="shared" si="51"/>
        <v/>
      </c>
    </row>
    <row r="3296" spans="1:2" x14ac:dyDescent="0.2">
      <c r="A3296" t="str">
        <f>IF(C3296&amp;G3296&amp;D3296&lt;&gt;'Funnel setup'!$K$3&amp;'Funnel setup'!$K$4&amp;'Funnel setup'!$K$6,".",IF(A3295=".",1,A3295+1))</f>
        <v>.</v>
      </c>
      <c r="B3296" s="244" t="str">
        <f t="shared" si="51"/>
        <v/>
      </c>
    </row>
    <row r="3297" spans="1:2" x14ac:dyDescent="0.2">
      <c r="A3297" t="str">
        <f>IF(C3297&amp;G3297&amp;D3297&lt;&gt;'Funnel setup'!$K$3&amp;'Funnel setup'!$K$4&amp;'Funnel setup'!$K$6,".",IF(A3296=".",1,A3296+1))</f>
        <v>.</v>
      </c>
      <c r="B3297" s="244" t="str">
        <f t="shared" si="51"/>
        <v/>
      </c>
    </row>
    <row r="3298" spans="1:2" x14ac:dyDescent="0.2">
      <c r="A3298" t="str">
        <f>IF(C3298&amp;G3298&amp;D3298&lt;&gt;'Funnel setup'!$K$3&amp;'Funnel setup'!$K$4&amp;'Funnel setup'!$K$6,".",IF(A3297=".",1,A3297+1))</f>
        <v>.</v>
      </c>
      <c r="B3298" s="244" t="str">
        <f t="shared" si="51"/>
        <v/>
      </c>
    </row>
    <row r="3299" spans="1:2" x14ac:dyDescent="0.2">
      <c r="A3299" t="str">
        <f>IF(C3299&amp;G3299&amp;D3299&lt;&gt;'Funnel setup'!$K$3&amp;'Funnel setup'!$K$4&amp;'Funnel setup'!$K$6,".",IF(A3298=".",1,A3298+1))</f>
        <v>.</v>
      </c>
      <c r="B3299" s="244" t="str">
        <f t="shared" si="51"/>
        <v/>
      </c>
    </row>
    <row r="3300" spans="1:2" x14ac:dyDescent="0.2">
      <c r="A3300" t="str">
        <f>IF(C3300&amp;G3300&amp;D3300&lt;&gt;'Funnel setup'!$K$3&amp;'Funnel setup'!$K$4&amp;'Funnel setup'!$K$6,".",IF(A3299=".",1,A3299+1))</f>
        <v>.</v>
      </c>
      <c r="B3300" s="244" t="str">
        <f t="shared" si="51"/>
        <v/>
      </c>
    </row>
    <row r="3301" spans="1:2" x14ac:dyDescent="0.2">
      <c r="A3301" t="str">
        <f>IF(C3301&amp;G3301&amp;D3301&lt;&gt;'Funnel setup'!$K$3&amp;'Funnel setup'!$K$4&amp;'Funnel setup'!$K$6,".",IF(A3300=".",1,A3300+1))</f>
        <v>.</v>
      </c>
      <c r="B3301" s="244" t="str">
        <f t="shared" si="51"/>
        <v/>
      </c>
    </row>
    <row r="3302" spans="1:2" x14ac:dyDescent="0.2">
      <c r="A3302" t="str">
        <f>IF(C3302&amp;G3302&amp;D3302&lt;&gt;'Funnel setup'!$K$3&amp;'Funnel setup'!$K$4&amp;'Funnel setup'!$K$6,".",IF(A3301=".",1,A3301+1))</f>
        <v>.</v>
      </c>
      <c r="B3302" s="244" t="str">
        <f t="shared" si="51"/>
        <v/>
      </c>
    </row>
    <row r="3303" spans="1:2" x14ac:dyDescent="0.2">
      <c r="A3303" t="str">
        <f>IF(C3303&amp;G3303&amp;D3303&lt;&gt;'Funnel setup'!$K$3&amp;'Funnel setup'!$K$4&amp;'Funnel setup'!$K$6,".",IF(A3302=".",1,A3302+1))</f>
        <v>.</v>
      </c>
      <c r="B3303" s="244" t="str">
        <f t="shared" si="51"/>
        <v/>
      </c>
    </row>
    <row r="3304" spans="1:2" x14ac:dyDescent="0.2">
      <c r="A3304" t="str">
        <f>IF(C3304&amp;G3304&amp;D3304&lt;&gt;'Funnel setup'!$K$3&amp;'Funnel setup'!$K$4&amp;'Funnel setup'!$K$6,".",IF(A3303=".",1,A3303+1))</f>
        <v>.</v>
      </c>
      <c r="B3304" s="244" t="str">
        <f t="shared" si="51"/>
        <v/>
      </c>
    </row>
    <row r="3305" spans="1:2" x14ac:dyDescent="0.2">
      <c r="A3305" t="str">
        <f>IF(C3305&amp;G3305&amp;D3305&lt;&gt;'Funnel setup'!$K$3&amp;'Funnel setup'!$K$4&amp;'Funnel setup'!$K$6,".",IF(A3304=".",1,A3304+1))</f>
        <v>.</v>
      </c>
      <c r="B3305" s="244" t="str">
        <f t="shared" si="51"/>
        <v/>
      </c>
    </row>
    <row r="3306" spans="1:2" x14ac:dyDescent="0.2">
      <c r="A3306" t="str">
        <f>IF(C3306&amp;G3306&amp;D3306&lt;&gt;'Funnel setup'!$K$3&amp;'Funnel setup'!$K$4&amp;'Funnel setup'!$K$6,".",IF(A3305=".",1,A3305+1))</f>
        <v>.</v>
      </c>
      <c r="B3306" s="244" t="str">
        <f t="shared" si="51"/>
        <v/>
      </c>
    </row>
    <row r="3307" spans="1:2" x14ac:dyDescent="0.2">
      <c r="A3307" t="str">
        <f>IF(C3307&amp;G3307&amp;D3307&lt;&gt;'Funnel setup'!$K$3&amp;'Funnel setup'!$K$4&amp;'Funnel setup'!$K$6,".",IF(A3306=".",1,A3306+1))</f>
        <v>.</v>
      </c>
      <c r="B3307" s="244" t="str">
        <f t="shared" si="51"/>
        <v/>
      </c>
    </row>
    <row r="3308" spans="1:2" x14ac:dyDescent="0.2">
      <c r="A3308" t="str">
        <f>IF(C3308&amp;G3308&amp;D3308&lt;&gt;'Funnel setup'!$K$3&amp;'Funnel setup'!$K$4&amp;'Funnel setup'!$K$6,".",IF(A3307=".",1,A3307+1))</f>
        <v>.</v>
      </c>
      <c r="B3308" s="244" t="str">
        <f t="shared" si="51"/>
        <v/>
      </c>
    </row>
    <row r="3309" spans="1:2" x14ac:dyDescent="0.2">
      <c r="A3309" t="str">
        <f>IF(C3309&amp;G3309&amp;D3309&lt;&gt;'Funnel setup'!$K$3&amp;'Funnel setup'!$K$4&amp;'Funnel setup'!$K$6,".",IF(A3308=".",1,A3308+1))</f>
        <v>.</v>
      </c>
      <c r="B3309" s="244" t="str">
        <f t="shared" si="51"/>
        <v/>
      </c>
    </row>
    <row r="3310" spans="1:2" x14ac:dyDescent="0.2">
      <c r="A3310" t="str">
        <f>IF(C3310&amp;G3310&amp;D3310&lt;&gt;'Funnel setup'!$K$3&amp;'Funnel setup'!$K$4&amp;'Funnel setup'!$K$6,".",IF(A3309=".",1,A3309+1))</f>
        <v>.</v>
      </c>
      <c r="B3310" s="244" t="str">
        <f t="shared" si="51"/>
        <v/>
      </c>
    </row>
    <row r="3311" spans="1:2" x14ac:dyDescent="0.2">
      <c r="A3311" t="str">
        <f>IF(C3311&amp;G3311&amp;D3311&lt;&gt;'Funnel setup'!$K$3&amp;'Funnel setup'!$K$4&amp;'Funnel setup'!$K$6,".",IF(A3310=".",1,A3310+1))</f>
        <v>.</v>
      </c>
      <c r="B3311" s="244" t="str">
        <f t="shared" si="51"/>
        <v/>
      </c>
    </row>
    <row r="3312" spans="1:2" x14ac:dyDescent="0.2">
      <c r="A3312" t="str">
        <f>IF(C3312&amp;G3312&amp;D3312&lt;&gt;'Funnel setup'!$K$3&amp;'Funnel setup'!$K$4&amp;'Funnel setup'!$K$6,".",IF(A3311=".",1,A3311+1))</f>
        <v>.</v>
      </c>
      <c r="B3312" s="244" t="str">
        <f t="shared" si="51"/>
        <v/>
      </c>
    </row>
    <row r="3313" spans="1:2" x14ac:dyDescent="0.2">
      <c r="A3313" t="str">
        <f>IF(C3313&amp;G3313&amp;D3313&lt;&gt;'Funnel setup'!$K$3&amp;'Funnel setup'!$K$4&amp;'Funnel setup'!$K$6,".",IF(A3312=".",1,A3312+1))</f>
        <v>.</v>
      </c>
      <c r="B3313" s="244" t="str">
        <f t="shared" si="51"/>
        <v/>
      </c>
    </row>
    <row r="3314" spans="1:2" x14ac:dyDescent="0.2">
      <c r="A3314" t="str">
        <f>IF(C3314&amp;G3314&amp;D3314&lt;&gt;'Funnel setup'!$K$3&amp;'Funnel setup'!$K$4&amp;'Funnel setup'!$K$6,".",IF(A3313=".",1,A3313+1))</f>
        <v>.</v>
      </c>
      <c r="B3314" s="244" t="str">
        <f t="shared" si="51"/>
        <v/>
      </c>
    </row>
    <row r="3315" spans="1:2" x14ac:dyDescent="0.2">
      <c r="A3315" t="str">
        <f>IF(C3315&amp;G3315&amp;D3315&lt;&gt;'Funnel setup'!$K$3&amp;'Funnel setup'!$K$4&amp;'Funnel setup'!$K$6,".",IF(A3314=".",1,A3314+1))</f>
        <v>.</v>
      </c>
      <c r="B3315" s="244" t="str">
        <f t="shared" si="51"/>
        <v/>
      </c>
    </row>
    <row r="3316" spans="1:2" x14ac:dyDescent="0.2">
      <c r="A3316" t="str">
        <f>IF(C3316&amp;G3316&amp;D3316&lt;&gt;'Funnel setup'!$K$3&amp;'Funnel setup'!$K$4&amp;'Funnel setup'!$K$6,".",IF(A3315=".",1,A3315+1))</f>
        <v>.</v>
      </c>
      <c r="B3316" s="244" t="str">
        <f t="shared" si="51"/>
        <v/>
      </c>
    </row>
    <row r="3317" spans="1:2" x14ac:dyDescent="0.2">
      <c r="A3317" t="str">
        <f>IF(C3317&amp;G3317&amp;D3317&lt;&gt;'Funnel setup'!$K$3&amp;'Funnel setup'!$K$4&amp;'Funnel setup'!$K$6,".",IF(A3316=".",1,A3316+1))</f>
        <v>.</v>
      </c>
      <c r="B3317" s="244" t="str">
        <f t="shared" si="51"/>
        <v/>
      </c>
    </row>
    <row r="3318" spans="1:2" x14ac:dyDescent="0.2">
      <c r="A3318" t="str">
        <f>IF(C3318&amp;G3318&amp;D3318&lt;&gt;'Funnel setup'!$K$3&amp;'Funnel setup'!$K$4&amp;'Funnel setup'!$K$6,".",IF(A3317=".",1,A3317+1))</f>
        <v>.</v>
      </c>
      <c r="B3318" s="244" t="str">
        <f t="shared" si="51"/>
        <v/>
      </c>
    </row>
    <row r="3319" spans="1:2" x14ac:dyDescent="0.2">
      <c r="A3319" t="str">
        <f>IF(C3319&amp;G3319&amp;D3319&lt;&gt;'Funnel setup'!$K$3&amp;'Funnel setup'!$K$4&amp;'Funnel setup'!$K$6,".",IF(A3318=".",1,A3318+1))</f>
        <v>.</v>
      </c>
      <c r="B3319" s="244" t="str">
        <f t="shared" si="51"/>
        <v/>
      </c>
    </row>
    <row r="3320" spans="1:2" x14ac:dyDescent="0.2">
      <c r="A3320" t="str">
        <f>IF(C3320&amp;G3320&amp;D3320&lt;&gt;'Funnel setup'!$K$3&amp;'Funnel setup'!$K$4&amp;'Funnel setup'!$K$6,".",IF(A3319=".",1,A3319+1))</f>
        <v>.</v>
      </c>
      <c r="B3320" s="244" t="str">
        <f t="shared" si="51"/>
        <v/>
      </c>
    </row>
    <row r="3321" spans="1:2" x14ac:dyDescent="0.2">
      <c r="A3321" t="str">
        <f>IF(C3321&amp;G3321&amp;D3321&lt;&gt;'Funnel setup'!$K$3&amp;'Funnel setup'!$K$4&amp;'Funnel setup'!$K$6,".",IF(A3320=".",1,A3320+1))</f>
        <v>.</v>
      </c>
      <c r="B3321" s="244" t="str">
        <f t="shared" si="51"/>
        <v/>
      </c>
    </row>
    <row r="3322" spans="1:2" x14ac:dyDescent="0.2">
      <c r="A3322" t="str">
        <f>IF(C3322&amp;G3322&amp;D3322&lt;&gt;'Funnel setup'!$K$3&amp;'Funnel setup'!$K$4&amp;'Funnel setup'!$K$6,".",IF(A3321=".",1,A3321+1))</f>
        <v>.</v>
      </c>
      <c r="B3322" s="244" t="str">
        <f t="shared" si="51"/>
        <v/>
      </c>
    </row>
    <row r="3323" spans="1:2" x14ac:dyDescent="0.2">
      <c r="A3323" t="str">
        <f>IF(C3323&amp;G3323&amp;D3323&lt;&gt;'Funnel setup'!$K$3&amp;'Funnel setup'!$K$4&amp;'Funnel setup'!$K$6,".",IF(A3322=".",1,A3322+1))</f>
        <v>.</v>
      </c>
      <c r="B3323" s="244" t="str">
        <f t="shared" si="51"/>
        <v/>
      </c>
    </row>
    <row r="3324" spans="1:2" x14ac:dyDescent="0.2">
      <c r="A3324" t="str">
        <f>IF(C3324&amp;G3324&amp;D3324&lt;&gt;'Funnel setup'!$K$3&amp;'Funnel setup'!$K$4&amp;'Funnel setup'!$K$6,".",IF(A3323=".",1,A3323+1))</f>
        <v>.</v>
      </c>
      <c r="B3324" s="244" t="str">
        <f t="shared" si="51"/>
        <v/>
      </c>
    </row>
    <row r="3325" spans="1:2" x14ac:dyDescent="0.2">
      <c r="A3325" t="str">
        <f>IF(C3325&amp;G3325&amp;D3325&lt;&gt;'Funnel setup'!$K$3&amp;'Funnel setup'!$K$4&amp;'Funnel setup'!$K$6,".",IF(A3324=".",1,A3324+1))</f>
        <v>.</v>
      </c>
      <c r="B3325" s="244" t="str">
        <f t="shared" si="51"/>
        <v/>
      </c>
    </row>
    <row r="3326" spans="1:2" x14ac:dyDescent="0.2">
      <c r="A3326" t="str">
        <f>IF(C3326&amp;G3326&amp;D3326&lt;&gt;'Funnel setup'!$K$3&amp;'Funnel setup'!$K$4&amp;'Funnel setup'!$K$6,".",IF(A3325=".",1,A3325+1))</f>
        <v>.</v>
      </c>
      <c r="B3326" s="244" t="str">
        <f t="shared" si="51"/>
        <v/>
      </c>
    </row>
    <row r="3327" spans="1:2" x14ac:dyDescent="0.2">
      <c r="A3327" t="str">
        <f>IF(C3327&amp;G3327&amp;D3327&lt;&gt;'Funnel setup'!$K$3&amp;'Funnel setup'!$K$4&amp;'Funnel setup'!$K$6,".",IF(A3326=".",1,A3326+1))</f>
        <v>.</v>
      </c>
      <c r="B3327" s="244" t="str">
        <f t="shared" si="51"/>
        <v/>
      </c>
    </row>
    <row r="3328" spans="1:2" x14ac:dyDescent="0.2">
      <c r="A3328" t="str">
        <f>IF(C3328&amp;G3328&amp;D3328&lt;&gt;'Funnel setup'!$K$3&amp;'Funnel setup'!$K$4&amp;'Funnel setup'!$K$6,".",IF(A3327=".",1,A3327+1))</f>
        <v>.</v>
      </c>
      <c r="B3328" s="244" t="str">
        <f t="shared" si="51"/>
        <v/>
      </c>
    </row>
    <row r="3329" spans="1:2" x14ac:dyDescent="0.2">
      <c r="A3329" t="str">
        <f>IF(C3329&amp;G3329&amp;D3329&lt;&gt;'Funnel setup'!$K$3&amp;'Funnel setup'!$K$4&amp;'Funnel setup'!$K$6,".",IF(A3328=".",1,A3328+1))</f>
        <v>.</v>
      </c>
      <c r="B3329" s="244" t="str">
        <f t="shared" si="51"/>
        <v/>
      </c>
    </row>
    <row r="3330" spans="1:2" x14ac:dyDescent="0.2">
      <c r="A3330" t="str">
        <f>IF(C3330&amp;G3330&amp;D3330&lt;&gt;'Funnel setup'!$K$3&amp;'Funnel setup'!$K$4&amp;'Funnel setup'!$K$6,".",IF(A3329=".",1,A3329+1))</f>
        <v>.</v>
      </c>
      <c r="B3330" s="244" t="str">
        <f t="shared" ref="B3330:B3393" si="52">C3330&amp;D3330&amp;F3330&amp;G3330</f>
        <v/>
      </c>
    </row>
    <row r="3331" spans="1:2" x14ac:dyDescent="0.2">
      <c r="A3331" t="str">
        <f>IF(C3331&amp;G3331&amp;D3331&lt;&gt;'Funnel setup'!$K$3&amp;'Funnel setup'!$K$4&amp;'Funnel setup'!$K$6,".",IF(A3330=".",1,A3330+1))</f>
        <v>.</v>
      </c>
      <c r="B3331" s="244" t="str">
        <f t="shared" si="52"/>
        <v/>
      </c>
    </row>
    <row r="3332" spans="1:2" x14ac:dyDescent="0.2">
      <c r="A3332" t="str">
        <f>IF(C3332&amp;G3332&amp;D3332&lt;&gt;'Funnel setup'!$K$3&amp;'Funnel setup'!$K$4&amp;'Funnel setup'!$K$6,".",IF(A3331=".",1,A3331+1))</f>
        <v>.</v>
      </c>
      <c r="B3332" s="244" t="str">
        <f t="shared" si="52"/>
        <v/>
      </c>
    </row>
    <row r="3333" spans="1:2" x14ac:dyDescent="0.2">
      <c r="A3333" t="str">
        <f>IF(C3333&amp;G3333&amp;D3333&lt;&gt;'Funnel setup'!$K$3&amp;'Funnel setup'!$K$4&amp;'Funnel setup'!$K$6,".",IF(A3332=".",1,A3332+1))</f>
        <v>.</v>
      </c>
      <c r="B3333" s="244" t="str">
        <f t="shared" si="52"/>
        <v/>
      </c>
    </row>
    <row r="3334" spans="1:2" x14ac:dyDescent="0.2">
      <c r="A3334" t="str">
        <f>IF(C3334&amp;G3334&amp;D3334&lt;&gt;'Funnel setup'!$K$3&amp;'Funnel setup'!$K$4&amp;'Funnel setup'!$K$6,".",IF(A3333=".",1,A3333+1))</f>
        <v>.</v>
      </c>
      <c r="B3334" s="244" t="str">
        <f t="shared" si="52"/>
        <v/>
      </c>
    </row>
    <row r="3335" spans="1:2" x14ac:dyDescent="0.2">
      <c r="A3335" t="str">
        <f>IF(C3335&amp;G3335&amp;D3335&lt;&gt;'Funnel setup'!$K$3&amp;'Funnel setup'!$K$4&amp;'Funnel setup'!$K$6,".",IF(A3334=".",1,A3334+1))</f>
        <v>.</v>
      </c>
      <c r="B3335" s="244" t="str">
        <f t="shared" si="52"/>
        <v/>
      </c>
    </row>
    <row r="3336" spans="1:2" x14ac:dyDescent="0.2">
      <c r="A3336" t="str">
        <f>IF(C3336&amp;G3336&amp;D3336&lt;&gt;'Funnel setup'!$K$3&amp;'Funnel setup'!$K$4&amp;'Funnel setup'!$K$6,".",IF(A3335=".",1,A3335+1))</f>
        <v>.</v>
      </c>
      <c r="B3336" s="244" t="str">
        <f t="shared" si="52"/>
        <v/>
      </c>
    </row>
    <row r="3337" spans="1:2" x14ac:dyDescent="0.2">
      <c r="A3337" t="str">
        <f>IF(C3337&amp;G3337&amp;D3337&lt;&gt;'Funnel setup'!$K$3&amp;'Funnel setup'!$K$4&amp;'Funnel setup'!$K$6,".",IF(A3336=".",1,A3336+1))</f>
        <v>.</v>
      </c>
      <c r="B3337" s="244" t="str">
        <f t="shared" si="52"/>
        <v/>
      </c>
    </row>
    <row r="3338" spans="1:2" x14ac:dyDescent="0.2">
      <c r="A3338" t="str">
        <f>IF(C3338&amp;G3338&amp;D3338&lt;&gt;'Funnel setup'!$K$3&amp;'Funnel setup'!$K$4&amp;'Funnel setup'!$K$6,".",IF(A3337=".",1,A3337+1))</f>
        <v>.</v>
      </c>
      <c r="B3338" s="244" t="str">
        <f t="shared" si="52"/>
        <v/>
      </c>
    </row>
    <row r="3339" spans="1:2" x14ac:dyDescent="0.2">
      <c r="A3339" t="str">
        <f>IF(C3339&amp;G3339&amp;D3339&lt;&gt;'Funnel setup'!$K$3&amp;'Funnel setup'!$K$4&amp;'Funnel setup'!$K$6,".",IF(A3338=".",1,A3338+1))</f>
        <v>.</v>
      </c>
      <c r="B3339" s="244" t="str">
        <f t="shared" si="52"/>
        <v/>
      </c>
    </row>
    <row r="3340" spans="1:2" x14ac:dyDescent="0.2">
      <c r="A3340" t="str">
        <f>IF(C3340&amp;G3340&amp;D3340&lt;&gt;'Funnel setup'!$K$3&amp;'Funnel setup'!$K$4&amp;'Funnel setup'!$K$6,".",IF(A3339=".",1,A3339+1))</f>
        <v>.</v>
      </c>
      <c r="B3340" s="244" t="str">
        <f t="shared" si="52"/>
        <v/>
      </c>
    </row>
    <row r="3341" spans="1:2" x14ac:dyDescent="0.2">
      <c r="A3341" t="str">
        <f>IF(C3341&amp;G3341&amp;D3341&lt;&gt;'Funnel setup'!$K$3&amp;'Funnel setup'!$K$4&amp;'Funnel setup'!$K$6,".",IF(A3340=".",1,A3340+1))</f>
        <v>.</v>
      </c>
      <c r="B3341" s="244" t="str">
        <f t="shared" si="52"/>
        <v/>
      </c>
    </row>
    <row r="3342" spans="1:2" x14ac:dyDescent="0.2">
      <c r="A3342" t="str">
        <f>IF(C3342&amp;G3342&amp;D3342&lt;&gt;'Funnel setup'!$K$3&amp;'Funnel setup'!$K$4&amp;'Funnel setup'!$K$6,".",IF(A3341=".",1,A3341+1))</f>
        <v>.</v>
      </c>
      <c r="B3342" s="244" t="str">
        <f t="shared" si="52"/>
        <v/>
      </c>
    </row>
    <row r="3343" spans="1:2" x14ac:dyDescent="0.2">
      <c r="A3343" t="str">
        <f>IF(C3343&amp;G3343&amp;D3343&lt;&gt;'Funnel setup'!$K$3&amp;'Funnel setup'!$K$4&amp;'Funnel setup'!$K$6,".",IF(A3342=".",1,A3342+1))</f>
        <v>.</v>
      </c>
      <c r="B3343" s="244" t="str">
        <f t="shared" si="52"/>
        <v/>
      </c>
    </row>
    <row r="3344" spans="1:2" x14ac:dyDescent="0.2">
      <c r="A3344" t="str">
        <f>IF(C3344&amp;G3344&amp;D3344&lt;&gt;'Funnel setup'!$K$3&amp;'Funnel setup'!$K$4&amp;'Funnel setup'!$K$6,".",IF(A3343=".",1,A3343+1))</f>
        <v>.</v>
      </c>
      <c r="B3344" s="244" t="str">
        <f t="shared" si="52"/>
        <v/>
      </c>
    </row>
    <row r="3345" spans="1:2" x14ac:dyDescent="0.2">
      <c r="A3345" t="str">
        <f>IF(C3345&amp;G3345&amp;D3345&lt;&gt;'Funnel setup'!$K$3&amp;'Funnel setup'!$K$4&amp;'Funnel setup'!$K$6,".",IF(A3344=".",1,A3344+1))</f>
        <v>.</v>
      </c>
      <c r="B3345" s="244" t="str">
        <f t="shared" si="52"/>
        <v/>
      </c>
    </row>
    <row r="3346" spans="1:2" x14ac:dyDescent="0.2">
      <c r="A3346" t="str">
        <f>IF(C3346&amp;G3346&amp;D3346&lt;&gt;'Funnel setup'!$K$3&amp;'Funnel setup'!$K$4&amp;'Funnel setup'!$K$6,".",IF(A3345=".",1,A3345+1))</f>
        <v>.</v>
      </c>
      <c r="B3346" s="244" t="str">
        <f t="shared" si="52"/>
        <v/>
      </c>
    </row>
    <row r="3347" spans="1:2" x14ac:dyDescent="0.2">
      <c r="A3347" t="str">
        <f>IF(C3347&amp;G3347&amp;D3347&lt;&gt;'Funnel setup'!$K$3&amp;'Funnel setup'!$K$4&amp;'Funnel setup'!$K$6,".",IF(A3346=".",1,A3346+1))</f>
        <v>.</v>
      </c>
      <c r="B3347" s="244" t="str">
        <f t="shared" si="52"/>
        <v/>
      </c>
    </row>
    <row r="3348" spans="1:2" x14ac:dyDescent="0.2">
      <c r="A3348" t="str">
        <f>IF(C3348&amp;G3348&amp;D3348&lt;&gt;'Funnel setup'!$K$3&amp;'Funnel setup'!$K$4&amp;'Funnel setup'!$K$6,".",IF(A3347=".",1,A3347+1))</f>
        <v>.</v>
      </c>
      <c r="B3348" s="244" t="str">
        <f t="shared" si="52"/>
        <v/>
      </c>
    </row>
    <row r="3349" spans="1:2" x14ac:dyDescent="0.2">
      <c r="A3349" t="str">
        <f>IF(C3349&amp;G3349&amp;D3349&lt;&gt;'Funnel setup'!$K$3&amp;'Funnel setup'!$K$4&amp;'Funnel setup'!$K$6,".",IF(A3348=".",1,A3348+1))</f>
        <v>.</v>
      </c>
      <c r="B3349" s="244" t="str">
        <f t="shared" si="52"/>
        <v/>
      </c>
    </row>
    <row r="3350" spans="1:2" x14ac:dyDescent="0.2">
      <c r="A3350" t="str">
        <f>IF(C3350&amp;G3350&amp;D3350&lt;&gt;'Funnel setup'!$K$3&amp;'Funnel setup'!$K$4&amp;'Funnel setup'!$K$6,".",IF(A3349=".",1,A3349+1))</f>
        <v>.</v>
      </c>
      <c r="B3350" s="244" t="str">
        <f t="shared" si="52"/>
        <v/>
      </c>
    </row>
    <row r="3351" spans="1:2" x14ac:dyDescent="0.2">
      <c r="A3351" t="str">
        <f>IF(C3351&amp;G3351&amp;D3351&lt;&gt;'Funnel setup'!$K$3&amp;'Funnel setup'!$K$4&amp;'Funnel setup'!$K$6,".",IF(A3350=".",1,A3350+1))</f>
        <v>.</v>
      </c>
      <c r="B3351" s="244" t="str">
        <f t="shared" si="52"/>
        <v/>
      </c>
    </row>
    <row r="3352" spans="1:2" x14ac:dyDescent="0.2">
      <c r="A3352" t="str">
        <f>IF(C3352&amp;G3352&amp;D3352&lt;&gt;'Funnel setup'!$K$3&amp;'Funnel setup'!$K$4&amp;'Funnel setup'!$K$6,".",IF(A3351=".",1,A3351+1))</f>
        <v>.</v>
      </c>
      <c r="B3352" s="244" t="str">
        <f t="shared" si="52"/>
        <v/>
      </c>
    </row>
    <row r="3353" spans="1:2" x14ac:dyDescent="0.2">
      <c r="A3353" t="str">
        <f>IF(C3353&amp;G3353&amp;D3353&lt;&gt;'Funnel setup'!$K$3&amp;'Funnel setup'!$K$4&amp;'Funnel setup'!$K$6,".",IF(A3352=".",1,A3352+1))</f>
        <v>.</v>
      </c>
      <c r="B3353" s="244" t="str">
        <f t="shared" si="52"/>
        <v/>
      </c>
    </row>
    <row r="3354" spans="1:2" x14ac:dyDescent="0.2">
      <c r="A3354" t="str">
        <f>IF(C3354&amp;G3354&amp;D3354&lt;&gt;'Funnel setup'!$K$3&amp;'Funnel setup'!$K$4&amp;'Funnel setup'!$K$6,".",IF(A3353=".",1,A3353+1))</f>
        <v>.</v>
      </c>
      <c r="B3354" s="244" t="str">
        <f t="shared" si="52"/>
        <v/>
      </c>
    </row>
    <row r="3355" spans="1:2" x14ac:dyDescent="0.2">
      <c r="A3355" t="str">
        <f>IF(C3355&amp;G3355&amp;D3355&lt;&gt;'Funnel setup'!$K$3&amp;'Funnel setup'!$K$4&amp;'Funnel setup'!$K$6,".",IF(A3354=".",1,A3354+1))</f>
        <v>.</v>
      </c>
      <c r="B3355" s="244" t="str">
        <f t="shared" si="52"/>
        <v/>
      </c>
    </row>
    <row r="3356" spans="1:2" x14ac:dyDescent="0.2">
      <c r="A3356" t="str">
        <f>IF(C3356&amp;G3356&amp;D3356&lt;&gt;'Funnel setup'!$K$3&amp;'Funnel setup'!$K$4&amp;'Funnel setup'!$K$6,".",IF(A3355=".",1,A3355+1))</f>
        <v>.</v>
      </c>
      <c r="B3356" s="244" t="str">
        <f t="shared" si="52"/>
        <v/>
      </c>
    </row>
    <row r="3357" spans="1:2" x14ac:dyDescent="0.2">
      <c r="A3357" t="str">
        <f>IF(C3357&amp;G3357&amp;D3357&lt;&gt;'Funnel setup'!$K$3&amp;'Funnel setup'!$K$4&amp;'Funnel setup'!$K$6,".",IF(A3356=".",1,A3356+1))</f>
        <v>.</v>
      </c>
      <c r="B3357" s="244" t="str">
        <f t="shared" si="52"/>
        <v/>
      </c>
    </row>
    <row r="3358" spans="1:2" x14ac:dyDescent="0.2">
      <c r="A3358" t="str">
        <f>IF(C3358&amp;G3358&amp;D3358&lt;&gt;'Funnel setup'!$K$3&amp;'Funnel setup'!$K$4&amp;'Funnel setup'!$K$6,".",IF(A3357=".",1,A3357+1))</f>
        <v>.</v>
      </c>
      <c r="B3358" s="244" t="str">
        <f t="shared" si="52"/>
        <v/>
      </c>
    </row>
    <row r="3359" spans="1:2" x14ac:dyDescent="0.2">
      <c r="A3359" t="str">
        <f>IF(C3359&amp;G3359&amp;D3359&lt;&gt;'Funnel setup'!$K$3&amp;'Funnel setup'!$K$4&amp;'Funnel setup'!$K$6,".",IF(A3358=".",1,A3358+1))</f>
        <v>.</v>
      </c>
      <c r="B3359" s="244" t="str">
        <f t="shared" si="52"/>
        <v/>
      </c>
    </row>
    <row r="3360" spans="1:2" x14ac:dyDescent="0.2">
      <c r="A3360" t="str">
        <f>IF(C3360&amp;G3360&amp;D3360&lt;&gt;'Funnel setup'!$K$3&amp;'Funnel setup'!$K$4&amp;'Funnel setup'!$K$6,".",IF(A3359=".",1,A3359+1))</f>
        <v>.</v>
      </c>
      <c r="B3360" s="244" t="str">
        <f t="shared" si="52"/>
        <v/>
      </c>
    </row>
    <row r="3361" spans="1:2" x14ac:dyDescent="0.2">
      <c r="A3361" t="str">
        <f>IF(C3361&amp;G3361&amp;D3361&lt;&gt;'Funnel setup'!$K$3&amp;'Funnel setup'!$K$4&amp;'Funnel setup'!$K$6,".",IF(A3360=".",1,A3360+1))</f>
        <v>.</v>
      </c>
      <c r="B3361" s="244" t="str">
        <f t="shared" si="52"/>
        <v/>
      </c>
    </row>
    <row r="3362" spans="1:2" x14ac:dyDescent="0.2">
      <c r="A3362" t="str">
        <f>IF(C3362&amp;G3362&amp;D3362&lt;&gt;'Funnel setup'!$K$3&amp;'Funnel setup'!$K$4&amp;'Funnel setup'!$K$6,".",IF(A3361=".",1,A3361+1))</f>
        <v>.</v>
      </c>
      <c r="B3362" s="244" t="str">
        <f t="shared" si="52"/>
        <v/>
      </c>
    </row>
    <row r="3363" spans="1:2" x14ac:dyDescent="0.2">
      <c r="A3363" t="str">
        <f>IF(C3363&amp;G3363&amp;D3363&lt;&gt;'Funnel setup'!$K$3&amp;'Funnel setup'!$K$4&amp;'Funnel setup'!$K$6,".",IF(A3362=".",1,A3362+1))</f>
        <v>.</v>
      </c>
      <c r="B3363" s="244" t="str">
        <f t="shared" si="52"/>
        <v/>
      </c>
    </row>
    <row r="3364" spans="1:2" x14ac:dyDescent="0.2">
      <c r="A3364" t="str">
        <f>IF(C3364&amp;G3364&amp;D3364&lt;&gt;'Funnel setup'!$K$3&amp;'Funnel setup'!$K$4&amp;'Funnel setup'!$K$6,".",IF(A3363=".",1,A3363+1))</f>
        <v>.</v>
      </c>
      <c r="B3364" s="244" t="str">
        <f t="shared" si="52"/>
        <v/>
      </c>
    </row>
    <row r="3365" spans="1:2" x14ac:dyDescent="0.2">
      <c r="A3365" t="str">
        <f>IF(C3365&amp;G3365&amp;D3365&lt;&gt;'Funnel setup'!$K$3&amp;'Funnel setup'!$K$4&amp;'Funnel setup'!$K$6,".",IF(A3364=".",1,A3364+1))</f>
        <v>.</v>
      </c>
      <c r="B3365" s="244" t="str">
        <f t="shared" si="52"/>
        <v/>
      </c>
    </row>
    <row r="3366" spans="1:2" x14ac:dyDescent="0.2">
      <c r="A3366" t="str">
        <f>IF(C3366&amp;G3366&amp;D3366&lt;&gt;'Funnel setup'!$K$3&amp;'Funnel setup'!$K$4&amp;'Funnel setup'!$K$6,".",IF(A3365=".",1,A3365+1))</f>
        <v>.</v>
      </c>
      <c r="B3366" s="244" t="str">
        <f t="shared" si="52"/>
        <v/>
      </c>
    </row>
    <row r="3367" spans="1:2" x14ac:dyDescent="0.2">
      <c r="A3367" t="str">
        <f>IF(C3367&amp;G3367&amp;D3367&lt;&gt;'Funnel setup'!$K$3&amp;'Funnel setup'!$K$4&amp;'Funnel setup'!$K$6,".",IF(A3366=".",1,A3366+1))</f>
        <v>.</v>
      </c>
      <c r="B3367" s="244" t="str">
        <f t="shared" si="52"/>
        <v/>
      </c>
    </row>
    <row r="3368" spans="1:2" x14ac:dyDescent="0.2">
      <c r="A3368" t="str">
        <f>IF(C3368&amp;G3368&amp;D3368&lt;&gt;'Funnel setup'!$K$3&amp;'Funnel setup'!$K$4&amp;'Funnel setup'!$K$6,".",IF(A3367=".",1,A3367+1))</f>
        <v>.</v>
      </c>
      <c r="B3368" s="244" t="str">
        <f t="shared" si="52"/>
        <v/>
      </c>
    </row>
    <row r="3369" spans="1:2" x14ac:dyDescent="0.2">
      <c r="A3369" t="str">
        <f>IF(C3369&amp;G3369&amp;D3369&lt;&gt;'Funnel setup'!$K$3&amp;'Funnel setup'!$K$4&amp;'Funnel setup'!$K$6,".",IF(A3368=".",1,A3368+1))</f>
        <v>.</v>
      </c>
      <c r="B3369" s="244" t="str">
        <f t="shared" si="52"/>
        <v/>
      </c>
    </row>
    <row r="3370" spans="1:2" x14ac:dyDescent="0.2">
      <c r="A3370" t="str">
        <f>IF(C3370&amp;G3370&amp;D3370&lt;&gt;'Funnel setup'!$K$3&amp;'Funnel setup'!$K$4&amp;'Funnel setup'!$K$6,".",IF(A3369=".",1,A3369+1))</f>
        <v>.</v>
      </c>
      <c r="B3370" s="244" t="str">
        <f t="shared" si="52"/>
        <v/>
      </c>
    </row>
    <row r="3371" spans="1:2" x14ac:dyDescent="0.2">
      <c r="A3371" t="str">
        <f>IF(C3371&amp;G3371&amp;D3371&lt;&gt;'Funnel setup'!$K$3&amp;'Funnel setup'!$K$4&amp;'Funnel setup'!$K$6,".",IF(A3370=".",1,A3370+1))</f>
        <v>.</v>
      </c>
      <c r="B3371" s="244" t="str">
        <f t="shared" si="52"/>
        <v/>
      </c>
    </row>
    <row r="3372" spans="1:2" x14ac:dyDescent="0.2">
      <c r="A3372" t="str">
        <f>IF(C3372&amp;G3372&amp;D3372&lt;&gt;'Funnel setup'!$K$3&amp;'Funnel setup'!$K$4&amp;'Funnel setup'!$K$6,".",IF(A3371=".",1,A3371+1))</f>
        <v>.</v>
      </c>
      <c r="B3372" s="244" t="str">
        <f t="shared" si="52"/>
        <v/>
      </c>
    </row>
    <row r="3373" spans="1:2" x14ac:dyDescent="0.2">
      <c r="A3373" t="str">
        <f>IF(C3373&amp;G3373&amp;D3373&lt;&gt;'Funnel setup'!$K$3&amp;'Funnel setup'!$K$4&amp;'Funnel setup'!$K$6,".",IF(A3372=".",1,A3372+1))</f>
        <v>.</v>
      </c>
      <c r="B3373" s="244" t="str">
        <f t="shared" si="52"/>
        <v/>
      </c>
    </row>
    <row r="3374" spans="1:2" x14ac:dyDescent="0.2">
      <c r="A3374" t="str">
        <f>IF(C3374&amp;G3374&amp;D3374&lt;&gt;'Funnel setup'!$K$3&amp;'Funnel setup'!$K$4&amp;'Funnel setup'!$K$6,".",IF(A3373=".",1,A3373+1))</f>
        <v>.</v>
      </c>
      <c r="B3374" s="244" t="str">
        <f t="shared" si="52"/>
        <v/>
      </c>
    </row>
    <row r="3375" spans="1:2" x14ac:dyDescent="0.2">
      <c r="A3375" t="str">
        <f>IF(C3375&amp;G3375&amp;D3375&lt;&gt;'Funnel setup'!$K$3&amp;'Funnel setup'!$K$4&amp;'Funnel setup'!$K$6,".",IF(A3374=".",1,A3374+1))</f>
        <v>.</v>
      </c>
      <c r="B3375" s="244" t="str">
        <f t="shared" si="52"/>
        <v/>
      </c>
    </row>
    <row r="3376" spans="1:2" x14ac:dyDescent="0.2">
      <c r="A3376" t="str">
        <f>IF(C3376&amp;G3376&amp;D3376&lt;&gt;'Funnel setup'!$K$3&amp;'Funnel setup'!$K$4&amp;'Funnel setup'!$K$6,".",IF(A3375=".",1,A3375+1))</f>
        <v>.</v>
      </c>
      <c r="B3376" s="244" t="str">
        <f t="shared" si="52"/>
        <v/>
      </c>
    </row>
    <row r="3377" spans="1:2" x14ac:dyDescent="0.2">
      <c r="A3377" t="str">
        <f>IF(C3377&amp;G3377&amp;D3377&lt;&gt;'Funnel setup'!$K$3&amp;'Funnel setup'!$K$4&amp;'Funnel setup'!$K$6,".",IF(A3376=".",1,A3376+1))</f>
        <v>.</v>
      </c>
      <c r="B3377" s="244" t="str">
        <f t="shared" si="52"/>
        <v/>
      </c>
    </row>
    <row r="3378" spans="1:2" x14ac:dyDescent="0.2">
      <c r="A3378" t="str">
        <f>IF(C3378&amp;G3378&amp;D3378&lt;&gt;'Funnel setup'!$K$3&amp;'Funnel setup'!$K$4&amp;'Funnel setup'!$K$6,".",IF(A3377=".",1,A3377+1))</f>
        <v>.</v>
      </c>
      <c r="B3378" s="244" t="str">
        <f t="shared" si="52"/>
        <v/>
      </c>
    </row>
    <row r="3379" spans="1:2" x14ac:dyDescent="0.2">
      <c r="A3379" t="str">
        <f>IF(C3379&amp;G3379&amp;D3379&lt;&gt;'Funnel setup'!$K$3&amp;'Funnel setup'!$K$4&amp;'Funnel setup'!$K$6,".",IF(A3378=".",1,A3378+1))</f>
        <v>.</v>
      </c>
      <c r="B3379" s="244" t="str">
        <f t="shared" si="52"/>
        <v/>
      </c>
    </row>
    <row r="3380" spans="1:2" x14ac:dyDescent="0.2">
      <c r="A3380" t="str">
        <f>IF(C3380&amp;G3380&amp;D3380&lt;&gt;'Funnel setup'!$K$3&amp;'Funnel setup'!$K$4&amp;'Funnel setup'!$K$6,".",IF(A3379=".",1,A3379+1))</f>
        <v>.</v>
      </c>
      <c r="B3380" s="244" t="str">
        <f t="shared" si="52"/>
        <v/>
      </c>
    </row>
    <row r="3381" spans="1:2" x14ac:dyDescent="0.2">
      <c r="A3381" t="str">
        <f>IF(C3381&amp;G3381&amp;D3381&lt;&gt;'Funnel setup'!$K$3&amp;'Funnel setup'!$K$4&amp;'Funnel setup'!$K$6,".",IF(A3380=".",1,A3380+1))</f>
        <v>.</v>
      </c>
      <c r="B3381" s="244" t="str">
        <f t="shared" si="52"/>
        <v/>
      </c>
    </row>
    <row r="3382" spans="1:2" x14ac:dyDescent="0.2">
      <c r="A3382" t="str">
        <f>IF(C3382&amp;G3382&amp;D3382&lt;&gt;'Funnel setup'!$K$3&amp;'Funnel setup'!$K$4&amp;'Funnel setup'!$K$6,".",IF(A3381=".",1,A3381+1))</f>
        <v>.</v>
      </c>
      <c r="B3382" s="244" t="str">
        <f t="shared" si="52"/>
        <v/>
      </c>
    </row>
    <row r="3383" spans="1:2" x14ac:dyDescent="0.2">
      <c r="A3383" t="str">
        <f>IF(C3383&amp;G3383&amp;D3383&lt;&gt;'Funnel setup'!$K$3&amp;'Funnel setup'!$K$4&amp;'Funnel setup'!$K$6,".",IF(A3382=".",1,A3382+1))</f>
        <v>.</v>
      </c>
      <c r="B3383" s="244" t="str">
        <f t="shared" si="52"/>
        <v/>
      </c>
    </row>
    <row r="3384" spans="1:2" x14ac:dyDescent="0.2">
      <c r="A3384" t="str">
        <f>IF(C3384&amp;G3384&amp;D3384&lt;&gt;'Funnel setup'!$K$3&amp;'Funnel setup'!$K$4&amp;'Funnel setup'!$K$6,".",IF(A3383=".",1,A3383+1))</f>
        <v>.</v>
      </c>
      <c r="B3384" s="244" t="str">
        <f t="shared" si="52"/>
        <v/>
      </c>
    </row>
    <row r="3385" spans="1:2" x14ac:dyDescent="0.2">
      <c r="A3385" t="str">
        <f>IF(C3385&amp;G3385&amp;D3385&lt;&gt;'Funnel setup'!$K$3&amp;'Funnel setup'!$K$4&amp;'Funnel setup'!$K$6,".",IF(A3384=".",1,A3384+1))</f>
        <v>.</v>
      </c>
      <c r="B3385" s="244" t="str">
        <f t="shared" si="52"/>
        <v/>
      </c>
    </row>
    <row r="3386" spans="1:2" x14ac:dyDescent="0.2">
      <c r="A3386" t="str">
        <f>IF(C3386&amp;G3386&amp;D3386&lt;&gt;'Funnel setup'!$K$3&amp;'Funnel setup'!$K$4&amp;'Funnel setup'!$K$6,".",IF(A3385=".",1,A3385+1))</f>
        <v>.</v>
      </c>
      <c r="B3386" s="244" t="str">
        <f t="shared" si="52"/>
        <v/>
      </c>
    </row>
    <row r="3387" spans="1:2" x14ac:dyDescent="0.2">
      <c r="A3387" t="str">
        <f>IF(C3387&amp;G3387&amp;D3387&lt;&gt;'Funnel setup'!$K$3&amp;'Funnel setup'!$K$4&amp;'Funnel setup'!$K$6,".",IF(A3386=".",1,A3386+1))</f>
        <v>.</v>
      </c>
      <c r="B3387" s="244" t="str">
        <f t="shared" si="52"/>
        <v/>
      </c>
    </row>
    <row r="3388" spans="1:2" x14ac:dyDescent="0.2">
      <c r="A3388" t="str">
        <f>IF(C3388&amp;G3388&amp;D3388&lt;&gt;'Funnel setup'!$K$3&amp;'Funnel setup'!$K$4&amp;'Funnel setup'!$K$6,".",IF(A3387=".",1,A3387+1))</f>
        <v>.</v>
      </c>
      <c r="B3388" s="244" t="str">
        <f t="shared" si="52"/>
        <v/>
      </c>
    </row>
    <row r="3389" spans="1:2" x14ac:dyDescent="0.2">
      <c r="A3389" t="str">
        <f>IF(C3389&amp;G3389&amp;D3389&lt;&gt;'Funnel setup'!$K$3&amp;'Funnel setup'!$K$4&amp;'Funnel setup'!$K$6,".",IF(A3388=".",1,A3388+1))</f>
        <v>.</v>
      </c>
      <c r="B3389" s="244" t="str">
        <f t="shared" si="52"/>
        <v/>
      </c>
    </row>
    <row r="3390" spans="1:2" x14ac:dyDescent="0.2">
      <c r="A3390" t="str">
        <f>IF(C3390&amp;G3390&amp;D3390&lt;&gt;'Funnel setup'!$K$3&amp;'Funnel setup'!$K$4&amp;'Funnel setup'!$K$6,".",IF(A3389=".",1,A3389+1))</f>
        <v>.</v>
      </c>
      <c r="B3390" s="244" t="str">
        <f t="shared" si="52"/>
        <v/>
      </c>
    </row>
    <row r="3391" spans="1:2" x14ac:dyDescent="0.2">
      <c r="A3391" t="str">
        <f>IF(C3391&amp;G3391&amp;D3391&lt;&gt;'Funnel setup'!$K$3&amp;'Funnel setup'!$K$4&amp;'Funnel setup'!$K$6,".",IF(A3390=".",1,A3390+1))</f>
        <v>.</v>
      </c>
      <c r="B3391" s="244" t="str">
        <f t="shared" si="52"/>
        <v/>
      </c>
    </row>
    <row r="3392" spans="1:2" x14ac:dyDescent="0.2">
      <c r="A3392" t="str">
        <f>IF(C3392&amp;G3392&amp;D3392&lt;&gt;'Funnel setup'!$K$3&amp;'Funnel setup'!$K$4&amp;'Funnel setup'!$K$6,".",IF(A3391=".",1,A3391+1))</f>
        <v>.</v>
      </c>
      <c r="B3392" s="244" t="str">
        <f t="shared" si="52"/>
        <v/>
      </c>
    </row>
    <row r="3393" spans="1:2" x14ac:dyDescent="0.2">
      <c r="A3393" t="str">
        <f>IF(C3393&amp;G3393&amp;D3393&lt;&gt;'Funnel setup'!$K$3&amp;'Funnel setup'!$K$4&amp;'Funnel setup'!$K$6,".",IF(A3392=".",1,A3392+1))</f>
        <v>.</v>
      </c>
      <c r="B3393" s="244" t="str">
        <f t="shared" si="52"/>
        <v/>
      </c>
    </row>
    <row r="3394" spans="1:2" x14ac:dyDescent="0.2">
      <c r="A3394" t="str">
        <f>IF(C3394&amp;G3394&amp;D3394&lt;&gt;'Funnel setup'!$K$3&amp;'Funnel setup'!$K$4&amp;'Funnel setup'!$K$6,".",IF(A3393=".",1,A3393+1))</f>
        <v>.</v>
      </c>
      <c r="B3394" s="244" t="str">
        <f t="shared" ref="B3394:B3457" si="53">C3394&amp;D3394&amp;F3394&amp;G3394</f>
        <v/>
      </c>
    </row>
    <row r="3395" spans="1:2" x14ac:dyDescent="0.2">
      <c r="A3395" t="str">
        <f>IF(C3395&amp;G3395&amp;D3395&lt;&gt;'Funnel setup'!$K$3&amp;'Funnel setup'!$K$4&amp;'Funnel setup'!$K$6,".",IF(A3394=".",1,A3394+1))</f>
        <v>.</v>
      </c>
      <c r="B3395" s="244" t="str">
        <f t="shared" si="53"/>
        <v/>
      </c>
    </row>
    <row r="3396" spans="1:2" x14ac:dyDescent="0.2">
      <c r="A3396" t="str">
        <f>IF(C3396&amp;G3396&amp;D3396&lt;&gt;'Funnel setup'!$K$3&amp;'Funnel setup'!$K$4&amp;'Funnel setup'!$K$6,".",IF(A3395=".",1,A3395+1))</f>
        <v>.</v>
      </c>
      <c r="B3396" s="244" t="str">
        <f t="shared" si="53"/>
        <v/>
      </c>
    </row>
    <row r="3397" spans="1:2" x14ac:dyDescent="0.2">
      <c r="A3397" t="str">
        <f>IF(C3397&amp;G3397&amp;D3397&lt;&gt;'Funnel setup'!$K$3&amp;'Funnel setup'!$K$4&amp;'Funnel setup'!$K$6,".",IF(A3396=".",1,A3396+1))</f>
        <v>.</v>
      </c>
      <c r="B3397" s="244" t="str">
        <f t="shared" si="53"/>
        <v/>
      </c>
    </row>
    <row r="3398" spans="1:2" x14ac:dyDescent="0.2">
      <c r="A3398" t="str">
        <f>IF(C3398&amp;G3398&amp;D3398&lt;&gt;'Funnel setup'!$K$3&amp;'Funnel setup'!$K$4&amp;'Funnel setup'!$K$6,".",IF(A3397=".",1,A3397+1))</f>
        <v>.</v>
      </c>
      <c r="B3398" s="244" t="str">
        <f t="shared" si="53"/>
        <v/>
      </c>
    </row>
    <row r="3399" spans="1:2" x14ac:dyDescent="0.2">
      <c r="A3399" t="str">
        <f>IF(C3399&amp;G3399&amp;D3399&lt;&gt;'Funnel setup'!$K$3&amp;'Funnel setup'!$K$4&amp;'Funnel setup'!$K$6,".",IF(A3398=".",1,A3398+1))</f>
        <v>.</v>
      </c>
      <c r="B3399" s="244" t="str">
        <f t="shared" si="53"/>
        <v/>
      </c>
    </row>
    <row r="3400" spans="1:2" x14ac:dyDescent="0.2">
      <c r="A3400" t="str">
        <f>IF(C3400&amp;G3400&amp;D3400&lt;&gt;'Funnel setup'!$K$3&amp;'Funnel setup'!$K$4&amp;'Funnel setup'!$K$6,".",IF(A3399=".",1,A3399+1))</f>
        <v>.</v>
      </c>
      <c r="B3400" s="244" t="str">
        <f t="shared" si="53"/>
        <v/>
      </c>
    </row>
    <row r="3401" spans="1:2" x14ac:dyDescent="0.2">
      <c r="A3401" t="str">
        <f>IF(C3401&amp;G3401&amp;D3401&lt;&gt;'Funnel setup'!$K$3&amp;'Funnel setup'!$K$4&amp;'Funnel setup'!$K$6,".",IF(A3400=".",1,A3400+1))</f>
        <v>.</v>
      </c>
      <c r="B3401" s="244" t="str">
        <f t="shared" si="53"/>
        <v/>
      </c>
    </row>
    <row r="3402" spans="1:2" x14ac:dyDescent="0.2">
      <c r="A3402" t="str">
        <f>IF(C3402&amp;G3402&amp;D3402&lt;&gt;'Funnel setup'!$K$3&amp;'Funnel setup'!$K$4&amp;'Funnel setup'!$K$6,".",IF(A3401=".",1,A3401+1))</f>
        <v>.</v>
      </c>
      <c r="B3402" s="244" t="str">
        <f t="shared" si="53"/>
        <v/>
      </c>
    </row>
    <row r="3403" spans="1:2" x14ac:dyDescent="0.2">
      <c r="A3403" t="str">
        <f>IF(C3403&amp;G3403&amp;D3403&lt;&gt;'Funnel setup'!$K$3&amp;'Funnel setup'!$K$4&amp;'Funnel setup'!$K$6,".",IF(A3402=".",1,A3402+1))</f>
        <v>.</v>
      </c>
      <c r="B3403" s="244" t="str">
        <f t="shared" si="53"/>
        <v/>
      </c>
    </row>
    <row r="3404" spans="1:2" x14ac:dyDescent="0.2">
      <c r="A3404" t="str">
        <f>IF(C3404&amp;G3404&amp;D3404&lt;&gt;'Funnel setup'!$K$3&amp;'Funnel setup'!$K$4&amp;'Funnel setup'!$K$6,".",IF(A3403=".",1,A3403+1))</f>
        <v>.</v>
      </c>
      <c r="B3404" s="244" t="str">
        <f t="shared" si="53"/>
        <v/>
      </c>
    </row>
    <row r="3405" spans="1:2" x14ac:dyDescent="0.2">
      <c r="A3405" t="str">
        <f>IF(C3405&amp;G3405&amp;D3405&lt;&gt;'Funnel setup'!$K$3&amp;'Funnel setup'!$K$4&amp;'Funnel setup'!$K$6,".",IF(A3404=".",1,A3404+1))</f>
        <v>.</v>
      </c>
      <c r="B3405" s="244" t="str">
        <f t="shared" si="53"/>
        <v/>
      </c>
    </row>
    <row r="3406" spans="1:2" x14ac:dyDescent="0.2">
      <c r="A3406" t="str">
        <f>IF(C3406&amp;G3406&amp;D3406&lt;&gt;'Funnel setup'!$K$3&amp;'Funnel setup'!$K$4&amp;'Funnel setup'!$K$6,".",IF(A3405=".",1,A3405+1))</f>
        <v>.</v>
      </c>
      <c r="B3406" s="244" t="str">
        <f t="shared" si="53"/>
        <v/>
      </c>
    </row>
    <row r="3407" spans="1:2" x14ac:dyDescent="0.2">
      <c r="A3407" t="str">
        <f>IF(C3407&amp;G3407&amp;D3407&lt;&gt;'Funnel setup'!$K$3&amp;'Funnel setup'!$K$4&amp;'Funnel setup'!$K$6,".",IF(A3406=".",1,A3406+1))</f>
        <v>.</v>
      </c>
      <c r="B3407" s="244" t="str">
        <f t="shared" si="53"/>
        <v/>
      </c>
    </row>
    <row r="3408" spans="1:2" x14ac:dyDescent="0.2">
      <c r="A3408" t="str">
        <f>IF(C3408&amp;G3408&amp;D3408&lt;&gt;'Funnel setup'!$K$3&amp;'Funnel setup'!$K$4&amp;'Funnel setup'!$K$6,".",IF(A3407=".",1,A3407+1))</f>
        <v>.</v>
      </c>
      <c r="B3408" s="244" t="str">
        <f t="shared" si="53"/>
        <v/>
      </c>
    </row>
    <row r="3409" spans="1:2" x14ac:dyDescent="0.2">
      <c r="A3409" t="str">
        <f>IF(C3409&amp;G3409&amp;D3409&lt;&gt;'Funnel setup'!$K$3&amp;'Funnel setup'!$K$4&amp;'Funnel setup'!$K$6,".",IF(A3408=".",1,A3408+1))</f>
        <v>.</v>
      </c>
      <c r="B3409" s="244" t="str">
        <f t="shared" si="53"/>
        <v/>
      </c>
    </row>
    <row r="3410" spans="1:2" x14ac:dyDescent="0.2">
      <c r="A3410" t="str">
        <f>IF(C3410&amp;G3410&amp;D3410&lt;&gt;'Funnel setup'!$K$3&amp;'Funnel setup'!$K$4&amp;'Funnel setup'!$K$6,".",IF(A3409=".",1,A3409+1))</f>
        <v>.</v>
      </c>
      <c r="B3410" s="244" t="str">
        <f t="shared" si="53"/>
        <v/>
      </c>
    </row>
    <row r="3411" spans="1:2" x14ac:dyDescent="0.2">
      <c r="A3411" t="str">
        <f>IF(C3411&amp;G3411&amp;D3411&lt;&gt;'Funnel setup'!$K$3&amp;'Funnel setup'!$K$4&amp;'Funnel setup'!$K$6,".",IF(A3410=".",1,A3410+1))</f>
        <v>.</v>
      </c>
      <c r="B3411" s="244" t="str">
        <f t="shared" si="53"/>
        <v/>
      </c>
    </row>
    <row r="3412" spans="1:2" x14ac:dyDescent="0.2">
      <c r="A3412" t="str">
        <f>IF(C3412&amp;G3412&amp;D3412&lt;&gt;'Funnel setup'!$K$3&amp;'Funnel setup'!$K$4&amp;'Funnel setup'!$K$6,".",IF(A3411=".",1,A3411+1))</f>
        <v>.</v>
      </c>
      <c r="B3412" s="244" t="str">
        <f t="shared" si="53"/>
        <v/>
      </c>
    </row>
    <row r="3413" spans="1:2" x14ac:dyDescent="0.2">
      <c r="A3413" t="str">
        <f>IF(C3413&amp;G3413&amp;D3413&lt;&gt;'Funnel setup'!$K$3&amp;'Funnel setup'!$K$4&amp;'Funnel setup'!$K$6,".",IF(A3412=".",1,A3412+1))</f>
        <v>.</v>
      </c>
      <c r="B3413" s="244" t="str">
        <f t="shared" si="53"/>
        <v/>
      </c>
    </row>
    <row r="3414" spans="1:2" x14ac:dyDescent="0.2">
      <c r="A3414" t="str">
        <f>IF(C3414&amp;G3414&amp;D3414&lt;&gt;'Funnel setup'!$K$3&amp;'Funnel setup'!$K$4&amp;'Funnel setup'!$K$6,".",IF(A3413=".",1,A3413+1))</f>
        <v>.</v>
      </c>
      <c r="B3414" s="244" t="str">
        <f t="shared" si="53"/>
        <v/>
      </c>
    </row>
    <row r="3415" spans="1:2" x14ac:dyDescent="0.2">
      <c r="A3415" t="str">
        <f>IF(C3415&amp;G3415&amp;D3415&lt;&gt;'Funnel setup'!$K$3&amp;'Funnel setup'!$K$4&amp;'Funnel setup'!$K$6,".",IF(A3414=".",1,A3414+1))</f>
        <v>.</v>
      </c>
      <c r="B3415" s="244" t="str">
        <f t="shared" si="53"/>
        <v/>
      </c>
    </row>
    <row r="3416" spans="1:2" x14ac:dyDescent="0.2">
      <c r="A3416" t="str">
        <f>IF(C3416&amp;G3416&amp;D3416&lt;&gt;'Funnel setup'!$K$3&amp;'Funnel setup'!$K$4&amp;'Funnel setup'!$K$6,".",IF(A3415=".",1,A3415+1))</f>
        <v>.</v>
      </c>
      <c r="B3416" s="244" t="str">
        <f t="shared" si="53"/>
        <v/>
      </c>
    </row>
    <row r="3417" spans="1:2" x14ac:dyDescent="0.2">
      <c r="A3417" t="str">
        <f>IF(C3417&amp;G3417&amp;D3417&lt;&gt;'Funnel setup'!$K$3&amp;'Funnel setup'!$K$4&amp;'Funnel setup'!$K$6,".",IF(A3416=".",1,A3416+1))</f>
        <v>.</v>
      </c>
      <c r="B3417" s="244" t="str">
        <f t="shared" si="53"/>
        <v/>
      </c>
    </row>
    <row r="3418" spans="1:2" x14ac:dyDescent="0.2">
      <c r="A3418" t="str">
        <f>IF(C3418&amp;G3418&amp;D3418&lt;&gt;'Funnel setup'!$K$3&amp;'Funnel setup'!$K$4&amp;'Funnel setup'!$K$6,".",IF(A3417=".",1,A3417+1))</f>
        <v>.</v>
      </c>
      <c r="B3418" s="244" t="str">
        <f t="shared" si="53"/>
        <v/>
      </c>
    </row>
    <row r="3419" spans="1:2" x14ac:dyDescent="0.2">
      <c r="A3419" t="str">
        <f>IF(C3419&amp;G3419&amp;D3419&lt;&gt;'Funnel setup'!$K$3&amp;'Funnel setup'!$K$4&amp;'Funnel setup'!$K$6,".",IF(A3418=".",1,A3418+1))</f>
        <v>.</v>
      </c>
      <c r="B3419" s="244" t="str">
        <f t="shared" si="53"/>
        <v/>
      </c>
    </row>
    <row r="3420" spans="1:2" x14ac:dyDescent="0.2">
      <c r="A3420" t="str">
        <f>IF(C3420&amp;G3420&amp;D3420&lt;&gt;'Funnel setup'!$K$3&amp;'Funnel setup'!$K$4&amp;'Funnel setup'!$K$6,".",IF(A3419=".",1,A3419+1))</f>
        <v>.</v>
      </c>
      <c r="B3420" s="244" t="str">
        <f t="shared" si="53"/>
        <v/>
      </c>
    </row>
    <row r="3421" spans="1:2" x14ac:dyDescent="0.2">
      <c r="A3421" t="str">
        <f>IF(C3421&amp;G3421&amp;D3421&lt;&gt;'Funnel setup'!$K$3&amp;'Funnel setup'!$K$4&amp;'Funnel setup'!$K$6,".",IF(A3420=".",1,A3420+1))</f>
        <v>.</v>
      </c>
      <c r="B3421" s="244" t="str">
        <f t="shared" si="53"/>
        <v/>
      </c>
    </row>
    <row r="3422" spans="1:2" x14ac:dyDescent="0.2">
      <c r="A3422" t="str">
        <f>IF(C3422&amp;G3422&amp;D3422&lt;&gt;'Funnel setup'!$K$3&amp;'Funnel setup'!$K$4&amp;'Funnel setup'!$K$6,".",IF(A3421=".",1,A3421+1))</f>
        <v>.</v>
      </c>
      <c r="B3422" s="244" t="str">
        <f t="shared" si="53"/>
        <v/>
      </c>
    </row>
    <row r="3423" spans="1:2" x14ac:dyDescent="0.2">
      <c r="A3423" t="str">
        <f>IF(C3423&amp;G3423&amp;D3423&lt;&gt;'Funnel setup'!$K$3&amp;'Funnel setup'!$K$4&amp;'Funnel setup'!$K$6,".",IF(A3422=".",1,A3422+1))</f>
        <v>.</v>
      </c>
      <c r="B3423" s="244" t="str">
        <f t="shared" si="53"/>
        <v/>
      </c>
    </row>
    <row r="3424" spans="1:2" x14ac:dyDescent="0.2">
      <c r="A3424" t="str">
        <f>IF(C3424&amp;G3424&amp;D3424&lt;&gt;'Funnel setup'!$K$3&amp;'Funnel setup'!$K$4&amp;'Funnel setup'!$K$6,".",IF(A3423=".",1,A3423+1))</f>
        <v>.</v>
      </c>
      <c r="B3424" s="244" t="str">
        <f t="shared" si="53"/>
        <v/>
      </c>
    </row>
    <row r="3425" spans="1:2" x14ac:dyDescent="0.2">
      <c r="A3425" t="str">
        <f>IF(C3425&amp;G3425&amp;D3425&lt;&gt;'Funnel setup'!$K$3&amp;'Funnel setup'!$K$4&amp;'Funnel setup'!$K$6,".",IF(A3424=".",1,A3424+1))</f>
        <v>.</v>
      </c>
      <c r="B3425" s="244" t="str">
        <f t="shared" si="53"/>
        <v/>
      </c>
    </row>
    <row r="3426" spans="1:2" x14ac:dyDescent="0.2">
      <c r="A3426" t="str">
        <f>IF(C3426&amp;G3426&amp;D3426&lt;&gt;'Funnel setup'!$K$3&amp;'Funnel setup'!$K$4&amp;'Funnel setup'!$K$6,".",IF(A3425=".",1,A3425+1))</f>
        <v>.</v>
      </c>
      <c r="B3426" s="244" t="str">
        <f t="shared" si="53"/>
        <v/>
      </c>
    </row>
    <row r="3427" spans="1:2" x14ac:dyDescent="0.2">
      <c r="A3427" t="str">
        <f>IF(C3427&amp;G3427&amp;D3427&lt;&gt;'Funnel setup'!$K$3&amp;'Funnel setup'!$K$4&amp;'Funnel setup'!$K$6,".",IF(A3426=".",1,A3426+1))</f>
        <v>.</v>
      </c>
      <c r="B3427" s="244" t="str">
        <f t="shared" si="53"/>
        <v/>
      </c>
    </row>
    <row r="3428" spans="1:2" x14ac:dyDescent="0.2">
      <c r="A3428" t="str">
        <f>IF(C3428&amp;G3428&amp;D3428&lt;&gt;'Funnel setup'!$K$3&amp;'Funnel setup'!$K$4&amp;'Funnel setup'!$K$6,".",IF(A3427=".",1,A3427+1))</f>
        <v>.</v>
      </c>
      <c r="B3428" s="244" t="str">
        <f t="shared" si="53"/>
        <v/>
      </c>
    </row>
    <row r="3429" spans="1:2" x14ac:dyDescent="0.2">
      <c r="A3429" t="str">
        <f>IF(C3429&amp;G3429&amp;D3429&lt;&gt;'Funnel setup'!$K$3&amp;'Funnel setup'!$K$4&amp;'Funnel setup'!$K$6,".",IF(A3428=".",1,A3428+1))</f>
        <v>.</v>
      </c>
      <c r="B3429" s="244" t="str">
        <f t="shared" si="53"/>
        <v/>
      </c>
    </row>
    <row r="3430" spans="1:2" x14ac:dyDescent="0.2">
      <c r="A3430" t="str">
        <f>IF(C3430&amp;G3430&amp;D3430&lt;&gt;'Funnel setup'!$K$3&amp;'Funnel setup'!$K$4&amp;'Funnel setup'!$K$6,".",IF(A3429=".",1,A3429+1))</f>
        <v>.</v>
      </c>
      <c r="B3430" s="244" t="str">
        <f t="shared" si="53"/>
        <v/>
      </c>
    </row>
    <row r="3431" spans="1:2" x14ac:dyDescent="0.2">
      <c r="A3431" t="str">
        <f>IF(C3431&amp;G3431&amp;D3431&lt;&gt;'Funnel setup'!$K$3&amp;'Funnel setup'!$K$4&amp;'Funnel setup'!$K$6,".",IF(A3430=".",1,A3430+1))</f>
        <v>.</v>
      </c>
      <c r="B3431" s="244" t="str">
        <f t="shared" si="53"/>
        <v/>
      </c>
    </row>
    <row r="3432" spans="1:2" x14ac:dyDescent="0.2">
      <c r="A3432" t="str">
        <f>IF(C3432&amp;G3432&amp;D3432&lt;&gt;'Funnel setup'!$K$3&amp;'Funnel setup'!$K$4&amp;'Funnel setup'!$K$6,".",IF(A3431=".",1,A3431+1))</f>
        <v>.</v>
      </c>
      <c r="B3432" s="244" t="str">
        <f t="shared" si="53"/>
        <v/>
      </c>
    </row>
    <row r="3433" spans="1:2" x14ac:dyDescent="0.2">
      <c r="A3433" t="str">
        <f>IF(C3433&amp;G3433&amp;D3433&lt;&gt;'Funnel setup'!$K$3&amp;'Funnel setup'!$K$4&amp;'Funnel setup'!$K$6,".",IF(A3432=".",1,A3432+1))</f>
        <v>.</v>
      </c>
      <c r="B3433" s="244" t="str">
        <f t="shared" si="53"/>
        <v/>
      </c>
    </row>
    <row r="3434" spans="1:2" x14ac:dyDescent="0.2">
      <c r="A3434" t="str">
        <f>IF(C3434&amp;G3434&amp;D3434&lt;&gt;'Funnel setup'!$K$3&amp;'Funnel setup'!$K$4&amp;'Funnel setup'!$K$6,".",IF(A3433=".",1,A3433+1))</f>
        <v>.</v>
      </c>
      <c r="B3434" s="244" t="str">
        <f t="shared" si="53"/>
        <v/>
      </c>
    </row>
    <row r="3435" spans="1:2" x14ac:dyDescent="0.2">
      <c r="A3435" t="str">
        <f>IF(C3435&amp;G3435&amp;D3435&lt;&gt;'Funnel setup'!$K$3&amp;'Funnel setup'!$K$4&amp;'Funnel setup'!$K$6,".",IF(A3434=".",1,A3434+1))</f>
        <v>.</v>
      </c>
      <c r="B3435" s="244" t="str">
        <f t="shared" si="53"/>
        <v/>
      </c>
    </row>
    <row r="3436" spans="1:2" x14ac:dyDescent="0.2">
      <c r="A3436" t="str">
        <f>IF(C3436&amp;G3436&amp;D3436&lt;&gt;'Funnel setup'!$K$3&amp;'Funnel setup'!$K$4&amp;'Funnel setup'!$K$6,".",IF(A3435=".",1,A3435+1))</f>
        <v>.</v>
      </c>
      <c r="B3436" s="244" t="str">
        <f t="shared" si="53"/>
        <v/>
      </c>
    </row>
    <row r="3437" spans="1:2" x14ac:dyDescent="0.2">
      <c r="A3437" t="str">
        <f>IF(C3437&amp;G3437&amp;D3437&lt;&gt;'Funnel setup'!$K$3&amp;'Funnel setup'!$K$4&amp;'Funnel setup'!$K$6,".",IF(A3436=".",1,A3436+1))</f>
        <v>.</v>
      </c>
      <c r="B3437" s="244" t="str">
        <f t="shared" si="53"/>
        <v/>
      </c>
    </row>
    <row r="3438" spans="1:2" x14ac:dyDescent="0.2">
      <c r="A3438" t="str">
        <f>IF(C3438&amp;G3438&amp;D3438&lt;&gt;'Funnel setup'!$K$3&amp;'Funnel setup'!$K$4&amp;'Funnel setup'!$K$6,".",IF(A3437=".",1,A3437+1))</f>
        <v>.</v>
      </c>
      <c r="B3438" s="244" t="str">
        <f t="shared" si="53"/>
        <v/>
      </c>
    </row>
    <row r="3439" spans="1:2" x14ac:dyDescent="0.2">
      <c r="A3439" t="str">
        <f>IF(C3439&amp;G3439&amp;D3439&lt;&gt;'Funnel setup'!$K$3&amp;'Funnel setup'!$K$4&amp;'Funnel setup'!$K$6,".",IF(A3438=".",1,A3438+1))</f>
        <v>.</v>
      </c>
      <c r="B3439" s="244" t="str">
        <f t="shared" si="53"/>
        <v/>
      </c>
    </row>
    <row r="3440" spans="1:2" x14ac:dyDescent="0.2">
      <c r="A3440" t="str">
        <f>IF(C3440&amp;G3440&amp;D3440&lt;&gt;'Funnel setup'!$K$3&amp;'Funnel setup'!$K$4&amp;'Funnel setup'!$K$6,".",IF(A3439=".",1,A3439+1))</f>
        <v>.</v>
      </c>
      <c r="B3440" s="244" t="str">
        <f t="shared" si="53"/>
        <v/>
      </c>
    </row>
    <row r="3441" spans="1:2" x14ac:dyDescent="0.2">
      <c r="A3441" t="str">
        <f>IF(C3441&amp;G3441&amp;D3441&lt;&gt;'Funnel setup'!$K$3&amp;'Funnel setup'!$K$4&amp;'Funnel setup'!$K$6,".",IF(A3440=".",1,A3440+1))</f>
        <v>.</v>
      </c>
      <c r="B3441" s="244" t="str">
        <f t="shared" si="53"/>
        <v/>
      </c>
    </row>
    <row r="3442" spans="1:2" x14ac:dyDescent="0.2">
      <c r="A3442" t="str">
        <f>IF(C3442&amp;G3442&amp;D3442&lt;&gt;'Funnel setup'!$K$3&amp;'Funnel setup'!$K$4&amp;'Funnel setup'!$K$6,".",IF(A3441=".",1,A3441+1))</f>
        <v>.</v>
      </c>
      <c r="B3442" s="244" t="str">
        <f t="shared" si="53"/>
        <v/>
      </c>
    </row>
    <row r="3443" spans="1:2" x14ac:dyDescent="0.2">
      <c r="A3443" t="str">
        <f>IF(C3443&amp;G3443&amp;D3443&lt;&gt;'Funnel setup'!$K$3&amp;'Funnel setup'!$K$4&amp;'Funnel setup'!$K$6,".",IF(A3442=".",1,A3442+1))</f>
        <v>.</v>
      </c>
      <c r="B3443" s="244" t="str">
        <f t="shared" si="53"/>
        <v/>
      </c>
    </row>
    <row r="3444" spans="1:2" x14ac:dyDescent="0.2">
      <c r="A3444" t="str">
        <f>IF(C3444&amp;G3444&amp;D3444&lt;&gt;'Funnel setup'!$K$3&amp;'Funnel setup'!$K$4&amp;'Funnel setup'!$K$6,".",IF(A3443=".",1,A3443+1))</f>
        <v>.</v>
      </c>
      <c r="B3444" s="244" t="str">
        <f t="shared" si="53"/>
        <v/>
      </c>
    </row>
    <row r="3445" spans="1:2" x14ac:dyDescent="0.2">
      <c r="A3445" t="str">
        <f>IF(C3445&amp;G3445&amp;D3445&lt;&gt;'Funnel setup'!$K$3&amp;'Funnel setup'!$K$4&amp;'Funnel setup'!$K$6,".",IF(A3444=".",1,A3444+1))</f>
        <v>.</v>
      </c>
      <c r="B3445" s="244" t="str">
        <f t="shared" si="53"/>
        <v/>
      </c>
    </row>
    <row r="3446" spans="1:2" x14ac:dyDescent="0.2">
      <c r="A3446" t="str">
        <f>IF(C3446&amp;G3446&amp;D3446&lt;&gt;'Funnel setup'!$K$3&amp;'Funnel setup'!$K$4&amp;'Funnel setup'!$K$6,".",IF(A3445=".",1,A3445+1))</f>
        <v>.</v>
      </c>
      <c r="B3446" s="244" t="str">
        <f t="shared" si="53"/>
        <v/>
      </c>
    </row>
    <row r="3447" spans="1:2" x14ac:dyDescent="0.2">
      <c r="A3447" t="str">
        <f>IF(C3447&amp;G3447&amp;D3447&lt;&gt;'Funnel setup'!$K$3&amp;'Funnel setup'!$K$4&amp;'Funnel setup'!$K$6,".",IF(A3446=".",1,A3446+1))</f>
        <v>.</v>
      </c>
      <c r="B3447" s="244" t="str">
        <f t="shared" si="53"/>
        <v/>
      </c>
    </row>
    <row r="3448" spans="1:2" x14ac:dyDescent="0.2">
      <c r="A3448" t="str">
        <f>IF(C3448&amp;G3448&amp;D3448&lt;&gt;'Funnel setup'!$K$3&amp;'Funnel setup'!$K$4&amp;'Funnel setup'!$K$6,".",IF(A3447=".",1,A3447+1))</f>
        <v>.</v>
      </c>
      <c r="B3448" s="244" t="str">
        <f t="shared" si="53"/>
        <v/>
      </c>
    </row>
    <row r="3449" spans="1:2" x14ac:dyDescent="0.2">
      <c r="A3449" t="str">
        <f>IF(C3449&amp;G3449&amp;D3449&lt;&gt;'Funnel setup'!$K$3&amp;'Funnel setup'!$K$4&amp;'Funnel setup'!$K$6,".",IF(A3448=".",1,A3448+1))</f>
        <v>.</v>
      </c>
      <c r="B3449" s="244" t="str">
        <f t="shared" si="53"/>
        <v/>
      </c>
    </row>
    <row r="3450" spans="1:2" x14ac:dyDescent="0.2">
      <c r="A3450" t="str">
        <f>IF(C3450&amp;G3450&amp;D3450&lt;&gt;'Funnel setup'!$K$3&amp;'Funnel setup'!$K$4&amp;'Funnel setup'!$K$6,".",IF(A3449=".",1,A3449+1))</f>
        <v>.</v>
      </c>
      <c r="B3450" s="244" t="str">
        <f t="shared" si="53"/>
        <v/>
      </c>
    </row>
    <row r="3451" spans="1:2" x14ac:dyDescent="0.2">
      <c r="A3451" t="str">
        <f>IF(C3451&amp;G3451&amp;D3451&lt;&gt;'Funnel setup'!$K$3&amp;'Funnel setup'!$K$4&amp;'Funnel setup'!$K$6,".",IF(A3450=".",1,A3450+1))</f>
        <v>.</v>
      </c>
      <c r="B3451" s="244" t="str">
        <f t="shared" si="53"/>
        <v/>
      </c>
    </row>
    <row r="3452" spans="1:2" x14ac:dyDescent="0.2">
      <c r="A3452" t="str">
        <f>IF(C3452&amp;G3452&amp;D3452&lt;&gt;'Funnel setup'!$K$3&amp;'Funnel setup'!$K$4&amp;'Funnel setup'!$K$6,".",IF(A3451=".",1,A3451+1))</f>
        <v>.</v>
      </c>
      <c r="B3452" s="244" t="str">
        <f t="shared" si="53"/>
        <v/>
      </c>
    </row>
    <row r="3453" spans="1:2" x14ac:dyDescent="0.2">
      <c r="A3453" t="str">
        <f>IF(C3453&amp;G3453&amp;D3453&lt;&gt;'Funnel setup'!$K$3&amp;'Funnel setup'!$K$4&amp;'Funnel setup'!$K$6,".",IF(A3452=".",1,A3452+1))</f>
        <v>.</v>
      </c>
      <c r="B3453" s="244" t="str">
        <f t="shared" si="53"/>
        <v/>
      </c>
    </row>
    <row r="3454" spans="1:2" x14ac:dyDescent="0.2">
      <c r="A3454" t="str">
        <f>IF(C3454&amp;G3454&amp;D3454&lt;&gt;'Funnel setup'!$K$3&amp;'Funnel setup'!$K$4&amp;'Funnel setup'!$K$6,".",IF(A3453=".",1,A3453+1))</f>
        <v>.</v>
      </c>
      <c r="B3454" s="244" t="str">
        <f t="shared" si="53"/>
        <v/>
      </c>
    </row>
    <row r="3455" spans="1:2" x14ac:dyDescent="0.2">
      <c r="A3455" t="str">
        <f>IF(C3455&amp;G3455&amp;D3455&lt;&gt;'Funnel setup'!$K$3&amp;'Funnel setup'!$K$4&amp;'Funnel setup'!$K$6,".",IF(A3454=".",1,A3454+1))</f>
        <v>.</v>
      </c>
      <c r="B3455" s="244" t="str">
        <f t="shared" si="53"/>
        <v/>
      </c>
    </row>
    <row r="3456" spans="1:2" x14ac:dyDescent="0.2">
      <c r="A3456" t="str">
        <f>IF(C3456&amp;G3456&amp;D3456&lt;&gt;'Funnel setup'!$K$3&amp;'Funnel setup'!$K$4&amp;'Funnel setup'!$K$6,".",IF(A3455=".",1,A3455+1))</f>
        <v>.</v>
      </c>
      <c r="B3456" s="244" t="str">
        <f t="shared" si="53"/>
        <v/>
      </c>
    </row>
    <row r="3457" spans="1:2" x14ac:dyDescent="0.2">
      <c r="A3457" t="str">
        <f>IF(C3457&amp;G3457&amp;D3457&lt;&gt;'Funnel setup'!$K$3&amp;'Funnel setup'!$K$4&amp;'Funnel setup'!$K$6,".",IF(A3456=".",1,A3456+1))</f>
        <v>.</v>
      </c>
      <c r="B3457" s="244" t="str">
        <f t="shared" si="53"/>
        <v/>
      </c>
    </row>
    <row r="3458" spans="1:2" x14ac:dyDescent="0.2">
      <c r="A3458" t="str">
        <f>IF(C3458&amp;G3458&amp;D3458&lt;&gt;'Funnel setup'!$K$3&amp;'Funnel setup'!$K$4&amp;'Funnel setup'!$K$6,".",IF(A3457=".",1,A3457+1))</f>
        <v>.</v>
      </c>
      <c r="B3458" s="244" t="str">
        <f t="shared" ref="B3458:B3521" si="54">C3458&amp;D3458&amp;F3458&amp;G3458</f>
        <v/>
      </c>
    </row>
    <row r="3459" spans="1:2" x14ac:dyDescent="0.2">
      <c r="A3459" t="str">
        <f>IF(C3459&amp;G3459&amp;D3459&lt;&gt;'Funnel setup'!$K$3&amp;'Funnel setup'!$K$4&amp;'Funnel setup'!$K$6,".",IF(A3458=".",1,A3458+1))</f>
        <v>.</v>
      </c>
      <c r="B3459" s="244" t="str">
        <f t="shared" si="54"/>
        <v/>
      </c>
    </row>
    <row r="3460" spans="1:2" x14ac:dyDescent="0.2">
      <c r="A3460" t="str">
        <f>IF(C3460&amp;G3460&amp;D3460&lt;&gt;'Funnel setup'!$K$3&amp;'Funnel setup'!$K$4&amp;'Funnel setup'!$K$6,".",IF(A3459=".",1,A3459+1))</f>
        <v>.</v>
      </c>
      <c r="B3460" s="244" t="str">
        <f t="shared" si="54"/>
        <v/>
      </c>
    </row>
    <row r="3461" spans="1:2" x14ac:dyDescent="0.2">
      <c r="A3461" t="str">
        <f>IF(C3461&amp;G3461&amp;D3461&lt;&gt;'Funnel setup'!$K$3&amp;'Funnel setup'!$K$4&amp;'Funnel setup'!$K$6,".",IF(A3460=".",1,A3460+1))</f>
        <v>.</v>
      </c>
      <c r="B3461" s="244" t="str">
        <f t="shared" si="54"/>
        <v/>
      </c>
    </row>
    <row r="3462" spans="1:2" x14ac:dyDescent="0.2">
      <c r="A3462" t="str">
        <f>IF(C3462&amp;G3462&amp;D3462&lt;&gt;'Funnel setup'!$K$3&amp;'Funnel setup'!$K$4&amp;'Funnel setup'!$K$6,".",IF(A3461=".",1,A3461+1))</f>
        <v>.</v>
      </c>
      <c r="B3462" s="244" t="str">
        <f t="shared" si="54"/>
        <v/>
      </c>
    </row>
    <row r="3463" spans="1:2" x14ac:dyDescent="0.2">
      <c r="A3463" t="str">
        <f>IF(C3463&amp;G3463&amp;D3463&lt;&gt;'Funnel setup'!$K$3&amp;'Funnel setup'!$K$4&amp;'Funnel setup'!$K$6,".",IF(A3462=".",1,A3462+1))</f>
        <v>.</v>
      </c>
      <c r="B3463" s="244" t="str">
        <f t="shared" si="54"/>
        <v/>
      </c>
    </row>
    <row r="3464" spans="1:2" x14ac:dyDescent="0.2">
      <c r="A3464" t="str">
        <f>IF(C3464&amp;G3464&amp;D3464&lt;&gt;'Funnel setup'!$K$3&amp;'Funnel setup'!$K$4&amp;'Funnel setup'!$K$6,".",IF(A3463=".",1,A3463+1))</f>
        <v>.</v>
      </c>
      <c r="B3464" s="244" t="str">
        <f t="shared" si="54"/>
        <v/>
      </c>
    </row>
    <row r="3465" spans="1:2" x14ac:dyDescent="0.2">
      <c r="A3465" t="str">
        <f>IF(C3465&amp;G3465&amp;D3465&lt;&gt;'Funnel setup'!$K$3&amp;'Funnel setup'!$K$4&amp;'Funnel setup'!$K$6,".",IF(A3464=".",1,A3464+1))</f>
        <v>.</v>
      </c>
      <c r="B3465" s="244" t="str">
        <f t="shared" si="54"/>
        <v/>
      </c>
    </row>
    <row r="3466" spans="1:2" x14ac:dyDescent="0.2">
      <c r="A3466" t="str">
        <f>IF(C3466&amp;G3466&amp;D3466&lt;&gt;'Funnel setup'!$K$3&amp;'Funnel setup'!$K$4&amp;'Funnel setup'!$K$6,".",IF(A3465=".",1,A3465+1))</f>
        <v>.</v>
      </c>
      <c r="B3466" s="244" t="str">
        <f t="shared" si="54"/>
        <v/>
      </c>
    </row>
    <row r="3467" spans="1:2" x14ac:dyDescent="0.2">
      <c r="A3467" t="str">
        <f>IF(C3467&amp;G3467&amp;D3467&lt;&gt;'Funnel setup'!$K$3&amp;'Funnel setup'!$K$4&amp;'Funnel setup'!$K$6,".",IF(A3466=".",1,A3466+1))</f>
        <v>.</v>
      </c>
      <c r="B3467" s="244" t="str">
        <f t="shared" si="54"/>
        <v/>
      </c>
    </row>
    <row r="3468" spans="1:2" x14ac:dyDescent="0.2">
      <c r="A3468" t="str">
        <f>IF(C3468&amp;G3468&amp;D3468&lt;&gt;'Funnel setup'!$K$3&amp;'Funnel setup'!$K$4&amp;'Funnel setup'!$K$6,".",IF(A3467=".",1,A3467+1))</f>
        <v>.</v>
      </c>
      <c r="B3468" s="244" t="str">
        <f t="shared" si="54"/>
        <v/>
      </c>
    </row>
    <row r="3469" spans="1:2" x14ac:dyDescent="0.2">
      <c r="A3469" t="str">
        <f>IF(C3469&amp;G3469&amp;D3469&lt;&gt;'Funnel setup'!$K$3&amp;'Funnel setup'!$K$4&amp;'Funnel setup'!$K$6,".",IF(A3468=".",1,A3468+1))</f>
        <v>.</v>
      </c>
      <c r="B3469" s="244" t="str">
        <f t="shared" si="54"/>
        <v/>
      </c>
    </row>
    <row r="3470" spans="1:2" x14ac:dyDescent="0.2">
      <c r="A3470" t="str">
        <f>IF(C3470&amp;G3470&amp;D3470&lt;&gt;'Funnel setup'!$K$3&amp;'Funnel setup'!$K$4&amp;'Funnel setup'!$K$6,".",IF(A3469=".",1,A3469+1))</f>
        <v>.</v>
      </c>
      <c r="B3470" s="244" t="str">
        <f t="shared" si="54"/>
        <v/>
      </c>
    </row>
    <row r="3471" spans="1:2" x14ac:dyDescent="0.2">
      <c r="A3471" t="str">
        <f>IF(C3471&amp;G3471&amp;D3471&lt;&gt;'Funnel setup'!$K$3&amp;'Funnel setup'!$K$4&amp;'Funnel setup'!$K$6,".",IF(A3470=".",1,A3470+1))</f>
        <v>.</v>
      </c>
      <c r="B3471" s="244" t="str">
        <f t="shared" si="54"/>
        <v/>
      </c>
    </row>
    <row r="3472" spans="1:2" x14ac:dyDescent="0.2">
      <c r="A3472" t="str">
        <f>IF(C3472&amp;G3472&amp;D3472&lt;&gt;'Funnel setup'!$K$3&amp;'Funnel setup'!$K$4&amp;'Funnel setup'!$K$6,".",IF(A3471=".",1,A3471+1))</f>
        <v>.</v>
      </c>
      <c r="B3472" s="244" t="str">
        <f t="shared" si="54"/>
        <v/>
      </c>
    </row>
    <row r="3473" spans="1:2" x14ac:dyDescent="0.2">
      <c r="A3473" t="str">
        <f>IF(C3473&amp;G3473&amp;D3473&lt;&gt;'Funnel setup'!$K$3&amp;'Funnel setup'!$K$4&amp;'Funnel setup'!$K$6,".",IF(A3472=".",1,A3472+1))</f>
        <v>.</v>
      </c>
      <c r="B3473" s="244" t="str">
        <f t="shared" si="54"/>
        <v/>
      </c>
    </row>
    <row r="3474" spans="1:2" x14ac:dyDescent="0.2">
      <c r="A3474" t="str">
        <f>IF(C3474&amp;G3474&amp;D3474&lt;&gt;'Funnel setup'!$K$3&amp;'Funnel setup'!$K$4&amp;'Funnel setup'!$K$6,".",IF(A3473=".",1,A3473+1))</f>
        <v>.</v>
      </c>
      <c r="B3474" s="244" t="str">
        <f t="shared" si="54"/>
        <v/>
      </c>
    </row>
    <row r="3475" spans="1:2" x14ac:dyDescent="0.2">
      <c r="A3475" t="str">
        <f>IF(C3475&amp;G3475&amp;D3475&lt;&gt;'Funnel setup'!$K$3&amp;'Funnel setup'!$K$4&amp;'Funnel setup'!$K$6,".",IF(A3474=".",1,A3474+1))</f>
        <v>.</v>
      </c>
      <c r="B3475" s="244" t="str">
        <f t="shared" si="54"/>
        <v/>
      </c>
    </row>
    <row r="3476" spans="1:2" x14ac:dyDescent="0.2">
      <c r="A3476" t="str">
        <f>IF(C3476&amp;G3476&amp;D3476&lt;&gt;'Funnel setup'!$K$3&amp;'Funnel setup'!$K$4&amp;'Funnel setup'!$K$6,".",IF(A3475=".",1,A3475+1))</f>
        <v>.</v>
      </c>
      <c r="B3476" s="244" t="str">
        <f t="shared" si="54"/>
        <v/>
      </c>
    </row>
    <row r="3477" spans="1:2" x14ac:dyDescent="0.2">
      <c r="A3477" t="str">
        <f>IF(C3477&amp;G3477&amp;D3477&lt;&gt;'Funnel setup'!$K$3&amp;'Funnel setup'!$K$4&amp;'Funnel setup'!$K$6,".",IF(A3476=".",1,A3476+1))</f>
        <v>.</v>
      </c>
      <c r="B3477" s="244" t="str">
        <f t="shared" si="54"/>
        <v/>
      </c>
    </row>
    <row r="3478" spans="1:2" x14ac:dyDescent="0.2">
      <c r="A3478" t="str">
        <f>IF(C3478&amp;G3478&amp;D3478&lt;&gt;'Funnel setup'!$K$3&amp;'Funnel setup'!$K$4&amp;'Funnel setup'!$K$6,".",IF(A3477=".",1,A3477+1))</f>
        <v>.</v>
      </c>
      <c r="B3478" s="244" t="str">
        <f t="shared" si="54"/>
        <v/>
      </c>
    </row>
    <row r="3479" spans="1:2" x14ac:dyDescent="0.2">
      <c r="A3479" t="str">
        <f>IF(C3479&amp;G3479&amp;D3479&lt;&gt;'Funnel setup'!$K$3&amp;'Funnel setup'!$K$4&amp;'Funnel setup'!$K$6,".",IF(A3478=".",1,A3478+1))</f>
        <v>.</v>
      </c>
      <c r="B3479" s="244" t="str">
        <f t="shared" si="54"/>
        <v/>
      </c>
    </row>
    <row r="3480" spans="1:2" x14ac:dyDescent="0.2">
      <c r="A3480" t="str">
        <f>IF(C3480&amp;G3480&amp;D3480&lt;&gt;'Funnel setup'!$K$3&amp;'Funnel setup'!$K$4&amp;'Funnel setup'!$K$6,".",IF(A3479=".",1,A3479+1))</f>
        <v>.</v>
      </c>
      <c r="B3480" s="244" t="str">
        <f t="shared" si="54"/>
        <v/>
      </c>
    </row>
    <row r="3481" spans="1:2" x14ac:dyDescent="0.2">
      <c r="A3481" t="str">
        <f>IF(C3481&amp;G3481&amp;D3481&lt;&gt;'Funnel setup'!$K$3&amp;'Funnel setup'!$K$4&amp;'Funnel setup'!$K$6,".",IF(A3480=".",1,A3480+1))</f>
        <v>.</v>
      </c>
      <c r="B3481" s="244" t="str">
        <f t="shared" si="54"/>
        <v/>
      </c>
    </row>
    <row r="3482" spans="1:2" x14ac:dyDescent="0.2">
      <c r="A3482" t="str">
        <f>IF(C3482&amp;G3482&amp;D3482&lt;&gt;'Funnel setup'!$K$3&amp;'Funnel setup'!$K$4&amp;'Funnel setup'!$K$6,".",IF(A3481=".",1,A3481+1))</f>
        <v>.</v>
      </c>
      <c r="B3482" s="244" t="str">
        <f t="shared" si="54"/>
        <v/>
      </c>
    </row>
    <row r="3483" spans="1:2" x14ac:dyDescent="0.2">
      <c r="A3483" t="str">
        <f>IF(C3483&amp;G3483&amp;D3483&lt;&gt;'Funnel setup'!$K$3&amp;'Funnel setup'!$K$4&amp;'Funnel setup'!$K$6,".",IF(A3482=".",1,A3482+1))</f>
        <v>.</v>
      </c>
      <c r="B3483" s="244" t="str">
        <f t="shared" si="54"/>
        <v/>
      </c>
    </row>
    <row r="3484" spans="1:2" x14ac:dyDescent="0.2">
      <c r="A3484" t="str">
        <f>IF(C3484&amp;G3484&amp;D3484&lt;&gt;'Funnel setup'!$K$3&amp;'Funnel setup'!$K$4&amp;'Funnel setup'!$K$6,".",IF(A3483=".",1,A3483+1))</f>
        <v>.</v>
      </c>
      <c r="B3484" s="244" t="str">
        <f t="shared" si="54"/>
        <v/>
      </c>
    </row>
    <row r="3485" spans="1:2" x14ac:dyDescent="0.2">
      <c r="A3485" t="str">
        <f>IF(C3485&amp;G3485&amp;D3485&lt;&gt;'Funnel setup'!$K$3&amp;'Funnel setup'!$K$4&amp;'Funnel setup'!$K$6,".",IF(A3484=".",1,A3484+1))</f>
        <v>.</v>
      </c>
      <c r="B3485" s="244" t="str">
        <f t="shared" si="54"/>
        <v/>
      </c>
    </row>
    <row r="3486" spans="1:2" x14ac:dyDescent="0.2">
      <c r="A3486" t="str">
        <f>IF(C3486&amp;G3486&amp;D3486&lt;&gt;'Funnel setup'!$K$3&amp;'Funnel setup'!$K$4&amp;'Funnel setup'!$K$6,".",IF(A3485=".",1,A3485+1))</f>
        <v>.</v>
      </c>
      <c r="B3486" s="244" t="str">
        <f t="shared" si="54"/>
        <v/>
      </c>
    </row>
    <row r="3487" spans="1:2" x14ac:dyDescent="0.2">
      <c r="A3487" t="str">
        <f>IF(C3487&amp;G3487&amp;D3487&lt;&gt;'Funnel setup'!$K$3&amp;'Funnel setup'!$K$4&amp;'Funnel setup'!$K$6,".",IF(A3486=".",1,A3486+1))</f>
        <v>.</v>
      </c>
      <c r="B3487" s="244" t="str">
        <f t="shared" si="54"/>
        <v/>
      </c>
    </row>
    <row r="3488" spans="1:2" x14ac:dyDescent="0.2">
      <c r="A3488" t="str">
        <f>IF(C3488&amp;G3488&amp;D3488&lt;&gt;'Funnel setup'!$K$3&amp;'Funnel setup'!$K$4&amp;'Funnel setup'!$K$6,".",IF(A3487=".",1,A3487+1))</f>
        <v>.</v>
      </c>
      <c r="B3488" s="244" t="str">
        <f t="shared" si="54"/>
        <v/>
      </c>
    </row>
    <row r="3489" spans="1:2" x14ac:dyDescent="0.2">
      <c r="A3489" t="str">
        <f>IF(C3489&amp;G3489&amp;D3489&lt;&gt;'Funnel setup'!$K$3&amp;'Funnel setup'!$K$4&amp;'Funnel setup'!$K$6,".",IF(A3488=".",1,A3488+1))</f>
        <v>.</v>
      </c>
      <c r="B3489" s="244" t="str">
        <f t="shared" si="54"/>
        <v/>
      </c>
    </row>
    <row r="3490" spans="1:2" x14ac:dyDescent="0.2">
      <c r="A3490" t="str">
        <f>IF(C3490&amp;G3490&amp;D3490&lt;&gt;'Funnel setup'!$K$3&amp;'Funnel setup'!$K$4&amp;'Funnel setup'!$K$6,".",IF(A3489=".",1,A3489+1))</f>
        <v>.</v>
      </c>
      <c r="B3490" s="244" t="str">
        <f t="shared" si="54"/>
        <v/>
      </c>
    </row>
    <row r="3491" spans="1:2" x14ac:dyDescent="0.2">
      <c r="A3491" t="str">
        <f>IF(C3491&amp;G3491&amp;D3491&lt;&gt;'Funnel setup'!$K$3&amp;'Funnel setup'!$K$4&amp;'Funnel setup'!$K$6,".",IF(A3490=".",1,A3490+1))</f>
        <v>.</v>
      </c>
      <c r="B3491" s="244" t="str">
        <f t="shared" si="54"/>
        <v/>
      </c>
    </row>
    <row r="3492" spans="1:2" x14ac:dyDescent="0.2">
      <c r="A3492" t="str">
        <f>IF(C3492&amp;G3492&amp;D3492&lt;&gt;'Funnel setup'!$K$3&amp;'Funnel setup'!$K$4&amp;'Funnel setup'!$K$6,".",IF(A3491=".",1,A3491+1))</f>
        <v>.</v>
      </c>
      <c r="B3492" s="244" t="str">
        <f t="shared" si="54"/>
        <v/>
      </c>
    </row>
    <row r="3493" spans="1:2" x14ac:dyDescent="0.2">
      <c r="A3493" t="str">
        <f>IF(C3493&amp;G3493&amp;D3493&lt;&gt;'Funnel setup'!$K$3&amp;'Funnel setup'!$K$4&amp;'Funnel setup'!$K$6,".",IF(A3492=".",1,A3492+1))</f>
        <v>.</v>
      </c>
      <c r="B3493" s="244" t="str">
        <f t="shared" si="54"/>
        <v/>
      </c>
    </row>
    <row r="3494" spans="1:2" x14ac:dyDescent="0.2">
      <c r="A3494" t="str">
        <f>IF(C3494&amp;G3494&amp;D3494&lt;&gt;'Funnel setup'!$K$3&amp;'Funnel setup'!$K$4&amp;'Funnel setup'!$K$6,".",IF(A3493=".",1,A3493+1))</f>
        <v>.</v>
      </c>
      <c r="B3494" s="244" t="str">
        <f t="shared" si="54"/>
        <v/>
      </c>
    </row>
    <row r="3495" spans="1:2" x14ac:dyDescent="0.2">
      <c r="A3495" t="str">
        <f>IF(C3495&amp;G3495&amp;D3495&lt;&gt;'Funnel setup'!$K$3&amp;'Funnel setup'!$K$4&amp;'Funnel setup'!$K$6,".",IF(A3494=".",1,A3494+1))</f>
        <v>.</v>
      </c>
      <c r="B3495" s="244" t="str">
        <f t="shared" si="54"/>
        <v/>
      </c>
    </row>
    <row r="3496" spans="1:2" x14ac:dyDescent="0.2">
      <c r="A3496" t="str">
        <f>IF(C3496&amp;G3496&amp;D3496&lt;&gt;'Funnel setup'!$K$3&amp;'Funnel setup'!$K$4&amp;'Funnel setup'!$K$6,".",IF(A3495=".",1,A3495+1))</f>
        <v>.</v>
      </c>
      <c r="B3496" s="244" t="str">
        <f t="shared" si="54"/>
        <v/>
      </c>
    </row>
    <row r="3497" spans="1:2" x14ac:dyDescent="0.2">
      <c r="A3497" t="str">
        <f>IF(C3497&amp;G3497&amp;D3497&lt;&gt;'Funnel setup'!$K$3&amp;'Funnel setup'!$K$4&amp;'Funnel setup'!$K$6,".",IF(A3496=".",1,A3496+1))</f>
        <v>.</v>
      </c>
      <c r="B3497" s="244" t="str">
        <f t="shared" si="54"/>
        <v/>
      </c>
    </row>
    <row r="3498" spans="1:2" x14ac:dyDescent="0.2">
      <c r="A3498" t="str">
        <f>IF(C3498&amp;G3498&amp;D3498&lt;&gt;'Funnel setup'!$K$3&amp;'Funnel setup'!$K$4&amp;'Funnel setup'!$K$6,".",IF(A3497=".",1,A3497+1))</f>
        <v>.</v>
      </c>
      <c r="B3498" s="244" t="str">
        <f t="shared" si="54"/>
        <v/>
      </c>
    </row>
    <row r="3499" spans="1:2" x14ac:dyDescent="0.2">
      <c r="A3499" t="str">
        <f>IF(C3499&amp;G3499&amp;D3499&lt;&gt;'Funnel setup'!$K$3&amp;'Funnel setup'!$K$4&amp;'Funnel setup'!$K$6,".",IF(A3498=".",1,A3498+1))</f>
        <v>.</v>
      </c>
      <c r="B3499" s="244" t="str">
        <f t="shared" si="54"/>
        <v/>
      </c>
    </row>
    <row r="3500" spans="1:2" x14ac:dyDescent="0.2">
      <c r="A3500" t="str">
        <f>IF(C3500&amp;G3500&amp;D3500&lt;&gt;'Funnel setup'!$K$3&amp;'Funnel setup'!$K$4&amp;'Funnel setup'!$K$6,".",IF(A3499=".",1,A3499+1))</f>
        <v>.</v>
      </c>
      <c r="B3500" s="244" t="str">
        <f t="shared" si="54"/>
        <v/>
      </c>
    </row>
    <row r="3501" spans="1:2" x14ac:dyDescent="0.2">
      <c r="A3501" t="str">
        <f>IF(C3501&amp;G3501&amp;D3501&lt;&gt;'Funnel setup'!$K$3&amp;'Funnel setup'!$K$4&amp;'Funnel setup'!$K$6,".",IF(A3500=".",1,A3500+1))</f>
        <v>.</v>
      </c>
      <c r="B3501" s="244" t="str">
        <f t="shared" si="54"/>
        <v/>
      </c>
    </row>
    <row r="3502" spans="1:2" x14ac:dyDescent="0.2">
      <c r="A3502" t="str">
        <f>IF(C3502&amp;G3502&amp;D3502&lt;&gt;'Funnel setup'!$K$3&amp;'Funnel setup'!$K$4&amp;'Funnel setup'!$K$6,".",IF(A3501=".",1,A3501+1))</f>
        <v>.</v>
      </c>
      <c r="B3502" s="244" t="str">
        <f t="shared" si="54"/>
        <v/>
      </c>
    </row>
    <row r="3503" spans="1:2" x14ac:dyDescent="0.2">
      <c r="A3503" t="str">
        <f>IF(C3503&amp;G3503&amp;D3503&lt;&gt;'Funnel setup'!$K$3&amp;'Funnel setup'!$K$4&amp;'Funnel setup'!$K$6,".",IF(A3502=".",1,A3502+1))</f>
        <v>.</v>
      </c>
      <c r="B3503" s="244" t="str">
        <f t="shared" si="54"/>
        <v/>
      </c>
    </row>
    <row r="3504" spans="1:2" x14ac:dyDescent="0.2">
      <c r="A3504" t="str">
        <f>IF(C3504&amp;G3504&amp;D3504&lt;&gt;'Funnel setup'!$K$3&amp;'Funnel setup'!$K$4&amp;'Funnel setup'!$K$6,".",IF(A3503=".",1,A3503+1))</f>
        <v>.</v>
      </c>
      <c r="B3504" s="244" t="str">
        <f t="shared" si="54"/>
        <v/>
      </c>
    </row>
    <row r="3505" spans="1:2" x14ac:dyDescent="0.2">
      <c r="A3505" t="str">
        <f>IF(C3505&amp;G3505&amp;D3505&lt;&gt;'Funnel setup'!$K$3&amp;'Funnel setup'!$K$4&amp;'Funnel setup'!$K$6,".",IF(A3504=".",1,A3504+1))</f>
        <v>.</v>
      </c>
      <c r="B3505" s="244" t="str">
        <f t="shared" si="54"/>
        <v/>
      </c>
    </row>
    <row r="3506" spans="1:2" x14ac:dyDescent="0.2">
      <c r="A3506" t="str">
        <f>IF(C3506&amp;G3506&amp;D3506&lt;&gt;'Funnel setup'!$K$3&amp;'Funnel setup'!$K$4&amp;'Funnel setup'!$K$6,".",IF(A3505=".",1,A3505+1))</f>
        <v>.</v>
      </c>
      <c r="B3506" s="244" t="str">
        <f t="shared" si="54"/>
        <v/>
      </c>
    </row>
    <row r="3507" spans="1:2" x14ac:dyDescent="0.2">
      <c r="A3507" t="str">
        <f>IF(C3507&amp;G3507&amp;D3507&lt;&gt;'Funnel setup'!$K$3&amp;'Funnel setup'!$K$4&amp;'Funnel setup'!$K$6,".",IF(A3506=".",1,A3506+1))</f>
        <v>.</v>
      </c>
      <c r="B3507" s="244" t="str">
        <f t="shared" si="54"/>
        <v/>
      </c>
    </row>
    <row r="3508" spans="1:2" x14ac:dyDescent="0.2">
      <c r="A3508" t="str">
        <f>IF(C3508&amp;G3508&amp;D3508&lt;&gt;'Funnel setup'!$K$3&amp;'Funnel setup'!$K$4&amp;'Funnel setup'!$K$6,".",IF(A3507=".",1,A3507+1))</f>
        <v>.</v>
      </c>
      <c r="B3508" s="244" t="str">
        <f t="shared" si="54"/>
        <v/>
      </c>
    </row>
    <row r="3509" spans="1:2" x14ac:dyDescent="0.2">
      <c r="A3509" t="str">
        <f>IF(C3509&amp;G3509&amp;D3509&lt;&gt;'Funnel setup'!$K$3&amp;'Funnel setup'!$K$4&amp;'Funnel setup'!$K$6,".",IF(A3508=".",1,A3508+1))</f>
        <v>.</v>
      </c>
      <c r="B3509" s="244" t="str">
        <f t="shared" si="54"/>
        <v/>
      </c>
    </row>
    <row r="3510" spans="1:2" x14ac:dyDescent="0.2">
      <c r="A3510" t="str">
        <f>IF(C3510&amp;G3510&amp;D3510&lt;&gt;'Funnel setup'!$K$3&amp;'Funnel setup'!$K$4&amp;'Funnel setup'!$K$6,".",IF(A3509=".",1,A3509+1))</f>
        <v>.</v>
      </c>
      <c r="B3510" s="244" t="str">
        <f t="shared" si="54"/>
        <v/>
      </c>
    </row>
    <row r="3511" spans="1:2" x14ac:dyDescent="0.2">
      <c r="A3511" t="str">
        <f>IF(C3511&amp;G3511&amp;D3511&lt;&gt;'Funnel setup'!$K$3&amp;'Funnel setup'!$K$4&amp;'Funnel setup'!$K$6,".",IF(A3510=".",1,A3510+1))</f>
        <v>.</v>
      </c>
      <c r="B3511" s="244" t="str">
        <f t="shared" si="54"/>
        <v/>
      </c>
    </row>
    <row r="3512" spans="1:2" x14ac:dyDescent="0.2">
      <c r="A3512" t="str">
        <f>IF(C3512&amp;G3512&amp;D3512&lt;&gt;'Funnel setup'!$K$3&amp;'Funnel setup'!$K$4&amp;'Funnel setup'!$K$6,".",IF(A3511=".",1,A3511+1))</f>
        <v>.</v>
      </c>
      <c r="B3512" s="244" t="str">
        <f t="shared" si="54"/>
        <v/>
      </c>
    </row>
    <row r="3513" spans="1:2" x14ac:dyDescent="0.2">
      <c r="A3513" t="str">
        <f>IF(C3513&amp;G3513&amp;D3513&lt;&gt;'Funnel setup'!$K$3&amp;'Funnel setup'!$K$4&amp;'Funnel setup'!$K$6,".",IF(A3512=".",1,A3512+1))</f>
        <v>.</v>
      </c>
      <c r="B3513" s="244" t="str">
        <f t="shared" si="54"/>
        <v/>
      </c>
    </row>
    <row r="3514" spans="1:2" x14ac:dyDescent="0.2">
      <c r="A3514" t="str">
        <f>IF(C3514&amp;G3514&amp;D3514&lt;&gt;'Funnel setup'!$K$3&amp;'Funnel setup'!$K$4&amp;'Funnel setup'!$K$6,".",IF(A3513=".",1,A3513+1))</f>
        <v>.</v>
      </c>
      <c r="B3514" s="244" t="str">
        <f t="shared" si="54"/>
        <v/>
      </c>
    </row>
    <row r="3515" spans="1:2" x14ac:dyDescent="0.2">
      <c r="A3515" t="str">
        <f>IF(C3515&amp;G3515&amp;D3515&lt;&gt;'Funnel setup'!$K$3&amp;'Funnel setup'!$K$4&amp;'Funnel setup'!$K$6,".",IF(A3514=".",1,A3514+1))</f>
        <v>.</v>
      </c>
      <c r="B3515" s="244" t="str">
        <f t="shared" si="54"/>
        <v/>
      </c>
    </row>
    <row r="3516" spans="1:2" x14ac:dyDescent="0.2">
      <c r="A3516" t="str">
        <f>IF(C3516&amp;G3516&amp;D3516&lt;&gt;'Funnel setup'!$K$3&amp;'Funnel setup'!$K$4&amp;'Funnel setup'!$K$6,".",IF(A3515=".",1,A3515+1))</f>
        <v>.</v>
      </c>
      <c r="B3516" s="244" t="str">
        <f t="shared" si="54"/>
        <v/>
      </c>
    </row>
    <row r="3517" spans="1:2" x14ac:dyDescent="0.2">
      <c r="A3517" t="str">
        <f>IF(C3517&amp;G3517&amp;D3517&lt;&gt;'Funnel setup'!$K$3&amp;'Funnel setup'!$K$4&amp;'Funnel setup'!$K$6,".",IF(A3516=".",1,A3516+1))</f>
        <v>.</v>
      </c>
      <c r="B3517" s="244" t="str">
        <f t="shared" si="54"/>
        <v/>
      </c>
    </row>
    <row r="3518" spans="1:2" x14ac:dyDescent="0.2">
      <c r="A3518" t="str">
        <f>IF(C3518&amp;G3518&amp;D3518&lt;&gt;'Funnel setup'!$K$3&amp;'Funnel setup'!$K$4&amp;'Funnel setup'!$K$6,".",IF(A3517=".",1,A3517+1))</f>
        <v>.</v>
      </c>
      <c r="B3518" s="244" t="str">
        <f t="shared" si="54"/>
        <v/>
      </c>
    </row>
    <row r="3519" spans="1:2" x14ac:dyDescent="0.2">
      <c r="A3519" t="str">
        <f>IF(C3519&amp;G3519&amp;D3519&lt;&gt;'Funnel setup'!$K$3&amp;'Funnel setup'!$K$4&amp;'Funnel setup'!$K$6,".",IF(A3518=".",1,A3518+1))</f>
        <v>.</v>
      </c>
      <c r="B3519" s="244" t="str">
        <f t="shared" si="54"/>
        <v/>
      </c>
    </row>
    <row r="3520" spans="1:2" x14ac:dyDescent="0.2">
      <c r="A3520" t="str">
        <f>IF(C3520&amp;G3520&amp;D3520&lt;&gt;'Funnel setup'!$K$3&amp;'Funnel setup'!$K$4&amp;'Funnel setup'!$K$6,".",IF(A3519=".",1,A3519+1))</f>
        <v>.</v>
      </c>
      <c r="B3520" s="244" t="str">
        <f t="shared" si="54"/>
        <v/>
      </c>
    </row>
    <row r="3521" spans="1:2" x14ac:dyDescent="0.2">
      <c r="A3521" t="str">
        <f>IF(C3521&amp;G3521&amp;D3521&lt;&gt;'Funnel setup'!$K$3&amp;'Funnel setup'!$K$4&amp;'Funnel setup'!$K$6,".",IF(A3520=".",1,A3520+1))</f>
        <v>.</v>
      </c>
      <c r="B3521" s="244" t="str">
        <f t="shared" si="54"/>
        <v/>
      </c>
    </row>
    <row r="3522" spans="1:2" x14ac:dyDescent="0.2">
      <c r="A3522" t="str">
        <f>IF(C3522&amp;G3522&amp;D3522&lt;&gt;'Funnel setup'!$K$3&amp;'Funnel setup'!$K$4&amp;'Funnel setup'!$K$6,".",IF(A3521=".",1,A3521+1))</f>
        <v>.</v>
      </c>
      <c r="B3522" s="244" t="str">
        <f t="shared" ref="B3522:B3585" si="55">C3522&amp;D3522&amp;F3522&amp;G3522</f>
        <v/>
      </c>
    </row>
    <row r="3523" spans="1:2" x14ac:dyDescent="0.2">
      <c r="A3523" t="str">
        <f>IF(C3523&amp;G3523&amp;D3523&lt;&gt;'Funnel setup'!$K$3&amp;'Funnel setup'!$K$4&amp;'Funnel setup'!$K$6,".",IF(A3522=".",1,A3522+1))</f>
        <v>.</v>
      </c>
      <c r="B3523" s="244" t="str">
        <f t="shared" si="55"/>
        <v/>
      </c>
    </row>
    <row r="3524" spans="1:2" x14ac:dyDescent="0.2">
      <c r="A3524" t="str">
        <f>IF(C3524&amp;G3524&amp;D3524&lt;&gt;'Funnel setup'!$K$3&amp;'Funnel setup'!$K$4&amp;'Funnel setup'!$K$6,".",IF(A3523=".",1,A3523+1))</f>
        <v>.</v>
      </c>
      <c r="B3524" s="244" t="str">
        <f t="shared" si="55"/>
        <v/>
      </c>
    </row>
    <row r="3525" spans="1:2" x14ac:dyDescent="0.2">
      <c r="A3525" t="str">
        <f>IF(C3525&amp;G3525&amp;D3525&lt;&gt;'Funnel setup'!$K$3&amp;'Funnel setup'!$K$4&amp;'Funnel setup'!$K$6,".",IF(A3524=".",1,A3524+1))</f>
        <v>.</v>
      </c>
      <c r="B3525" s="244" t="str">
        <f t="shared" si="55"/>
        <v/>
      </c>
    </row>
    <row r="3526" spans="1:2" x14ac:dyDescent="0.2">
      <c r="A3526" t="str">
        <f>IF(C3526&amp;G3526&amp;D3526&lt;&gt;'Funnel setup'!$K$3&amp;'Funnel setup'!$K$4&amp;'Funnel setup'!$K$6,".",IF(A3525=".",1,A3525+1))</f>
        <v>.</v>
      </c>
      <c r="B3526" s="244" t="str">
        <f t="shared" si="55"/>
        <v/>
      </c>
    </row>
    <row r="3527" spans="1:2" x14ac:dyDescent="0.2">
      <c r="A3527" t="str">
        <f>IF(C3527&amp;G3527&amp;D3527&lt;&gt;'Funnel setup'!$K$3&amp;'Funnel setup'!$K$4&amp;'Funnel setup'!$K$6,".",IF(A3526=".",1,A3526+1))</f>
        <v>.</v>
      </c>
      <c r="B3527" s="244" t="str">
        <f t="shared" si="55"/>
        <v/>
      </c>
    </row>
    <row r="3528" spans="1:2" x14ac:dyDescent="0.2">
      <c r="A3528" t="str">
        <f>IF(C3528&amp;G3528&amp;D3528&lt;&gt;'Funnel setup'!$K$3&amp;'Funnel setup'!$K$4&amp;'Funnel setup'!$K$6,".",IF(A3527=".",1,A3527+1))</f>
        <v>.</v>
      </c>
      <c r="B3528" s="244" t="str">
        <f t="shared" si="55"/>
        <v/>
      </c>
    </row>
    <row r="3529" spans="1:2" x14ac:dyDescent="0.2">
      <c r="A3529" t="str">
        <f>IF(C3529&amp;G3529&amp;D3529&lt;&gt;'Funnel setup'!$K$3&amp;'Funnel setup'!$K$4&amp;'Funnel setup'!$K$6,".",IF(A3528=".",1,A3528+1))</f>
        <v>.</v>
      </c>
      <c r="B3529" s="244" t="str">
        <f t="shared" si="55"/>
        <v/>
      </c>
    </row>
    <row r="3530" spans="1:2" x14ac:dyDescent="0.2">
      <c r="A3530" t="str">
        <f>IF(C3530&amp;G3530&amp;D3530&lt;&gt;'Funnel setup'!$K$3&amp;'Funnel setup'!$K$4&amp;'Funnel setup'!$K$6,".",IF(A3529=".",1,A3529+1))</f>
        <v>.</v>
      </c>
      <c r="B3530" s="244" t="str">
        <f t="shared" si="55"/>
        <v/>
      </c>
    </row>
    <row r="3531" spans="1:2" x14ac:dyDescent="0.2">
      <c r="A3531" t="str">
        <f>IF(C3531&amp;G3531&amp;D3531&lt;&gt;'Funnel setup'!$K$3&amp;'Funnel setup'!$K$4&amp;'Funnel setup'!$K$6,".",IF(A3530=".",1,A3530+1))</f>
        <v>.</v>
      </c>
      <c r="B3531" s="244" t="str">
        <f t="shared" si="55"/>
        <v/>
      </c>
    </row>
    <row r="3532" spans="1:2" x14ac:dyDescent="0.2">
      <c r="A3532" t="str">
        <f>IF(C3532&amp;G3532&amp;D3532&lt;&gt;'Funnel setup'!$K$3&amp;'Funnel setup'!$K$4&amp;'Funnel setup'!$K$6,".",IF(A3531=".",1,A3531+1))</f>
        <v>.</v>
      </c>
      <c r="B3532" s="244" t="str">
        <f t="shared" si="55"/>
        <v/>
      </c>
    </row>
    <row r="3533" spans="1:2" x14ac:dyDescent="0.2">
      <c r="A3533" t="str">
        <f>IF(C3533&amp;G3533&amp;D3533&lt;&gt;'Funnel setup'!$K$3&amp;'Funnel setup'!$K$4&amp;'Funnel setup'!$K$6,".",IF(A3532=".",1,A3532+1))</f>
        <v>.</v>
      </c>
      <c r="B3533" s="244" t="str">
        <f t="shared" si="55"/>
        <v/>
      </c>
    </row>
    <row r="3534" spans="1:2" x14ac:dyDescent="0.2">
      <c r="A3534" t="str">
        <f>IF(C3534&amp;G3534&amp;D3534&lt;&gt;'Funnel setup'!$K$3&amp;'Funnel setup'!$K$4&amp;'Funnel setup'!$K$6,".",IF(A3533=".",1,A3533+1))</f>
        <v>.</v>
      </c>
      <c r="B3534" s="244" t="str">
        <f t="shared" si="55"/>
        <v/>
      </c>
    </row>
    <row r="3535" spans="1:2" x14ac:dyDescent="0.2">
      <c r="A3535" t="str">
        <f>IF(C3535&amp;G3535&amp;D3535&lt;&gt;'Funnel setup'!$K$3&amp;'Funnel setup'!$K$4&amp;'Funnel setup'!$K$6,".",IF(A3534=".",1,A3534+1))</f>
        <v>.</v>
      </c>
      <c r="B3535" s="244" t="str">
        <f t="shared" si="55"/>
        <v/>
      </c>
    </row>
    <row r="3536" spans="1:2" x14ac:dyDescent="0.2">
      <c r="A3536" t="str">
        <f>IF(C3536&amp;G3536&amp;D3536&lt;&gt;'Funnel setup'!$K$3&amp;'Funnel setup'!$K$4&amp;'Funnel setup'!$K$6,".",IF(A3535=".",1,A3535+1))</f>
        <v>.</v>
      </c>
      <c r="B3536" s="244" t="str">
        <f t="shared" si="55"/>
        <v/>
      </c>
    </row>
    <row r="3537" spans="1:2" x14ac:dyDescent="0.2">
      <c r="A3537" t="str">
        <f>IF(C3537&amp;G3537&amp;D3537&lt;&gt;'Funnel setup'!$K$3&amp;'Funnel setup'!$K$4&amp;'Funnel setup'!$K$6,".",IF(A3536=".",1,A3536+1))</f>
        <v>.</v>
      </c>
      <c r="B3537" s="244" t="str">
        <f t="shared" si="55"/>
        <v/>
      </c>
    </row>
    <row r="3538" spans="1:2" x14ac:dyDescent="0.2">
      <c r="A3538" t="str">
        <f>IF(C3538&amp;G3538&amp;D3538&lt;&gt;'Funnel setup'!$K$3&amp;'Funnel setup'!$K$4&amp;'Funnel setup'!$K$6,".",IF(A3537=".",1,A3537+1))</f>
        <v>.</v>
      </c>
      <c r="B3538" s="244" t="str">
        <f t="shared" si="55"/>
        <v/>
      </c>
    </row>
    <row r="3539" spans="1:2" x14ac:dyDescent="0.2">
      <c r="A3539" t="str">
        <f>IF(C3539&amp;G3539&amp;D3539&lt;&gt;'Funnel setup'!$K$3&amp;'Funnel setup'!$K$4&amp;'Funnel setup'!$K$6,".",IF(A3538=".",1,A3538+1))</f>
        <v>.</v>
      </c>
      <c r="B3539" s="244" t="str">
        <f t="shared" si="55"/>
        <v/>
      </c>
    </row>
    <row r="3540" spans="1:2" x14ac:dyDescent="0.2">
      <c r="A3540" t="str">
        <f>IF(C3540&amp;G3540&amp;D3540&lt;&gt;'Funnel setup'!$K$3&amp;'Funnel setup'!$K$4&amp;'Funnel setup'!$K$6,".",IF(A3539=".",1,A3539+1))</f>
        <v>.</v>
      </c>
      <c r="B3540" s="244" t="str">
        <f t="shared" si="55"/>
        <v/>
      </c>
    </row>
    <row r="3541" spans="1:2" x14ac:dyDescent="0.2">
      <c r="A3541" t="str">
        <f>IF(C3541&amp;G3541&amp;D3541&lt;&gt;'Funnel setup'!$K$3&amp;'Funnel setup'!$K$4&amp;'Funnel setup'!$K$6,".",IF(A3540=".",1,A3540+1))</f>
        <v>.</v>
      </c>
      <c r="B3541" s="244" t="str">
        <f t="shared" si="55"/>
        <v/>
      </c>
    </row>
    <row r="3542" spans="1:2" x14ac:dyDescent="0.2">
      <c r="A3542" t="str">
        <f>IF(C3542&amp;G3542&amp;D3542&lt;&gt;'Funnel setup'!$K$3&amp;'Funnel setup'!$K$4&amp;'Funnel setup'!$K$6,".",IF(A3541=".",1,A3541+1))</f>
        <v>.</v>
      </c>
      <c r="B3542" s="244" t="str">
        <f t="shared" si="55"/>
        <v/>
      </c>
    </row>
    <row r="3543" spans="1:2" x14ac:dyDescent="0.2">
      <c r="A3543" t="str">
        <f>IF(C3543&amp;G3543&amp;D3543&lt;&gt;'Funnel setup'!$K$3&amp;'Funnel setup'!$K$4&amp;'Funnel setup'!$K$6,".",IF(A3542=".",1,A3542+1))</f>
        <v>.</v>
      </c>
      <c r="B3543" s="244" t="str">
        <f t="shared" si="55"/>
        <v/>
      </c>
    </row>
    <row r="3544" spans="1:2" x14ac:dyDescent="0.2">
      <c r="A3544" t="str">
        <f>IF(C3544&amp;G3544&amp;D3544&lt;&gt;'Funnel setup'!$K$3&amp;'Funnel setup'!$K$4&amp;'Funnel setup'!$K$6,".",IF(A3543=".",1,A3543+1))</f>
        <v>.</v>
      </c>
      <c r="B3544" s="244" t="str">
        <f t="shared" si="55"/>
        <v/>
      </c>
    </row>
    <row r="3545" spans="1:2" x14ac:dyDescent="0.2">
      <c r="A3545" t="str">
        <f>IF(C3545&amp;G3545&amp;D3545&lt;&gt;'Funnel setup'!$K$3&amp;'Funnel setup'!$K$4&amp;'Funnel setup'!$K$6,".",IF(A3544=".",1,A3544+1))</f>
        <v>.</v>
      </c>
      <c r="B3545" s="244" t="str">
        <f t="shared" si="55"/>
        <v/>
      </c>
    </row>
    <row r="3546" spans="1:2" x14ac:dyDescent="0.2">
      <c r="A3546" t="str">
        <f>IF(C3546&amp;G3546&amp;D3546&lt;&gt;'Funnel setup'!$K$3&amp;'Funnel setup'!$K$4&amp;'Funnel setup'!$K$6,".",IF(A3545=".",1,A3545+1))</f>
        <v>.</v>
      </c>
      <c r="B3546" s="244" t="str">
        <f t="shared" si="55"/>
        <v/>
      </c>
    </row>
    <row r="3547" spans="1:2" x14ac:dyDescent="0.2">
      <c r="A3547" t="str">
        <f>IF(C3547&amp;G3547&amp;D3547&lt;&gt;'Funnel setup'!$K$3&amp;'Funnel setup'!$K$4&amp;'Funnel setup'!$K$6,".",IF(A3546=".",1,A3546+1))</f>
        <v>.</v>
      </c>
      <c r="B3547" s="244" t="str">
        <f t="shared" si="55"/>
        <v/>
      </c>
    </row>
    <row r="3548" spans="1:2" x14ac:dyDescent="0.2">
      <c r="A3548" t="str">
        <f>IF(C3548&amp;G3548&amp;D3548&lt;&gt;'Funnel setup'!$K$3&amp;'Funnel setup'!$K$4&amp;'Funnel setup'!$K$6,".",IF(A3547=".",1,A3547+1))</f>
        <v>.</v>
      </c>
      <c r="B3548" s="244" t="str">
        <f t="shared" si="55"/>
        <v/>
      </c>
    </row>
    <row r="3549" spans="1:2" x14ac:dyDescent="0.2">
      <c r="A3549" t="str">
        <f>IF(C3549&amp;G3549&amp;D3549&lt;&gt;'Funnel setup'!$K$3&amp;'Funnel setup'!$K$4&amp;'Funnel setup'!$K$6,".",IF(A3548=".",1,A3548+1))</f>
        <v>.</v>
      </c>
      <c r="B3549" s="244" t="str">
        <f t="shared" si="55"/>
        <v/>
      </c>
    </row>
    <row r="3550" spans="1:2" x14ac:dyDescent="0.2">
      <c r="A3550" t="str">
        <f>IF(C3550&amp;G3550&amp;D3550&lt;&gt;'Funnel setup'!$K$3&amp;'Funnel setup'!$K$4&amp;'Funnel setup'!$K$6,".",IF(A3549=".",1,A3549+1))</f>
        <v>.</v>
      </c>
      <c r="B3550" s="244" t="str">
        <f t="shared" si="55"/>
        <v/>
      </c>
    </row>
    <row r="3551" spans="1:2" x14ac:dyDescent="0.2">
      <c r="A3551" t="str">
        <f>IF(C3551&amp;G3551&amp;D3551&lt;&gt;'Funnel setup'!$K$3&amp;'Funnel setup'!$K$4&amp;'Funnel setup'!$K$6,".",IF(A3550=".",1,A3550+1))</f>
        <v>.</v>
      </c>
      <c r="B3551" s="244" t="str">
        <f t="shared" si="55"/>
        <v/>
      </c>
    </row>
    <row r="3552" spans="1:2" x14ac:dyDescent="0.2">
      <c r="A3552" t="str">
        <f>IF(C3552&amp;G3552&amp;D3552&lt;&gt;'Funnel setup'!$K$3&amp;'Funnel setup'!$K$4&amp;'Funnel setup'!$K$6,".",IF(A3551=".",1,A3551+1))</f>
        <v>.</v>
      </c>
      <c r="B3552" s="244" t="str">
        <f t="shared" si="55"/>
        <v/>
      </c>
    </row>
    <row r="3553" spans="1:2" x14ac:dyDescent="0.2">
      <c r="A3553" t="str">
        <f>IF(C3553&amp;G3553&amp;D3553&lt;&gt;'Funnel setup'!$K$3&amp;'Funnel setup'!$K$4&amp;'Funnel setup'!$K$6,".",IF(A3552=".",1,A3552+1))</f>
        <v>.</v>
      </c>
      <c r="B3553" s="244" t="str">
        <f t="shared" si="55"/>
        <v/>
      </c>
    </row>
    <row r="3554" spans="1:2" x14ac:dyDescent="0.2">
      <c r="A3554" t="str">
        <f>IF(C3554&amp;G3554&amp;D3554&lt;&gt;'Funnel setup'!$K$3&amp;'Funnel setup'!$K$4&amp;'Funnel setup'!$K$6,".",IF(A3553=".",1,A3553+1))</f>
        <v>.</v>
      </c>
      <c r="B3554" s="244" t="str">
        <f t="shared" si="55"/>
        <v/>
      </c>
    </row>
    <row r="3555" spans="1:2" x14ac:dyDescent="0.2">
      <c r="A3555" t="str">
        <f>IF(C3555&amp;G3555&amp;D3555&lt;&gt;'Funnel setup'!$K$3&amp;'Funnel setup'!$K$4&amp;'Funnel setup'!$K$6,".",IF(A3554=".",1,A3554+1))</f>
        <v>.</v>
      </c>
      <c r="B3555" s="244" t="str">
        <f t="shared" si="55"/>
        <v/>
      </c>
    </row>
    <row r="3556" spans="1:2" x14ac:dyDescent="0.2">
      <c r="A3556" t="str">
        <f>IF(C3556&amp;G3556&amp;D3556&lt;&gt;'Funnel setup'!$K$3&amp;'Funnel setup'!$K$4&amp;'Funnel setup'!$K$6,".",IF(A3555=".",1,A3555+1))</f>
        <v>.</v>
      </c>
      <c r="B3556" s="244" t="str">
        <f t="shared" si="55"/>
        <v/>
      </c>
    </row>
    <row r="3557" spans="1:2" x14ac:dyDescent="0.2">
      <c r="A3557" t="str">
        <f>IF(C3557&amp;G3557&amp;D3557&lt;&gt;'Funnel setup'!$K$3&amp;'Funnel setup'!$K$4&amp;'Funnel setup'!$K$6,".",IF(A3556=".",1,A3556+1))</f>
        <v>.</v>
      </c>
      <c r="B3557" s="244" t="str">
        <f t="shared" si="55"/>
        <v/>
      </c>
    </row>
    <row r="3558" spans="1:2" x14ac:dyDescent="0.2">
      <c r="A3558" t="str">
        <f>IF(C3558&amp;G3558&amp;D3558&lt;&gt;'Funnel setup'!$K$3&amp;'Funnel setup'!$K$4&amp;'Funnel setup'!$K$6,".",IF(A3557=".",1,A3557+1))</f>
        <v>.</v>
      </c>
      <c r="B3558" s="244" t="str">
        <f t="shared" si="55"/>
        <v/>
      </c>
    </row>
    <row r="3559" spans="1:2" x14ac:dyDescent="0.2">
      <c r="A3559" t="str">
        <f>IF(C3559&amp;G3559&amp;D3559&lt;&gt;'Funnel setup'!$K$3&amp;'Funnel setup'!$K$4&amp;'Funnel setup'!$K$6,".",IF(A3558=".",1,A3558+1))</f>
        <v>.</v>
      </c>
      <c r="B3559" s="244" t="str">
        <f t="shared" si="55"/>
        <v/>
      </c>
    </row>
    <row r="3560" spans="1:2" x14ac:dyDescent="0.2">
      <c r="A3560" t="str">
        <f>IF(C3560&amp;G3560&amp;D3560&lt;&gt;'Funnel setup'!$K$3&amp;'Funnel setup'!$K$4&amp;'Funnel setup'!$K$6,".",IF(A3559=".",1,A3559+1))</f>
        <v>.</v>
      </c>
      <c r="B3560" s="244" t="str">
        <f t="shared" si="55"/>
        <v/>
      </c>
    </row>
    <row r="3561" spans="1:2" x14ac:dyDescent="0.2">
      <c r="A3561" t="str">
        <f>IF(C3561&amp;G3561&amp;D3561&lt;&gt;'Funnel setup'!$K$3&amp;'Funnel setup'!$K$4&amp;'Funnel setup'!$K$6,".",IF(A3560=".",1,A3560+1))</f>
        <v>.</v>
      </c>
      <c r="B3561" s="244" t="str">
        <f t="shared" si="55"/>
        <v/>
      </c>
    </row>
    <row r="3562" spans="1:2" x14ac:dyDescent="0.2">
      <c r="A3562" t="str">
        <f>IF(C3562&amp;G3562&amp;D3562&lt;&gt;'Funnel setup'!$K$3&amp;'Funnel setup'!$K$4&amp;'Funnel setup'!$K$6,".",IF(A3561=".",1,A3561+1))</f>
        <v>.</v>
      </c>
      <c r="B3562" s="244" t="str">
        <f t="shared" si="55"/>
        <v/>
      </c>
    </row>
    <row r="3563" spans="1:2" x14ac:dyDescent="0.2">
      <c r="A3563" t="str">
        <f>IF(C3563&amp;G3563&amp;D3563&lt;&gt;'Funnel setup'!$K$3&amp;'Funnel setup'!$K$4&amp;'Funnel setup'!$K$6,".",IF(A3562=".",1,A3562+1))</f>
        <v>.</v>
      </c>
      <c r="B3563" s="244" t="str">
        <f t="shared" si="55"/>
        <v/>
      </c>
    </row>
    <row r="3564" spans="1:2" x14ac:dyDescent="0.2">
      <c r="A3564" t="str">
        <f>IF(C3564&amp;G3564&amp;D3564&lt;&gt;'Funnel setup'!$K$3&amp;'Funnel setup'!$K$4&amp;'Funnel setup'!$K$6,".",IF(A3563=".",1,A3563+1))</f>
        <v>.</v>
      </c>
      <c r="B3564" s="244" t="str">
        <f t="shared" si="55"/>
        <v/>
      </c>
    </row>
    <row r="3565" spans="1:2" x14ac:dyDescent="0.2">
      <c r="A3565" t="str">
        <f>IF(C3565&amp;G3565&amp;D3565&lt;&gt;'Funnel setup'!$K$3&amp;'Funnel setup'!$K$4&amp;'Funnel setup'!$K$6,".",IF(A3564=".",1,A3564+1))</f>
        <v>.</v>
      </c>
      <c r="B3565" s="244" t="str">
        <f t="shared" si="55"/>
        <v/>
      </c>
    </row>
    <row r="3566" spans="1:2" x14ac:dyDescent="0.2">
      <c r="A3566" t="str">
        <f>IF(C3566&amp;G3566&amp;D3566&lt;&gt;'Funnel setup'!$K$3&amp;'Funnel setup'!$K$4&amp;'Funnel setup'!$K$6,".",IF(A3565=".",1,A3565+1))</f>
        <v>.</v>
      </c>
      <c r="B3566" s="244" t="str">
        <f t="shared" si="55"/>
        <v/>
      </c>
    </row>
    <row r="3567" spans="1:2" x14ac:dyDescent="0.2">
      <c r="A3567" t="str">
        <f>IF(C3567&amp;G3567&amp;D3567&lt;&gt;'Funnel setup'!$K$3&amp;'Funnel setup'!$K$4&amp;'Funnel setup'!$K$6,".",IF(A3566=".",1,A3566+1))</f>
        <v>.</v>
      </c>
      <c r="B3567" s="244" t="str">
        <f t="shared" si="55"/>
        <v/>
      </c>
    </row>
    <row r="3568" spans="1:2" x14ac:dyDescent="0.2">
      <c r="A3568" t="str">
        <f>IF(C3568&amp;G3568&amp;D3568&lt;&gt;'Funnel setup'!$K$3&amp;'Funnel setup'!$K$4&amp;'Funnel setup'!$K$6,".",IF(A3567=".",1,A3567+1))</f>
        <v>.</v>
      </c>
      <c r="B3568" s="244" t="str">
        <f t="shared" si="55"/>
        <v/>
      </c>
    </row>
    <row r="3569" spans="1:2" x14ac:dyDescent="0.2">
      <c r="A3569" t="str">
        <f>IF(C3569&amp;G3569&amp;D3569&lt;&gt;'Funnel setup'!$K$3&amp;'Funnel setup'!$K$4&amp;'Funnel setup'!$K$6,".",IF(A3568=".",1,A3568+1))</f>
        <v>.</v>
      </c>
      <c r="B3569" s="244" t="str">
        <f t="shared" si="55"/>
        <v/>
      </c>
    </row>
    <row r="3570" spans="1:2" x14ac:dyDescent="0.2">
      <c r="A3570" t="str">
        <f>IF(C3570&amp;G3570&amp;D3570&lt;&gt;'Funnel setup'!$K$3&amp;'Funnel setup'!$K$4&amp;'Funnel setup'!$K$6,".",IF(A3569=".",1,A3569+1))</f>
        <v>.</v>
      </c>
      <c r="B3570" s="244" t="str">
        <f t="shared" si="55"/>
        <v/>
      </c>
    </row>
    <row r="3571" spans="1:2" x14ac:dyDescent="0.2">
      <c r="A3571" t="str">
        <f>IF(C3571&amp;G3571&amp;D3571&lt;&gt;'Funnel setup'!$K$3&amp;'Funnel setup'!$K$4&amp;'Funnel setup'!$K$6,".",IF(A3570=".",1,A3570+1))</f>
        <v>.</v>
      </c>
      <c r="B3571" s="244" t="str">
        <f t="shared" si="55"/>
        <v/>
      </c>
    </row>
    <row r="3572" spans="1:2" x14ac:dyDescent="0.2">
      <c r="A3572" t="str">
        <f>IF(C3572&amp;G3572&amp;D3572&lt;&gt;'Funnel setup'!$K$3&amp;'Funnel setup'!$K$4&amp;'Funnel setup'!$K$6,".",IF(A3571=".",1,A3571+1))</f>
        <v>.</v>
      </c>
      <c r="B3572" s="244" t="str">
        <f t="shared" si="55"/>
        <v/>
      </c>
    </row>
    <row r="3573" spans="1:2" x14ac:dyDescent="0.2">
      <c r="A3573" t="str">
        <f>IF(C3573&amp;G3573&amp;D3573&lt;&gt;'Funnel setup'!$K$3&amp;'Funnel setup'!$K$4&amp;'Funnel setup'!$K$6,".",IF(A3572=".",1,A3572+1))</f>
        <v>.</v>
      </c>
      <c r="B3573" s="244" t="str">
        <f t="shared" si="55"/>
        <v/>
      </c>
    </row>
    <row r="3574" spans="1:2" x14ac:dyDescent="0.2">
      <c r="A3574" t="str">
        <f>IF(C3574&amp;G3574&amp;D3574&lt;&gt;'Funnel setup'!$K$3&amp;'Funnel setup'!$K$4&amp;'Funnel setup'!$K$6,".",IF(A3573=".",1,A3573+1))</f>
        <v>.</v>
      </c>
      <c r="B3574" s="244" t="str">
        <f t="shared" si="55"/>
        <v/>
      </c>
    </row>
    <row r="3575" spans="1:2" x14ac:dyDescent="0.2">
      <c r="A3575" t="str">
        <f>IF(C3575&amp;G3575&amp;D3575&lt;&gt;'Funnel setup'!$K$3&amp;'Funnel setup'!$K$4&amp;'Funnel setup'!$K$6,".",IF(A3574=".",1,A3574+1))</f>
        <v>.</v>
      </c>
      <c r="B3575" s="244" t="str">
        <f t="shared" si="55"/>
        <v/>
      </c>
    </row>
    <row r="3576" spans="1:2" x14ac:dyDescent="0.2">
      <c r="A3576" t="str">
        <f>IF(C3576&amp;G3576&amp;D3576&lt;&gt;'Funnel setup'!$K$3&amp;'Funnel setup'!$K$4&amp;'Funnel setup'!$K$6,".",IF(A3575=".",1,A3575+1))</f>
        <v>.</v>
      </c>
      <c r="B3576" s="244" t="str">
        <f t="shared" si="55"/>
        <v/>
      </c>
    </row>
    <row r="3577" spans="1:2" x14ac:dyDescent="0.2">
      <c r="A3577" t="str">
        <f>IF(C3577&amp;G3577&amp;D3577&lt;&gt;'Funnel setup'!$K$3&amp;'Funnel setup'!$K$4&amp;'Funnel setup'!$K$6,".",IF(A3576=".",1,A3576+1))</f>
        <v>.</v>
      </c>
      <c r="B3577" s="244" t="str">
        <f t="shared" si="55"/>
        <v/>
      </c>
    </row>
    <row r="3578" spans="1:2" x14ac:dyDescent="0.2">
      <c r="A3578" t="str">
        <f>IF(C3578&amp;G3578&amp;D3578&lt;&gt;'Funnel setup'!$K$3&amp;'Funnel setup'!$K$4&amp;'Funnel setup'!$K$6,".",IF(A3577=".",1,A3577+1))</f>
        <v>.</v>
      </c>
      <c r="B3578" s="244" t="str">
        <f t="shared" si="55"/>
        <v/>
      </c>
    </row>
    <row r="3579" spans="1:2" x14ac:dyDescent="0.2">
      <c r="A3579" t="str">
        <f>IF(C3579&amp;G3579&amp;D3579&lt;&gt;'Funnel setup'!$K$3&amp;'Funnel setup'!$K$4&amp;'Funnel setup'!$K$6,".",IF(A3578=".",1,A3578+1))</f>
        <v>.</v>
      </c>
      <c r="B3579" s="244" t="str">
        <f t="shared" si="55"/>
        <v/>
      </c>
    </row>
    <row r="3580" spans="1:2" x14ac:dyDescent="0.2">
      <c r="A3580" t="str">
        <f>IF(C3580&amp;G3580&amp;D3580&lt;&gt;'Funnel setup'!$K$3&amp;'Funnel setup'!$K$4&amp;'Funnel setup'!$K$6,".",IF(A3579=".",1,A3579+1))</f>
        <v>.</v>
      </c>
      <c r="B3580" s="244" t="str">
        <f t="shared" si="55"/>
        <v/>
      </c>
    </row>
    <row r="3581" spans="1:2" x14ac:dyDescent="0.2">
      <c r="A3581" t="str">
        <f>IF(C3581&amp;G3581&amp;D3581&lt;&gt;'Funnel setup'!$K$3&amp;'Funnel setup'!$K$4&amp;'Funnel setup'!$K$6,".",IF(A3580=".",1,A3580+1))</f>
        <v>.</v>
      </c>
      <c r="B3581" s="244" t="str">
        <f t="shared" si="55"/>
        <v/>
      </c>
    </row>
    <row r="3582" spans="1:2" x14ac:dyDescent="0.2">
      <c r="A3582" t="str">
        <f>IF(C3582&amp;G3582&amp;D3582&lt;&gt;'Funnel setup'!$K$3&amp;'Funnel setup'!$K$4&amp;'Funnel setup'!$K$6,".",IF(A3581=".",1,A3581+1))</f>
        <v>.</v>
      </c>
      <c r="B3582" s="244" t="str">
        <f t="shared" si="55"/>
        <v/>
      </c>
    </row>
    <row r="3583" spans="1:2" x14ac:dyDescent="0.2">
      <c r="A3583" t="str">
        <f>IF(C3583&amp;G3583&amp;D3583&lt;&gt;'Funnel setup'!$K$3&amp;'Funnel setup'!$K$4&amp;'Funnel setup'!$K$6,".",IF(A3582=".",1,A3582+1))</f>
        <v>.</v>
      </c>
      <c r="B3583" s="244" t="str">
        <f t="shared" si="55"/>
        <v/>
      </c>
    </row>
    <row r="3584" spans="1:2" x14ac:dyDescent="0.2">
      <c r="A3584" t="str">
        <f>IF(C3584&amp;G3584&amp;D3584&lt;&gt;'Funnel setup'!$K$3&amp;'Funnel setup'!$K$4&amp;'Funnel setup'!$K$6,".",IF(A3583=".",1,A3583+1))</f>
        <v>.</v>
      </c>
      <c r="B3584" s="244" t="str">
        <f t="shared" si="55"/>
        <v/>
      </c>
    </row>
    <row r="3585" spans="1:2" x14ac:dyDescent="0.2">
      <c r="A3585" t="str">
        <f>IF(C3585&amp;G3585&amp;D3585&lt;&gt;'Funnel setup'!$K$3&amp;'Funnel setup'!$K$4&amp;'Funnel setup'!$K$6,".",IF(A3584=".",1,A3584+1))</f>
        <v>.</v>
      </c>
      <c r="B3585" s="244" t="str">
        <f t="shared" si="55"/>
        <v/>
      </c>
    </row>
    <row r="3586" spans="1:2" x14ac:dyDescent="0.2">
      <c r="A3586" t="str">
        <f>IF(C3586&amp;G3586&amp;D3586&lt;&gt;'Funnel setup'!$K$3&amp;'Funnel setup'!$K$4&amp;'Funnel setup'!$K$6,".",IF(A3585=".",1,A3585+1))</f>
        <v>.</v>
      </c>
      <c r="B3586" s="244" t="str">
        <f t="shared" ref="B3586:B3649" si="56">C3586&amp;D3586&amp;F3586&amp;G3586</f>
        <v/>
      </c>
    </row>
    <row r="3587" spans="1:2" x14ac:dyDescent="0.2">
      <c r="A3587" t="str">
        <f>IF(C3587&amp;G3587&amp;D3587&lt;&gt;'Funnel setup'!$K$3&amp;'Funnel setup'!$K$4&amp;'Funnel setup'!$K$6,".",IF(A3586=".",1,A3586+1))</f>
        <v>.</v>
      </c>
      <c r="B3587" s="244" t="str">
        <f t="shared" si="56"/>
        <v/>
      </c>
    </row>
    <row r="3588" spans="1:2" x14ac:dyDescent="0.2">
      <c r="A3588" t="str">
        <f>IF(C3588&amp;G3588&amp;D3588&lt;&gt;'Funnel setup'!$K$3&amp;'Funnel setup'!$K$4&amp;'Funnel setup'!$K$6,".",IF(A3587=".",1,A3587+1))</f>
        <v>.</v>
      </c>
      <c r="B3588" s="244" t="str">
        <f t="shared" si="56"/>
        <v/>
      </c>
    </row>
    <row r="3589" spans="1:2" x14ac:dyDescent="0.2">
      <c r="A3589" t="str">
        <f>IF(C3589&amp;G3589&amp;D3589&lt;&gt;'Funnel setup'!$K$3&amp;'Funnel setup'!$K$4&amp;'Funnel setup'!$K$6,".",IF(A3588=".",1,A3588+1))</f>
        <v>.</v>
      </c>
      <c r="B3589" s="244" t="str">
        <f t="shared" si="56"/>
        <v/>
      </c>
    </row>
    <row r="3590" spans="1:2" x14ac:dyDescent="0.2">
      <c r="A3590" t="str">
        <f>IF(C3590&amp;G3590&amp;D3590&lt;&gt;'Funnel setup'!$K$3&amp;'Funnel setup'!$K$4&amp;'Funnel setup'!$K$6,".",IF(A3589=".",1,A3589+1))</f>
        <v>.</v>
      </c>
      <c r="B3590" s="244" t="str">
        <f t="shared" si="56"/>
        <v/>
      </c>
    </row>
    <row r="3591" spans="1:2" x14ac:dyDescent="0.2">
      <c r="A3591" t="str">
        <f>IF(C3591&amp;G3591&amp;D3591&lt;&gt;'Funnel setup'!$K$3&amp;'Funnel setup'!$K$4&amp;'Funnel setup'!$K$6,".",IF(A3590=".",1,A3590+1))</f>
        <v>.</v>
      </c>
      <c r="B3591" s="244" t="str">
        <f t="shared" si="56"/>
        <v/>
      </c>
    </row>
    <row r="3592" spans="1:2" x14ac:dyDescent="0.2">
      <c r="A3592" t="str">
        <f>IF(C3592&amp;G3592&amp;D3592&lt;&gt;'Funnel setup'!$K$3&amp;'Funnel setup'!$K$4&amp;'Funnel setup'!$K$6,".",IF(A3591=".",1,A3591+1))</f>
        <v>.</v>
      </c>
      <c r="B3592" s="244" t="str">
        <f t="shared" si="56"/>
        <v/>
      </c>
    </row>
    <row r="3593" spans="1:2" x14ac:dyDescent="0.2">
      <c r="A3593" t="str">
        <f>IF(C3593&amp;G3593&amp;D3593&lt;&gt;'Funnel setup'!$K$3&amp;'Funnel setup'!$K$4&amp;'Funnel setup'!$K$6,".",IF(A3592=".",1,A3592+1))</f>
        <v>.</v>
      </c>
      <c r="B3593" s="244" t="str">
        <f t="shared" si="56"/>
        <v/>
      </c>
    </row>
    <row r="3594" spans="1:2" x14ac:dyDescent="0.2">
      <c r="A3594" t="str">
        <f>IF(C3594&amp;G3594&amp;D3594&lt;&gt;'Funnel setup'!$K$3&amp;'Funnel setup'!$K$4&amp;'Funnel setup'!$K$6,".",IF(A3593=".",1,A3593+1))</f>
        <v>.</v>
      </c>
      <c r="B3594" s="244" t="str">
        <f t="shared" si="56"/>
        <v/>
      </c>
    </row>
    <row r="3595" spans="1:2" x14ac:dyDescent="0.2">
      <c r="A3595" t="str">
        <f>IF(C3595&amp;G3595&amp;D3595&lt;&gt;'Funnel setup'!$K$3&amp;'Funnel setup'!$K$4&amp;'Funnel setup'!$K$6,".",IF(A3594=".",1,A3594+1))</f>
        <v>.</v>
      </c>
      <c r="B3595" s="244" t="str">
        <f t="shared" si="56"/>
        <v/>
      </c>
    </row>
    <row r="3596" spans="1:2" x14ac:dyDescent="0.2">
      <c r="A3596" t="str">
        <f>IF(C3596&amp;G3596&amp;D3596&lt;&gt;'Funnel setup'!$K$3&amp;'Funnel setup'!$K$4&amp;'Funnel setup'!$K$6,".",IF(A3595=".",1,A3595+1))</f>
        <v>.</v>
      </c>
      <c r="B3596" s="244" t="str">
        <f t="shared" si="56"/>
        <v/>
      </c>
    </row>
    <row r="3597" spans="1:2" x14ac:dyDescent="0.2">
      <c r="A3597" t="str">
        <f>IF(C3597&amp;G3597&amp;D3597&lt;&gt;'Funnel setup'!$K$3&amp;'Funnel setup'!$K$4&amp;'Funnel setup'!$K$6,".",IF(A3596=".",1,A3596+1))</f>
        <v>.</v>
      </c>
      <c r="B3597" s="244" t="str">
        <f t="shared" si="56"/>
        <v/>
      </c>
    </row>
    <row r="3598" spans="1:2" x14ac:dyDescent="0.2">
      <c r="A3598" t="str">
        <f>IF(C3598&amp;G3598&amp;D3598&lt;&gt;'Funnel setup'!$K$3&amp;'Funnel setup'!$K$4&amp;'Funnel setup'!$K$6,".",IF(A3597=".",1,A3597+1))</f>
        <v>.</v>
      </c>
      <c r="B3598" s="244" t="str">
        <f t="shared" si="56"/>
        <v/>
      </c>
    </row>
    <row r="3599" spans="1:2" x14ac:dyDescent="0.2">
      <c r="A3599" t="str">
        <f>IF(C3599&amp;G3599&amp;D3599&lt;&gt;'Funnel setup'!$K$3&amp;'Funnel setup'!$K$4&amp;'Funnel setup'!$K$6,".",IF(A3598=".",1,A3598+1))</f>
        <v>.</v>
      </c>
      <c r="B3599" s="244" t="str">
        <f t="shared" si="56"/>
        <v/>
      </c>
    </row>
    <row r="3600" spans="1:2" x14ac:dyDescent="0.2">
      <c r="A3600" t="str">
        <f>IF(C3600&amp;G3600&amp;D3600&lt;&gt;'Funnel setup'!$K$3&amp;'Funnel setup'!$K$4&amp;'Funnel setup'!$K$6,".",IF(A3599=".",1,A3599+1))</f>
        <v>.</v>
      </c>
      <c r="B3600" s="244" t="str">
        <f t="shared" si="56"/>
        <v/>
      </c>
    </row>
    <row r="3601" spans="1:2" x14ac:dyDescent="0.2">
      <c r="A3601" t="str">
        <f>IF(C3601&amp;G3601&amp;D3601&lt;&gt;'Funnel setup'!$K$3&amp;'Funnel setup'!$K$4&amp;'Funnel setup'!$K$6,".",IF(A3600=".",1,A3600+1))</f>
        <v>.</v>
      </c>
      <c r="B3601" s="244" t="str">
        <f t="shared" si="56"/>
        <v/>
      </c>
    </row>
    <row r="3602" spans="1:2" x14ac:dyDescent="0.2">
      <c r="A3602" t="str">
        <f>IF(C3602&amp;G3602&amp;D3602&lt;&gt;'Funnel setup'!$K$3&amp;'Funnel setup'!$K$4&amp;'Funnel setup'!$K$6,".",IF(A3601=".",1,A3601+1))</f>
        <v>.</v>
      </c>
      <c r="B3602" s="244" t="str">
        <f t="shared" si="56"/>
        <v/>
      </c>
    </row>
    <row r="3603" spans="1:2" x14ac:dyDescent="0.2">
      <c r="A3603" t="str">
        <f>IF(C3603&amp;G3603&amp;D3603&lt;&gt;'Funnel setup'!$K$3&amp;'Funnel setup'!$K$4&amp;'Funnel setup'!$K$6,".",IF(A3602=".",1,A3602+1))</f>
        <v>.</v>
      </c>
      <c r="B3603" s="244" t="str">
        <f t="shared" si="56"/>
        <v/>
      </c>
    </row>
    <row r="3604" spans="1:2" x14ac:dyDescent="0.2">
      <c r="A3604" t="str">
        <f>IF(C3604&amp;G3604&amp;D3604&lt;&gt;'Funnel setup'!$K$3&amp;'Funnel setup'!$K$4&amp;'Funnel setup'!$K$6,".",IF(A3603=".",1,A3603+1))</f>
        <v>.</v>
      </c>
      <c r="B3604" s="244" t="str">
        <f t="shared" si="56"/>
        <v/>
      </c>
    </row>
    <row r="3605" spans="1:2" x14ac:dyDescent="0.2">
      <c r="A3605" t="str">
        <f>IF(C3605&amp;G3605&amp;D3605&lt;&gt;'Funnel setup'!$K$3&amp;'Funnel setup'!$K$4&amp;'Funnel setup'!$K$6,".",IF(A3604=".",1,A3604+1))</f>
        <v>.</v>
      </c>
      <c r="B3605" s="244" t="str">
        <f t="shared" si="56"/>
        <v/>
      </c>
    </row>
    <row r="3606" spans="1:2" x14ac:dyDescent="0.2">
      <c r="A3606" t="str">
        <f>IF(C3606&amp;G3606&amp;D3606&lt;&gt;'Funnel setup'!$K$3&amp;'Funnel setup'!$K$4&amp;'Funnel setup'!$K$6,".",IF(A3605=".",1,A3605+1))</f>
        <v>.</v>
      </c>
      <c r="B3606" s="244" t="str">
        <f t="shared" si="56"/>
        <v/>
      </c>
    </row>
    <row r="3607" spans="1:2" x14ac:dyDescent="0.2">
      <c r="A3607" t="str">
        <f>IF(C3607&amp;G3607&amp;D3607&lt;&gt;'Funnel setup'!$K$3&amp;'Funnel setup'!$K$4&amp;'Funnel setup'!$K$6,".",IF(A3606=".",1,A3606+1))</f>
        <v>.</v>
      </c>
      <c r="B3607" s="244" t="str">
        <f t="shared" si="56"/>
        <v/>
      </c>
    </row>
    <row r="3608" spans="1:2" x14ac:dyDescent="0.2">
      <c r="A3608" t="str">
        <f>IF(C3608&amp;G3608&amp;D3608&lt;&gt;'Funnel setup'!$K$3&amp;'Funnel setup'!$K$4&amp;'Funnel setup'!$K$6,".",IF(A3607=".",1,A3607+1))</f>
        <v>.</v>
      </c>
      <c r="B3608" s="244" t="str">
        <f t="shared" si="56"/>
        <v/>
      </c>
    </row>
    <row r="3609" spans="1:2" x14ac:dyDescent="0.2">
      <c r="A3609" t="str">
        <f>IF(C3609&amp;G3609&amp;D3609&lt;&gt;'Funnel setup'!$K$3&amp;'Funnel setup'!$K$4&amp;'Funnel setup'!$K$6,".",IF(A3608=".",1,A3608+1))</f>
        <v>.</v>
      </c>
      <c r="B3609" s="244" t="str">
        <f t="shared" si="56"/>
        <v/>
      </c>
    </row>
    <row r="3610" spans="1:2" x14ac:dyDescent="0.2">
      <c r="A3610" t="str">
        <f>IF(C3610&amp;G3610&amp;D3610&lt;&gt;'Funnel setup'!$K$3&amp;'Funnel setup'!$K$4&amp;'Funnel setup'!$K$6,".",IF(A3609=".",1,A3609+1))</f>
        <v>.</v>
      </c>
      <c r="B3610" s="244" t="str">
        <f t="shared" si="56"/>
        <v/>
      </c>
    </row>
    <row r="3611" spans="1:2" x14ac:dyDescent="0.2">
      <c r="A3611" t="str">
        <f>IF(C3611&amp;G3611&amp;D3611&lt;&gt;'Funnel setup'!$K$3&amp;'Funnel setup'!$K$4&amp;'Funnel setup'!$K$6,".",IF(A3610=".",1,A3610+1))</f>
        <v>.</v>
      </c>
      <c r="B3611" s="244" t="str">
        <f t="shared" si="56"/>
        <v/>
      </c>
    </row>
    <row r="3612" spans="1:2" x14ac:dyDescent="0.2">
      <c r="A3612" t="str">
        <f>IF(C3612&amp;G3612&amp;D3612&lt;&gt;'Funnel setup'!$K$3&amp;'Funnel setup'!$K$4&amp;'Funnel setup'!$K$6,".",IF(A3611=".",1,A3611+1))</f>
        <v>.</v>
      </c>
      <c r="B3612" s="244" t="str">
        <f t="shared" si="56"/>
        <v/>
      </c>
    </row>
    <row r="3613" spans="1:2" x14ac:dyDescent="0.2">
      <c r="A3613" t="str">
        <f>IF(C3613&amp;G3613&amp;D3613&lt;&gt;'Funnel setup'!$K$3&amp;'Funnel setup'!$K$4&amp;'Funnel setup'!$K$6,".",IF(A3612=".",1,A3612+1))</f>
        <v>.</v>
      </c>
      <c r="B3613" s="244" t="str">
        <f t="shared" si="56"/>
        <v/>
      </c>
    </row>
    <row r="3614" spans="1:2" x14ac:dyDescent="0.2">
      <c r="A3614" t="str">
        <f>IF(C3614&amp;G3614&amp;D3614&lt;&gt;'Funnel setup'!$K$3&amp;'Funnel setup'!$K$4&amp;'Funnel setup'!$K$6,".",IF(A3613=".",1,A3613+1))</f>
        <v>.</v>
      </c>
      <c r="B3614" s="244" t="str">
        <f t="shared" si="56"/>
        <v/>
      </c>
    </row>
    <row r="3615" spans="1:2" x14ac:dyDescent="0.2">
      <c r="A3615" t="str">
        <f>IF(C3615&amp;G3615&amp;D3615&lt;&gt;'Funnel setup'!$K$3&amp;'Funnel setup'!$K$4&amp;'Funnel setup'!$K$6,".",IF(A3614=".",1,A3614+1))</f>
        <v>.</v>
      </c>
      <c r="B3615" s="244" t="str">
        <f t="shared" si="56"/>
        <v/>
      </c>
    </row>
    <row r="3616" spans="1:2" x14ac:dyDescent="0.2">
      <c r="A3616" t="str">
        <f>IF(C3616&amp;G3616&amp;D3616&lt;&gt;'Funnel setup'!$K$3&amp;'Funnel setup'!$K$4&amp;'Funnel setup'!$K$6,".",IF(A3615=".",1,A3615+1))</f>
        <v>.</v>
      </c>
      <c r="B3616" s="244" t="str">
        <f t="shared" si="56"/>
        <v/>
      </c>
    </row>
    <row r="3617" spans="1:2" x14ac:dyDescent="0.2">
      <c r="A3617" t="str">
        <f>IF(C3617&amp;G3617&amp;D3617&lt;&gt;'Funnel setup'!$K$3&amp;'Funnel setup'!$K$4&amp;'Funnel setup'!$K$6,".",IF(A3616=".",1,A3616+1))</f>
        <v>.</v>
      </c>
      <c r="B3617" s="244" t="str">
        <f t="shared" si="56"/>
        <v/>
      </c>
    </row>
    <row r="3618" spans="1:2" x14ac:dyDescent="0.2">
      <c r="A3618" t="str">
        <f>IF(C3618&amp;G3618&amp;D3618&lt;&gt;'Funnel setup'!$K$3&amp;'Funnel setup'!$K$4&amp;'Funnel setup'!$K$6,".",IF(A3617=".",1,A3617+1))</f>
        <v>.</v>
      </c>
      <c r="B3618" s="244" t="str">
        <f t="shared" si="56"/>
        <v/>
      </c>
    </row>
    <row r="3619" spans="1:2" x14ac:dyDescent="0.2">
      <c r="A3619" t="str">
        <f>IF(C3619&amp;G3619&amp;D3619&lt;&gt;'Funnel setup'!$K$3&amp;'Funnel setup'!$K$4&amp;'Funnel setup'!$K$6,".",IF(A3618=".",1,A3618+1))</f>
        <v>.</v>
      </c>
      <c r="B3619" s="244" t="str">
        <f t="shared" si="56"/>
        <v/>
      </c>
    </row>
    <row r="3620" spans="1:2" x14ac:dyDescent="0.2">
      <c r="A3620" t="str">
        <f>IF(C3620&amp;G3620&amp;D3620&lt;&gt;'Funnel setup'!$K$3&amp;'Funnel setup'!$K$4&amp;'Funnel setup'!$K$6,".",IF(A3619=".",1,A3619+1))</f>
        <v>.</v>
      </c>
      <c r="B3620" s="244" t="str">
        <f t="shared" si="56"/>
        <v/>
      </c>
    </row>
    <row r="3621" spans="1:2" x14ac:dyDescent="0.2">
      <c r="A3621" t="str">
        <f>IF(C3621&amp;G3621&amp;D3621&lt;&gt;'Funnel setup'!$K$3&amp;'Funnel setup'!$K$4&amp;'Funnel setup'!$K$6,".",IF(A3620=".",1,A3620+1))</f>
        <v>.</v>
      </c>
      <c r="B3621" s="244" t="str">
        <f t="shared" si="56"/>
        <v/>
      </c>
    </row>
    <row r="3622" spans="1:2" x14ac:dyDescent="0.2">
      <c r="A3622" t="str">
        <f>IF(C3622&amp;G3622&amp;D3622&lt;&gt;'Funnel setup'!$K$3&amp;'Funnel setup'!$K$4&amp;'Funnel setup'!$K$6,".",IF(A3621=".",1,A3621+1))</f>
        <v>.</v>
      </c>
      <c r="B3622" s="244" t="str">
        <f t="shared" si="56"/>
        <v/>
      </c>
    </row>
    <row r="3623" spans="1:2" x14ac:dyDescent="0.2">
      <c r="A3623" t="str">
        <f>IF(C3623&amp;G3623&amp;D3623&lt;&gt;'Funnel setup'!$K$3&amp;'Funnel setup'!$K$4&amp;'Funnel setup'!$K$6,".",IF(A3622=".",1,A3622+1))</f>
        <v>.</v>
      </c>
      <c r="B3623" s="244" t="str">
        <f t="shared" si="56"/>
        <v/>
      </c>
    </row>
    <row r="3624" spans="1:2" x14ac:dyDescent="0.2">
      <c r="A3624" t="str">
        <f>IF(C3624&amp;G3624&amp;D3624&lt;&gt;'Funnel setup'!$K$3&amp;'Funnel setup'!$K$4&amp;'Funnel setup'!$K$6,".",IF(A3623=".",1,A3623+1))</f>
        <v>.</v>
      </c>
      <c r="B3624" s="244" t="str">
        <f t="shared" si="56"/>
        <v/>
      </c>
    </row>
    <row r="3625" spans="1:2" x14ac:dyDescent="0.2">
      <c r="A3625" t="str">
        <f>IF(C3625&amp;G3625&amp;D3625&lt;&gt;'Funnel setup'!$K$3&amp;'Funnel setup'!$K$4&amp;'Funnel setup'!$K$6,".",IF(A3624=".",1,A3624+1))</f>
        <v>.</v>
      </c>
      <c r="B3625" s="244" t="str">
        <f t="shared" si="56"/>
        <v/>
      </c>
    </row>
    <row r="3626" spans="1:2" x14ac:dyDescent="0.2">
      <c r="A3626" t="str">
        <f>IF(C3626&amp;G3626&amp;D3626&lt;&gt;'Funnel setup'!$K$3&amp;'Funnel setup'!$K$4&amp;'Funnel setup'!$K$6,".",IF(A3625=".",1,A3625+1))</f>
        <v>.</v>
      </c>
      <c r="B3626" s="244" t="str">
        <f t="shared" si="56"/>
        <v/>
      </c>
    </row>
    <row r="3627" spans="1:2" x14ac:dyDescent="0.2">
      <c r="A3627" t="str">
        <f>IF(C3627&amp;G3627&amp;D3627&lt;&gt;'Funnel setup'!$K$3&amp;'Funnel setup'!$K$4&amp;'Funnel setup'!$K$6,".",IF(A3626=".",1,A3626+1))</f>
        <v>.</v>
      </c>
      <c r="B3627" s="244" t="str">
        <f t="shared" si="56"/>
        <v/>
      </c>
    </row>
    <row r="3628" spans="1:2" x14ac:dyDescent="0.2">
      <c r="A3628" t="str">
        <f>IF(C3628&amp;G3628&amp;D3628&lt;&gt;'Funnel setup'!$K$3&amp;'Funnel setup'!$K$4&amp;'Funnel setup'!$K$6,".",IF(A3627=".",1,A3627+1))</f>
        <v>.</v>
      </c>
      <c r="B3628" s="244" t="str">
        <f t="shared" si="56"/>
        <v/>
      </c>
    </row>
    <row r="3629" spans="1:2" x14ac:dyDescent="0.2">
      <c r="A3629" t="str">
        <f>IF(C3629&amp;G3629&amp;D3629&lt;&gt;'Funnel setup'!$K$3&amp;'Funnel setup'!$K$4&amp;'Funnel setup'!$K$6,".",IF(A3628=".",1,A3628+1))</f>
        <v>.</v>
      </c>
      <c r="B3629" s="244" t="str">
        <f t="shared" si="56"/>
        <v/>
      </c>
    </row>
    <row r="3630" spans="1:2" x14ac:dyDescent="0.2">
      <c r="A3630" t="str">
        <f>IF(C3630&amp;G3630&amp;D3630&lt;&gt;'Funnel setup'!$K$3&amp;'Funnel setup'!$K$4&amp;'Funnel setup'!$K$6,".",IF(A3629=".",1,A3629+1))</f>
        <v>.</v>
      </c>
      <c r="B3630" s="244" t="str">
        <f t="shared" si="56"/>
        <v/>
      </c>
    </row>
    <row r="3631" spans="1:2" x14ac:dyDescent="0.2">
      <c r="A3631" t="str">
        <f>IF(C3631&amp;G3631&amp;D3631&lt;&gt;'Funnel setup'!$K$3&amp;'Funnel setup'!$K$4&amp;'Funnel setup'!$K$6,".",IF(A3630=".",1,A3630+1))</f>
        <v>.</v>
      </c>
      <c r="B3631" s="244" t="str">
        <f t="shared" si="56"/>
        <v/>
      </c>
    </row>
    <row r="3632" spans="1:2" x14ac:dyDescent="0.2">
      <c r="A3632" t="str">
        <f>IF(C3632&amp;G3632&amp;D3632&lt;&gt;'Funnel setup'!$K$3&amp;'Funnel setup'!$K$4&amp;'Funnel setup'!$K$6,".",IF(A3631=".",1,A3631+1))</f>
        <v>.</v>
      </c>
      <c r="B3632" s="244" t="str">
        <f t="shared" si="56"/>
        <v/>
      </c>
    </row>
    <row r="3633" spans="1:2" x14ac:dyDescent="0.2">
      <c r="A3633" t="str">
        <f>IF(C3633&amp;G3633&amp;D3633&lt;&gt;'Funnel setup'!$K$3&amp;'Funnel setup'!$K$4&amp;'Funnel setup'!$K$6,".",IF(A3632=".",1,A3632+1))</f>
        <v>.</v>
      </c>
      <c r="B3633" s="244" t="str">
        <f t="shared" si="56"/>
        <v/>
      </c>
    </row>
    <row r="3634" spans="1:2" x14ac:dyDescent="0.2">
      <c r="A3634" t="str">
        <f>IF(C3634&amp;G3634&amp;D3634&lt;&gt;'Funnel setup'!$K$3&amp;'Funnel setup'!$K$4&amp;'Funnel setup'!$K$6,".",IF(A3633=".",1,A3633+1))</f>
        <v>.</v>
      </c>
      <c r="B3634" s="244" t="str">
        <f t="shared" si="56"/>
        <v/>
      </c>
    </row>
    <row r="3635" spans="1:2" x14ac:dyDescent="0.2">
      <c r="A3635" t="str">
        <f>IF(C3635&amp;G3635&amp;D3635&lt;&gt;'Funnel setup'!$K$3&amp;'Funnel setup'!$K$4&amp;'Funnel setup'!$K$6,".",IF(A3634=".",1,A3634+1))</f>
        <v>.</v>
      </c>
      <c r="B3635" s="244" t="str">
        <f t="shared" si="56"/>
        <v/>
      </c>
    </row>
    <row r="3636" spans="1:2" x14ac:dyDescent="0.2">
      <c r="A3636" t="str">
        <f>IF(C3636&amp;G3636&amp;D3636&lt;&gt;'Funnel setup'!$K$3&amp;'Funnel setup'!$K$4&amp;'Funnel setup'!$K$6,".",IF(A3635=".",1,A3635+1))</f>
        <v>.</v>
      </c>
      <c r="B3636" s="244" t="str">
        <f t="shared" si="56"/>
        <v/>
      </c>
    </row>
    <row r="3637" spans="1:2" x14ac:dyDescent="0.2">
      <c r="A3637" t="str">
        <f>IF(C3637&amp;G3637&amp;D3637&lt;&gt;'Funnel setup'!$K$3&amp;'Funnel setup'!$K$4&amp;'Funnel setup'!$K$6,".",IF(A3636=".",1,A3636+1))</f>
        <v>.</v>
      </c>
      <c r="B3637" s="244" t="str">
        <f t="shared" si="56"/>
        <v/>
      </c>
    </row>
    <row r="3638" spans="1:2" x14ac:dyDescent="0.2">
      <c r="A3638" t="str">
        <f>IF(C3638&amp;G3638&amp;D3638&lt;&gt;'Funnel setup'!$K$3&amp;'Funnel setup'!$K$4&amp;'Funnel setup'!$K$6,".",IF(A3637=".",1,A3637+1))</f>
        <v>.</v>
      </c>
      <c r="B3638" s="244" t="str">
        <f t="shared" si="56"/>
        <v/>
      </c>
    </row>
    <row r="3639" spans="1:2" x14ac:dyDescent="0.2">
      <c r="A3639" t="str">
        <f>IF(C3639&amp;G3639&amp;D3639&lt;&gt;'Funnel setup'!$K$3&amp;'Funnel setup'!$K$4&amp;'Funnel setup'!$K$6,".",IF(A3638=".",1,A3638+1))</f>
        <v>.</v>
      </c>
      <c r="B3639" s="244" t="str">
        <f t="shared" si="56"/>
        <v/>
      </c>
    </row>
    <row r="3640" spans="1:2" x14ac:dyDescent="0.2">
      <c r="A3640" t="str">
        <f>IF(C3640&amp;G3640&amp;D3640&lt;&gt;'Funnel setup'!$K$3&amp;'Funnel setup'!$K$4&amp;'Funnel setup'!$K$6,".",IF(A3639=".",1,A3639+1))</f>
        <v>.</v>
      </c>
      <c r="B3640" s="244" t="str">
        <f t="shared" si="56"/>
        <v/>
      </c>
    </row>
    <row r="3641" spans="1:2" x14ac:dyDescent="0.2">
      <c r="A3641" t="str">
        <f>IF(C3641&amp;G3641&amp;D3641&lt;&gt;'Funnel setup'!$K$3&amp;'Funnel setup'!$K$4&amp;'Funnel setup'!$K$6,".",IF(A3640=".",1,A3640+1))</f>
        <v>.</v>
      </c>
      <c r="B3641" s="244" t="str">
        <f t="shared" si="56"/>
        <v/>
      </c>
    </row>
    <row r="3642" spans="1:2" x14ac:dyDescent="0.2">
      <c r="A3642" t="str">
        <f>IF(C3642&amp;G3642&amp;D3642&lt;&gt;'Funnel setup'!$K$3&amp;'Funnel setup'!$K$4&amp;'Funnel setup'!$K$6,".",IF(A3641=".",1,A3641+1))</f>
        <v>.</v>
      </c>
      <c r="B3642" s="244" t="str">
        <f t="shared" si="56"/>
        <v/>
      </c>
    </row>
    <row r="3643" spans="1:2" x14ac:dyDescent="0.2">
      <c r="A3643" t="str">
        <f>IF(C3643&amp;G3643&amp;D3643&lt;&gt;'Funnel setup'!$K$3&amp;'Funnel setup'!$K$4&amp;'Funnel setup'!$K$6,".",IF(A3642=".",1,A3642+1))</f>
        <v>.</v>
      </c>
      <c r="B3643" s="244" t="str">
        <f t="shared" si="56"/>
        <v/>
      </c>
    </row>
    <row r="3644" spans="1:2" x14ac:dyDescent="0.2">
      <c r="A3644" t="str">
        <f>IF(C3644&amp;G3644&amp;D3644&lt;&gt;'Funnel setup'!$K$3&amp;'Funnel setup'!$K$4&amp;'Funnel setup'!$K$6,".",IF(A3643=".",1,A3643+1))</f>
        <v>.</v>
      </c>
      <c r="B3644" s="244" t="str">
        <f t="shared" si="56"/>
        <v/>
      </c>
    </row>
    <row r="3645" spans="1:2" x14ac:dyDescent="0.2">
      <c r="A3645" t="str">
        <f>IF(C3645&amp;G3645&amp;D3645&lt;&gt;'Funnel setup'!$K$3&amp;'Funnel setup'!$K$4&amp;'Funnel setup'!$K$6,".",IF(A3644=".",1,A3644+1))</f>
        <v>.</v>
      </c>
      <c r="B3645" s="244" t="str">
        <f t="shared" si="56"/>
        <v/>
      </c>
    </row>
    <row r="3646" spans="1:2" x14ac:dyDescent="0.2">
      <c r="A3646" t="str">
        <f>IF(C3646&amp;G3646&amp;D3646&lt;&gt;'Funnel setup'!$K$3&amp;'Funnel setup'!$K$4&amp;'Funnel setup'!$K$6,".",IF(A3645=".",1,A3645+1))</f>
        <v>.</v>
      </c>
      <c r="B3646" s="244" t="str">
        <f t="shared" si="56"/>
        <v/>
      </c>
    </row>
    <row r="3647" spans="1:2" x14ac:dyDescent="0.2">
      <c r="A3647" t="str">
        <f>IF(C3647&amp;G3647&amp;D3647&lt;&gt;'Funnel setup'!$K$3&amp;'Funnel setup'!$K$4&amp;'Funnel setup'!$K$6,".",IF(A3646=".",1,A3646+1))</f>
        <v>.</v>
      </c>
      <c r="B3647" s="244" t="str">
        <f t="shared" si="56"/>
        <v/>
      </c>
    </row>
    <row r="3648" spans="1:2" x14ac:dyDescent="0.2">
      <c r="A3648" t="str">
        <f>IF(C3648&amp;G3648&amp;D3648&lt;&gt;'Funnel setup'!$K$3&amp;'Funnel setup'!$K$4&amp;'Funnel setup'!$K$6,".",IF(A3647=".",1,A3647+1))</f>
        <v>.</v>
      </c>
      <c r="B3648" s="244" t="str">
        <f t="shared" si="56"/>
        <v/>
      </c>
    </row>
    <row r="3649" spans="1:2" x14ac:dyDescent="0.2">
      <c r="A3649" t="str">
        <f>IF(C3649&amp;G3649&amp;D3649&lt;&gt;'Funnel setup'!$K$3&amp;'Funnel setup'!$K$4&amp;'Funnel setup'!$K$6,".",IF(A3648=".",1,A3648+1))</f>
        <v>.</v>
      </c>
      <c r="B3649" s="244" t="str">
        <f t="shared" si="56"/>
        <v/>
      </c>
    </row>
    <row r="3650" spans="1:2" x14ac:dyDescent="0.2">
      <c r="A3650" t="str">
        <f>IF(C3650&amp;G3650&amp;D3650&lt;&gt;'Funnel setup'!$K$3&amp;'Funnel setup'!$K$4&amp;'Funnel setup'!$K$6,".",IF(A3649=".",1,A3649+1))</f>
        <v>.</v>
      </c>
      <c r="B3650" s="244" t="str">
        <f t="shared" ref="B3650:B3713" si="57">C3650&amp;D3650&amp;F3650&amp;G3650</f>
        <v/>
      </c>
    </row>
    <row r="3651" spans="1:2" x14ac:dyDescent="0.2">
      <c r="A3651" t="str">
        <f>IF(C3651&amp;G3651&amp;D3651&lt;&gt;'Funnel setup'!$K$3&amp;'Funnel setup'!$K$4&amp;'Funnel setup'!$K$6,".",IF(A3650=".",1,A3650+1))</f>
        <v>.</v>
      </c>
      <c r="B3651" s="244" t="str">
        <f t="shared" si="57"/>
        <v/>
      </c>
    </row>
    <row r="3652" spans="1:2" x14ac:dyDescent="0.2">
      <c r="A3652" t="str">
        <f>IF(C3652&amp;G3652&amp;D3652&lt;&gt;'Funnel setup'!$K$3&amp;'Funnel setup'!$K$4&amp;'Funnel setup'!$K$6,".",IF(A3651=".",1,A3651+1))</f>
        <v>.</v>
      </c>
      <c r="B3652" s="244" t="str">
        <f t="shared" si="57"/>
        <v/>
      </c>
    </row>
    <row r="3653" spans="1:2" x14ac:dyDescent="0.2">
      <c r="A3653" t="str">
        <f>IF(C3653&amp;G3653&amp;D3653&lt;&gt;'Funnel setup'!$K$3&amp;'Funnel setup'!$K$4&amp;'Funnel setup'!$K$6,".",IF(A3652=".",1,A3652+1))</f>
        <v>.</v>
      </c>
      <c r="B3653" s="244" t="str">
        <f t="shared" si="57"/>
        <v/>
      </c>
    </row>
    <row r="3654" spans="1:2" x14ac:dyDescent="0.2">
      <c r="A3654" t="str">
        <f>IF(C3654&amp;G3654&amp;D3654&lt;&gt;'Funnel setup'!$K$3&amp;'Funnel setup'!$K$4&amp;'Funnel setup'!$K$6,".",IF(A3653=".",1,A3653+1))</f>
        <v>.</v>
      </c>
      <c r="B3654" s="244" t="str">
        <f t="shared" si="57"/>
        <v/>
      </c>
    </row>
    <row r="3655" spans="1:2" x14ac:dyDescent="0.2">
      <c r="A3655" t="str">
        <f>IF(C3655&amp;G3655&amp;D3655&lt;&gt;'Funnel setup'!$K$3&amp;'Funnel setup'!$K$4&amp;'Funnel setup'!$K$6,".",IF(A3654=".",1,A3654+1))</f>
        <v>.</v>
      </c>
      <c r="B3655" s="244" t="str">
        <f t="shared" si="57"/>
        <v/>
      </c>
    </row>
    <row r="3656" spans="1:2" x14ac:dyDescent="0.2">
      <c r="A3656" t="str">
        <f>IF(C3656&amp;G3656&amp;D3656&lt;&gt;'Funnel setup'!$K$3&amp;'Funnel setup'!$K$4&amp;'Funnel setup'!$K$6,".",IF(A3655=".",1,A3655+1))</f>
        <v>.</v>
      </c>
      <c r="B3656" s="244" t="str">
        <f t="shared" si="57"/>
        <v/>
      </c>
    </row>
    <row r="3657" spans="1:2" x14ac:dyDescent="0.2">
      <c r="A3657" t="str">
        <f>IF(C3657&amp;G3657&amp;D3657&lt;&gt;'Funnel setup'!$K$3&amp;'Funnel setup'!$K$4&amp;'Funnel setup'!$K$6,".",IF(A3656=".",1,A3656+1))</f>
        <v>.</v>
      </c>
      <c r="B3657" s="244" t="str">
        <f t="shared" si="57"/>
        <v/>
      </c>
    </row>
    <row r="3658" spans="1:2" x14ac:dyDescent="0.2">
      <c r="A3658" t="str">
        <f>IF(C3658&amp;G3658&amp;D3658&lt;&gt;'Funnel setup'!$K$3&amp;'Funnel setup'!$K$4&amp;'Funnel setup'!$K$6,".",IF(A3657=".",1,A3657+1))</f>
        <v>.</v>
      </c>
      <c r="B3658" s="244" t="str">
        <f t="shared" si="57"/>
        <v/>
      </c>
    </row>
    <row r="3659" spans="1:2" x14ac:dyDescent="0.2">
      <c r="A3659" t="str">
        <f>IF(C3659&amp;G3659&amp;D3659&lt;&gt;'Funnel setup'!$K$3&amp;'Funnel setup'!$K$4&amp;'Funnel setup'!$K$6,".",IF(A3658=".",1,A3658+1))</f>
        <v>.</v>
      </c>
      <c r="B3659" s="244" t="str">
        <f t="shared" si="57"/>
        <v/>
      </c>
    </row>
    <row r="3660" spans="1:2" x14ac:dyDescent="0.2">
      <c r="A3660" t="str">
        <f>IF(C3660&amp;G3660&amp;D3660&lt;&gt;'Funnel setup'!$K$3&amp;'Funnel setup'!$K$4&amp;'Funnel setup'!$K$6,".",IF(A3659=".",1,A3659+1))</f>
        <v>.</v>
      </c>
      <c r="B3660" s="244" t="str">
        <f t="shared" si="57"/>
        <v/>
      </c>
    </row>
    <row r="3661" spans="1:2" x14ac:dyDescent="0.2">
      <c r="A3661" t="str">
        <f>IF(C3661&amp;G3661&amp;D3661&lt;&gt;'Funnel setup'!$K$3&amp;'Funnel setup'!$K$4&amp;'Funnel setup'!$K$6,".",IF(A3660=".",1,A3660+1))</f>
        <v>.</v>
      </c>
      <c r="B3661" s="244" t="str">
        <f t="shared" si="57"/>
        <v/>
      </c>
    </row>
    <row r="3662" spans="1:2" x14ac:dyDescent="0.2">
      <c r="A3662" t="str">
        <f>IF(C3662&amp;G3662&amp;D3662&lt;&gt;'Funnel setup'!$K$3&amp;'Funnel setup'!$K$4&amp;'Funnel setup'!$K$6,".",IF(A3661=".",1,A3661+1))</f>
        <v>.</v>
      </c>
      <c r="B3662" s="244" t="str">
        <f t="shared" si="57"/>
        <v/>
      </c>
    </row>
    <row r="3663" spans="1:2" x14ac:dyDescent="0.2">
      <c r="A3663" t="str">
        <f>IF(C3663&amp;G3663&amp;D3663&lt;&gt;'Funnel setup'!$K$3&amp;'Funnel setup'!$K$4&amp;'Funnel setup'!$K$6,".",IF(A3662=".",1,A3662+1))</f>
        <v>.</v>
      </c>
      <c r="B3663" s="244" t="str">
        <f t="shared" si="57"/>
        <v/>
      </c>
    </row>
    <row r="3664" spans="1:2" x14ac:dyDescent="0.2">
      <c r="A3664" t="str">
        <f>IF(C3664&amp;G3664&amp;D3664&lt;&gt;'Funnel setup'!$K$3&amp;'Funnel setup'!$K$4&amp;'Funnel setup'!$K$6,".",IF(A3663=".",1,A3663+1))</f>
        <v>.</v>
      </c>
      <c r="B3664" s="244" t="str">
        <f t="shared" si="57"/>
        <v/>
      </c>
    </row>
    <row r="3665" spans="1:2" x14ac:dyDescent="0.2">
      <c r="A3665" t="str">
        <f>IF(C3665&amp;G3665&amp;D3665&lt;&gt;'Funnel setup'!$K$3&amp;'Funnel setup'!$K$4&amp;'Funnel setup'!$K$6,".",IF(A3664=".",1,A3664+1))</f>
        <v>.</v>
      </c>
      <c r="B3665" s="244" t="str">
        <f t="shared" si="57"/>
        <v/>
      </c>
    </row>
    <row r="3666" spans="1:2" x14ac:dyDescent="0.2">
      <c r="A3666" t="str">
        <f>IF(C3666&amp;G3666&amp;D3666&lt;&gt;'Funnel setup'!$K$3&amp;'Funnel setup'!$K$4&amp;'Funnel setup'!$K$6,".",IF(A3665=".",1,A3665+1))</f>
        <v>.</v>
      </c>
      <c r="B3666" s="244" t="str">
        <f t="shared" si="57"/>
        <v/>
      </c>
    </row>
    <row r="3667" spans="1:2" x14ac:dyDescent="0.2">
      <c r="A3667" t="str">
        <f>IF(C3667&amp;G3667&amp;D3667&lt;&gt;'Funnel setup'!$K$3&amp;'Funnel setup'!$K$4&amp;'Funnel setup'!$K$6,".",IF(A3666=".",1,A3666+1))</f>
        <v>.</v>
      </c>
      <c r="B3667" s="244" t="str">
        <f t="shared" si="57"/>
        <v/>
      </c>
    </row>
    <row r="3668" spans="1:2" x14ac:dyDescent="0.2">
      <c r="A3668" t="str">
        <f>IF(C3668&amp;G3668&amp;D3668&lt;&gt;'Funnel setup'!$K$3&amp;'Funnel setup'!$K$4&amp;'Funnel setup'!$K$6,".",IF(A3667=".",1,A3667+1))</f>
        <v>.</v>
      </c>
      <c r="B3668" s="244" t="str">
        <f t="shared" si="57"/>
        <v/>
      </c>
    </row>
    <row r="3669" spans="1:2" x14ac:dyDescent="0.2">
      <c r="A3669" t="str">
        <f>IF(C3669&amp;G3669&amp;D3669&lt;&gt;'Funnel setup'!$K$3&amp;'Funnel setup'!$K$4&amp;'Funnel setup'!$K$6,".",IF(A3668=".",1,A3668+1))</f>
        <v>.</v>
      </c>
      <c r="B3669" s="244" t="str">
        <f t="shared" si="57"/>
        <v/>
      </c>
    </row>
    <row r="3670" spans="1:2" x14ac:dyDescent="0.2">
      <c r="A3670" t="str">
        <f>IF(C3670&amp;G3670&amp;D3670&lt;&gt;'Funnel setup'!$K$3&amp;'Funnel setup'!$K$4&amp;'Funnel setup'!$K$6,".",IF(A3669=".",1,A3669+1))</f>
        <v>.</v>
      </c>
      <c r="B3670" s="244" t="str">
        <f t="shared" si="57"/>
        <v/>
      </c>
    </row>
    <row r="3671" spans="1:2" x14ac:dyDescent="0.2">
      <c r="A3671" t="str">
        <f>IF(C3671&amp;G3671&amp;D3671&lt;&gt;'Funnel setup'!$K$3&amp;'Funnel setup'!$K$4&amp;'Funnel setup'!$K$6,".",IF(A3670=".",1,A3670+1))</f>
        <v>.</v>
      </c>
      <c r="B3671" s="244" t="str">
        <f t="shared" si="57"/>
        <v/>
      </c>
    </row>
    <row r="3672" spans="1:2" x14ac:dyDescent="0.2">
      <c r="A3672" t="str">
        <f>IF(C3672&amp;G3672&amp;D3672&lt;&gt;'Funnel setup'!$K$3&amp;'Funnel setup'!$K$4&amp;'Funnel setup'!$K$6,".",IF(A3671=".",1,A3671+1))</f>
        <v>.</v>
      </c>
      <c r="B3672" s="244" t="str">
        <f t="shared" si="57"/>
        <v/>
      </c>
    </row>
    <row r="3673" spans="1:2" x14ac:dyDescent="0.2">
      <c r="A3673" t="str">
        <f>IF(C3673&amp;G3673&amp;D3673&lt;&gt;'Funnel setup'!$K$3&amp;'Funnel setup'!$K$4&amp;'Funnel setup'!$K$6,".",IF(A3672=".",1,A3672+1))</f>
        <v>.</v>
      </c>
      <c r="B3673" s="244" t="str">
        <f t="shared" si="57"/>
        <v/>
      </c>
    </row>
    <row r="3674" spans="1:2" x14ac:dyDescent="0.2">
      <c r="A3674" t="str">
        <f>IF(C3674&amp;G3674&amp;D3674&lt;&gt;'Funnel setup'!$K$3&amp;'Funnel setup'!$K$4&amp;'Funnel setup'!$K$6,".",IF(A3673=".",1,A3673+1))</f>
        <v>.</v>
      </c>
      <c r="B3674" s="244" t="str">
        <f t="shared" si="57"/>
        <v/>
      </c>
    </row>
    <row r="3675" spans="1:2" x14ac:dyDescent="0.2">
      <c r="A3675" t="str">
        <f>IF(C3675&amp;G3675&amp;D3675&lt;&gt;'Funnel setup'!$K$3&amp;'Funnel setup'!$K$4&amp;'Funnel setup'!$K$6,".",IF(A3674=".",1,A3674+1))</f>
        <v>.</v>
      </c>
      <c r="B3675" s="244" t="str">
        <f t="shared" si="57"/>
        <v/>
      </c>
    </row>
    <row r="3676" spans="1:2" x14ac:dyDescent="0.2">
      <c r="A3676" t="str">
        <f>IF(C3676&amp;G3676&amp;D3676&lt;&gt;'Funnel setup'!$K$3&amp;'Funnel setup'!$K$4&amp;'Funnel setup'!$K$6,".",IF(A3675=".",1,A3675+1))</f>
        <v>.</v>
      </c>
      <c r="B3676" s="244" t="str">
        <f t="shared" si="57"/>
        <v/>
      </c>
    </row>
    <row r="3677" spans="1:2" x14ac:dyDescent="0.2">
      <c r="A3677" t="str">
        <f>IF(C3677&amp;G3677&amp;D3677&lt;&gt;'Funnel setup'!$K$3&amp;'Funnel setup'!$K$4&amp;'Funnel setup'!$K$6,".",IF(A3676=".",1,A3676+1))</f>
        <v>.</v>
      </c>
      <c r="B3677" s="244" t="str">
        <f t="shared" si="57"/>
        <v/>
      </c>
    </row>
    <row r="3678" spans="1:2" x14ac:dyDescent="0.2">
      <c r="A3678" t="str">
        <f>IF(C3678&amp;G3678&amp;D3678&lt;&gt;'Funnel setup'!$K$3&amp;'Funnel setup'!$K$4&amp;'Funnel setup'!$K$6,".",IF(A3677=".",1,A3677+1))</f>
        <v>.</v>
      </c>
      <c r="B3678" s="244" t="str">
        <f t="shared" si="57"/>
        <v/>
      </c>
    </row>
    <row r="3679" spans="1:2" x14ac:dyDescent="0.2">
      <c r="A3679" t="str">
        <f>IF(C3679&amp;G3679&amp;D3679&lt;&gt;'Funnel setup'!$K$3&amp;'Funnel setup'!$K$4&amp;'Funnel setup'!$K$6,".",IF(A3678=".",1,A3678+1))</f>
        <v>.</v>
      </c>
      <c r="B3679" s="244" t="str">
        <f t="shared" si="57"/>
        <v/>
      </c>
    </row>
    <row r="3680" spans="1:2" x14ac:dyDescent="0.2">
      <c r="A3680" t="str">
        <f>IF(C3680&amp;G3680&amp;D3680&lt;&gt;'Funnel setup'!$K$3&amp;'Funnel setup'!$K$4&amp;'Funnel setup'!$K$6,".",IF(A3679=".",1,A3679+1))</f>
        <v>.</v>
      </c>
      <c r="B3680" s="244" t="str">
        <f t="shared" si="57"/>
        <v/>
      </c>
    </row>
    <row r="3681" spans="1:2" x14ac:dyDescent="0.2">
      <c r="A3681" t="str">
        <f>IF(C3681&amp;G3681&amp;D3681&lt;&gt;'Funnel setup'!$K$3&amp;'Funnel setup'!$K$4&amp;'Funnel setup'!$K$6,".",IF(A3680=".",1,A3680+1))</f>
        <v>.</v>
      </c>
      <c r="B3681" s="244" t="str">
        <f t="shared" si="57"/>
        <v/>
      </c>
    </row>
    <row r="3682" spans="1:2" x14ac:dyDescent="0.2">
      <c r="A3682" t="str">
        <f>IF(C3682&amp;G3682&amp;D3682&lt;&gt;'Funnel setup'!$K$3&amp;'Funnel setup'!$K$4&amp;'Funnel setup'!$K$6,".",IF(A3681=".",1,A3681+1))</f>
        <v>.</v>
      </c>
      <c r="B3682" s="244" t="str">
        <f t="shared" si="57"/>
        <v/>
      </c>
    </row>
    <row r="3683" spans="1:2" x14ac:dyDescent="0.2">
      <c r="A3683" t="str">
        <f>IF(C3683&amp;G3683&amp;D3683&lt;&gt;'Funnel setup'!$K$3&amp;'Funnel setup'!$K$4&amp;'Funnel setup'!$K$6,".",IF(A3682=".",1,A3682+1))</f>
        <v>.</v>
      </c>
      <c r="B3683" s="244" t="str">
        <f t="shared" si="57"/>
        <v/>
      </c>
    </row>
    <row r="3684" spans="1:2" x14ac:dyDescent="0.2">
      <c r="A3684" t="str">
        <f>IF(C3684&amp;G3684&amp;D3684&lt;&gt;'Funnel setup'!$K$3&amp;'Funnel setup'!$K$4&amp;'Funnel setup'!$K$6,".",IF(A3683=".",1,A3683+1))</f>
        <v>.</v>
      </c>
      <c r="B3684" s="244" t="str">
        <f t="shared" si="57"/>
        <v/>
      </c>
    </row>
    <row r="3685" spans="1:2" x14ac:dyDescent="0.2">
      <c r="A3685" t="str">
        <f>IF(C3685&amp;G3685&amp;D3685&lt;&gt;'Funnel setup'!$K$3&amp;'Funnel setup'!$K$4&amp;'Funnel setup'!$K$6,".",IF(A3684=".",1,A3684+1))</f>
        <v>.</v>
      </c>
      <c r="B3685" s="244" t="str">
        <f t="shared" si="57"/>
        <v/>
      </c>
    </row>
    <row r="3686" spans="1:2" x14ac:dyDescent="0.2">
      <c r="A3686" t="str">
        <f>IF(C3686&amp;G3686&amp;D3686&lt;&gt;'Funnel setup'!$K$3&amp;'Funnel setup'!$K$4&amp;'Funnel setup'!$K$6,".",IF(A3685=".",1,A3685+1))</f>
        <v>.</v>
      </c>
      <c r="B3686" s="244" t="str">
        <f t="shared" si="57"/>
        <v/>
      </c>
    </row>
    <row r="3687" spans="1:2" x14ac:dyDescent="0.2">
      <c r="A3687" t="str">
        <f>IF(C3687&amp;G3687&amp;D3687&lt;&gt;'Funnel setup'!$K$3&amp;'Funnel setup'!$K$4&amp;'Funnel setup'!$K$6,".",IF(A3686=".",1,A3686+1))</f>
        <v>.</v>
      </c>
      <c r="B3687" s="244" t="str">
        <f t="shared" si="57"/>
        <v/>
      </c>
    </row>
    <row r="3688" spans="1:2" x14ac:dyDescent="0.2">
      <c r="A3688" t="str">
        <f>IF(C3688&amp;G3688&amp;D3688&lt;&gt;'Funnel setup'!$K$3&amp;'Funnel setup'!$K$4&amp;'Funnel setup'!$K$6,".",IF(A3687=".",1,A3687+1))</f>
        <v>.</v>
      </c>
      <c r="B3688" s="244" t="str">
        <f t="shared" si="57"/>
        <v/>
      </c>
    </row>
    <row r="3689" spans="1:2" x14ac:dyDescent="0.2">
      <c r="A3689" t="str">
        <f>IF(C3689&amp;G3689&amp;D3689&lt;&gt;'Funnel setup'!$K$3&amp;'Funnel setup'!$K$4&amp;'Funnel setup'!$K$6,".",IF(A3688=".",1,A3688+1))</f>
        <v>.</v>
      </c>
      <c r="B3689" s="244" t="str">
        <f t="shared" si="57"/>
        <v/>
      </c>
    </row>
    <row r="3690" spans="1:2" x14ac:dyDescent="0.2">
      <c r="A3690" t="str">
        <f>IF(C3690&amp;G3690&amp;D3690&lt;&gt;'Funnel setup'!$K$3&amp;'Funnel setup'!$K$4&amp;'Funnel setup'!$K$6,".",IF(A3689=".",1,A3689+1))</f>
        <v>.</v>
      </c>
      <c r="B3690" s="244" t="str">
        <f t="shared" si="57"/>
        <v/>
      </c>
    </row>
    <row r="3691" spans="1:2" x14ac:dyDescent="0.2">
      <c r="A3691" t="str">
        <f>IF(C3691&amp;G3691&amp;D3691&lt;&gt;'Funnel setup'!$K$3&amp;'Funnel setup'!$K$4&amp;'Funnel setup'!$K$6,".",IF(A3690=".",1,A3690+1))</f>
        <v>.</v>
      </c>
      <c r="B3691" s="244" t="str">
        <f t="shared" si="57"/>
        <v/>
      </c>
    </row>
    <row r="3692" spans="1:2" x14ac:dyDescent="0.2">
      <c r="A3692" t="str">
        <f>IF(C3692&amp;G3692&amp;D3692&lt;&gt;'Funnel setup'!$K$3&amp;'Funnel setup'!$K$4&amp;'Funnel setup'!$K$6,".",IF(A3691=".",1,A3691+1))</f>
        <v>.</v>
      </c>
      <c r="B3692" s="244" t="str">
        <f t="shared" si="57"/>
        <v/>
      </c>
    </row>
    <row r="3693" spans="1:2" x14ac:dyDescent="0.2">
      <c r="A3693" t="str">
        <f>IF(C3693&amp;G3693&amp;D3693&lt;&gt;'Funnel setup'!$K$3&amp;'Funnel setup'!$K$4&amp;'Funnel setup'!$K$6,".",IF(A3692=".",1,A3692+1))</f>
        <v>.</v>
      </c>
      <c r="B3693" s="244" t="str">
        <f t="shared" si="57"/>
        <v/>
      </c>
    </row>
    <row r="3694" spans="1:2" x14ac:dyDescent="0.2">
      <c r="A3694" t="str">
        <f>IF(C3694&amp;G3694&amp;D3694&lt;&gt;'Funnel setup'!$K$3&amp;'Funnel setup'!$K$4&amp;'Funnel setup'!$K$6,".",IF(A3693=".",1,A3693+1))</f>
        <v>.</v>
      </c>
      <c r="B3694" s="244" t="str">
        <f t="shared" si="57"/>
        <v/>
      </c>
    </row>
    <row r="3695" spans="1:2" x14ac:dyDescent="0.2">
      <c r="A3695" t="str">
        <f>IF(C3695&amp;G3695&amp;D3695&lt;&gt;'Funnel setup'!$K$3&amp;'Funnel setup'!$K$4&amp;'Funnel setup'!$K$6,".",IF(A3694=".",1,A3694+1))</f>
        <v>.</v>
      </c>
      <c r="B3695" s="244" t="str">
        <f t="shared" si="57"/>
        <v/>
      </c>
    </row>
    <row r="3696" spans="1:2" x14ac:dyDescent="0.2">
      <c r="A3696" t="str">
        <f>IF(C3696&amp;G3696&amp;D3696&lt;&gt;'Funnel setup'!$K$3&amp;'Funnel setup'!$K$4&amp;'Funnel setup'!$K$6,".",IF(A3695=".",1,A3695+1))</f>
        <v>.</v>
      </c>
      <c r="B3696" s="244" t="str">
        <f t="shared" si="57"/>
        <v/>
      </c>
    </row>
    <row r="3697" spans="1:2" x14ac:dyDescent="0.2">
      <c r="A3697" t="str">
        <f>IF(C3697&amp;G3697&amp;D3697&lt;&gt;'Funnel setup'!$K$3&amp;'Funnel setup'!$K$4&amp;'Funnel setup'!$K$6,".",IF(A3696=".",1,A3696+1))</f>
        <v>.</v>
      </c>
      <c r="B3697" s="244" t="str">
        <f t="shared" si="57"/>
        <v/>
      </c>
    </row>
    <row r="3698" spans="1:2" x14ac:dyDescent="0.2">
      <c r="A3698" t="str">
        <f>IF(C3698&amp;G3698&amp;D3698&lt;&gt;'Funnel setup'!$K$3&amp;'Funnel setup'!$K$4&amp;'Funnel setup'!$K$6,".",IF(A3697=".",1,A3697+1))</f>
        <v>.</v>
      </c>
      <c r="B3698" s="244" t="str">
        <f t="shared" si="57"/>
        <v/>
      </c>
    </row>
    <row r="3699" spans="1:2" x14ac:dyDescent="0.2">
      <c r="A3699" t="str">
        <f>IF(C3699&amp;G3699&amp;D3699&lt;&gt;'Funnel setup'!$K$3&amp;'Funnel setup'!$K$4&amp;'Funnel setup'!$K$6,".",IF(A3698=".",1,A3698+1))</f>
        <v>.</v>
      </c>
      <c r="B3699" s="244" t="str">
        <f t="shared" si="57"/>
        <v/>
      </c>
    </row>
    <row r="3700" spans="1:2" x14ac:dyDescent="0.2">
      <c r="A3700" t="str">
        <f>IF(C3700&amp;G3700&amp;D3700&lt;&gt;'Funnel setup'!$K$3&amp;'Funnel setup'!$K$4&amp;'Funnel setup'!$K$6,".",IF(A3699=".",1,A3699+1))</f>
        <v>.</v>
      </c>
      <c r="B3700" s="244" t="str">
        <f t="shared" si="57"/>
        <v/>
      </c>
    </row>
    <row r="3701" spans="1:2" x14ac:dyDescent="0.2">
      <c r="A3701" t="str">
        <f>IF(C3701&amp;G3701&amp;D3701&lt;&gt;'Funnel setup'!$K$3&amp;'Funnel setup'!$K$4&amp;'Funnel setup'!$K$6,".",IF(A3700=".",1,A3700+1))</f>
        <v>.</v>
      </c>
      <c r="B3701" s="244" t="str">
        <f t="shared" si="57"/>
        <v/>
      </c>
    </row>
    <row r="3702" spans="1:2" x14ac:dyDescent="0.2">
      <c r="A3702" t="str">
        <f>IF(C3702&amp;G3702&amp;D3702&lt;&gt;'Funnel setup'!$K$3&amp;'Funnel setup'!$K$4&amp;'Funnel setup'!$K$6,".",IF(A3701=".",1,A3701+1))</f>
        <v>.</v>
      </c>
      <c r="B3702" s="244" t="str">
        <f t="shared" si="57"/>
        <v/>
      </c>
    </row>
    <row r="3703" spans="1:2" x14ac:dyDescent="0.2">
      <c r="A3703" t="str">
        <f>IF(C3703&amp;G3703&amp;D3703&lt;&gt;'Funnel setup'!$K$3&amp;'Funnel setup'!$K$4&amp;'Funnel setup'!$K$6,".",IF(A3702=".",1,A3702+1))</f>
        <v>.</v>
      </c>
      <c r="B3703" s="244" t="str">
        <f t="shared" si="57"/>
        <v/>
      </c>
    </row>
    <row r="3704" spans="1:2" x14ac:dyDescent="0.2">
      <c r="A3704" t="str">
        <f>IF(C3704&amp;G3704&amp;D3704&lt;&gt;'Funnel setup'!$K$3&amp;'Funnel setup'!$K$4&amp;'Funnel setup'!$K$6,".",IF(A3703=".",1,A3703+1))</f>
        <v>.</v>
      </c>
      <c r="B3704" s="244" t="str">
        <f t="shared" si="57"/>
        <v/>
      </c>
    </row>
    <row r="3705" spans="1:2" x14ac:dyDescent="0.2">
      <c r="A3705" t="str">
        <f>IF(C3705&amp;G3705&amp;D3705&lt;&gt;'Funnel setup'!$K$3&amp;'Funnel setup'!$K$4&amp;'Funnel setup'!$K$6,".",IF(A3704=".",1,A3704+1))</f>
        <v>.</v>
      </c>
      <c r="B3705" s="244" t="str">
        <f t="shared" si="57"/>
        <v/>
      </c>
    </row>
    <row r="3706" spans="1:2" x14ac:dyDescent="0.2">
      <c r="A3706" t="str">
        <f>IF(C3706&amp;G3706&amp;D3706&lt;&gt;'Funnel setup'!$K$3&amp;'Funnel setup'!$K$4&amp;'Funnel setup'!$K$6,".",IF(A3705=".",1,A3705+1))</f>
        <v>.</v>
      </c>
      <c r="B3706" s="244" t="str">
        <f t="shared" si="57"/>
        <v/>
      </c>
    </row>
    <row r="3707" spans="1:2" x14ac:dyDescent="0.2">
      <c r="A3707" t="str">
        <f>IF(C3707&amp;G3707&amp;D3707&lt;&gt;'Funnel setup'!$K$3&amp;'Funnel setup'!$K$4&amp;'Funnel setup'!$K$6,".",IF(A3706=".",1,A3706+1))</f>
        <v>.</v>
      </c>
      <c r="B3707" s="244" t="str">
        <f t="shared" si="57"/>
        <v/>
      </c>
    </row>
    <row r="3708" spans="1:2" x14ac:dyDescent="0.2">
      <c r="A3708" t="str">
        <f>IF(C3708&amp;G3708&amp;D3708&lt;&gt;'Funnel setup'!$K$3&amp;'Funnel setup'!$K$4&amp;'Funnel setup'!$K$6,".",IF(A3707=".",1,A3707+1))</f>
        <v>.</v>
      </c>
      <c r="B3708" s="244" t="str">
        <f t="shared" si="57"/>
        <v/>
      </c>
    </row>
    <row r="3709" spans="1:2" x14ac:dyDescent="0.2">
      <c r="A3709" t="str">
        <f>IF(C3709&amp;G3709&amp;D3709&lt;&gt;'Funnel setup'!$K$3&amp;'Funnel setup'!$K$4&amp;'Funnel setup'!$K$6,".",IF(A3708=".",1,A3708+1))</f>
        <v>.</v>
      </c>
      <c r="B3709" s="244" t="str">
        <f t="shared" si="57"/>
        <v/>
      </c>
    </row>
    <row r="3710" spans="1:2" x14ac:dyDescent="0.2">
      <c r="A3710" t="str">
        <f>IF(C3710&amp;G3710&amp;D3710&lt;&gt;'Funnel setup'!$K$3&amp;'Funnel setup'!$K$4&amp;'Funnel setup'!$K$6,".",IF(A3709=".",1,A3709+1))</f>
        <v>.</v>
      </c>
      <c r="B3710" s="244" t="str">
        <f t="shared" si="57"/>
        <v/>
      </c>
    </row>
    <row r="3711" spans="1:2" x14ac:dyDescent="0.2">
      <c r="A3711" t="str">
        <f>IF(C3711&amp;G3711&amp;D3711&lt;&gt;'Funnel setup'!$K$3&amp;'Funnel setup'!$K$4&amp;'Funnel setup'!$K$6,".",IF(A3710=".",1,A3710+1))</f>
        <v>.</v>
      </c>
      <c r="B3711" s="244" t="str">
        <f t="shared" si="57"/>
        <v/>
      </c>
    </row>
    <row r="3712" spans="1:2" x14ac:dyDescent="0.2">
      <c r="A3712" t="str">
        <f>IF(C3712&amp;G3712&amp;D3712&lt;&gt;'Funnel setup'!$K$3&amp;'Funnel setup'!$K$4&amp;'Funnel setup'!$K$6,".",IF(A3711=".",1,A3711+1))</f>
        <v>.</v>
      </c>
      <c r="B3712" s="244" t="str">
        <f t="shared" si="57"/>
        <v/>
      </c>
    </row>
    <row r="3713" spans="1:2" x14ac:dyDescent="0.2">
      <c r="A3713" t="str">
        <f>IF(C3713&amp;G3713&amp;D3713&lt;&gt;'Funnel setup'!$K$3&amp;'Funnel setup'!$K$4&amp;'Funnel setup'!$K$6,".",IF(A3712=".",1,A3712+1))</f>
        <v>.</v>
      </c>
      <c r="B3713" s="244" t="str">
        <f t="shared" si="57"/>
        <v/>
      </c>
    </row>
    <row r="3714" spans="1:2" x14ac:dyDescent="0.2">
      <c r="A3714" t="str">
        <f>IF(C3714&amp;G3714&amp;D3714&lt;&gt;'Funnel setup'!$K$3&amp;'Funnel setup'!$K$4&amp;'Funnel setup'!$K$6,".",IF(A3713=".",1,A3713+1))</f>
        <v>.</v>
      </c>
      <c r="B3714" s="244" t="str">
        <f t="shared" ref="B3714:B3777" si="58">C3714&amp;D3714&amp;F3714&amp;G3714</f>
        <v/>
      </c>
    </row>
    <row r="3715" spans="1:2" x14ac:dyDescent="0.2">
      <c r="A3715" t="str">
        <f>IF(C3715&amp;G3715&amp;D3715&lt;&gt;'Funnel setup'!$K$3&amp;'Funnel setup'!$K$4&amp;'Funnel setup'!$K$6,".",IF(A3714=".",1,A3714+1))</f>
        <v>.</v>
      </c>
      <c r="B3715" s="244" t="str">
        <f t="shared" si="58"/>
        <v/>
      </c>
    </row>
    <row r="3716" spans="1:2" x14ac:dyDescent="0.2">
      <c r="A3716" t="str">
        <f>IF(C3716&amp;G3716&amp;D3716&lt;&gt;'Funnel setup'!$K$3&amp;'Funnel setup'!$K$4&amp;'Funnel setup'!$K$6,".",IF(A3715=".",1,A3715+1))</f>
        <v>.</v>
      </c>
      <c r="B3716" s="244" t="str">
        <f t="shared" si="58"/>
        <v/>
      </c>
    </row>
    <row r="3717" spans="1:2" x14ac:dyDescent="0.2">
      <c r="A3717" t="str">
        <f>IF(C3717&amp;G3717&amp;D3717&lt;&gt;'Funnel setup'!$K$3&amp;'Funnel setup'!$K$4&amp;'Funnel setup'!$K$6,".",IF(A3716=".",1,A3716+1))</f>
        <v>.</v>
      </c>
      <c r="B3717" s="244" t="str">
        <f t="shared" si="58"/>
        <v/>
      </c>
    </row>
    <row r="3718" spans="1:2" x14ac:dyDescent="0.2">
      <c r="A3718" t="str">
        <f>IF(C3718&amp;G3718&amp;D3718&lt;&gt;'Funnel setup'!$K$3&amp;'Funnel setup'!$K$4&amp;'Funnel setup'!$K$6,".",IF(A3717=".",1,A3717+1))</f>
        <v>.</v>
      </c>
      <c r="B3718" s="244" t="str">
        <f t="shared" si="58"/>
        <v/>
      </c>
    </row>
    <row r="3719" spans="1:2" x14ac:dyDescent="0.2">
      <c r="A3719" t="str">
        <f>IF(C3719&amp;G3719&amp;D3719&lt;&gt;'Funnel setup'!$K$3&amp;'Funnel setup'!$K$4&amp;'Funnel setup'!$K$6,".",IF(A3718=".",1,A3718+1))</f>
        <v>.</v>
      </c>
      <c r="B3719" s="244" t="str">
        <f t="shared" si="58"/>
        <v/>
      </c>
    </row>
    <row r="3720" spans="1:2" x14ac:dyDescent="0.2">
      <c r="A3720" t="str">
        <f>IF(C3720&amp;G3720&amp;D3720&lt;&gt;'Funnel setup'!$K$3&amp;'Funnel setup'!$K$4&amp;'Funnel setup'!$K$6,".",IF(A3719=".",1,A3719+1))</f>
        <v>.</v>
      </c>
      <c r="B3720" s="244" t="str">
        <f t="shared" si="58"/>
        <v/>
      </c>
    </row>
    <row r="3721" spans="1:2" x14ac:dyDescent="0.2">
      <c r="A3721" t="str">
        <f>IF(C3721&amp;G3721&amp;D3721&lt;&gt;'Funnel setup'!$K$3&amp;'Funnel setup'!$K$4&amp;'Funnel setup'!$K$6,".",IF(A3720=".",1,A3720+1))</f>
        <v>.</v>
      </c>
      <c r="B3721" s="244" t="str">
        <f t="shared" si="58"/>
        <v/>
      </c>
    </row>
    <row r="3722" spans="1:2" x14ac:dyDescent="0.2">
      <c r="A3722" t="str">
        <f>IF(C3722&amp;G3722&amp;D3722&lt;&gt;'Funnel setup'!$K$3&amp;'Funnel setup'!$K$4&amp;'Funnel setup'!$K$6,".",IF(A3721=".",1,A3721+1))</f>
        <v>.</v>
      </c>
      <c r="B3722" s="244" t="str">
        <f t="shared" si="58"/>
        <v/>
      </c>
    </row>
    <row r="3723" spans="1:2" x14ac:dyDescent="0.2">
      <c r="A3723" t="str">
        <f>IF(C3723&amp;G3723&amp;D3723&lt;&gt;'Funnel setup'!$K$3&amp;'Funnel setup'!$K$4&amp;'Funnel setup'!$K$6,".",IF(A3722=".",1,A3722+1))</f>
        <v>.</v>
      </c>
      <c r="B3723" s="244" t="str">
        <f t="shared" si="58"/>
        <v/>
      </c>
    </row>
    <row r="3724" spans="1:2" x14ac:dyDescent="0.2">
      <c r="A3724" t="str">
        <f>IF(C3724&amp;G3724&amp;D3724&lt;&gt;'Funnel setup'!$K$3&amp;'Funnel setup'!$K$4&amp;'Funnel setup'!$K$6,".",IF(A3723=".",1,A3723+1))</f>
        <v>.</v>
      </c>
      <c r="B3724" s="244" t="str">
        <f t="shared" si="58"/>
        <v/>
      </c>
    </row>
    <row r="3725" spans="1:2" x14ac:dyDescent="0.2">
      <c r="A3725" t="str">
        <f>IF(C3725&amp;G3725&amp;D3725&lt;&gt;'Funnel setup'!$K$3&amp;'Funnel setup'!$K$4&amp;'Funnel setup'!$K$6,".",IF(A3724=".",1,A3724+1))</f>
        <v>.</v>
      </c>
      <c r="B3725" s="244" t="str">
        <f t="shared" si="58"/>
        <v/>
      </c>
    </row>
    <row r="3726" spans="1:2" x14ac:dyDescent="0.2">
      <c r="A3726" t="str">
        <f>IF(C3726&amp;G3726&amp;D3726&lt;&gt;'Funnel setup'!$K$3&amp;'Funnel setup'!$K$4&amp;'Funnel setup'!$K$6,".",IF(A3725=".",1,A3725+1))</f>
        <v>.</v>
      </c>
      <c r="B3726" s="244" t="str">
        <f t="shared" si="58"/>
        <v/>
      </c>
    </row>
    <row r="3727" spans="1:2" x14ac:dyDescent="0.2">
      <c r="A3727" t="str">
        <f>IF(C3727&amp;G3727&amp;D3727&lt;&gt;'Funnel setup'!$K$3&amp;'Funnel setup'!$K$4&amp;'Funnel setup'!$K$6,".",IF(A3726=".",1,A3726+1))</f>
        <v>.</v>
      </c>
      <c r="B3727" s="244" t="str">
        <f t="shared" si="58"/>
        <v/>
      </c>
    </row>
    <row r="3728" spans="1:2" x14ac:dyDescent="0.2">
      <c r="A3728" t="str">
        <f>IF(C3728&amp;G3728&amp;D3728&lt;&gt;'Funnel setup'!$K$3&amp;'Funnel setup'!$K$4&amp;'Funnel setup'!$K$6,".",IF(A3727=".",1,A3727+1))</f>
        <v>.</v>
      </c>
      <c r="B3728" s="244" t="str">
        <f t="shared" si="58"/>
        <v/>
      </c>
    </row>
    <row r="3729" spans="1:2" x14ac:dyDescent="0.2">
      <c r="A3729" t="str">
        <f>IF(C3729&amp;G3729&amp;D3729&lt;&gt;'Funnel setup'!$K$3&amp;'Funnel setup'!$K$4&amp;'Funnel setup'!$K$6,".",IF(A3728=".",1,A3728+1))</f>
        <v>.</v>
      </c>
      <c r="B3729" s="244" t="str">
        <f t="shared" si="58"/>
        <v/>
      </c>
    </row>
    <row r="3730" spans="1:2" x14ac:dyDescent="0.2">
      <c r="A3730" t="str">
        <f>IF(C3730&amp;G3730&amp;D3730&lt;&gt;'Funnel setup'!$K$3&amp;'Funnel setup'!$K$4&amp;'Funnel setup'!$K$6,".",IF(A3729=".",1,A3729+1))</f>
        <v>.</v>
      </c>
      <c r="B3730" s="244" t="str">
        <f t="shared" si="58"/>
        <v/>
      </c>
    </row>
    <row r="3731" spans="1:2" x14ac:dyDescent="0.2">
      <c r="A3731" t="str">
        <f>IF(C3731&amp;G3731&amp;D3731&lt;&gt;'Funnel setup'!$K$3&amp;'Funnel setup'!$K$4&amp;'Funnel setup'!$K$6,".",IF(A3730=".",1,A3730+1))</f>
        <v>.</v>
      </c>
      <c r="B3731" s="244" t="str">
        <f t="shared" si="58"/>
        <v/>
      </c>
    </row>
    <row r="3732" spans="1:2" x14ac:dyDescent="0.2">
      <c r="A3732" t="str">
        <f>IF(C3732&amp;G3732&amp;D3732&lt;&gt;'Funnel setup'!$K$3&amp;'Funnel setup'!$K$4&amp;'Funnel setup'!$K$6,".",IF(A3731=".",1,A3731+1))</f>
        <v>.</v>
      </c>
      <c r="B3732" s="244" t="str">
        <f t="shared" si="58"/>
        <v/>
      </c>
    </row>
    <row r="3733" spans="1:2" x14ac:dyDescent="0.2">
      <c r="A3733" t="str">
        <f>IF(C3733&amp;G3733&amp;D3733&lt;&gt;'Funnel setup'!$K$3&amp;'Funnel setup'!$K$4&amp;'Funnel setup'!$K$6,".",IF(A3732=".",1,A3732+1))</f>
        <v>.</v>
      </c>
      <c r="B3733" s="244" t="str">
        <f t="shared" si="58"/>
        <v/>
      </c>
    </row>
    <row r="3734" spans="1:2" x14ac:dyDescent="0.2">
      <c r="A3734" t="str">
        <f>IF(C3734&amp;G3734&amp;D3734&lt;&gt;'Funnel setup'!$K$3&amp;'Funnel setup'!$K$4&amp;'Funnel setup'!$K$6,".",IF(A3733=".",1,A3733+1))</f>
        <v>.</v>
      </c>
      <c r="B3734" s="244" t="str">
        <f t="shared" si="58"/>
        <v/>
      </c>
    </row>
    <row r="3735" spans="1:2" x14ac:dyDescent="0.2">
      <c r="A3735" t="str">
        <f>IF(C3735&amp;G3735&amp;D3735&lt;&gt;'Funnel setup'!$K$3&amp;'Funnel setup'!$K$4&amp;'Funnel setup'!$K$6,".",IF(A3734=".",1,A3734+1))</f>
        <v>.</v>
      </c>
      <c r="B3735" s="244" t="str">
        <f t="shared" si="58"/>
        <v/>
      </c>
    </row>
    <row r="3736" spans="1:2" x14ac:dyDescent="0.2">
      <c r="A3736" t="str">
        <f>IF(C3736&amp;G3736&amp;D3736&lt;&gt;'Funnel setup'!$K$3&amp;'Funnel setup'!$K$4&amp;'Funnel setup'!$K$6,".",IF(A3735=".",1,A3735+1))</f>
        <v>.</v>
      </c>
      <c r="B3736" s="244" t="str">
        <f t="shared" si="58"/>
        <v/>
      </c>
    </row>
    <row r="3737" spans="1:2" x14ac:dyDescent="0.2">
      <c r="A3737" t="str">
        <f>IF(C3737&amp;G3737&amp;D3737&lt;&gt;'Funnel setup'!$K$3&amp;'Funnel setup'!$K$4&amp;'Funnel setup'!$K$6,".",IF(A3736=".",1,A3736+1))</f>
        <v>.</v>
      </c>
      <c r="B3737" s="244" t="str">
        <f t="shared" si="58"/>
        <v/>
      </c>
    </row>
    <row r="3738" spans="1:2" x14ac:dyDescent="0.2">
      <c r="A3738" t="str">
        <f>IF(C3738&amp;G3738&amp;D3738&lt;&gt;'Funnel setup'!$K$3&amp;'Funnel setup'!$K$4&amp;'Funnel setup'!$K$6,".",IF(A3737=".",1,A3737+1))</f>
        <v>.</v>
      </c>
      <c r="B3738" s="244" t="str">
        <f t="shared" si="58"/>
        <v/>
      </c>
    </row>
    <row r="3739" spans="1:2" x14ac:dyDescent="0.2">
      <c r="A3739" t="str">
        <f>IF(C3739&amp;G3739&amp;D3739&lt;&gt;'Funnel setup'!$K$3&amp;'Funnel setup'!$K$4&amp;'Funnel setup'!$K$6,".",IF(A3738=".",1,A3738+1))</f>
        <v>.</v>
      </c>
      <c r="B3739" s="244" t="str">
        <f t="shared" si="58"/>
        <v/>
      </c>
    </row>
    <row r="3740" spans="1:2" x14ac:dyDescent="0.2">
      <c r="A3740" t="str">
        <f>IF(C3740&amp;G3740&amp;D3740&lt;&gt;'Funnel setup'!$K$3&amp;'Funnel setup'!$K$4&amp;'Funnel setup'!$K$6,".",IF(A3739=".",1,A3739+1))</f>
        <v>.</v>
      </c>
      <c r="B3740" s="244" t="str">
        <f t="shared" si="58"/>
        <v/>
      </c>
    </row>
    <row r="3741" spans="1:2" x14ac:dyDescent="0.2">
      <c r="A3741" t="str">
        <f>IF(C3741&amp;G3741&amp;D3741&lt;&gt;'Funnel setup'!$K$3&amp;'Funnel setup'!$K$4&amp;'Funnel setup'!$K$6,".",IF(A3740=".",1,A3740+1))</f>
        <v>.</v>
      </c>
      <c r="B3741" s="244" t="str">
        <f t="shared" si="58"/>
        <v/>
      </c>
    </row>
    <row r="3742" spans="1:2" x14ac:dyDescent="0.2">
      <c r="A3742" t="str">
        <f>IF(C3742&amp;G3742&amp;D3742&lt;&gt;'Funnel setup'!$K$3&amp;'Funnel setup'!$K$4&amp;'Funnel setup'!$K$6,".",IF(A3741=".",1,A3741+1))</f>
        <v>.</v>
      </c>
      <c r="B3742" s="244" t="str">
        <f t="shared" si="58"/>
        <v/>
      </c>
    </row>
    <row r="3743" spans="1:2" x14ac:dyDescent="0.2">
      <c r="A3743" t="str">
        <f>IF(C3743&amp;G3743&amp;D3743&lt;&gt;'Funnel setup'!$K$3&amp;'Funnel setup'!$K$4&amp;'Funnel setup'!$K$6,".",IF(A3742=".",1,A3742+1))</f>
        <v>.</v>
      </c>
      <c r="B3743" s="244" t="str">
        <f t="shared" si="58"/>
        <v/>
      </c>
    </row>
    <row r="3744" spans="1:2" x14ac:dyDescent="0.2">
      <c r="A3744" t="str">
        <f>IF(C3744&amp;G3744&amp;D3744&lt;&gt;'Funnel setup'!$K$3&amp;'Funnel setup'!$K$4&amp;'Funnel setup'!$K$6,".",IF(A3743=".",1,A3743+1))</f>
        <v>.</v>
      </c>
      <c r="B3744" s="244" t="str">
        <f t="shared" si="58"/>
        <v/>
      </c>
    </row>
    <row r="3745" spans="1:2" x14ac:dyDescent="0.2">
      <c r="A3745" t="str">
        <f>IF(C3745&amp;G3745&amp;D3745&lt;&gt;'Funnel setup'!$K$3&amp;'Funnel setup'!$K$4&amp;'Funnel setup'!$K$6,".",IF(A3744=".",1,A3744+1))</f>
        <v>.</v>
      </c>
      <c r="B3745" s="244" t="str">
        <f t="shared" si="58"/>
        <v/>
      </c>
    </row>
    <row r="3746" spans="1:2" x14ac:dyDescent="0.2">
      <c r="A3746" t="str">
        <f>IF(C3746&amp;G3746&amp;D3746&lt;&gt;'Funnel setup'!$K$3&amp;'Funnel setup'!$K$4&amp;'Funnel setup'!$K$6,".",IF(A3745=".",1,A3745+1))</f>
        <v>.</v>
      </c>
      <c r="B3746" s="244" t="str">
        <f t="shared" si="58"/>
        <v/>
      </c>
    </row>
    <row r="3747" spans="1:2" x14ac:dyDescent="0.2">
      <c r="A3747" t="str">
        <f>IF(C3747&amp;G3747&amp;D3747&lt;&gt;'Funnel setup'!$K$3&amp;'Funnel setup'!$K$4&amp;'Funnel setup'!$K$6,".",IF(A3746=".",1,A3746+1))</f>
        <v>.</v>
      </c>
      <c r="B3747" s="244" t="str">
        <f t="shared" si="58"/>
        <v/>
      </c>
    </row>
    <row r="3748" spans="1:2" x14ac:dyDescent="0.2">
      <c r="A3748" t="str">
        <f>IF(C3748&amp;G3748&amp;D3748&lt;&gt;'Funnel setup'!$K$3&amp;'Funnel setup'!$K$4&amp;'Funnel setup'!$K$6,".",IF(A3747=".",1,A3747+1))</f>
        <v>.</v>
      </c>
      <c r="B3748" s="244" t="str">
        <f t="shared" si="58"/>
        <v/>
      </c>
    </row>
    <row r="3749" spans="1:2" x14ac:dyDescent="0.2">
      <c r="A3749" t="str">
        <f>IF(C3749&amp;G3749&amp;D3749&lt;&gt;'Funnel setup'!$K$3&amp;'Funnel setup'!$K$4&amp;'Funnel setup'!$K$6,".",IF(A3748=".",1,A3748+1))</f>
        <v>.</v>
      </c>
      <c r="B3749" s="244" t="str">
        <f t="shared" si="58"/>
        <v/>
      </c>
    </row>
    <row r="3750" spans="1:2" x14ac:dyDescent="0.2">
      <c r="A3750" t="str">
        <f>IF(C3750&amp;G3750&amp;D3750&lt;&gt;'Funnel setup'!$K$3&amp;'Funnel setup'!$K$4&amp;'Funnel setup'!$K$6,".",IF(A3749=".",1,A3749+1))</f>
        <v>.</v>
      </c>
      <c r="B3750" s="244" t="str">
        <f t="shared" si="58"/>
        <v/>
      </c>
    </row>
    <row r="3751" spans="1:2" x14ac:dyDescent="0.2">
      <c r="A3751" t="str">
        <f>IF(C3751&amp;G3751&amp;D3751&lt;&gt;'Funnel setup'!$K$3&amp;'Funnel setup'!$K$4&amp;'Funnel setup'!$K$6,".",IF(A3750=".",1,A3750+1))</f>
        <v>.</v>
      </c>
      <c r="B3751" s="244" t="str">
        <f t="shared" si="58"/>
        <v/>
      </c>
    </row>
    <row r="3752" spans="1:2" x14ac:dyDescent="0.2">
      <c r="A3752" t="str">
        <f>IF(C3752&amp;G3752&amp;D3752&lt;&gt;'Funnel setup'!$K$3&amp;'Funnel setup'!$K$4&amp;'Funnel setup'!$K$6,".",IF(A3751=".",1,A3751+1))</f>
        <v>.</v>
      </c>
      <c r="B3752" s="244" t="str">
        <f t="shared" si="58"/>
        <v/>
      </c>
    </row>
    <row r="3753" spans="1:2" x14ac:dyDescent="0.2">
      <c r="A3753" t="str">
        <f>IF(C3753&amp;G3753&amp;D3753&lt;&gt;'Funnel setup'!$K$3&amp;'Funnel setup'!$K$4&amp;'Funnel setup'!$K$6,".",IF(A3752=".",1,A3752+1))</f>
        <v>.</v>
      </c>
      <c r="B3753" s="244" t="str">
        <f t="shared" si="58"/>
        <v/>
      </c>
    </row>
    <row r="3754" spans="1:2" x14ac:dyDescent="0.2">
      <c r="A3754" t="str">
        <f>IF(C3754&amp;G3754&amp;D3754&lt;&gt;'Funnel setup'!$K$3&amp;'Funnel setup'!$K$4&amp;'Funnel setup'!$K$6,".",IF(A3753=".",1,A3753+1))</f>
        <v>.</v>
      </c>
      <c r="B3754" s="244" t="str">
        <f t="shared" si="58"/>
        <v/>
      </c>
    </row>
    <row r="3755" spans="1:2" x14ac:dyDescent="0.2">
      <c r="A3755" t="str">
        <f>IF(C3755&amp;G3755&amp;D3755&lt;&gt;'Funnel setup'!$K$3&amp;'Funnel setup'!$K$4&amp;'Funnel setup'!$K$6,".",IF(A3754=".",1,A3754+1))</f>
        <v>.</v>
      </c>
      <c r="B3755" s="244" t="str">
        <f t="shared" si="58"/>
        <v/>
      </c>
    </row>
    <row r="3756" spans="1:2" x14ac:dyDescent="0.2">
      <c r="A3756" t="str">
        <f>IF(C3756&amp;G3756&amp;D3756&lt;&gt;'Funnel setup'!$K$3&amp;'Funnel setup'!$K$4&amp;'Funnel setup'!$K$6,".",IF(A3755=".",1,A3755+1))</f>
        <v>.</v>
      </c>
      <c r="B3756" s="244" t="str">
        <f t="shared" si="58"/>
        <v/>
      </c>
    </row>
    <row r="3757" spans="1:2" x14ac:dyDescent="0.2">
      <c r="A3757" t="str">
        <f>IF(C3757&amp;G3757&amp;D3757&lt;&gt;'Funnel setup'!$K$3&amp;'Funnel setup'!$K$4&amp;'Funnel setup'!$K$6,".",IF(A3756=".",1,A3756+1))</f>
        <v>.</v>
      </c>
      <c r="B3757" s="244" t="str">
        <f t="shared" si="58"/>
        <v/>
      </c>
    </row>
    <row r="3758" spans="1:2" x14ac:dyDescent="0.2">
      <c r="A3758" t="str">
        <f>IF(C3758&amp;G3758&amp;D3758&lt;&gt;'Funnel setup'!$K$3&amp;'Funnel setup'!$K$4&amp;'Funnel setup'!$K$6,".",IF(A3757=".",1,A3757+1))</f>
        <v>.</v>
      </c>
      <c r="B3758" s="244" t="str">
        <f t="shared" si="58"/>
        <v/>
      </c>
    </row>
    <row r="3759" spans="1:2" x14ac:dyDescent="0.2">
      <c r="A3759" t="str">
        <f>IF(C3759&amp;G3759&amp;D3759&lt;&gt;'Funnel setup'!$K$3&amp;'Funnel setup'!$K$4&amp;'Funnel setup'!$K$6,".",IF(A3758=".",1,A3758+1))</f>
        <v>.</v>
      </c>
      <c r="B3759" s="244" t="str">
        <f t="shared" si="58"/>
        <v/>
      </c>
    </row>
    <row r="3760" spans="1:2" x14ac:dyDescent="0.2">
      <c r="A3760" t="str">
        <f>IF(C3760&amp;G3760&amp;D3760&lt;&gt;'Funnel setup'!$K$3&amp;'Funnel setup'!$K$4&amp;'Funnel setup'!$K$6,".",IF(A3759=".",1,A3759+1))</f>
        <v>.</v>
      </c>
      <c r="B3760" s="244" t="str">
        <f t="shared" si="58"/>
        <v/>
      </c>
    </row>
    <row r="3761" spans="1:2" x14ac:dyDescent="0.2">
      <c r="A3761" t="str">
        <f>IF(C3761&amp;G3761&amp;D3761&lt;&gt;'Funnel setup'!$K$3&amp;'Funnel setup'!$K$4&amp;'Funnel setup'!$K$6,".",IF(A3760=".",1,A3760+1))</f>
        <v>.</v>
      </c>
      <c r="B3761" s="244" t="str">
        <f t="shared" si="58"/>
        <v/>
      </c>
    </row>
    <row r="3762" spans="1:2" x14ac:dyDescent="0.2">
      <c r="A3762" t="str">
        <f>IF(C3762&amp;G3762&amp;D3762&lt;&gt;'Funnel setup'!$K$3&amp;'Funnel setup'!$K$4&amp;'Funnel setup'!$K$6,".",IF(A3761=".",1,A3761+1))</f>
        <v>.</v>
      </c>
      <c r="B3762" s="244" t="str">
        <f t="shared" si="58"/>
        <v/>
      </c>
    </row>
    <row r="3763" spans="1:2" x14ac:dyDescent="0.2">
      <c r="A3763" t="str">
        <f>IF(C3763&amp;G3763&amp;D3763&lt;&gt;'Funnel setup'!$K$3&amp;'Funnel setup'!$K$4&amp;'Funnel setup'!$K$6,".",IF(A3762=".",1,A3762+1))</f>
        <v>.</v>
      </c>
      <c r="B3763" s="244" t="str">
        <f t="shared" si="58"/>
        <v/>
      </c>
    </row>
    <row r="3764" spans="1:2" x14ac:dyDescent="0.2">
      <c r="A3764" t="str">
        <f>IF(C3764&amp;G3764&amp;D3764&lt;&gt;'Funnel setup'!$K$3&amp;'Funnel setup'!$K$4&amp;'Funnel setup'!$K$6,".",IF(A3763=".",1,A3763+1))</f>
        <v>.</v>
      </c>
      <c r="B3764" s="244" t="str">
        <f t="shared" si="58"/>
        <v/>
      </c>
    </row>
    <row r="3765" spans="1:2" x14ac:dyDescent="0.2">
      <c r="A3765" t="str">
        <f>IF(C3765&amp;G3765&amp;D3765&lt;&gt;'Funnel setup'!$K$3&amp;'Funnel setup'!$K$4&amp;'Funnel setup'!$K$6,".",IF(A3764=".",1,A3764+1))</f>
        <v>.</v>
      </c>
      <c r="B3765" s="244" t="str">
        <f t="shared" si="58"/>
        <v/>
      </c>
    </row>
    <row r="3766" spans="1:2" x14ac:dyDescent="0.2">
      <c r="A3766" t="str">
        <f>IF(C3766&amp;G3766&amp;D3766&lt;&gt;'Funnel setup'!$K$3&amp;'Funnel setup'!$K$4&amp;'Funnel setup'!$K$6,".",IF(A3765=".",1,A3765+1))</f>
        <v>.</v>
      </c>
      <c r="B3766" s="244" t="str">
        <f t="shared" si="58"/>
        <v/>
      </c>
    </row>
    <row r="3767" spans="1:2" x14ac:dyDescent="0.2">
      <c r="A3767" t="str">
        <f>IF(C3767&amp;G3767&amp;D3767&lt;&gt;'Funnel setup'!$K$3&amp;'Funnel setup'!$K$4&amp;'Funnel setup'!$K$6,".",IF(A3766=".",1,A3766+1))</f>
        <v>.</v>
      </c>
      <c r="B3767" s="244" t="str">
        <f t="shared" si="58"/>
        <v/>
      </c>
    </row>
    <row r="3768" spans="1:2" x14ac:dyDescent="0.2">
      <c r="A3768" t="str">
        <f>IF(C3768&amp;G3768&amp;D3768&lt;&gt;'Funnel setup'!$K$3&amp;'Funnel setup'!$K$4&amp;'Funnel setup'!$K$6,".",IF(A3767=".",1,A3767+1))</f>
        <v>.</v>
      </c>
      <c r="B3768" s="244" t="str">
        <f t="shared" si="58"/>
        <v/>
      </c>
    </row>
    <row r="3769" spans="1:2" x14ac:dyDescent="0.2">
      <c r="A3769" t="str">
        <f>IF(C3769&amp;G3769&amp;D3769&lt;&gt;'Funnel setup'!$K$3&amp;'Funnel setup'!$K$4&amp;'Funnel setup'!$K$6,".",IF(A3768=".",1,A3768+1))</f>
        <v>.</v>
      </c>
      <c r="B3769" s="244" t="str">
        <f t="shared" si="58"/>
        <v/>
      </c>
    </row>
    <row r="3770" spans="1:2" x14ac:dyDescent="0.2">
      <c r="A3770" t="str">
        <f>IF(C3770&amp;G3770&amp;D3770&lt;&gt;'Funnel setup'!$K$3&amp;'Funnel setup'!$K$4&amp;'Funnel setup'!$K$6,".",IF(A3769=".",1,A3769+1))</f>
        <v>.</v>
      </c>
      <c r="B3770" s="244" t="str">
        <f t="shared" si="58"/>
        <v/>
      </c>
    </row>
    <row r="3771" spans="1:2" x14ac:dyDescent="0.2">
      <c r="A3771" t="str">
        <f>IF(C3771&amp;G3771&amp;D3771&lt;&gt;'Funnel setup'!$K$3&amp;'Funnel setup'!$K$4&amp;'Funnel setup'!$K$6,".",IF(A3770=".",1,A3770+1))</f>
        <v>.</v>
      </c>
      <c r="B3771" s="244" t="str">
        <f t="shared" si="58"/>
        <v/>
      </c>
    </row>
    <row r="3772" spans="1:2" x14ac:dyDescent="0.2">
      <c r="A3772" t="str">
        <f>IF(C3772&amp;G3772&amp;D3772&lt;&gt;'Funnel setup'!$K$3&amp;'Funnel setup'!$K$4&amp;'Funnel setup'!$K$6,".",IF(A3771=".",1,A3771+1))</f>
        <v>.</v>
      </c>
      <c r="B3772" s="244" t="str">
        <f t="shared" si="58"/>
        <v/>
      </c>
    </row>
    <row r="3773" spans="1:2" x14ac:dyDescent="0.2">
      <c r="A3773" t="str">
        <f>IF(C3773&amp;G3773&amp;D3773&lt;&gt;'Funnel setup'!$K$3&amp;'Funnel setup'!$K$4&amp;'Funnel setup'!$K$6,".",IF(A3772=".",1,A3772+1))</f>
        <v>.</v>
      </c>
      <c r="B3773" s="244" t="str">
        <f t="shared" si="58"/>
        <v/>
      </c>
    </row>
    <row r="3774" spans="1:2" x14ac:dyDescent="0.2">
      <c r="A3774" t="str">
        <f>IF(C3774&amp;G3774&amp;D3774&lt;&gt;'Funnel setup'!$K$3&amp;'Funnel setup'!$K$4&amp;'Funnel setup'!$K$6,".",IF(A3773=".",1,A3773+1))</f>
        <v>.</v>
      </c>
      <c r="B3774" s="244" t="str">
        <f t="shared" si="58"/>
        <v/>
      </c>
    </row>
    <row r="3775" spans="1:2" x14ac:dyDescent="0.2">
      <c r="A3775" t="str">
        <f>IF(C3775&amp;G3775&amp;D3775&lt;&gt;'Funnel setup'!$K$3&amp;'Funnel setup'!$K$4&amp;'Funnel setup'!$K$6,".",IF(A3774=".",1,A3774+1))</f>
        <v>.</v>
      </c>
      <c r="B3775" s="244" t="str">
        <f t="shared" si="58"/>
        <v/>
      </c>
    </row>
    <row r="3776" spans="1:2" x14ac:dyDescent="0.2">
      <c r="A3776" t="str">
        <f>IF(C3776&amp;G3776&amp;D3776&lt;&gt;'Funnel setup'!$K$3&amp;'Funnel setup'!$K$4&amp;'Funnel setup'!$K$6,".",IF(A3775=".",1,A3775+1))</f>
        <v>.</v>
      </c>
      <c r="B3776" s="244" t="str">
        <f t="shared" si="58"/>
        <v/>
      </c>
    </row>
    <row r="3777" spans="1:2" x14ac:dyDescent="0.2">
      <c r="A3777" t="str">
        <f>IF(C3777&amp;G3777&amp;D3777&lt;&gt;'Funnel setup'!$K$3&amp;'Funnel setup'!$K$4&amp;'Funnel setup'!$K$6,".",IF(A3776=".",1,A3776+1))</f>
        <v>.</v>
      </c>
      <c r="B3777" s="244" t="str">
        <f t="shared" si="58"/>
        <v/>
      </c>
    </row>
    <row r="3778" spans="1:2" x14ac:dyDescent="0.2">
      <c r="A3778" t="str">
        <f>IF(C3778&amp;G3778&amp;D3778&lt;&gt;'Funnel setup'!$K$3&amp;'Funnel setup'!$K$4&amp;'Funnel setup'!$K$6,".",IF(A3777=".",1,A3777+1))</f>
        <v>.</v>
      </c>
      <c r="B3778" s="244" t="str">
        <f t="shared" ref="B3778:B3841" si="59">C3778&amp;D3778&amp;F3778&amp;G3778</f>
        <v/>
      </c>
    </row>
    <row r="3779" spans="1:2" x14ac:dyDescent="0.2">
      <c r="A3779" t="str">
        <f>IF(C3779&amp;G3779&amp;D3779&lt;&gt;'Funnel setup'!$K$3&amp;'Funnel setup'!$K$4&amp;'Funnel setup'!$K$6,".",IF(A3778=".",1,A3778+1))</f>
        <v>.</v>
      </c>
      <c r="B3779" s="244" t="str">
        <f t="shared" si="59"/>
        <v/>
      </c>
    </row>
    <row r="3780" spans="1:2" x14ac:dyDescent="0.2">
      <c r="A3780" t="str">
        <f>IF(C3780&amp;G3780&amp;D3780&lt;&gt;'Funnel setup'!$K$3&amp;'Funnel setup'!$K$4&amp;'Funnel setup'!$K$6,".",IF(A3779=".",1,A3779+1))</f>
        <v>.</v>
      </c>
      <c r="B3780" s="244" t="str">
        <f t="shared" si="59"/>
        <v/>
      </c>
    </row>
    <row r="3781" spans="1:2" x14ac:dyDescent="0.2">
      <c r="A3781" t="str">
        <f>IF(C3781&amp;G3781&amp;D3781&lt;&gt;'Funnel setup'!$K$3&amp;'Funnel setup'!$K$4&amp;'Funnel setup'!$K$6,".",IF(A3780=".",1,A3780+1))</f>
        <v>.</v>
      </c>
      <c r="B3781" s="244" t="str">
        <f t="shared" si="59"/>
        <v/>
      </c>
    </row>
    <row r="3782" spans="1:2" x14ac:dyDescent="0.2">
      <c r="A3782" t="str">
        <f>IF(C3782&amp;G3782&amp;D3782&lt;&gt;'Funnel setup'!$K$3&amp;'Funnel setup'!$K$4&amp;'Funnel setup'!$K$6,".",IF(A3781=".",1,A3781+1))</f>
        <v>.</v>
      </c>
      <c r="B3782" s="244" t="str">
        <f t="shared" si="59"/>
        <v/>
      </c>
    </row>
    <row r="3783" spans="1:2" x14ac:dyDescent="0.2">
      <c r="A3783" t="str">
        <f>IF(C3783&amp;G3783&amp;D3783&lt;&gt;'Funnel setup'!$K$3&amp;'Funnel setup'!$K$4&amp;'Funnel setup'!$K$6,".",IF(A3782=".",1,A3782+1))</f>
        <v>.</v>
      </c>
      <c r="B3783" s="244" t="str">
        <f t="shared" si="59"/>
        <v/>
      </c>
    </row>
    <row r="3784" spans="1:2" x14ac:dyDescent="0.2">
      <c r="A3784" t="str">
        <f>IF(C3784&amp;G3784&amp;D3784&lt;&gt;'Funnel setup'!$K$3&amp;'Funnel setup'!$K$4&amp;'Funnel setup'!$K$6,".",IF(A3783=".",1,A3783+1))</f>
        <v>.</v>
      </c>
      <c r="B3784" s="244" t="str">
        <f t="shared" si="59"/>
        <v/>
      </c>
    </row>
    <row r="3785" spans="1:2" x14ac:dyDescent="0.2">
      <c r="A3785" t="str">
        <f>IF(C3785&amp;G3785&amp;D3785&lt;&gt;'Funnel setup'!$K$3&amp;'Funnel setup'!$K$4&amp;'Funnel setup'!$K$6,".",IF(A3784=".",1,A3784+1))</f>
        <v>.</v>
      </c>
      <c r="B3785" s="244" t="str">
        <f t="shared" si="59"/>
        <v/>
      </c>
    </row>
    <row r="3786" spans="1:2" x14ac:dyDescent="0.2">
      <c r="A3786" t="str">
        <f>IF(C3786&amp;G3786&amp;D3786&lt;&gt;'Funnel setup'!$K$3&amp;'Funnel setup'!$K$4&amp;'Funnel setup'!$K$6,".",IF(A3785=".",1,A3785+1))</f>
        <v>.</v>
      </c>
      <c r="B3786" s="244" t="str">
        <f t="shared" si="59"/>
        <v/>
      </c>
    </row>
    <row r="3787" spans="1:2" x14ac:dyDescent="0.2">
      <c r="A3787" t="str">
        <f>IF(C3787&amp;G3787&amp;D3787&lt;&gt;'Funnel setup'!$K$3&amp;'Funnel setup'!$K$4&amp;'Funnel setup'!$K$6,".",IF(A3786=".",1,A3786+1))</f>
        <v>.</v>
      </c>
      <c r="B3787" s="244" t="str">
        <f t="shared" si="59"/>
        <v/>
      </c>
    </row>
    <row r="3788" spans="1:2" x14ac:dyDescent="0.2">
      <c r="A3788" t="str">
        <f>IF(C3788&amp;G3788&amp;D3788&lt;&gt;'Funnel setup'!$K$3&amp;'Funnel setup'!$K$4&amp;'Funnel setup'!$K$6,".",IF(A3787=".",1,A3787+1))</f>
        <v>.</v>
      </c>
      <c r="B3788" s="244" t="str">
        <f t="shared" si="59"/>
        <v/>
      </c>
    </row>
    <row r="3789" spans="1:2" x14ac:dyDescent="0.2">
      <c r="A3789" t="str">
        <f>IF(C3789&amp;G3789&amp;D3789&lt;&gt;'Funnel setup'!$K$3&amp;'Funnel setup'!$K$4&amp;'Funnel setup'!$K$6,".",IF(A3788=".",1,A3788+1))</f>
        <v>.</v>
      </c>
      <c r="B3789" s="244" t="str">
        <f t="shared" si="59"/>
        <v/>
      </c>
    </row>
    <row r="3790" spans="1:2" x14ac:dyDescent="0.2">
      <c r="A3790" t="str">
        <f>IF(C3790&amp;G3790&amp;D3790&lt;&gt;'Funnel setup'!$K$3&amp;'Funnel setup'!$K$4&amp;'Funnel setup'!$K$6,".",IF(A3789=".",1,A3789+1))</f>
        <v>.</v>
      </c>
      <c r="B3790" s="244" t="str">
        <f t="shared" si="59"/>
        <v/>
      </c>
    </row>
    <row r="3791" spans="1:2" x14ac:dyDescent="0.2">
      <c r="A3791" t="str">
        <f>IF(C3791&amp;G3791&amp;D3791&lt;&gt;'Funnel setup'!$K$3&amp;'Funnel setup'!$K$4&amp;'Funnel setup'!$K$6,".",IF(A3790=".",1,A3790+1))</f>
        <v>.</v>
      </c>
      <c r="B3791" s="244" t="str">
        <f t="shared" si="59"/>
        <v/>
      </c>
    </row>
    <row r="3792" spans="1:2" x14ac:dyDescent="0.2">
      <c r="A3792" t="str">
        <f>IF(C3792&amp;G3792&amp;D3792&lt;&gt;'Funnel setup'!$K$3&amp;'Funnel setup'!$K$4&amp;'Funnel setup'!$K$6,".",IF(A3791=".",1,A3791+1))</f>
        <v>.</v>
      </c>
      <c r="B3792" s="244" t="str">
        <f t="shared" si="59"/>
        <v/>
      </c>
    </row>
    <row r="3793" spans="1:2" x14ac:dyDescent="0.2">
      <c r="A3793" t="str">
        <f>IF(C3793&amp;G3793&amp;D3793&lt;&gt;'Funnel setup'!$K$3&amp;'Funnel setup'!$K$4&amp;'Funnel setup'!$K$6,".",IF(A3792=".",1,A3792+1))</f>
        <v>.</v>
      </c>
      <c r="B3793" s="244" t="str">
        <f t="shared" si="59"/>
        <v/>
      </c>
    </row>
    <row r="3794" spans="1:2" x14ac:dyDescent="0.2">
      <c r="A3794" t="str">
        <f>IF(C3794&amp;G3794&amp;D3794&lt;&gt;'Funnel setup'!$K$3&amp;'Funnel setup'!$K$4&amp;'Funnel setup'!$K$6,".",IF(A3793=".",1,A3793+1))</f>
        <v>.</v>
      </c>
      <c r="B3794" s="244" t="str">
        <f t="shared" si="59"/>
        <v/>
      </c>
    </row>
    <row r="3795" spans="1:2" x14ac:dyDescent="0.2">
      <c r="A3795" t="str">
        <f>IF(C3795&amp;G3795&amp;D3795&lt;&gt;'Funnel setup'!$K$3&amp;'Funnel setup'!$K$4&amp;'Funnel setup'!$K$6,".",IF(A3794=".",1,A3794+1))</f>
        <v>.</v>
      </c>
      <c r="B3795" s="244" t="str">
        <f t="shared" si="59"/>
        <v/>
      </c>
    </row>
    <row r="3796" spans="1:2" x14ac:dyDescent="0.2">
      <c r="A3796" t="str">
        <f>IF(C3796&amp;G3796&amp;D3796&lt;&gt;'Funnel setup'!$K$3&amp;'Funnel setup'!$K$4&amp;'Funnel setup'!$K$6,".",IF(A3795=".",1,A3795+1))</f>
        <v>.</v>
      </c>
      <c r="B3796" s="244" t="str">
        <f t="shared" si="59"/>
        <v/>
      </c>
    </row>
    <row r="3797" spans="1:2" x14ac:dyDescent="0.2">
      <c r="A3797" t="str">
        <f>IF(C3797&amp;G3797&amp;D3797&lt;&gt;'Funnel setup'!$K$3&amp;'Funnel setup'!$K$4&amp;'Funnel setup'!$K$6,".",IF(A3796=".",1,A3796+1))</f>
        <v>.</v>
      </c>
      <c r="B3797" s="244" t="str">
        <f t="shared" si="59"/>
        <v/>
      </c>
    </row>
    <row r="3798" spans="1:2" x14ac:dyDescent="0.2">
      <c r="A3798" t="str">
        <f>IF(C3798&amp;G3798&amp;D3798&lt;&gt;'Funnel setup'!$K$3&amp;'Funnel setup'!$K$4&amp;'Funnel setup'!$K$6,".",IF(A3797=".",1,A3797+1))</f>
        <v>.</v>
      </c>
      <c r="B3798" s="244" t="str">
        <f t="shared" si="59"/>
        <v/>
      </c>
    </row>
    <row r="3799" spans="1:2" x14ac:dyDescent="0.2">
      <c r="A3799" t="str">
        <f>IF(C3799&amp;G3799&amp;D3799&lt;&gt;'Funnel setup'!$K$3&amp;'Funnel setup'!$K$4&amp;'Funnel setup'!$K$6,".",IF(A3798=".",1,A3798+1))</f>
        <v>.</v>
      </c>
      <c r="B3799" s="244" t="str">
        <f t="shared" si="59"/>
        <v/>
      </c>
    </row>
    <row r="3800" spans="1:2" x14ac:dyDescent="0.2">
      <c r="A3800" t="str">
        <f>IF(C3800&amp;G3800&amp;D3800&lt;&gt;'Funnel setup'!$K$3&amp;'Funnel setup'!$K$4&amp;'Funnel setup'!$K$6,".",IF(A3799=".",1,A3799+1))</f>
        <v>.</v>
      </c>
      <c r="B3800" s="244" t="str">
        <f t="shared" si="59"/>
        <v/>
      </c>
    </row>
    <row r="3801" spans="1:2" x14ac:dyDescent="0.2">
      <c r="A3801" t="str">
        <f>IF(C3801&amp;G3801&amp;D3801&lt;&gt;'Funnel setup'!$K$3&amp;'Funnel setup'!$K$4&amp;'Funnel setup'!$K$6,".",IF(A3800=".",1,A3800+1))</f>
        <v>.</v>
      </c>
      <c r="B3801" s="244" t="str">
        <f t="shared" si="59"/>
        <v/>
      </c>
    </row>
    <row r="3802" spans="1:2" x14ac:dyDescent="0.2">
      <c r="A3802" t="str">
        <f>IF(C3802&amp;G3802&amp;D3802&lt;&gt;'Funnel setup'!$K$3&amp;'Funnel setup'!$K$4&amp;'Funnel setup'!$K$6,".",IF(A3801=".",1,A3801+1))</f>
        <v>.</v>
      </c>
      <c r="B3802" s="244" t="str">
        <f t="shared" si="59"/>
        <v/>
      </c>
    </row>
    <row r="3803" spans="1:2" x14ac:dyDescent="0.2">
      <c r="A3803" t="str">
        <f>IF(C3803&amp;G3803&amp;D3803&lt;&gt;'Funnel setup'!$K$3&amp;'Funnel setup'!$K$4&amp;'Funnel setup'!$K$6,".",IF(A3802=".",1,A3802+1))</f>
        <v>.</v>
      </c>
      <c r="B3803" s="244" t="str">
        <f t="shared" si="59"/>
        <v/>
      </c>
    </row>
    <row r="3804" spans="1:2" x14ac:dyDescent="0.2">
      <c r="A3804" t="str">
        <f>IF(C3804&amp;G3804&amp;D3804&lt;&gt;'Funnel setup'!$K$3&amp;'Funnel setup'!$K$4&amp;'Funnel setup'!$K$6,".",IF(A3803=".",1,A3803+1))</f>
        <v>.</v>
      </c>
      <c r="B3804" s="244" t="str">
        <f t="shared" si="59"/>
        <v/>
      </c>
    </row>
    <row r="3805" spans="1:2" x14ac:dyDescent="0.2">
      <c r="A3805" t="str">
        <f>IF(C3805&amp;G3805&amp;D3805&lt;&gt;'Funnel setup'!$K$3&amp;'Funnel setup'!$K$4&amp;'Funnel setup'!$K$6,".",IF(A3804=".",1,A3804+1))</f>
        <v>.</v>
      </c>
      <c r="B3805" s="244" t="str">
        <f t="shared" si="59"/>
        <v/>
      </c>
    </row>
    <row r="3806" spans="1:2" x14ac:dyDescent="0.2">
      <c r="A3806" t="str">
        <f>IF(C3806&amp;G3806&amp;D3806&lt;&gt;'Funnel setup'!$K$3&amp;'Funnel setup'!$K$4&amp;'Funnel setup'!$K$6,".",IF(A3805=".",1,A3805+1))</f>
        <v>.</v>
      </c>
      <c r="B3806" s="244" t="str">
        <f t="shared" si="59"/>
        <v/>
      </c>
    </row>
    <row r="3807" spans="1:2" x14ac:dyDescent="0.2">
      <c r="A3807" t="str">
        <f>IF(C3807&amp;G3807&amp;D3807&lt;&gt;'Funnel setup'!$K$3&amp;'Funnel setup'!$K$4&amp;'Funnel setup'!$K$6,".",IF(A3806=".",1,A3806+1))</f>
        <v>.</v>
      </c>
      <c r="B3807" s="244" t="str">
        <f t="shared" si="59"/>
        <v/>
      </c>
    </row>
    <row r="3808" spans="1:2" x14ac:dyDescent="0.2">
      <c r="A3808" t="str">
        <f>IF(C3808&amp;G3808&amp;D3808&lt;&gt;'Funnel setup'!$K$3&amp;'Funnel setup'!$K$4&amp;'Funnel setup'!$K$6,".",IF(A3807=".",1,A3807+1))</f>
        <v>.</v>
      </c>
      <c r="B3808" s="244" t="str">
        <f t="shared" si="59"/>
        <v/>
      </c>
    </row>
    <row r="3809" spans="1:2" x14ac:dyDescent="0.2">
      <c r="A3809" t="str">
        <f>IF(C3809&amp;G3809&amp;D3809&lt;&gt;'Funnel setup'!$K$3&amp;'Funnel setup'!$K$4&amp;'Funnel setup'!$K$6,".",IF(A3808=".",1,A3808+1))</f>
        <v>.</v>
      </c>
      <c r="B3809" s="244" t="str">
        <f t="shared" si="59"/>
        <v/>
      </c>
    </row>
    <row r="3810" spans="1:2" x14ac:dyDescent="0.2">
      <c r="A3810" t="str">
        <f>IF(C3810&amp;G3810&amp;D3810&lt;&gt;'Funnel setup'!$K$3&amp;'Funnel setup'!$K$4&amp;'Funnel setup'!$K$6,".",IF(A3809=".",1,A3809+1))</f>
        <v>.</v>
      </c>
      <c r="B3810" s="244" t="str">
        <f t="shared" si="59"/>
        <v/>
      </c>
    </row>
    <row r="3811" spans="1:2" x14ac:dyDescent="0.2">
      <c r="A3811" t="str">
        <f>IF(C3811&amp;G3811&amp;D3811&lt;&gt;'Funnel setup'!$K$3&amp;'Funnel setup'!$K$4&amp;'Funnel setup'!$K$6,".",IF(A3810=".",1,A3810+1))</f>
        <v>.</v>
      </c>
      <c r="B3811" s="244" t="str">
        <f t="shared" si="59"/>
        <v/>
      </c>
    </row>
    <row r="3812" spans="1:2" x14ac:dyDescent="0.2">
      <c r="A3812" t="str">
        <f>IF(C3812&amp;G3812&amp;D3812&lt;&gt;'Funnel setup'!$K$3&amp;'Funnel setup'!$K$4&amp;'Funnel setup'!$K$6,".",IF(A3811=".",1,A3811+1))</f>
        <v>.</v>
      </c>
      <c r="B3812" s="244" t="str">
        <f t="shared" si="59"/>
        <v/>
      </c>
    </row>
    <row r="3813" spans="1:2" x14ac:dyDescent="0.2">
      <c r="A3813" t="str">
        <f>IF(C3813&amp;G3813&amp;D3813&lt;&gt;'Funnel setup'!$K$3&amp;'Funnel setup'!$K$4&amp;'Funnel setup'!$K$6,".",IF(A3812=".",1,A3812+1))</f>
        <v>.</v>
      </c>
      <c r="B3813" s="244" t="str">
        <f t="shared" si="59"/>
        <v/>
      </c>
    </row>
    <row r="3814" spans="1:2" x14ac:dyDescent="0.2">
      <c r="A3814" t="str">
        <f>IF(C3814&amp;G3814&amp;D3814&lt;&gt;'Funnel setup'!$K$3&amp;'Funnel setup'!$K$4&amp;'Funnel setup'!$K$6,".",IF(A3813=".",1,A3813+1))</f>
        <v>.</v>
      </c>
      <c r="B3814" s="244" t="str">
        <f t="shared" si="59"/>
        <v/>
      </c>
    </row>
    <row r="3815" spans="1:2" x14ac:dyDescent="0.2">
      <c r="A3815" t="str">
        <f>IF(C3815&amp;G3815&amp;D3815&lt;&gt;'Funnel setup'!$K$3&amp;'Funnel setup'!$K$4&amp;'Funnel setup'!$K$6,".",IF(A3814=".",1,A3814+1))</f>
        <v>.</v>
      </c>
      <c r="B3815" s="244" t="str">
        <f t="shared" si="59"/>
        <v/>
      </c>
    </row>
    <row r="3816" spans="1:2" x14ac:dyDescent="0.2">
      <c r="A3816" t="str">
        <f>IF(C3816&amp;G3816&amp;D3816&lt;&gt;'Funnel setup'!$K$3&amp;'Funnel setup'!$K$4&amp;'Funnel setup'!$K$6,".",IF(A3815=".",1,A3815+1))</f>
        <v>.</v>
      </c>
      <c r="B3816" s="244" t="str">
        <f t="shared" si="59"/>
        <v/>
      </c>
    </row>
    <row r="3817" spans="1:2" x14ac:dyDescent="0.2">
      <c r="A3817" t="str">
        <f>IF(C3817&amp;G3817&amp;D3817&lt;&gt;'Funnel setup'!$K$3&amp;'Funnel setup'!$K$4&amp;'Funnel setup'!$K$6,".",IF(A3816=".",1,A3816+1))</f>
        <v>.</v>
      </c>
      <c r="B3817" s="244" t="str">
        <f t="shared" si="59"/>
        <v/>
      </c>
    </row>
    <row r="3818" spans="1:2" x14ac:dyDescent="0.2">
      <c r="A3818" t="str">
        <f>IF(C3818&amp;G3818&amp;D3818&lt;&gt;'Funnel setup'!$K$3&amp;'Funnel setup'!$K$4&amp;'Funnel setup'!$K$6,".",IF(A3817=".",1,A3817+1))</f>
        <v>.</v>
      </c>
      <c r="B3818" s="244" t="str">
        <f t="shared" si="59"/>
        <v/>
      </c>
    </row>
    <row r="3819" spans="1:2" x14ac:dyDescent="0.2">
      <c r="A3819" t="str">
        <f>IF(C3819&amp;G3819&amp;D3819&lt;&gt;'Funnel setup'!$K$3&amp;'Funnel setup'!$K$4&amp;'Funnel setup'!$K$6,".",IF(A3818=".",1,A3818+1))</f>
        <v>.</v>
      </c>
      <c r="B3819" s="244" t="str">
        <f t="shared" si="59"/>
        <v/>
      </c>
    </row>
    <row r="3820" spans="1:2" x14ac:dyDescent="0.2">
      <c r="A3820" t="str">
        <f>IF(C3820&amp;G3820&amp;D3820&lt;&gt;'Funnel setup'!$K$3&amp;'Funnel setup'!$K$4&amp;'Funnel setup'!$K$6,".",IF(A3819=".",1,A3819+1))</f>
        <v>.</v>
      </c>
      <c r="B3820" s="244" t="str">
        <f t="shared" si="59"/>
        <v/>
      </c>
    </row>
    <row r="3821" spans="1:2" x14ac:dyDescent="0.2">
      <c r="A3821" t="str">
        <f>IF(C3821&amp;G3821&amp;D3821&lt;&gt;'Funnel setup'!$K$3&amp;'Funnel setup'!$K$4&amp;'Funnel setup'!$K$6,".",IF(A3820=".",1,A3820+1))</f>
        <v>.</v>
      </c>
      <c r="B3821" s="244" t="str">
        <f t="shared" si="59"/>
        <v/>
      </c>
    </row>
    <row r="3822" spans="1:2" x14ac:dyDescent="0.2">
      <c r="A3822" t="str">
        <f>IF(C3822&amp;G3822&amp;D3822&lt;&gt;'Funnel setup'!$K$3&amp;'Funnel setup'!$K$4&amp;'Funnel setup'!$K$6,".",IF(A3821=".",1,A3821+1))</f>
        <v>.</v>
      </c>
      <c r="B3822" s="244" t="str">
        <f t="shared" si="59"/>
        <v/>
      </c>
    </row>
    <row r="3823" spans="1:2" x14ac:dyDescent="0.2">
      <c r="A3823" t="str">
        <f>IF(C3823&amp;G3823&amp;D3823&lt;&gt;'Funnel setup'!$K$3&amp;'Funnel setup'!$K$4&amp;'Funnel setup'!$K$6,".",IF(A3822=".",1,A3822+1))</f>
        <v>.</v>
      </c>
      <c r="B3823" s="244" t="str">
        <f t="shared" si="59"/>
        <v/>
      </c>
    </row>
    <row r="3824" spans="1:2" x14ac:dyDescent="0.2">
      <c r="A3824" t="str">
        <f>IF(C3824&amp;G3824&amp;D3824&lt;&gt;'Funnel setup'!$K$3&amp;'Funnel setup'!$K$4&amp;'Funnel setup'!$K$6,".",IF(A3823=".",1,A3823+1))</f>
        <v>.</v>
      </c>
      <c r="B3824" s="244" t="str">
        <f t="shared" si="59"/>
        <v/>
      </c>
    </row>
    <row r="3825" spans="1:2" x14ac:dyDescent="0.2">
      <c r="A3825" t="str">
        <f>IF(C3825&amp;G3825&amp;D3825&lt;&gt;'Funnel setup'!$K$3&amp;'Funnel setup'!$K$4&amp;'Funnel setup'!$K$6,".",IF(A3824=".",1,A3824+1))</f>
        <v>.</v>
      </c>
      <c r="B3825" s="244" t="str">
        <f t="shared" si="59"/>
        <v/>
      </c>
    </row>
    <row r="3826" spans="1:2" x14ac:dyDescent="0.2">
      <c r="A3826" t="str">
        <f>IF(C3826&amp;G3826&amp;D3826&lt;&gt;'Funnel setup'!$K$3&amp;'Funnel setup'!$K$4&amp;'Funnel setup'!$K$6,".",IF(A3825=".",1,A3825+1))</f>
        <v>.</v>
      </c>
      <c r="B3826" s="244" t="str">
        <f t="shared" si="59"/>
        <v/>
      </c>
    </row>
    <row r="3827" spans="1:2" x14ac:dyDescent="0.2">
      <c r="A3827" t="str">
        <f>IF(C3827&amp;G3827&amp;D3827&lt;&gt;'Funnel setup'!$K$3&amp;'Funnel setup'!$K$4&amp;'Funnel setup'!$K$6,".",IF(A3826=".",1,A3826+1))</f>
        <v>.</v>
      </c>
      <c r="B3827" s="244" t="str">
        <f t="shared" si="59"/>
        <v/>
      </c>
    </row>
    <row r="3828" spans="1:2" x14ac:dyDescent="0.2">
      <c r="A3828" t="str">
        <f>IF(C3828&amp;G3828&amp;D3828&lt;&gt;'Funnel setup'!$K$3&amp;'Funnel setup'!$K$4&amp;'Funnel setup'!$K$6,".",IF(A3827=".",1,A3827+1))</f>
        <v>.</v>
      </c>
      <c r="B3828" s="244" t="str">
        <f t="shared" si="59"/>
        <v/>
      </c>
    </row>
    <row r="3829" spans="1:2" x14ac:dyDescent="0.2">
      <c r="A3829" t="str">
        <f>IF(C3829&amp;G3829&amp;D3829&lt;&gt;'Funnel setup'!$K$3&amp;'Funnel setup'!$K$4&amp;'Funnel setup'!$K$6,".",IF(A3828=".",1,A3828+1))</f>
        <v>.</v>
      </c>
      <c r="B3829" s="244" t="str">
        <f t="shared" si="59"/>
        <v/>
      </c>
    </row>
    <row r="3830" spans="1:2" x14ac:dyDescent="0.2">
      <c r="A3830" t="str">
        <f>IF(C3830&amp;G3830&amp;D3830&lt;&gt;'Funnel setup'!$K$3&amp;'Funnel setup'!$K$4&amp;'Funnel setup'!$K$6,".",IF(A3829=".",1,A3829+1))</f>
        <v>.</v>
      </c>
      <c r="B3830" s="244" t="str">
        <f t="shared" si="59"/>
        <v/>
      </c>
    </row>
    <row r="3831" spans="1:2" x14ac:dyDescent="0.2">
      <c r="A3831" t="str">
        <f>IF(C3831&amp;G3831&amp;D3831&lt;&gt;'Funnel setup'!$K$3&amp;'Funnel setup'!$K$4&amp;'Funnel setup'!$K$6,".",IF(A3830=".",1,A3830+1))</f>
        <v>.</v>
      </c>
      <c r="B3831" s="244" t="str">
        <f t="shared" si="59"/>
        <v/>
      </c>
    </row>
    <row r="3832" spans="1:2" x14ac:dyDescent="0.2">
      <c r="A3832" t="str">
        <f>IF(C3832&amp;G3832&amp;D3832&lt;&gt;'Funnel setup'!$K$3&amp;'Funnel setup'!$K$4&amp;'Funnel setup'!$K$6,".",IF(A3831=".",1,A3831+1))</f>
        <v>.</v>
      </c>
      <c r="B3832" s="244" t="str">
        <f t="shared" si="59"/>
        <v/>
      </c>
    </row>
    <row r="3833" spans="1:2" x14ac:dyDescent="0.2">
      <c r="A3833" t="str">
        <f>IF(C3833&amp;G3833&amp;D3833&lt;&gt;'Funnel setup'!$K$3&amp;'Funnel setup'!$K$4&amp;'Funnel setup'!$K$6,".",IF(A3832=".",1,A3832+1))</f>
        <v>.</v>
      </c>
      <c r="B3833" s="244" t="str">
        <f t="shared" si="59"/>
        <v/>
      </c>
    </row>
    <row r="3834" spans="1:2" x14ac:dyDescent="0.2">
      <c r="A3834" t="str">
        <f>IF(C3834&amp;G3834&amp;D3834&lt;&gt;'Funnel setup'!$K$3&amp;'Funnel setup'!$K$4&amp;'Funnel setup'!$K$6,".",IF(A3833=".",1,A3833+1))</f>
        <v>.</v>
      </c>
      <c r="B3834" s="244" t="str">
        <f t="shared" si="59"/>
        <v/>
      </c>
    </row>
    <row r="3835" spans="1:2" x14ac:dyDescent="0.2">
      <c r="A3835" t="str">
        <f>IF(C3835&amp;G3835&amp;D3835&lt;&gt;'Funnel setup'!$K$3&amp;'Funnel setup'!$K$4&amp;'Funnel setup'!$K$6,".",IF(A3834=".",1,A3834+1))</f>
        <v>.</v>
      </c>
      <c r="B3835" s="244" t="str">
        <f t="shared" si="59"/>
        <v/>
      </c>
    </row>
    <row r="3836" spans="1:2" x14ac:dyDescent="0.2">
      <c r="A3836" t="str">
        <f>IF(C3836&amp;G3836&amp;D3836&lt;&gt;'Funnel setup'!$K$3&amp;'Funnel setup'!$K$4&amp;'Funnel setup'!$K$6,".",IF(A3835=".",1,A3835+1))</f>
        <v>.</v>
      </c>
      <c r="B3836" s="244" t="str">
        <f t="shared" si="59"/>
        <v/>
      </c>
    </row>
    <row r="3837" spans="1:2" x14ac:dyDescent="0.2">
      <c r="A3837" t="str">
        <f>IF(C3837&amp;G3837&amp;D3837&lt;&gt;'Funnel setup'!$K$3&amp;'Funnel setup'!$K$4&amp;'Funnel setup'!$K$6,".",IF(A3836=".",1,A3836+1))</f>
        <v>.</v>
      </c>
      <c r="B3837" s="244" t="str">
        <f t="shared" si="59"/>
        <v/>
      </c>
    </row>
    <row r="3838" spans="1:2" x14ac:dyDescent="0.2">
      <c r="A3838" t="str">
        <f>IF(C3838&amp;G3838&amp;D3838&lt;&gt;'Funnel setup'!$K$3&amp;'Funnel setup'!$K$4&amp;'Funnel setup'!$K$6,".",IF(A3837=".",1,A3837+1))</f>
        <v>.</v>
      </c>
      <c r="B3838" s="244" t="str">
        <f t="shared" si="59"/>
        <v/>
      </c>
    </row>
    <row r="3839" spans="1:2" x14ac:dyDescent="0.2">
      <c r="A3839" t="str">
        <f>IF(C3839&amp;G3839&amp;D3839&lt;&gt;'Funnel setup'!$K$3&amp;'Funnel setup'!$K$4&amp;'Funnel setup'!$K$6,".",IF(A3838=".",1,A3838+1))</f>
        <v>.</v>
      </c>
      <c r="B3839" s="244" t="str">
        <f t="shared" si="59"/>
        <v/>
      </c>
    </row>
    <row r="3840" spans="1:2" x14ac:dyDescent="0.2">
      <c r="A3840" t="str">
        <f>IF(C3840&amp;G3840&amp;D3840&lt;&gt;'Funnel setup'!$K$3&amp;'Funnel setup'!$K$4&amp;'Funnel setup'!$K$6,".",IF(A3839=".",1,A3839+1))</f>
        <v>.</v>
      </c>
      <c r="B3840" s="244" t="str">
        <f t="shared" si="59"/>
        <v/>
      </c>
    </row>
    <row r="3841" spans="1:2" x14ac:dyDescent="0.2">
      <c r="A3841" t="str">
        <f>IF(C3841&amp;G3841&amp;D3841&lt;&gt;'Funnel setup'!$K$3&amp;'Funnel setup'!$K$4&amp;'Funnel setup'!$K$6,".",IF(A3840=".",1,A3840+1))</f>
        <v>.</v>
      </c>
      <c r="B3841" s="244" t="str">
        <f t="shared" si="59"/>
        <v/>
      </c>
    </row>
    <row r="3842" spans="1:2" x14ac:dyDescent="0.2">
      <c r="A3842" t="str">
        <f>IF(C3842&amp;G3842&amp;D3842&lt;&gt;'Funnel setup'!$K$3&amp;'Funnel setup'!$K$4&amp;'Funnel setup'!$K$6,".",IF(A3841=".",1,A3841+1))</f>
        <v>.</v>
      </c>
      <c r="B3842" s="244" t="str">
        <f t="shared" ref="B3842:B3905" si="60">C3842&amp;D3842&amp;F3842&amp;G3842</f>
        <v/>
      </c>
    </row>
    <row r="3843" spans="1:2" x14ac:dyDescent="0.2">
      <c r="A3843" t="str">
        <f>IF(C3843&amp;G3843&amp;D3843&lt;&gt;'Funnel setup'!$K$3&amp;'Funnel setup'!$K$4&amp;'Funnel setup'!$K$6,".",IF(A3842=".",1,A3842+1))</f>
        <v>.</v>
      </c>
      <c r="B3843" s="244" t="str">
        <f t="shared" si="60"/>
        <v/>
      </c>
    </row>
    <row r="3844" spans="1:2" x14ac:dyDescent="0.2">
      <c r="A3844" t="str">
        <f>IF(C3844&amp;G3844&amp;D3844&lt;&gt;'Funnel setup'!$K$3&amp;'Funnel setup'!$K$4&amp;'Funnel setup'!$K$6,".",IF(A3843=".",1,A3843+1))</f>
        <v>.</v>
      </c>
      <c r="B3844" s="244" t="str">
        <f t="shared" si="60"/>
        <v/>
      </c>
    </row>
    <row r="3845" spans="1:2" x14ac:dyDescent="0.2">
      <c r="A3845" t="str">
        <f>IF(C3845&amp;G3845&amp;D3845&lt;&gt;'Funnel setup'!$K$3&amp;'Funnel setup'!$K$4&amp;'Funnel setup'!$K$6,".",IF(A3844=".",1,A3844+1))</f>
        <v>.</v>
      </c>
      <c r="B3845" s="244" t="str">
        <f t="shared" si="60"/>
        <v/>
      </c>
    </row>
    <row r="3846" spans="1:2" x14ac:dyDescent="0.2">
      <c r="A3846" t="str">
        <f>IF(C3846&amp;G3846&amp;D3846&lt;&gt;'Funnel setup'!$K$3&amp;'Funnel setup'!$K$4&amp;'Funnel setup'!$K$6,".",IF(A3845=".",1,A3845+1))</f>
        <v>.</v>
      </c>
      <c r="B3846" s="244" t="str">
        <f t="shared" si="60"/>
        <v/>
      </c>
    </row>
    <row r="3847" spans="1:2" x14ac:dyDescent="0.2">
      <c r="A3847" t="str">
        <f>IF(C3847&amp;G3847&amp;D3847&lt;&gt;'Funnel setup'!$K$3&amp;'Funnel setup'!$K$4&amp;'Funnel setup'!$K$6,".",IF(A3846=".",1,A3846+1))</f>
        <v>.</v>
      </c>
      <c r="B3847" s="244" t="str">
        <f t="shared" si="60"/>
        <v/>
      </c>
    </row>
    <row r="3848" spans="1:2" x14ac:dyDescent="0.2">
      <c r="A3848" t="str">
        <f>IF(C3848&amp;G3848&amp;D3848&lt;&gt;'Funnel setup'!$K$3&amp;'Funnel setup'!$K$4&amp;'Funnel setup'!$K$6,".",IF(A3847=".",1,A3847+1))</f>
        <v>.</v>
      </c>
      <c r="B3848" s="244" t="str">
        <f t="shared" si="60"/>
        <v/>
      </c>
    </row>
    <row r="3849" spans="1:2" x14ac:dyDescent="0.2">
      <c r="A3849" t="str">
        <f>IF(C3849&amp;G3849&amp;D3849&lt;&gt;'Funnel setup'!$K$3&amp;'Funnel setup'!$K$4&amp;'Funnel setup'!$K$6,".",IF(A3848=".",1,A3848+1))</f>
        <v>.</v>
      </c>
      <c r="B3849" s="244" t="str">
        <f t="shared" si="60"/>
        <v/>
      </c>
    </row>
    <row r="3850" spans="1:2" x14ac:dyDescent="0.2">
      <c r="A3850" t="str">
        <f>IF(C3850&amp;G3850&amp;D3850&lt;&gt;'Funnel setup'!$K$3&amp;'Funnel setup'!$K$4&amp;'Funnel setup'!$K$6,".",IF(A3849=".",1,A3849+1))</f>
        <v>.</v>
      </c>
      <c r="B3850" s="244" t="str">
        <f t="shared" si="60"/>
        <v/>
      </c>
    </row>
    <row r="3851" spans="1:2" x14ac:dyDescent="0.2">
      <c r="A3851" t="str">
        <f>IF(C3851&amp;G3851&amp;D3851&lt;&gt;'Funnel setup'!$K$3&amp;'Funnel setup'!$K$4&amp;'Funnel setup'!$K$6,".",IF(A3850=".",1,A3850+1))</f>
        <v>.</v>
      </c>
      <c r="B3851" s="244" t="str">
        <f t="shared" si="60"/>
        <v/>
      </c>
    </row>
    <row r="3852" spans="1:2" x14ac:dyDescent="0.2">
      <c r="A3852" t="str">
        <f>IF(C3852&amp;G3852&amp;D3852&lt;&gt;'Funnel setup'!$K$3&amp;'Funnel setup'!$K$4&amp;'Funnel setup'!$K$6,".",IF(A3851=".",1,A3851+1))</f>
        <v>.</v>
      </c>
      <c r="B3852" s="244" t="str">
        <f t="shared" si="60"/>
        <v/>
      </c>
    </row>
    <row r="3853" spans="1:2" x14ac:dyDescent="0.2">
      <c r="A3853" t="str">
        <f>IF(C3853&amp;G3853&amp;D3853&lt;&gt;'Funnel setup'!$K$3&amp;'Funnel setup'!$K$4&amp;'Funnel setup'!$K$6,".",IF(A3852=".",1,A3852+1))</f>
        <v>.</v>
      </c>
      <c r="B3853" s="244" t="str">
        <f t="shared" si="60"/>
        <v/>
      </c>
    </row>
    <row r="3854" spans="1:2" x14ac:dyDescent="0.2">
      <c r="A3854" t="str">
        <f>IF(C3854&amp;G3854&amp;D3854&lt;&gt;'Funnel setup'!$K$3&amp;'Funnel setup'!$K$4&amp;'Funnel setup'!$K$6,".",IF(A3853=".",1,A3853+1))</f>
        <v>.</v>
      </c>
      <c r="B3854" s="244" t="str">
        <f t="shared" si="60"/>
        <v/>
      </c>
    </row>
    <row r="3855" spans="1:2" x14ac:dyDescent="0.2">
      <c r="A3855" t="str">
        <f>IF(C3855&amp;G3855&amp;D3855&lt;&gt;'Funnel setup'!$K$3&amp;'Funnel setup'!$K$4&amp;'Funnel setup'!$K$6,".",IF(A3854=".",1,A3854+1))</f>
        <v>.</v>
      </c>
      <c r="B3855" s="244" t="str">
        <f t="shared" si="60"/>
        <v/>
      </c>
    </row>
    <row r="3856" spans="1:2" x14ac:dyDescent="0.2">
      <c r="A3856" t="str">
        <f>IF(C3856&amp;G3856&amp;D3856&lt;&gt;'Funnel setup'!$K$3&amp;'Funnel setup'!$K$4&amp;'Funnel setup'!$K$6,".",IF(A3855=".",1,A3855+1))</f>
        <v>.</v>
      </c>
      <c r="B3856" s="244" t="str">
        <f t="shared" si="60"/>
        <v/>
      </c>
    </row>
    <row r="3857" spans="1:2" x14ac:dyDescent="0.2">
      <c r="A3857" t="str">
        <f>IF(C3857&amp;G3857&amp;D3857&lt;&gt;'Funnel setup'!$K$3&amp;'Funnel setup'!$K$4&amp;'Funnel setup'!$K$6,".",IF(A3856=".",1,A3856+1))</f>
        <v>.</v>
      </c>
      <c r="B3857" s="244" t="str">
        <f t="shared" si="60"/>
        <v/>
      </c>
    </row>
    <row r="3858" spans="1:2" x14ac:dyDescent="0.2">
      <c r="A3858" t="str">
        <f>IF(C3858&amp;G3858&amp;D3858&lt;&gt;'Funnel setup'!$K$3&amp;'Funnel setup'!$K$4&amp;'Funnel setup'!$K$6,".",IF(A3857=".",1,A3857+1))</f>
        <v>.</v>
      </c>
      <c r="B3858" s="244" t="str">
        <f t="shared" si="60"/>
        <v/>
      </c>
    </row>
    <row r="3859" spans="1:2" x14ac:dyDescent="0.2">
      <c r="A3859" t="str">
        <f>IF(C3859&amp;G3859&amp;D3859&lt;&gt;'Funnel setup'!$K$3&amp;'Funnel setup'!$K$4&amp;'Funnel setup'!$K$6,".",IF(A3858=".",1,A3858+1))</f>
        <v>.</v>
      </c>
      <c r="B3859" s="244" t="str">
        <f t="shared" si="60"/>
        <v/>
      </c>
    </row>
    <row r="3860" spans="1:2" x14ac:dyDescent="0.2">
      <c r="A3860" t="str">
        <f>IF(C3860&amp;G3860&amp;D3860&lt;&gt;'Funnel setup'!$K$3&amp;'Funnel setup'!$K$4&amp;'Funnel setup'!$K$6,".",IF(A3859=".",1,A3859+1))</f>
        <v>.</v>
      </c>
      <c r="B3860" s="244" t="str">
        <f t="shared" si="60"/>
        <v/>
      </c>
    </row>
    <row r="3861" spans="1:2" x14ac:dyDescent="0.2">
      <c r="A3861" t="str">
        <f>IF(C3861&amp;G3861&amp;D3861&lt;&gt;'Funnel setup'!$K$3&amp;'Funnel setup'!$K$4&amp;'Funnel setup'!$K$6,".",IF(A3860=".",1,A3860+1))</f>
        <v>.</v>
      </c>
      <c r="B3861" s="244" t="str">
        <f t="shared" si="60"/>
        <v/>
      </c>
    </row>
    <row r="3862" spans="1:2" x14ac:dyDescent="0.2">
      <c r="A3862" t="str">
        <f>IF(C3862&amp;G3862&amp;D3862&lt;&gt;'Funnel setup'!$K$3&amp;'Funnel setup'!$K$4&amp;'Funnel setup'!$K$6,".",IF(A3861=".",1,A3861+1))</f>
        <v>.</v>
      </c>
      <c r="B3862" s="244" t="str">
        <f t="shared" si="60"/>
        <v/>
      </c>
    </row>
    <row r="3863" spans="1:2" x14ac:dyDescent="0.2">
      <c r="A3863" t="str">
        <f>IF(C3863&amp;G3863&amp;D3863&lt;&gt;'Funnel setup'!$K$3&amp;'Funnel setup'!$K$4&amp;'Funnel setup'!$K$6,".",IF(A3862=".",1,A3862+1))</f>
        <v>.</v>
      </c>
      <c r="B3863" s="244" t="str">
        <f t="shared" si="60"/>
        <v/>
      </c>
    </row>
    <row r="3864" spans="1:2" x14ac:dyDescent="0.2">
      <c r="A3864" t="str">
        <f>IF(C3864&amp;G3864&amp;D3864&lt;&gt;'Funnel setup'!$K$3&amp;'Funnel setup'!$K$4&amp;'Funnel setup'!$K$6,".",IF(A3863=".",1,A3863+1))</f>
        <v>.</v>
      </c>
      <c r="B3864" s="244" t="str">
        <f t="shared" si="60"/>
        <v/>
      </c>
    </row>
    <row r="3865" spans="1:2" x14ac:dyDescent="0.2">
      <c r="A3865" t="str">
        <f>IF(C3865&amp;G3865&amp;D3865&lt;&gt;'Funnel setup'!$K$3&amp;'Funnel setup'!$K$4&amp;'Funnel setup'!$K$6,".",IF(A3864=".",1,A3864+1))</f>
        <v>.</v>
      </c>
      <c r="B3865" s="244" t="str">
        <f t="shared" si="60"/>
        <v/>
      </c>
    </row>
    <row r="3866" spans="1:2" x14ac:dyDescent="0.2">
      <c r="A3866" t="str">
        <f>IF(C3866&amp;G3866&amp;D3866&lt;&gt;'Funnel setup'!$K$3&amp;'Funnel setup'!$K$4&amp;'Funnel setup'!$K$6,".",IF(A3865=".",1,A3865+1))</f>
        <v>.</v>
      </c>
      <c r="B3866" s="244" t="str">
        <f t="shared" si="60"/>
        <v/>
      </c>
    </row>
    <row r="3867" spans="1:2" x14ac:dyDescent="0.2">
      <c r="A3867" t="str">
        <f>IF(C3867&amp;G3867&amp;D3867&lt;&gt;'Funnel setup'!$K$3&amp;'Funnel setup'!$K$4&amp;'Funnel setup'!$K$6,".",IF(A3866=".",1,A3866+1))</f>
        <v>.</v>
      </c>
      <c r="B3867" s="244" t="str">
        <f t="shared" si="60"/>
        <v/>
      </c>
    </row>
    <row r="3868" spans="1:2" x14ac:dyDescent="0.2">
      <c r="A3868" t="str">
        <f>IF(C3868&amp;G3868&amp;D3868&lt;&gt;'Funnel setup'!$K$3&amp;'Funnel setup'!$K$4&amp;'Funnel setup'!$K$6,".",IF(A3867=".",1,A3867+1))</f>
        <v>.</v>
      </c>
      <c r="B3868" s="244" t="str">
        <f t="shared" si="60"/>
        <v/>
      </c>
    </row>
    <row r="3869" spans="1:2" x14ac:dyDescent="0.2">
      <c r="A3869" t="str">
        <f>IF(C3869&amp;G3869&amp;D3869&lt;&gt;'Funnel setup'!$K$3&amp;'Funnel setup'!$K$4&amp;'Funnel setup'!$K$6,".",IF(A3868=".",1,A3868+1))</f>
        <v>.</v>
      </c>
      <c r="B3869" s="244" t="str">
        <f t="shared" si="60"/>
        <v/>
      </c>
    </row>
    <row r="3870" spans="1:2" x14ac:dyDescent="0.2">
      <c r="A3870" t="str">
        <f>IF(C3870&amp;G3870&amp;D3870&lt;&gt;'Funnel setup'!$K$3&amp;'Funnel setup'!$K$4&amp;'Funnel setup'!$K$6,".",IF(A3869=".",1,A3869+1))</f>
        <v>.</v>
      </c>
      <c r="B3870" s="244" t="str">
        <f t="shared" si="60"/>
        <v/>
      </c>
    </row>
    <row r="3871" spans="1:2" x14ac:dyDescent="0.2">
      <c r="A3871" t="str">
        <f>IF(C3871&amp;G3871&amp;D3871&lt;&gt;'Funnel setup'!$K$3&amp;'Funnel setup'!$K$4&amp;'Funnel setup'!$K$6,".",IF(A3870=".",1,A3870+1))</f>
        <v>.</v>
      </c>
      <c r="B3871" s="244" t="str">
        <f t="shared" si="60"/>
        <v/>
      </c>
    </row>
    <row r="3872" spans="1:2" x14ac:dyDescent="0.2">
      <c r="A3872" t="str">
        <f>IF(C3872&amp;G3872&amp;D3872&lt;&gt;'Funnel setup'!$K$3&amp;'Funnel setup'!$K$4&amp;'Funnel setup'!$K$6,".",IF(A3871=".",1,A3871+1))</f>
        <v>.</v>
      </c>
      <c r="B3872" s="244" t="str">
        <f t="shared" si="60"/>
        <v/>
      </c>
    </row>
    <row r="3873" spans="1:2" x14ac:dyDescent="0.2">
      <c r="A3873" t="str">
        <f>IF(C3873&amp;G3873&amp;D3873&lt;&gt;'Funnel setup'!$K$3&amp;'Funnel setup'!$K$4&amp;'Funnel setup'!$K$6,".",IF(A3872=".",1,A3872+1))</f>
        <v>.</v>
      </c>
      <c r="B3873" s="244" t="str">
        <f t="shared" si="60"/>
        <v/>
      </c>
    </row>
    <row r="3874" spans="1:2" x14ac:dyDescent="0.2">
      <c r="A3874" t="str">
        <f>IF(C3874&amp;G3874&amp;D3874&lt;&gt;'Funnel setup'!$K$3&amp;'Funnel setup'!$K$4&amp;'Funnel setup'!$K$6,".",IF(A3873=".",1,A3873+1))</f>
        <v>.</v>
      </c>
      <c r="B3874" s="244" t="str">
        <f t="shared" si="60"/>
        <v/>
      </c>
    </row>
    <row r="3875" spans="1:2" x14ac:dyDescent="0.2">
      <c r="A3875" t="str">
        <f>IF(C3875&amp;G3875&amp;D3875&lt;&gt;'Funnel setup'!$K$3&amp;'Funnel setup'!$K$4&amp;'Funnel setup'!$K$6,".",IF(A3874=".",1,A3874+1))</f>
        <v>.</v>
      </c>
      <c r="B3875" s="244" t="str">
        <f t="shared" si="60"/>
        <v/>
      </c>
    </row>
    <row r="3876" spans="1:2" x14ac:dyDescent="0.2">
      <c r="A3876" t="str">
        <f>IF(C3876&amp;G3876&amp;D3876&lt;&gt;'Funnel setup'!$K$3&amp;'Funnel setup'!$K$4&amp;'Funnel setup'!$K$6,".",IF(A3875=".",1,A3875+1))</f>
        <v>.</v>
      </c>
      <c r="B3876" s="244" t="str">
        <f t="shared" si="60"/>
        <v/>
      </c>
    </row>
    <row r="3877" spans="1:2" x14ac:dyDescent="0.2">
      <c r="A3877" t="str">
        <f>IF(C3877&amp;G3877&amp;D3877&lt;&gt;'Funnel setup'!$K$3&amp;'Funnel setup'!$K$4&amp;'Funnel setup'!$K$6,".",IF(A3876=".",1,A3876+1))</f>
        <v>.</v>
      </c>
      <c r="B3877" s="244" t="str">
        <f t="shared" si="60"/>
        <v/>
      </c>
    </row>
    <row r="3878" spans="1:2" x14ac:dyDescent="0.2">
      <c r="A3878" t="str">
        <f>IF(C3878&amp;G3878&amp;D3878&lt;&gt;'Funnel setup'!$K$3&amp;'Funnel setup'!$K$4&amp;'Funnel setup'!$K$6,".",IF(A3877=".",1,A3877+1))</f>
        <v>.</v>
      </c>
      <c r="B3878" s="244" t="str">
        <f t="shared" si="60"/>
        <v/>
      </c>
    </row>
    <row r="3879" spans="1:2" x14ac:dyDescent="0.2">
      <c r="A3879" t="str">
        <f>IF(C3879&amp;G3879&amp;D3879&lt;&gt;'Funnel setup'!$K$3&amp;'Funnel setup'!$K$4&amp;'Funnel setup'!$K$6,".",IF(A3878=".",1,A3878+1))</f>
        <v>.</v>
      </c>
      <c r="B3879" s="244" t="str">
        <f t="shared" si="60"/>
        <v/>
      </c>
    </row>
    <row r="3880" spans="1:2" x14ac:dyDescent="0.2">
      <c r="A3880" t="str">
        <f>IF(C3880&amp;G3880&amp;D3880&lt;&gt;'Funnel setup'!$K$3&amp;'Funnel setup'!$K$4&amp;'Funnel setup'!$K$6,".",IF(A3879=".",1,A3879+1))</f>
        <v>.</v>
      </c>
      <c r="B3880" s="244" t="str">
        <f t="shared" si="60"/>
        <v/>
      </c>
    </row>
    <row r="3881" spans="1:2" x14ac:dyDescent="0.2">
      <c r="A3881" t="str">
        <f>IF(C3881&amp;G3881&amp;D3881&lt;&gt;'Funnel setup'!$K$3&amp;'Funnel setup'!$K$4&amp;'Funnel setup'!$K$6,".",IF(A3880=".",1,A3880+1))</f>
        <v>.</v>
      </c>
      <c r="B3881" s="244" t="str">
        <f t="shared" si="60"/>
        <v/>
      </c>
    </row>
    <row r="3882" spans="1:2" x14ac:dyDescent="0.2">
      <c r="A3882" t="str">
        <f>IF(C3882&amp;G3882&amp;D3882&lt;&gt;'Funnel setup'!$K$3&amp;'Funnel setup'!$K$4&amp;'Funnel setup'!$K$6,".",IF(A3881=".",1,A3881+1))</f>
        <v>.</v>
      </c>
      <c r="B3882" s="244" t="str">
        <f t="shared" si="60"/>
        <v/>
      </c>
    </row>
    <row r="3883" spans="1:2" x14ac:dyDescent="0.2">
      <c r="A3883" t="str">
        <f>IF(C3883&amp;G3883&amp;D3883&lt;&gt;'Funnel setup'!$K$3&amp;'Funnel setup'!$K$4&amp;'Funnel setup'!$K$6,".",IF(A3882=".",1,A3882+1))</f>
        <v>.</v>
      </c>
      <c r="B3883" s="244" t="str">
        <f t="shared" si="60"/>
        <v/>
      </c>
    </row>
    <row r="3884" spans="1:2" x14ac:dyDescent="0.2">
      <c r="A3884" t="str">
        <f>IF(C3884&amp;G3884&amp;D3884&lt;&gt;'Funnel setup'!$K$3&amp;'Funnel setup'!$K$4&amp;'Funnel setup'!$K$6,".",IF(A3883=".",1,A3883+1))</f>
        <v>.</v>
      </c>
      <c r="B3884" s="244" t="str">
        <f t="shared" si="60"/>
        <v/>
      </c>
    </row>
    <row r="3885" spans="1:2" x14ac:dyDescent="0.2">
      <c r="A3885" t="str">
        <f>IF(C3885&amp;G3885&amp;D3885&lt;&gt;'Funnel setup'!$K$3&amp;'Funnel setup'!$K$4&amp;'Funnel setup'!$K$6,".",IF(A3884=".",1,A3884+1))</f>
        <v>.</v>
      </c>
      <c r="B3885" s="244" t="str">
        <f t="shared" si="60"/>
        <v/>
      </c>
    </row>
    <row r="3886" spans="1:2" x14ac:dyDescent="0.2">
      <c r="A3886" t="str">
        <f>IF(C3886&amp;G3886&amp;D3886&lt;&gt;'Funnel setup'!$K$3&amp;'Funnel setup'!$K$4&amp;'Funnel setup'!$K$6,".",IF(A3885=".",1,A3885+1))</f>
        <v>.</v>
      </c>
      <c r="B3886" s="244" t="str">
        <f t="shared" si="60"/>
        <v/>
      </c>
    </row>
    <row r="3887" spans="1:2" x14ac:dyDescent="0.2">
      <c r="A3887" t="str">
        <f>IF(C3887&amp;G3887&amp;D3887&lt;&gt;'Funnel setup'!$K$3&amp;'Funnel setup'!$K$4&amp;'Funnel setup'!$K$6,".",IF(A3886=".",1,A3886+1))</f>
        <v>.</v>
      </c>
      <c r="B3887" s="244" t="str">
        <f t="shared" si="60"/>
        <v/>
      </c>
    </row>
    <row r="3888" spans="1:2" x14ac:dyDescent="0.2">
      <c r="A3888" t="str">
        <f>IF(C3888&amp;G3888&amp;D3888&lt;&gt;'Funnel setup'!$K$3&amp;'Funnel setup'!$K$4&amp;'Funnel setup'!$K$6,".",IF(A3887=".",1,A3887+1))</f>
        <v>.</v>
      </c>
      <c r="B3888" s="244" t="str">
        <f t="shared" si="60"/>
        <v/>
      </c>
    </row>
    <row r="3889" spans="1:2" x14ac:dyDescent="0.2">
      <c r="A3889" t="str">
        <f>IF(C3889&amp;G3889&amp;D3889&lt;&gt;'Funnel setup'!$K$3&amp;'Funnel setup'!$K$4&amp;'Funnel setup'!$K$6,".",IF(A3888=".",1,A3888+1))</f>
        <v>.</v>
      </c>
      <c r="B3889" s="244" t="str">
        <f t="shared" si="60"/>
        <v/>
      </c>
    </row>
    <row r="3890" spans="1:2" x14ac:dyDescent="0.2">
      <c r="A3890" t="str">
        <f>IF(C3890&amp;G3890&amp;D3890&lt;&gt;'Funnel setup'!$K$3&amp;'Funnel setup'!$K$4&amp;'Funnel setup'!$K$6,".",IF(A3889=".",1,A3889+1))</f>
        <v>.</v>
      </c>
      <c r="B3890" s="244" t="str">
        <f t="shared" si="60"/>
        <v/>
      </c>
    </row>
    <row r="3891" spans="1:2" x14ac:dyDescent="0.2">
      <c r="A3891" t="str">
        <f>IF(C3891&amp;G3891&amp;D3891&lt;&gt;'Funnel setup'!$K$3&amp;'Funnel setup'!$K$4&amp;'Funnel setup'!$K$6,".",IF(A3890=".",1,A3890+1))</f>
        <v>.</v>
      </c>
      <c r="B3891" s="244" t="str">
        <f t="shared" si="60"/>
        <v/>
      </c>
    </row>
    <row r="3892" spans="1:2" x14ac:dyDescent="0.2">
      <c r="A3892" t="str">
        <f>IF(C3892&amp;G3892&amp;D3892&lt;&gt;'Funnel setup'!$K$3&amp;'Funnel setup'!$K$4&amp;'Funnel setup'!$K$6,".",IF(A3891=".",1,A3891+1))</f>
        <v>.</v>
      </c>
      <c r="B3892" s="244" t="str">
        <f t="shared" si="60"/>
        <v/>
      </c>
    </row>
    <row r="3893" spans="1:2" x14ac:dyDescent="0.2">
      <c r="A3893" t="str">
        <f>IF(C3893&amp;G3893&amp;D3893&lt;&gt;'Funnel setup'!$K$3&amp;'Funnel setup'!$K$4&amp;'Funnel setup'!$K$6,".",IF(A3892=".",1,A3892+1))</f>
        <v>.</v>
      </c>
      <c r="B3893" s="244" t="str">
        <f t="shared" si="60"/>
        <v/>
      </c>
    </row>
    <row r="3894" spans="1:2" x14ac:dyDescent="0.2">
      <c r="A3894" t="str">
        <f>IF(C3894&amp;G3894&amp;D3894&lt;&gt;'Funnel setup'!$K$3&amp;'Funnel setup'!$K$4&amp;'Funnel setup'!$K$6,".",IF(A3893=".",1,A3893+1))</f>
        <v>.</v>
      </c>
      <c r="B3894" s="244" t="str">
        <f t="shared" si="60"/>
        <v/>
      </c>
    </row>
    <row r="3895" spans="1:2" x14ac:dyDescent="0.2">
      <c r="A3895" t="str">
        <f>IF(C3895&amp;G3895&amp;D3895&lt;&gt;'Funnel setup'!$K$3&amp;'Funnel setup'!$K$4&amp;'Funnel setup'!$K$6,".",IF(A3894=".",1,A3894+1))</f>
        <v>.</v>
      </c>
      <c r="B3895" s="244" t="str">
        <f t="shared" si="60"/>
        <v/>
      </c>
    </row>
    <row r="3896" spans="1:2" x14ac:dyDescent="0.2">
      <c r="A3896" t="str">
        <f>IF(C3896&amp;G3896&amp;D3896&lt;&gt;'Funnel setup'!$K$3&amp;'Funnel setup'!$K$4&amp;'Funnel setup'!$K$6,".",IF(A3895=".",1,A3895+1))</f>
        <v>.</v>
      </c>
      <c r="B3896" s="244" t="str">
        <f t="shared" si="60"/>
        <v/>
      </c>
    </row>
    <row r="3897" spans="1:2" x14ac:dyDescent="0.2">
      <c r="A3897" t="str">
        <f>IF(C3897&amp;G3897&amp;D3897&lt;&gt;'Funnel setup'!$K$3&amp;'Funnel setup'!$K$4&amp;'Funnel setup'!$K$6,".",IF(A3896=".",1,A3896+1))</f>
        <v>.</v>
      </c>
      <c r="B3897" s="244" t="str">
        <f t="shared" si="60"/>
        <v/>
      </c>
    </row>
    <row r="3898" spans="1:2" x14ac:dyDescent="0.2">
      <c r="A3898" t="str">
        <f>IF(C3898&amp;G3898&amp;D3898&lt;&gt;'Funnel setup'!$K$3&amp;'Funnel setup'!$K$4&amp;'Funnel setup'!$K$6,".",IF(A3897=".",1,A3897+1))</f>
        <v>.</v>
      </c>
      <c r="B3898" s="244" t="str">
        <f t="shared" si="60"/>
        <v/>
      </c>
    </row>
    <row r="3899" spans="1:2" x14ac:dyDescent="0.2">
      <c r="A3899" t="str">
        <f>IF(C3899&amp;G3899&amp;D3899&lt;&gt;'Funnel setup'!$K$3&amp;'Funnel setup'!$K$4&amp;'Funnel setup'!$K$6,".",IF(A3898=".",1,A3898+1))</f>
        <v>.</v>
      </c>
      <c r="B3899" s="244" t="str">
        <f t="shared" si="60"/>
        <v/>
      </c>
    </row>
    <row r="3900" spans="1:2" x14ac:dyDescent="0.2">
      <c r="A3900" t="str">
        <f>IF(C3900&amp;G3900&amp;D3900&lt;&gt;'Funnel setup'!$K$3&amp;'Funnel setup'!$K$4&amp;'Funnel setup'!$K$6,".",IF(A3899=".",1,A3899+1))</f>
        <v>.</v>
      </c>
      <c r="B3900" s="244" t="str">
        <f t="shared" si="60"/>
        <v/>
      </c>
    </row>
    <row r="3901" spans="1:2" x14ac:dyDescent="0.2">
      <c r="A3901" t="str">
        <f>IF(C3901&amp;G3901&amp;D3901&lt;&gt;'Funnel setup'!$K$3&amp;'Funnel setup'!$K$4&amp;'Funnel setup'!$K$6,".",IF(A3900=".",1,A3900+1))</f>
        <v>.</v>
      </c>
      <c r="B3901" s="244" t="str">
        <f t="shared" si="60"/>
        <v/>
      </c>
    </row>
    <row r="3902" spans="1:2" x14ac:dyDescent="0.2">
      <c r="A3902" t="str">
        <f>IF(C3902&amp;G3902&amp;D3902&lt;&gt;'Funnel setup'!$K$3&amp;'Funnel setup'!$K$4&amp;'Funnel setup'!$K$6,".",IF(A3901=".",1,A3901+1))</f>
        <v>.</v>
      </c>
      <c r="B3902" s="244" t="str">
        <f t="shared" si="60"/>
        <v/>
      </c>
    </row>
    <row r="3903" spans="1:2" x14ac:dyDescent="0.2">
      <c r="A3903" t="str">
        <f>IF(C3903&amp;G3903&amp;D3903&lt;&gt;'Funnel setup'!$K$3&amp;'Funnel setup'!$K$4&amp;'Funnel setup'!$K$6,".",IF(A3902=".",1,A3902+1))</f>
        <v>.</v>
      </c>
      <c r="B3903" s="244" t="str">
        <f t="shared" si="60"/>
        <v/>
      </c>
    </row>
    <row r="3904" spans="1:2" x14ac:dyDescent="0.2">
      <c r="A3904" t="str">
        <f>IF(C3904&amp;G3904&amp;D3904&lt;&gt;'Funnel setup'!$K$3&amp;'Funnel setup'!$K$4&amp;'Funnel setup'!$K$6,".",IF(A3903=".",1,A3903+1))</f>
        <v>.</v>
      </c>
      <c r="B3904" s="244" t="str">
        <f t="shared" si="60"/>
        <v/>
      </c>
    </row>
    <row r="3905" spans="1:2" x14ac:dyDescent="0.2">
      <c r="A3905" t="str">
        <f>IF(C3905&amp;G3905&amp;D3905&lt;&gt;'Funnel setup'!$K$3&amp;'Funnel setup'!$K$4&amp;'Funnel setup'!$K$6,".",IF(A3904=".",1,A3904+1))</f>
        <v>.</v>
      </c>
      <c r="B3905" s="244" t="str">
        <f t="shared" si="60"/>
        <v/>
      </c>
    </row>
    <row r="3906" spans="1:2" x14ac:dyDescent="0.2">
      <c r="A3906" t="str">
        <f>IF(C3906&amp;G3906&amp;D3906&lt;&gt;'Funnel setup'!$K$3&amp;'Funnel setup'!$K$4&amp;'Funnel setup'!$K$6,".",IF(A3905=".",1,A3905+1))</f>
        <v>.</v>
      </c>
      <c r="B3906" s="244" t="str">
        <f t="shared" ref="B3906:B3969" si="61">C3906&amp;D3906&amp;F3906&amp;G3906</f>
        <v/>
      </c>
    </row>
    <row r="3907" spans="1:2" x14ac:dyDescent="0.2">
      <c r="A3907" t="str">
        <f>IF(C3907&amp;G3907&amp;D3907&lt;&gt;'Funnel setup'!$K$3&amp;'Funnel setup'!$K$4&amp;'Funnel setup'!$K$6,".",IF(A3906=".",1,A3906+1))</f>
        <v>.</v>
      </c>
      <c r="B3907" s="244" t="str">
        <f t="shared" si="61"/>
        <v/>
      </c>
    </row>
    <row r="3908" spans="1:2" x14ac:dyDescent="0.2">
      <c r="A3908" t="str">
        <f>IF(C3908&amp;G3908&amp;D3908&lt;&gt;'Funnel setup'!$K$3&amp;'Funnel setup'!$K$4&amp;'Funnel setup'!$K$6,".",IF(A3907=".",1,A3907+1))</f>
        <v>.</v>
      </c>
      <c r="B3908" s="244" t="str">
        <f t="shared" si="61"/>
        <v/>
      </c>
    </row>
    <row r="3909" spans="1:2" x14ac:dyDescent="0.2">
      <c r="A3909" t="str">
        <f>IF(C3909&amp;G3909&amp;D3909&lt;&gt;'Funnel setup'!$K$3&amp;'Funnel setup'!$K$4&amp;'Funnel setup'!$K$6,".",IF(A3908=".",1,A3908+1))</f>
        <v>.</v>
      </c>
      <c r="B3909" s="244" t="str">
        <f t="shared" si="61"/>
        <v/>
      </c>
    </row>
    <row r="3910" spans="1:2" x14ac:dyDescent="0.2">
      <c r="A3910" t="str">
        <f>IF(C3910&amp;G3910&amp;D3910&lt;&gt;'Funnel setup'!$K$3&amp;'Funnel setup'!$K$4&amp;'Funnel setup'!$K$6,".",IF(A3909=".",1,A3909+1))</f>
        <v>.</v>
      </c>
      <c r="B3910" s="244" t="str">
        <f t="shared" si="61"/>
        <v/>
      </c>
    </row>
    <row r="3911" spans="1:2" x14ac:dyDescent="0.2">
      <c r="A3911" t="str">
        <f>IF(C3911&amp;G3911&amp;D3911&lt;&gt;'Funnel setup'!$K$3&amp;'Funnel setup'!$K$4&amp;'Funnel setup'!$K$6,".",IF(A3910=".",1,A3910+1))</f>
        <v>.</v>
      </c>
      <c r="B3911" s="244" t="str">
        <f t="shared" si="61"/>
        <v/>
      </c>
    </row>
    <row r="3912" spans="1:2" x14ac:dyDescent="0.2">
      <c r="A3912" t="str">
        <f>IF(C3912&amp;G3912&amp;D3912&lt;&gt;'Funnel setup'!$K$3&amp;'Funnel setup'!$K$4&amp;'Funnel setup'!$K$6,".",IF(A3911=".",1,A3911+1))</f>
        <v>.</v>
      </c>
      <c r="B3912" s="244" t="str">
        <f t="shared" si="61"/>
        <v/>
      </c>
    </row>
    <row r="3913" spans="1:2" x14ac:dyDescent="0.2">
      <c r="A3913" t="str">
        <f>IF(C3913&amp;G3913&amp;D3913&lt;&gt;'Funnel setup'!$K$3&amp;'Funnel setup'!$K$4&amp;'Funnel setup'!$K$6,".",IF(A3912=".",1,A3912+1))</f>
        <v>.</v>
      </c>
      <c r="B3913" s="244" t="str">
        <f t="shared" si="61"/>
        <v/>
      </c>
    </row>
    <row r="3914" spans="1:2" x14ac:dyDescent="0.2">
      <c r="A3914" t="str">
        <f>IF(C3914&amp;G3914&amp;D3914&lt;&gt;'Funnel setup'!$K$3&amp;'Funnel setup'!$K$4&amp;'Funnel setup'!$K$6,".",IF(A3913=".",1,A3913+1))</f>
        <v>.</v>
      </c>
      <c r="B3914" s="244" t="str">
        <f t="shared" si="61"/>
        <v/>
      </c>
    </row>
    <row r="3915" spans="1:2" x14ac:dyDescent="0.2">
      <c r="A3915" t="str">
        <f>IF(C3915&amp;G3915&amp;D3915&lt;&gt;'Funnel setup'!$K$3&amp;'Funnel setup'!$K$4&amp;'Funnel setup'!$K$6,".",IF(A3914=".",1,A3914+1))</f>
        <v>.</v>
      </c>
      <c r="B3915" s="244" t="str">
        <f t="shared" si="61"/>
        <v/>
      </c>
    </row>
    <row r="3916" spans="1:2" x14ac:dyDescent="0.2">
      <c r="A3916" t="str">
        <f>IF(C3916&amp;G3916&amp;D3916&lt;&gt;'Funnel setup'!$K$3&amp;'Funnel setup'!$K$4&amp;'Funnel setup'!$K$6,".",IF(A3915=".",1,A3915+1))</f>
        <v>.</v>
      </c>
      <c r="B3916" s="244" t="str">
        <f t="shared" si="61"/>
        <v/>
      </c>
    </row>
    <row r="3917" spans="1:2" x14ac:dyDescent="0.2">
      <c r="A3917" t="str">
        <f>IF(C3917&amp;G3917&amp;D3917&lt;&gt;'Funnel setup'!$K$3&amp;'Funnel setup'!$K$4&amp;'Funnel setup'!$K$6,".",IF(A3916=".",1,A3916+1))</f>
        <v>.</v>
      </c>
      <c r="B3917" s="244" t="str">
        <f t="shared" si="61"/>
        <v/>
      </c>
    </row>
    <row r="3918" spans="1:2" x14ac:dyDescent="0.2">
      <c r="A3918" t="str">
        <f>IF(C3918&amp;G3918&amp;D3918&lt;&gt;'Funnel setup'!$K$3&amp;'Funnel setup'!$K$4&amp;'Funnel setup'!$K$6,".",IF(A3917=".",1,A3917+1))</f>
        <v>.</v>
      </c>
      <c r="B3918" s="244" t="str">
        <f t="shared" si="61"/>
        <v/>
      </c>
    </row>
    <row r="3919" spans="1:2" x14ac:dyDescent="0.2">
      <c r="A3919" t="str">
        <f>IF(C3919&amp;G3919&amp;D3919&lt;&gt;'Funnel setup'!$K$3&amp;'Funnel setup'!$K$4&amp;'Funnel setup'!$K$6,".",IF(A3918=".",1,A3918+1))</f>
        <v>.</v>
      </c>
      <c r="B3919" s="244" t="str">
        <f t="shared" si="61"/>
        <v/>
      </c>
    </row>
    <row r="3920" spans="1:2" x14ac:dyDescent="0.2">
      <c r="A3920" t="str">
        <f>IF(C3920&amp;G3920&amp;D3920&lt;&gt;'Funnel setup'!$K$3&amp;'Funnel setup'!$K$4&amp;'Funnel setup'!$K$6,".",IF(A3919=".",1,A3919+1))</f>
        <v>.</v>
      </c>
      <c r="B3920" s="244" t="str">
        <f t="shared" si="61"/>
        <v/>
      </c>
    </row>
    <row r="3921" spans="1:2" x14ac:dyDescent="0.2">
      <c r="A3921" t="str">
        <f>IF(C3921&amp;G3921&amp;D3921&lt;&gt;'Funnel setup'!$K$3&amp;'Funnel setup'!$K$4&amp;'Funnel setup'!$K$6,".",IF(A3920=".",1,A3920+1))</f>
        <v>.</v>
      </c>
      <c r="B3921" s="244" t="str">
        <f t="shared" si="61"/>
        <v/>
      </c>
    </row>
    <row r="3922" spans="1:2" x14ac:dyDescent="0.2">
      <c r="A3922" t="str">
        <f>IF(C3922&amp;G3922&amp;D3922&lt;&gt;'Funnel setup'!$K$3&amp;'Funnel setup'!$K$4&amp;'Funnel setup'!$K$6,".",IF(A3921=".",1,A3921+1))</f>
        <v>.</v>
      </c>
      <c r="B3922" s="244" t="str">
        <f t="shared" si="61"/>
        <v/>
      </c>
    </row>
    <row r="3923" spans="1:2" x14ac:dyDescent="0.2">
      <c r="A3923" t="str">
        <f>IF(C3923&amp;G3923&amp;D3923&lt;&gt;'Funnel setup'!$K$3&amp;'Funnel setup'!$K$4&amp;'Funnel setup'!$K$6,".",IF(A3922=".",1,A3922+1))</f>
        <v>.</v>
      </c>
      <c r="B3923" s="244" t="str">
        <f t="shared" si="61"/>
        <v/>
      </c>
    </row>
    <row r="3924" spans="1:2" x14ac:dyDescent="0.2">
      <c r="A3924" t="str">
        <f>IF(C3924&amp;G3924&amp;D3924&lt;&gt;'Funnel setup'!$K$3&amp;'Funnel setup'!$K$4&amp;'Funnel setup'!$K$6,".",IF(A3923=".",1,A3923+1))</f>
        <v>.</v>
      </c>
      <c r="B3924" s="244" t="str">
        <f t="shared" si="61"/>
        <v/>
      </c>
    </row>
    <row r="3925" spans="1:2" x14ac:dyDescent="0.2">
      <c r="A3925" t="str">
        <f>IF(C3925&amp;G3925&amp;D3925&lt;&gt;'Funnel setup'!$K$3&amp;'Funnel setup'!$K$4&amp;'Funnel setup'!$K$6,".",IF(A3924=".",1,A3924+1))</f>
        <v>.</v>
      </c>
      <c r="B3925" s="244" t="str">
        <f t="shared" si="61"/>
        <v/>
      </c>
    </row>
    <row r="3926" spans="1:2" x14ac:dyDescent="0.2">
      <c r="A3926" t="str">
        <f>IF(C3926&amp;G3926&amp;D3926&lt;&gt;'Funnel setup'!$K$3&amp;'Funnel setup'!$K$4&amp;'Funnel setup'!$K$6,".",IF(A3925=".",1,A3925+1))</f>
        <v>.</v>
      </c>
      <c r="B3926" s="244" t="str">
        <f t="shared" si="61"/>
        <v/>
      </c>
    </row>
    <row r="3927" spans="1:2" x14ac:dyDescent="0.2">
      <c r="A3927" t="str">
        <f>IF(C3927&amp;G3927&amp;D3927&lt;&gt;'Funnel setup'!$K$3&amp;'Funnel setup'!$K$4&amp;'Funnel setup'!$K$6,".",IF(A3926=".",1,A3926+1))</f>
        <v>.</v>
      </c>
      <c r="B3927" s="244" t="str">
        <f t="shared" si="61"/>
        <v/>
      </c>
    </row>
    <row r="3928" spans="1:2" x14ac:dyDescent="0.2">
      <c r="A3928" t="str">
        <f>IF(C3928&amp;G3928&amp;D3928&lt;&gt;'Funnel setup'!$K$3&amp;'Funnel setup'!$K$4&amp;'Funnel setup'!$K$6,".",IF(A3927=".",1,A3927+1))</f>
        <v>.</v>
      </c>
      <c r="B3928" s="244" t="str">
        <f t="shared" si="61"/>
        <v/>
      </c>
    </row>
    <row r="3929" spans="1:2" x14ac:dyDescent="0.2">
      <c r="A3929" t="str">
        <f>IF(C3929&amp;G3929&amp;D3929&lt;&gt;'Funnel setup'!$K$3&amp;'Funnel setup'!$K$4&amp;'Funnel setup'!$K$6,".",IF(A3928=".",1,A3928+1))</f>
        <v>.</v>
      </c>
      <c r="B3929" s="244" t="str">
        <f t="shared" si="61"/>
        <v/>
      </c>
    </row>
    <row r="3930" spans="1:2" x14ac:dyDescent="0.2">
      <c r="A3930" t="str">
        <f>IF(C3930&amp;G3930&amp;D3930&lt;&gt;'Funnel setup'!$K$3&amp;'Funnel setup'!$K$4&amp;'Funnel setup'!$K$6,".",IF(A3929=".",1,A3929+1))</f>
        <v>.</v>
      </c>
      <c r="B3930" s="244" t="str">
        <f t="shared" si="61"/>
        <v/>
      </c>
    </row>
    <row r="3931" spans="1:2" x14ac:dyDescent="0.2">
      <c r="A3931" t="str">
        <f>IF(C3931&amp;G3931&amp;D3931&lt;&gt;'Funnel setup'!$K$3&amp;'Funnel setup'!$K$4&amp;'Funnel setup'!$K$6,".",IF(A3930=".",1,A3930+1))</f>
        <v>.</v>
      </c>
      <c r="B3931" s="244" t="str">
        <f t="shared" si="61"/>
        <v/>
      </c>
    </row>
    <row r="3932" spans="1:2" x14ac:dyDescent="0.2">
      <c r="A3932" t="str">
        <f>IF(C3932&amp;G3932&amp;D3932&lt;&gt;'Funnel setup'!$K$3&amp;'Funnel setup'!$K$4&amp;'Funnel setup'!$K$6,".",IF(A3931=".",1,A3931+1))</f>
        <v>.</v>
      </c>
      <c r="B3932" s="244" t="str">
        <f t="shared" si="61"/>
        <v/>
      </c>
    </row>
    <row r="3933" spans="1:2" x14ac:dyDescent="0.2">
      <c r="A3933" t="str">
        <f>IF(C3933&amp;G3933&amp;D3933&lt;&gt;'Funnel setup'!$K$3&amp;'Funnel setup'!$K$4&amp;'Funnel setup'!$K$6,".",IF(A3932=".",1,A3932+1))</f>
        <v>.</v>
      </c>
      <c r="B3933" s="244" t="str">
        <f t="shared" si="61"/>
        <v/>
      </c>
    </row>
    <row r="3934" spans="1:2" x14ac:dyDescent="0.2">
      <c r="A3934" t="str">
        <f>IF(C3934&amp;G3934&amp;D3934&lt;&gt;'Funnel setup'!$K$3&amp;'Funnel setup'!$K$4&amp;'Funnel setup'!$K$6,".",IF(A3933=".",1,A3933+1))</f>
        <v>.</v>
      </c>
      <c r="B3934" s="244" t="str">
        <f t="shared" si="61"/>
        <v/>
      </c>
    </row>
    <row r="3935" spans="1:2" x14ac:dyDescent="0.2">
      <c r="A3935" t="str">
        <f>IF(C3935&amp;G3935&amp;D3935&lt;&gt;'Funnel setup'!$K$3&amp;'Funnel setup'!$K$4&amp;'Funnel setup'!$K$6,".",IF(A3934=".",1,A3934+1))</f>
        <v>.</v>
      </c>
      <c r="B3935" s="244" t="str">
        <f t="shared" si="61"/>
        <v/>
      </c>
    </row>
    <row r="3936" spans="1:2" x14ac:dyDescent="0.2">
      <c r="A3936" t="str">
        <f>IF(C3936&amp;G3936&amp;D3936&lt;&gt;'Funnel setup'!$K$3&amp;'Funnel setup'!$K$4&amp;'Funnel setup'!$K$6,".",IF(A3935=".",1,A3935+1))</f>
        <v>.</v>
      </c>
      <c r="B3936" s="244" t="str">
        <f t="shared" si="61"/>
        <v/>
      </c>
    </row>
    <row r="3937" spans="1:2" x14ac:dyDescent="0.2">
      <c r="A3937" t="str">
        <f>IF(C3937&amp;G3937&amp;D3937&lt;&gt;'Funnel setup'!$K$3&amp;'Funnel setup'!$K$4&amp;'Funnel setup'!$K$6,".",IF(A3936=".",1,A3936+1))</f>
        <v>.</v>
      </c>
      <c r="B3937" s="244" t="str">
        <f t="shared" si="61"/>
        <v/>
      </c>
    </row>
    <row r="3938" spans="1:2" x14ac:dyDescent="0.2">
      <c r="A3938" t="str">
        <f>IF(C3938&amp;G3938&amp;D3938&lt;&gt;'Funnel setup'!$K$3&amp;'Funnel setup'!$K$4&amp;'Funnel setup'!$K$6,".",IF(A3937=".",1,A3937+1))</f>
        <v>.</v>
      </c>
      <c r="B3938" s="244" t="str">
        <f t="shared" si="61"/>
        <v/>
      </c>
    </row>
    <row r="3939" spans="1:2" x14ac:dyDescent="0.2">
      <c r="A3939" t="str">
        <f>IF(C3939&amp;G3939&amp;D3939&lt;&gt;'Funnel setup'!$K$3&amp;'Funnel setup'!$K$4&amp;'Funnel setup'!$K$6,".",IF(A3938=".",1,A3938+1))</f>
        <v>.</v>
      </c>
      <c r="B3939" s="244" t="str">
        <f t="shared" si="61"/>
        <v/>
      </c>
    </row>
    <row r="3940" spans="1:2" x14ac:dyDescent="0.2">
      <c r="A3940" t="str">
        <f>IF(C3940&amp;G3940&amp;D3940&lt;&gt;'Funnel setup'!$K$3&amp;'Funnel setup'!$K$4&amp;'Funnel setup'!$K$6,".",IF(A3939=".",1,A3939+1))</f>
        <v>.</v>
      </c>
      <c r="B3940" s="244" t="str">
        <f t="shared" si="61"/>
        <v/>
      </c>
    </row>
    <row r="3941" spans="1:2" x14ac:dyDescent="0.2">
      <c r="A3941" t="str">
        <f>IF(C3941&amp;G3941&amp;D3941&lt;&gt;'Funnel setup'!$K$3&amp;'Funnel setup'!$K$4&amp;'Funnel setup'!$K$6,".",IF(A3940=".",1,A3940+1))</f>
        <v>.</v>
      </c>
      <c r="B3941" s="244" t="str">
        <f t="shared" si="61"/>
        <v/>
      </c>
    </row>
    <row r="3942" spans="1:2" x14ac:dyDescent="0.2">
      <c r="A3942" t="str">
        <f>IF(C3942&amp;G3942&amp;D3942&lt;&gt;'Funnel setup'!$K$3&amp;'Funnel setup'!$K$4&amp;'Funnel setup'!$K$6,".",IF(A3941=".",1,A3941+1))</f>
        <v>.</v>
      </c>
      <c r="B3942" s="244" t="str">
        <f t="shared" si="61"/>
        <v/>
      </c>
    </row>
    <row r="3943" spans="1:2" x14ac:dyDescent="0.2">
      <c r="A3943" t="str">
        <f>IF(C3943&amp;G3943&amp;D3943&lt;&gt;'Funnel setup'!$K$3&amp;'Funnel setup'!$K$4&amp;'Funnel setup'!$K$6,".",IF(A3942=".",1,A3942+1))</f>
        <v>.</v>
      </c>
      <c r="B3943" s="244" t="str">
        <f t="shared" si="61"/>
        <v/>
      </c>
    </row>
    <row r="3944" spans="1:2" x14ac:dyDescent="0.2">
      <c r="A3944" t="str">
        <f>IF(C3944&amp;G3944&amp;D3944&lt;&gt;'Funnel setup'!$K$3&amp;'Funnel setup'!$K$4&amp;'Funnel setup'!$K$6,".",IF(A3943=".",1,A3943+1))</f>
        <v>.</v>
      </c>
      <c r="B3944" s="244" t="str">
        <f t="shared" si="61"/>
        <v/>
      </c>
    </row>
    <row r="3945" spans="1:2" x14ac:dyDescent="0.2">
      <c r="A3945" t="str">
        <f>IF(C3945&amp;G3945&amp;D3945&lt;&gt;'Funnel setup'!$K$3&amp;'Funnel setup'!$K$4&amp;'Funnel setup'!$K$6,".",IF(A3944=".",1,A3944+1))</f>
        <v>.</v>
      </c>
      <c r="B3945" s="244" t="str">
        <f t="shared" si="61"/>
        <v/>
      </c>
    </row>
    <row r="3946" spans="1:2" x14ac:dyDescent="0.2">
      <c r="A3946" t="str">
        <f>IF(C3946&amp;G3946&amp;D3946&lt;&gt;'Funnel setup'!$K$3&amp;'Funnel setup'!$K$4&amp;'Funnel setup'!$K$6,".",IF(A3945=".",1,A3945+1))</f>
        <v>.</v>
      </c>
      <c r="B3946" s="244" t="str">
        <f t="shared" si="61"/>
        <v/>
      </c>
    </row>
    <row r="3947" spans="1:2" x14ac:dyDescent="0.2">
      <c r="A3947" t="str">
        <f>IF(C3947&amp;G3947&amp;D3947&lt;&gt;'Funnel setup'!$K$3&amp;'Funnel setup'!$K$4&amp;'Funnel setup'!$K$6,".",IF(A3946=".",1,A3946+1))</f>
        <v>.</v>
      </c>
      <c r="B3947" s="244" t="str">
        <f t="shared" si="61"/>
        <v/>
      </c>
    </row>
    <row r="3948" spans="1:2" x14ac:dyDescent="0.2">
      <c r="A3948" t="str">
        <f>IF(C3948&amp;G3948&amp;D3948&lt;&gt;'Funnel setup'!$K$3&amp;'Funnel setup'!$K$4&amp;'Funnel setup'!$K$6,".",IF(A3947=".",1,A3947+1))</f>
        <v>.</v>
      </c>
      <c r="B3948" s="244" t="str">
        <f t="shared" si="61"/>
        <v/>
      </c>
    </row>
    <row r="3949" spans="1:2" x14ac:dyDescent="0.2">
      <c r="A3949" t="str">
        <f>IF(C3949&amp;G3949&amp;D3949&lt;&gt;'Funnel setup'!$K$3&amp;'Funnel setup'!$K$4&amp;'Funnel setup'!$K$6,".",IF(A3948=".",1,A3948+1))</f>
        <v>.</v>
      </c>
      <c r="B3949" s="244" t="str">
        <f t="shared" si="61"/>
        <v/>
      </c>
    </row>
    <row r="3950" spans="1:2" x14ac:dyDescent="0.2">
      <c r="A3950" t="str">
        <f>IF(C3950&amp;G3950&amp;D3950&lt;&gt;'Funnel setup'!$K$3&amp;'Funnel setup'!$K$4&amp;'Funnel setup'!$K$6,".",IF(A3949=".",1,A3949+1))</f>
        <v>.</v>
      </c>
      <c r="B3950" s="244" t="str">
        <f t="shared" si="61"/>
        <v/>
      </c>
    </row>
    <row r="3951" spans="1:2" x14ac:dyDescent="0.2">
      <c r="A3951" t="str">
        <f>IF(C3951&amp;G3951&amp;D3951&lt;&gt;'Funnel setup'!$K$3&amp;'Funnel setup'!$K$4&amp;'Funnel setup'!$K$6,".",IF(A3950=".",1,A3950+1))</f>
        <v>.</v>
      </c>
      <c r="B3951" s="244" t="str">
        <f t="shared" si="61"/>
        <v/>
      </c>
    </row>
    <row r="3952" spans="1:2" x14ac:dyDescent="0.2">
      <c r="A3952" t="str">
        <f>IF(C3952&amp;G3952&amp;D3952&lt;&gt;'Funnel setup'!$K$3&amp;'Funnel setup'!$K$4&amp;'Funnel setup'!$K$6,".",IF(A3951=".",1,A3951+1))</f>
        <v>.</v>
      </c>
      <c r="B3952" s="244" t="str">
        <f t="shared" si="61"/>
        <v/>
      </c>
    </row>
    <row r="3953" spans="1:2" x14ac:dyDescent="0.2">
      <c r="A3953" t="str">
        <f>IF(C3953&amp;G3953&amp;D3953&lt;&gt;'Funnel setup'!$K$3&amp;'Funnel setup'!$K$4&amp;'Funnel setup'!$K$6,".",IF(A3952=".",1,A3952+1))</f>
        <v>.</v>
      </c>
      <c r="B3953" s="244" t="str">
        <f t="shared" si="61"/>
        <v/>
      </c>
    </row>
    <row r="3954" spans="1:2" x14ac:dyDescent="0.2">
      <c r="A3954" t="str">
        <f>IF(C3954&amp;G3954&amp;D3954&lt;&gt;'Funnel setup'!$K$3&amp;'Funnel setup'!$K$4&amp;'Funnel setup'!$K$6,".",IF(A3953=".",1,A3953+1))</f>
        <v>.</v>
      </c>
      <c r="B3954" s="244" t="str">
        <f t="shared" si="61"/>
        <v/>
      </c>
    </row>
    <row r="3955" spans="1:2" x14ac:dyDescent="0.2">
      <c r="A3955" t="str">
        <f>IF(C3955&amp;G3955&amp;D3955&lt;&gt;'Funnel setup'!$K$3&amp;'Funnel setup'!$K$4&amp;'Funnel setup'!$K$6,".",IF(A3954=".",1,A3954+1))</f>
        <v>.</v>
      </c>
      <c r="B3955" s="244" t="str">
        <f t="shared" si="61"/>
        <v/>
      </c>
    </row>
    <row r="3956" spans="1:2" x14ac:dyDescent="0.2">
      <c r="A3956" t="str">
        <f>IF(C3956&amp;G3956&amp;D3956&lt;&gt;'Funnel setup'!$K$3&amp;'Funnel setup'!$K$4&amp;'Funnel setup'!$K$6,".",IF(A3955=".",1,A3955+1))</f>
        <v>.</v>
      </c>
      <c r="B3956" s="244" t="str">
        <f t="shared" si="61"/>
        <v/>
      </c>
    </row>
    <row r="3957" spans="1:2" x14ac:dyDescent="0.2">
      <c r="A3957" t="str">
        <f>IF(C3957&amp;G3957&amp;D3957&lt;&gt;'Funnel setup'!$K$3&amp;'Funnel setup'!$K$4&amp;'Funnel setup'!$K$6,".",IF(A3956=".",1,A3956+1))</f>
        <v>.</v>
      </c>
      <c r="B3957" s="244" t="str">
        <f t="shared" si="61"/>
        <v/>
      </c>
    </row>
    <row r="3958" spans="1:2" x14ac:dyDescent="0.2">
      <c r="A3958" t="str">
        <f>IF(C3958&amp;G3958&amp;D3958&lt;&gt;'Funnel setup'!$K$3&amp;'Funnel setup'!$K$4&amp;'Funnel setup'!$K$6,".",IF(A3957=".",1,A3957+1))</f>
        <v>.</v>
      </c>
      <c r="B3958" s="244" t="str">
        <f t="shared" si="61"/>
        <v/>
      </c>
    </row>
    <row r="3959" spans="1:2" x14ac:dyDescent="0.2">
      <c r="A3959" t="str">
        <f>IF(C3959&amp;G3959&amp;D3959&lt;&gt;'Funnel setup'!$K$3&amp;'Funnel setup'!$K$4&amp;'Funnel setup'!$K$6,".",IF(A3958=".",1,A3958+1))</f>
        <v>.</v>
      </c>
      <c r="B3959" s="244" t="str">
        <f t="shared" si="61"/>
        <v/>
      </c>
    </row>
    <row r="3960" spans="1:2" x14ac:dyDescent="0.2">
      <c r="A3960" t="str">
        <f>IF(C3960&amp;G3960&amp;D3960&lt;&gt;'Funnel setup'!$K$3&amp;'Funnel setup'!$K$4&amp;'Funnel setup'!$K$6,".",IF(A3959=".",1,A3959+1))</f>
        <v>.</v>
      </c>
      <c r="B3960" s="244" t="str">
        <f t="shared" si="61"/>
        <v/>
      </c>
    </row>
    <row r="3961" spans="1:2" x14ac:dyDescent="0.2">
      <c r="A3961" t="str">
        <f>IF(C3961&amp;G3961&amp;D3961&lt;&gt;'Funnel setup'!$K$3&amp;'Funnel setup'!$K$4&amp;'Funnel setup'!$K$6,".",IF(A3960=".",1,A3960+1))</f>
        <v>.</v>
      </c>
      <c r="B3961" s="244" t="str">
        <f t="shared" si="61"/>
        <v/>
      </c>
    </row>
    <row r="3962" spans="1:2" x14ac:dyDescent="0.2">
      <c r="A3962" t="str">
        <f>IF(C3962&amp;G3962&amp;D3962&lt;&gt;'Funnel setup'!$K$3&amp;'Funnel setup'!$K$4&amp;'Funnel setup'!$K$6,".",IF(A3961=".",1,A3961+1))</f>
        <v>.</v>
      </c>
      <c r="B3962" s="244" t="str">
        <f t="shared" si="61"/>
        <v/>
      </c>
    </row>
    <row r="3963" spans="1:2" x14ac:dyDescent="0.2">
      <c r="A3963" t="str">
        <f>IF(C3963&amp;G3963&amp;D3963&lt;&gt;'Funnel setup'!$K$3&amp;'Funnel setup'!$K$4&amp;'Funnel setup'!$K$6,".",IF(A3962=".",1,A3962+1))</f>
        <v>.</v>
      </c>
      <c r="B3963" s="244" t="str">
        <f t="shared" si="61"/>
        <v/>
      </c>
    </row>
    <row r="3964" spans="1:2" x14ac:dyDescent="0.2">
      <c r="A3964" t="str">
        <f>IF(C3964&amp;G3964&amp;D3964&lt;&gt;'Funnel setup'!$K$3&amp;'Funnel setup'!$K$4&amp;'Funnel setup'!$K$6,".",IF(A3963=".",1,A3963+1))</f>
        <v>.</v>
      </c>
      <c r="B3964" s="244" t="str">
        <f t="shared" si="61"/>
        <v/>
      </c>
    </row>
    <row r="3965" spans="1:2" x14ac:dyDescent="0.2">
      <c r="A3965" t="str">
        <f>IF(C3965&amp;G3965&amp;D3965&lt;&gt;'Funnel setup'!$K$3&amp;'Funnel setup'!$K$4&amp;'Funnel setup'!$K$6,".",IF(A3964=".",1,A3964+1))</f>
        <v>.</v>
      </c>
      <c r="B3965" s="244" t="str">
        <f t="shared" si="61"/>
        <v/>
      </c>
    </row>
    <row r="3966" spans="1:2" x14ac:dyDescent="0.2">
      <c r="A3966" t="str">
        <f>IF(C3966&amp;G3966&amp;D3966&lt;&gt;'Funnel setup'!$K$3&amp;'Funnel setup'!$K$4&amp;'Funnel setup'!$K$6,".",IF(A3965=".",1,A3965+1))</f>
        <v>.</v>
      </c>
      <c r="B3966" s="244" t="str">
        <f t="shared" si="61"/>
        <v/>
      </c>
    </row>
    <row r="3967" spans="1:2" x14ac:dyDescent="0.2">
      <c r="A3967" t="str">
        <f>IF(C3967&amp;G3967&amp;D3967&lt;&gt;'Funnel setup'!$K$3&amp;'Funnel setup'!$K$4&amp;'Funnel setup'!$K$6,".",IF(A3966=".",1,A3966+1))</f>
        <v>.</v>
      </c>
      <c r="B3967" s="244" t="str">
        <f t="shared" si="61"/>
        <v/>
      </c>
    </row>
    <row r="3968" spans="1:2" x14ac:dyDescent="0.2">
      <c r="A3968" t="str">
        <f>IF(C3968&amp;G3968&amp;D3968&lt;&gt;'Funnel setup'!$K$3&amp;'Funnel setup'!$K$4&amp;'Funnel setup'!$K$6,".",IF(A3967=".",1,A3967+1))</f>
        <v>.</v>
      </c>
      <c r="B3968" s="244" t="str">
        <f t="shared" si="61"/>
        <v/>
      </c>
    </row>
    <row r="3969" spans="1:2" x14ac:dyDescent="0.2">
      <c r="A3969" t="str">
        <f>IF(C3969&amp;G3969&amp;D3969&lt;&gt;'Funnel setup'!$K$3&amp;'Funnel setup'!$K$4&amp;'Funnel setup'!$K$6,".",IF(A3968=".",1,A3968+1))</f>
        <v>.</v>
      </c>
      <c r="B3969" s="244" t="str">
        <f t="shared" si="61"/>
        <v/>
      </c>
    </row>
    <row r="3970" spans="1:2" x14ac:dyDescent="0.2">
      <c r="A3970" t="str">
        <f>IF(C3970&amp;G3970&amp;D3970&lt;&gt;'Funnel setup'!$K$3&amp;'Funnel setup'!$K$4&amp;'Funnel setup'!$K$6,".",IF(A3969=".",1,A3969+1))</f>
        <v>.</v>
      </c>
      <c r="B3970" s="244" t="str">
        <f t="shared" ref="B3970:B4033" si="62">C3970&amp;D3970&amp;F3970&amp;G3970</f>
        <v/>
      </c>
    </row>
    <row r="3971" spans="1:2" x14ac:dyDescent="0.2">
      <c r="A3971" t="str">
        <f>IF(C3971&amp;G3971&amp;D3971&lt;&gt;'Funnel setup'!$K$3&amp;'Funnel setup'!$K$4&amp;'Funnel setup'!$K$6,".",IF(A3970=".",1,A3970+1))</f>
        <v>.</v>
      </c>
      <c r="B3971" s="244" t="str">
        <f t="shared" si="62"/>
        <v/>
      </c>
    </row>
    <row r="3972" spans="1:2" x14ac:dyDescent="0.2">
      <c r="A3972" t="str">
        <f>IF(C3972&amp;G3972&amp;D3972&lt;&gt;'Funnel setup'!$K$3&amp;'Funnel setup'!$K$4&amp;'Funnel setup'!$K$6,".",IF(A3971=".",1,A3971+1))</f>
        <v>.</v>
      </c>
      <c r="B3972" s="244" t="str">
        <f t="shared" si="62"/>
        <v/>
      </c>
    </row>
    <row r="3973" spans="1:2" x14ac:dyDescent="0.2">
      <c r="A3973" t="str">
        <f>IF(C3973&amp;G3973&amp;D3973&lt;&gt;'Funnel setup'!$K$3&amp;'Funnel setup'!$K$4&amp;'Funnel setup'!$K$6,".",IF(A3972=".",1,A3972+1))</f>
        <v>.</v>
      </c>
      <c r="B3973" s="244" t="str">
        <f t="shared" si="62"/>
        <v/>
      </c>
    </row>
    <row r="3974" spans="1:2" x14ac:dyDescent="0.2">
      <c r="A3974" t="str">
        <f>IF(C3974&amp;G3974&amp;D3974&lt;&gt;'Funnel setup'!$K$3&amp;'Funnel setup'!$K$4&amp;'Funnel setup'!$K$6,".",IF(A3973=".",1,A3973+1))</f>
        <v>.</v>
      </c>
      <c r="B3974" s="244" t="str">
        <f t="shared" si="62"/>
        <v/>
      </c>
    </row>
    <row r="3975" spans="1:2" x14ac:dyDescent="0.2">
      <c r="A3975" t="str">
        <f>IF(C3975&amp;G3975&amp;D3975&lt;&gt;'Funnel setup'!$K$3&amp;'Funnel setup'!$K$4&amp;'Funnel setup'!$K$6,".",IF(A3974=".",1,A3974+1))</f>
        <v>.</v>
      </c>
      <c r="B3975" s="244" t="str">
        <f t="shared" si="62"/>
        <v/>
      </c>
    </row>
    <row r="3976" spans="1:2" x14ac:dyDescent="0.2">
      <c r="A3976" t="str">
        <f>IF(C3976&amp;G3976&amp;D3976&lt;&gt;'Funnel setup'!$K$3&amp;'Funnel setup'!$K$4&amp;'Funnel setup'!$K$6,".",IF(A3975=".",1,A3975+1))</f>
        <v>.</v>
      </c>
      <c r="B3976" s="244" t="str">
        <f t="shared" si="62"/>
        <v/>
      </c>
    </row>
    <row r="3977" spans="1:2" x14ac:dyDescent="0.2">
      <c r="A3977" t="str">
        <f>IF(C3977&amp;G3977&amp;D3977&lt;&gt;'Funnel setup'!$K$3&amp;'Funnel setup'!$K$4&amp;'Funnel setup'!$K$6,".",IF(A3976=".",1,A3976+1))</f>
        <v>.</v>
      </c>
      <c r="B3977" s="244" t="str">
        <f t="shared" si="62"/>
        <v/>
      </c>
    </row>
    <row r="3978" spans="1:2" x14ac:dyDescent="0.2">
      <c r="A3978" t="str">
        <f>IF(C3978&amp;G3978&amp;D3978&lt;&gt;'Funnel setup'!$K$3&amp;'Funnel setup'!$K$4&amp;'Funnel setup'!$K$6,".",IF(A3977=".",1,A3977+1))</f>
        <v>.</v>
      </c>
      <c r="B3978" s="244" t="str">
        <f t="shared" si="62"/>
        <v/>
      </c>
    </row>
    <row r="3979" spans="1:2" x14ac:dyDescent="0.2">
      <c r="A3979" t="str">
        <f>IF(C3979&amp;G3979&amp;D3979&lt;&gt;'Funnel setup'!$K$3&amp;'Funnel setup'!$K$4&amp;'Funnel setup'!$K$6,".",IF(A3978=".",1,A3978+1))</f>
        <v>.</v>
      </c>
      <c r="B3979" s="244" t="str">
        <f t="shared" si="62"/>
        <v/>
      </c>
    </row>
    <row r="3980" spans="1:2" x14ac:dyDescent="0.2">
      <c r="A3980" t="str">
        <f>IF(C3980&amp;G3980&amp;D3980&lt;&gt;'Funnel setup'!$K$3&amp;'Funnel setup'!$K$4&amp;'Funnel setup'!$K$6,".",IF(A3979=".",1,A3979+1))</f>
        <v>.</v>
      </c>
      <c r="B3980" s="244" t="str">
        <f t="shared" si="62"/>
        <v/>
      </c>
    </row>
    <row r="3981" spans="1:2" x14ac:dyDescent="0.2">
      <c r="A3981" t="str">
        <f>IF(C3981&amp;G3981&amp;D3981&lt;&gt;'Funnel setup'!$K$3&amp;'Funnel setup'!$K$4&amp;'Funnel setup'!$K$6,".",IF(A3980=".",1,A3980+1))</f>
        <v>.</v>
      </c>
      <c r="B3981" s="244" t="str">
        <f t="shared" si="62"/>
        <v/>
      </c>
    </row>
    <row r="3982" spans="1:2" x14ac:dyDescent="0.2">
      <c r="A3982" t="str">
        <f>IF(C3982&amp;G3982&amp;D3982&lt;&gt;'Funnel setup'!$K$3&amp;'Funnel setup'!$K$4&amp;'Funnel setup'!$K$6,".",IF(A3981=".",1,A3981+1))</f>
        <v>.</v>
      </c>
      <c r="B3982" s="244" t="str">
        <f t="shared" si="62"/>
        <v/>
      </c>
    </row>
    <row r="3983" spans="1:2" x14ac:dyDescent="0.2">
      <c r="A3983" t="str">
        <f>IF(C3983&amp;G3983&amp;D3983&lt;&gt;'Funnel setup'!$K$3&amp;'Funnel setup'!$K$4&amp;'Funnel setup'!$K$6,".",IF(A3982=".",1,A3982+1))</f>
        <v>.</v>
      </c>
      <c r="B3983" s="244" t="str">
        <f t="shared" si="62"/>
        <v/>
      </c>
    </row>
    <row r="3984" spans="1:2" x14ac:dyDescent="0.2">
      <c r="A3984" t="str">
        <f>IF(C3984&amp;G3984&amp;D3984&lt;&gt;'Funnel setup'!$K$3&amp;'Funnel setup'!$K$4&amp;'Funnel setup'!$K$6,".",IF(A3983=".",1,A3983+1))</f>
        <v>.</v>
      </c>
      <c r="B3984" s="244" t="str">
        <f t="shared" si="62"/>
        <v/>
      </c>
    </row>
    <row r="3985" spans="1:2" x14ac:dyDescent="0.2">
      <c r="A3985" t="str">
        <f>IF(C3985&amp;G3985&amp;D3985&lt;&gt;'Funnel setup'!$K$3&amp;'Funnel setup'!$K$4&amp;'Funnel setup'!$K$6,".",IF(A3984=".",1,A3984+1))</f>
        <v>.</v>
      </c>
      <c r="B3985" s="244" t="str">
        <f t="shared" si="62"/>
        <v/>
      </c>
    </row>
    <row r="3986" spans="1:2" x14ac:dyDescent="0.2">
      <c r="A3986" t="str">
        <f>IF(C3986&amp;G3986&amp;D3986&lt;&gt;'Funnel setup'!$K$3&amp;'Funnel setup'!$K$4&amp;'Funnel setup'!$K$6,".",IF(A3985=".",1,A3985+1))</f>
        <v>.</v>
      </c>
      <c r="B3986" s="244" t="str">
        <f t="shared" si="62"/>
        <v/>
      </c>
    </row>
    <row r="3987" spans="1:2" x14ac:dyDescent="0.2">
      <c r="A3987" t="str">
        <f>IF(C3987&amp;G3987&amp;D3987&lt;&gt;'Funnel setup'!$K$3&amp;'Funnel setup'!$K$4&amp;'Funnel setup'!$K$6,".",IF(A3986=".",1,A3986+1))</f>
        <v>.</v>
      </c>
      <c r="B3987" s="244" t="str">
        <f t="shared" si="62"/>
        <v/>
      </c>
    </row>
    <row r="3988" spans="1:2" x14ac:dyDescent="0.2">
      <c r="A3988" t="str">
        <f>IF(C3988&amp;G3988&amp;D3988&lt;&gt;'Funnel setup'!$K$3&amp;'Funnel setup'!$K$4&amp;'Funnel setup'!$K$6,".",IF(A3987=".",1,A3987+1))</f>
        <v>.</v>
      </c>
      <c r="B3988" s="244" t="str">
        <f t="shared" si="62"/>
        <v/>
      </c>
    </row>
    <row r="3989" spans="1:2" x14ac:dyDescent="0.2">
      <c r="A3989" t="str">
        <f>IF(C3989&amp;G3989&amp;D3989&lt;&gt;'Funnel setup'!$K$3&amp;'Funnel setup'!$K$4&amp;'Funnel setup'!$K$6,".",IF(A3988=".",1,A3988+1))</f>
        <v>.</v>
      </c>
      <c r="B3989" s="244" t="str">
        <f t="shared" si="62"/>
        <v/>
      </c>
    </row>
    <row r="3990" spans="1:2" x14ac:dyDescent="0.2">
      <c r="A3990" t="str">
        <f>IF(C3990&amp;G3990&amp;D3990&lt;&gt;'Funnel setup'!$K$3&amp;'Funnel setup'!$K$4&amp;'Funnel setup'!$K$6,".",IF(A3989=".",1,A3989+1))</f>
        <v>.</v>
      </c>
      <c r="B3990" s="244" t="str">
        <f t="shared" si="62"/>
        <v/>
      </c>
    </row>
    <row r="3991" spans="1:2" x14ac:dyDescent="0.2">
      <c r="A3991" t="str">
        <f>IF(C3991&amp;G3991&amp;D3991&lt;&gt;'Funnel setup'!$K$3&amp;'Funnel setup'!$K$4&amp;'Funnel setup'!$K$6,".",IF(A3990=".",1,A3990+1))</f>
        <v>.</v>
      </c>
      <c r="B3991" s="244" t="str">
        <f t="shared" si="62"/>
        <v/>
      </c>
    </row>
    <row r="3992" spans="1:2" x14ac:dyDescent="0.2">
      <c r="A3992" t="str">
        <f>IF(C3992&amp;G3992&amp;D3992&lt;&gt;'Funnel setup'!$K$3&amp;'Funnel setup'!$K$4&amp;'Funnel setup'!$K$6,".",IF(A3991=".",1,A3991+1))</f>
        <v>.</v>
      </c>
      <c r="B3992" s="244" t="str">
        <f t="shared" si="62"/>
        <v/>
      </c>
    </row>
    <row r="3993" spans="1:2" x14ac:dyDescent="0.2">
      <c r="A3993" t="str">
        <f>IF(C3993&amp;G3993&amp;D3993&lt;&gt;'Funnel setup'!$K$3&amp;'Funnel setup'!$K$4&amp;'Funnel setup'!$K$6,".",IF(A3992=".",1,A3992+1))</f>
        <v>.</v>
      </c>
      <c r="B3993" s="244" t="str">
        <f t="shared" si="62"/>
        <v/>
      </c>
    </row>
    <row r="3994" spans="1:2" x14ac:dyDescent="0.2">
      <c r="A3994" t="str">
        <f>IF(C3994&amp;G3994&amp;D3994&lt;&gt;'Funnel setup'!$K$3&amp;'Funnel setup'!$K$4&amp;'Funnel setup'!$K$6,".",IF(A3993=".",1,A3993+1))</f>
        <v>.</v>
      </c>
      <c r="B3994" s="244" t="str">
        <f t="shared" si="62"/>
        <v/>
      </c>
    </row>
    <row r="3995" spans="1:2" x14ac:dyDescent="0.2">
      <c r="A3995" t="str">
        <f>IF(C3995&amp;G3995&amp;D3995&lt;&gt;'Funnel setup'!$K$3&amp;'Funnel setup'!$K$4&amp;'Funnel setup'!$K$6,".",IF(A3994=".",1,A3994+1))</f>
        <v>.</v>
      </c>
      <c r="B3995" s="244" t="str">
        <f t="shared" si="62"/>
        <v/>
      </c>
    </row>
    <row r="3996" spans="1:2" x14ac:dyDescent="0.2">
      <c r="A3996" t="str">
        <f>IF(C3996&amp;G3996&amp;D3996&lt;&gt;'Funnel setup'!$K$3&amp;'Funnel setup'!$K$4&amp;'Funnel setup'!$K$6,".",IF(A3995=".",1,A3995+1))</f>
        <v>.</v>
      </c>
      <c r="B3996" s="244" t="str">
        <f t="shared" si="62"/>
        <v/>
      </c>
    </row>
    <row r="3997" spans="1:2" x14ac:dyDescent="0.2">
      <c r="A3997" t="str">
        <f>IF(C3997&amp;G3997&amp;D3997&lt;&gt;'Funnel setup'!$K$3&amp;'Funnel setup'!$K$4&amp;'Funnel setup'!$K$6,".",IF(A3996=".",1,A3996+1))</f>
        <v>.</v>
      </c>
      <c r="B3997" s="244" t="str">
        <f t="shared" si="62"/>
        <v/>
      </c>
    </row>
    <row r="3998" spans="1:2" x14ac:dyDescent="0.2">
      <c r="A3998" t="str">
        <f>IF(C3998&amp;G3998&amp;D3998&lt;&gt;'Funnel setup'!$K$3&amp;'Funnel setup'!$K$4&amp;'Funnel setup'!$K$6,".",IF(A3997=".",1,A3997+1))</f>
        <v>.</v>
      </c>
      <c r="B3998" s="244" t="str">
        <f t="shared" si="62"/>
        <v/>
      </c>
    </row>
    <row r="3999" spans="1:2" x14ac:dyDescent="0.2">
      <c r="A3999" t="str">
        <f>IF(C3999&amp;G3999&amp;D3999&lt;&gt;'Funnel setup'!$K$3&amp;'Funnel setup'!$K$4&amp;'Funnel setup'!$K$6,".",IF(A3998=".",1,A3998+1))</f>
        <v>.</v>
      </c>
      <c r="B3999" s="244" t="str">
        <f t="shared" si="62"/>
        <v/>
      </c>
    </row>
    <row r="4000" spans="1:2" x14ac:dyDescent="0.2">
      <c r="A4000" t="str">
        <f>IF(C4000&amp;G4000&amp;D4000&lt;&gt;'Funnel setup'!$K$3&amp;'Funnel setup'!$K$4&amp;'Funnel setup'!$K$6,".",IF(A3999=".",1,A3999+1))</f>
        <v>.</v>
      </c>
      <c r="B4000" s="244" t="str">
        <f t="shared" si="62"/>
        <v/>
      </c>
    </row>
    <row r="4001" spans="1:2" x14ac:dyDescent="0.2">
      <c r="A4001" t="str">
        <f>IF(C4001&amp;G4001&amp;D4001&lt;&gt;'Funnel setup'!$K$3&amp;'Funnel setup'!$K$4&amp;'Funnel setup'!$K$6,".",IF(A4000=".",1,A4000+1))</f>
        <v>.</v>
      </c>
      <c r="B4001" s="244" t="str">
        <f t="shared" si="62"/>
        <v/>
      </c>
    </row>
    <row r="4002" spans="1:2" x14ac:dyDescent="0.2">
      <c r="A4002" t="str">
        <f>IF(C4002&amp;G4002&amp;D4002&lt;&gt;'Funnel setup'!$K$3&amp;'Funnel setup'!$K$4&amp;'Funnel setup'!$K$6,".",IF(A4001=".",1,A4001+1))</f>
        <v>.</v>
      </c>
      <c r="B4002" s="244" t="str">
        <f t="shared" si="62"/>
        <v/>
      </c>
    </row>
    <row r="4003" spans="1:2" x14ac:dyDescent="0.2">
      <c r="A4003" t="str">
        <f>IF(C4003&amp;G4003&amp;D4003&lt;&gt;'Funnel setup'!$K$3&amp;'Funnel setup'!$K$4&amp;'Funnel setup'!$K$6,".",IF(A4002=".",1,A4002+1))</f>
        <v>.</v>
      </c>
      <c r="B4003" s="244" t="str">
        <f t="shared" si="62"/>
        <v/>
      </c>
    </row>
    <row r="4004" spans="1:2" x14ac:dyDescent="0.2">
      <c r="A4004" t="str">
        <f>IF(C4004&amp;G4004&amp;D4004&lt;&gt;'Funnel setup'!$K$3&amp;'Funnel setup'!$K$4&amp;'Funnel setup'!$K$6,".",IF(A4003=".",1,A4003+1))</f>
        <v>.</v>
      </c>
      <c r="B4004" s="244" t="str">
        <f t="shared" si="62"/>
        <v/>
      </c>
    </row>
    <row r="4005" spans="1:2" x14ac:dyDescent="0.2">
      <c r="A4005" t="str">
        <f>IF(C4005&amp;G4005&amp;D4005&lt;&gt;'Funnel setup'!$K$3&amp;'Funnel setup'!$K$4&amp;'Funnel setup'!$K$6,".",IF(A4004=".",1,A4004+1))</f>
        <v>.</v>
      </c>
      <c r="B4005" s="244" t="str">
        <f t="shared" si="62"/>
        <v/>
      </c>
    </row>
    <row r="4006" spans="1:2" x14ac:dyDescent="0.2">
      <c r="A4006" t="str">
        <f>IF(C4006&amp;G4006&amp;D4006&lt;&gt;'Funnel setup'!$K$3&amp;'Funnel setup'!$K$4&amp;'Funnel setup'!$K$6,".",IF(A4005=".",1,A4005+1))</f>
        <v>.</v>
      </c>
      <c r="B4006" s="244" t="str">
        <f t="shared" si="62"/>
        <v/>
      </c>
    </row>
    <row r="4007" spans="1:2" x14ac:dyDescent="0.2">
      <c r="A4007" t="str">
        <f>IF(C4007&amp;G4007&amp;D4007&lt;&gt;'Funnel setup'!$K$3&amp;'Funnel setup'!$K$4&amp;'Funnel setup'!$K$6,".",IF(A4006=".",1,A4006+1))</f>
        <v>.</v>
      </c>
      <c r="B4007" s="244" t="str">
        <f t="shared" si="62"/>
        <v/>
      </c>
    </row>
    <row r="4008" spans="1:2" x14ac:dyDescent="0.2">
      <c r="A4008" t="str">
        <f>IF(C4008&amp;G4008&amp;D4008&lt;&gt;'Funnel setup'!$K$3&amp;'Funnel setup'!$K$4&amp;'Funnel setup'!$K$6,".",IF(A4007=".",1,A4007+1))</f>
        <v>.</v>
      </c>
      <c r="B4008" s="244" t="str">
        <f t="shared" si="62"/>
        <v/>
      </c>
    </row>
    <row r="4009" spans="1:2" x14ac:dyDescent="0.2">
      <c r="A4009" t="str">
        <f>IF(C4009&amp;G4009&amp;D4009&lt;&gt;'Funnel setup'!$K$3&amp;'Funnel setup'!$K$4&amp;'Funnel setup'!$K$6,".",IF(A4008=".",1,A4008+1))</f>
        <v>.</v>
      </c>
      <c r="B4009" s="244" t="str">
        <f t="shared" si="62"/>
        <v/>
      </c>
    </row>
    <row r="4010" spans="1:2" x14ac:dyDescent="0.2">
      <c r="A4010" t="str">
        <f>IF(C4010&amp;G4010&amp;D4010&lt;&gt;'Funnel setup'!$K$3&amp;'Funnel setup'!$K$4&amp;'Funnel setup'!$K$6,".",IF(A4009=".",1,A4009+1))</f>
        <v>.</v>
      </c>
      <c r="B4010" s="244" t="str">
        <f t="shared" si="62"/>
        <v/>
      </c>
    </row>
    <row r="4011" spans="1:2" x14ac:dyDescent="0.2">
      <c r="A4011" t="str">
        <f>IF(C4011&amp;G4011&amp;D4011&lt;&gt;'Funnel setup'!$K$3&amp;'Funnel setup'!$K$4&amp;'Funnel setup'!$K$6,".",IF(A4010=".",1,A4010+1))</f>
        <v>.</v>
      </c>
      <c r="B4011" s="244" t="str">
        <f t="shared" si="62"/>
        <v/>
      </c>
    </row>
    <row r="4012" spans="1:2" x14ac:dyDescent="0.2">
      <c r="A4012" t="str">
        <f>IF(C4012&amp;G4012&amp;D4012&lt;&gt;'Funnel setup'!$K$3&amp;'Funnel setup'!$K$4&amp;'Funnel setup'!$K$6,".",IF(A4011=".",1,A4011+1))</f>
        <v>.</v>
      </c>
      <c r="B4012" s="244" t="str">
        <f t="shared" si="62"/>
        <v/>
      </c>
    </row>
    <row r="4013" spans="1:2" x14ac:dyDescent="0.2">
      <c r="A4013" t="str">
        <f>IF(C4013&amp;G4013&amp;D4013&lt;&gt;'Funnel setup'!$K$3&amp;'Funnel setup'!$K$4&amp;'Funnel setup'!$K$6,".",IF(A4012=".",1,A4012+1))</f>
        <v>.</v>
      </c>
      <c r="B4013" s="244" t="str">
        <f t="shared" si="62"/>
        <v/>
      </c>
    </row>
    <row r="4014" spans="1:2" x14ac:dyDescent="0.2">
      <c r="A4014" t="str">
        <f>IF(C4014&amp;G4014&amp;D4014&lt;&gt;'Funnel setup'!$K$3&amp;'Funnel setup'!$K$4&amp;'Funnel setup'!$K$6,".",IF(A4013=".",1,A4013+1))</f>
        <v>.</v>
      </c>
      <c r="B4014" s="244" t="str">
        <f t="shared" si="62"/>
        <v/>
      </c>
    </row>
    <row r="4015" spans="1:2" x14ac:dyDescent="0.2">
      <c r="A4015" t="str">
        <f>IF(C4015&amp;G4015&amp;D4015&lt;&gt;'Funnel setup'!$K$3&amp;'Funnel setup'!$K$4&amp;'Funnel setup'!$K$6,".",IF(A4014=".",1,A4014+1))</f>
        <v>.</v>
      </c>
      <c r="B4015" s="244" t="str">
        <f t="shared" si="62"/>
        <v/>
      </c>
    </row>
    <row r="4016" spans="1:2" x14ac:dyDescent="0.2">
      <c r="A4016" t="str">
        <f>IF(C4016&amp;G4016&amp;D4016&lt;&gt;'Funnel setup'!$K$3&amp;'Funnel setup'!$K$4&amp;'Funnel setup'!$K$6,".",IF(A4015=".",1,A4015+1))</f>
        <v>.</v>
      </c>
      <c r="B4016" s="244" t="str">
        <f t="shared" si="62"/>
        <v/>
      </c>
    </row>
    <row r="4017" spans="1:2" x14ac:dyDescent="0.2">
      <c r="A4017" t="str">
        <f>IF(C4017&amp;G4017&amp;D4017&lt;&gt;'Funnel setup'!$K$3&amp;'Funnel setup'!$K$4&amp;'Funnel setup'!$K$6,".",IF(A4016=".",1,A4016+1))</f>
        <v>.</v>
      </c>
      <c r="B4017" s="244" t="str">
        <f t="shared" si="62"/>
        <v/>
      </c>
    </row>
    <row r="4018" spans="1:2" x14ac:dyDescent="0.2">
      <c r="A4018" t="str">
        <f>IF(C4018&amp;G4018&amp;D4018&lt;&gt;'Funnel setup'!$K$3&amp;'Funnel setup'!$K$4&amp;'Funnel setup'!$K$6,".",IF(A4017=".",1,A4017+1))</f>
        <v>.</v>
      </c>
      <c r="B4018" s="244" t="str">
        <f t="shared" si="62"/>
        <v/>
      </c>
    </row>
    <row r="4019" spans="1:2" x14ac:dyDescent="0.2">
      <c r="A4019" t="str">
        <f>IF(C4019&amp;G4019&amp;D4019&lt;&gt;'Funnel setup'!$K$3&amp;'Funnel setup'!$K$4&amp;'Funnel setup'!$K$6,".",IF(A4018=".",1,A4018+1))</f>
        <v>.</v>
      </c>
      <c r="B4019" s="244" t="str">
        <f t="shared" si="62"/>
        <v/>
      </c>
    </row>
    <row r="4020" spans="1:2" x14ac:dyDescent="0.2">
      <c r="A4020" t="str">
        <f>IF(C4020&amp;G4020&amp;D4020&lt;&gt;'Funnel setup'!$K$3&amp;'Funnel setup'!$K$4&amp;'Funnel setup'!$K$6,".",IF(A4019=".",1,A4019+1))</f>
        <v>.</v>
      </c>
      <c r="B4020" s="244" t="str">
        <f t="shared" si="62"/>
        <v/>
      </c>
    </row>
    <row r="4021" spans="1:2" x14ac:dyDescent="0.2">
      <c r="A4021" t="str">
        <f>IF(C4021&amp;G4021&amp;D4021&lt;&gt;'Funnel setup'!$K$3&amp;'Funnel setup'!$K$4&amp;'Funnel setup'!$K$6,".",IF(A4020=".",1,A4020+1))</f>
        <v>.</v>
      </c>
      <c r="B4021" s="244" t="str">
        <f t="shared" si="62"/>
        <v/>
      </c>
    </row>
    <row r="4022" spans="1:2" x14ac:dyDescent="0.2">
      <c r="A4022" t="str">
        <f>IF(C4022&amp;G4022&amp;D4022&lt;&gt;'Funnel setup'!$K$3&amp;'Funnel setup'!$K$4&amp;'Funnel setup'!$K$6,".",IF(A4021=".",1,A4021+1))</f>
        <v>.</v>
      </c>
      <c r="B4022" s="244" t="str">
        <f t="shared" si="62"/>
        <v/>
      </c>
    </row>
    <row r="4023" spans="1:2" x14ac:dyDescent="0.2">
      <c r="A4023" t="str">
        <f>IF(C4023&amp;G4023&amp;D4023&lt;&gt;'Funnel setup'!$K$3&amp;'Funnel setup'!$K$4&amp;'Funnel setup'!$K$6,".",IF(A4022=".",1,A4022+1))</f>
        <v>.</v>
      </c>
      <c r="B4023" s="244" t="str">
        <f t="shared" si="62"/>
        <v/>
      </c>
    </row>
    <row r="4024" spans="1:2" x14ac:dyDescent="0.2">
      <c r="A4024" t="str">
        <f>IF(C4024&amp;G4024&amp;D4024&lt;&gt;'Funnel setup'!$K$3&amp;'Funnel setup'!$K$4&amp;'Funnel setup'!$K$6,".",IF(A4023=".",1,A4023+1))</f>
        <v>.</v>
      </c>
      <c r="B4024" s="244" t="str">
        <f t="shared" si="62"/>
        <v/>
      </c>
    </row>
    <row r="4025" spans="1:2" x14ac:dyDescent="0.2">
      <c r="A4025" t="str">
        <f>IF(C4025&amp;G4025&amp;D4025&lt;&gt;'Funnel setup'!$K$3&amp;'Funnel setup'!$K$4&amp;'Funnel setup'!$K$6,".",IF(A4024=".",1,A4024+1))</f>
        <v>.</v>
      </c>
      <c r="B4025" s="244" t="str">
        <f t="shared" si="62"/>
        <v/>
      </c>
    </row>
    <row r="4026" spans="1:2" x14ac:dyDescent="0.2">
      <c r="A4026" t="str">
        <f>IF(C4026&amp;G4026&amp;D4026&lt;&gt;'Funnel setup'!$K$3&amp;'Funnel setup'!$K$4&amp;'Funnel setup'!$K$6,".",IF(A4025=".",1,A4025+1))</f>
        <v>.</v>
      </c>
      <c r="B4026" s="244" t="str">
        <f t="shared" si="62"/>
        <v/>
      </c>
    </row>
    <row r="4027" spans="1:2" x14ac:dyDescent="0.2">
      <c r="A4027" t="str">
        <f>IF(C4027&amp;G4027&amp;D4027&lt;&gt;'Funnel setup'!$K$3&amp;'Funnel setup'!$K$4&amp;'Funnel setup'!$K$6,".",IF(A4026=".",1,A4026+1))</f>
        <v>.</v>
      </c>
      <c r="B4027" s="244" t="str">
        <f t="shared" si="62"/>
        <v/>
      </c>
    </row>
    <row r="4028" spans="1:2" x14ac:dyDescent="0.2">
      <c r="A4028" t="str">
        <f>IF(C4028&amp;G4028&amp;D4028&lt;&gt;'Funnel setup'!$K$3&amp;'Funnel setup'!$K$4&amp;'Funnel setup'!$K$6,".",IF(A4027=".",1,A4027+1))</f>
        <v>.</v>
      </c>
      <c r="B4028" s="244" t="str">
        <f t="shared" si="62"/>
        <v/>
      </c>
    </row>
    <row r="4029" spans="1:2" x14ac:dyDescent="0.2">
      <c r="A4029" t="str">
        <f>IF(C4029&amp;G4029&amp;D4029&lt;&gt;'Funnel setup'!$K$3&amp;'Funnel setup'!$K$4&amp;'Funnel setup'!$K$6,".",IF(A4028=".",1,A4028+1))</f>
        <v>.</v>
      </c>
      <c r="B4029" s="244" t="str">
        <f t="shared" si="62"/>
        <v/>
      </c>
    </row>
    <row r="4030" spans="1:2" x14ac:dyDescent="0.2">
      <c r="A4030" t="str">
        <f>IF(C4030&amp;G4030&amp;D4030&lt;&gt;'Funnel setup'!$K$3&amp;'Funnel setup'!$K$4&amp;'Funnel setup'!$K$6,".",IF(A4029=".",1,A4029+1))</f>
        <v>.</v>
      </c>
      <c r="B4030" s="244" t="str">
        <f t="shared" si="62"/>
        <v/>
      </c>
    </row>
    <row r="4031" spans="1:2" x14ac:dyDescent="0.2">
      <c r="A4031" t="str">
        <f>IF(C4031&amp;G4031&amp;D4031&lt;&gt;'Funnel setup'!$K$3&amp;'Funnel setup'!$K$4&amp;'Funnel setup'!$K$6,".",IF(A4030=".",1,A4030+1))</f>
        <v>.</v>
      </c>
      <c r="B4031" s="244" t="str">
        <f t="shared" si="62"/>
        <v/>
      </c>
    </row>
    <row r="4032" spans="1:2" x14ac:dyDescent="0.2">
      <c r="A4032" t="str">
        <f>IF(C4032&amp;G4032&amp;D4032&lt;&gt;'Funnel setup'!$K$3&amp;'Funnel setup'!$K$4&amp;'Funnel setup'!$K$6,".",IF(A4031=".",1,A4031+1))</f>
        <v>.</v>
      </c>
      <c r="B4032" s="244" t="str">
        <f t="shared" si="62"/>
        <v/>
      </c>
    </row>
    <row r="4033" spans="1:2" x14ac:dyDescent="0.2">
      <c r="A4033" t="str">
        <f>IF(C4033&amp;G4033&amp;D4033&lt;&gt;'Funnel setup'!$K$3&amp;'Funnel setup'!$K$4&amp;'Funnel setup'!$K$6,".",IF(A4032=".",1,A4032+1))</f>
        <v>.</v>
      </c>
      <c r="B4033" s="244" t="str">
        <f t="shared" si="62"/>
        <v/>
      </c>
    </row>
    <row r="4034" spans="1:2" x14ac:dyDescent="0.2">
      <c r="A4034" t="str">
        <f>IF(C4034&amp;G4034&amp;D4034&lt;&gt;'Funnel setup'!$K$3&amp;'Funnel setup'!$K$4&amp;'Funnel setup'!$K$6,".",IF(A4033=".",1,A4033+1))</f>
        <v>.</v>
      </c>
      <c r="B4034" s="244" t="str">
        <f t="shared" ref="B4034:B4097" si="63">C4034&amp;D4034&amp;F4034&amp;G4034</f>
        <v/>
      </c>
    </row>
    <row r="4035" spans="1:2" x14ac:dyDescent="0.2">
      <c r="A4035" t="str">
        <f>IF(C4035&amp;G4035&amp;D4035&lt;&gt;'Funnel setup'!$K$3&amp;'Funnel setup'!$K$4&amp;'Funnel setup'!$K$6,".",IF(A4034=".",1,A4034+1))</f>
        <v>.</v>
      </c>
      <c r="B4035" s="244" t="str">
        <f t="shared" si="63"/>
        <v/>
      </c>
    </row>
    <row r="4036" spans="1:2" x14ac:dyDescent="0.2">
      <c r="A4036" t="str">
        <f>IF(C4036&amp;G4036&amp;D4036&lt;&gt;'Funnel setup'!$K$3&amp;'Funnel setup'!$K$4&amp;'Funnel setup'!$K$6,".",IF(A4035=".",1,A4035+1))</f>
        <v>.</v>
      </c>
      <c r="B4036" s="244" t="str">
        <f t="shared" si="63"/>
        <v/>
      </c>
    </row>
    <row r="4037" spans="1:2" x14ac:dyDescent="0.2">
      <c r="A4037" t="str">
        <f>IF(C4037&amp;G4037&amp;D4037&lt;&gt;'Funnel setup'!$K$3&amp;'Funnel setup'!$K$4&amp;'Funnel setup'!$K$6,".",IF(A4036=".",1,A4036+1))</f>
        <v>.</v>
      </c>
      <c r="B4037" s="244" t="str">
        <f t="shared" si="63"/>
        <v/>
      </c>
    </row>
    <row r="4038" spans="1:2" x14ac:dyDescent="0.2">
      <c r="A4038" t="str">
        <f>IF(C4038&amp;G4038&amp;D4038&lt;&gt;'Funnel setup'!$K$3&amp;'Funnel setup'!$K$4&amp;'Funnel setup'!$K$6,".",IF(A4037=".",1,A4037+1))</f>
        <v>.</v>
      </c>
      <c r="B4038" s="244" t="str">
        <f t="shared" si="63"/>
        <v/>
      </c>
    </row>
    <row r="4039" spans="1:2" x14ac:dyDescent="0.2">
      <c r="A4039" t="str">
        <f>IF(C4039&amp;G4039&amp;D4039&lt;&gt;'Funnel setup'!$K$3&amp;'Funnel setup'!$K$4&amp;'Funnel setup'!$K$6,".",IF(A4038=".",1,A4038+1))</f>
        <v>.</v>
      </c>
      <c r="B4039" s="244" t="str">
        <f t="shared" si="63"/>
        <v/>
      </c>
    </row>
    <row r="4040" spans="1:2" x14ac:dyDescent="0.2">
      <c r="A4040" t="str">
        <f>IF(C4040&amp;G4040&amp;D4040&lt;&gt;'Funnel setup'!$K$3&amp;'Funnel setup'!$K$4&amp;'Funnel setup'!$K$6,".",IF(A4039=".",1,A4039+1))</f>
        <v>.</v>
      </c>
      <c r="B4040" s="244" t="str">
        <f t="shared" si="63"/>
        <v/>
      </c>
    </row>
    <row r="4041" spans="1:2" x14ac:dyDescent="0.2">
      <c r="A4041" t="str">
        <f>IF(C4041&amp;G4041&amp;D4041&lt;&gt;'Funnel setup'!$K$3&amp;'Funnel setup'!$K$4&amp;'Funnel setup'!$K$6,".",IF(A4040=".",1,A4040+1))</f>
        <v>.</v>
      </c>
      <c r="B4041" s="244" t="str">
        <f t="shared" si="63"/>
        <v/>
      </c>
    </row>
    <row r="4042" spans="1:2" x14ac:dyDescent="0.2">
      <c r="A4042" t="str">
        <f>IF(C4042&amp;G4042&amp;D4042&lt;&gt;'Funnel setup'!$K$3&amp;'Funnel setup'!$K$4&amp;'Funnel setup'!$K$6,".",IF(A4041=".",1,A4041+1))</f>
        <v>.</v>
      </c>
      <c r="B4042" s="244" t="str">
        <f t="shared" si="63"/>
        <v/>
      </c>
    </row>
    <row r="4043" spans="1:2" x14ac:dyDescent="0.2">
      <c r="A4043" t="str">
        <f>IF(C4043&amp;G4043&amp;D4043&lt;&gt;'Funnel setup'!$K$3&amp;'Funnel setup'!$K$4&amp;'Funnel setup'!$K$6,".",IF(A4042=".",1,A4042+1))</f>
        <v>.</v>
      </c>
      <c r="B4043" s="244" t="str">
        <f t="shared" si="63"/>
        <v/>
      </c>
    </row>
    <row r="4044" spans="1:2" x14ac:dyDescent="0.2">
      <c r="A4044" t="str">
        <f>IF(C4044&amp;G4044&amp;D4044&lt;&gt;'Funnel setup'!$K$3&amp;'Funnel setup'!$K$4&amp;'Funnel setup'!$K$6,".",IF(A4043=".",1,A4043+1))</f>
        <v>.</v>
      </c>
      <c r="B4044" s="244" t="str">
        <f t="shared" si="63"/>
        <v/>
      </c>
    </row>
    <row r="4045" spans="1:2" x14ac:dyDescent="0.2">
      <c r="A4045" t="str">
        <f>IF(C4045&amp;G4045&amp;D4045&lt;&gt;'Funnel setup'!$K$3&amp;'Funnel setup'!$K$4&amp;'Funnel setup'!$K$6,".",IF(A4044=".",1,A4044+1))</f>
        <v>.</v>
      </c>
      <c r="B4045" s="244" t="str">
        <f t="shared" si="63"/>
        <v/>
      </c>
    </row>
    <row r="4046" spans="1:2" x14ac:dyDescent="0.2">
      <c r="A4046" t="str">
        <f>IF(C4046&amp;G4046&amp;D4046&lt;&gt;'Funnel setup'!$K$3&amp;'Funnel setup'!$K$4&amp;'Funnel setup'!$K$6,".",IF(A4045=".",1,A4045+1))</f>
        <v>.</v>
      </c>
      <c r="B4046" s="244" t="str">
        <f t="shared" si="63"/>
        <v/>
      </c>
    </row>
    <row r="4047" spans="1:2" x14ac:dyDescent="0.2">
      <c r="A4047" t="str">
        <f>IF(C4047&amp;G4047&amp;D4047&lt;&gt;'Funnel setup'!$K$3&amp;'Funnel setup'!$K$4&amp;'Funnel setup'!$K$6,".",IF(A4046=".",1,A4046+1))</f>
        <v>.</v>
      </c>
      <c r="B4047" s="244" t="str">
        <f t="shared" si="63"/>
        <v/>
      </c>
    </row>
    <row r="4048" spans="1:2" x14ac:dyDescent="0.2">
      <c r="A4048" t="str">
        <f>IF(C4048&amp;G4048&amp;D4048&lt;&gt;'Funnel setup'!$K$3&amp;'Funnel setup'!$K$4&amp;'Funnel setup'!$K$6,".",IF(A4047=".",1,A4047+1))</f>
        <v>.</v>
      </c>
      <c r="B4048" s="244" t="str">
        <f t="shared" si="63"/>
        <v/>
      </c>
    </row>
    <row r="4049" spans="1:2" x14ac:dyDescent="0.2">
      <c r="A4049" t="str">
        <f>IF(C4049&amp;G4049&amp;D4049&lt;&gt;'Funnel setup'!$K$3&amp;'Funnel setup'!$K$4&amp;'Funnel setup'!$K$6,".",IF(A4048=".",1,A4048+1))</f>
        <v>.</v>
      </c>
      <c r="B4049" s="244" t="str">
        <f t="shared" si="63"/>
        <v/>
      </c>
    </row>
    <row r="4050" spans="1:2" x14ac:dyDescent="0.2">
      <c r="A4050" t="str">
        <f>IF(C4050&amp;G4050&amp;D4050&lt;&gt;'Funnel setup'!$K$3&amp;'Funnel setup'!$K$4&amp;'Funnel setup'!$K$6,".",IF(A4049=".",1,A4049+1))</f>
        <v>.</v>
      </c>
      <c r="B4050" s="244" t="str">
        <f t="shared" si="63"/>
        <v/>
      </c>
    </row>
    <row r="4051" spans="1:2" x14ac:dyDescent="0.2">
      <c r="A4051" t="str">
        <f>IF(C4051&amp;G4051&amp;D4051&lt;&gt;'Funnel setup'!$K$3&amp;'Funnel setup'!$K$4&amp;'Funnel setup'!$K$6,".",IF(A4050=".",1,A4050+1))</f>
        <v>.</v>
      </c>
      <c r="B4051" s="244" t="str">
        <f t="shared" si="63"/>
        <v/>
      </c>
    </row>
    <row r="4052" spans="1:2" x14ac:dyDescent="0.2">
      <c r="A4052" t="str">
        <f>IF(C4052&amp;G4052&amp;D4052&lt;&gt;'Funnel setup'!$K$3&amp;'Funnel setup'!$K$4&amp;'Funnel setup'!$K$6,".",IF(A4051=".",1,A4051+1))</f>
        <v>.</v>
      </c>
      <c r="B4052" s="244" t="str">
        <f t="shared" si="63"/>
        <v/>
      </c>
    </row>
    <row r="4053" spans="1:2" x14ac:dyDescent="0.2">
      <c r="A4053" t="str">
        <f>IF(C4053&amp;G4053&amp;D4053&lt;&gt;'Funnel setup'!$K$3&amp;'Funnel setup'!$K$4&amp;'Funnel setup'!$K$6,".",IF(A4052=".",1,A4052+1))</f>
        <v>.</v>
      </c>
      <c r="B4053" s="244" t="str">
        <f t="shared" si="63"/>
        <v/>
      </c>
    </row>
    <row r="4054" spans="1:2" x14ac:dyDescent="0.2">
      <c r="A4054" t="str">
        <f>IF(C4054&amp;G4054&amp;D4054&lt;&gt;'Funnel setup'!$K$3&amp;'Funnel setup'!$K$4&amp;'Funnel setup'!$K$6,".",IF(A4053=".",1,A4053+1))</f>
        <v>.</v>
      </c>
      <c r="B4054" s="244" t="str">
        <f t="shared" si="63"/>
        <v/>
      </c>
    </row>
    <row r="4055" spans="1:2" x14ac:dyDescent="0.2">
      <c r="A4055" t="str">
        <f>IF(C4055&amp;G4055&amp;D4055&lt;&gt;'Funnel setup'!$K$3&amp;'Funnel setup'!$K$4&amp;'Funnel setup'!$K$6,".",IF(A4054=".",1,A4054+1))</f>
        <v>.</v>
      </c>
      <c r="B4055" s="244" t="str">
        <f t="shared" si="63"/>
        <v/>
      </c>
    </row>
    <row r="4056" spans="1:2" x14ac:dyDescent="0.2">
      <c r="A4056" t="str">
        <f>IF(C4056&amp;G4056&amp;D4056&lt;&gt;'Funnel setup'!$K$3&amp;'Funnel setup'!$K$4&amp;'Funnel setup'!$K$6,".",IF(A4055=".",1,A4055+1))</f>
        <v>.</v>
      </c>
      <c r="B4056" s="244" t="str">
        <f t="shared" si="63"/>
        <v/>
      </c>
    </row>
    <row r="4057" spans="1:2" x14ac:dyDescent="0.2">
      <c r="A4057" t="str">
        <f>IF(C4057&amp;G4057&amp;D4057&lt;&gt;'Funnel setup'!$K$3&amp;'Funnel setup'!$K$4&amp;'Funnel setup'!$K$6,".",IF(A4056=".",1,A4056+1))</f>
        <v>.</v>
      </c>
      <c r="B4057" s="244" t="str">
        <f t="shared" si="63"/>
        <v/>
      </c>
    </row>
    <row r="4058" spans="1:2" x14ac:dyDescent="0.2">
      <c r="A4058" t="str">
        <f>IF(C4058&amp;G4058&amp;D4058&lt;&gt;'Funnel setup'!$K$3&amp;'Funnel setup'!$K$4&amp;'Funnel setup'!$K$6,".",IF(A4057=".",1,A4057+1))</f>
        <v>.</v>
      </c>
      <c r="B4058" s="244" t="str">
        <f t="shared" si="63"/>
        <v/>
      </c>
    </row>
    <row r="4059" spans="1:2" x14ac:dyDescent="0.2">
      <c r="A4059" t="str">
        <f>IF(C4059&amp;G4059&amp;D4059&lt;&gt;'Funnel setup'!$K$3&amp;'Funnel setup'!$K$4&amp;'Funnel setup'!$K$6,".",IF(A4058=".",1,A4058+1))</f>
        <v>.</v>
      </c>
      <c r="B4059" s="244" t="str">
        <f t="shared" si="63"/>
        <v/>
      </c>
    </row>
    <row r="4060" spans="1:2" x14ac:dyDescent="0.2">
      <c r="A4060" t="str">
        <f>IF(C4060&amp;G4060&amp;D4060&lt;&gt;'Funnel setup'!$K$3&amp;'Funnel setup'!$K$4&amp;'Funnel setup'!$K$6,".",IF(A4059=".",1,A4059+1))</f>
        <v>.</v>
      </c>
      <c r="B4060" s="244" t="str">
        <f t="shared" si="63"/>
        <v/>
      </c>
    </row>
    <row r="4061" spans="1:2" x14ac:dyDescent="0.2">
      <c r="A4061" t="str">
        <f>IF(C4061&amp;G4061&amp;D4061&lt;&gt;'Funnel setup'!$K$3&amp;'Funnel setup'!$K$4&amp;'Funnel setup'!$K$6,".",IF(A4060=".",1,A4060+1))</f>
        <v>.</v>
      </c>
      <c r="B4061" s="244" t="str">
        <f t="shared" si="63"/>
        <v/>
      </c>
    </row>
    <row r="4062" spans="1:2" x14ac:dyDescent="0.2">
      <c r="A4062" t="str">
        <f>IF(C4062&amp;G4062&amp;D4062&lt;&gt;'Funnel setup'!$K$3&amp;'Funnel setup'!$K$4&amp;'Funnel setup'!$K$6,".",IF(A4061=".",1,A4061+1))</f>
        <v>.</v>
      </c>
      <c r="B4062" s="244" t="str">
        <f t="shared" si="63"/>
        <v/>
      </c>
    </row>
    <row r="4063" spans="1:2" x14ac:dyDescent="0.2">
      <c r="A4063" t="str">
        <f>IF(C4063&amp;G4063&amp;D4063&lt;&gt;'Funnel setup'!$K$3&amp;'Funnel setup'!$K$4&amp;'Funnel setup'!$K$6,".",IF(A4062=".",1,A4062+1))</f>
        <v>.</v>
      </c>
      <c r="B4063" s="244" t="str">
        <f t="shared" si="63"/>
        <v/>
      </c>
    </row>
    <row r="4064" spans="1:2" x14ac:dyDescent="0.2">
      <c r="A4064" t="str">
        <f>IF(C4064&amp;G4064&amp;D4064&lt;&gt;'Funnel setup'!$K$3&amp;'Funnel setup'!$K$4&amp;'Funnel setup'!$K$6,".",IF(A4063=".",1,A4063+1))</f>
        <v>.</v>
      </c>
      <c r="B4064" s="244" t="str">
        <f t="shared" si="63"/>
        <v/>
      </c>
    </row>
    <row r="4065" spans="1:2" x14ac:dyDescent="0.2">
      <c r="A4065" t="str">
        <f>IF(C4065&amp;G4065&amp;D4065&lt;&gt;'Funnel setup'!$K$3&amp;'Funnel setup'!$K$4&amp;'Funnel setup'!$K$6,".",IF(A4064=".",1,A4064+1))</f>
        <v>.</v>
      </c>
      <c r="B4065" s="244" t="str">
        <f t="shared" si="63"/>
        <v/>
      </c>
    </row>
    <row r="4066" spans="1:2" x14ac:dyDescent="0.2">
      <c r="A4066" t="str">
        <f>IF(C4066&amp;G4066&amp;D4066&lt;&gt;'Funnel setup'!$K$3&amp;'Funnel setup'!$K$4&amp;'Funnel setup'!$K$6,".",IF(A4065=".",1,A4065+1))</f>
        <v>.</v>
      </c>
      <c r="B4066" s="244" t="str">
        <f t="shared" si="63"/>
        <v/>
      </c>
    </row>
    <row r="4067" spans="1:2" x14ac:dyDescent="0.2">
      <c r="A4067" t="str">
        <f>IF(C4067&amp;G4067&amp;D4067&lt;&gt;'Funnel setup'!$K$3&amp;'Funnel setup'!$K$4&amp;'Funnel setup'!$K$6,".",IF(A4066=".",1,A4066+1))</f>
        <v>.</v>
      </c>
      <c r="B4067" s="244" t="str">
        <f t="shared" si="63"/>
        <v/>
      </c>
    </row>
    <row r="4068" spans="1:2" x14ac:dyDescent="0.2">
      <c r="A4068" t="str">
        <f>IF(C4068&amp;G4068&amp;D4068&lt;&gt;'Funnel setup'!$K$3&amp;'Funnel setup'!$K$4&amp;'Funnel setup'!$K$6,".",IF(A4067=".",1,A4067+1))</f>
        <v>.</v>
      </c>
      <c r="B4068" s="244" t="str">
        <f t="shared" si="63"/>
        <v/>
      </c>
    </row>
    <row r="4069" spans="1:2" x14ac:dyDescent="0.2">
      <c r="A4069" t="str">
        <f>IF(C4069&amp;G4069&amp;D4069&lt;&gt;'Funnel setup'!$K$3&amp;'Funnel setup'!$K$4&amp;'Funnel setup'!$K$6,".",IF(A4068=".",1,A4068+1))</f>
        <v>.</v>
      </c>
      <c r="B4069" s="244" t="str">
        <f t="shared" si="63"/>
        <v/>
      </c>
    </row>
    <row r="4070" spans="1:2" x14ac:dyDescent="0.2">
      <c r="A4070" t="str">
        <f>IF(C4070&amp;G4070&amp;D4070&lt;&gt;'Funnel setup'!$K$3&amp;'Funnel setup'!$K$4&amp;'Funnel setup'!$K$6,".",IF(A4069=".",1,A4069+1))</f>
        <v>.</v>
      </c>
      <c r="B4070" s="244" t="str">
        <f t="shared" si="63"/>
        <v/>
      </c>
    </row>
    <row r="4071" spans="1:2" x14ac:dyDescent="0.2">
      <c r="A4071" t="str">
        <f>IF(C4071&amp;G4071&amp;D4071&lt;&gt;'Funnel setup'!$K$3&amp;'Funnel setup'!$K$4&amp;'Funnel setup'!$K$6,".",IF(A4070=".",1,A4070+1))</f>
        <v>.</v>
      </c>
      <c r="B4071" s="244" t="str">
        <f t="shared" si="63"/>
        <v/>
      </c>
    </row>
    <row r="4072" spans="1:2" x14ac:dyDescent="0.2">
      <c r="A4072" t="str">
        <f>IF(C4072&amp;G4072&amp;D4072&lt;&gt;'Funnel setup'!$K$3&amp;'Funnel setup'!$K$4&amp;'Funnel setup'!$K$6,".",IF(A4071=".",1,A4071+1))</f>
        <v>.</v>
      </c>
      <c r="B4072" s="244" t="str">
        <f t="shared" si="63"/>
        <v/>
      </c>
    </row>
    <row r="4073" spans="1:2" x14ac:dyDescent="0.2">
      <c r="A4073" t="str">
        <f>IF(C4073&amp;G4073&amp;D4073&lt;&gt;'Funnel setup'!$K$3&amp;'Funnel setup'!$K$4&amp;'Funnel setup'!$K$6,".",IF(A4072=".",1,A4072+1))</f>
        <v>.</v>
      </c>
      <c r="B4073" s="244" t="str">
        <f t="shared" si="63"/>
        <v/>
      </c>
    </row>
    <row r="4074" spans="1:2" x14ac:dyDescent="0.2">
      <c r="A4074" t="str">
        <f>IF(C4074&amp;G4074&amp;D4074&lt;&gt;'Funnel setup'!$K$3&amp;'Funnel setup'!$K$4&amp;'Funnel setup'!$K$6,".",IF(A4073=".",1,A4073+1))</f>
        <v>.</v>
      </c>
      <c r="B4074" s="244" t="str">
        <f t="shared" si="63"/>
        <v/>
      </c>
    </row>
    <row r="4075" spans="1:2" x14ac:dyDescent="0.2">
      <c r="A4075" t="str">
        <f>IF(C4075&amp;G4075&amp;D4075&lt;&gt;'Funnel setup'!$K$3&amp;'Funnel setup'!$K$4&amp;'Funnel setup'!$K$6,".",IF(A4074=".",1,A4074+1))</f>
        <v>.</v>
      </c>
      <c r="B4075" s="244" t="str">
        <f t="shared" si="63"/>
        <v/>
      </c>
    </row>
    <row r="4076" spans="1:2" x14ac:dyDescent="0.2">
      <c r="A4076" t="str">
        <f>IF(C4076&amp;G4076&amp;D4076&lt;&gt;'Funnel setup'!$K$3&amp;'Funnel setup'!$K$4&amp;'Funnel setup'!$K$6,".",IF(A4075=".",1,A4075+1))</f>
        <v>.</v>
      </c>
      <c r="B4076" s="244" t="str">
        <f t="shared" si="63"/>
        <v/>
      </c>
    </row>
    <row r="4077" spans="1:2" x14ac:dyDescent="0.2">
      <c r="A4077" t="str">
        <f>IF(C4077&amp;G4077&amp;D4077&lt;&gt;'Funnel setup'!$K$3&amp;'Funnel setup'!$K$4&amp;'Funnel setup'!$K$6,".",IF(A4076=".",1,A4076+1))</f>
        <v>.</v>
      </c>
      <c r="B4077" s="244" t="str">
        <f t="shared" si="63"/>
        <v/>
      </c>
    </row>
    <row r="4078" spans="1:2" x14ac:dyDescent="0.2">
      <c r="A4078" t="str">
        <f>IF(C4078&amp;G4078&amp;D4078&lt;&gt;'Funnel setup'!$K$3&amp;'Funnel setup'!$K$4&amp;'Funnel setup'!$K$6,".",IF(A4077=".",1,A4077+1))</f>
        <v>.</v>
      </c>
      <c r="B4078" s="244" t="str">
        <f t="shared" si="63"/>
        <v/>
      </c>
    </row>
    <row r="4079" spans="1:2" x14ac:dyDescent="0.2">
      <c r="A4079" t="str">
        <f>IF(C4079&amp;G4079&amp;D4079&lt;&gt;'Funnel setup'!$K$3&amp;'Funnel setup'!$K$4&amp;'Funnel setup'!$K$6,".",IF(A4078=".",1,A4078+1))</f>
        <v>.</v>
      </c>
      <c r="B4079" s="244" t="str">
        <f t="shared" si="63"/>
        <v/>
      </c>
    </row>
    <row r="4080" spans="1:2" x14ac:dyDescent="0.2">
      <c r="A4080" t="str">
        <f>IF(C4080&amp;G4080&amp;D4080&lt;&gt;'Funnel setup'!$K$3&amp;'Funnel setup'!$K$4&amp;'Funnel setup'!$K$6,".",IF(A4079=".",1,A4079+1))</f>
        <v>.</v>
      </c>
      <c r="B4080" s="244" t="str">
        <f t="shared" si="63"/>
        <v/>
      </c>
    </row>
    <row r="4081" spans="1:2" x14ac:dyDescent="0.2">
      <c r="A4081" t="str">
        <f>IF(C4081&amp;G4081&amp;D4081&lt;&gt;'Funnel setup'!$K$3&amp;'Funnel setup'!$K$4&amp;'Funnel setup'!$K$6,".",IF(A4080=".",1,A4080+1))</f>
        <v>.</v>
      </c>
      <c r="B4081" s="244" t="str">
        <f t="shared" si="63"/>
        <v/>
      </c>
    </row>
    <row r="4082" spans="1:2" x14ac:dyDescent="0.2">
      <c r="A4082" t="str">
        <f>IF(C4082&amp;G4082&amp;D4082&lt;&gt;'Funnel setup'!$K$3&amp;'Funnel setup'!$K$4&amp;'Funnel setup'!$K$6,".",IF(A4081=".",1,A4081+1))</f>
        <v>.</v>
      </c>
      <c r="B4082" s="244" t="str">
        <f t="shared" si="63"/>
        <v/>
      </c>
    </row>
    <row r="4083" spans="1:2" x14ac:dyDescent="0.2">
      <c r="A4083" t="str">
        <f>IF(C4083&amp;G4083&amp;D4083&lt;&gt;'Funnel setup'!$K$3&amp;'Funnel setup'!$K$4&amp;'Funnel setup'!$K$6,".",IF(A4082=".",1,A4082+1))</f>
        <v>.</v>
      </c>
      <c r="B4083" s="244" t="str">
        <f t="shared" si="63"/>
        <v/>
      </c>
    </row>
    <row r="4084" spans="1:2" x14ac:dyDescent="0.2">
      <c r="A4084" t="str">
        <f>IF(C4084&amp;G4084&amp;D4084&lt;&gt;'Funnel setup'!$K$3&amp;'Funnel setup'!$K$4&amp;'Funnel setup'!$K$6,".",IF(A4083=".",1,A4083+1))</f>
        <v>.</v>
      </c>
      <c r="B4084" s="244" t="str">
        <f t="shared" si="63"/>
        <v/>
      </c>
    </row>
    <row r="4085" spans="1:2" x14ac:dyDescent="0.2">
      <c r="A4085" t="str">
        <f>IF(C4085&amp;G4085&amp;D4085&lt;&gt;'Funnel setup'!$K$3&amp;'Funnel setup'!$K$4&amp;'Funnel setup'!$K$6,".",IF(A4084=".",1,A4084+1))</f>
        <v>.</v>
      </c>
      <c r="B4085" s="244" t="str">
        <f t="shared" si="63"/>
        <v/>
      </c>
    </row>
    <row r="4086" spans="1:2" x14ac:dyDescent="0.2">
      <c r="A4086" t="str">
        <f>IF(C4086&amp;G4086&amp;D4086&lt;&gt;'Funnel setup'!$K$3&amp;'Funnel setup'!$K$4&amp;'Funnel setup'!$K$6,".",IF(A4085=".",1,A4085+1))</f>
        <v>.</v>
      </c>
      <c r="B4086" s="244" t="str">
        <f t="shared" si="63"/>
        <v/>
      </c>
    </row>
    <row r="4087" spans="1:2" x14ac:dyDescent="0.2">
      <c r="A4087" t="str">
        <f>IF(C4087&amp;G4087&amp;D4087&lt;&gt;'Funnel setup'!$K$3&amp;'Funnel setup'!$K$4&amp;'Funnel setup'!$K$6,".",IF(A4086=".",1,A4086+1))</f>
        <v>.</v>
      </c>
      <c r="B4087" s="244" t="str">
        <f t="shared" si="63"/>
        <v/>
      </c>
    </row>
    <row r="4088" spans="1:2" x14ac:dyDescent="0.2">
      <c r="A4088" t="str">
        <f>IF(C4088&amp;G4088&amp;D4088&lt;&gt;'Funnel setup'!$K$3&amp;'Funnel setup'!$K$4&amp;'Funnel setup'!$K$6,".",IF(A4087=".",1,A4087+1))</f>
        <v>.</v>
      </c>
      <c r="B4088" s="244" t="str">
        <f t="shared" si="63"/>
        <v/>
      </c>
    </row>
    <row r="4089" spans="1:2" x14ac:dyDescent="0.2">
      <c r="A4089" t="str">
        <f>IF(C4089&amp;G4089&amp;D4089&lt;&gt;'Funnel setup'!$K$3&amp;'Funnel setup'!$K$4&amp;'Funnel setup'!$K$6,".",IF(A4088=".",1,A4088+1))</f>
        <v>.</v>
      </c>
      <c r="B4089" s="244" t="str">
        <f t="shared" si="63"/>
        <v/>
      </c>
    </row>
    <row r="4090" spans="1:2" x14ac:dyDescent="0.2">
      <c r="A4090" t="str">
        <f>IF(C4090&amp;G4090&amp;D4090&lt;&gt;'Funnel setup'!$K$3&amp;'Funnel setup'!$K$4&amp;'Funnel setup'!$K$6,".",IF(A4089=".",1,A4089+1))</f>
        <v>.</v>
      </c>
      <c r="B4090" s="244" t="str">
        <f t="shared" si="63"/>
        <v/>
      </c>
    </row>
    <row r="4091" spans="1:2" x14ac:dyDescent="0.2">
      <c r="A4091" t="str">
        <f>IF(C4091&amp;G4091&amp;D4091&lt;&gt;'Funnel setup'!$K$3&amp;'Funnel setup'!$K$4&amp;'Funnel setup'!$K$6,".",IF(A4090=".",1,A4090+1))</f>
        <v>.</v>
      </c>
      <c r="B4091" s="244" t="str">
        <f t="shared" si="63"/>
        <v/>
      </c>
    </row>
    <row r="4092" spans="1:2" x14ac:dyDescent="0.2">
      <c r="A4092" t="str">
        <f>IF(C4092&amp;G4092&amp;D4092&lt;&gt;'Funnel setup'!$K$3&amp;'Funnel setup'!$K$4&amp;'Funnel setup'!$K$6,".",IF(A4091=".",1,A4091+1))</f>
        <v>.</v>
      </c>
      <c r="B4092" s="244" t="str">
        <f t="shared" si="63"/>
        <v/>
      </c>
    </row>
    <row r="4093" spans="1:2" x14ac:dyDescent="0.2">
      <c r="A4093" t="str">
        <f>IF(C4093&amp;G4093&amp;D4093&lt;&gt;'Funnel setup'!$K$3&amp;'Funnel setup'!$K$4&amp;'Funnel setup'!$K$6,".",IF(A4092=".",1,A4092+1))</f>
        <v>.</v>
      </c>
      <c r="B4093" s="244" t="str">
        <f t="shared" si="63"/>
        <v/>
      </c>
    </row>
    <row r="4094" spans="1:2" x14ac:dyDescent="0.2">
      <c r="A4094" t="str">
        <f>IF(C4094&amp;G4094&amp;D4094&lt;&gt;'Funnel setup'!$K$3&amp;'Funnel setup'!$K$4&amp;'Funnel setup'!$K$6,".",IF(A4093=".",1,A4093+1))</f>
        <v>.</v>
      </c>
      <c r="B4094" s="244" t="str">
        <f t="shared" si="63"/>
        <v/>
      </c>
    </row>
    <row r="4095" spans="1:2" x14ac:dyDescent="0.2">
      <c r="A4095" t="str">
        <f>IF(C4095&amp;G4095&amp;D4095&lt;&gt;'Funnel setup'!$K$3&amp;'Funnel setup'!$K$4&amp;'Funnel setup'!$K$6,".",IF(A4094=".",1,A4094+1))</f>
        <v>.</v>
      </c>
      <c r="B4095" s="244" t="str">
        <f t="shared" si="63"/>
        <v/>
      </c>
    </row>
    <row r="4096" spans="1:2" x14ac:dyDescent="0.2">
      <c r="A4096" t="str">
        <f>IF(C4096&amp;G4096&amp;D4096&lt;&gt;'Funnel setup'!$K$3&amp;'Funnel setup'!$K$4&amp;'Funnel setup'!$K$6,".",IF(A4095=".",1,A4095+1))</f>
        <v>.</v>
      </c>
      <c r="B4096" s="244" t="str">
        <f t="shared" si="63"/>
        <v/>
      </c>
    </row>
    <row r="4097" spans="1:2" x14ac:dyDescent="0.2">
      <c r="A4097" t="str">
        <f>IF(C4097&amp;G4097&amp;D4097&lt;&gt;'Funnel setup'!$K$3&amp;'Funnel setup'!$K$4&amp;'Funnel setup'!$K$6,".",IF(A4096=".",1,A4096+1))</f>
        <v>.</v>
      </c>
      <c r="B4097" s="244" t="str">
        <f t="shared" si="63"/>
        <v/>
      </c>
    </row>
    <row r="4098" spans="1:2" x14ac:dyDescent="0.2">
      <c r="A4098" t="str">
        <f>IF(C4098&amp;G4098&amp;D4098&lt;&gt;'Funnel setup'!$K$3&amp;'Funnel setup'!$K$4&amp;'Funnel setup'!$K$6,".",IF(A4097=".",1,A4097+1))</f>
        <v>.</v>
      </c>
      <c r="B4098" s="244" t="str">
        <f t="shared" ref="B4098:B4161" si="64">C4098&amp;D4098&amp;F4098&amp;G4098</f>
        <v/>
      </c>
    </row>
    <row r="4099" spans="1:2" x14ac:dyDescent="0.2">
      <c r="A4099" t="str">
        <f>IF(C4099&amp;G4099&amp;D4099&lt;&gt;'Funnel setup'!$K$3&amp;'Funnel setup'!$K$4&amp;'Funnel setup'!$K$6,".",IF(A4098=".",1,A4098+1))</f>
        <v>.</v>
      </c>
      <c r="B4099" s="244" t="str">
        <f t="shared" si="64"/>
        <v/>
      </c>
    </row>
    <row r="4100" spans="1:2" x14ac:dyDescent="0.2">
      <c r="A4100" t="str">
        <f>IF(C4100&amp;G4100&amp;D4100&lt;&gt;'Funnel setup'!$K$3&amp;'Funnel setup'!$K$4&amp;'Funnel setup'!$K$6,".",IF(A4099=".",1,A4099+1))</f>
        <v>.</v>
      </c>
      <c r="B4100" s="244" t="str">
        <f t="shared" si="64"/>
        <v/>
      </c>
    </row>
    <row r="4101" spans="1:2" x14ac:dyDescent="0.2">
      <c r="A4101" t="str">
        <f>IF(C4101&amp;G4101&amp;D4101&lt;&gt;'Funnel setup'!$K$3&amp;'Funnel setup'!$K$4&amp;'Funnel setup'!$K$6,".",IF(A4100=".",1,A4100+1))</f>
        <v>.</v>
      </c>
      <c r="B4101" s="244" t="str">
        <f t="shared" si="64"/>
        <v/>
      </c>
    </row>
    <row r="4102" spans="1:2" x14ac:dyDescent="0.2">
      <c r="A4102" t="str">
        <f>IF(C4102&amp;G4102&amp;D4102&lt;&gt;'Funnel setup'!$K$3&amp;'Funnel setup'!$K$4&amp;'Funnel setup'!$K$6,".",IF(A4101=".",1,A4101+1))</f>
        <v>.</v>
      </c>
      <c r="B4102" s="244" t="str">
        <f t="shared" si="64"/>
        <v/>
      </c>
    </row>
    <row r="4103" spans="1:2" x14ac:dyDescent="0.2">
      <c r="A4103" t="str">
        <f>IF(C4103&amp;G4103&amp;D4103&lt;&gt;'Funnel setup'!$K$3&amp;'Funnel setup'!$K$4&amp;'Funnel setup'!$K$6,".",IF(A4102=".",1,A4102+1))</f>
        <v>.</v>
      </c>
      <c r="B4103" s="244" t="str">
        <f t="shared" si="64"/>
        <v/>
      </c>
    </row>
    <row r="4104" spans="1:2" x14ac:dyDescent="0.2">
      <c r="A4104" t="str">
        <f>IF(C4104&amp;G4104&amp;D4104&lt;&gt;'Funnel setup'!$K$3&amp;'Funnel setup'!$K$4&amp;'Funnel setup'!$K$6,".",IF(A4103=".",1,A4103+1))</f>
        <v>.</v>
      </c>
      <c r="B4104" s="244" t="str">
        <f t="shared" si="64"/>
        <v/>
      </c>
    </row>
    <row r="4105" spans="1:2" x14ac:dyDescent="0.2">
      <c r="A4105" t="str">
        <f>IF(C4105&amp;G4105&amp;D4105&lt;&gt;'Funnel setup'!$K$3&amp;'Funnel setup'!$K$4&amp;'Funnel setup'!$K$6,".",IF(A4104=".",1,A4104+1))</f>
        <v>.</v>
      </c>
      <c r="B4105" s="244" t="str">
        <f t="shared" si="64"/>
        <v/>
      </c>
    </row>
    <row r="4106" spans="1:2" x14ac:dyDescent="0.2">
      <c r="A4106" t="str">
        <f>IF(C4106&amp;G4106&amp;D4106&lt;&gt;'Funnel setup'!$K$3&amp;'Funnel setup'!$K$4&amp;'Funnel setup'!$K$6,".",IF(A4105=".",1,A4105+1))</f>
        <v>.</v>
      </c>
      <c r="B4106" s="244" t="str">
        <f t="shared" si="64"/>
        <v/>
      </c>
    </row>
    <row r="4107" spans="1:2" x14ac:dyDescent="0.2">
      <c r="A4107" t="str">
        <f>IF(C4107&amp;G4107&amp;D4107&lt;&gt;'Funnel setup'!$K$3&amp;'Funnel setup'!$K$4&amp;'Funnel setup'!$K$6,".",IF(A4106=".",1,A4106+1))</f>
        <v>.</v>
      </c>
      <c r="B4107" s="244" t="str">
        <f t="shared" si="64"/>
        <v/>
      </c>
    </row>
    <row r="4108" spans="1:2" x14ac:dyDescent="0.2">
      <c r="A4108" t="str">
        <f>IF(C4108&amp;G4108&amp;D4108&lt;&gt;'Funnel setup'!$K$3&amp;'Funnel setup'!$K$4&amp;'Funnel setup'!$K$6,".",IF(A4107=".",1,A4107+1))</f>
        <v>.</v>
      </c>
      <c r="B4108" s="244" t="str">
        <f t="shared" si="64"/>
        <v/>
      </c>
    </row>
    <row r="4109" spans="1:2" x14ac:dyDescent="0.2">
      <c r="A4109" t="str">
        <f>IF(C4109&amp;G4109&amp;D4109&lt;&gt;'Funnel setup'!$K$3&amp;'Funnel setup'!$K$4&amp;'Funnel setup'!$K$6,".",IF(A4108=".",1,A4108+1))</f>
        <v>.</v>
      </c>
      <c r="B4109" s="244" t="str">
        <f t="shared" si="64"/>
        <v/>
      </c>
    </row>
    <row r="4110" spans="1:2" x14ac:dyDescent="0.2">
      <c r="A4110" t="str">
        <f>IF(C4110&amp;G4110&amp;D4110&lt;&gt;'Funnel setup'!$K$3&amp;'Funnel setup'!$K$4&amp;'Funnel setup'!$K$6,".",IF(A4109=".",1,A4109+1))</f>
        <v>.</v>
      </c>
      <c r="B4110" s="244" t="str">
        <f t="shared" si="64"/>
        <v/>
      </c>
    </row>
    <row r="4111" spans="1:2" x14ac:dyDescent="0.2">
      <c r="A4111" t="str">
        <f>IF(C4111&amp;G4111&amp;D4111&lt;&gt;'Funnel setup'!$K$3&amp;'Funnel setup'!$K$4&amp;'Funnel setup'!$K$6,".",IF(A4110=".",1,A4110+1))</f>
        <v>.</v>
      </c>
      <c r="B4111" s="244" t="str">
        <f t="shared" si="64"/>
        <v/>
      </c>
    </row>
    <row r="4112" spans="1:2" x14ac:dyDescent="0.2">
      <c r="A4112" t="str">
        <f>IF(C4112&amp;G4112&amp;D4112&lt;&gt;'Funnel setup'!$K$3&amp;'Funnel setup'!$K$4&amp;'Funnel setup'!$K$6,".",IF(A4111=".",1,A4111+1))</f>
        <v>.</v>
      </c>
      <c r="B4112" s="244" t="str">
        <f t="shared" si="64"/>
        <v/>
      </c>
    </row>
    <row r="4113" spans="1:2" x14ac:dyDescent="0.2">
      <c r="A4113" t="str">
        <f>IF(C4113&amp;G4113&amp;D4113&lt;&gt;'Funnel setup'!$K$3&amp;'Funnel setup'!$K$4&amp;'Funnel setup'!$K$6,".",IF(A4112=".",1,A4112+1))</f>
        <v>.</v>
      </c>
      <c r="B4113" s="244" t="str">
        <f t="shared" si="64"/>
        <v/>
      </c>
    </row>
    <row r="4114" spans="1:2" x14ac:dyDescent="0.2">
      <c r="A4114" t="str">
        <f>IF(C4114&amp;G4114&amp;D4114&lt;&gt;'Funnel setup'!$K$3&amp;'Funnel setup'!$K$4&amp;'Funnel setup'!$K$6,".",IF(A4113=".",1,A4113+1))</f>
        <v>.</v>
      </c>
      <c r="B4114" s="244" t="str">
        <f t="shared" si="64"/>
        <v/>
      </c>
    </row>
    <row r="4115" spans="1:2" x14ac:dyDescent="0.2">
      <c r="A4115" t="str">
        <f>IF(C4115&amp;G4115&amp;D4115&lt;&gt;'Funnel setup'!$K$3&amp;'Funnel setup'!$K$4&amp;'Funnel setup'!$K$6,".",IF(A4114=".",1,A4114+1))</f>
        <v>.</v>
      </c>
      <c r="B4115" s="244" t="str">
        <f t="shared" si="64"/>
        <v/>
      </c>
    </row>
    <row r="4116" spans="1:2" x14ac:dyDescent="0.2">
      <c r="A4116" t="str">
        <f>IF(C4116&amp;G4116&amp;D4116&lt;&gt;'Funnel setup'!$K$3&amp;'Funnel setup'!$K$4&amp;'Funnel setup'!$K$6,".",IF(A4115=".",1,A4115+1))</f>
        <v>.</v>
      </c>
      <c r="B4116" s="244" t="str">
        <f t="shared" si="64"/>
        <v/>
      </c>
    </row>
    <row r="4117" spans="1:2" x14ac:dyDescent="0.2">
      <c r="A4117" t="str">
        <f>IF(C4117&amp;G4117&amp;D4117&lt;&gt;'Funnel setup'!$K$3&amp;'Funnel setup'!$K$4&amp;'Funnel setup'!$K$6,".",IF(A4116=".",1,A4116+1))</f>
        <v>.</v>
      </c>
      <c r="B4117" s="244" t="str">
        <f t="shared" si="64"/>
        <v/>
      </c>
    </row>
    <row r="4118" spans="1:2" x14ac:dyDescent="0.2">
      <c r="A4118" t="str">
        <f>IF(C4118&amp;G4118&amp;D4118&lt;&gt;'Funnel setup'!$K$3&amp;'Funnel setup'!$K$4&amp;'Funnel setup'!$K$6,".",IF(A4117=".",1,A4117+1))</f>
        <v>.</v>
      </c>
      <c r="B4118" s="244" t="str">
        <f t="shared" si="64"/>
        <v/>
      </c>
    </row>
    <row r="4119" spans="1:2" x14ac:dyDescent="0.2">
      <c r="A4119" t="str">
        <f>IF(C4119&amp;G4119&amp;D4119&lt;&gt;'Funnel setup'!$K$3&amp;'Funnel setup'!$K$4&amp;'Funnel setup'!$K$6,".",IF(A4118=".",1,A4118+1))</f>
        <v>.</v>
      </c>
      <c r="B4119" s="244" t="str">
        <f t="shared" si="64"/>
        <v/>
      </c>
    </row>
    <row r="4120" spans="1:2" x14ac:dyDescent="0.2">
      <c r="A4120" t="str">
        <f>IF(C4120&amp;G4120&amp;D4120&lt;&gt;'Funnel setup'!$K$3&amp;'Funnel setup'!$K$4&amp;'Funnel setup'!$K$6,".",IF(A4119=".",1,A4119+1))</f>
        <v>.</v>
      </c>
      <c r="B4120" s="244" t="str">
        <f t="shared" si="64"/>
        <v/>
      </c>
    </row>
    <row r="4121" spans="1:2" x14ac:dyDescent="0.2">
      <c r="A4121" t="str">
        <f>IF(C4121&amp;G4121&amp;D4121&lt;&gt;'Funnel setup'!$K$3&amp;'Funnel setup'!$K$4&amp;'Funnel setup'!$K$6,".",IF(A4120=".",1,A4120+1))</f>
        <v>.</v>
      </c>
      <c r="B4121" s="244" t="str">
        <f t="shared" si="64"/>
        <v/>
      </c>
    </row>
    <row r="4122" spans="1:2" x14ac:dyDescent="0.2">
      <c r="A4122" t="str">
        <f>IF(C4122&amp;G4122&amp;D4122&lt;&gt;'Funnel setup'!$K$3&amp;'Funnel setup'!$K$4&amp;'Funnel setup'!$K$6,".",IF(A4121=".",1,A4121+1))</f>
        <v>.</v>
      </c>
      <c r="B4122" s="244" t="str">
        <f t="shared" si="64"/>
        <v/>
      </c>
    </row>
    <row r="4123" spans="1:2" x14ac:dyDescent="0.2">
      <c r="A4123" t="str">
        <f>IF(C4123&amp;G4123&amp;D4123&lt;&gt;'Funnel setup'!$K$3&amp;'Funnel setup'!$K$4&amp;'Funnel setup'!$K$6,".",IF(A4122=".",1,A4122+1))</f>
        <v>.</v>
      </c>
      <c r="B4123" s="244" t="str">
        <f t="shared" si="64"/>
        <v/>
      </c>
    </row>
    <row r="4124" spans="1:2" x14ac:dyDescent="0.2">
      <c r="A4124" t="str">
        <f>IF(C4124&amp;G4124&amp;D4124&lt;&gt;'Funnel setup'!$K$3&amp;'Funnel setup'!$K$4&amp;'Funnel setup'!$K$6,".",IF(A4123=".",1,A4123+1))</f>
        <v>.</v>
      </c>
      <c r="B4124" s="244" t="str">
        <f t="shared" si="64"/>
        <v/>
      </c>
    </row>
    <row r="4125" spans="1:2" x14ac:dyDescent="0.2">
      <c r="A4125" t="str">
        <f>IF(C4125&amp;G4125&amp;D4125&lt;&gt;'Funnel setup'!$K$3&amp;'Funnel setup'!$K$4&amp;'Funnel setup'!$K$6,".",IF(A4124=".",1,A4124+1))</f>
        <v>.</v>
      </c>
      <c r="B4125" s="244" t="str">
        <f t="shared" si="64"/>
        <v/>
      </c>
    </row>
    <row r="4126" spans="1:2" x14ac:dyDescent="0.2">
      <c r="A4126" t="str">
        <f>IF(C4126&amp;G4126&amp;D4126&lt;&gt;'Funnel setup'!$K$3&amp;'Funnel setup'!$K$4&amp;'Funnel setup'!$K$6,".",IF(A4125=".",1,A4125+1))</f>
        <v>.</v>
      </c>
      <c r="B4126" s="244" t="str">
        <f t="shared" si="64"/>
        <v/>
      </c>
    </row>
    <row r="4127" spans="1:2" x14ac:dyDescent="0.2">
      <c r="A4127" t="str">
        <f>IF(C4127&amp;G4127&amp;D4127&lt;&gt;'Funnel setup'!$K$3&amp;'Funnel setup'!$K$4&amp;'Funnel setup'!$K$6,".",IF(A4126=".",1,A4126+1))</f>
        <v>.</v>
      </c>
      <c r="B4127" s="244" t="str">
        <f t="shared" si="64"/>
        <v/>
      </c>
    </row>
    <row r="4128" spans="1:2" x14ac:dyDescent="0.2">
      <c r="A4128" t="str">
        <f>IF(C4128&amp;G4128&amp;D4128&lt;&gt;'Funnel setup'!$K$3&amp;'Funnel setup'!$K$4&amp;'Funnel setup'!$K$6,".",IF(A4127=".",1,A4127+1))</f>
        <v>.</v>
      </c>
      <c r="B4128" s="244" t="str">
        <f t="shared" si="64"/>
        <v/>
      </c>
    </row>
    <row r="4129" spans="1:2" x14ac:dyDescent="0.2">
      <c r="A4129" t="str">
        <f>IF(C4129&amp;G4129&amp;D4129&lt;&gt;'Funnel setup'!$K$3&amp;'Funnel setup'!$K$4&amp;'Funnel setup'!$K$6,".",IF(A4128=".",1,A4128+1))</f>
        <v>.</v>
      </c>
      <c r="B4129" s="244" t="str">
        <f t="shared" si="64"/>
        <v/>
      </c>
    </row>
    <row r="4130" spans="1:2" x14ac:dyDescent="0.2">
      <c r="A4130" t="str">
        <f>IF(C4130&amp;G4130&amp;D4130&lt;&gt;'Funnel setup'!$K$3&amp;'Funnel setup'!$K$4&amp;'Funnel setup'!$K$6,".",IF(A4129=".",1,A4129+1))</f>
        <v>.</v>
      </c>
      <c r="B4130" s="244" t="str">
        <f t="shared" si="64"/>
        <v/>
      </c>
    </row>
    <row r="4131" spans="1:2" x14ac:dyDescent="0.2">
      <c r="A4131" t="str">
        <f>IF(C4131&amp;G4131&amp;D4131&lt;&gt;'Funnel setup'!$K$3&amp;'Funnel setup'!$K$4&amp;'Funnel setup'!$K$6,".",IF(A4130=".",1,A4130+1))</f>
        <v>.</v>
      </c>
      <c r="B4131" s="244" t="str">
        <f t="shared" si="64"/>
        <v/>
      </c>
    </row>
    <row r="4132" spans="1:2" x14ac:dyDescent="0.2">
      <c r="A4132" t="str">
        <f>IF(C4132&amp;G4132&amp;D4132&lt;&gt;'Funnel setup'!$K$3&amp;'Funnel setup'!$K$4&amp;'Funnel setup'!$K$6,".",IF(A4131=".",1,A4131+1))</f>
        <v>.</v>
      </c>
      <c r="B4132" s="244" t="str">
        <f t="shared" si="64"/>
        <v/>
      </c>
    </row>
    <row r="4133" spans="1:2" x14ac:dyDescent="0.2">
      <c r="A4133" t="str">
        <f>IF(C4133&amp;G4133&amp;D4133&lt;&gt;'Funnel setup'!$K$3&amp;'Funnel setup'!$K$4&amp;'Funnel setup'!$K$6,".",IF(A4132=".",1,A4132+1))</f>
        <v>.</v>
      </c>
      <c r="B4133" s="244" t="str">
        <f t="shared" si="64"/>
        <v/>
      </c>
    </row>
    <row r="4134" spans="1:2" x14ac:dyDescent="0.2">
      <c r="A4134" t="str">
        <f>IF(C4134&amp;G4134&amp;D4134&lt;&gt;'Funnel setup'!$K$3&amp;'Funnel setup'!$K$4&amp;'Funnel setup'!$K$6,".",IF(A4133=".",1,A4133+1))</f>
        <v>.</v>
      </c>
      <c r="B4134" s="244" t="str">
        <f t="shared" si="64"/>
        <v/>
      </c>
    </row>
    <row r="4135" spans="1:2" x14ac:dyDescent="0.2">
      <c r="A4135" t="str">
        <f>IF(C4135&amp;G4135&amp;D4135&lt;&gt;'Funnel setup'!$K$3&amp;'Funnel setup'!$K$4&amp;'Funnel setup'!$K$6,".",IF(A4134=".",1,A4134+1))</f>
        <v>.</v>
      </c>
      <c r="B4135" s="244" t="str">
        <f t="shared" si="64"/>
        <v/>
      </c>
    </row>
    <row r="4136" spans="1:2" x14ac:dyDescent="0.2">
      <c r="A4136" t="str">
        <f>IF(C4136&amp;G4136&amp;D4136&lt;&gt;'Funnel setup'!$K$3&amp;'Funnel setup'!$K$4&amp;'Funnel setup'!$K$6,".",IF(A4135=".",1,A4135+1))</f>
        <v>.</v>
      </c>
      <c r="B4136" s="244" t="str">
        <f t="shared" si="64"/>
        <v/>
      </c>
    </row>
    <row r="4137" spans="1:2" x14ac:dyDescent="0.2">
      <c r="A4137" t="str">
        <f>IF(C4137&amp;G4137&amp;D4137&lt;&gt;'Funnel setup'!$K$3&amp;'Funnel setup'!$K$4&amp;'Funnel setup'!$K$6,".",IF(A4136=".",1,A4136+1))</f>
        <v>.</v>
      </c>
      <c r="B4137" s="244" t="str">
        <f t="shared" si="64"/>
        <v/>
      </c>
    </row>
    <row r="4138" spans="1:2" x14ac:dyDescent="0.2">
      <c r="A4138" t="str">
        <f>IF(C4138&amp;G4138&amp;D4138&lt;&gt;'Funnel setup'!$K$3&amp;'Funnel setup'!$K$4&amp;'Funnel setup'!$K$6,".",IF(A4137=".",1,A4137+1))</f>
        <v>.</v>
      </c>
      <c r="B4138" s="244" t="str">
        <f t="shared" si="64"/>
        <v/>
      </c>
    </row>
    <row r="4139" spans="1:2" x14ac:dyDescent="0.2">
      <c r="A4139" t="str">
        <f>IF(C4139&amp;G4139&amp;D4139&lt;&gt;'Funnel setup'!$K$3&amp;'Funnel setup'!$K$4&amp;'Funnel setup'!$K$6,".",IF(A4138=".",1,A4138+1))</f>
        <v>.</v>
      </c>
      <c r="B4139" s="244" t="str">
        <f t="shared" si="64"/>
        <v/>
      </c>
    </row>
    <row r="4140" spans="1:2" x14ac:dyDescent="0.2">
      <c r="A4140" t="str">
        <f>IF(C4140&amp;G4140&amp;D4140&lt;&gt;'Funnel setup'!$K$3&amp;'Funnel setup'!$K$4&amp;'Funnel setup'!$K$6,".",IF(A4139=".",1,A4139+1))</f>
        <v>.</v>
      </c>
      <c r="B4140" s="244" t="str">
        <f t="shared" si="64"/>
        <v/>
      </c>
    </row>
    <row r="4141" spans="1:2" x14ac:dyDescent="0.2">
      <c r="A4141" t="str">
        <f>IF(C4141&amp;G4141&amp;D4141&lt;&gt;'Funnel setup'!$K$3&amp;'Funnel setup'!$K$4&amp;'Funnel setup'!$K$6,".",IF(A4140=".",1,A4140+1))</f>
        <v>.</v>
      </c>
      <c r="B4141" s="244" t="str">
        <f t="shared" si="64"/>
        <v/>
      </c>
    </row>
    <row r="4142" spans="1:2" x14ac:dyDescent="0.2">
      <c r="A4142" t="str">
        <f>IF(C4142&amp;G4142&amp;D4142&lt;&gt;'Funnel setup'!$K$3&amp;'Funnel setup'!$K$4&amp;'Funnel setup'!$K$6,".",IF(A4141=".",1,A4141+1))</f>
        <v>.</v>
      </c>
      <c r="B4142" s="244" t="str">
        <f t="shared" si="64"/>
        <v/>
      </c>
    </row>
    <row r="4143" spans="1:2" x14ac:dyDescent="0.2">
      <c r="A4143" t="str">
        <f>IF(C4143&amp;G4143&amp;D4143&lt;&gt;'Funnel setup'!$K$3&amp;'Funnel setup'!$K$4&amp;'Funnel setup'!$K$6,".",IF(A4142=".",1,A4142+1))</f>
        <v>.</v>
      </c>
      <c r="B4143" s="244" t="str">
        <f t="shared" si="64"/>
        <v/>
      </c>
    </row>
    <row r="4144" spans="1:2" x14ac:dyDescent="0.2">
      <c r="A4144" t="str">
        <f>IF(C4144&amp;G4144&amp;D4144&lt;&gt;'Funnel setup'!$K$3&amp;'Funnel setup'!$K$4&amp;'Funnel setup'!$K$6,".",IF(A4143=".",1,A4143+1))</f>
        <v>.</v>
      </c>
      <c r="B4144" s="244" t="str">
        <f t="shared" si="64"/>
        <v/>
      </c>
    </row>
    <row r="4145" spans="1:2" x14ac:dyDescent="0.2">
      <c r="A4145" t="str">
        <f>IF(C4145&amp;G4145&amp;D4145&lt;&gt;'Funnel setup'!$K$3&amp;'Funnel setup'!$K$4&amp;'Funnel setup'!$K$6,".",IF(A4144=".",1,A4144+1))</f>
        <v>.</v>
      </c>
      <c r="B4145" s="244" t="str">
        <f t="shared" si="64"/>
        <v/>
      </c>
    </row>
    <row r="4146" spans="1:2" x14ac:dyDescent="0.2">
      <c r="A4146" t="str">
        <f>IF(C4146&amp;G4146&amp;D4146&lt;&gt;'Funnel setup'!$K$3&amp;'Funnel setup'!$K$4&amp;'Funnel setup'!$K$6,".",IF(A4145=".",1,A4145+1))</f>
        <v>.</v>
      </c>
      <c r="B4146" s="244" t="str">
        <f t="shared" si="64"/>
        <v/>
      </c>
    </row>
    <row r="4147" spans="1:2" x14ac:dyDescent="0.2">
      <c r="A4147" t="str">
        <f>IF(C4147&amp;G4147&amp;D4147&lt;&gt;'Funnel setup'!$K$3&amp;'Funnel setup'!$K$4&amp;'Funnel setup'!$K$6,".",IF(A4146=".",1,A4146+1))</f>
        <v>.</v>
      </c>
      <c r="B4147" s="244" t="str">
        <f t="shared" si="64"/>
        <v/>
      </c>
    </row>
    <row r="4148" spans="1:2" x14ac:dyDescent="0.2">
      <c r="A4148" t="str">
        <f>IF(C4148&amp;G4148&amp;D4148&lt;&gt;'Funnel setup'!$K$3&amp;'Funnel setup'!$K$4&amp;'Funnel setup'!$K$6,".",IF(A4147=".",1,A4147+1))</f>
        <v>.</v>
      </c>
      <c r="B4148" s="244" t="str">
        <f t="shared" si="64"/>
        <v/>
      </c>
    </row>
    <row r="4149" spans="1:2" x14ac:dyDescent="0.2">
      <c r="A4149" t="str">
        <f>IF(C4149&amp;G4149&amp;D4149&lt;&gt;'Funnel setup'!$K$3&amp;'Funnel setup'!$K$4&amp;'Funnel setup'!$K$6,".",IF(A4148=".",1,A4148+1))</f>
        <v>.</v>
      </c>
      <c r="B4149" s="244" t="str">
        <f t="shared" si="64"/>
        <v/>
      </c>
    </row>
    <row r="4150" spans="1:2" x14ac:dyDescent="0.2">
      <c r="A4150" t="str">
        <f>IF(C4150&amp;G4150&amp;D4150&lt;&gt;'Funnel setup'!$K$3&amp;'Funnel setup'!$K$4&amp;'Funnel setup'!$K$6,".",IF(A4149=".",1,A4149+1))</f>
        <v>.</v>
      </c>
      <c r="B4150" s="244" t="str">
        <f t="shared" si="64"/>
        <v/>
      </c>
    </row>
    <row r="4151" spans="1:2" x14ac:dyDescent="0.2">
      <c r="A4151" t="str">
        <f>IF(C4151&amp;G4151&amp;D4151&lt;&gt;'Funnel setup'!$K$3&amp;'Funnel setup'!$K$4&amp;'Funnel setup'!$K$6,".",IF(A4150=".",1,A4150+1))</f>
        <v>.</v>
      </c>
      <c r="B4151" s="244" t="str">
        <f t="shared" si="64"/>
        <v/>
      </c>
    </row>
    <row r="4152" spans="1:2" x14ac:dyDescent="0.2">
      <c r="A4152" t="str">
        <f>IF(C4152&amp;G4152&amp;D4152&lt;&gt;'Funnel setup'!$K$3&amp;'Funnel setup'!$K$4&amp;'Funnel setup'!$K$6,".",IF(A4151=".",1,A4151+1))</f>
        <v>.</v>
      </c>
      <c r="B4152" s="244" t="str">
        <f t="shared" si="64"/>
        <v/>
      </c>
    </row>
    <row r="4153" spans="1:2" x14ac:dyDescent="0.2">
      <c r="A4153" t="str">
        <f>IF(C4153&amp;G4153&amp;D4153&lt;&gt;'Funnel setup'!$K$3&amp;'Funnel setup'!$K$4&amp;'Funnel setup'!$K$6,".",IF(A4152=".",1,A4152+1))</f>
        <v>.</v>
      </c>
      <c r="B4153" s="244" t="str">
        <f t="shared" si="64"/>
        <v/>
      </c>
    </row>
    <row r="4154" spans="1:2" x14ac:dyDescent="0.2">
      <c r="A4154" t="str">
        <f>IF(C4154&amp;G4154&amp;D4154&lt;&gt;'Funnel setup'!$K$3&amp;'Funnel setup'!$K$4&amp;'Funnel setup'!$K$6,".",IF(A4153=".",1,A4153+1))</f>
        <v>.</v>
      </c>
      <c r="B4154" s="244" t="str">
        <f t="shared" si="64"/>
        <v/>
      </c>
    </row>
    <row r="4155" spans="1:2" x14ac:dyDescent="0.2">
      <c r="A4155" t="str">
        <f>IF(C4155&amp;G4155&amp;D4155&lt;&gt;'Funnel setup'!$K$3&amp;'Funnel setup'!$K$4&amp;'Funnel setup'!$K$6,".",IF(A4154=".",1,A4154+1))</f>
        <v>.</v>
      </c>
      <c r="B4155" s="244" t="str">
        <f t="shared" si="64"/>
        <v/>
      </c>
    </row>
    <row r="4156" spans="1:2" x14ac:dyDescent="0.2">
      <c r="A4156" t="str">
        <f>IF(C4156&amp;G4156&amp;D4156&lt;&gt;'Funnel setup'!$K$3&amp;'Funnel setup'!$K$4&amp;'Funnel setup'!$K$6,".",IF(A4155=".",1,A4155+1))</f>
        <v>.</v>
      </c>
      <c r="B4156" s="244" t="str">
        <f t="shared" si="64"/>
        <v/>
      </c>
    </row>
    <row r="4157" spans="1:2" x14ac:dyDescent="0.2">
      <c r="A4157" t="str">
        <f>IF(C4157&amp;G4157&amp;D4157&lt;&gt;'Funnel setup'!$K$3&amp;'Funnel setup'!$K$4&amp;'Funnel setup'!$K$6,".",IF(A4156=".",1,A4156+1))</f>
        <v>.</v>
      </c>
      <c r="B4157" s="244" t="str">
        <f t="shared" si="64"/>
        <v/>
      </c>
    </row>
    <row r="4158" spans="1:2" x14ac:dyDescent="0.2">
      <c r="A4158" t="str">
        <f>IF(C4158&amp;G4158&amp;D4158&lt;&gt;'Funnel setup'!$K$3&amp;'Funnel setup'!$K$4&amp;'Funnel setup'!$K$6,".",IF(A4157=".",1,A4157+1))</f>
        <v>.</v>
      </c>
      <c r="B4158" s="244" t="str">
        <f t="shared" si="64"/>
        <v/>
      </c>
    </row>
    <row r="4159" spans="1:2" x14ac:dyDescent="0.2">
      <c r="A4159" t="str">
        <f>IF(C4159&amp;G4159&amp;D4159&lt;&gt;'Funnel setup'!$K$3&amp;'Funnel setup'!$K$4&amp;'Funnel setup'!$K$6,".",IF(A4158=".",1,A4158+1))</f>
        <v>.</v>
      </c>
      <c r="B4159" s="244" t="str">
        <f t="shared" si="64"/>
        <v/>
      </c>
    </row>
    <row r="4160" spans="1:2" x14ac:dyDescent="0.2">
      <c r="A4160" t="str">
        <f>IF(C4160&amp;G4160&amp;D4160&lt;&gt;'Funnel setup'!$K$3&amp;'Funnel setup'!$K$4&amp;'Funnel setup'!$K$6,".",IF(A4159=".",1,A4159+1))</f>
        <v>.</v>
      </c>
      <c r="B4160" s="244" t="str">
        <f t="shared" si="64"/>
        <v/>
      </c>
    </row>
    <row r="4161" spans="1:2" x14ac:dyDescent="0.2">
      <c r="A4161" t="str">
        <f>IF(C4161&amp;G4161&amp;D4161&lt;&gt;'Funnel setup'!$K$3&amp;'Funnel setup'!$K$4&amp;'Funnel setup'!$K$6,".",IF(A4160=".",1,A4160+1))</f>
        <v>.</v>
      </c>
      <c r="B4161" s="244" t="str">
        <f t="shared" si="64"/>
        <v/>
      </c>
    </row>
    <row r="4162" spans="1:2" x14ac:dyDescent="0.2">
      <c r="A4162" t="str">
        <f>IF(C4162&amp;G4162&amp;D4162&lt;&gt;'Funnel setup'!$K$3&amp;'Funnel setup'!$K$4&amp;'Funnel setup'!$K$6,".",IF(A4161=".",1,A4161+1))</f>
        <v>.</v>
      </c>
      <c r="B4162" s="244" t="str">
        <f t="shared" ref="B4162:B4225" si="65">C4162&amp;D4162&amp;F4162&amp;G4162</f>
        <v/>
      </c>
    </row>
    <row r="4163" spans="1:2" x14ac:dyDescent="0.2">
      <c r="A4163" t="str">
        <f>IF(C4163&amp;G4163&amp;D4163&lt;&gt;'Funnel setup'!$K$3&amp;'Funnel setup'!$K$4&amp;'Funnel setup'!$K$6,".",IF(A4162=".",1,A4162+1))</f>
        <v>.</v>
      </c>
      <c r="B4163" s="244" t="str">
        <f t="shared" si="65"/>
        <v/>
      </c>
    </row>
    <row r="4164" spans="1:2" x14ac:dyDescent="0.2">
      <c r="A4164" t="str">
        <f>IF(C4164&amp;G4164&amp;D4164&lt;&gt;'Funnel setup'!$K$3&amp;'Funnel setup'!$K$4&amp;'Funnel setup'!$K$6,".",IF(A4163=".",1,A4163+1))</f>
        <v>.</v>
      </c>
      <c r="B4164" s="244" t="str">
        <f t="shared" si="65"/>
        <v/>
      </c>
    </row>
    <row r="4165" spans="1:2" x14ac:dyDescent="0.2">
      <c r="A4165" t="str">
        <f>IF(C4165&amp;G4165&amp;D4165&lt;&gt;'Funnel setup'!$K$3&amp;'Funnel setup'!$K$4&amp;'Funnel setup'!$K$6,".",IF(A4164=".",1,A4164+1))</f>
        <v>.</v>
      </c>
      <c r="B4165" s="244" t="str">
        <f t="shared" si="65"/>
        <v/>
      </c>
    </row>
    <row r="4166" spans="1:2" x14ac:dyDescent="0.2">
      <c r="A4166" t="str">
        <f>IF(C4166&amp;G4166&amp;D4166&lt;&gt;'Funnel setup'!$K$3&amp;'Funnel setup'!$K$4&amp;'Funnel setup'!$K$6,".",IF(A4165=".",1,A4165+1))</f>
        <v>.</v>
      </c>
      <c r="B4166" s="244" t="str">
        <f t="shared" si="65"/>
        <v/>
      </c>
    </row>
    <row r="4167" spans="1:2" x14ac:dyDescent="0.2">
      <c r="A4167" t="str">
        <f>IF(C4167&amp;G4167&amp;D4167&lt;&gt;'Funnel setup'!$K$3&amp;'Funnel setup'!$K$4&amp;'Funnel setup'!$K$6,".",IF(A4166=".",1,A4166+1))</f>
        <v>.</v>
      </c>
      <c r="B4167" s="244" t="str">
        <f t="shared" si="65"/>
        <v/>
      </c>
    </row>
    <row r="4168" spans="1:2" x14ac:dyDescent="0.2">
      <c r="A4168" t="str">
        <f>IF(C4168&amp;G4168&amp;D4168&lt;&gt;'Funnel setup'!$K$3&amp;'Funnel setup'!$K$4&amp;'Funnel setup'!$K$6,".",IF(A4167=".",1,A4167+1))</f>
        <v>.</v>
      </c>
      <c r="B4168" s="244" t="str">
        <f t="shared" si="65"/>
        <v/>
      </c>
    </row>
    <row r="4169" spans="1:2" x14ac:dyDescent="0.2">
      <c r="A4169" t="str">
        <f>IF(C4169&amp;G4169&amp;D4169&lt;&gt;'Funnel setup'!$K$3&amp;'Funnel setup'!$K$4&amp;'Funnel setup'!$K$6,".",IF(A4168=".",1,A4168+1))</f>
        <v>.</v>
      </c>
      <c r="B4169" s="244" t="str">
        <f t="shared" si="65"/>
        <v/>
      </c>
    </row>
    <row r="4170" spans="1:2" x14ac:dyDescent="0.2">
      <c r="A4170" t="str">
        <f>IF(C4170&amp;G4170&amp;D4170&lt;&gt;'Funnel setup'!$K$3&amp;'Funnel setup'!$K$4&amp;'Funnel setup'!$K$6,".",IF(A4169=".",1,A4169+1))</f>
        <v>.</v>
      </c>
      <c r="B4170" s="244" t="str">
        <f t="shared" si="65"/>
        <v/>
      </c>
    </row>
    <row r="4171" spans="1:2" x14ac:dyDescent="0.2">
      <c r="A4171" t="str">
        <f>IF(C4171&amp;G4171&amp;D4171&lt;&gt;'Funnel setup'!$K$3&amp;'Funnel setup'!$K$4&amp;'Funnel setup'!$K$6,".",IF(A4170=".",1,A4170+1))</f>
        <v>.</v>
      </c>
      <c r="B4171" s="244" t="str">
        <f t="shared" si="65"/>
        <v/>
      </c>
    </row>
    <row r="4172" spans="1:2" x14ac:dyDescent="0.2">
      <c r="A4172" t="str">
        <f>IF(C4172&amp;G4172&amp;D4172&lt;&gt;'Funnel setup'!$K$3&amp;'Funnel setup'!$K$4&amp;'Funnel setup'!$K$6,".",IF(A4171=".",1,A4171+1))</f>
        <v>.</v>
      </c>
      <c r="B4172" s="244" t="str">
        <f t="shared" si="65"/>
        <v/>
      </c>
    </row>
    <row r="4173" spans="1:2" x14ac:dyDescent="0.2">
      <c r="A4173" t="str">
        <f>IF(C4173&amp;G4173&amp;D4173&lt;&gt;'Funnel setup'!$K$3&amp;'Funnel setup'!$K$4&amp;'Funnel setup'!$K$6,".",IF(A4172=".",1,A4172+1))</f>
        <v>.</v>
      </c>
      <c r="B4173" s="244" t="str">
        <f t="shared" si="65"/>
        <v/>
      </c>
    </row>
    <row r="4174" spans="1:2" x14ac:dyDescent="0.2">
      <c r="A4174" t="str">
        <f>IF(C4174&amp;G4174&amp;D4174&lt;&gt;'Funnel setup'!$K$3&amp;'Funnel setup'!$K$4&amp;'Funnel setup'!$K$6,".",IF(A4173=".",1,A4173+1))</f>
        <v>.</v>
      </c>
      <c r="B4174" s="244" t="str">
        <f t="shared" si="65"/>
        <v/>
      </c>
    </row>
    <row r="4175" spans="1:2" x14ac:dyDescent="0.2">
      <c r="A4175" t="str">
        <f>IF(C4175&amp;G4175&amp;D4175&lt;&gt;'Funnel setup'!$K$3&amp;'Funnel setup'!$K$4&amp;'Funnel setup'!$K$6,".",IF(A4174=".",1,A4174+1))</f>
        <v>.</v>
      </c>
      <c r="B4175" s="244" t="str">
        <f t="shared" si="65"/>
        <v/>
      </c>
    </row>
    <row r="4176" spans="1:2" x14ac:dyDescent="0.2">
      <c r="A4176" t="str">
        <f>IF(C4176&amp;G4176&amp;D4176&lt;&gt;'Funnel setup'!$K$3&amp;'Funnel setup'!$K$4&amp;'Funnel setup'!$K$6,".",IF(A4175=".",1,A4175+1))</f>
        <v>.</v>
      </c>
      <c r="B4176" s="244" t="str">
        <f t="shared" si="65"/>
        <v/>
      </c>
    </row>
    <row r="4177" spans="1:2" x14ac:dyDescent="0.2">
      <c r="A4177" t="str">
        <f>IF(C4177&amp;G4177&amp;D4177&lt;&gt;'Funnel setup'!$K$3&amp;'Funnel setup'!$K$4&amp;'Funnel setup'!$K$6,".",IF(A4176=".",1,A4176+1))</f>
        <v>.</v>
      </c>
      <c r="B4177" s="244" t="str">
        <f t="shared" si="65"/>
        <v/>
      </c>
    </row>
    <row r="4178" spans="1:2" x14ac:dyDescent="0.2">
      <c r="A4178" t="str">
        <f>IF(C4178&amp;G4178&amp;D4178&lt;&gt;'Funnel setup'!$K$3&amp;'Funnel setup'!$K$4&amp;'Funnel setup'!$K$6,".",IF(A4177=".",1,A4177+1))</f>
        <v>.</v>
      </c>
      <c r="B4178" s="244" t="str">
        <f t="shared" si="65"/>
        <v/>
      </c>
    </row>
    <row r="4179" spans="1:2" x14ac:dyDescent="0.2">
      <c r="A4179" t="str">
        <f>IF(C4179&amp;G4179&amp;D4179&lt;&gt;'Funnel setup'!$K$3&amp;'Funnel setup'!$K$4&amp;'Funnel setup'!$K$6,".",IF(A4178=".",1,A4178+1))</f>
        <v>.</v>
      </c>
      <c r="B4179" s="244" t="str">
        <f t="shared" si="65"/>
        <v/>
      </c>
    </row>
    <row r="4180" spans="1:2" x14ac:dyDescent="0.2">
      <c r="A4180" t="str">
        <f>IF(C4180&amp;G4180&amp;D4180&lt;&gt;'Funnel setup'!$K$3&amp;'Funnel setup'!$K$4&amp;'Funnel setup'!$K$6,".",IF(A4179=".",1,A4179+1))</f>
        <v>.</v>
      </c>
      <c r="B4180" s="244" t="str">
        <f t="shared" si="65"/>
        <v/>
      </c>
    </row>
    <row r="4181" spans="1:2" x14ac:dyDescent="0.2">
      <c r="A4181" t="str">
        <f>IF(C4181&amp;G4181&amp;D4181&lt;&gt;'Funnel setup'!$K$3&amp;'Funnel setup'!$K$4&amp;'Funnel setup'!$K$6,".",IF(A4180=".",1,A4180+1))</f>
        <v>.</v>
      </c>
      <c r="B4181" s="244" t="str">
        <f t="shared" si="65"/>
        <v/>
      </c>
    </row>
    <row r="4182" spans="1:2" x14ac:dyDescent="0.2">
      <c r="A4182" t="str">
        <f>IF(C4182&amp;G4182&amp;D4182&lt;&gt;'Funnel setup'!$K$3&amp;'Funnel setup'!$K$4&amp;'Funnel setup'!$K$6,".",IF(A4181=".",1,A4181+1))</f>
        <v>.</v>
      </c>
      <c r="B4182" s="244" t="str">
        <f t="shared" si="65"/>
        <v/>
      </c>
    </row>
    <row r="4183" spans="1:2" x14ac:dyDescent="0.2">
      <c r="A4183" t="str">
        <f>IF(C4183&amp;G4183&amp;D4183&lt;&gt;'Funnel setup'!$K$3&amp;'Funnel setup'!$K$4&amp;'Funnel setup'!$K$6,".",IF(A4182=".",1,A4182+1))</f>
        <v>.</v>
      </c>
      <c r="B4183" s="244" t="str">
        <f t="shared" si="65"/>
        <v/>
      </c>
    </row>
    <row r="4184" spans="1:2" x14ac:dyDescent="0.2">
      <c r="A4184" t="str">
        <f>IF(C4184&amp;G4184&amp;D4184&lt;&gt;'Funnel setup'!$K$3&amp;'Funnel setup'!$K$4&amp;'Funnel setup'!$K$6,".",IF(A4183=".",1,A4183+1))</f>
        <v>.</v>
      </c>
      <c r="B4184" s="244" t="str">
        <f t="shared" si="65"/>
        <v/>
      </c>
    </row>
    <row r="4185" spans="1:2" x14ac:dyDescent="0.2">
      <c r="A4185" t="str">
        <f>IF(C4185&amp;G4185&amp;D4185&lt;&gt;'Funnel setup'!$K$3&amp;'Funnel setup'!$K$4&amp;'Funnel setup'!$K$6,".",IF(A4184=".",1,A4184+1))</f>
        <v>.</v>
      </c>
      <c r="B4185" s="244" t="str">
        <f t="shared" si="65"/>
        <v/>
      </c>
    </row>
    <row r="4186" spans="1:2" x14ac:dyDescent="0.2">
      <c r="A4186" t="str">
        <f>IF(C4186&amp;G4186&amp;D4186&lt;&gt;'Funnel setup'!$K$3&amp;'Funnel setup'!$K$4&amp;'Funnel setup'!$K$6,".",IF(A4185=".",1,A4185+1))</f>
        <v>.</v>
      </c>
      <c r="B4186" s="244" t="str">
        <f t="shared" si="65"/>
        <v/>
      </c>
    </row>
    <row r="4187" spans="1:2" x14ac:dyDescent="0.2">
      <c r="A4187" t="str">
        <f>IF(C4187&amp;G4187&amp;D4187&lt;&gt;'Funnel setup'!$K$3&amp;'Funnel setup'!$K$4&amp;'Funnel setup'!$K$6,".",IF(A4186=".",1,A4186+1))</f>
        <v>.</v>
      </c>
      <c r="B4187" s="244" t="str">
        <f t="shared" si="65"/>
        <v/>
      </c>
    </row>
    <row r="4188" spans="1:2" x14ac:dyDescent="0.2">
      <c r="A4188" t="str">
        <f>IF(C4188&amp;G4188&amp;D4188&lt;&gt;'Funnel setup'!$K$3&amp;'Funnel setup'!$K$4&amp;'Funnel setup'!$K$6,".",IF(A4187=".",1,A4187+1))</f>
        <v>.</v>
      </c>
      <c r="B4188" s="244" t="str">
        <f t="shared" si="65"/>
        <v/>
      </c>
    </row>
    <row r="4189" spans="1:2" x14ac:dyDescent="0.2">
      <c r="A4189" t="str">
        <f>IF(C4189&amp;G4189&amp;D4189&lt;&gt;'Funnel setup'!$K$3&amp;'Funnel setup'!$K$4&amp;'Funnel setup'!$K$6,".",IF(A4188=".",1,A4188+1))</f>
        <v>.</v>
      </c>
      <c r="B4189" s="244" t="str">
        <f t="shared" si="65"/>
        <v/>
      </c>
    </row>
    <row r="4190" spans="1:2" x14ac:dyDescent="0.2">
      <c r="A4190" t="str">
        <f>IF(C4190&amp;G4190&amp;D4190&lt;&gt;'Funnel setup'!$K$3&amp;'Funnel setup'!$K$4&amp;'Funnel setup'!$K$6,".",IF(A4189=".",1,A4189+1))</f>
        <v>.</v>
      </c>
      <c r="B4190" s="244" t="str">
        <f t="shared" si="65"/>
        <v/>
      </c>
    </row>
    <row r="4191" spans="1:2" x14ac:dyDescent="0.2">
      <c r="A4191" t="str">
        <f>IF(C4191&amp;G4191&amp;D4191&lt;&gt;'Funnel setup'!$K$3&amp;'Funnel setup'!$K$4&amp;'Funnel setup'!$K$6,".",IF(A4190=".",1,A4190+1))</f>
        <v>.</v>
      </c>
      <c r="B4191" s="244" t="str">
        <f t="shared" si="65"/>
        <v/>
      </c>
    </row>
    <row r="4192" spans="1:2" x14ac:dyDescent="0.2">
      <c r="A4192" t="str">
        <f>IF(C4192&amp;G4192&amp;D4192&lt;&gt;'Funnel setup'!$K$3&amp;'Funnel setup'!$K$4&amp;'Funnel setup'!$K$6,".",IF(A4191=".",1,A4191+1))</f>
        <v>.</v>
      </c>
      <c r="B4192" s="244" t="str">
        <f t="shared" si="65"/>
        <v/>
      </c>
    </row>
    <row r="4193" spans="1:2" x14ac:dyDescent="0.2">
      <c r="A4193" t="str">
        <f>IF(C4193&amp;G4193&amp;D4193&lt;&gt;'Funnel setup'!$K$3&amp;'Funnel setup'!$K$4&amp;'Funnel setup'!$K$6,".",IF(A4192=".",1,A4192+1))</f>
        <v>.</v>
      </c>
      <c r="B4193" s="244" t="str">
        <f t="shared" si="65"/>
        <v/>
      </c>
    </row>
    <row r="4194" spans="1:2" x14ac:dyDescent="0.2">
      <c r="A4194" t="str">
        <f>IF(C4194&amp;G4194&amp;D4194&lt;&gt;'Funnel setup'!$K$3&amp;'Funnel setup'!$K$4&amp;'Funnel setup'!$K$6,".",IF(A4193=".",1,A4193+1))</f>
        <v>.</v>
      </c>
      <c r="B4194" s="244" t="str">
        <f t="shared" si="65"/>
        <v/>
      </c>
    </row>
    <row r="4195" spans="1:2" x14ac:dyDescent="0.2">
      <c r="A4195" t="str">
        <f>IF(C4195&amp;G4195&amp;D4195&lt;&gt;'Funnel setup'!$K$3&amp;'Funnel setup'!$K$4&amp;'Funnel setup'!$K$6,".",IF(A4194=".",1,A4194+1))</f>
        <v>.</v>
      </c>
      <c r="B4195" s="244" t="str">
        <f t="shared" si="65"/>
        <v/>
      </c>
    </row>
    <row r="4196" spans="1:2" x14ac:dyDescent="0.2">
      <c r="A4196" t="str">
        <f>IF(C4196&amp;G4196&amp;D4196&lt;&gt;'Funnel setup'!$K$3&amp;'Funnel setup'!$K$4&amp;'Funnel setup'!$K$6,".",IF(A4195=".",1,A4195+1))</f>
        <v>.</v>
      </c>
      <c r="B4196" s="244" t="str">
        <f t="shared" si="65"/>
        <v/>
      </c>
    </row>
    <row r="4197" spans="1:2" x14ac:dyDescent="0.2">
      <c r="A4197" t="str">
        <f>IF(C4197&amp;G4197&amp;D4197&lt;&gt;'Funnel setup'!$K$3&amp;'Funnel setup'!$K$4&amp;'Funnel setup'!$K$6,".",IF(A4196=".",1,A4196+1))</f>
        <v>.</v>
      </c>
      <c r="B4197" s="244" t="str">
        <f t="shared" si="65"/>
        <v/>
      </c>
    </row>
    <row r="4198" spans="1:2" x14ac:dyDescent="0.2">
      <c r="A4198" t="str">
        <f>IF(C4198&amp;G4198&amp;D4198&lt;&gt;'Funnel setup'!$K$3&amp;'Funnel setup'!$K$4&amp;'Funnel setup'!$K$6,".",IF(A4197=".",1,A4197+1))</f>
        <v>.</v>
      </c>
      <c r="B4198" s="244" t="str">
        <f t="shared" si="65"/>
        <v/>
      </c>
    </row>
    <row r="4199" spans="1:2" x14ac:dyDescent="0.2">
      <c r="A4199" t="str">
        <f>IF(C4199&amp;G4199&amp;D4199&lt;&gt;'Funnel setup'!$K$3&amp;'Funnel setup'!$K$4&amp;'Funnel setup'!$K$6,".",IF(A4198=".",1,A4198+1))</f>
        <v>.</v>
      </c>
      <c r="B4199" s="244" t="str">
        <f t="shared" si="65"/>
        <v/>
      </c>
    </row>
    <row r="4200" spans="1:2" x14ac:dyDescent="0.2">
      <c r="A4200" t="str">
        <f>IF(C4200&amp;G4200&amp;D4200&lt;&gt;'Funnel setup'!$K$3&amp;'Funnel setup'!$K$4&amp;'Funnel setup'!$K$6,".",IF(A4199=".",1,A4199+1))</f>
        <v>.</v>
      </c>
      <c r="B4200" s="244" t="str">
        <f t="shared" si="65"/>
        <v/>
      </c>
    </row>
    <row r="4201" spans="1:2" x14ac:dyDescent="0.2">
      <c r="A4201" t="str">
        <f>IF(C4201&amp;G4201&amp;D4201&lt;&gt;'Funnel setup'!$K$3&amp;'Funnel setup'!$K$4&amp;'Funnel setup'!$K$6,".",IF(A4200=".",1,A4200+1))</f>
        <v>.</v>
      </c>
      <c r="B4201" s="244" t="str">
        <f t="shared" si="65"/>
        <v/>
      </c>
    </row>
    <row r="4202" spans="1:2" x14ac:dyDescent="0.2">
      <c r="A4202" t="str">
        <f>IF(C4202&amp;G4202&amp;D4202&lt;&gt;'Funnel setup'!$K$3&amp;'Funnel setup'!$K$4&amp;'Funnel setup'!$K$6,".",IF(A4201=".",1,A4201+1))</f>
        <v>.</v>
      </c>
      <c r="B4202" s="244" t="str">
        <f t="shared" si="65"/>
        <v/>
      </c>
    </row>
    <row r="4203" spans="1:2" x14ac:dyDescent="0.2">
      <c r="A4203" t="str">
        <f>IF(C4203&amp;G4203&amp;D4203&lt;&gt;'Funnel setup'!$K$3&amp;'Funnel setup'!$K$4&amp;'Funnel setup'!$K$6,".",IF(A4202=".",1,A4202+1))</f>
        <v>.</v>
      </c>
      <c r="B4203" s="244" t="str">
        <f t="shared" si="65"/>
        <v/>
      </c>
    </row>
    <row r="4204" spans="1:2" x14ac:dyDescent="0.2">
      <c r="A4204" t="str">
        <f>IF(C4204&amp;G4204&amp;D4204&lt;&gt;'Funnel setup'!$K$3&amp;'Funnel setup'!$K$4&amp;'Funnel setup'!$K$6,".",IF(A4203=".",1,A4203+1))</f>
        <v>.</v>
      </c>
      <c r="B4204" s="244" t="str">
        <f t="shared" si="65"/>
        <v/>
      </c>
    </row>
    <row r="4205" spans="1:2" x14ac:dyDescent="0.2">
      <c r="A4205" t="str">
        <f>IF(C4205&amp;G4205&amp;D4205&lt;&gt;'Funnel setup'!$K$3&amp;'Funnel setup'!$K$4&amp;'Funnel setup'!$K$6,".",IF(A4204=".",1,A4204+1))</f>
        <v>.</v>
      </c>
      <c r="B4205" s="244" t="str">
        <f t="shared" si="65"/>
        <v/>
      </c>
    </row>
    <row r="4206" spans="1:2" x14ac:dyDescent="0.2">
      <c r="A4206" t="str">
        <f>IF(C4206&amp;G4206&amp;D4206&lt;&gt;'Funnel setup'!$K$3&amp;'Funnel setup'!$K$4&amp;'Funnel setup'!$K$6,".",IF(A4205=".",1,A4205+1))</f>
        <v>.</v>
      </c>
      <c r="B4206" s="244" t="str">
        <f t="shared" si="65"/>
        <v/>
      </c>
    </row>
    <row r="4207" spans="1:2" x14ac:dyDescent="0.2">
      <c r="A4207" t="str">
        <f>IF(C4207&amp;G4207&amp;D4207&lt;&gt;'Funnel setup'!$K$3&amp;'Funnel setup'!$K$4&amp;'Funnel setup'!$K$6,".",IF(A4206=".",1,A4206+1))</f>
        <v>.</v>
      </c>
      <c r="B4207" s="244" t="str">
        <f t="shared" si="65"/>
        <v/>
      </c>
    </row>
    <row r="4208" spans="1:2" x14ac:dyDescent="0.2">
      <c r="A4208" t="str">
        <f>IF(C4208&amp;G4208&amp;D4208&lt;&gt;'Funnel setup'!$K$3&amp;'Funnel setup'!$K$4&amp;'Funnel setup'!$K$6,".",IF(A4207=".",1,A4207+1))</f>
        <v>.</v>
      </c>
      <c r="B4208" s="244" t="str">
        <f t="shared" si="65"/>
        <v/>
      </c>
    </row>
    <row r="4209" spans="1:2" x14ac:dyDescent="0.2">
      <c r="A4209" t="str">
        <f>IF(C4209&amp;G4209&amp;D4209&lt;&gt;'Funnel setup'!$K$3&amp;'Funnel setup'!$K$4&amp;'Funnel setup'!$K$6,".",IF(A4208=".",1,A4208+1))</f>
        <v>.</v>
      </c>
      <c r="B4209" s="244" t="str">
        <f t="shared" si="65"/>
        <v/>
      </c>
    </row>
    <row r="4210" spans="1:2" x14ac:dyDescent="0.2">
      <c r="A4210" t="str">
        <f>IF(C4210&amp;G4210&amp;D4210&lt;&gt;'Funnel setup'!$K$3&amp;'Funnel setup'!$K$4&amp;'Funnel setup'!$K$6,".",IF(A4209=".",1,A4209+1))</f>
        <v>.</v>
      </c>
      <c r="B4210" s="244" t="str">
        <f t="shared" si="65"/>
        <v/>
      </c>
    </row>
    <row r="4211" spans="1:2" x14ac:dyDescent="0.2">
      <c r="A4211" t="str">
        <f>IF(C4211&amp;G4211&amp;D4211&lt;&gt;'Funnel setup'!$K$3&amp;'Funnel setup'!$K$4&amp;'Funnel setup'!$K$6,".",IF(A4210=".",1,A4210+1))</f>
        <v>.</v>
      </c>
      <c r="B4211" s="244" t="str">
        <f t="shared" si="65"/>
        <v/>
      </c>
    </row>
    <row r="4212" spans="1:2" x14ac:dyDescent="0.2">
      <c r="A4212" t="str">
        <f>IF(C4212&amp;G4212&amp;D4212&lt;&gt;'Funnel setup'!$K$3&amp;'Funnel setup'!$K$4&amp;'Funnel setup'!$K$6,".",IF(A4211=".",1,A4211+1))</f>
        <v>.</v>
      </c>
      <c r="B4212" s="244" t="str">
        <f t="shared" si="65"/>
        <v/>
      </c>
    </row>
    <row r="4213" spans="1:2" x14ac:dyDescent="0.2">
      <c r="A4213" t="str">
        <f>IF(C4213&amp;G4213&amp;D4213&lt;&gt;'Funnel setup'!$K$3&amp;'Funnel setup'!$K$4&amp;'Funnel setup'!$K$6,".",IF(A4212=".",1,A4212+1))</f>
        <v>.</v>
      </c>
      <c r="B4213" s="244" t="str">
        <f t="shared" si="65"/>
        <v/>
      </c>
    </row>
    <row r="4214" spans="1:2" x14ac:dyDescent="0.2">
      <c r="A4214" t="str">
        <f>IF(C4214&amp;G4214&amp;D4214&lt;&gt;'Funnel setup'!$K$3&amp;'Funnel setup'!$K$4&amp;'Funnel setup'!$K$6,".",IF(A4213=".",1,A4213+1))</f>
        <v>.</v>
      </c>
      <c r="B4214" s="244" t="str">
        <f t="shared" si="65"/>
        <v/>
      </c>
    </row>
    <row r="4215" spans="1:2" x14ac:dyDescent="0.2">
      <c r="A4215" t="str">
        <f>IF(C4215&amp;G4215&amp;D4215&lt;&gt;'Funnel setup'!$K$3&amp;'Funnel setup'!$K$4&amp;'Funnel setup'!$K$6,".",IF(A4214=".",1,A4214+1))</f>
        <v>.</v>
      </c>
      <c r="B4215" s="244" t="str">
        <f t="shared" si="65"/>
        <v/>
      </c>
    </row>
    <row r="4216" spans="1:2" x14ac:dyDescent="0.2">
      <c r="A4216" t="str">
        <f>IF(C4216&amp;G4216&amp;D4216&lt;&gt;'Funnel setup'!$K$3&amp;'Funnel setup'!$K$4&amp;'Funnel setup'!$K$6,".",IF(A4215=".",1,A4215+1))</f>
        <v>.</v>
      </c>
      <c r="B4216" s="244" t="str">
        <f t="shared" si="65"/>
        <v/>
      </c>
    </row>
    <row r="4217" spans="1:2" x14ac:dyDescent="0.2">
      <c r="A4217" t="str">
        <f>IF(C4217&amp;G4217&amp;D4217&lt;&gt;'Funnel setup'!$K$3&amp;'Funnel setup'!$K$4&amp;'Funnel setup'!$K$6,".",IF(A4216=".",1,A4216+1))</f>
        <v>.</v>
      </c>
      <c r="B4217" s="244" t="str">
        <f t="shared" si="65"/>
        <v/>
      </c>
    </row>
    <row r="4218" spans="1:2" x14ac:dyDescent="0.2">
      <c r="A4218" t="str">
        <f>IF(C4218&amp;G4218&amp;D4218&lt;&gt;'Funnel setup'!$K$3&amp;'Funnel setup'!$K$4&amp;'Funnel setup'!$K$6,".",IF(A4217=".",1,A4217+1))</f>
        <v>.</v>
      </c>
      <c r="B4218" s="244" t="str">
        <f t="shared" si="65"/>
        <v/>
      </c>
    </row>
    <row r="4219" spans="1:2" x14ac:dyDescent="0.2">
      <c r="A4219" t="str">
        <f>IF(C4219&amp;G4219&amp;D4219&lt;&gt;'Funnel setup'!$K$3&amp;'Funnel setup'!$K$4&amp;'Funnel setup'!$K$6,".",IF(A4218=".",1,A4218+1))</f>
        <v>.</v>
      </c>
      <c r="B4219" s="244" t="str">
        <f t="shared" si="65"/>
        <v/>
      </c>
    </row>
    <row r="4220" spans="1:2" x14ac:dyDescent="0.2">
      <c r="A4220" t="str">
        <f>IF(C4220&amp;G4220&amp;D4220&lt;&gt;'Funnel setup'!$K$3&amp;'Funnel setup'!$K$4&amp;'Funnel setup'!$K$6,".",IF(A4219=".",1,A4219+1))</f>
        <v>.</v>
      </c>
      <c r="B4220" s="244" t="str">
        <f t="shared" si="65"/>
        <v/>
      </c>
    </row>
    <row r="4221" spans="1:2" x14ac:dyDescent="0.2">
      <c r="A4221" t="str">
        <f>IF(C4221&amp;G4221&amp;D4221&lt;&gt;'Funnel setup'!$K$3&amp;'Funnel setup'!$K$4&amp;'Funnel setup'!$K$6,".",IF(A4220=".",1,A4220+1))</f>
        <v>.</v>
      </c>
      <c r="B4221" s="244" t="str">
        <f t="shared" si="65"/>
        <v/>
      </c>
    </row>
    <row r="4222" spans="1:2" x14ac:dyDescent="0.2">
      <c r="A4222" t="str">
        <f>IF(C4222&amp;G4222&amp;D4222&lt;&gt;'Funnel setup'!$K$3&amp;'Funnel setup'!$K$4&amp;'Funnel setup'!$K$6,".",IF(A4221=".",1,A4221+1))</f>
        <v>.</v>
      </c>
      <c r="B4222" s="244" t="str">
        <f t="shared" si="65"/>
        <v/>
      </c>
    </row>
    <row r="4223" spans="1:2" x14ac:dyDescent="0.2">
      <c r="A4223" t="str">
        <f>IF(C4223&amp;G4223&amp;D4223&lt;&gt;'Funnel setup'!$K$3&amp;'Funnel setup'!$K$4&amp;'Funnel setup'!$K$6,".",IF(A4222=".",1,A4222+1))</f>
        <v>.</v>
      </c>
      <c r="B4223" s="244" t="str">
        <f t="shared" si="65"/>
        <v/>
      </c>
    </row>
    <row r="4224" spans="1:2" x14ac:dyDescent="0.2">
      <c r="A4224" t="str">
        <f>IF(C4224&amp;G4224&amp;D4224&lt;&gt;'Funnel setup'!$K$3&amp;'Funnel setup'!$K$4&amp;'Funnel setup'!$K$6,".",IF(A4223=".",1,A4223+1))</f>
        <v>.</v>
      </c>
      <c r="B4224" s="244" t="str">
        <f t="shared" si="65"/>
        <v/>
      </c>
    </row>
    <row r="4225" spans="1:2" x14ac:dyDescent="0.2">
      <c r="A4225" t="str">
        <f>IF(C4225&amp;G4225&amp;D4225&lt;&gt;'Funnel setup'!$K$3&amp;'Funnel setup'!$K$4&amp;'Funnel setup'!$K$6,".",IF(A4224=".",1,A4224+1))</f>
        <v>.</v>
      </c>
      <c r="B4225" s="244" t="str">
        <f t="shared" si="65"/>
        <v/>
      </c>
    </row>
    <row r="4226" spans="1:2" x14ac:dyDescent="0.2">
      <c r="A4226" t="str">
        <f>IF(C4226&amp;G4226&amp;D4226&lt;&gt;'Funnel setup'!$K$3&amp;'Funnel setup'!$K$4&amp;'Funnel setup'!$K$6,".",IF(A4225=".",1,A4225+1))</f>
        <v>.</v>
      </c>
      <c r="B4226" s="244" t="str">
        <f t="shared" ref="B4226:B4289" si="66">C4226&amp;D4226&amp;F4226&amp;G4226</f>
        <v/>
      </c>
    </row>
    <row r="4227" spans="1:2" x14ac:dyDescent="0.2">
      <c r="A4227" t="str">
        <f>IF(C4227&amp;G4227&amp;D4227&lt;&gt;'Funnel setup'!$K$3&amp;'Funnel setup'!$K$4&amp;'Funnel setup'!$K$6,".",IF(A4226=".",1,A4226+1))</f>
        <v>.</v>
      </c>
      <c r="B4227" s="244" t="str">
        <f t="shared" si="66"/>
        <v/>
      </c>
    </row>
    <row r="4228" spans="1:2" x14ac:dyDescent="0.2">
      <c r="A4228" t="str">
        <f>IF(C4228&amp;G4228&amp;D4228&lt;&gt;'Funnel setup'!$K$3&amp;'Funnel setup'!$K$4&amp;'Funnel setup'!$K$6,".",IF(A4227=".",1,A4227+1))</f>
        <v>.</v>
      </c>
      <c r="B4228" s="244" t="str">
        <f t="shared" si="66"/>
        <v/>
      </c>
    </row>
    <row r="4229" spans="1:2" x14ac:dyDescent="0.2">
      <c r="A4229" t="str">
        <f>IF(C4229&amp;G4229&amp;D4229&lt;&gt;'Funnel setup'!$K$3&amp;'Funnel setup'!$K$4&amp;'Funnel setup'!$K$6,".",IF(A4228=".",1,A4228+1))</f>
        <v>.</v>
      </c>
      <c r="B4229" s="244" t="str">
        <f t="shared" si="66"/>
        <v/>
      </c>
    </row>
    <row r="4230" spans="1:2" x14ac:dyDescent="0.2">
      <c r="A4230" t="str">
        <f>IF(C4230&amp;G4230&amp;D4230&lt;&gt;'Funnel setup'!$K$3&amp;'Funnel setup'!$K$4&amp;'Funnel setup'!$K$6,".",IF(A4229=".",1,A4229+1))</f>
        <v>.</v>
      </c>
      <c r="B4230" s="244" t="str">
        <f t="shared" si="66"/>
        <v/>
      </c>
    </row>
    <row r="4231" spans="1:2" x14ac:dyDescent="0.2">
      <c r="A4231" t="str">
        <f>IF(C4231&amp;G4231&amp;D4231&lt;&gt;'Funnel setup'!$K$3&amp;'Funnel setup'!$K$4&amp;'Funnel setup'!$K$6,".",IF(A4230=".",1,A4230+1))</f>
        <v>.</v>
      </c>
      <c r="B4231" s="244" t="str">
        <f t="shared" si="66"/>
        <v/>
      </c>
    </row>
    <row r="4232" spans="1:2" x14ac:dyDescent="0.2">
      <c r="A4232" t="str">
        <f>IF(C4232&amp;G4232&amp;D4232&lt;&gt;'Funnel setup'!$K$3&amp;'Funnel setup'!$K$4&amp;'Funnel setup'!$K$6,".",IF(A4231=".",1,A4231+1))</f>
        <v>.</v>
      </c>
      <c r="B4232" s="244" t="str">
        <f t="shared" si="66"/>
        <v/>
      </c>
    </row>
    <row r="4233" spans="1:2" x14ac:dyDescent="0.2">
      <c r="A4233" t="str">
        <f>IF(C4233&amp;G4233&amp;D4233&lt;&gt;'Funnel setup'!$K$3&amp;'Funnel setup'!$K$4&amp;'Funnel setup'!$K$6,".",IF(A4232=".",1,A4232+1))</f>
        <v>.</v>
      </c>
      <c r="B4233" s="244" t="str">
        <f t="shared" si="66"/>
        <v/>
      </c>
    </row>
    <row r="4234" spans="1:2" x14ac:dyDescent="0.2">
      <c r="A4234" t="str">
        <f>IF(C4234&amp;G4234&amp;D4234&lt;&gt;'Funnel setup'!$K$3&amp;'Funnel setup'!$K$4&amp;'Funnel setup'!$K$6,".",IF(A4233=".",1,A4233+1))</f>
        <v>.</v>
      </c>
      <c r="B4234" s="244" t="str">
        <f t="shared" si="66"/>
        <v/>
      </c>
    </row>
    <row r="4235" spans="1:2" x14ac:dyDescent="0.2">
      <c r="A4235" t="str">
        <f>IF(C4235&amp;G4235&amp;D4235&lt;&gt;'Funnel setup'!$K$3&amp;'Funnel setup'!$K$4&amp;'Funnel setup'!$K$6,".",IF(A4234=".",1,A4234+1))</f>
        <v>.</v>
      </c>
      <c r="B4235" s="244" t="str">
        <f t="shared" si="66"/>
        <v/>
      </c>
    </row>
    <row r="4236" spans="1:2" x14ac:dyDescent="0.2">
      <c r="A4236" t="str">
        <f>IF(C4236&amp;G4236&amp;D4236&lt;&gt;'Funnel setup'!$K$3&amp;'Funnel setup'!$K$4&amp;'Funnel setup'!$K$6,".",IF(A4235=".",1,A4235+1))</f>
        <v>.</v>
      </c>
      <c r="B4236" s="244" t="str">
        <f t="shared" si="66"/>
        <v/>
      </c>
    </row>
    <row r="4237" spans="1:2" x14ac:dyDescent="0.2">
      <c r="A4237" t="str">
        <f>IF(C4237&amp;G4237&amp;D4237&lt;&gt;'Funnel setup'!$K$3&amp;'Funnel setup'!$K$4&amp;'Funnel setup'!$K$6,".",IF(A4236=".",1,A4236+1))</f>
        <v>.</v>
      </c>
      <c r="B4237" s="244" t="str">
        <f t="shared" si="66"/>
        <v/>
      </c>
    </row>
    <row r="4238" spans="1:2" x14ac:dyDescent="0.2">
      <c r="A4238" t="str">
        <f>IF(C4238&amp;G4238&amp;D4238&lt;&gt;'Funnel setup'!$K$3&amp;'Funnel setup'!$K$4&amp;'Funnel setup'!$K$6,".",IF(A4237=".",1,A4237+1))</f>
        <v>.</v>
      </c>
      <c r="B4238" s="244" t="str">
        <f t="shared" si="66"/>
        <v/>
      </c>
    </row>
    <row r="4239" spans="1:2" x14ac:dyDescent="0.2">
      <c r="A4239" t="str">
        <f>IF(C4239&amp;G4239&amp;D4239&lt;&gt;'Funnel setup'!$K$3&amp;'Funnel setup'!$K$4&amp;'Funnel setup'!$K$6,".",IF(A4238=".",1,A4238+1))</f>
        <v>.</v>
      </c>
      <c r="B4239" s="244" t="str">
        <f t="shared" si="66"/>
        <v/>
      </c>
    </row>
    <row r="4240" spans="1:2" x14ac:dyDescent="0.2">
      <c r="A4240" t="str">
        <f>IF(C4240&amp;G4240&amp;D4240&lt;&gt;'Funnel setup'!$K$3&amp;'Funnel setup'!$K$4&amp;'Funnel setup'!$K$6,".",IF(A4239=".",1,A4239+1))</f>
        <v>.</v>
      </c>
      <c r="B4240" s="244" t="str">
        <f t="shared" si="66"/>
        <v/>
      </c>
    </row>
    <row r="4241" spans="1:2" x14ac:dyDescent="0.2">
      <c r="A4241" t="str">
        <f>IF(C4241&amp;G4241&amp;D4241&lt;&gt;'Funnel setup'!$K$3&amp;'Funnel setup'!$K$4&amp;'Funnel setup'!$K$6,".",IF(A4240=".",1,A4240+1))</f>
        <v>.</v>
      </c>
      <c r="B4241" s="244" t="str">
        <f t="shared" si="66"/>
        <v/>
      </c>
    </row>
    <row r="4242" spans="1:2" x14ac:dyDescent="0.2">
      <c r="A4242" t="str">
        <f>IF(C4242&amp;G4242&amp;D4242&lt;&gt;'Funnel setup'!$K$3&amp;'Funnel setup'!$K$4&amp;'Funnel setup'!$K$6,".",IF(A4241=".",1,A4241+1))</f>
        <v>.</v>
      </c>
      <c r="B4242" s="244" t="str">
        <f t="shared" si="66"/>
        <v/>
      </c>
    </row>
    <row r="4243" spans="1:2" x14ac:dyDescent="0.2">
      <c r="A4243" t="str">
        <f>IF(C4243&amp;G4243&amp;D4243&lt;&gt;'Funnel setup'!$K$3&amp;'Funnel setup'!$K$4&amp;'Funnel setup'!$K$6,".",IF(A4242=".",1,A4242+1))</f>
        <v>.</v>
      </c>
      <c r="B4243" s="244" t="str">
        <f t="shared" si="66"/>
        <v/>
      </c>
    </row>
    <row r="4244" spans="1:2" x14ac:dyDescent="0.2">
      <c r="A4244" t="str">
        <f>IF(C4244&amp;G4244&amp;D4244&lt;&gt;'Funnel setup'!$K$3&amp;'Funnel setup'!$K$4&amp;'Funnel setup'!$K$6,".",IF(A4243=".",1,A4243+1))</f>
        <v>.</v>
      </c>
      <c r="B4244" s="244" t="str">
        <f t="shared" si="66"/>
        <v/>
      </c>
    </row>
    <row r="4245" spans="1:2" x14ac:dyDescent="0.2">
      <c r="A4245" t="str">
        <f>IF(C4245&amp;G4245&amp;D4245&lt;&gt;'Funnel setup'!$K$3&amp;'Funnel setup'!$K$4&amp;'Funnel setup'!$K$6,".",IF(A4244=".",1,A4244+1))</f>
        <v>.</v>
      </c>
      <c r="B4245" s="244" t="str">
        <f t="shared" si="66"/>
        <v/>
      </c>
    </row>
    <row r="4246" spans="1:2" x14ac:dyDescent="0.2">
      <c r="A4246" t="str">
        <f>IF(C4246&amp;G4246&amp;D4246&lt;&gt;'Funnel setup'!$K$3&amp;'Funnel setup'!$K$4&amp;'Funnel setup'!$K$6,".",IF(A4245=".",1,A4245+1))</f>
        <v>.</v>
      </c>
      <c r="B4246" s="244" t="str">
        <f t="shared" si="66"/>
        <v/>
      </c>
    </row>
    <row r="4247" spans="1:2" x14ac:dyDescent="0.2">
      <c r="A4247" t="str">
        <f>IF(C4247&amp;G4247&amp;D4247&lt;&gt;'Funnel setup'!$K$3&amp;'Funnel setup'!$K$4&amp;'Funnel setup'!$K$6,".",IF(A4246=".",1,A4246+1))</f>
        <v>.</v>
      </c>
      <c r="B4247" s="244" t="str">
        <f t="shared" si="66"/>
        <v/>
      </c>
    </row>
    <row r="4248" spans="1:2" x14ac:dyDescent="0.2">
      <c r="A4248" t="str">
        <f>IF(C4248&amp;G4248&amp;D4248&lt;&gt;'Funnel setup'!$K$3&amp;'Funnel setup'!$K$4&amp;'Funnel setup'!$K$6,".",IF(A4247=".",1,A4247+1))</f>
        <v>.</v>
      </c>
      <c r="B4248" s="244" t="str">
        <f t="shared" si="66"/>
        <v/>
      </c>
    </row>
    <row r="4249" spans="1:2" x14ac:dyDescent="0.2">
      <c r="A4249" t="str">
        <f>IF(C4249&amp;G4249&amp;D4249&lt;&gt;'Funnel setup'!$K$3&amp;'Funnel setup'!$K$4&amp;'Funnel setup'!$K$6,".",IF(A4248=".",1,A4248+1))</f>
        <v>.</v>
      </c>
      <c r="B4249" s="244" t="str">
        <f t="shared" si="66"/>
        <v/>
      </c>
    </row>
    <row r="4250" spans="1:2" x14ac:dyDescent="0.2">
      <c r="A4250" t="str">
        <f>IF(C4250&amp;G4250&amp;D4250&lt;&gt;'Funnel setup'!$K$3&amp;'Funnel setup'!$K$4&amp;'Funnel setup'!$K$6,".",IF(A4249=".",1,A4249+1))</f>
        <v>.</v>
      </c>
      <c r="B4250" s="244" t="str">
        <f t="shared" si="66"/>
        <v/>
      </c>
    </row>
    <row r="4251" spans="1:2" x14ac:dyDescent="0.2">
      <c r="A4251" t="str">
        <f>IF(C4251&amp;G4251&amp;D4251&lt;&gt;'Funnel setup'!$K$3&amp;'Funnel setup'!$K$4&amp;'Funnel setup'!$K$6,".",IF(A4250=".",1,A4250+1))</f>
        <v>.</v>
      </c>
      <c r="B4251" s="244" t="str">
        <f t="shared" si="66"/>
        <v/>
      </c>
    </row>
    <row r="4252" spans="1:2" x14ac:dyDescent="0.2">
      <c r="A4252" t="str">
        <f>IF(C4252&amp;G4252&amp;D4252&lt;&gt;'Funnel setup'!$K$3&amp;'Funnel setup'!$K$4&amp;'Funnel setup'!$K$6,".",IF(A4251=".",1,A4251+1))</f>
        <v>.</v>
      </c>
      <c r="B4252" s="244" t="str">
        <f t="shared" si="66"/>
        <v/>
      </c>
    </row>
    <row r="4253" spans="1:2" x14ac:dyDescent="0.2">
      <c r="A4253" t="str">
        <f>IF(C4253&amp;G4253&amp;D4253&lt;&gt;'Funnel setup'!$K$3&amp;'Funnel setup'!$K$4&amp;'Funnel setup'!$K$6,".",IF(A4252=".",1,A4252+1))</f>
        <v>.</v>
      </c>
      <c r="B4253" s="244" t="str">
        <f t="shared" si="66"/>
        <v/>
      </c>
    </row>
    <row r="4254" spans="1:2" x14ac:dyDescent="0.2">
      <c r="A4254" t="str">
        <f>IF(C4254&amp;G4254&amp;D4254&lt;&gt;'Funnel setup'!$K$3&amp;'Funnel setup'!$K$4&amp;'Funnel setup'!$K$6,".",IF(A4253=".",1,A4253+1))</f>
        <v>.</v>
      </c>
      <c r="B4254" s="244" t="str">
        <f t="shared" si="66"/>
        <v/>
      </c>
    </row>
    <row r="4255" spans="1:2" x14ac:dyDescent="0.2">
      <c r="A4255" t="str">
        <f>IF(C4255&amp;G4255&amp;D4255&lt;&gt;'Funnel setup'!$K$3&amp;'Funnel setup'!$K$4&amp;'Funnel setup'!$K$6,".",IF(A4254=".",1,A4254+1))</f>
        <v>.</v>
      </c>
      <c r="B4255" s="244" t="str">
        <f t="shared" si="66"/>
        <v/>
      </c>
    </row>
    <row r="4256" spans="1:2" x14ac:dyDescent="0.2">
      <c r="A4256" t="str">
        <f>IF(C4256&amp;G4256&amp;D4256&lt;&gt;'Funnel setup'!$K$3&amp;'Funnel setup'!$K$4&amp;'Funnel setup'!$K$6,".",IF(A4255=".",1,A4255+1))</f>
        <v>.</v>
      </c>
      <c r="B4256" s="244" t="str">
        <f t="shared" si="66"/>
        <v/>
      </c>
    </row>
    <row r="4257" spans="1:2" x14ac:dyDescent="0.2">
      <c r="A4257" t="str">
        <f>IF(C4257&amp;G4257&amp;D4257&lt;&gt;'Funnel setup'!$K$3&amp;'Funnel setup'!$K$4&amp;'Funnel setup'!$K$6,".",IF(A4256=".",1,A4256+1))</f>
        <v>.</v>
      </c>
      <c r="B4257" s="244" t="str">
        <f t="shared" si="66"/>
        <v/>
      </c>
    </row>
    <row r="4258" spans="1:2" x14ac:dyDescent="0.2">
      <c r="A4258" t="str">
        <f>IF(C4258&amp;G4258&amp;D4258&lt;&gt;'Funnel setup'!$K$3&amp;'Funnel setup'!$K$4&amp;'Funnel setup'!$K$6,".",IF(A4257=".",1,A4257+1))</f>
        <v>.</v>
      </c>
      <c r="B4258" s="244" t="str">
        <f t="shared" si="66"/>
        <v/>
      </c>
    </row>
    <row r="4259" spans="1:2" x14ac:dyDescent="0.2">
      <c r="A4259" t="str">
        <f>IF(C4259&amp;G4259&amp;D4259&lt;&gt;'Funnel setup'!$K$3&amp;'Funnel setup'!$K$4&amp;'Funnel setup'!$K$6,".",IF(A4258=".",1,A4258+1))</f>
        <v>.</v>
      </c>
      <c r="B4259" s="244" t="str">
        <f t="shared" si="66"/>
        <v/>
      </c>
    </row>
    <row r="4260" spans="1:2" x14ac:dyDescent="0.2">
      <c r="A4260" t="str">
        <f>IF(C4260&amp;G4260&amp;D4260&lt;&gt;'Funnel setup'!$K$3&amp;'Funnel setup'!$K$4&amp;'Funnel setup'!$K$6,".",IF(A4259=".",1,A4259+1))</f>
        <v>.</v>
      </c>
      <c r="B4260" s="244" t="str">
        <f t="shared" si="66"/>
        <v/>
      </c>
    </row>
    <row r="4261" spans="1:2" x14ac:dyDescent="0.2">
      <c r="A4261" t="str">
        <f>IF(C4261&amp;G4261&amp;D4261&lt;&gt;'Funnel setup'!$K$3&amp;'Funnel setup'!$K$4&amp;'Funnel setup'!$K$6,".",IF(A4260=".",1,A4260+1))</f>
        <v>.</v>
      </c>
      <c r="B4261" s="244" t="str">
        <f t="shared" si="66"/>
        <v/>
      </c>
    </row>
    <row r="4262" spans="1:2" x14ac:dyDescent="0.2">
      <c r="A4262" t="str">
        <f>IF(C4262&amp;G4262&amp;D4262&lt;&gt;'Funnel setup'!$K$3&amp;'Funnel setup'!$K$4&amp;'Funnel setup'!$K$6,".",IF(A4261=".",1,A4261+1))</f>
        <v>.</v>
      </c>
      <c r="B4262" s="244" t="str">
        <f t="shared" si="66"/>
        <v/>
      </c>
    </row>
    <row r="4263" spans="1:2" x14ac:dyDescent="0.2">
      <c r="A4263" t="str">
        <f>IF(C4263&amp;G4263&amp;D4263&lt;&gt;'Funnel setup'!$K$3&amp;'Funnel setup'!$K$4&amp;'Funnel setup'!$K$6,".",IF(A4262=".",1,A4262+1))</f>
        <v>.</v>
      </c>
      <c r="B4263" s="244" t="str">
        <f t="shared" si="66"/>
        <v/>
      </c>
    </row>
    <row r="4264" spans="1:2" x14ac:dyDescent="0.2">
      <c r="A4264" t="str">
        <f>IF(C4264&amp;G4264&amp;D4264&lt;&gt;'Funnel setup'!$K$3&amp;'Funnel setup'!$K$4&amp;'Funnel setup'!$K$6,".",IF(A4263=".",1,A4263+1))</f>
        <v>.</v>
      </c>
      <c r="B4264" s="244" t="str">
        <f t="shared" si="66"/>
        <v/>
      </c>
    </row>
    <row r="4265" spans="1:2" x14ac:dyDescent="0.2">
      <c r="A4265" t="str">
        <f>IF(C4265&amp;G4265&amp;D4265&lt;&gt;'Funnel setup'!$K$3&amp;'Funnel setup'!$K$4&amp;'Funnel setup'!$K$6,".",IF(A4264=".",1,A4264+1))</f>
        <v>.</v>
      </c>
      <c r="B4265" s="244" t="str">
        <f t="shared" si="66"/>
        <v/>
      </c>
    </row>
    <row r="4266" spans="1:2" x14ac:dyDescent="0.2">
      <c r="A4266" t="str">
        <f>IF(C4266&amp;G4266&amp;D4266&lt;&gt;'Funnel setup'!$K$3&amp;'Funnel setup'!$K$4&amp;'Funnel setup'!$K$6,".",IF(A4265=".",1,A4265+1))</f>
        <v>.</v>
      </c>
      <c r="B4266" s="244" t="str">
        <f t="shared" si="66"/>
        <v/>
      </c>
    </row>
    <row r="4267" spans="1:2" x14ac:dyDescent="0.2">
      <c r="A4267" t="str">
        <f>IF(C4267&amp;G4267&amp;D4267&lt;&gt;'Funnel setup'!$K$3&amp;'Funnel setup'!$K$4&amp;'Funnel setup'!$K$6,".",IF(A4266=".",1,A4266+1))</f>
        <v>.</v>
      </c>
      <c r="B4267" s="244" t="str">
        <f t="shared" si="66"/>
        <v/>
      </c>
    </row>
    <row r="4268" spans="1:2" x14ac:dyDescent="0.2">
      <c r="A4268" t="str">
        <f>IF(C4268&amp;G4268&amp;D4268&lt;&gt;'Funnel setup'!$K$3&amp;'Funnel setup'!$K$4&amp;'Funnel setup'!$K$6,".",IF(A4267=".",1,A4267+1))</f>
        <v>.</v>
      </c>
      <c r="B4268" s="244" t="str">
        <f t="shared" si="66"/>
        <v/>
      </c>
    </row>
    <row r="4269" spans="1:2" x14ac:dyDescent="0.2">
      <c r="A4269" t="str">
        <f>IF(C4269&amp;G4269&amp;D4269&lt;&gt;'Funnel setup'!$K$3&amp;'Funnel setup'!$K$4&amp;'Funnel setup'!$K$6,".",IF(A4268=".",1,A4268+1))</f>
        <v>.</v>
      </c>
      <c r="B4269" s="244" t="str">
        <f t="shared" si="66"/>
        <v/>
      </c>
    </row>
    <row r="4270" spans="1:2" x14ac:dyDescent="0.2">
      <c r="A4270" t="str">
        <f>IF(C4270&amp;G4270&amp;D4270&lt;&gt;'Funnel setup'!$K$3&amp;'Funnel setup'!$K$4&amp;'Funnel setup'!$K$6,".",IF(A4269=".",1,A4269+1))</f>
        <v>.</v>
      </c>
      <c r="B4270" s="244" t="str">
        <f t="shared" si="66"/>
        <v/>
      </c>
    </row>
    <row r="4271" spans="1:2" x14ac:dyDescent="0.2">
      <c r="A4271" t="str">
        <f>IF(C4271&amp;G4271&amp;D4271&lt;&gt;'Funnel setup'!$K$3&amp;'Funnel setup'!$K$4&amp;'Funnel setup'!$K$6,".",IF(A4270=".",1,A4270+1))</f>
        <v>.</v>
      </c>
      <c r="B4271" s="244" t="str">
        <f t="shared" si="66"/>
        <v/>
      </c>
    </row>
    <row r="4272" spans="1:2" x14ac:dyDescent="0.2">
      <c r="A4272" t="str">
        <f>IF(C4272&amp;G4272&amp;D4272&lt;&gt;'Funnel setup'!$K$3&amp;'Funnel setup'!$K$4&amp;'Funnel setup'!$K$6,".",IF(A4271=".",1,A4271+1))</f>
        <v>.</v>
      </c>
      <c r="B4272" s="244" t="str">
        <f t="shared" si="66"/>
        <v/>
      </c>
    </row>
    <row r="4273" spans="1:2" x14ac:dyDescent="0.2">
      <c r="A4273" t="str">
        <f>IF(C4273&amp;G4273&amp;D4273&lt;&gt;'Funnel setup'!$K$3&amp;'Funnel setup'!$K$4&amp;'Funnel setup'!$K$6,".",IF(A4272=".",1,A4272+1))</f>
        <v>.</v>
      </c>
      <c r="B4273" s="244" t="str">
        <f t="shared" si="66"/>
        <v/>
      </c>
    </row>
    <row r="4274" spans="1:2" x14ac:dyDescent="0.2">
      <c r="A4274" t="str">
        <f>IF(C4274&amp;G4274&amp;D4274&lt;&gt;'Funnel setup'!$K$3&amp;'Funnel setup'!$K$4&amp;'Funnel setup'!$K$6,".",IF(A4273=".",1,A4273+1))</f>
        <v>.</v>
      </c>
      <c r="B4274" s="244" t="str">
        <f t="shared" si="66"/>
        <v/>
      </c>
    </row>
    <row r="4275" spans="1:2" x14ac:dyDescent="0.2">
      <c r="A4275" t="str">
        <f>IF(C4275&amp;G4275&amp;D4275&lt;&gt;'Funnel setup'!$K$3&amp;'Funnel setup'!$K$4&amp;'Funnel setup'!$K$6,".",IF(A4274=".",1,A4274+1))</f>
        <v>.</v>
      </c>
      <c r="B4275" s="244" t="str">
        <f t="shared" si="66"/>
        <v/>
      </c>
    </row>
    <row r="4276" spans="1:2" x14ac:dyDescent="0.2">
      <c r="A4276" t="str">
        <f>IF(C4276&amp;G4276&amp;D4276&lt;&gt;'Funnel setup'!$K$3&amp;'Funnel setup'!$K$4&amp;'Funnel setup'!$K$6,".",IF(A4275=".",1,A4275+1))</f>
        <v>.</v>
      </c>
      <c r="B4276" s="244" t="str">
        <f t="shared" si="66"/>
        <v/>
      </c>
    </row>
    <row r="4277" spans="1:2" x14ac:dyDescent="0.2">
      <c r="A4277" t="str">
        <f>IF(C4277&amp;G4277&amp;D4277&lt;&gt;'Funnel setup'!$K$3&amp;'Funnel setup'!$K$4&amp;'Funnel setup'!$K$6,".",IF(A4276=".",1,A4276+1))</f>
        <v>.</v>
      </c>
      <c r="B4277" s="244" t="str">
        <f t="shared" si="66"/>
        <v/>
      </c>
    </row>
    <row r="4278" spans="1:2" x14ac:dyDescent="0.2">
      <c r="A4278" t="str">
        <f>IF(C4278&amp;G4278&amp;D4278&lt;&gt;'Funnel setup'!$K$3&amp;'Funnel setup'!$K$4&amp;'Funnel setup'!$K$6,".",IF(A4277=".",1,A4277+1))</f>
        <v>.</v>
      </c>
      <c r="B4278" s="244" t="str">
        <f t="shared" si="66"/>
        <v/>
      </c>
    </row>
    <row r="4279" spans="1:2" x14ac:dyDescent="0.2">
      <c r="A4279" t="str">
        <f>IF(C4279&amp;G4279&amp;D4279&lt;&gt;'Funnel setup'!$K$3&amp;'Funnel setup'!$K$4&amp;'Funnel setup'!$K$6,".",IF(A4278=".",1,A4278+1))</f>
        <v>.</v>
      </c>
      <c r="B4279" s="244" t="str">
        <f t="shared" si="66"/>
        <v/>
      </c>
    </row>
    <row r="4280" spans="1:2" x14ac:dyDescent="0.2">
      <c r="A4280" t="str">
        <f>IF(C4280&amp;G4280&amp;D4280&lt;&gt;'Funnel setup'!$K$3&amp;'Funnel setup'!$K$4&amp;'Funnel setup'!$K$6,".",IF(A4279=".",1,A4279+1))</f>
        <v>.</v>
      </c>
      <c r="B4280" s="244" t="str">
        <f t="shared" si="66"/>
        <v/>
      </c>
    </row>
    <row r="4281" spans="1:2" x14ac:dyDescent="0.2">
      <c r="A4281" t="str">
        <f>IF(C4281&amp;G4281&amp;D4281&lt;&gt;'Funnel setup'!$K$3&amp;'Funnel setup'!$K$4&amp;'Funnel setup'!$K$6,".",IF(A4280=".",1,A4280+1))</f>
        <v>.</v>
      </c>
      <c r="B4281" s="244" t="str">
        <f t="shared" si="66"/>
        <v/>
      </c>
    </row>
    <row r="4282" spans="1:2" x14ac:dyDescent="0.2">
      <c r="A4282" t="str">
        <f>IF(C4282&amp;G4282&amp;D4282&lt;&gt;'Funnel setup'!$K$3&amp;'Funnel setup'!$K$4&amp;'Funnel setup'!$K$6,".",IF(A4281=".",1,A4281+1))</f>
        <v>.</v>
      </c>
      <c r="B4282" s="244" t="str">
        <f t="shared" si="66"/>
        <v/>
      </c>
    </row>
    <row r="4283" spans="1:2" x14ac:dyDescent="0.2">
      <c r="A4283" t="str">
        <f>IF(C4283&amp;G4283&amp;D4283&lt;&gt;'Funnel setup'!$K$3&amp;'Funnel setup'!$K$4&amp;'Funnel setup'!$K$6,".",IF(A4282=".",1,A4282+1))</f>
        <v>.</v>
      </c>
      <c r="B4283" s="244" t="str">
        <f t="shared" si="66"/>
        <v/>
      </c>
    </row>
    <row r="4284" spans="1:2" x14ac:dyDescent="0.2">
      <c r="A4284" t="str">
        <f>IF(C4284&amp;G4284&amp;D4284&lt;&gt;'Funnel setup'!$K$3&amp;'Funnel setup'!$K$4&amp;'Funnel setup'!$K$6,".",IF(A4283=".",1,A4283+1))</f>
        <v>.</v>
      </c>
      <c r="B4284" s="244" t="str">
        <f t="shared" si="66"/>
        <v/>
      </c>
    </row>
    <row r="4285" spans="1:2" x14ac:dyDescent="0.2">
      <c r="A4285" t="str">
        <f>IF(C4285&amp;G4285&amp;D4285&lt;&gt;'Funnel setup'!$K$3&amp;'Funnel setup'!$K$4&amp;'Funnel setup'!$K$6,".",IF(A4284=".",1,A4284+1))</f>
        <v>.</v>
      </c>
      <c r="B4285" s="244" t="str">
        <f t="shared" si="66"/>
        <v/>
      </c>
    </row>
    <row r="4286" spans="1:2" x14ac:dyDescent="0.2">
      <c r="A4286" t="str">
        <f>IF(C4286&amp;G4286&amp;D4286&lt;&gt;'Funnel setup'!$K$3&amp;'Funnel setup'!$K$4&amp;'Funnel setup'!$K$6,".",IF(A4285=".",1,A4285+1))</f>
        <v>.</v>
      </c>
      <c r="B4286" s="244" t="str">
        <f t="shared" si="66"/>
        <v/>
      </c>
    </row>
    <row r="4287" spans="1:2" x14ac:dyDescent="0.2">
      <c r="A4287" t="str">
        <f>IF(C4287&amp;G4287&amp;D4287&lt;&gt;'Funnel setup'!$K$3&amp;'Funnel setup'!$K$4&amp;'Funnel setup'!$K$6,".",IF(A4286=".",1,A4286+1))</f>
        <v>.</v>
      </c>
      <c r="B4287" s="244" t="str">
        <f t="shared" si="66"/>
        <v/>
      </c>
    </row>
    <row r="4288" spans="1:2" x14ac:dyDescent="0.2">
      <c r="A4288" t="str">
        <f>IF(C4288&amp;G4288&amp;D4288&lt;&gt;'Funnel setup'!$K$3&amp;'Funnel setup'!$K$4&amp;'Funnel setup'!$K$6,".",IF(A4287=".",1,A4287+1))</f>
        <v>.</v>
      </c>
      <c r="B4288" s="244" t="str">
        <f t="shared" si="66"/>
        <v/>
      </c>
    </row>
    <row r="4289" spans="1:2" x14ac:dyDescent="0.2">
      <c r="A4289" t="str">
        <f>IF(C4289&amp;G4289&amp;D4289&lt;&gt;'Funnel setup'!$K$3&amp;'Funnel setup'!$K$4&amp;'Funnel setup'!$K$6,".",IF(A4288=".",1,A4288+1))</f>
        <v>.</v>
      </c>
      <c r="B4289" s="244" t="str">
        <f t="shared" si="66"/>
        <v/>
      </c>
    </row>
    <row r="4290" spans="1:2" x14ac:dyDescent="0.2">
      <c r="A4290" t="str">
        <f>IF(C4290&amp;G4290&amp;D4290&lt;&gt;'Funnel setup'!$K$3&amp;'Funnel setup'!$K$4&amp;'Funnel setup'!$K$6,".",IF(A4289=".",1,A4289+1))</f>
        <v>.</v>
      </c>
      <c r="B4290" s="244" t="str">
        <f t="shared" ref="B4290:B4353" si="67">C4290&amp;D4290&amp;F4290&amp;G4290</f>
        <v/>
      </c>
    </row>
    <row r="4291" spans="1:2" x14ac:dyDescent="0.2">
      <c r="A4291" t="str">
        <f>IF(C4291&amp;G4291&amp;D4291&lt;&gt;'Funnel setup'!$K$3&amp;'Funnel setup'!$K$4&amp;'Funnel setup'!$K$6,".",IF(A4290=".",1,A4290+1))</f>
        <v>.</v>
      </c>
      <c r="B4291" s="244" t="str">
        <f t="shared" si="67"/>
        <v/>
      </c>
    </row>
    <row r="4292" spans="1:2" x14ac:dyDescent="0.2">
      <c r="A4292" t="str">
        <f>IF(C4292&amp;G4292&amp;D4292&lt;&gt;'Funnel setup'!$K$3&amp;'Funnel setup'!$K$4&amp;'Funnel setup'!$K$6,".",IF(A4291=".",1,A4291+1))</f>
        <v>.</v>
      </c>
      <c r="B4292" s="244" t="str">
        <f t="shared" si="67"/>
        <v/>
      </c>
    </row>
    <row r="4293" spans="1:2" x14ac:dyDescent="0.2">
      <c r="A4293" t="str">
        <f>IF(C4293&amp;G4293&amp;D4293&lt;&gt;'Funnel setup'!$K$3&amp;'Funnel setup'!$K$4&amp;'Funnel setup'!$K$6,".",IF(A4292=".",1,A4292+1))</f>
        <v>.</v>
      </c>
      <c r="B4293" s="244" t="str">
        <f t="shared" si="67"/>
        <v/>
      </c>
    </row>
    <row r="4294" spans="1:2" x14ac:dyDescent="0.2">
      <c r="A4294" t="str">
        <f>IF(C4294&amp;G4294&amp;D4294&lt;&gt;'Funnel setup'!$K$3&amp;'Funnel setup'!$K$4&amp;'Funnel setup'!$K$6,".",IF(A4293=".",1,A4293+1))</f>
        <v>.</v>
      </c>
      <c r="B4294" s="244" t="str">
        <f t="shared" si="67"/>
        <v/>
      </c>
    </row>
    <row r="4295" spans="1:2" x14ac:dyDescent="0.2">
      <c r="A4295" t="str">
        <f>IF(C4295&amp;G4295&amp;D4295&lt;&gt;'Funnel setup'!$K$3&amp;'Funnel setup'!$K$4&amp;'Funnel setup'!$K$6,".",IF(A4294=".",1,A4294+1))</f>
        <v>.</v>
      </c>
      <c r="B4295" s="244" t="str">
        <f t="shared" si="67"/>
        <v/>
      </c>
    </row>
    <row r="4296" spans="1:2" x14ac:dyDescent="0.2">
      <c r="A4296" t="str">
        <f>IF(C4296&amp;G4296&amp;D4296&lt;&gt;'Funnel setup'!$K$3&amp;'Funnel setup'!$K$4&amp;'Funnel setup'!$K$6,".",IF(A4295=".",1,A4295+1))</f>
        <v>.</v>
      </c>
      <c r="B4296" s="244" t="str">
        <f t="shared" si="67"/>
        <v/>
      </c>
    </row>
    <row r="4297" spans="1:2" x14ac:dyDescent="0.2">
      <c r="A4297" t="str">
        <f>IF(C4297&amp;G4297&amp;D4297&lt;&gt;'Funnel setup'!$K$3&amp;'Funnel setup'!$K$4&amp;'Funnel setup'!$K$6,".",IF(A4296=".",1,A4296+1))</f>
        <v>.</v>
      </c>
      <c r="B4297" s="244" t="str">
        <f t="shared" si="67"/>
        <v/>
      </c>
    </row>
    <row r="4298" spans="1:2" x14ac:dyDescent="0.2">
      <c r="A4298" t="str">
        <f>IF(C4298&amp;G4298&amp;D4298&lt;&gt;'Funnel setup'!$K$3&amp;'Funnel setup'!$K$4&amp;'Funnel setup'!$K$6,".",IF(A4297=".",1,A4297+1))</f>
        <v>.</v>
      </c>
      <c r="B4298" s="244" t="str">
        <f t="shared" si="67"/>
        <v/>
      </c>
    </row>
    <row r="4299" spans="1:2" x14ac:dyDescent="0.2">
      <c r="A4299" t="str">
        <f>IF(C4299&amp;G4299&amp;D4299&lt;&gt;'Funnel setup'!$K$3&amp;'Funnel setup'!$K$4&amp;'Funnel setup'!$K$6,".",IF(A4298=".",1,A4298+1))</f>
        <v>.</v>
      </c>
      <c r="B4299" s="244" t="str">
        <f t="shared" si="67"/>
        <v/>
      </c>
    </row>
    <row r="4300" spans="1:2" x14ac:dyDescent="0.2">
      <c r="A4300" t="str">
        <f>IF(C4300&amp;G4300&amp;D4300&lt;&gt;'Funnel setup'!$K$3&amp;'Funnel setup'!$K$4&amp;'Funnel setup'!$K$6,".",IF(A4299=".",1,A4299+1))</f>
        <v>.</v>
      </c>
      <c r="B4300" s="244" t="str">
        <f t="shared" si="67"/>
        <v/>
      </c>
    </row>
    <row r="4301" spans="1:2" x14ac:dyDescent="0.2">
      <c r="A4301" t="str">
        <f>IF(C4301&amp;G4301&amp;D4301&lt;&gt;'Funnel setup'!$K$3&amp;'Funnel setup'!$K$4&amp;'Funnel setup'!$K$6,".",IF(A4300=".",1,A4300+1))</f>
        <v>.</v>
      </c>
      <c r="B4301" s="244" t="str">
        <f t="shared" si="67"/>
        <v/>
      </c>
    </row>
    <row r="4302" spans="1:2" x14ac:dyDescent="0.2">
      <c r="A4302" t="str">
        <f>IF(C4302&amp;G4302&amp;D4302&lt;&gt;'Funnel setup'!$K$3&amp;'Funnel setup'!$K$4&amp;'Funnel setup'!$K$6,".",IF(A4301=".",1,A4301+1))</f>
        <v>.</v>
      </c>
      <c r="B4302" s="244" t="str">
        <f t="shared" si="67"/>
        <v/>
      </c>
    </row>
    <row r="4303" spans="1:2" x14ac:dyDescent="0.2">
      <c r="A4303" t="str">
        <f>IF(C4303&amp;G4303&amp;D4303&lt;&gt;'Funnel setup'!$K$3&amp;'Funnel setup'!$K$4&amp;'Funnel setup'!$K$6,".",IF(A4302=".",1,A4302+1))</f>
        <v>.</v>
      </c>
      <c r="B4303" s="244" t="str">
        <f t="shared" si="67"/>
        <v/>
      </c>
    </row>
    <row r="4304" spans="1:2" x14ac:dyDescent="0.2">
      <c r="A4304" t="str">
        <f>IF(C4304&amp;G4304&amp;D4304&lt;&gt;'Funnel setup'!$K$3&amp;'Funnel setup'!$K$4&amp;'Funnel setup'!$K$6,".",IF(A4303=".",1,A4303+1))</f>
        <v>.</v>
      </c>
      <c r="B4304" s="244" t="str">
        <f t="shared" si="67"/>
        <v/>
      </c>
    </row>
    <row r="4305" spans="1:2" x14ac:dyDescent="0.2">
      <c r="A4305" t="str">
        <f>IF(C4305&amp;G4305&amp;D4305&lt;&gt;'Funnel setup'!$K$3&amp;'Funnel setup'!$K$4&amp;'Funnel setup'!$K$6,".",IF(A4304=".",1,A4304+1))</f>
        <v>.</v>
      </c>
      <c r="B4305" s="244" t="str">
        <f t="shared" si="67"/>
        <v/>
      </c>
    </row>
    <row r="4306" spans="1:2" x14ac:dyDescent="0.2">
      <c r="A4306" t="str">
        <f>IF(C4306&amp;G4306&amp;D4306&lt;&gt;'Funnel setup'!$K$3&amp;'Funnel setup'!$K$4&amp;'Funnel setup'!$K$6,".",IF(A4305=".",1,A4305+1))</f>
        <v>.</v>
      </c>
      <c r="B4306" s="244" t="str">
        <f t="shared" si="67"/>
        <v/>
      </c>
    </row>
    <row r="4307" spans="1:2" x14ac:dyDescent="0.2">
      <c r="A4307" t="str">
        <f>IF(C4307&amp;G4307&amp;D4307&lt;&gt;'Funnel setup'!$K$3&amp;'Funnel setup'!$K$4&amp;'Funnel setup'!$K$6,".",IF(A4306=".",1,A4306+1))</f>
        <v>.</v>
      </c>
      <c r="B4307" s="244" t="str">
        <f t="shared" si="67"/>
        <v/>
      </c>
    </row>
    <row r="4308" spans="1:2" x14ac:dyDescent="0.2">
      <c r="A4308" t="str">
        <f>IF(C4308&amp;G4308&amp;D4308&lt;&gt;'Funnel setup'!$K$3&amp;'Funnel setup'!$K$4&amp;'Funnel setup'!$K$6,".",IF(A4307=".",1,A4307+1))</f>
        <v>.</v>
      </c>
      <c r="B4308" s="244" t="str">
        <f t="shared" si="67"/>
        <v/>
      </c>
    </row>
    <row r="4309" spans="1:2" x14ac:dyDescent="0.2">
      <c r="A4309" t="str">
        <f>IF(C4309&amp;G4309&amp;D4309&lt;&gt;'Funnel setup'!$K$3&amp;'Funnel setup'!$K$4&amp;'Funnel setup'!$K$6,".",IF(A4308=".",1,A4308+1))</f>
        <v>.</v>
      </c>
      <c r="B4309" s="244" t="str">
        <f t="shared" si="67"/>
        <v/>
      </c>
    </row>
    <row r="4310" spans="1:2" x14ac:dyDescent="0.2">
      <c r="A4310" t="str">
        <f>IF(C4310&amp;G4310&amp;D4310&lt;&gt;'Funnel setup'!$K$3&amp;'Funnel setup'!$K$4&amp;'Funnel setup'!$K$6,".",IF(A4309=".",1,A4309+1))</f>
        <v>.</v>
      </c>
      <c r="B4310" s="244" t="str">
        <f t="shared" si="67"/>
        <v/>
      </c>
    </row>
    <row r="4311" spans="1:2" x14ac:dyDescent="0.2">
      <c r="A4311" t="str">
        <f>IF(C4311&amp;G4311&amp;D4311&lt;&gt;'Funnel setup'!$K$3&amp;'Funnel setup'!$K$4&amp;'Funnel setup'!$K$6,".",IF(A4310=".",1,A4310+1))</f>
        <v>.</v>
      </c>
      <c r="B4311" s="244" t="str">
        <f t="shared" si="67"/>
        <v/>
      </c>
    </row>
    <row r="4312" spans="1:2" x14ac:dyDescent="0.2">
      <c r="A4312" t="str">
        <f>IF(C4312&amp;G4312&amp;D4312&lt;&gt;'Funnel setup'!$K$3&amp;'Funnel setup'!$K$4&amp;'Funnel setup'!$K$6,".",IF(A4311=".",1,A4311+1))</f>
        <v>.</v>
      </c>
      <c r="B4312" s="244" t="str">
        <f t="shared" si="67"/>
        <v/>
      </c>
    </row>
    <row r="4313" spans="1:2" x14ac:dyDescent="0.2">
      <c r="A4313" t="str">
        <f>IF(C4313&amp;G4313&amp;D4313&lt;&gt;'Funnel setup'!$K$3&amp;'Funnel setup'!$K$4&amp;'Funnel setup'!$K$6,".",IF(A4312=".",1,A4312+1))</f>
        <v>.</v>
      </c>
      <c r="B4313" s="244" t="str">
        <f t="shared" si="67"/>
        <v/>
      </c>
    </row>
    <row r="4314" spans="1:2" x14ac:dyDescent="0.2">
      <c r="A4314" t="str">
        <f>IF(C4314&amp;G4314&amp;D4314&lt;&gt;'Funnel setup'!$K$3&amp;'Funnel setup'!$K$4&amp;'Funnel setup'!$K$6,".",IF(A4313=".",1,A4313+1))</f>
        <v>.</v>
      </c>
      <c r="B4314" s="244" t="str">
        <f t="shared" si="67"/>
        <v/>
      </c>
    </row>
    <row r="4315" spans="1:2" x14ac:dyDescent="0.2">
      <c r="A4315" t="str">
        <f>IF(C4315&amp;G4315&amp;D4315&lt;&gt;'Funnel setup'!$K$3&amp;'Funnel setup'!$K$4&amp;'Funnel setup'!$K$6,".",IF(A4314=".",1,A4314+1))</f>
        <v>.</v>
      </c>
      <c r="B4315" s="244" t="str">
        <f t="shared" si="67"/>
        <v/>
      </c>
    </row>
    <row r="4316" spans="1:2" x14ac:dyDescent="0.2">
      <c r="A4316" t="str">
        <f>IF(C4316&amp;G4316&amp;D4316&lt;&gt;'Funnel setup'!$K$3&amp;'Funnel setup'!$K$4&amp;'Funnel setup'!$K$6,".",IF(A4315=".",1,A4315+1))</f>
        <v>.</v>
      </c>
      <c r="B4316" s="244" t="str">
        <f t="shared" si="67"/>
        <v/>
      </c>
    </row>
    <row r="4317" spans="1:2" x14ac:dyDescent="0.2">
      <c r="A4317" t="str">
        <f>IF(C4317&amp;G4317&amp;D4317&lt;&gt;'Funnel setup'!$K$3&amp;'Funnel setup'!$K$4&amp;'Funnel setup'!$K$6,".",IF(A4316=".",1,A4316+1))</f>
        <v>.</v>
      </c>
      <c r="B4317" s="244" t="str">
        <f t="shared" si="67"/>
        <v/>
      </c>
    </row>
    <row r="4318" spans="1:2" x14ac:dyDescent="0.2">
      <c r="A4318" t="str">
        <f>IF(C4318&amp;G4318&amp;D4318&lt;&gt;'Funnel setup'!$K$3&amp;'Funnel setup'!$K$4&amp;'Funnel setup'!$K$6,".",IF(A4317=".",1,A4317+1))</f>
        <v>.</v>
      </c>
      <c r="B4318" s="244" t="str">
        <f t="shared" si="67"/>
        <v/>
      </c>
    </row>
    <row r="4319" spans="1:2" x14ac:dyDescent="0.2">
      <c r="A4319" t="str">
        <f>IF(C4319&amp;G4319&amp;D4319&lt;&gt;'Funnel setup'!$K$3&amp;'Funnel setup'!$K$4&amp;'Funnel setup'!$K$6,".",IF(A4318=".",1,A4318+1))</f>
        <v>.</v>
      </c>
      <c r="B4319" s="244" t="str">
        <f t="shared" si="67"/>
        <v/>
      </c>
    </row>
    <row r="4320" spans="1:2" x14ac:dyDescent="0.2">
      <c r="A4320" t="str">
        <f>IF(C4320&amp;G4320&amp;D4320&lt;&gt;'Funnel setup'!$K$3&amp;'Funnel setup'!$K$4&amp;'Funnel setup'!$K$6,".",IF(A4319=".",1,A4319+1))</f>
        <v>.</v>
      </c>
      <c r="B4320" s="244" t="str">
        <f t="shared" si="67"/>
        <v/>
      </c>
    </row>
    <row r="4321" spans="1:2" x14ac:dyDescent="0.2">
      <c r="A4321" t="str">
        <f>IF(C4321&amp;G4321&amp;D4321&lt;&gt;'Funnel setup'!$K$3&amp;'Funnel setup'!$K$4&amp;'Funnel setup'!$K$6,".",IF(A4320=".",1,A4320+1))</f>
        <v>.</v>
      </c>
      <c r="B4321" s="244" t="str">
        <f t="shared" si="67"/>
        <v/>
      </c>
    </row>
    <row r="4322" spans="1:2" x14ac:dyDescent="0.2">
      <c r="A4322" t="str">
        <f>IF(C4322&amp;G4322&amp;D4322&lt;&gt;'Funnel setup'!$K$3&amp;'Funnel setup'!$K$4&amp;'Funnel setup'!$K$6,".",IF(A4321=".",1,A4321+1))</f>
        <v>.</v>
      </c>
      <c r="B4322" s="244" t="str">
        <f t="shared" si="67"/>
        <v/>
      </c>
    </row>
    <row r="4323" spans="1:2" x14ac:dyDescent="0.2">
      <c r="A4323" t="str">
        <f>IF(C4323&amp;G4323&amp;D4323&lt;&gt;'Funnel setup'!$K$3&amp;'Funnel setup'!$K$4&amp;'Funnel setup'!$K$6,".",IF(A4322=".",1,A4322+1))</f>
        <v>.</v>
      </c>
      <c r="B4323" s="244" t="str">
        <f t="shared" si="67"/>
        <v/>
      </c>
    </row>
    <row r="4324" spans="1:2" x14ac:dyDescent="0.2">
      <c r="A4324" t="str">
        <f>IF(C4324&amp;G4324&amp;D4324&lt;&gt;'Funnel setup'!$K$3&amp;'Funnel setup'!$K$4&amp;'Funnel setup'!$K$6,".",IF(A4323=".",1,A4323+1))</f>
        <v>.</v>
      </c>
      <c r="B4324" s="244" t="str">
        <f t="shared" si="67"/>
        <v/>
      </c>
    </row>
    <row r="4325" spans="1:2" x14ac:dyDescent="0.2">
      <c r="A4325" t="str">
        <f>IF(C4325&amp;G4325&amp;D4325&lt;&gt;'Funnel setup'!$K$3&amp;'Funnel setup'!$K$4&amp;'Funnel setup'!$K$6,".",IF(A4324=".",1,A4324+1))</f>
        <v>.</v>
      </c>
      <c r="B4325" s="244" t="str">
        <f t="shared" si="67"/>
        <v/>
      </c>
    </row>
    <row r="4326" spans="1:2" x14ac:dyDescent="0.2">
      <c r="A4326" t="str">
        <f>IF(C4326&amp;G4326&amp;D4326&lt;&gt;'Funnel setup'!$K$3&amp;'Funnel setup'!$K$4&amp;'Funnel setup'!$K$6,".",IF(A4325=".",1,A4325+1))</f>
        <v>.</v>
      </c>
      <c r="B4326" s="244" t="str">
        <f t="shared" si="67"/>
        <v/>
      </c>
    </row>
    <row r="4327" spans="1:2" x14ac:dyDescent="0.2">
      <c r="A4327" t="str">
        <f>IF(C4327&amp;G4327&amp;D4327&lt;&gt;'Funnel setup'!$K$3&amp;'Funnel setup'!$K$4&amp;'Funnel setup'!$K$6,".",IF(A4326=".",1,A4326+1))</f>
        <v>.</v>
      </c>
      <c r="B4327" s="244" t="str">
        <f t="shared" si="67"/>
        <v/>
      </c>
    </row>
    <row r="4328" spans="1:2" x14ac:dyDescent="0.2">
      <c r="A4328" t="str">
        <f>IF(C4328&amp;G4328&amp;D4328&lt;&gt;'Funnel setup'!$K$3&amp;'Funnel setup'!$K$4&amp;'Funnel setup'!$K$6,".",IF(A4327=".",1,A4327+1))</f>
        <v>.</v>
      </c>
      <c r="B4328" s="244" t="str">
        <f t="shared" si="67"/>
        <v/>
      </c>
    </row>
    <row r="4329" spans="1:2" x14ac:dyDescent="0.2">
      <c r="A4329" t="str">
        <f>IF(C4329&amp;G4329&amp;D4329&lt;&gt;'Funnel setup'!$K$3&amp;'Funnel setup'!$K$4&amp;'Funnel setup'!$K$6,".",IF(A4328=".",1,A4328+1))</f>
        <v>.</v>
      </c>
      <c r="B4329" s="244" t="str">
        <f t="shared" si="67"/>
        <v/>
      </c>
    </row>
    <row r="4330" spans="1:2" x14ac:dyDescent="0.2">
      <c r="A4330" t="str">
        <f>IF(C4330&amp;G4330&amp;D4330&lt;&gt;'Funnel setup'!$K$3&amp;'Funnel setup'!$K$4&amp;'Funnel setup'!$K$6,".",IF(A4329=".",1,A4329+1))</f>
        <v>.</v>
      </c>
      <c r="B4330" s="244" t="str">
        <f t="shared" si="67"/>
        <v/>
      </c>
    </row>
    <row r="4331" spans="1:2" x14ac:dyDescent="0.2">
      <c r="A4331" t="str">
        <f>IF(C4331&amp;G4331&amp;D4331&lt;&gt;'Funnel setup'!$K$3&amp;'Funnel setup'!$K$4&amp;'Funnel setup'!$K$6,".",IF(A4330=".",1,A4330+1))</f>
        <v>.</v>
      </c>
      <c r="B4331" s="244" t="str">
        <f t="shared" si="67"/>
        <v/>
      </c>
    </row>
    <row r="4332" spans="1:2" x14ac:dyDescent="0.2">
      <c r="A4332" t="str">
        <f>IF(C4332&amp;G4332&amp;D4332&lt;&gt;'Funnel setup'!$K$3&amp;'Funnel setup'!$K$4&amp;'Funnel setup'!$K$6,".",IF(A4331=".",1,A4331+1))</f>
        <v>.</v>
      </c>
      <c r="B4332" s="244" t="str">
        <f t="shared" si="67"/>
        <v/>
      </c>
    </row>
    <row r="4333" spans="1:2" x14ac:dyDescent="0.2">
      <c r="A4333" t="str">
        <f>IF(C4333&amp;G4333&amp;D4333&lt;&gt;'Funnel setup'!$K$3&amp;'Funnel setup'!$K$4&amp;'Funnel setup'!$K$6,".",IF(A4332=".",1,A4332+1))</f>
        <v>.</v>
      </c>
      <c r="B4333" s="244" t="str">
        <f t="shared" si="67"/>
        <v/>
      </c>
    </row>
    <row r="4334" spans="1:2" x14ac:dyDescent="0.2">
      <c r="A4334" t="str">
        <f>IF(C4334&amp;G4334&amp;D4334&lt;&gt;'Funnel setup'!$K$3&amp;'Funnel setup'!$K$4&amp;'Funnel setup'!$K$6,".",IF(A4333=".",1,A4333+1))</f>
        <v>.</v>
      </c>
      <c r="B4334" s="244" t="str">
        <f t="shared" si="67"/>
        <v/>
      </c>
    </row>
    <row r="4335" spans="1:2" x14ac:dyDescent="0.2">
      <c r="A4335" t="str">
        <f>IF(C4335&amp;G4335&amp;D4335&lt;&gt;'Funnel setup'!$K$3&amp;'Funnel setup'!$K$4&amp;'Funnel setup'!$K$6,".",IF(A4334=".",1,A4334+1))</f>
        <v>.</v>
      </c>
      <c r="B4335" s="244" t="str">
        <f t="shared" si="67"/>
        <v/>
      </c>
    </row>
    <row r="4336" spans="1:2" x14ac:dyDescent="0.2">
      <c r="A4336" t="str">
        <f>IF(C4336&amp;G4336&amp;D4336&lt;&gt;'Funnel setup'!$K$3&amp;'Funnel setup'!$K$4&amp;'Funnel setup'!$K$6,".",IF(A4335=".",1,A4335+1))</f>
        <v>.</v>
      </c>
      <c r="B4336" s="244" t="str">
        <f t="shared" si="67"/>
        <v/>
      </c>
    </row>
    <row r="4337" spans="1:2" x14ac:dyDescent="0.2">
      <c r="A4337" t="str">
        <f>IF(C4337&amp;G4337&amp;D4337&lt;&gt;'Funnel setup'!$K$3&amp;'Funnel setup'!$K$4&amp;'Funnel setup'!$K$6,".",IF(A4336=".",1,A4336+1))</f>
        <v>.</v>
      </c>
      <c r="B4337" s="244" t="str">
        <f t="shared" si="67"/>
        <v/>
      </c>
    </row>
    <row r="4338" spans="1:2" x14ac:dyDescent="0.2">
      <c r="A4338" t="str">
        <f>IF(C4338&amp;G4338&amp;D4338&lt;&gt;'Funnel setup'!$K$3&amp;'Funnel setup'!$K$4&amp;'Funnel setup'!$K$6,".",IF(A4337=".",1,A4337+1))</f>
        <v>.</v>
      </c>
      <c r="B4338" s="244" t="str">
        <f t="shared" si="67"/>
        <v/>
      </c>
    </row>
    <row r="4339" spans="1:2" x14ac:dyDescent="0.2">
      <c r="A4339" t="str">
        <f>IF(C4339&amp;G4339&amp;D4339&lt;&gt;'Funnel setup'!$K$3&amp;'Funnel setup'!$K$4&amp;'Funnel setup'!$K$6,".",IF(A4338=".",1,A4338+1))</f>
        <v>.</v>
      </c>
      <c r="B4339" s="244" t="str">
        <f t="shared" si="67"/>
        <v/>
      </c>
    </row>
    <row r="4340" spans="1:2" x14ac:dyDescent="0.2">
      <c r="A4340" t="str">
        <f>IF(C4340&amp;G4340&amp;D4340&lt;&gt;'Funnel setup'!$K$3&amp;'Funnel setup'!$K$4&amp;'Funnel setup'!$K$6,".",IF(A4339=".",1,A4339+1))</f>
        <v>.</v>
      </c>
      <c r="B4340" s="244" t="str">
        <f t="shared" si="67"/>
        <v/>
      </c>
    </row>
    <row r="4341" spans="1:2" x14ac:dyDescent="0.2">
      <c r="A4341" t="str">
        <f>IF(C4341&amp;G4341&amp;D4341&lt;&gt;'Funnel setup'!$K$3&amp;'Funnel setup'!$K$4&amp;'Funnel setup'!$K$6,".",IF(A4340=".",1,A4340+1))</f>
        <v>.</v>
      </c>
      <c r="B4341" s="244" t="str">
        <f t="shared" si="67"/>
        <v/>
      </c>
    </row>
    <row r="4342" spans="1:2" x14ac:dyDescent="0.2">
      <c r="A4342" t="str">
        <f>IF(C4342&amp;G4342&amp;D4342&lt;&gt;'Funnel setup'!$K$3&amp;'Funnel setup'!$K$4&amp;'Funnel setup'!$K$6,".",IF(A4341=".",1,A4341+1))</f>
        <v>.</v>
      </c>
      <c r="B4342" s="244" t="str">
        <f t="shared" si="67"/>
        <v/>
      </c>
    </row>
    <row r="4343" spans="1:2" x14ac:dyDescent="0.2">
      <c r="A4343" t="str">
        <f>IF(C4343&amp;G4343&amp;D4343&lt;&gt;'Funnel setup'!$K$3&amp;'Funnel setup'!$K$4&amp;'Funnel setup'!$K$6,".",IF(A4342=".",1,A4342+1))</f>
        <v>.</v>
      </c>
      <c r="B4343" s="244" t="str">
        <f t="shared" si="67"/>
        <v/>
      </c>
    </row>
    <row r="4344" spans="1:2" x14ac:dyDescent="0.2">
      <c r="A4344" t="str">
        <f>IF(C4344&amp;G4344&amp;D4344&lt;&gt;'Funnel setup'!$K$3&amp;'Funnel setup'!$K$4&amp;'Funnel setup'!$K$6,".",IF(A4343=".",1,A4343+1))</f>
        <v>.</v>
      </c>
      <c r="B4344" s="244" t="str">
        <f t="shared" si="67"/>
        <v/>
      </c>
    </row>
    <row r="4345" spans="1:2" x14ac:dyDescent="0.2">
      <c r="A4345" t="str">
        <f>IF(C4345&amp;G4345&amp;D4345&lt;&gt;'Funnel setup'!$K$3&amp;'Funnel setup'!$K$4&amp;'Funnel setup'!$K$6,".",IF(A4344=".",1,A4344+1))</f>
        <v>.</v>
      </c>
      <c r="B4345" s="244" t="str">
        <f t="shared" si="67"/>
        <v/>
      </c>
    </row>
    <row r="4346" spans="1:2" x14ac:dyDescent="0.2">
      <c r="A4346" t="str">
        <f>IF(C4346&amp;G4346&amp;D4346&lt;&gt;'Funnel setup'!$K$3&amp;'Funnel setup'!$K$4&amp;'Funnel setup'!$K$6,".",IF(A4345=".",1,A4345+1))</f>
        <v>.</v>
      </c>
      <c r="B4346" s="244" t="str">
        <f t="shared" si="67"/>
        <v/>
      </c>
    </row>
    <row r="4347" spans="1:2" x14ac:dyDescent="0.2">
      <c r="A4347" t="str">
        <f>IF(C4347&amp;G4347&amp;D4347&lt;&gt;'Funnel setup'!$K$3&amp;'Funnel setup'!$K$4&amp;'Funnel setup'!$K$6,".",IF(A4346=".",1,A4346+1))</f>
        <v>.</v>
      </c>
      <c r="B4347" s="244" t="str">
        <f t="shared" si="67"/>
        <v/>
      </c>
    </row>
    <row r="4348" spans="1:2" x14ac:dyDescent="0.2">
      <c r="A4348" t="str">
        <f>IF(C4348&amp;G4348&amp;D4348&lt;&gt;'Funnel setup'!$K$3&amp;'Funnel setup'!$K$4&amp;'Funnel setup'!$K$6,".",IF(A4347=".",1,A4347+1))</f>
        <v>.</v>
      </c>
      <c r="B4348" s="244" t="str">
        <f t="shared" si="67"/>
        <v/>
      </c>
    </row>
    <row r="4349" spans="1:2" x14ac:dyDescent="0.2">
      <c r="A4349" t="str">
        <f>IF(C4349&amp;G4349&amp;D4349&lt;&gt;'Funnel setup'!$K$3&amp;'Funnel setup'!$K$4&amp;'Funnel setup'!$K$6,".",IF(A4348=".",1,A4348+1))</f>
        <v>.</v>
      </c>
      <c r="B4349" s="244" t="str">
        <f t="shared" si="67"/>
        <v/>
      </c>
    </row>
    <row r="4350" spans="1:2" x14ac:dyDescent="0.2">
      <c r="A4350" t="str">
        <f>IF(C4350&amp;G4350&amp;D4350&lt;&gt;'Funnel setup'!$K$3&amp;'Funnel setup'!$K$4&amp;'Funnel setup'!$K$6,".",IF(A4349=".",1,A4349+1))</f>
        <v>.</v>
      </c>
      <c r="B4350" s="244" t="str">
        <f t="shared" si="67"/>
        <v/>
      </c>
    </row>
    <row r="4351" spans="1:2" x14ac:dyDescent="0.2">
      <c r="A4351" t="str">
        <f>IF(C4351&amp;G4351&amp;D4351&lt;&gt;'Funnel setup'!$K$3&amp;'Funnel setup'!$K$4&amp;'Funnel setup'!$K$6,".",IF(A4350=".",1,A4350+1))</f>
        <v>.</v>
      </c>
      <c r="B4351" s="244" t="str">
        <f t="shared" si="67"/>
        <v/>
      </c>
    </row>
    <row r="4352" spans="1:2" x14ac:dyDescent="0.2">
      <c r="A4352" t="str">
        <f>IF(C4352&amp;G4352&amp;D4352&lt;&gt;'Funnel setup'!$K$3&amp;'Funnel setup'!$K$4&amp;'Funnel setup'!$K$6,".",IF(A4351=".",1,A4351+1))</f>
        <v>.</v>
      </c>
      <c r="B4352" s="244" t="str">
        <f t="shared" si="67"/>
        <v/>
      </c>
    </row>
    <row r="4353" spans="1:2" x14ac:dyDescent="0.2">
      <c r="A4353" t="str">
        <f>IF(C4353&amp;G4353&amp;D4353&lt;&gt;'Funnel setup'!$K$3&amp;'Funnel setup'!$K$4&amp;'Funnel setup'!$K$6,".",IF(A4352=".",1,A4352+1))</f>
        <v>.</v>
      </c>
      <c r="B4353" s="244" t="str">
        <f t="shared" si="67"/>
        <v/>
      </c>
    </row>
    <row r="4354" spans="1:2" x14ac:dyDescent="0.2">
      <c r="A4354" t="str">
        <f>IF(C4354&amp;G4354&amp;D4354&lt;&gt;'Funnel setup'!$K$3&amp;'Funnel setup'!$K$4&amp;'Funnel setup'!$K$6,".",IF(A4353=".",1,A4353+1))</f>
        <v>.</v>
      </c>
      <c r="B4354" s="244" t="str">
        <f t="shared" ref="B4354:B4417" si="68">C4354&amp;D4354&amp;F4354&amp;G4354</f>
        <v/>
      </c>
    </row>
    <row r="4355" spans="1:2" x14ac:dyDescent="0.2">
      <c r="A4355" t="str">
        <f>IF(C4355&amp;G4355&amp;D4355&lt;&gt;'Funnel setup'!$K$3&amp;'Funnel setup'!$K$4&amp;'Funnel setup'!$K$6,".",IF(A4354=".",1,A4354+1))</f>
        <v>.</v>
      </c>
      <c r="B4355" s="244" t="str">
        <f t="shared" si="68"/>
        <v/>
      </c>
    </row>
    <row r="4356" spans="1:2" x14ac:dyDescent="0.2">
      <c r="A4356" t="str">
        <f>IF(C4356&amp;G4356&amp;D4356&lt;&gt;'Funnel setup'!$K$3&amp;'Funnel setup'!$K$4&amp;'Funnel setup'!$K$6,".",IF(A4355=".",1,A4355+1))</f>
        <v>.</v>
      </c>
      <c r="B4356" s="244" t="str">
        <f t="shared" si="68"/>
        <v/>
      </c>
    </row>
    <row r="4357" spans="1:2" x14ac:dyDescent="0.2">
      <c r="A4357" t="str">
        <f>IF(C4357&amp;G4357&amp;D4357&lt;&gt;'Funnel setup'!$K$3&amp;'Funnel setup'!$K$4&amp;'Funnel setup'!$K$6,".",IF(A4356=".",1,A4356+1))</f>
        <v>.</v>
      </c>
      <c r="B4357" s="244" t="str">
        <f t="shared" si="68"/>
        <v/>
      </c>
    </row>
    <row r="4358" spans="1:2" x14ac:dyDescent="0.2">
      <c r="A4358" t="str">
        <f>IF(C4358&amp;G4358&amp;D4358&lt;&gt;'Funnel setup'!$K$3&amp;'Funnel setup'!$K$4&amp;'Funnel setup'!$K$6,".",IF(A4357=".",1,A4357+1))</f>
        <v>.</v>
      </c>
      <c r="B4358" s="244" t="str">
        <f t="shared" si="68"/>
        <v/>
      </c>
    </row>
    <row r="4359" spans="1:2" x14ac:dyDescent="0.2">
      <c r="A4359" t="str">
        <f>IF(C4359&amp;G4359&amp;D4359&lt;&gt;'Funnel setup'!$K$3&amp;'Funnel setup'!$K$4&amp;'Funnel setup'!$K$6,".",IF(A4358=".",1,A4358+1))</f>
        <v>.</v>
      </c>
      <c r="B4359" s="244" t="str">
        <f t="shared" si="68"/>
        <v/>
      </c>
    </row>
    <row r="4360" spans="1:2" x14ac:dyDescent="0.2">
      <c r="A4360" t="str">
        <f>IF(C4360&amp;G4360&amp;D4360&lt;&gt;'Funnel setup'!$K$3&amp;'Funnel setup'!$K$4&amp;'Funnel setup'!$K$6,".",IF(A4359=".",1,A4359+1))</f>
        <v>.</v>
      </c>
      <c r="B4360" s="244" t="str">
        <f t="shared" si="68"/>
        <v/>
      </c>
    </row>
    <row r="4361" spans="1:2" x14ac:dyDescent="0.2">
      <c r="A4361" t="str">
        <f>IF(C4361&amp;G4361&amp;D4361&lt;&gt;'Funnel setup'!$K$3&amp;'Funnel setup'!$K$4&amp;'Funnel setup'!$K$6,".",IF(A4360=".",1,A4360+1))</f>
        <v>.</v>
      </c>
      <c r="B4361" s="244" t="str">
        <f t="shared" si="68"/>
        <v/>
      </c>
    </row>
    <row r="4362" spans="1:2" x14ac:dyDescent="0.2">
      <c r="A4362" t="str">
        <f>IF(C4362&amp;G4362&amp;D4362&lt;&gt;'Funnel setup'!$K$3&amp;'Funnel setup'!$K$4&amp;'Funnel setup'!$K$6,".",IF(A4361=".",1,A4361+1))</f>
        <v>.</v>
      </c>
      <c r="B4362" s="244" t="str">
        <f t="shared" si="68"/>
        <v/>
      </c>
    </row>
    <row r="4363" spans="1:2" x14ac:dyDescent="0.2">
      <c r="A4363" t="str">
        <f>IF(C4363&amp;G4363&amp;D4363&lt;&gt;'Funnel setup'!$K$3&amp;'Funnel setup'!$K$4&amp;'Funnel setup'!$K$6,".",IF(A4362=".",1,A4362+1))</f>
        <v>.</v>
      </c>
      <c r="B4363" s="244" t="str">
        <f t="shared" si="68"/>
        <v/>
      </c>
    </row>
    <row r="4364" spans="1:2" x14ac:dyDescent="0.2">
      <c r="A4364" t="str">
        <f>IF(C4364&amp;G4364&amp;D4364&lt;&gt;'Funnel setup'!$K$3&amp;'Funnel setup'!$K$4&amp;'Funnel setup'!$K$6,".",IF(A4363=".",1,A4363+1))</f>
        <v>.</v>
      </c>
      <c r="B4364" s="244" t="str">
        <f t="shared" si="68"/>
        <v/>
      </c>
    </row>
    <row r="4365" spans="1:2" x14ac:dyDescent="0.2">
      <c r="A4365" t="str">
        <f>IF(C4365&amp;G4365&amp;D4365&lt;&gt;'Funnel setup'!$K$3&amp;'Funnel setup'!$K$4&amp;'Funnel setup'!$K$6,".",IF(A4364=".",1,A4364+1))</f>
        <v>.</v>
      </c>
      <c r="B4365" s="244" t="str">
        <f t="shared" si="68"/>
        <v/>
      </c>
    </row>
    <row r="4366" spans="1:2" x14ac:dyDescent="0.2">
      <c r="A4366" t="str">
        <f>IF(C4366&amp;G4366&amp;D4366&lt;&gt;'Funnel setup'!$K$3&amp;'Funnel setup'!$K$4&amp;'Funnel setup'!$K$6,".",IF(A4365=".",1,A4365+1))</f>
        <v>.</v>
      </c>
      <c r="B4366" s="244" t="str">
        <f t="shared" si="68"/>
        <v/>
      </c>
    </row>
    <row r="4367" spans="1:2" x14ac:dyDescent="0.2">
      <c r="A4367" t="str">
        <f>IF(C4367&amp;G4367&amp;D4367&lt;&gt;'Funnel setup'!$K$3&amp;'Funnel setup'!$K$4&amp;'Funnel setup'!$K$6,".",IF(A4366=".",1,A4366+1))</f>
        <v>.</v>
      </c>
      <c r="B4367" s="244" t="str">
        <f t="shared" si="68"/>
        <v/>
      </c>
    </row>
    <row r="4368" spans="1:2" x14ac:dyDescent="0.2">
      <c r="A4368" t="str">
        <f>IF(C4368&amp;G4368&amp;D4368&lt;&gt;'Funnel setup'!$K$3&amp;'Funnel setup'!$K$4&amp;'Funnel setup'!$K$6,".",IF(A4367=".",1,A4367+1))</f>
        <v>.</v>
      </c>
      <c r="B4368" s="244" t="str">
        <f t="shared" si="68"/>
        <v/>
      </c>
    </row>
    <row r="4369" spans="1:2" x14ac:dyDescent="0.2">
      <c r="A4369" t="str">
        <f>IF(C4369&amp;G4369&amp;D4369&lt;&gt;'Funnel setup'!$K$3&amp;'Funnel setup'!$K$4&amp;'Funnel setup'!$K$6,".",IF(A4368=".",1,A4368+1))</f>
        <v>.</v>
      </c>
      <c r="B4369" s="244" t="str">
        <f t="shared" si="68"/>
        <v/>
      </c>
    </row>
    <row r="4370" spans="1:2" x14ac:dyDescent="0.2">
      <c r="A4370" t="str">
        <f>IF(C4370&amp;G4370&amp;D4370&lt;&gt;'Funnel setup'!$K$3&amp;'Funnel setup'!$K$4&amp;'Funnel setup'!$K$6,".",IF(A4369=".",1,A4369+1))</f>
        <v>.</v>
      </c>
      <c r="B4370" s="244" t="str">
        <f t="shared" si="68"/>
        <v/>
      </c>
    </row>
    <row r="4371" spans="1:2" x14ac:dyDescent="0.2">
      <c r="A4371" t="str">
        <f>IF(C4371&amp;G4371&amp;D4371&lt;&gt;'Funnel setup'!$K$3&amp;'Funnel setup'!$K$4&amp;'Funnel setup'!$K$6,".",IF(A4370=".",1,A4370+1))</f>
        <v>.</v>
      </c>
      <c r="B4371" s="244" t="str">
        <f t="shared" si="68"/>
        <v/>
      </c>
    </row>
    <row r="4372" spans="1:2" x14ac:dyDescent="0.2">
      <c r="A4372" t="str">
        <f>IF(C4372&amp;G4372&amp;D4372&lt;&gt;'Funnel setup'!$K$3&amp;'Funnel setup'!$K$4&amp;'Funnel setup'!$K$6,".",IF(A4371=".",1,A4371+1))</f>
        <v>.</v>
      </c>
      <c r="B4372" s="244" t="str">
        <f t="shared" si="68"/>
        <v/>
      </c>
    </row>
    <row r="4373" spans="1:2" x14ac:dyDescent="0.2">
      <c r="A4373" t="str">
        <f>IF(C4373&amp;G4373&amp;D4373&lt;&gt;'Funnel setup'!$K$3&amp;'Funnel setup'!$K$4&amp;'Funnel setup'!$K$6,".",IF(A4372=".",1,A4372+1))</f>
        <v>.</v>
      </c>
      <c r="B4373" s="244" t="str">
        <f t="shared" si="68"/>
        <v/>
      </c>
    </row>
    <row r="4374" spans="1:2" x14ac:dyDescent="0.2">
      <c r="A4374" t="str">
        <f>IF(C4374&amp;G4374&amp;D4374&lt;&gt;'Funnel setup'!$K$3&amp;'Funnel setup'!$K$4&amp;'Funnel setup'!$K$6,".",IF(A4373=".",1,A4373+1))</f>
        <v>.</v>
      </c>
      <c r="B4374" s="244" t="str">
        <f t="shared" si="68"/>
        <v/>
      </c>
    </row>
    <row r="4375" spans="1:2" x14ac:dyDescent="0.2">
      <c r="A4375" t="str">
        <f>IF(C4375&amp;G4375&amp;D4375&lt;&gt;'Funnel setup'!$K$3&amp;'Funnel setup'!$K$4&amp;'Funnel setup'!$K$6,".",IF(A4374=".",1,A4374+1))</f>
        <v>.</v>
      </c>
      <c r="B4375" s="244" t="str">
        <f t="shared" si="68"/>
        <v/>
      </c>
    </row>
    <row r="4376" spans="1:2" x14ac:dyDescent="0.2">
      <c r="A4376" t="str">
        <f>IF(C4376&amp;G4376&amp;D4376&lt;&gt;'Funnel setup'!$K$3&amp;'Funnel setup'!$K$4&amp;'Funnel setup'!$K$6,".",IF(A4375=".",1,A4375+1))</f>
        <v>.</v>
      </c>
      <c r="B4376" s="244" t="str">
        <f t="shared" si="68"/>
        <v/>
      </c>
    </row>
    <row r="4377" spans="1:2" x14ac:dyDescent="0.2">
      <c r="A4377" t="str">
        <f>IF(C4377&amp;G4377&amp;D4377&lt;&gt;'Funnel setup'!$K$3&amp;'Funnel setup'!$K$4&amp;'Funnel setup'!$K$6,".",IF(A4376=".",1,A4376+1))</f>
        <v>.</v>
      </c>
      <c r="B4377" s="244" t="str">
        <f t="shared" si="68"/>
        <v/>
      </c>
    </row>
    <row r="4378" spans="1:2" x14ac:dyDescent="0.2">
      <c r="A4378" t="str">
        <f>IF(C4378&amp;G4378&amp;D4378&lt;&gt;'Funnel setup'!$K$3&amp;'Funnel setup'!$K$4&amp;'Funnel setup'!$K$6,".",IF(A4377=".",1,A4377+1))</f>
        <v>.</v>
      </c>
      <c r="B4378" s="244" t="str">
        <f t="shared" si="68"/>
        <v/>
      </c>
    </row>
    <row r="4379" spans="1:2" x14ac:dyDescent="0.2">
      <c r="A4379" t="str">
        <f>IF(C4379&amp;G4379&amp;D4379&lt;&gt;'Funnel setup'!$K$3&amp;'Funnel setup'!$K$4&amp;'Funnel setup'!$K$6,".",IF(A4378=".",1,A4378+1))</f>
        <v>.</v>
      </c>
      <c r="B4379" s="244" t="str">
        <f t="shared" si="68"/>
        <v/>
      </c>
    </row>
    <row r="4380" spans="1:2" x14ac:dyDescent="0.2">
      <c r="A4380" t="str">
        <f>IF(C4380&amp;G4380&amp;D4380&lt;&gt;'Funnel setup'!$K$3&amp;'Funnel setup'!$K$4&amp;'Funnel setup'!$K$6,".",IF(A4379=".",1,A4379+1))</f>
        <v>.</v>
      </c>
      <c r="B4380" s="244" t="str">
        <f t="shared" si="68"/>
        <v/>
      </c>
    </row>
    <row r="4381" spans="1:2" x14ac:dyDescent="0.2">
      <c r="A4381" t="str">
        <f>IF(C4381&amp;G4381&amp;D4381&lt;&gt;'Funnel setup'!$K$3&amp;'Funnel setup'!$K$4&amp;'Funnel setup'!$K$6,".",IF(A4380=".",1,A4380+1))</f>
        <v>.</v>
      </c>
      <c r="B4381" s="244" t="str">
        <f t="shared" si="68"/>
        <v/>
      </c>
    </row>
    <row r="4382" spans="1:2" x14ac:dyDescent="0.2">
      <c r="A4382" t="str">
        <f>IF(C4382&amp;G4382&amp;D4382&lt;&gt;'Funnel setup'!$K$3&amp;'Funnel setup'!$K$4&amp;'Funnel setup'!$K$6,".",IF(A4381=".",1,A4381+1))</f>
        <v>.</v>
      </c>
      <c r="B4382" s="244" t="str">
        <f t="shared" si="68"/>
        <v/>
      </c>
    </row>
    <row r="4383" spans="1:2" x14ac:dyDescent="0.2">
      <c r="A4383" t="str">
        <f>IF(C4383&amp;G4383&amp;D4383&lt;&gt;'Funnel setup'!$K$3&amp;'Funnel setup'!$K$4&amp;'Funnel setup'!$K$6,".",IF(A4382=".",1,A4382+1))</f>
        <v>.</v>
      </c>
      <c r="B4383" s="244" t="str">
        <f t="shared" si="68"/>
        <v/>
      </c>
    </row>
    <row r="4384" spans="1:2" x14ac:dyDescent="0.2">
      <c r="A4384" t="str">
        <f>IF(C4384&amp;G4384&amp;D4384&lt;&gt;'Funnel setup'!$K$3&amp;'Funnel setup'!$K$4&amp;'Funnel setup'!$K$6,".",IF(A4383=".",1,A4383+1))</f>
        <v>.</v>
      </c>
      <c r="B4384" s="244" t="str">
        <f t="shared" si="68"/>
        <v/>
      </c>
    </row>
    <row r="4385" spans="1:2" x14ac:dyDescent="0.2">
      <c r="A4385" t="str">
        <f>IF(C4385&amp;G4385&amp;D4385&lt;&gt;'Funnel setup'!$K$3&amp;'Funnel setup'!$K$4&amp;'Funnel setup'!$K$6,".",IF(A4384=".",1,A4384+1))</f>
        <v>.</v>
      </c>
      <c r="B4385" s="244" t="str">
        <f t="shared" si="68"/>
        <v/>
      </c>
    </row>
    <row r="4386" spans="1:2" x14ac:dyDescent="0.2">
      <c r="A4386" t="str">
        <f>IF(C4386&amp;G4386&amp;D4386&lt;&gt;'Funnel setup'!$K$3&amp;'Funnel setup'!$K$4&amp;'Funnel setup'!$K$6,".",IF(A4385=".",1,A4385+1))</f>
        <v>.</v>
      </c>
      <c r="B4386" s="244" t="str">
        <f t="shared" si="68"/>
        <v/>
      </c>
    </row>
    <row r="4387" spans="1:2" x14ac:dyDescent="0.2">
      <c r="A4387" t="str">
        <f>IF(C4387&amp;G4387&amp;D4387&lt;&gt;'Funnel setup'!$K$3&amp;'Funnel setup'!$K$4&amp;'Funnel setup'!$K$6,".",IF(A4386=".",1,A4386+1))</f>
        <v>.</v>
      </c>
      <c r="B4387" s="244" t="str">
        <f t="shared" si="68"/>
        <v/>
      </c>
    </row>
    <row r="4388" spans="1:2" x14ac:dyDescent="0.2">
      <c r="A4388" t="str">
        <f>IF(C4388&amp;G4388&amp;D4388&lt;&gt;'Funnel setup'!$K$3&amp;'Funnel setup'!$K$4&amp;'Funnel setup'!$K$6,".",IF(A4387=".",1,A4387+1))</f>
        <v>.</v>
      </c>
      <c r="B4388" s="244" t="str">
        <f t="shared" si="68"/>
        <v/>
      </c>
    </row>
    <row r="4389" spans="1:2" x14ac:dyDescent="0.2">
      <c r="A4389" t="str">
        <f>IF(C4389&amp;G4389&amp;D4389&lt;&gt;'Funnel setup'!$K$3&amp;'Funnel setup'!$K$4&amp;'Funnel setup'!$K$6,".",IF(A4388=".",1,A4388+1))</f>
        <v>.</v>
      </c>
      <c r="B4389" s="244" t="str">
        <f t="shared" si="68"/>
        <v/>
      </c>
    </row>
    <row r="4390" spans="1:2" x14ac:dyDescent="0.2">
      <c r="A4390" t="str">
        <f>IF(C4390&amp;G4390&amp;D4390&lt;&gt;'Funnel setup'!$K$3&amp;'Funnel setup'!$K$4&amp;'Funnel setup'!$K$6,".",IF(A4389=".",1,A4389+1))</f>
        <v>.</v>
      </c>
      <c r="B4390" s="244" t="str">
        <f t="shared" si="68"/>
        <v/>
      </c>
    </row>
    <row r="4391" spans="1:2" x14ac:dyDescent="0.2">
      <c r="A4391" t="str">
        <f>IF(C4391&amp;G4391&amp;D4391&lt;&gt;'Funnel setup'!$K$3&amp;'Funnel setup'!$K$4&amp;'Funnel setup'!$K$6,".",IF(A4390=".",1,A4390+1))</f>
        <v>.</v>
      </c>
      <c r="B4391" s="244" t="str">
        <f t="shared" si="68"/>
        <v/>
      </c>
    </row>
    <row r="4392" spans="1:2" x14ac:dyDescent="0.2">
      <c r="A4392" t="str">
        <f>IF(C4392&amp;G4392&amp;D4392&lt;&gt;'Funnel setup'!$K$3&amp;'Funnel setup'!$K$4&amp;'Funnel setup'!$K$6,".",IF(A4391=".",1,A4391+1))</f>
        <v>.</v>
      </c>
      <c r="B4392" s="244" t="str">
        <f t="shared" si="68"/>
        <v/>
      </c>
    </row>
    <row r="4393" spans="1:2" x14ac:dyDescent="0.2">
      <c r="A4393" t="str">
        <f>IF(C4393&amp;G4393&amp;D4393&lt;&gt;'Funnel setup'!$K$3&amp;'Funnel setup'!$K$4&amp;'Funnel setup'!$K$6,".",IF(A4392=".",1,A4392+1))</f>
        <v>.</v>
      </c>
      <c r="B4393" s="244" t="str">
        <f t="shared" si="68"/>
        <v/>
      </c>
    </row>
    <row r="4394" spans="1:2" x14ac:dyDescent="0.2">
      <c r="A4394" t="str">
        <f>IF(C4394&amp;G4394&amp;D4394&lt;&gt;'Funnel setup'!$K$3&amp;'Funnel setup'!$K$4&amp;'Funnel setup'!$K$6,".",IF(A4393=".",1,A4393+1))</f>
        <v>.</v>
      </c>
      <c r="B4394" s="244" t="str">
        <f t="shared" si="68"/>
        <v/>
      </c>
    </row>
    <row r="4395" spans="1:2" x14ac:dyDescent="0.2">
      <c r="A4395" t="str">
        <f>IF(C4395&amp;G4395&amp;D4395&lt;&gt;'Funnel setup'!$K$3&amp;'Funnel setup'!$K$4&amp;'Funnel setup'!$K$6,".",IF(A4394=".",1,A4394+1))</f>
        <v>.</v>
      </c>
      <c r="B4395" s="244" t="str">
        <f t="shared" si="68"/>
        <v/>
      </c>
    </row>
    <row r="4396" spans="1:2" x14ac:dyDescent="0.2">
      <c r="A4396" t="str">
        <f>IF(C4396&amp;G4396&amp;D4396&lt;&gt;'Funnel setup'!$K$3&amp;'Funnel setup'!$K$4&amp;'Funnel setup'!$K$6,".",IF(A4395=".",1,A4395+1))</f>
        <v>.</v>
      </c>
      <c r="B4396" s="244" t="str">
        <f t="shared" si="68"/>
        <v/>
      </c>
    </row>
    <row r="4397" spans="1:2" x14ac:dyDescent="0.2">
      <c r="A4397" t="str">
        <f>IF(C4397&amp;G4397&amp;D4397&lt;&gt;'Funnel setup'!$K$3&amp;'Funnel setup'!$K$4&amp;'Funnel setup'!$K$6,".",IF(A4396=".",1,A4396+1))</f>
        <v>.</v>
      </c>
      <c r="B4397" s="244" t="str">
        <f t="shared" si="68"/>
        <v/>
      </c>
    </row>
    <row r="4398" spans="1:2" x14ac:dyDescent="0.2">
      <c r="A4398" t="str">
        <f>IF(C4398&amp;G4398&amp;D4398&lt;&gt;'Funnel setup'!$K$3&amp;'Funnel setup'!$K$4&amp;'Funnel setup'!$K$6,".",IF(A4397=".",1,A4397+1))</f>
        <v>.</v>
      </c>
      <c r="B4398" s="244" t="str">
        <f t="shared" si="68"/>
        <v/>
      </c>
    </row>
    <row r="4399" spans="1:2" x14ac:dyDescent="0.2">
      <c r="A4399" t="str">
        <f>IF(C4399&amp;G4399&amp;D4399&lt;&gt;'Funnel setup'!$K$3&amp;'Funnel setup'!$K$4&amp;'Funnel setup'!$K$6,".",IF(A4398=".",1,A4398+1))</f>
        <v>.</v>
      </c>
      <c r="B4399" s="244" t="str">
        <f t="shared" si="68"/>
        <v/>
      </c>
    </row>
    <row r="4400" spans="1:2" x14ac:dyDescent="0.2">
      <c r="A4400" t="str">
        <f>IF(C4400&amp;G4400&amp;D4400&lt;&gt;'Funnel setup'!$K$3&amp;'Funnel setup'!$K$4&amp;'Funnel setup'!$K$6,".",IF(A4399=".",1,A4399+1))</f>
        <v>.</v>
      </c>
      <c r="B4400" s="244" t="str">
        <f t="shared" si="68"/>
        <v/>
      </c>
    </row>
    <row r="4401" spans="1:2" x14ac:dyDescent="0.2">
      <c r="A4401" t="str">
        <f>IF(C4401&amp;G4401&amp;D4401&lt;&gt;'Funnel setup'!$K$3&amp;'Funnel setup'!$K$4&amp;'Funnel setup'!$K$6,".",IF(A4400=".",1,A4400+1))</f>
        <v>.</v>
      </c>
      <c r="B4401" s="244" t="str">
        <f t="shared" si="68"/>
        <v/>
      </c>
    </row>
    <row r="4402" spans="1:2" x14ac:dyDescent="0.2">
      <c r="A4402" t="str">
        <f>IF(C4402&amp;G4402&amp;D4402&lt;&gt;'Funnel setup'!$K$3&amp;'Funnel setup'!$K$4&amp;'Funnel setup'!$K$6,".",IF(A4401=".",1,A4401+1))</f>
        <v>.</v>
      </c>
      <c r="B4402" s="244" t="str">
        <f t="shared" si="68"/>
        <v/>
      </c>
    </row>
    <row r="4403" spans="1:2" x14ac:dyDescent="0.2">
      <c r="A4403" t="str">
        <f>IF(C4403&amp;G4403&amp;D4403&lt;&gt;'Funnel setup'!$K$3&amp;'Funnel setup'!$K$4&amp;'Funnel setup'!$K$6,".",IF(A4402=".",1,A4402+1))</f>
        <v>.</v>
      </c>
      <c r="B4403" s="244" t="str">
        <f t="shared" si="68"/>
        <v/>
      </c>
    </row>
    <row r="4404" spans="1:2" x14ac:dyDescent="0.2">
      <c r="A4404" t="str">
        <f>IF(C4404&amp;G4404&amp;D4404&lt;&gt;'Funnel setup'!$K$3&amp;'Funnel setup'!$K$4&amp;'Funnel setup'!$K$6,".",IF(A4403=".",1,A4403+1))</f>
        <v>.</v>
      </c>
      <c r="B4404" s="244" t="str">
        <f t="shared" si="68"/>
        <v/>
      </c>
    </row>
    <row r="4405" spans="1:2" x14ac:dyDescent="0.2">
      <c r="A4405" t="str">
        <f>IF(C4405&amp;G4405&amp;D4405&lt;&gt;'Funnel setup'!$K$3&amp;'Funnel setup'!$K$4&amp;'Funnel setup'!$K$6,".",IF(A4404=".",1,A4404+1))</f>
        <v>.</v>
      </c>
      <c r="B4405" s="244" t="str">
        <f t="shared" si="68"/>
        <v/>
      </c>
    </row>
    <row r="4406" spans="1:2" x14ac:dyDescent="0.2">
      <c r="A4406" t="str">
        <f>IF(C4406&amp;G4406&amp;D4406&lt;&gt;'Funnel setup'!$K$3&amp;'Funnel setup'!$K$4&amp;'Funnel setup'!$K$6,".",IF(A4405=".",1,A4405+1))</f>
        <v>.</v>
      </c>
      <c r="B4406" s="244" t="str">
        <f t="shared" si="68"/>
        <v/>
      </c>
    </row>
    <row r="4407" spans="1:2" x14ac:dyDescent="0.2">
      <c r="A4407" t="str">
        <f>IF(C4407&amp;G4407&amp;D4407&lt;&gt;'Funnel setup'!$K$3&amp;'Funnel setup'!$K$4&amp;'Funnel setup'!$K$6,".",IF(A4406=".",1,A4406+1))</f>
        <v>.</v>
      </c>
      <c r="B4407" s="244" t="str">
        <f t="shared" si="68"/>
        <v/>
      </c>
    </row>
    <row r="4408" spans="1:2" x14ac:dyDescent="0.2">
      <c r="A4408" t="str">
        <f>IF(C4408&amp;G4408&amp;D4408&lt;&gt;'Funnel setup'!$K$3&amp;'Funnel setup'!$K$4&amp;'Funnel setup'!$K$6,".",IF(A4407=".",1,A4407+1))</f>
        <v>.</v>
      </c>
      <c r="B4408" s="244" t="str">
        <f t="shared" si="68"/>
        <v/>
      </c>
    </row>
    <row r="4409" spans="1:2" x14ac:dyDescent="0.2">
      <c r="A4409" t="str">
        <f>IF(C4409&amp;G4409&amp;D4409&lt;&gt;'Funnel setup'!$K$3&amp;'Funnel setup'!$K$4&amp;'Funnel setup'!$K$6,".",IF(A4408=".",1,A4408+1))</f>
        <v>.</v>
      </c>
      <c r="B4409" s="244" t="str">
        <f t="shared" si="68"/>
        <v/>
      </c>
    </row>
    <row r="4410" spans="1:2" x14ac:dyDescent="0.2">
      <c r="A4410" t="str">
        <f>IF(C4410&amp;G4410&amp;D4410&lt;&gt;'Funnel setup'!$K$3&amp;'Funnel setup'!$K$4&amp;'Funnel setup'!$K$6,".",IF(A4409=".",1,A4409+1))</f>
        <v>.</v>
      </c>
      <c r="B4410" s="244" t="str">
        <f t="shared" si="68"/>
        <v/>
      </c>
    </row>
    <row r="4411" spans="1:2" x14ac:dyDescent="0.2">
      <c r="A4411" t="str">
        <f>IF(C4411&amp;G4411&amp;D4411&lt;&gt;'Funnel setup'!$K$3&amp;'Funnel setup'!$K$4&amp;'Funnel setup'!$K$6,".",IF(A4410=".",1,A4410+1))</f>
        <v>.</v>
      </c>
      <c r="B4411" s="244" t="str">
        <f t="shared" si="68"/>
        <v/>
      </c>
    </row>
    <row r="4412" spans="1:2" x14ac:dyDescent="0.2">
      <c r="A4412" t="str">
        <f>IF(C4412&amp;G4412&amp;D4412&lt;&gt;'Funnel setup'!$K$3&amp;'Funnel setup'!$K$4&amp;'Funnel setup'!$K$6,".",IF(A4411=".",1,A4411+1))</f>
        <v>.</v>
      </c>
      <c r="B4412" s="244" t="str">
        <f t="shared" si="68"/>
        <v/>
      </c>
    </row>
    <row r="4413" spans="1:2" x14ac:dyDescent="0.2">
      <c r="A4413" t="str">
        <f>IF(C4413&amp;G4413&amp;D4413&lt;&gt;'Funnel setup'!$K$3&amp;'Funnel setup'!$K$4&amp;'Funnel setup'!$K$6,".",IF(A4412=".",1,A4412+1))</f>
        <v>.</v>
      </c>
      <c r="B4413" s="244" t="str">
        <f t="shared" si="68"/>
        <v/>
      </c>
    </row>
    <row r="4414" spans="1:2" x14ac:dyDescent="0.2">
      <c r="A4414" t="str">
        <f>IF(C4414&amp;G4414&amp;D4414&lt;&gt;'Funnel setup'!$K$3&amp;'Funnel setup'!$K$4&amp;'Funnel setup'!$K$6,".",IF(A4413=".",1,A4413+1))</f>
        <v>.</v>
      </c>
      <c r="B4414" s="244" t="str">
        <f t="shared" si="68"/>
        <v/>
      </c>
    </row>
    <row r="4415" spans="1:2" x14ac:dyDescent="0.2">
      <c r="A4415" t="str">
        <f>IF(C4415&amp;G4415&amp;D4415&lt;&gt;'Funnel setup'!$K$3&amp;'Funnel setup'!$K$4&amp;'Funnel setup'!$K$6,".",IF(A4414=".",1,A4414+1))</f>
        <v>.</v>
      </c>
      <c r="B4415" s="244" t="str">
        <f t="shared" si="68"/>
        <v/>
      </c>
    </row>
    <row r="4416" spans="1:2" x14ac:dyDescent="0.2">
      <c r="A4416" t="str">
        <f>IF(C4416&amp;G4416&amp;D4416&lt;&gt;'Funnel setup'!$K$3&amp;'Funnel setup'!$K$4&amp;'Funnel setup'!$K$6,".",IF(A4415=".",1,A4415+1))</f>
        <v>.</v>
      </c>
      <c r="B4416" s="244" t="str">
        <f t="shared" si="68"/>
        <v/>
      </c>
    </row>
    <row r="4417" spans="1:2" x14ac:dyDescent="0.2">
      <c r="A4417" t="str">
        <f>IF(C4417&amp;G4417&amp;D4417&lt;&gt;'Funnel setup'!$K$3&amp;'Funnel setup'!$K$4&amp;'Funnel setup'!$K$6,".",IF(A4416=".",1,A4416+1))</f>
        <v>.</v>
      </c>
      <c r="B4417" s="244" t="str">
        <f t="shared" si="68"/>
        <v/>
      </c>
    </row>
    <row r="4418" spans="1:2" x14ac:dyDescent="0.2">
      <c r="A4418" t="str">
        <f>IF(C4418&amp;G4418&amp;D4418&lt;&gt;'Funnel setup'!$K$3&amp;'Funnel setup'!$K$4&amp;'Funnel setup'!$K$6,".",IF(A4417=".",1,A4417+1))</f>
        <v>.</v>
      </c>
      <c r="B4418" s="244" t="str">
        <f t="shared" ref="B4418:B4481" si="69">C4418&amp;D4418&amp;F4418&amp;G4418</f>
        <v/>
      </c>
    </row>
    <row r="4419" spans="1:2" x14ac:dyDescent="0.2">
      <c r="A4419" t="str">
        <f>IF(C4419&amp;G4419&amp;D4419&lt;&gt;'Funnel setup'!$K$3&amp;'Funnel setup'!$K$4&amp;'Funnel setup'!$K$6,".",IF(A4418=".",1,A4418+1))</f>
        <v>.</v>
      </c>
      <c r="B4419" s="244" t="str">
        <f t="shared" si="69"/>
        <v/>
      </c>
    </row>
    <row r="4420" spans="1:2" x14ac:dyDescent="0.2">
      <c r="A4420" t="str">
        <f>IF(C4420&amp;G4420&amp;D4420&lt;&gt;'Funnel setup'!$K$3&amp;'Funnel setup'!$K$4&amp;'Funnel setup'!$K$6,".",IF(A4419=".",1,A4419+1))</f>
        <v>.</v>
      </c>
      <c r="B4420" s="244" t="str">
        <f t="shared" si="69"/>
        <v/>
      </c>
    </row>
    <row r="4421" spans="1:2" x14ac:dyDescent="0.2">
      <c r="A4421" t="str">
        <f>IF(C4421&amp;G4421&amp;D4421&lt;&gt;'Funnel setup'!$K$3&amp;'Funnel setup'!$K$4&amp;'Funnel setup'!$K$6,".",IF(A4420=".",1,A4420+1))</f>
        <v>.</v>
      </c>
      <c r="B4421" s="244" t="str">
        <f t="shared" si="69"/>
        <v/>
      </c>
    </row>
    <row r="4422" spans="1:2" x14ac:dyDescent="0.2">
      <c r="A4422" t="str">
        <f>IF(C4422&amp;G4422&amp;D4422&lt;&gt;'Funnel setup'!$K$3&amp;'Funnel setup'!$K$4&amp;'Funnel setup'!$K$6,".",IF(A4421=".",1,A4421+1))</f>
        <v>.</v>
      </c>
      <c r="B4422" s="244" t="str">
        <f t="shared" si="69"/>
        <v/>
      </c>
    </row>
    <row r="4423" spans="1:2" x14ac:dyDescent="0.2">
      <c r="A4423" t="str">
        <f>IF(C4423&amp;G4423&amp;D4423&lt;&gt;'Funnel setup'!$K$3&amp;'Funnel setup'!$K$4&amp;'Funnel setup'!$K$6,".",IF(A4422=".",1,A4422+1))</f>
        <v>.</v>
      </c>
      <c r="B4423" s="244" t="str">
        <f t="shared" si="69"/>
        <v/>
      </c>
    </row>
    <row r="4424" spans="1:2" x14ac:dyDescent="0.2">
      <c r="A4424" t="str">
        <f>IF(C4424&amp;G4424&amp;D4424&lt;&gt;'Funnel setup'!$K$3&amp;'Funnel setup'!$K$4&amp;'Funnel setup'!$K$6,".",IF(A4423=".",1,A4423+1))</f>
        <v>.</v>
      </c>
      <c r="B4424" s="244" t="str">
        <f t="shared" si="69"/>
        <v/>
      </c>
    </row>
    <row r="4425" spans="1:2" x14ac:dyDescent="0.2">
      <c r="A4425" t="str">
        <f>IF(C4425&amp;G4425&amp;D4425&lt;&gt;'Funnel setup'!$K$3&amp;'Funnel setup'!$K$4&amp;'Funnel setup'!$K$6,".",IF(A4424=".",1,A4424+1))</f>
        <v>.</v>
      </c>
      <c r="B4425" s="244" t="str">
        <f t="shared" si="69"/>
        <v/>
      </c>
    </row>
    <row r="4426" spans="1:2" x14ac:dyDescent="0.2">
      <c r="A4426" t="str">
        <f>IF(C4426&amp;G4426&amp;D4426&lt;&gt;'Funnel setup'!$K$3&amp;'Funnel setup'!$K$4&amp;'Funnel setup'!$K$6,".",IF(A4425=".",1,A4425+1))</f>
        <v>.</v>
      </c>
      <c r="B4426" s="244" t="str">
        <f t="shared" si="69"/>
        <v/>
      </c>
    </row>
    <row r="4427" spans="1:2" x14ac:dyDescent="0.2">
      <c r="A4427" t="str">
        <f>IF(C4427&amp;G4427&amp;D4427&lt;&gt;'Funnel setup'!$K$3&amp;'Funnel setup'!$K$4&amp;'Funnel setup'!$K$6,".",IF(A4426=".",1,A4426+1))</f>
        <v>.</v>
      </c>
      <c r="B4427" s="244" t="str">
        <f t="shared" si="69"/>
        <v/>
      </c>
    </row>
    <row r="4428" spans="1:2" x14ac:dyDescent="0.2">
      <c r="A4428" t="str">
        <f>IF(C4428&amp;G4428&amp;D4428&lt;&gt;'Funnel setup'!$K$3&amp;'Funnel setup'!$K$4&amp;'Funnel setup'!$K$6,".",IF(A4427=".",1,A4427+1))</f>
        <v>.</v>
      </c>
      <c r="B4428" s="244" t="str">
        <f t="shared" si="69"/>
        <v/>
      </c>
    </row>
    <row r="4429" spans="1:2" x14ac:dyDescent="0.2">
      <c r="A4429" t="str">
        <f>IF(C4429&amp;G4429&amp;D4429&lt;&gt;'Funnel setup'!$K$3&amp;'Funnel setup'!$K$4&amp;'Funnel setup'!$K$6,".",IF(A4428=".",1,A4428+1))</f>
        <v>.</v>
      </c>
      <c r="B4429" s="244" t="str">
        <f t="shared" si="69"/>
        <v/>
      </c>
    </row>
    <row r="4430" spans="1:2" x14ac:dyDescent="0.2">
      <c r="A4430" t="str">
        <f>IF(C4430&amp;G4430&amp;D4430&lt;&gt;'Funnel setup'!$K$3&amp;'Funnel setup'!$K$4&amp;'Funnel setup'!$K$6,".",IF(A4429=".",1,A4429+1))</f>
        <v>.</v>
      </c>
      <c r="B4430" s="244" t="str">
        <f t="shared" si="69"/>
        <v/>
      </c>
    </row>
    <row r="4431" spans="1:2" x14ac:dyDescent="0.2">
      <c r="A4431" t="str">
        <f>IF(C4431&amp;G4431&amp;D4431&lt;&gt;'Funnel setup'!$K$3&amp;'Funnel setup'!$K$4&amp;'Funnel setup'!$K$6,".",IF(A4430=".",1,A4430+1))</f>
        <v>.</v>
      </c>
      <c r="B4431" s="244" t="str">
        <f t="shared" si="69"/>
        <v/>
      </c>
    </row>
    <row r="4432" spans="1:2" x14ac:dyDescent="0.2">
      <c r="A4432" t="str">
        <f>IF(C4432&amp;G4432&amp;D4432&lt;&gt;'Funnel setup'!$K$3&amp;'Funnel setup'!$K$4&amp;'Funnel setup'!$K$6,".",IF(A4431=".",1,A4431+1))</f>
        <v>.</v>
      </c>
      <c r="B4432" s="244" t="str">
        <f t="shared" si="69"/>
        <v/>
      </c>
    </row>
    <row r="4433" spans="1:2" x14ac:dyDescent="0.2">
      <c r="A4433" t="str">
        <f>IF(C4433&amp;G4433&amp;D4433&lt;&gt;'Funnel setup'!$K$3&amp;'Funnel setup'!$K$4&amp;'Funnel setup'!$K$6,".",IF(A4432=".",1,A4432+1))</f>
        <v>.</v>
      </c>
      <c r="B4433" s="244" t="str">
        <f t="shared" si="69"/>
        <v/>
      </c>
    </row>
    <row r="4434" spans="1:2" x14ac:dyDescent="0.2">
      <c r="A4434" t="str">
        <f>IF(C4434&amp;G4434&amp;D4434&lt;&gt;'Funnel setup'!$K$3&amp;'Funnel setup'!$K$4&amp;'Funnel setup'!$K$6,".",IF(A4433=".",1,A4433+1))</f>
        <v>.</v>
      </c>
      <c r="B4434" s="244" t="str">
        <f t="shared" si="69"/>
        <v/>
      </c>
    </row>
    <row r="4435" spans="1:2" x14ac:dyDescent="0.2">
      <c r="A4435" t="str">
        <f>IF(C4435&amp;G4435&amp;D4435&lt;&gt;'Funnel setup'!$K$3&amp;'Funnel setup'!$K$4&amp;'Funnel setup'!$K$6,".",IF(A4434=".",1,A4434+1))</f>
        <v>.</v>
      </c>
      <c r="B4435" s="244" t="str">
        <f t="shared" si="69"/>
        <v/>
      </c>
    </row>
    <row r="4436" spans="1:2" x14ac:dyDescent="0.2">
      <c r="A4436" t="str">
        <f>IF(C4436&amp;G4436&amp;D4436&lt;&gt;'Funnel setup'!$K$3&amp;'Funnel setup'!$K$4&amp;'Funnel setup'!$K$6,".",IF(A4435=".",1,A4435+1))</f>
        <v>.</v>
      </c>
      <c r="B4436" s="244" t="str">
        <f t="shared" si="69"/>
        <v/>
      </c>
    </row>
    <row r="4437" spans="1:2" x14ac:dyDescent="0.2">
      <c r="A4437" t="str">
        <f>IF(C4437&amp;G4437&amp;D4437&lt;&gt;'Funnel setup'!$K$3&amp;'Funnel setup'!$K$4&amp;'Funnel setup'!$K$6,".",IF(A4436=".",1,A4436+1))</f>
        <v>.</v>
      </c>
      <c r="B4437" s="244" t="str">
        <f t="shared" si="69"/>
        <v/>
      </c>
    </row>
    <row r="4438" spans="1:2" x14ac:dyDescent="0.2">
      <c r="A4438" t="str">
        <f>IF(C4438&amp;G4438&amp;D4438&lt;&gt;'Funnel setup'!$K$3&amp;'Funnel setup'!$K$4&amp;'Funnel setup'!$K$6,".",IF(A4437=".",1,A4437+1))</f>
        <v>.</v>
      </c>
      <c r="B4438" s="244" t="str">
        <f t="shared" si="69"/>
        <v/>
      </c>
    </row>
    <row r="4439" spans="1:2" x14ac:dyDescent="0.2">
      <c r="A4439" t="str">
        <f>IF(C4439&amp;G4439&amp;D4439&lt;&gt;'Funnel setup'!$K$3&amp;'Funnel setup'!$K$4&amp;'Funnel setup'!$K$6,".",IF(A4438=".",1,A4438+1))</f>
        <v>.</v>
      </c>
      <c r="B4439" s="244" t="str">
        <f t="shared" si="69"/>
        <v/>
      </c>
    </row>
    <row r="4440" spans="1:2" x14ac:dyDescent="0.2">
      <c r="A4440" t="str">
        <f>IF(C4440&amp;G4440&amp;D4440&lt;&gt;'Funnel setup'!$K$3&amp;'Funnel setup'!$K$4&amp;'Funnel setup'!$K$6,".",IF(A4439=".",1,A4439+1))</f>
        <v>.</v>
      </c>
      <c r="B4440" s="244" t="str">
        <f t="shared" si="69"/>
        <v/>
      </c>
    </row>
    <row r="4441" spans="1:2" x14ac:dyDescent="0.2">
      <c r="A4441" t="str">
        <f>IF(C4441&amp;G4441&amp;D4441&lt;&gt;'Funnel setup'!$K$3&amp;'Funnel setup'!$K$4&amp;'Funnel setup'!$K$6,".",IF(A4440=".",1,A4440+1))</f>
        <v>.</v>
      </c>
      <c r="B4441" s="244" t="str">
        <f t="shared" si="69"/>
        <v/>
      </c>
    </row>
    <row r="4442" spans="1:2" x14ac:dyDescent="0.2">
      <c r="A4442" t="str">
        <f>IF(C4442&amp;G4442&amp;D4442&lt;&gt;'Funnel setup'!$K$3&amp;'Funnel setup'!$K$4&amp;'Funnel setup'!$K$6,".",IF(A4441=".",1,A4441+1))</f>
        <v>.</v>
      </c>
      <c r="B4442" s="244" t="str">
        <f t="shared" si="69"/>
        <v/>
      </c>
    </row>
    <row r="4443" spans="1:2" x14ac:dyDescent="0.2">
      <c r="A4443" t="str">
        <f>IF(C4443&amp;G4443&amp;D4443&lt;&gt;'Funnel setup'!$K$3&amp;'Funnel setup'!$K$4&amp;'Funnel setup'!$K$6,".",IF(A4442=".",1,A4442+1))</f>
        <v>.</v>
      </c>
      <c r="B4443" s="244" t="str">
        <f t="shared" si="69"/>
        <v/>
      </c>
    </row>
    <row r="4444" spans="1:2" x14ac:dyDescent="0.2">
      <c r="A4444" t="str">
        <f>IF(C4444&amp;G4444&amp;D4444&lt;&gt;'Funnel setup'!$K$3&amp;'Funnel setup'!$K$4&amp;'Funnel setup'!$K$6,".",IF(A4443=".",1,A4443+1))</f>
        <v>.</v>
      </c>
      <c r="B4444" s="244" t="str">
        <f t="shared" si="69"/>
        <v/>
      </c>
    </row>
    <row r="4445" spans="1:2" x14ac:dyDescent="0.2">
      <c r="A4445" t="str">
        <f>IF(C4445&amp;G4445&amp;D4445&lt;&gt;'Funnel setup'!$K$3&amp;'Funnel setup'!$K$4&amp;'Funnel setup'!$K$6,".",IF(A4444=".",1,A4444+1))</f>
        <v>.</v>
      </c>
      <c r="B4445" s="244" t="str">
        <f t="shared" si="69"/>
        <v/>
      </c>
    </row>
    <row r="4446" spans="1:2" x14ac:dyDescent="0.2">
      <c r="A4446" t="str">
        <f>IF(C4446&amp;G4446&amp;D4446&lt;&gt;'Funnel setup'!$K$3&amp;'Funnel setup'!$K$4&amp;'Funnel setup'!$K$6,".",IF(A4445=".",1,A4445+1))</f>
        <v>.</v>
      </c>
      <c r="B4446" s="244" t="str">
        <f t="shared" si="69"/>
        <v/>
      </c>
    </row>
    <row r="4447" spans="1:2" x14ac:dyDescent="0.2">
      <c r="A4447" t="str">
        <f>IF(C4447&amp;G4447&amp;D4447&lt;&gt;'Funnel setup'!$K$3&amp;'Funnel setup'!$K$4&amp;'Funnel setup'!$K$6,".",IF(A4446=".",1,A4446+1))</f>
        <v>.</v>
      </c>
      <c r="B4447" s="244" t="str">
        <f t="shared" si="69"/>
        <v/>
      </c>
    </row>
    <row r="4448" spans="1:2" x14ac:dyDescent="0.2">
      <c r="A4448" t="str">
        <f>IF(C4448&amp;G4448&amp;D4448&lt;&gt;'Funnel setup'!$K$3&amp;'Funnel setup'!$K$4&amp;'Funnel setup'!$K$6,".",IF(A4447=".",1,A4447+1))</f>
        <v>.</v>
      </c>
      <c r="B4448" s="244" t="str">
        <f t="shared" si="69"/>
        <v/>
      </c>
    </row>
    <row r="4449" spans="1:2" x14ac:dyDescent="0.2">
      <c r="A4449" t="str">
        <f>IF(C4449&amp;G4449&amp;D4449&lt;&gt;'Funnel setup'!$K$3&amp;'Funnel setup'!$K$4&amp;'Funnel setup'!$K$6,".",IF(A4448=".",1,A4448+1))</f>
        <v>.</v>
      </c>
      <c r="B4449" s="244" t="str">
        <f t="shared" si="69"/>
        <v/>
      </c>
    </row>
    <row r="4450" spans="1:2" x14ac:dyDescent="0.2">
      <c r="A4450" t="str">
        <f>IF(C4450&amp;G4450&amp;D4450&lt;&gt;'Funnel setup'!$K$3&amp;'Funnel setup'!$K$4&amp;'Funnel setup'!$K$6,".",IF(A4449=".",1,A4449+1))</f>
        <v>.</v>
      </c>
      <c r="B4450" s="244" t="str">
        <f t="shared" si="69"/>
        <v/>
      </c>
    </row>
    <row r="4451" spans="1:2" x14ac:dyDescent="0.2">
      <c r="A4451" t="str">
        <f>IF(C4451&amp;G4451&amp;D4451&lt;&gt;'Funnel setup'!$K$3&amp;'Funnel setup'!$K$4&amp;'Funnel setup'!$K$6,".",IF(A4450=".",1,A4450+1))</f>
        <v>.</v>
      </c>
      <c r="B4451" s="244" t="str">
        <f t="shared" si="69"/>
        <v/>
      </c>
    </row>
    <row r="4452" spans="1:2" x14ac:dyDescent="0.2">
      <c r="A4452" t="str">
        <f>IF(C4452&amp;G4452&amp;D4452&lt;&gt;'Funnel setup'!$K$3&amp;'Funnel setup'!$K$4&amp;'Funnel setup'!$K$6,".",IF(A4451=".",1,A4451+1))</f>
        <v>.</v>
      </c>
      <c r="B4452" s="244" t="str">
        <f t="shared" si="69"/>
        <v/>
      </c>
    </row>
    <row r="4453" spans="1:2" x14ac:dyDescent="0.2">
      <c r="A4453" t="str">
        <f>IF(C4453&amp;G4453&amp;D4453&lt;&gt;'Funnel setup'!$K$3&amp;'Funnel setup'!$K$4&amp;'Funnel setup'!$K$6,".",IF(A4452=".",1,A4452+1))</f>
        <v>.</v>
      </c>
      <c r="B4453" s="244" t="str">
        <f t="shared" si="69"/>
        <v/>
      </c>
    </row>
    <row r="4454" spans="1:2" x14ac:dyDescent="0.2">
      <c r="A4454" t="str">
        <f>IF(C4454&amp;G4454&amp;D4454&lt;&gt;'Funnel setup'!$K$3&amp;'Funnel setup'!$K$4&amp;'Funnel setup'!$K$6,".",IF(A4453=".",1,A4453+1))</f>
        <v>.</v>
      </c>
      <c r="B4454" s="244" t="str">
        <f t="shared" si="69"/>
        <v/>
      </c>
    </row>
    <row r="4455" spans="1:2" x14ac:dyDescent="0.2">
      <c r="A4455" t="str">
        <f>IF(C4455&amp;G4455&amp;D4455&lt;&gt;'Funnel setup'!$K$3&amp;'Funnel setup'!$K$4&amp;'Funnel setup'!$K$6,".",IF(A4454=".",1,A4454+1))</f>
        <v>.</v>
      </c>
      <c r="B4455" s="244" t="str">
        <f t="shared" si="69"/>
        <v/>
      </c>
    </row>
    <row r="4456" spans="1:2" x14ac:dyDescent="0.2">
      <c r="A4456" t="str">
        <f>IF(C4456&amp;G4456&amp;D4456&lt;&gt;'Funnel setup'!$K$3&amp;'Funnel setup'!$K$4&amp;'Funnel setup'!$K$6,".",IF(A4455=".",1,A4455+1))</f>
        <v>.</v>
      </c>
      <c r="B4456" s="244" t="str">
        <f t="shared" si="69"/>
        <v/>
      </c>
    </row>
    <row r="4457" spans="1:2" x14ac:dyDescent="0.2">
      <c r="A4457" t="str">
        <f>IF(C4457&amp;G4457&amp;D4457&lt;&gt;'Funnel setup'!$K$3&amp;'Funnel setup'!$K$4&amp;'Funnel setup'!$K$6,".",IF(A4456=".",1,A4456+1))</f>
        <v>.</v>
      </c>
      <c r="B4457" s="244" t="str">
        <f t="shared" si="69"/>
        <v/>
      </c>
    </row>
    <row r="4458" spans="1:2" x14ac:dyDescent="0.2">
      <c r="A4458" t="str">
        <f>IF(C4458&amp;G4458&amp;D4458&lt;&gt;'Funnel setup'!$K$3&amp;'Funnel setup'!$K$4&amp;'Funnel setup'!$K$6,".",IF(A4457=".",1,A4457+1))</f>
        <v>.</v>
      </c>
      <c r="B4458" s="244" t="str">
        <f t="shared" si="69"/>
        <v/>
      </c>
    </row>
    <row r="4459" spans="1:2" x14ac:dyDescent="0.2">
      <c r="A4459" t="str">
        <f>IF(C4459&amp;G4459&amp;D4459&lt;&gt;'Funnel setup'!$K$3&amp;'Funnel setup'!$K$4&amp;'Funnel setup'!$K$6,".",IF(A4458=".",1,A4458+1))</f>
        <v>.</v>
      </c>
      <c r="B4459" s="244" t="str">
        <f t="shared" si="69"/>
        <v/>
      </c>
    </row>
    <row r="4460" spans="1:2" x14ac:dyDescent="0.2">
      <c r="A4460" t="str">
        <f>IF(C4460&amp;G4460&amp;D4460&lt;&gt;'Funnel setup'!$K$3&amp;'Funnel setup'!$K$4&amp;'Funnel setup'!$K$6,".",IF(A4459=".",1,A4459+1))</f>
        <v>.</v>
      </c>
      <c r="B4460" s="244" t="str">
        <f t="shared" si="69"/>
        <v/>
      </c>
    </row>
    <row r="4461" spans="1:2" x14ac:dyDescent="0.2">
      <c r="A4461" t="str">
        <f>IF(C4461&amp;G4461&amp;D4461&lt;&gt;'Funnel setup'!$K$3&amp;'Funnel setup'!$K$4&amp;'Funnel setup'!$K$6,".",IF(A4460=".",1,A4460+1))</f>
        <v>.</v>
      </c>
      <c r="B4461" s="244" t="str">
        <f t="shared" si="69"/>
        <v/>
      </c>
    </row>
    <row r="4462" spans="1:2" x14ac:dyDescent="0.2">
      <c r="A4462" t="str">
        <f>IF(C4462&amp;G4462&amp;D4462&lt;&gt;'Funnel setup'!$K$3&amp;'Funnel setup'!$K$4&amp;'Funnel setup'!$K$6,".",IF(A4461=".",1,A4461+1))</f>
        <v>.</v>
      </c>
      <c r="B4462" s="244" t="str">
        <f t="shared" si="69"/>
        <v/>
      </c>
    </row>
    <row r="4463" spans="1:2" x14ac:dyDescent="0.2">
      <c r="A4463" t="str">
        <f>IF(C4463&amp;G4463&amp;D4463&lt;&gt;'Funnel setup'!$K$3&amp;'Funnel setup'!$K$4&amp;'Funnel setup'!$K$6,".",IF(A4462=".",1,A4462+1))</f>
        <v>.</v>
      </c>
      <c r="B4463" s="244" t="str">
        <f t="shared" si="69"/>
        <v/>
      </c>
    </row>
    <row r="4464" spans="1:2" x14ac:dyDescent="0.2">
      <c r="A4464" t="str">
        <f>IF(C4464&amp;G4464&amp;D4464&lt;&gt;'Funnel setup'!$K$3&amp;'Funnel setup'!$K$4&amp;'Funnel setup'!$K$6,".",IF(A4463=".",1,A4463+1))</f>
        <v>.</v>
      </c>
      <c r="B4464" s="244" t="str">
        <f t="shared" si="69"/>
        <v/>
      </c>
    </row>
    <row r="4465" spans="1:2" x14ac:dyDescent="0.2">
      <c r="A4465" t="str">
        <f>IF(C4465&amp;G4465&amp;D4465&lt;&gt;'Funnel setup'!$K$3&amp;'Funnel setup'!$K$4&amp;'Funnel setup'!$K$6,".",IF(A4464=".",1,A4464+1))</f>
        <v>.</v>
      </c>
      <c r="B4465" s="244" t="str">
        <f t="shared" si="69"/>
        <v/>
      </c>
    </row>
    <row r="4466" spans="1:2" x14ac:dyDescent="0.2">
      <c r="A4466" t="str">
        <f>IF(C4466&amp;G4466&amp;D4466&lt;&gt;'Funnel setup'!$K$3&amp;'Funnel setup'!$K$4&amp;'Funnel setup'!$K$6,".",IF(A4465=".",1,A4465+1))</f>
        <v>.</v>
      </c>
      <c r="B4466" s="244" t="str">
        <f t="shared" si="69"/>
        <v/>
      </c>
    </row>
    <row r="4467" spans="1:2" x14ac:dyDescent="0.2">
      <c r="A4467" t="str">
        <f>IF(C4467&amp;G4467&amp;D4467&lt;&gt;'Funnel setup'!$K$3&amp;'Funnel setup'!$K$4&amp;'Funnel setup'!$K$6,".",IF(A4466=".",1,A4466+1))</f>
        <v>.</v>
      </c>
      <c r="B4467" s="244" t="str">
        <f t="shared" si="69"/>
        <v/>
      </c>
    </row>
    <row r="4468" spans="1:2" x14ac:dyDescent="0.2">
      <c r="A4468" t="str">
        <f>IF(C4468&amp;G4468&amp;D4468&lt;&gt;'Funnel setup'!$K$3&amp;'Funnel setup'!$K$4&amp;'Funnel setup'!$K$6,".",IF(A4467=".",1,A4467+1))</f>
        <v>.</v>
      </c>
      <c r="B4468" s="244" t="str">
        <f t="shared" si="69"/>
        <v/>
      </c>
    </row>
    <row r="4469" spans="1:2" x14ac:dyDescent="0.2">
      <c r="A4469" t="str">
        <f>IF(C4469&amp;G4469&amp;D4469&lt;&gt;'Funnel setup'!$K$3&amp;'Funnel setup'!$K$4&amp;'Funnel setup'!$K$6,".",IF(A4468=".",1,A4468+1))</f>
        <v>.</v>
      </c>
      <c r="B4469" s="244" t="str">
        <f t="shared" si="69"/>
        <v/>
      </c>
    </row>
    <row r="4470" spans="1:2" x14ac:dyDescent="0.2">
      <c r="A4470" t="str">
        <f>IF(C4470&amp;G4470&amp;D4470&lt;&gt;'Funnel setup'!$K$3&amp;'Funnel setup'!$K$4&amp;'Funnel setup'!$K$6,".",IF(A4469=".",1,A4469+1))</f>
        <v>.</v>
      </c>
      <c r="B4470" s="244" t="str">
        <f t="shared" si="69"/>
        <v/>
      </c>
    </row>
    <row r="4471" spans="1:2" x14ac:dyDescent="0.2">
      <c r="A4471" t="str">
        <f>IF(C4471&amp;G4471&amp;D4471&lt;&gt;'Funnel setup'!$K$3&amp;'Funnel setup'!$K$4&amp;'Funnel setup'!$K$6,".",IF(A4470=".",1,A4470+1))</f>
        <v>.</v>
      </c>
      <c r="B4471" s="244" t="str">
        <f t="shared" si="69"/>
        <v/>
      </c>
    </row>
    <row r="4472" spans="1:2" x14ac:dyDescent="0.2">
      <c r="A4472" t="str">
        <f>IF(C4472&amp;G4472&amp;D4472&lt;&gt;'Funnel setup'!$K$3&amp;'Funnel setup'!$K$4&amp;'Funnel setup'!$K$6,".",IF(A4471=".",1,A4471+1))</f>
        <v>.</v>
      </c>
      <c r="B4472" s="244" t="str">
        <f t="shared" si="69"/>
        <v/>
      </c>
    </row>
    <row r="4473" spans="1:2" x14ac:dyDescent="0.2">
      <c r="A4473" t="str">
        <f>IF(C4473&amp;G4473&amp;D4473&lt;&gt;'Funnel setup'!$K$3&amp;'Funnel setup'!$K$4&amp;'Funnel setup'!$K$6,".",IF(A4472=".",1,A4472+1))</f>
        <v>.</v>
      </c>
      <c r="B4473" s="244" t="str">
        <f t="shared" si="69"/>
        <v/>
      </c>
    </row>
    <row r="4474" spans="1:2" x14ac:dyDescent="0.2">
      <c r="A4474" t="str">
        <f>IF(C4474&amp;G4474&amp;D4474&lt;&gt;'Funnel setup'!$K$3&amp;'Funnel setup'!$K$4&amp;'Funnel setup'!$K$6,".",IF(A4473=".",1,A4473+1))</f>
        <v>.</v>
      </c>
      <c r="B4474" s="244" t="str">
        <f t="shared" si="69"/>
        <v/>
      </c>
    </row>
    <row r="4475" spans="1:2" x14ac:dyDescent="0.2">
      <c r="A4475" t="str">
        <f>IF(C4475&amp;G4475&amp;D4475&lt;&gt;'Funnel setup'!$K$3&amp;'Funnel setup'!$K$4&amp;'Funnel setup'!$K$6,".",IF(A4474=".",1,A4474+1))</f>
        <v>.</v>
      </c>
      <c r="B4475" s="244" t="str">
        <f t="shared" si="69"/>
        <v/>
      </c>
    </row>
    <row r="4476" spans="1:2" x14ac:dyDescent="0.2">
      <c r="A4476" t="str">
        <f>IF(C4476&amp;G4476&amp;D4476&lt;&gt;'Funnel setup'!$K$3&amp;'Funnel setup'!$K$4&amp;'Funnel setup'!$K$6,".",IF(A4475=".",1,A4475+1))</f>
        <v>.</v>
      </c>
      <c r="B4476" s="244" t="str">
        <f t="shared" si="69"/>
        <v/>
      </c>
    </row>
    <row r="4477" spans="1:2" x14ac:dyDescent="0.2">
      <c r="A4477" t="str">
        <f>IF(C4477&amp;G4477&amp;D4477&lt;&gt;'Funnel setup'!$K$3&amp;'Funnel setup'!$K$4&amp;'Funnel setup'!$K$6,".",IF(A4476=".",1,A4476+1))</f>
        <v>.</v>
      </c>
      <c r="B4477" s="244" t="str">
        <f t="shared" si="69"/>
        <v/>
      </c>
    </row>
    <row r="4478" spans="1:2" x14ac:dyDescent="0.2">
      <c r="A4478" t="str">
        <f>IF(C4478&amp;G4478&amp;D4478&lt;&gt;'Funnel setup'!$K$3&amp;'Funnel setup'!$K$4&amp;'Funnel setup'!$K$6,".",IF(A4477=".",1,A4477+1))</f>
        <v>.</v>
      </c>
      <c r="B4478" s="244" t="str">
        <f t="shared" si="69"/>
        <v/>
      </c>
    </row>
    <row r="4479" spans="1:2" x14ac:dyDescent="0.2">
      <c r="A4479" t="str">
        <f>IF(C4479&amp;G4479&amp;D4479&lt;&gt;'Funnel setup'!$K$3&amp;'Funnel setup'!$K$4&amp;'Funnel setup'!$K$6,".",IF(A4478=".",1,A4478+1))</f>
        <v>.</v>
      </c>
      <c r="B4479" s="244" t="str">
        <f t="shared" si="69"/>
        <v/>
      </c>
    </row>
    <row r="4480" spans="1:2" x14ac:dyDescent="0.2">
      <c r="A4480" t="str">
        <f>IF(C4480&amp;G4480&amp;D4480&lt;&gt;'Funnel setup'!$K$3&amp;'Funnel setup'!$K$4&amp;'Funnel setup'!$K$6,".",IF(A4479=".",1,A4479+1))</f>
        <v>.</v>
      </c>
      <c r="B4480" s="244" t="str">
        <f t="shared" si="69"/>
        <v/>
      </c>
    </row>
    <row r="4481" spans="1:2" x14ac:dyDescent="0.2">
      <c r="A4481" t="str">
        <f>IF(C4481&amp;G4481&amp;D4481&lt;&gt;'Funnel setup'!$K$3&amp;'Funnel setup'!$K$4&amp;'Funnel setup'!$K$6,".",IF(A4480=".",1,A4480+1))</f>
        <v>.</v>
      </c>
      <c r="B4481" s="244" t="str">
        <f t="shared" si="69"/>
        <v/>
      </c>
    </row>
    <row r="4482" spans="1:2" x14ac:dyDescent="0.2">
      <c r="A4482" t="str">
        <f>IF(C4482&amp;G4482&amp;D4482&lt;&gt;'Funnel setup'!$K$3&amp;'Funnel setup'!$K$4&amp;'Funnel setup'!$K$6,".",IF(A4481=".",1,A4481+1))</f>
        <v>.</v>
      </c>
      <c r="B4482" s="244" t="str">
        <f t="shared" ref="B4482:B4545" si="70">C4482&amp;D4482&amp;F4482&amp;G4482</f>
        <v/>
      </c>
    </row>
    <row r="4483" spans="1:2" x14ac:dyDescent="0.2">
      <c r="A4483" t="str">
        <f>IF(C4483&amp;G4483&amp;D4483&lt;&gt;'Funnel setup'!$K$3&amp;'Funnel setup'!$K$4&amp;'Funnel setup'!$K$6,".",IF(A4482=".",1,A4482+1))</f>
        <v>.</v>
      </c>
      <c r="B4483" s="244" t="str">
        <f t="shared" si="70"/>
        <v/>
      </c>
    </row>
    <row r="4484" spans="1:2" x14ac:dyDescent="0.2">
      <c r="A4484" t="str">
        <f>IF(C4484&amp;G4484&amp;D4484&lt;&gt;'Funnel setup'!$K$3&amp;'Funnel setup'!$K$4&amp;'Funnel setup'!$K$6,".",IF(A4483=".",1,A4483+1))</f>
        <v>.</v>
      </c>
      <c r="B4484" s="244" t="str">
        <f t="shared" si="70"/>
        <v/>
      </c>
    </row>
    <row r="4485" spans="1:2" x14ac:dyDescent="0.2">
      <c r="A4485" t="str">
        <f>IF(C4485&amp;G4485&amp;D4485&lt;&gt;'Funnel setup'!$K$3&amp;'Funnel setup'!$K$4&amp;'Funnel setup'!$K$6,".",IF(A4484=".",1,A4484+1))</f>
        <v>.</v>
      </c>
      <c r="B4485" s="244" t="str">
        <f t="shared" si="70"/>
        <v/>
      </c>
    </row>
    <row r="4486" spans="1:2" x14ac:dyDescent="0.2">
      <c r="A4486" t="str">
        <f>IF(C4486&amp;G4486&amp;D4486&lt;&gt;'Funnel setup'!$K$3&amp;'Funnel setup'!$K$4&amp;'Funnel setup'!$K$6,".",IF(A4485=".",1,A4485+1))</f>
        <v>.</v>
      </c>
      <c r="B4486" s="244" t="str">
        <f t="shared" si="70"/>
        <v/>
      </c>
    </row>
    <row r="4487" spans="1:2" x14ac:dyDescent="0.2">
      <c r="A4487" t="str">
        <f>IF(C4487&amp;G4487&amp;D4487&lt;&gt;'Funnel setup'!$K$3&amp;'Funnel setup'!$K$4&amp;'Funnel setup'!$K$6,".",IF(A4486=".",1,A4486+1))</f>
        <v>.</v>
      </c>
      <c r="B4487" s="244" t="str">
        <f t="shared" si="70"/>
        <v/>
      </c>
    </row>
    <row r="4488" spans="1:2" x14ac:dyDescent="0.2">
      <c r="A4488" t="str">
        <f>IF(C4488&amp;G4488&amp;D4488&lt;&gt;'Funnel setup'!$K$3&amp;'Funnel setup'!$K$4&amp;'Funnel setup'!$K$6,".",IF(A4487=".",1,A4487+1))</f>
        <v>.</v>
      </c>
      <c r="B4488" s="244" t="str">
        <f t="shared" si="70"/>
        <v/>
      </c>
    </row>
    <row r="4489" spans="1:2" x14ac:dyDescent="0.2">
      <c r="A4489" t="str">
        <f>IF(C4489&amp;G4489&amp;D4489&lt;&gt;'Funnel setup'!$K$3&amp;'Funnel setup'!$K$4&amp;'Funnel setup'!$K$6,".",IF(A4488=".",1,A4488+1))</f>
        <v>.</v>
      </c>
      <c r="B4489" s="244" t="str">
        <f t="shared" si="70"/>
        <v/>
      </c>
    </row>
    <row r="4490" spans="1:2" x14ac:dyDescent="0.2">
      <c r="A4490" t="str">
        <f>IF(C4490&amp;G4490&amp;D4490&lt;&gt;'Funnel setup'!$K$3&amp;'Funnel setup'!$K$4&amp;'Funnel setup'!$K$6,".",IF(A4489=".",1,A4489+1))</f>
        <v>.</v>
      </c>
      <c r="B4490" s="244" t="str">
        <f t="shared" si="70"/>
        <v/>
      </c>
    </row>
    <row r="4491" spans="1:2" x14ac:dyDescent="0.2">
      <c r="A4491" t="str">
        <f>IF(C4491&amp;G4491&amp;D4491&lt;&gt;'Funnel setup'!$K$3&amp;'Funnel setup'!$K$4&amp;'Funnel setup'!$K$6,".",IF(A4490=".",1,A4490+1))</f>
        <v>.</v>
      </c>
      <c r="B4491" s="244" t="str">
        <f t="shared" si="70"/>
        <v/>
      </c>
    </row>
    <row r="4492" spans="1:2" x14ac:dyDescent="0.2">
      <c r="A4492" t="str">
        <f>IF(C4492&amp;G4492&amp;D4492&lt;&gt;'Funnel setup'!$K$3&amp;'Funnel setup'!$K$4&amp;'Funnel setup'!$K$6,".",IF(A4491=".",1,A4491+1))</f>
        <v>.</v>
      </c>
      <c r="B4492" s="244" t="str">
        <f t="shared" si="70"/>
        <v/>
      </c>
    </row>
    <row r="4493" spans="1:2" x14ac:dyDescent="0.2">
      <c r="A4493" t="str">
        <f>IF(C4493&amp;G4493&amp;D4493&lt;&gt;'Funnel setup'!$K$3&amp;'Funnel setup'!$K$4&amp;'Funnel setup'!$K$6,".",IF(A4492=".",1,A4492+1))</f>
        <v>.</v>
      </c>
      <c r="B4493" s="244" t="str">
        <f t="shared" si="70"/>
        <v/>
      </c>
    </row>
    <row r="4494" spans="1:2" x14ac:dyDescent="0.2">
      <c r="A4494" t="str">
        <f>IF(C4494&amp;G4494&amp;D4494&lt;&gt;'Funnel setup'!$K$3&amp;'Funnel setup'!$K$4&amp;'Funnel setup'!$K$6,".",IF(A4493=".",1,A4493+1))</f>
        <v>.</v>
      </c>
      <c r="B4494" s="244" t="str">
        <f t="shared" si="70"/>
        <v/>
      </c>
    </row>
    <row r="4495" spans="1:2" x14ac:dyDescent="0.2">
      <c r="A4495" t="str">
        <f>IF(C4495&amp;G4495&amp;D4495&lt;&gt;'Funnel setup'!$K$3&amp;'Funnel setup'!$K$4&amp;'Funnel setup'!$K$6,".",IF(A4494=".",1,A4494+1))</f>
        <v>.</v>
      </c>
      <c r="B4495" s="244" t="str">
        <f t="shared" si="70"/>
        <v/>
      </c>
    </row>
    <row r="4496" spans="1:2" x14ac:dyDescent="0.2">
      <c r="A4496" t="str">
        <f>IF(C4496&amp;G4496&amp;D4496&lt;&gt;'Funnel setup'!$K$3&amp;'Funnel setup'!$K$4&amp;'Funnel setup'!$K$6,".",IF(A4495=".",1,A4495+1))</f>
        <v>.</v>
      </c>
      <c r="B4496" s="244" t="str">
        <f t="shared" si="70"/>
        <v/>
      </c>
    </row>
    <row r="4497" spans="1:2" x14ac:dyDescent="0.2">
      <c r="A4497" t="str">
        <f>IF(C4497&amp;G4497&amp;D4497&lt;&gt;'Funnel setup'!$K$3&amp;'Funnel setup'!$K$4&amp;'Funnel setup'!$K$6,".",IF(A4496=".",1,A4496+1))</f>
        <v>.</v>
      </c>
      <c r="B4497" s="244" t="str">
        <f t="shared" si="70"/>
        <v/>
      </c>
    </row>
    <row r="4498" spans="1:2" x14ac:dyDescent="0.2">
      <c r="A4498" t="str">
        <f>IF(C4498&amp;G4498&amp;D4498&lt;&gt;'Funnel setup'!$K$3&amp;'Funnel setup'!$K$4&amp;'Funnel setup'!$K$6,".",IF(A4497=".",1,A4497+1))</f>
        <v>.</v>
      </c>
      <c r="B4498" s="244" t="str">
        <f t="shared" si="70"/>
        <v/>
      </c>
    </row>
    <row r="4499" spans="1:2" x14ac:dyDescent="0.2">
      <c r="A4499" t="str">
        <f>IF(C4499&amp;G4499&amp;D4499&lt;&gt;'Funnel setup'!$K$3&amp;'Funnel setup'!$K$4&amp;'Funnel setup'!$K$6,".",IF(A4498=".",1,A4498+1))</f>
        <v>.</v>
      </c>
      <c r="B4499" s="244" t="str">
        <f t="shared" si="70"/>
        <v/>
      </c>
    </row>
    <row r="4500" spans="1:2" x14ac:dyDescent="0.2">
      <c r="A4500" t="str">
        <f>IF(C4500&amp;G4500&amp;D4500&lt;&gt;'Funnel setup'!$K$3&amp;'Funnel setup'!$K$4&amp;'Funnel setup'!$K$6,".",IF(A4499=".",1,A4499+1))</f>
        <v>.</v>
      </c>
      <c r="B4500" s="244" t="str">
        <f t="shared" si="70"/>
        <v/>
      </c>
    </row>
    <row r="4501" spans="1:2" x14ac:dyDescent="0.2">
      <c r="A4501" t="str">
        <f>IF(C4501&amp;G4501&amp;D4501&lt;&gt;'Funnel setup'!$K$3&amp;'Funnel setup'!$K$4&amp;'Funnel setup'!$K$6,".",IF(A4500=".",1,A4500+1))</f>
        <v>.</v>
      </c>
      <c r="B4501" s="244" t="str">
        <f t="shared" si="70"/>
        <v/>
      </c>
    </row>
    <row r="4502" spans="1:2" x14ac:dyDescent="0.2">
      <c r="A4502" t="str">
        <f>IF(C4502&amp;G4502&amp;D4502&lt;&gt;'Funnel setup'!$K$3&amp;'Funnel setup'!$K$4&amp;'Funnel setup'!$K$6,".",IF(A4501=".",1,A4501+1))</f>
        <v>.</v>
      </c>
      <c r="B4502" s="244" t="str">
        <f t="shared" si="70"/>
        <v/>
      </c>
    </row>
    <row r="4503" spans="1:2" x14ac:dyDescent="0.2">
      <c r="A4503" t="str">
        <f>IF(C4503&amp;G4503&amp;D4503&lt;&gt;'Funnel setup'!$K$3&amp;'Funnel setup'!$K$4&amp;'Funnel setup'!$K$6,".",IF(A4502=".",1,A4502+1))</f>
        <v>.</v>
      </c>
      <c r="B4503" s="244" t="str">
        <f t="shared" si="70"/>
        <v/>
      </c>
    </row>
    <row r="4504" spans="1:2" x14ac:dyDescent="0.2">
      <c r="A4504" t="str">
        <f>IF(C4504&amp;G4504&amp;D4504&lt;&gt;'Funnel setup'!$K$3&amp;'Funnel setup'!$K$4&amp;'Funnel setup'!$K$6,".",IF(A4503=".",1,A4503+1))</f>
        <v>.</v>
      </c>
      <c r="B4504" s="244" t="str">
        <f t="shared" si="70"/>
        <v/>
      </c>
    </row>
    <row r="4505" spans="1:2" x14ac:dyDescent="0.2">
      <c r="A4505" t="str">
        <f>IF(C4505&amp;G4505&amp;D4505&lt;&gt;'Funnel setup'!$K$3&amp;'Funnel setup'!$K$4&amp;'Funnel setup'!$K$6,".",IF(A4504=".",1,A4504+1))</f>
        <v>.</v>
      </c>
      <c r="B4505" s="244" t="str">
        <f t="shared" si="70"/>
        <v/>
      </c>
    </row>
    <row r="4506" spans="1:2" x14ac:dyDescent="0.2">
      <c r="A4506" t="str">
        <f>IF(C4506&amp;G4506&amp;D4506&lt;&gt;'Funnel setup'!$K$3&amp;'Funnel setup'!$K$4&amp;'Funnel setup'!$K$6,".",IF(A4505=".",1,A4505+1))</f>
        <v>.</v>
      </c>
      <c r="B4506" s="244" t="str">
        <f t="shared" si="70"/>
        <v/>
      </c>
    </row>
    <row r="4507" spans="1:2" x14ac:dyDescent="0.2">
      <c r="A4507" t="str">
        <f>IF(C4507&amp;G4507&amp;D4507&lt;&gt;'Funnel setup'!$K$3&amp;'Funnel setup'!$K$4&amp;'Funnel setup'!$K$6,".",IF(A4506=".",1,A4506+1))</f>
        <v>.</v>
      </c>
      <c r="B4507" s="244" t="str">
        <f t="shared" si="70"/>
        <v/>
      </c>
    </row>
    <row r="4508" spans="1:2" x14ac:dyDescent="0.2">
      <c r="A4508" t="str">
        <f>IF(C4508&amp;G4508&amp;D4508&lt;&gt;'Funnel setup'!$K$3&amp;'Funnel setup'!$K$4&amp;'Funnel setup'!$K$6,".",IF(A4507=".",1,A4507+1))</f>
        <v>.</v>
      </c>
      <c r="B4508" s="244" t="str">
        <f t="shared" si="70"/>
        <v/>
      </c>
    </row>
    <row r="4509" spans="1:2" x14ac:dyDescent="0.2">
      <c r="A4509" t="str">
        <f>IF(C4509&amp;G4509&amp;D4509&lt;&gt;'Funnel setup'!$K$3&amp;'Funnel setup'!$K$4&amp;'Funnel setup'!$K$6,".",IF(A4508=".",1,A4508+1))</f>
        <v>.</v>
      </c>
      <c r="B4509" s="244" t="str">
        <f t="shared" si="70"/>
        <v/>
      </c>
    </row>
    <row r="4510" spans="1:2" x14ac:dyDescent="0.2">
      <c r="A4510" t="str">
        <f>IF(C4510&amp;G4510&amp;D4510&lt;&gt;'Funnel setup'!$K$3&amp;'Funnel setup'!$K$4&amp;'Funnel setup'!$K$6,".",IF(A4509=".",1,A4509+1))</f>
        <v>.</v>
      </c>
      <c r="B4510" s="244" t="str">
        <f t="shared" si="70"/>
        <v/>
      </c>
    </row>
    <row r="4511" spans="1:2" x14ac:dyDescent="0.2">
      <c r="A4511" t="str">
        <f>IF(C4511&amp;G4511&amp;D4511&lt;&gt;'Funnel setup'!$K$3&amp;'Funnel setup'!$K$4&amp;'Funnel setup'!$K$6,".",IF(A4510=".",1,A4510+1))</f>
        <v>.</v>
      </c>
      <c r="B4511" s="244" t="str">
        <f t="shared" si="70"/>
        <v/>
      </c>
    </row>
    <row r="4512" spans="1:2" x14ac:dyDescent="0.2">
      <c r="A4512" t="str">
        <f>IF(C4512&amp;G4512&amp;D4512&lt;&gt;'Funnel setup'!$K$3&amp;'Funnel setup'!$K$4&amp;'Funnel setup'!$K$6,".",IF(A4511=".",1,A4511+1))</f>
        <v>.</v>
      </c>
      <c r="B4512" s="244" t="str">
        <f t="shared" si="70"/>
        <v/>
      </c>
    </row>
    <row r="4513" spans="1:2" x14ac:dyDescent="0.2">
      <c r="A4513" t="str">
        <f>IF(C4513&amp;G4513&amp;D4513&lt;&gt;'Funnel setup'!$K$3&amp;'Funnel setup'!$K$4&amp;'Funnel setup'!$K$6,".",IF(A4512=".",1,A4512+1))</f>
        <v>.</v>
      </c>
      <c r="B4513" s="244" t="str">
        <f t="shared" si="70"/>
        <v/>
      </c>
    </row>
    <row r="4514" spans="1:2" x14ac:dyDescent="0.2">
      <c r="A4514" t="str">
        <f>IF(C4514&amp;G4514&amp;D4514&lt;&gt;'Funnel setup'!$K$3&amp;'Funnel setup'!$K$4&amp;'Funnel setup'!$K$6,".",IF(A4513=".",1,A4513+1))</f>
        <v>.</v>
      </c>
      <c r="B4514" s="244" t="str">
        <f t="shared" si="70"/>
        <v/>
      </c>
    </row>
    <row r="4515" spans="1:2" x14ac:dyDescent="0.2">
      <c r="A4515" t="str">
        <f>IF(C4515&amp;G4515&amp;D4515&lt;&gt;'Funnel setup'!$K$3&amp;'Funnel setup'!$K$4&amp;'Funnel setup'!$K$6,".",IF(A4514=".",1,A4514+1))</f>
        <v>.</v>
      </c>
      <c r="B4515" s="244" t="str">
        <f t="shared" si="70"/>
        <v/>
      </c>
    </row>
    <row r="4516" spans="1:2" x14ac:dyDescent="0.2">
      <c r="A4516" t="str">
        <f>IF(C4516&amp;G4516&amp;D4516&lt;&gt;'Funnel setup'!$K$3&amp;'Funnel setup'!$K$4&amp;'Funnel setup'!$K$6,".",IF(A4515=".",1,A4515+1))</f>
        <v>.</v>
      </c>
      <c r="B4516" s="244" t="str">
        <f t="shared" si="70"/>
        <v/>
      </c>
    </row>
    <row r="4517" spans="1:2" x14ac:dyDescent="0.2">
      <c r="A4517" t="str">
        <f>IF(C4517&amp;G4517&amp;D4517&lt;&gt;'Funnel setup'!$K$3&amp;'Funnel setup'!$K$4&amp;'Funnel setup'!$K$6,".",IF(A4516=".",1,A4516+1))</f>
        <v>.</v>
      </c>
      <c r="B4517" s="244" t="str">
        <f t="shared" si="70"/>
        <v/>
      </c>
    </row>
    <row r="4518" spans="1:2" x14ac:dyDescent="0.2">
      <c r="A4518" t="str">
        <f>IF(C4518&amp;G4518&amp;D4518&lt;&gt;'Funnel setup'!$K$3&amp;'Funnel setup'!$K$4&amp;'Funnel setup'!$K$6,".",IF(A4517=".",1,A4517+1))</f>
        <v>.</v>
      </c>
      <c r="B4518" s="244" t="str">
        <f t="shared" si="70"/>
        <v/>
      </c>
    </row>
    <row r="4519" spans="1:2" x14ac:dyDescent="0.2">
      <c r="A4519" t="str">
        <f>IF(C4519&amp;G4519&amp;D4519&lt;&gt;'Funnel setup'!$K$3&amp;'Funnel setup'!$K$4&amp;'Funnel setup'!$K$6,".",IF(A4518=".",1,A4518+1))</f>
        <v>.</v>
      </c>
      <c r="B4519" s="244" t="str">
        <f t="shared" si="70"/>
        <v/>
      </c>
    </row>
    <row r="4520" spans="1:2" x14ac:dyDescent="0.2">
      <c r="A4520" t="str">
        <f>IF(C4520&amp;G4520&amp;D4520&lt;&gt;'Funnel setup'!$K$3&amp;'Funnel setup'!$K$4&amp;'Funnel setup'!$K$6,".",IF(A4519=".",1,A4519+1))</f>
        <v>.</v>
      </c>
      <c r="B4520" s="244" t="str">
        <f t="shared" si="70"/>
        <v/>
      </c>
    </row>
    <row r="4521" spans="1:2" x14ac:dyDescent="0.2">
      <c r="A4521" t="str">
        <f>IF(C4521&amp;G4521&amp;D4521&lt;&gt;'Funnel setup'!$K$3&amp;'Funnel setup'!$K$4&amp;'Funnel setup'!$K$6,".",IF(A4520=".",1,A4520+1))</f>
        <v>.</v>
      </c>
      <c r="B4521" s="244" t="str">
        <f t="shared" si="70"/>
        <v/>
      </c>
    </row>
    <row r="4522" spans="1:2" x14ac:dyDescent="0.2">
      <c r="A4522" t="str">
        <f>IF(C4522&amp;G4522&amp;D4522&lt;&gt;'Funnel setup'!$K$3&amp;'Funnel setup'!$K$4&amp;'Funnel setup'!$K$6,".",IF(A4521=".",1,A4521+1))</f>
        <v>.</v>
      </c>
      <c r="B4522" s="244" t="str">
        <f t="shared" si="70"/>
        <v/>
      </c>
    </row>
    <row r="4523" spans="1:2" x14ac:dyDescent="0.2">
      <c r="A4523" t="str">
        <f>IF(C4523&amp;G4523&amp;D4523&lt;&gt;'Funnel setup'!$K$3&amp;'Funnel setup'!$K$4&amp;'Funnel setup'!$K$6,".",IF(A4522=".",1,A4522+1))</f>
        <v>.</v>
      </c>
      <c r="B4523" s="244" t="str">
        <f t="shared" si="70"/>
        <v/>
      </c>
    </row>
    <row r="4524" spans="1:2" x14ac:dyDescent="0.2">
      <c r="A4524" t="str">
        <f>IF(C4524&amp;G4524&amp;D4524&lt;&gt;'Funnel setup'!$K$3&amp;'Funnel setup'!$K$4&amp;'Funnel setup'!$K$6,".",IF(A4523=".",1,A4523+1))</f>
        <v>.</v>
      </c>
      <c r="B4524" s="244" t="str">
        <f t="shared" si="70"/>
        <v/>
      </c>
    </row>
    <row r="4525" spans="1:2" x14ac:dyDescent="0.2">
      <c r="A4525" t="str">
        <f>IF(C4525&amp;G4525&amp;D4525&lt;&gt;'Funnel setup'!$K$3&amp;'Funnel setup'!$K$4&amp;'Funnel setup'!$K$6,".",IF(A4524=".",1,A4524+1))</f>
        <v>.</v>
      </c>
      <c r="B4525" s="244" t="str">
        <f t="shared" si="70"/>
        <v/>
      </c>
    </row>
    <row r="4526" spans="1:2" x14ac:dyDescent="0.2">
      <c r="A4526" t="str">
        <f>IF(C4526&amp;G4526&amp;D4526&lt;&gt;'Funnel setup'!$K$3&amp;'Funnel setup'!$K$4&amp;'Funnel setup'!$K$6,".",IF(A4525=".",1,A4525+1))</f>
        <v>.</v>
      </c>
      <c r="B4526" s="244" t="str">
        <f t="shared" si="70"/>
        <v/>
      </c>
    </row>
    <row r="4527" spans="1:2" x14ac:dyDescent="0.2">
      <c r="A4527" t="str">
        <f>IF(C4527&amp;G4527&amp;D4527&lt;&gt;'Funnel setup'!$K$3&amp;'Funnel setup'!$K$4&amp;'Funnel setup'!$K$6,".",IF(A4526=".",1,A4526+1))</f>
        <v>.</v>
      </c>
      <c r="B4527" s="244" t="str">
        <f t="shared" si="70"/>
        <v/>
      </c>
    </row>
    <row r="4528" spans="1:2" x14ac:dyDescent="0.2">
      <c r="A4528" t="str">
        <f>IF(C4528&amp;G4528&amp;D4528&lt;&gt;'Funnel setup'!$K$3&amp;'Funnel setup'!$K$4&amp;'Funnel setup'!$K$6,".",IF(A4527=".",1,A4527+1))</f>
        <v>.</v>
      </c>
      <c r="B4528" s="244" t="str">
        <f t="shared" si="70"/>
        <v/>
      </c>
    </row>
    <row r="4529" spans="1:2" x14ac:dyDescent="0.2">
      <c r="A4529" t="str">
        <f>IF(C4529&amp;G4529&amp;D4529&lt;&gt;'Funnel setup'!$K$3&amp;'Funnel setup'!$K$4&amp;'Funnel setup'!$K$6,".",IF(A4528=".",1,A4528+1))</f>
        <v>.</v>
      </c>
      <c r="B4529" s="244" t="str">
        <f t="shared" si="70"/>
        <v/>
      </c>
    </row>
    <row r="4530" spans="1:2" x14ac:dyDescent="0.2">
      <c r="A4530" t="str">
        <f>IF(C4530&amp;G4530&amp;D4530&lt;&gt;'Funnel setup'!$K$3&amp;'Funnel setup'!$K$4&amp;'Funnel setup'!$K$6,".",IF(A4529=".",1,A4529+1))</f>
        <v>.</v>
      </c>
      <c r="B4530" s="244" t="str">
        <f t="shared" si="70"/>
        <v/>
      </c>
    </row>
    <row r="4531" spans="1:2" x14ac:dyDescent="0.2">
      <c r="A4531" t="str">
        <f>IF(C4531&amp;G4531&amp;D4531&lt;&gt;'Funnel setup'!$K$3&amp;'Funnel setup'!$K$4&amp;'Funnel setup'!$K$6,".",IF(A4530=".",1,A4530+1))</f>
        <v>.</v>
      </c>
      <c r="B4531" s="244" t="str">
        <f t="shared" si="70"/>
        <v/>
      </c>
    </row>
    <row r="4532" spans="1:2" x14ac:dyDescent="0.2">
      <c r="A4532" t="str">
        <f>IF(C4532&amp;G4532&amp;D4532&lt;&gt;'Funnel setup'!$K$3&amp;'Funnel setup'!$K$4&amp;'Funnel setup'!$K$6,".",IF(A4531=".",1,A4531+1))</f>
        <v>.</v>
      </c>
      <c r="B4532" s="244" t="str">
        <f t="shared" si="70"/>
        <v/>
      </c>
    </row>
    <row r="4533" spans="1:2" x14ac:dyDescent="0.2">
      <c r="A4533" t="str">
        <f>IF(C4533&amp;G4533&amp;D4533&lt;&gt;'Funnel setup'!$K$3&amp;'Funnel setup'!$K$4&amp;'Funnel setup'!$K$6,".",IF(A4532=".",1,A4532+1))</f>
        <v>.</v>
      </c>
      <c r="B4533" s="244" t="str">
        <f t="shared" si="70"/>
        <v/>
      </c>
    </row>
    <row r="4534" spans="1:2" x14ac:dyDescent="0.2">
      <c r="A4534" t="str">
        <f>IF(C4534&amp;G4534&amp;D4534&lt;&gt;'Funnel setup'!$K$3&amp;'Funnel setup'!$K$4&amp;'Funnel setup'!$K$6,".",IF(A4533=".",1,A4533+1))</f>
        <v>.</v>
      </c>
      <c r="B4534" s="244" t="str">
        <f t="shared" si="70"/>
        <v/>
      </c>
    </row>
    <row r="4535" spans="1:2" x14ac:dyDescent="0.2">
      <c r="A4535" t="str">
        <f>IF(C4535&amp;G4535&amp;D4535&lt;&gt;'Funnel setup'!$K$3&amp;'Funnel setup'!$K$4&amp;'Funnel setup'!$K$6,".",IF(A4534=".",1,A4534+1))</f>
        <v>.</v>
      </c>
      <c r="B4535" s="244" t="str">
        <f t="shared" si="70"/>
        <v/>
      </c>
    </row>
    <row r="4536" spans="1:2" x14ac:dyDescent="0.2">
      <c r="A4536" t="str">
        <f>IF(C4536&amp;G4536&amp;D4536&lt;&gt;'Funnel setup'!$K$3&amp;'Funnel setup'!$K$4&amp;'Funnel setup'!$K$6,".",IF(A4535=".",1,A4535+1))</f>
        <v>.</v>
      </c>
      <c r="B4536" s="244" t="str">
        <f t="shared" si="70"/>
        <v/>
      </c>
    </row>
    <row r="4537" spans="1:2" x14ac:dyDescent="0.2">
      <c r="A4537" t="str">
        <f>IF(C4537&amp;G4537&amp;D4537&lt;&gt;'Funnel setup'!$K$3&amp;'Funnel setup'!$K$4&amp;'Funnel setup'!$K$6,".",IF(A4536=".",1,A4536+1))</f>
        <v>.</v>
      </c>
      <c r="B4537" s="244" t="str">
        <f t="shared" si="70"/>
        <v/>
      </c>
    </row>
    <row r="4538" spans="1:2" x14ac:dyDescent="0.2">
      <c r="A4538" t="str">
        <f>IF(C4538&amp;G4538&amp;D4538&lt;&gt;'Funnel setup'!$K$3&amp;'Funnel setup'!$K$4&amp;'Funnel setup'!$K$6,".",IF(A4537=".",1,A4537+1))</f>
        <v>.</v>
      </c>
      <c r="B4538" s="244" t="str">
        <f t="shared" si="70"/>
        <v/>
      </c>
    </row>
    <row r="4539" spans="1:2" x14ac:dyDescent="0.2">
      <c r="A4539" t="str">
        <f>IF(C4539&amp;G4539&amp;D4539&lt;&gt;'Funnel setup'!$K$3&amp;'Funnel setup'!$K$4&amp;'Funnel setup'!$K$6,".",IF(A4538=".",1,A4538+1))</f>
        <v>.</v>
      </c>
      <c r="B4539" s="244" t="str">
        <f t="shared" si="70"/>
        <v/>
      </c>
    </row>
    <row r="4540" spans="1:2" x14ac:dyDescent="0.2">
      <c r="A4540" t="str">
        <f>IF(C4540&amp;G4540&amp;D4540&lt;&gt;'Funnel setup'!$K$3&amp;'Funnel setup'!$K$4&amp;'Funnel setup'!$K$6,".",IF(A4539=".",1,A4539+1))</f>
        <v>.</v>
      </c>
      <c r="B4540" s="244" t="str">
        <f t="shared" si="70"/>
        <v/>
      </c>
    </row>
    <row r="4541" spans="1:2" x14ac:dyDescent="0.2">
      <c r="A4541" t="str">
        <f>IF(C4541&amp;G4541&amp;D4541&lt;&gt;'Funnel setup'!$K$3&amp;'Funnel setup'!$K$4&amp;'Funnel setup'!$K$6,".",IF(A4540=".",1,A4540+1))</f>
        <v>.</v>
      </c>
      <c r="B4541" s="244" t="str">
        <f t="shared" si="70"/>
        <v/>
      </c>
    </row>
    <row r="4542" spans="1:2" x14ac:dyDescent="0.2">
      <c r="A4542" t="str">
        <f>IF(C4542&amp;G4542&amp;D4542&lt;&gt;'Funnel setup'!$K$3&amp;'Funnel setup'!$K$4&amp;'Funnel setup'!$K$6,".",IF(A4541=".",1,A4541+1))</f>
        <v>.</v>
      </c>
      <c r="B4542" s="244" t="str">
        <f t="shared" si="70"/>
        <v/>
      </c>
    </row>
    <row r="4543" spans="1:2" x14ac:dyDescent="0.2">
      <c r="A4543" t="str">
        <f>IF(C4543&amp;G4543&amp;D4543&lt;&gt;'Funnel setup'!$K$3&amp;'Funnel setup'!$K$4&amp;'Funnel setup'!$K$6,".",IF(A4542=".",1,A4542+1))</f>
        <v>.</v>
      </c>
      <c r="B4543" s="244" t="str">
        <f t="shared" si="70"/>
        <v/>
      </c>
    </row>
    <row r="4544" spans="1:2" x14ac:dyDescent="0.2">
      <c r="A4544" t="str">
        <f>IF(C4544&amp;G4544&amp;D4544&lt;&gt;'Funnel setup'!$K$3&amp;'Funnel setup'!$K$4&amp;'Funnel setup'!$K$6,".",IF(A4543=".",1,A4543+1))</f>
        <v>.</v>
      </c>
      <c r="B4544" s="244" t="str">
        <f t="shared" si="70"/>
        <v/>
      </c>
    </row>
    <row r="4545" spans="1:2" x14ac:dyDescent="0.2">
      <c r="A4545" t="str">
        <f>IF(C4545&amp;G4545&amp;D4545&lt;&gt;'Funnel setup'!$K$3&amp;'Funnel setup'!$K$4&amp;'Funnel setup'!$K$6,".",IF(A4544=".",1,A4544+1))</f>
        <v>.</v>
      </c>
      <c r="B4545" s="244" t="str">
        <f t="shared" si="70"/>
        <v/>
      </c>
    </row>
    <row r="4546" spans="1:2" x14ac:dyDescent="0.2">
      <c r="A4546" t="str">
        <f>IF(C4546&amp;G4546&amp;D4546&lt;&gt;'Funnel setup'!$K$3&amp;'Funnel setup'!$K$4&amp;'Funnel setup'!$K$6,".",IF(A4545=".",1,A4545+1))</f>
        <v>.</v>
      </c>
      <c r="B4546" s="244" t="str">
        <f t="shared" ref="B4546:B4609" si="71">C4546&amp;D4546&amp;F4546&amp;G4546</f>
        <v/>
      </c>
    </row>
    <row r="4547" spans="1:2" x14ac:dyDescent="0.2">
      <c r="A4547" t="str">
        <f>IF(C4547&amp;G4547&amp;D4547&lt;&gt;'Funnel setup'!$K$3&amp;'Funnel setup'!$K$4&amp;'Funnel setup'!$K$6,".",IF(A4546=".",1,A4546+1))</f>
        <v>.</v>
      </c>
      <c r="B4547" s="244" t="str">
        <f t="shared" si="71"/>
        <v/>
      </c>
    </row>
    <row r="4548" spans="1:2" x14ac:dyDescent="0.2">
      <c r="A4548" t="str">
        <f>IF(C4548&amp;G4548&amp;D4548&lt;&gt;'Funnel setup'!$K$3&amp;'Funnel setup'!$K$4&amp;'Funnel setup'!$K$6,".",IF(A4547=".",1,A4547+1))</f>
        <v>.</v>
      </c>
      <c r="B4548" s="244" t="str">
        <f t="shared" si="71"/>
        <v/>
      </c>
    </row>
    <row r="4549" spans="1:2" x14ac:dyDescent="0.2">
      <c r="A4549" t="str">
        <f>IF(C4549&amp;G4549&amp;D4549&lt;&gt;'Funnel setup'!$K$3&amp;'Funnel setup'!$K$4&amp;'Funnel setup'!$K$6,".",IF(A4548=".",1,A4548+1))</f>
        <v>.</v>
      </c>
      <c r="B4549" s="244" t="str">
        <f t="shared" si="71"/>
        <v/>
      </c>
    </row>
    <row r="4550" spans="1:2" x14ac:dyDescent="0.2">
      <c r="A4550" t="str">
        <f>IF(C4550&amp;G4550&amp;D4550&lt;&gt;'Funnel setup'!$K$3&amp;'Funnel setup'!$K$4&amp;'Funnel setup'!$K$6,".",IF(A4549=".",1,A4549+1))</f>
        <v>.</v>
      </c>
      <c r="B4550" s="244" t="str">
        <f t="shared" si="71"/>
        <v/>
      </c>
    </row>
    <row r="4551" spans="1:2" x14ac:dyDescent="0.2">
      <c r="A4551" t="str">
        <f>IF(C4551&amp;G4551&amp;D4551&lt;&gt;'Funnel setup'!$K$3&amp;'Funnel setup'!$K$4&amp;'Funnel setup'!$K$6,".",IF(A4550=".",1,A4550+1))</f>
        <v>.</v>
      </c>
      <c r="B4551" s="244" t="str">
        <f t="shared" si="71"/>
        <v/>
      </c>
    </row>
    <row r="4552" spans="1:2" x14ac:dyDescent="0.2">
      <c r="A4552" t="str">
        <f>IF(C4552&amp;G4552&amp;D4552&lt;&gt;'Funnel setup'!$K$3&amp;'Funnel setup'!$K$4&amp;'Funnel setup'!$K$6,".",IF(A4551=".",1,A4551+1))</f>
        <v>.</v>
      </c>
      <c r="B4552" s="244" t="str">
        <f t="shared" si="71"/>
        <v/>
      </c>
    </row>
    <row r="4553" spans="1:2" x14ac:dyDescent="0.2">
      <c r="A4553" t="str">
        <f>IF(C4553&amp;G4553&amp;D4553&lt;&gt;'Funnel setup'!$K$3&amp;'Funnel setup'!$K$4&amp;'Funnel setup'!$K$6,".",IF(A4552=".",1,A4552+1))</f>
        <v>.</v>
      </c>
      <c r="B4553" s="244" t="str">
        <f t="shared" si="71"/>
        <v/>
      </c>
    </row>
    <row r="4554" spans="1:2" x14ac:dyDescent="0.2">
      <c r="A4554" t="str">
        <f>IF(C4554&amp;G4554&amp;D4554&lt;&gt;'Funnel setup'!$K$3&amp;'Funnel setup'!$K$4&amp;'Funnel setup'!$K$6,".",IF(A4553=".",1,A4553+1))</f>
        <v>.</v>
      </c>
      <c r="B4554" s="244" t="str">
        <f t="shared" si="71"/>
        <v/>
      </c>
    </row>
    <row r="4555" spans="1:2" x14ac:dyDescent="0.2">
      <c r="A4555" t="str">
        <f>IF(C4555&amp;G4555&amp;D4555&lt;&gt;'Funnel setup'!$K$3&amp;'Funnel setup'!$K$4&amp;'Funnel setup'!$K$6,".",IF(A4554=".",1,A4554+1))</f>
        <v>.</v>
      </c>
      <c r="B4555" s="244" t="str">
        <f t="shared" si="71"/>
        <v/>
      </c>
    </row>
    <row r="4556" spans="1:2" x14ac:dyDescent="0.2">
      <c r="A4556" t="str">
        <f>IF(C4556&amp;G4556&amp;D4556&lt;&gt;'Funnel setup'!$K$3&amp;'Funnel setup'!$K$4&amp;'Funnel setup'!$K$6,".",IF(A4555=".",1,A4555+1))</f>
        <v>.</v>
      </c>
      <c r="B4556" s="244" t="str">
        <f t="shared" si="71"/>
        <v/>
      </c>
    </row>
    <row r="4557" spans="1:2" x14ac:dyDescent="0.2">
      <c r="A4557" t="str">
        <f>IF(C4557&amp;G4557&amp;D4557&lt;&gt;'Funnel setup'!$K$3&amp;'Funnel setup'!$K$4&amp;'Funnel setup'!$K$6,".",IF(A4556=".",1,A4556+1))</f>
        <v>.</v>
      </c>
      <c r="B4557" s="244" t="str">
        <f t="shared" si="71"/>
        <v/>
      </c>
    </row>
    <row r="4558" spans="1:2" x14ac:dyDescent="0.2">
      <c r="A4558" t="str">
        <f>IF(C4558&amp;G4558&amp;D4558&lt;&gt;'Funnel setup'!$K$3&amp;'Funnel setup'!$K$4&amp;'Funnel setup'!$K$6,".",IF(A4557=".",1,A4557+1))</f>
        <v>.</v>
      </c>
      <c r="B4558" s="244" t="str">
        <f t="shared" si="71"/>
        <v/>
      </c>
    </row>
    <row r="4559" spans="1:2" x14ac:dyDescent="0.2">
      <c r="A4559" t="str">
        <f>IF(C4559&amp;G4559&amp;D4559&lt;&gt;'Funnel setup'!$K$3&amp;'Funnel setup'!$K$4&amp;'Funnel setup'!$K$6,".",IF(A4558=".",1,A4558+1))</f>
        <v>.</v>
      </c>
      <c r="B4559" s="244" t="str">
        <f t="shared" si="71"/>
        <v/>
      </c>
    </row>
    <row r="4560" spans="1:2" x14ac:dyDescent="0.2">
      <c r="A4560" t="str">
        <f>IF(C4560&amp;G4560&amp;D4560&lt;&gt;'Funnel setup'!$K$3&amp;'Funnel setup'!$K$4&amp;'Funnel setup'!$K$6,".",IF(A4559=".",1,A4559+1))</f>
        <v>.</v>
      </c>
      <c r="B4560" s="244" t="str">
        <f t="shared" si="71"/>
        <v/>
      </c>
    </row>
    <row r="4561" spans="1:2" x14ac:dyDescent="0.2">
      <c r="A4561" t="str">
        <f>IF(C4561&amp;G4561&amp;D4561&lt;&gt;'Funnel setup'!$K$3&amp;'Funnel setup'!$K$4&amp;'Funnel setup'!$K$6,".",IF(A4560=".",1,A4560+1))</f>
        <v>.</v>
      </c>
      <c r="B4561" s="244" t="str">
        <f t="shared" si="71"/>
        <v/>
      </c>
    </row>
    <row r="4562" spans="1:2" x14ac:dyDescent="0.2">
      <c r="A4562" t="str">
        <f>IF(C4562&amp;G4562&amp;D4562&lt;&gt;'Funnel setup'!$K$3&amp;'Funnel setup'!$K$4&amp;'Funnel setup'!$K$6,".",IF(A4561=".",1,A4561+1))</f>
        <v>.</v>
      </c>
      <c r="B4562" s="244" t="str">
        <f t="shared" si="71"/>
        <v/>
      </c>
    </row>
    <row r="4563" spans="1:2" x14ac:dyDescent="0.2">
      <c r="A4563" t="str">
        <f>IF(C4563&amp;G4563&amp;D4563&lt;&gt;'Funnel setup'!$K$3&amp;'Funnel setup'!$K$4&amp;'Funnel setup'!$K$6,".",IF(A4562=".",1,A4562+1))</f>
        <v>.</v>
      </c>
      <c r="B4563" s="244" t="str">
        <f t="shared" si="71"/>
        <v/>
      </c>
    </row>
    <row r="4564" spans="1:2" x14ac:dyDescent="0.2">
      <c r="A4564" t="str">
        <f>IF(C4564&amp;G4564&amp;D4564&lt;&gt;'Funnel setup'!$K$3&amp;'Funnel setup'!$K$4&amp;'Funnel setup'!$K$6,".",IF(A4563=".",1,A4563+1))</f>
        <v>.</v>
      </c>
      <c r="B4564" s="244" t="str">
        <f t="shared" si="71"/>
        <v/>
      </c>
    </row>
    <row r="4565" spans="1:2" x14ac:dyDescent="0.2">
      <c r="A4565" t="str">
        <f>IF(C4565&amp;G4565&amp;D4565&lt;&gt;'Funnel setup'!$K$3&amp;'Funnel setup'!$K$4&amp;'Funnel setup'!$K$6,".",IF(A4564=".",1,A4564+1))</f>
        <v>.</v>
      </c>
      <c r="B4565" s="244" t="str">
        <f t="shared" si="71"/>
        <v/>
      </c>
    </row>
    <row r="4566" spans="1:2" x14ac:dyDescent="0.2">
      <c r="A4566" t="str">
        <f>IF(C4566&amp;G4566&amp;D4566&lt;&gt;'Funnel setup'!$K$3&amp;'Funnel setup'!$K$4&amp;'Funnel setup'!$K$6,".",IF(A4565=".",1,A4565+1))</f>
        <v>.</v>
      </c>
      <c r="B4566" s="244" t="str">
        <f t="shared" si="71"/>
        <v/>
      </c>
    </row>
    <row r="4567" spans="1:2" x14ac:dyDescent="0.2">
      <c r="A4567" t="str">
        <f>IF(C4567&amp;G4567&amp;D4567&lt;&gt;'Funnel setup'!$K$3&amp;'Funnel setup'!$K$4&amp;'Funnel setup'!$K$6,".",IF(A4566=".",1,A4566+1))</f>
        <v>.</v>
      </c>
      <c r="B4567" s="244" t="str">
        <f t="shared" si="71"/>
        <v/>
      </c>
    </row>
    <row r="4568" spans="1:2" x14ac:dyDescent="0.2">
      <c r="A4568" t="str">
        <f>IF(C4568&amp;G4568&amp;D4568&lt;&gt;'Funnel setup'!$K$3&amp;'Funnel setup'!$K$4&amp;'Funnel setup'!$K$6,".",IF(A4567=".",1,A4567+1))</f>
        <v>.</v>
      </c>
      <c r="B4568" s="244" t="str">
        <f t="shared" si="71"/>
        <v/>
      </c>
    </row>
    <row r="4569" spans="1:2" x14ac:dyDescent="0.2">
      <c r="A4569" t="str">
        <f>IF(C4569&amp;G4569&amp;D4569&lt;&gt;'Funnel setup'!$K$3&amp;'Funnel setup'!$K$4&amp;'Funnel setup'!$K$6,".",IF(A4568=".",1,A4568+1))</f>
        <v>.</v>
      </c>
      <c r="B4569" s="244" t="str">
        <f t="shared" si="71"/>
        <v/>
      </c>
    </row>
    <row r="4570" spans="1:2" x14ac:dyDescent="0.2">
      <c r="A4570" t="str">
        <f>IF(C4570&amp;G4570&amp;D4570&lt;&gt;'Funnel setup'!$K$3&amp;'Funnel setup'!$K$4&amp;'Funnel setup'!$K$6,".",IF(A4569=".",1,A4569+1))</f>
        <v>.</v>
      </c>
      <c r="B4570" s="244" t="str">
        <f t="shared" si="71"/>
        <v/>
      </c>
    </row>
    <row r="4571" spans="1:2" x14ac:dyDescent="0.2">
      <c r="A4571" t="str">
        <f>IF(C4571&amp;G4571&amp;D4571&lt;&gt;'Funnel setup'!$K$3&amp;'Funnel setup'!$K$4&amp;'Funnel setup'!$K$6,".",IF(A4570=".",1,A4570+1))</f>
        <v>.</v>
      </c>
      <c r="B4571" s="244" t="str">
        <f t="shared" si="71"/>
        <v/>
      </c>
    </row>
    <row r="4572" spans="1:2" x14ac:dyDescent="0.2">
      <c r="A4572" t="str">
        <f>IF(C4572&amp;G4572&amp;D4572&lt;&gt;'Funnel setup'!$K$3&amp;'Funnel setup'!$K$4&amp;'Funnel setup'!$K$6,".",IF(A4571=".",1,A4571+1))</f>
        <v>.</v>
      </c>
      <c r="B4572" s="244" t="str">
        <f t="shared" si="71"/>
        <v/>
      </c>
    </row>
    <row r="4573" spans="1:2" x14ac:dyDescent="0.2">
      <c r="A4573" t="str">
        <f>IF(C4573&amp;G4573&amp;D4573&lt;&gt;'Funnel setup'!$K$3&amp;'Funnel setup'!$K$4&amp;'Funnel setup'!$K$6,".",IF(A4572=".",1,A4572+1))</f>
        <v>.</v>
      </c>
      <c r="B4573" s="244" t="str">
        <f t="shared" si="71"/>
        <v/>
      </c>
    </row>
    <row r="4574" spans="1:2" x14ac:dyDescent="0.2">
      <c r="A4574" t="str">
        <f>IF(C4574&amp;G4574&amp;D4574&lt;&gt;'Funnel setup'!$K$3&amp;'Funnel setup'!$K$4&amp;'Funnel setup'!$K$6,".",IF(A4573=".",1,A4573+1))</f>
        <v>.</v>
      </c>
      <c r="B4574" s="244" t="str">
        <f t="shared" si="71"/>
        <v/>
      </c>
    </row>
    <row r="4575" spans="1:2" x14ac:dyDescent="0.2">
      <c r="A4575" t="str">
        <f>IF(C4575&amp;G4575&amp;D4575&lt;&gt;'Funnel setup'!$K$3&amp;'Funnel setup'!$K$4&amp;'Funnel setup'!$K$6,".",IF(A4574=".",1,A4574+1))</f>
        <v>.</v>
      </c>
      <c r="B4575" s="244" t="str">
        <f t="shared" si="71"/>
        <v/>
      </c>
    </row>
    <row r="4576" spans="1:2" x14ac:dyDescent="0.2">
      <c r="A4576" t="str">
        <f>IF(C4576&amp;G4576&amp;D4576&lt;&gt;'Funnel setup'!$K$3&amp;'Funnel setup'!$K$4&amp;'Funnel setup'!$K$6,".",IF(A4575=".",1,A4575+1))</f>
        <v>.</v>
      </c>
      <c r="B4576" s="244" t="str">
        <f t="shared" si="71"/>
        <v/>
      </c>
    </row>
    <row r="4577" spans="1:2" x14ac:dyDescent="0.2">
      <c r="A4577" t="str">
        <f>IF(C4577&amp;G4577&amp;D4577&lt;&gt;'Funnel setup'!$K$3&amp;'Funnel setup'!$K$4&amp;'Funnel setup'!$K$6,".",IF(A4576=".",1,A4576+1))</f>
        <v>.</v>
      </c>
      <c r="B4577" s="244" t="str">
        <f t="shared" si="71"/>
        <v/>
      </c>
    </row>
    <row r="4578" spans="1:2" x14ac:dyDescent="0.2">
      <c r="A4578" t="str">
        <f>IF(C4578&amp;G4578&amp;D4578&lt;&gt;'Funnel setup'!$K$3&amp;'Funnel setup'!$K$4&amp;'Funnel setup'!$K$6,".",IF(A4577=".",1,A4577+1))</f>
        <v>.</v>
      </c>
      <c r="B4578" s="244" t="str">
        <f t="shared" si="71"/>
        <v/>
      </c>
    </row>
    <row r="4579" spans="1:2" x14ac:dyDescent="0.2">
      <c r="A4579" t="str">
        <f>IF(C4579&amp;G4579&amp;D4579&lt;&gt;'Funnel setup'!$K$3&amp;'Funnel setup'!$K$4&amp;'Funnel setup'!$K$6,".",IF(A4578=".",1,A4578+1))</f>
        <v>.</v>
      </c>
      <c r="B4579" s="244" t="str">
        <f t="shared" si="71"/>
        <v/>
      </c>
    </row>
    <row r="4580" spans="1:2" x14ac:dyDescent="0.2">
      <c r="A4580" t="str">
        <f>IF(C4580&amp;G4580&amp;D4580&lt;&gt;'Funnel setup'!$K$3&amp;'Funnel setup'!$K$4&amp;'Funnel setup'!$K$6,".",IF(A4579=".",1,A4579+1))</f>
        <v>.</v>
      </c>
      <c r="B4580" s="244" t="str">
        <f t="shared" si="71"/>
        <v/>
      </c>
    </row>
    <row r="4581" spans="1:2" x14ac:dyDescent="0.2">
      <c r="A4581" t="str">
        <f>IF(C4581&amp;G4581&amp;D4581&lt;&gt;'Funnel setup'!$K$3&amp;'Funnel setup'!$K$4&amp;'Funnel setup'!$K$6,".",IF(A4580=".",1,A4580+1))</f>
        <v>.</v>
      </c>
      <c r="B4581" s="244" t="str">
        <f t="shared" si="71"/>
        <v/>
      </c>
    </row>
    <row r="4582" spans="1:2" x14ac:dyDescent="0.2">
      <c r="A4582" t="str">
        <f>IF(C4582&amp;G4582&amp;D4582&lt;&gt;'Funnel setup'!$K$3&amp;'Funnel setup'!$K$4&amp;'Funnel setup'!$K$6,".",IF(A4581=".",1,A4581+1))</f>
        <v>.</v>
      </c>
      <c r="B4582" s="244" t="str">
        <f t="shared" si="71"/>
        <v/>
      </c>
    </row>
    <row r="4583" spans="1:2" x14ac:dyDescent="0.2">
      <c r="A4583" t="str">
        <f>IF(C4583&amp;G4583&amp;D4583&lt;&gt;'Funnel setup'!$K$3&amp;'Funnel setup'!$K$4&amp;'Funnel setup'!$K$6,".",IF(A4582=".",1,A4582+1))</f>
        <v>.</v>
      </c>
      <c r="B4583" s="244" t="str">
        <f t="shared" si="71"/>
        <v/>
      </c>
    </row>
    <row r="4584" spans="1:2" x14ac:dyDescent="0.2">
      <c r="A4584" t="str">
        <f>IF(C4584&amp;G4584&amp;D4584&lt;&gt;'Funnel setup'!$K$3&amp;'Funnel setup'!$K$4&amp;'Funnel setup'!$K$6,".",IF(A4583=".",1,A4583+1))</f>
        <v>.</v>
      </c>
      <c r="B4584" s="244" t="str">
        <f t="shared" si="71"/>
        <v/>
      </c>
    </row>
    <row r="4585" spans="1:2" x14ac:dyDescent="0.2">
      <c r="A4585" t="str">
        <f>IF(C4585&amp;G4585&amp;D4585&lt;&gt;'Funnel setup'!$K$3&amp;'Funnel setup'!$K$4&amp;'Funnel setup'!$K$6,".",IF(A4584=".",1,A4584+1))</f>
        <v>.</v>
      </c>
      <c r="B4585" s="244" t="str">
        <f t="shared" si="71"/>
        <v/>
      </c>
    </row>
    <row r="4586" spans="1:2" x14ac:dyDescent="0.2">
      <c r="A4586" t="str">
        <f>IF(C4586&amp;G4586&amp;D4586&lt;&gt;'Funnel setup'!$K$3&amp;'Funnel setup'!$K$4&amp;'Funnel setup'!$K$6,".",IF(A4585=".",1,A4585+1))</f>
        <v>.</v>
      </c>
      <c r="B4586" s="244" t="str">
        <f t="shared" si="71"/>
        <v/>
      </c>
    </row>
    <row r="4587" spans="1:2" x14ac:dyDescent="0.2">
      <c r="A4587" t="str">
        <f>IF(C4587&amp;G4587&amp;D4587&lt;&gt;'Funnel setup'!$K$3&amp;'Funnel setup'!$K$4&amp;'Funnel setup'!$K$6,".",IF(A4586=".",1,A4586+1))</f>
        <v>.</v>
      </c>
      <c r="B4587" s="244" t="str">
        <f t="shared" si="71"/>
        <v/>
      </c>
    </row>
    <row r="4588" spans="1:2" x14ac:dyDescent="0.2">
      <c r="A4588" t="str">
        <f>IF(C4588&amp;G4588&amp;D4588&lt;&gt;'Funnel setup'!$K$3&amp;'Funnel setup'!$K$4&amp;'Funnel setup'!$K$6,".",IF(A4587=".",1,A4587+1))</f>
        <v>.</v>
      </c>
      <c r="B4588" s="244" t="str">
        <f t="shared" si="71"/>
        <v/>
      </c>
    </row>
    <row r="4589" spans="1:2" x14ac:dyDescent="0.2">
      <c r="A4589" t="str">
        <f>IF(C4589&amp;G4589&amp;D4589&lt;&gt;'Funnel setup'!$K$3&amp;'Funnel setup'!$K$4&amp;'Funnel setup'!$K$6,".",IF(A4588=".",1,A4588+1))</f>
        <v>.</v>
      </c>
      <c r="B4589" s="244" t="str">
        <f t="shared" si="71"/>
        <v/>
      </c>
    </row>
    <row r="4590" spans="1:2" x14ac:dyDescent="0.2">
      <c r="A4590" t="str">
        <f>IF(C4590&amp;G4590&amp;D4590&lt;&gt;'Funnel setup'!$K$3&amp;'Funnel setup'!$K$4&amp;'Funnel setup'!$K$6,".",IF(A4589=".",1,A4589+1))</f>
        <v>.</v>
      </c>
      <c r="B4590" s="244" t="str">
        <f t="shared" si="71"/>
        <v/>
      </c>
    </row>
    <row r="4591" spans="1:2" x14ac:dyDescent="0.2">
      <c r="A4591" t="str">
        <f>IF(C4591&amp;G4591&amp;D4591&lt;&gt;'Funnel setup'!$K$3&amp;'Funnel setup'!$K$4&amp;'Funnel setup'!$K$6,".",IF(A4590=".",1,A4590+1))</f>
        <v>.</v>
      </c>
      <c r="B4591" s="244" t="str">
        <f t="shared" si="71"/>
        <v/>
      </c>
    </row>
    <row r="4592" spans="1:2" x14ac:dyDescent="0.2">
      <c r="A4592" t="str">
        <f>IF(C4592&amp;G4592&amp;D4592&lt;&gt;'Funnel setup'!$K$3&amp;'Funnel setup'!$K$4&amp;'Funnel setup'!$K$6,".",IF(A4591=".",1,A4591+1))</f>
        <v>.</v>
      </c>
      <c r="B4592" s="244" t="str">
        <f t="shared" si="71"/>
        <v/>
      </c>
    </row>
    <row r="4593" spans="1:2" x14ac:dyDescent="0.2">
      <c r="A4593" t="str">
        <f>IF(C4593&amp;G4593&amp;D4593&lt;&gt;'Funnel setup'!$K$3&amp;'Funnel setup'!$K$4&amp;'Funnel setup'!$K$6,".",IF(A4592=".",1,A4592+1))</f>
        <v>.</v>
      </c>
      <c r="B4593" s="244" t="str">
        <f t="shared" si="71"/>
        <v/>
      </c>
    </row>
    <row r="4594" spans="1:2" x14ac:dyDescent="0.2">
      <c r="A4594" t="str">
        <f>IF(C4594&amp;G4594&amp;D4594&lt;&gt;'Funnel setup'!$K$3&amp;'Funnel setup'!$K$4&amp;'Funnel setup'!$K$6,".",IF(A4593=".",1,A4593+1))</f>
        <v>.</v>
      </c>
      <c r="B4594" s="244" t="str">
        <f t="shared" si="71"/>
        <v/>
      </c>
    </row>
    <row r="4595" spans="1:2" x14ac:dyDescent="0.2">
      <c r="A4595" t="str">
        <f>IF(C4595&amp;G4595&amp;D4595&lt;&gt;'Funnel setup'!$K$3&amp;'Funnel setup'!$K$4&amp;'Funnel setup'!$K$6,".",IF(A4594=".",1,A4594+1))</f>
        <v>.</v>
      </c>
      <c r="B4595" s="244" t="str">
        <f t="shared" si="71"/>
        <v/>
      </c>
    </row>
    <row r="4596" spans="1:2" x14ac:dyDescent="0.2">
      <c r="A4596" t="str">
        <f>IF(C4596&amp;G4596&amp;D4596&lt;&gt;'Funnel setup'!$K$3&amp;'Funnel setup'!$K$4&amp;'Funnel setup'!$K$6,".",IF(A4595=".",1,A4595+1))</f>
        <v>.</v>
      </c>
      <c r="B4596" s="244" t="str">
        <f t="shared" si="71"/>
        <v/>
      </c>
    </row>
    <row r="4597" spans="1:2" x14ac:dyDescent="0.2">
      <c r="A4597" t="str">
        <f>IF(C4597&amp;G4597&amp;D4597&lt;&gt;'Funnel setup'!$K$3&amp;'Funnel setup'!$K$4&amp;'Funnel setup'!$K$6,".",IF(A4596=".",1,A4596+1))</f>
        <v>.</v>
      </c>
      <c r="B4597" s="244" t="str">
        <f t="shared" si="71"/>
        <v/>
      </c>
    </row>
    <row r="4598" spans="1:2" x14ac:dyDescent="0.2">
      <c r="A4598" t="str">
        <f>IF(C4598&amp;G4598&amp;D4598&lt;&gt;'Funnel setup'!$K$3&amp;'Funnel setup'!$K$4&amp;'Funnel setup'!$K$6,".",IF(A4597=".",1,A4597+1))</f>
        <v>.</v>
      </c>
      <c r="B4598" s="244" t="str">
        <f t="shared" si="71"/>
        <v/>
      </c>
    </row>
    <row r="4599" spans="1:2" x14ac:dyDescent="0.2">
      <c r="A4599" t="str">
        <f>IF(C4599&amp;G4599&amp;D4599&lt;&gt;'Funnel setup'!$K$3&amp;'Funnel setup'!$K$4&amp;'Funnel setup'!$K$6,".",IF(A4598=".",1,A4598+1))</f>
        <v>.</v>
      </c>
      <c r="B4599" s="244" t="str">
        <f t="shared" si="71"/>
        <v/>
      </c>
    </row>
    <row r="4600" spans="1:2" x14ac:dyDescent="0.2">
      <c r="A4600" t="str">
        <f>IF(C4600&amp;G4600&amp;D4600&lt;&gt;'Funnel setup'!$K$3&amp;'Funnel setup'!$K$4&amp;'Funnel setup'!$K$6,".",IF(A4599=".",1,A4599+1))</f>
        <v>.</v>
      </c>
      <c r="B4600" s="244" t="str">
        <f t="shared" si="71"/>
        <v/>
      </c>
    </row>
    <row r="4601" spans="1:2" x14ac:dyDescent="0.2">
      <c r="A4601" t="str">
        <f>IF(C4601&amp;G4601&amp;D4601&lt;&gt;'Funnel setup'!$K$3&amp;'Funnel setup'!$K$4&amp;'Funnel setup'!$K$6,".",IF(A4600=".",1,A4600+1))</f>
        <v>.</v>
      </c>
      <c r="B4601" s="244" t="str">
        <f t="shared" si="71"/>
        <v/>
      </c>
    </row>
    <row r="4602" spans="1:2" x14ac:dyDescent="0.2">
      <c r="A4602" t="str">
        <f>IF(C4602&amp;G4602&amp;D4602&lt;&gt;'Funnel setup'!$K$3&amp;'Funnel setup'!$K$4&amp;'Funnel setup'!$K$6,".",IF(A4601=".",1,A4601+1))</f>
        <v>.</v>
      </c>
      <c r="B4602" s="244" t="str">
        <f t="shared" si="71"/>
        <v/>
      </c>
    </row>
    <row r="4603" spans="1:2" x14ac:dyDescent="0.2">
      <c r="A4603" t="str">
        <f>IF(C4603&amp;G4603&amp;D4603&lt;&gt;'Funnel setup'!$K$3&amp;'Funnel setup'!$K$4&amp;'Funnel setup'!$K$6,".",IF(A4602=".",1,A4602+1))</f>
        <v>.</v>
      </c>
      <c r="B4603" s="244" t="str">
        <f t="shared" si="71"/>
        <v/>
      </c>
    </row>
    <row r="4604" spans="1:2" x14ac:dyDescent="0.2">
      <c r="A4604" t="str">
        <f>IF(C4604&amp;G4604&amp;D4604&lt;&gt;'Funnel setup'!$K$3&amp;'Funnel setup'!$K$4&amp;'Funnel setup'!$K$6,".",IF(A4603=".",1,A4603+1))</f>
        <v>.</v>
      </c>
      <c r="B4604" s="244" t="str">
        <f t="shared" si="71"/>
        <v/>
      </c>
    </row>
    <row r="4605" spans="1:2" x14ac:dyDescent="0.2">
      <c r="A4605" t="str">
        <f>IF(C4605&amp;G4605&amp;D4605&lt;&gt;'Funnel setup'!$K$3&amp;'Funnel setup'!$K$4&amp;'Funnel setup'!$K$6,".",IF(A4604=".",1,A4604+1))</f>
        <v>.</v>
      </c>
      <c r="B4605" s="244" t="str">
        <f t="shared" si="71"/>
        <v/>
      </c>
    </row>
    <row r="4606" spans="1:2" x14ac:dyDescent="0.2">
      <c r="A4606" t="str">
        <f>IF(C4606&amp;G4606&amp;D4606&lt;&gt;'Funnel setup'!$K$3&amp;'Funnel setup'!$K$4&amp;'Funnel setup'!$K$6,".",IF(A4605=".",1,A4605+1))</f>
        <v>.</v>
      </c>
      <c r="B4606" s="244" t="str">
        <f t="shared" si="71"/>
        <v/>
      </c>
    </row>
    <row r="4607" spans="1:2" x14ac:dyDescent="0.2">
      <c r="A4607" t="str">
        <f>IF(C4607&amp;G4607&amp;D4607&lt;&gt;'Funnel setup'!$K$3&amp;'Funnel setup'!$K$4&amp;'Funnel setup'!$K$6,".",IF(A4606=".",1,A4606+1))</f>
        <v>.</v>
      </c>
      <c r="B4607" s="244" t="str">
        <f t="shared" si="71"/>
        <v/>
      </c>
    </row>
    <row r="4608" spans="1:2" x14ac:dyDescent="0.2">
      <c r="A4608" t="str">
        <f>IF(C4608&amp;G4608&amp;D4608&lt;&gt;'Funnel setup'!$K$3&amp;'Funnel setup'!$K$4&amp;'Funnel setup'!$K$6,".",IF(A4607=".",1,A4607+1))</f>
        <v>.</v>
      </c>
      <c r="B4608" s="244" t="str">
        <f t="shared" si="71"/>
        <v/>
      </c>
    </row>
    <row r="4609" spans="1:2" x14ac:dyDescent="0.2">
      <c r="A4609" t="str">
        <f>IF(C4609&amp;G4609&amp;D4609&lt;&gt;'Funnel setup'!$K$3&amp;'Funnel setup'!$K$4&amp;'Funnel setup'!$K$6,".",IF(A4608=".",1,A4608+1))</f>
        <v>.</v>
      </c>
      <c r="B4609" s="244" t="str">
        <f t="shared" si="71"/>
        <v/>
      </c>
    </row>
    <row r="4610" spans="1:2" x14ac:dyDescent="0.2">
      <c r="A4610" t="str">
        <f>IF(C4610&amp;G4610&amp;D4610&lt;&gt;'Funnel setup'!$K$3&amp;'Funnel setup'!$K$4&amp;'Funnel setup'!$K$6,".",IF(A4609=".",1,A4609+1))</f>
        <v>.</v>
      </c>
      <c r="B4610" s="244" t="str">
        <f t="shared" ref="B4610:B4673" si="72">C4610&amp;D4610&amp;F4610&amp;G4610</f>
        <v/>
      </c>
    </row>
    <row r="4611" spans="1:2" x14ac:dyDescent="0.2">
      <c r="A4611" t="str">
        <f>IF(C4611&amp;G4611&amp;D4611&lt;&gt;'Funnel setup'!$K$3&amp;'Funnel setup'!$K$4&amp;'Funnel setup'!$K$6,".",IF(A4610=".",1,A4610+1))</f>
        <v>.</v>
      </c>
      <c r="B4611" s="244" t="str">
        <f t="shared" si="72"/>
        <v/>
      </c>
    </row>
    <row r="4612" spans="1:2" x14ac:dyDescent="0.2">
      <c r="A4612" t="str">
        <f>IF(C4612&amp;G4612&amp;D4612&lt;&gt;'Funnel setup'!$K$3&amp;'Funnel setup'!$K$4&amp;'Funnel setup'!$K$6,".",IF(A4611=".",1,A4611+1))</f>
        <v>.</v>
      </c>
      <c r="B4612" s="244" t="str">
        <f t="shared" si="72"/>
        <v/>
      </c>
    </row>
    <row r="4613" spans="1:2" x14ac:dyDescent="0.2">
      <c r="A4613" t="str">
        <f>IF(C4613&amp;G4613&amp;D4613&lt;&gt;'Funnel setup'!$K$3&amp;'Funnel setup'!$K$4&amp;'Funnel setup'!$K$6,".",IF(A4612=".",1,A4612+1))</f>
        <v>.</v>
      </c>
      <c r="B4613" s="244" t="str">
        <f t="shared" si="72"/>
        <v/>
      </c>
    </row>
    <row r="4614" spans="1:2" x14ac:dyDescent="0.2">
      <c r="A4614" t="str">
        <f>IF(C4614&amp;G4614&amp;D4614&lt;&gt;'Funnel setup'!$K$3&amp;'Funnel setup'!$K$4&amp;'Funnel setup'!$K$6,".",IF(A4613=".",1,A4613+1))</f>
        <v>.</v>
      </c>
      <c r="B4614" s="244" t="str">
        <f t="shared" si="72"/>
        <v/>
      </c>
    </row>
    <row r="4615" spans="1:2" x14ac:dyDescent="0.2">
      <c r="A4615" t="str">
        <f>IF(C4615&amp;G4615&amp;D4615&lt;&gt;'Funnel setup'!$K$3&amp;'Funnel setup'!$K$4&amp;'Funnel setup'!$K$6,".",IF(A4614=".",1,A4614+1))</f>
        <v>.</v>
      </c>
      <c r="B4615" s="244" t="str">
        <f t="shared" si="72"/>
        <v/>
      </c>
    </row>
    <row r="4616" spans="1:2" x14ac:dyDescent="0.2">
      <c r="A4616" t="str">
        <f>IF(C4616&amp;G4616&amp;D4616&lt;&gt;'Funnel setup'!$K$3&amp;'Funnel setup'!$K$4&amp;'Funnel setup'!$K$6,".",IF(A4615=".",1,A4615+1))</f>
        <v>.</v>
      </c>
      <c r="B4616" s="244" t="str">
        <f t="shared" si="72"/>
        <v/>
      </c>
    </row>
    <row r="4617" spans="1:2" x14ac:dyDescent="0.2">
      <c r="A4617" t="str">
        <f>IF(C4617&amp;G4617&amp;D4617&lt;&gt;'Funnel setup'!$K$3&amp;'Funnel setup'!$K$4&amp;'Funnel setup'!$K$6,".",IF(A4616=".",1,A4616+1))</f>
        <v>.</v>
      </c>
      <c r="B4617" s="244" t="str">
        <f t="shared" si="72"/>
        <v/>
      </c>
    </row>
    <row r="4618" spans="1:2" x14ac:dyDescent="0.2">
      <c r="A4618" t="str">
        <f>IF(C4618&amp;G4618&amp;D4618&lt;&gt;'Funnel setup'!$K$3&amp;'Funnel setup'!$K$4&amp;'Funnel setup'!$K$6,".",IF(A4617=".",1,A4617+1))</f>
        <v>.</v>
      </c>
      <c r="B4618" s="244" t="str">
        <f t="shared" si="72"/>
        <v/>
      </c>
    </row>
    <row r="4619" spans="1:2" x14ac:dyDescent="0.2">
      <c r="A4619" t="str">
        <f>IF(C4619&amp;G4619&amp;D4619&lt;&gt;'Funnel setup'!$K$3&amp;'Funnel setup'!$K$4&amp;'Funnel setup'!$K$6,".",IF(A4618=".",1,A4618+1))</f>
        <v>.</v>
      </c>
      <c r="B4619" s="244" t="str">
        <f t="shared" si="72"/>
        <v/>
      </c>
    </row>
    <row r="4620" spans="1:2" x14ac:dyDescent="0.2">
      <c r="A4620" t="str">
        <f>IF(C4620&amp;G4620&amp;D4620&lt;&gt;'Funnel setup'!$K$3&amp;'Funnel setup'!$K$4&amp;'Funnel setup'!$K$6,".",IF(A4619=".",1,A4619+1))</f>
        <v>.</v>
      </c>
      <c r="B4620" s="244" t="str">
        <f t="shared" si="72"/>
        <v/>
      </c>
    </row>
    <row r="4621" spans="1:2" x14ac:dyDescent="0.2">
      <c r="A4621" t="str">
        <f>IF(C4621&amp;G4621&amp;D4621&lt;&gt;'Funnel setup'!$K$3&amp;'Funnel setup'!$K$4&amp;'Funnel setup'!$K$6,".",IF(A4620=".",1,A4620+1))</f>
        <v>.</v>
      </c>
      <c r="B4621" s="244" t="str">
        <f t="shared" si="72"/>
        <v/>
      </c>
    </row>
    <row r="4622" spans="1:2" x14ac:dyDescent="0.2">
      <c r="A4622" t="str">
        <f>IF(C4622&amp;G4622&amp;D4622&lt;&gt;'Funnel setup'!$K$3&amp;'Funnel setup'!$K$4&amp;'Funnel setup'!$K$6,".",IF(A4621=".",1,A4621+1))</f>
        <v>.</v>
      </c>
      <c r="B4622" s="244" t="str">
        <f t="shared" si="72"/>
        <v/>
      </c>
    </row>
    <row r="4623" spans="1:2" x14ac:dyDescent="0.2">
      <c r="A4623" t="str">
        <f>IF(C4623&amp;G4623&amp;D4623&lt;&gt;'Funnel setup'!$K$3&amp;'Funnel setup'!$K$4&amp;'Funnel setup'!$K$6,".",IF(A4622=".",1,A4622+1))</f>
        <v>.</v>
      </c>
      <c r="B4623" s="244" t="str">
        <f t="shared" si="72"/>
        <v/>
      </c>
    </row>
    <row r="4624" spans="1:2" x14ac:dyDescent="0.2">
      <c r="A4624" t="str">
        <f>IF(C4624&amp;G4624&amp;D4624&lt;&gt;'Funnel setup'!$K$3&amp;'Funnel setup'!$K$4&amp;'Funnel setup'!$K$6,".",IF(A4623=".",1,A4623+1))</f>
        <v>.</v>
      </c>
      <c r="B4624" s="244" t="str">
        <f t="shared" si="72"/>
        <v/>
      </c>
    </row>
    <row r="4625" spans="1:2" x14ac:dyDescent="0.2">
      <c r="A4625" t="str">
        <f>IF(C4625&amp;G4625&amp;D4625&lt;&gt;'Funnel setup'!$K$3&amp;'Funnel setup'!$K$4&amp;'Funnel setup'!$K$6,".",IF(A4624=".",1,A4624+1))</f>
        <v>.</v>
      </c>
      <c r="B4625" s="244" t="str">
        <f t="shared" si="72"/>
        <v/>
      </c>
    </row>
    <row r="4626" spans="1:2" x14ac:dyDescent="0.2">
      <c r="A4626" t="str">
        <f>IF(C4626&amp;G4626&amp;D4626&lt;&gt;'Funnel setup'!$K$3&amp;'Funnel setup'!$K$4&amp;'Funnel setup'!$K$6,".",IF(A4625=".",1,A4625+1))</f>
        <v>.</v>
      </c>
      <c r="B4626" s="244" t="str">
        <f t="shared" si="72"/>
        <v/>
      </c>
    </row>
    <row r="4627" spans="1:2" x14ac:dyDescent="0.2">
      <c r="A4627" t="str">
        <f>IF(C4627&amp;G4627&amp;D4627&lt;&gt;'Funnel setup'!$K$3&amp;'Funnel setup'!$K$4&amp;'Funnel setup'!$K$6,".",IF(A4626=".",1,A4626+1))</f>
        <v>.</v>
      </c>
      <c r="B4627" s="244" t="str">
        <f t="shared" si="72"/>
        <v/>
      </c>
    </row>
    <row r="4628" spans="1:2" x14ac:dyDescent="0.2">
      <c r="A4628" t="str">
        <f>IF(C4628&amp;G4628&amp;D4628&lt;&gt;'Funnel setup'!$K$3&amp;'Funnel setup'!$K$4&amp;'Funnel setup'!$K$6,".",IF(A4627=".",1,A4627+1))</f>
        <v>.</v>
      </c>
      <c r="B4628" s="244" t="str">
        <f t="shared" si="72"/>
        <v/>
      </c>
    </row>
    <row r="4629" spans="1:2" x14ac:dyDescent="0.2">
      <c r="A4629" t="str">
        <f>IF(C4629&amp;G4629&amp;D4629&lt;&gt;'Funnel setup'!$K$3&amp;'Funnel setup'!$K$4&amp;'Funnel setup'!$K$6,".",IF(A4628=".",1,A4628+1))</f>
        <v>.</v>
      </c>
      <c r="B4629" s="244" t="str">
        <f t="shared" si="72"/>
        <v/>
      </c>
    </row>
    <row r="4630" spans="1:2" x14ac:dyDescent="0.2">
      <c r="A4630" t="str">
        <f>IF(C4630&amp;G4630&amp;D4630&lt;&gt;'Funnel setup'!$K$3&amp;'Funnel setup'!$K$4&amp;'Funnel setup'!$K$6,".",IF(A4629=".",1,A4629+1))</f>
        <v>.</v>
      </c>
      <c r="B4630" s="244" t="str">
        <f t="shared" si="72"/>
        <v/>
      </c>
    </row>
    <row r="4631" spans="1:2" x14ac:dyDescent="0.2">
      <c r="A4631" t="str">
        <f>IF(C4631&amp;G4631&amp;D4631&lt;&gt;'Funnel setup'!$K$3&amp;'Funnel setup'!$K$4&amp;'Funnel setup'!$K$6,".",IF(A4630=".",1,A4630+1))</f>
        <v>.</v>
      </c>
      <c r="B4631" s="244" t="str">
        <f t="shared" si="72"/>
        <v/>
      </c>
    </row>
    <row r="4632" spans="1:2" x14ac:dyDescent="0.2">
      <c r="A4632" t="str">
        <f>IF(C4632&amp;G4632&amp;D4632&lt;&gt;'Funnel setup'!$K$3&amp;'Funnel setup'!$K$4&amp;'Funnel setup'!$K$6,".",IF(A4631=".",1,A4631+1))</f>
        <v>.</v>
      </c>
      <c r="B4632" s="244" t="str">
        <f t="shared" si="72"/>
        <v/>
      </c>
    </row>
    <row r="4633" spans="1:2" x14ac:dyDescent="0.2">
      <c r="A4633" t="str">
        <f>IF(C4633&amp;G4633&amp;D4633&lt;&gt;'Funnel setup'!$K$3&amp;'Funnel setup'!$K$4&amp;'Funnel setup'!$K$6,".",IF(A4632=".",1,A4632+1))</f>
        <v>.</v>
      </c>
      <c r="B4633" s="244" t="str">
        <f t="shared" si="72"/>
        <v/>
      </c>
    </row>
    <row r="4634" spans="1:2" x14ac:dyDescent="0.2">
      <c r="A4634" t="str">
        <f>IF(C4634&amp;G4634&amp;D4634&lt;&gt;'Funnel setup'!$K$3&amp;'Funnel setup'!$K$4&amp;'Funnel setup'!$K$6,".",IF(A4633=".",1,A4633+1))</f>
        <v>.</v>
      </c>
      <c r="B4634" s="244" t="str">
        <f t="shared" si="72"/>
        <v/>
      </c>
    </row>
    <row r="4635" spans="1:2" x14ac:dyDescent="0.2">
      <c r="A4635" t="str">
        <f>IF(C4635&amp;G4635&amp;D4635&lt;&gt;'Funnel setup'!$K$3&amp;'Funnel setup'!$K$4&amp;'Funnel setup'!$K$6,".",IF(A4634=".",1,A4634+1))</f>
        <v>.</v>
      </c>
      <c r="B4635" s="244" t="str">
        <f t="shared" si="72"/>
        <v/>
      </c>
    </row>
    <row r="4636" spans="1:2" x14ac:dyDescent="0.2">
      <c r="A4636" t="str">
        <f>IF(C4636&amp;G4636&amp;D4636&lt;&gt;'Funnel setup'!$K$3&amp;'Funnel setup'!$K$4&amp;'Funnel setup'!$K$6,".",IF(A4635=".",1,A4635+1))</f>
        <v>.</v>
      </c>
      <c r="B4636" s="244" t="str">
        <f t="shared" si="72"/>
        <v/>
      </c>
    </row>
    <row r="4637" spans="1:2" x14ac:dyDescent="0.2">
      <c r="A4637" t="str">
        <f>IF(C4637&amp;G4637&amp;D4637&lt;&gt;'Funnel setup'!$K$3&amp;'Funnel setup'!$K$4&amp;'Funnel setup'!$K$6,".",IF(A4636=".",1,A4636+1))</f>
        <v>.</v>
      </c>
      <c r="B4637" s="244" t="str">
        <f t="shared" si="72"/>
        <v/>
      </c>
    </row>
    <row r="4638" spans="1:2" x14ac:dyDescent="0.2">
      <c r="A4638" t="str">
        <f>IF(C4638&amp;G4638&amp;D4638&lt;&gt;'Funnel setup'!$K$3&amp;'Funnel setup'!$K$4&amp;'Funnel setup'!$K$6,".",IF(A4637=".",1,A4637+1))</f>
        <v>.</v>
      </c>
      <c r="B4638" s="244" t="str">
        <f t="shared" si="72"/>
        <v/>
      </c>
    </row>
    <row r="4639" spans="1:2" x14ac:dyDescent="0.2">
      <c r="A4639" t="str">
        <f>IF(C4639&amp;G4639&amp;D4639&lt;&gt;'Funnel setup'!$K$3&amp;'Funnel setup'!$K$4&amp;'Funnel setup'!$K$6,".",IF(A4638=".",1,A4638+1))</f>
        <v>.</v>
      </c>
      <c r="B4639" s="244" t="str">
        <f t="shared" si="72"/>
        <v/>
      </c>
    </row>
    <row r="4640" spans="1:2" x14ac:dyDescent="0.2">
      <c r="A4640" t="str">
        <f>IF(C4640&amp;G4640&amp;D4640&lt;&gt;'Funnel setup'!$K$3&amp;'Funnel setup'!$K$4&amp;'Funnel setup'!$K$6,".",IF(A4639=".",1,A4639+1))</f>
        <v>.</v>
      </c>
      <c r="B4640" s="244" t="str">
        <f t="shared" si="72"/>
        <v/>
      </c>
    </row>
    <row r="4641" spans="1:2" x14ac:dyDescent="0.2">
      <c r="A4641" t="str">
        <f>IF(C4641&amp;G4641&amp;D4641&lt;&gt;'Funnel setup'!$K$3&amp;'Funnel setup'!$K$4&amp;'Funnel setup'!$K$6,".",IF(A4640=".",1,A4640+1))</f>
        <v>.</v>
      </c>
      <c r="B4641" s="244" t="str">
        <f t="shared" si="72"/>
        <v/>
      </c>
    </row>
    <row r="4642" spans="1:2" x14ac:dyDescent="0.2">
      <c r="A4642" t="str">
        <f>IF(C4642&amp;G4642&amp;D4642&lt;&gt;'Funnel setup'!$K$3&amp;'Funnel setup'!$K$4&amp;'Funnel setup'!$K$6,".",IF(A4641=".",1,A4641+1))</f>
        <v>.</v>
      </c>
      <c r="B4642" s="244" t="str">
        <f t="shared" si="72"/>
        <v/>
      </c>
    </row>
    <row r="4643" spans="1:2" x14ac:dyDescent="0.2">
      <c r="A4643" t="str">
        <f>IF(C4643&amp;G4643&amp;D4643&lt;&gt;'Funnel setup'!$K$3&amp;'Funnel setup'!$K$4&amp;'Funnel setup'!$K$6,".",IF(A4642=".",1,A4642+1))</f>
        <v>.</v>
      </c>
      <c r="B4643" s="244" t="str">
        <f t="shared" si="72"/>
        <v/>
      </c>
    </row>
    <row r="4644" spans="1:2" x14ac:dyDescent="0.2">
      <c r="A4644" t="str">
        <f>IF(C4644&amp;G4644&amp;D4644&lt;&gt;'Funnel setup'!$K$3&amp;'Funnel setup'!$K$4&amp;'Funnel setup'!$K$6,".",IF(A4643=".",1,A4643+1))</f>
        <v>.</v>
      </c>
      <c r="B4644" s="244" t="str">
        <f t="shared" si="72"/>
        <v/>
      </c>
    </row>
    <row r="4645" spans="1:2" x14ac:dyDescent="0.2">
      <c r="A4645" t="str">
        <f>IF(C4645&amp;G4645&amp;D4645&lt;&gt;'Funnel setup'!$K$3&amp;'Funnel setup'!$K$4&amp;'Funnel setup'!$K$6,".",IF(A4644=".",1,A4644+1))</f>
        <v>.</v>
      </c>
      <c r="B4645" s="244" t="str">
        <f t="shared" si="72"/>
        <v/>
      </c>
    </row>
    <row r="4646" spans="1:2" x14ac:dyDescent="0.2">
      <c r="A4646" t="str">
        <f>IF(C4646&amp;G4646&amp;D4646&lt;&gt;'Funnel setup'!$K$3&amp;'Funnel setup'!$K$4&amp;'Funnel setup'!$K$6,".",IF(A4645=".",1,A4645+1))</f>
        <v>.</v>
      </c>
      <c r="B4646" s="244" t="str">
        <f t="shared" si="72"/>
        <v/>
      </c>
    </row>
    <row r="4647" spans="1:2" x14ac:dyDescent="0.2">
      <c r="A4647" t="str">
        <f>IF(C4647&amp;G4647&amp;D4647&lt;&gt;'Funnel setup'!$K$3&amp;'Funnel setup'!$K$4&amp;'Funnel setup'!$K$6,".",IF(A4646=".",1,A4646+1))</f>
        <v>.</v>
      </c>
      <c r="B4647" s="244" t="str">
        <f t="shared" si="72"/>
        <v/>
      </c>
    </row>
    <row r="4648" spans="1:2" x14ac:dyDescent="0.2">
      <c r="A4648" t="str">
        <f>IF(C4648&amp;G4648&amp;D4648&lt;&gt;'Funnel setup'!$K$3&amp;'Funnel setup'!$K$4&amp;'Funnel setup'!$K$6,".",IF(A4647=".",1,A4647+1))</f>
        <v>.</v>
      </c>
      <c r="B4648" s="244" t="str">
        <f t="shared" si="72"/>
        <v/>
      </c>
    </row>
    <row r="4649" spans="1:2" x14ac:dyDescent="0.2">
      <c r="A4649" t="str">
        <f>IF(C4649&amp;G4649&amp;D4649&lt;&gt;'Funnel setup'!$K$3&amp;'Funnel setup'!$K$4&amp;'Funnel setup'!$K$6,".",IF(A4648=".",1,A4648+1))</f>
        <v>.</v>
      </c>
      <c r="B4649" s="244" t="str">
        <f t="shared" si="72"/>
        <v/>
      </c>
    </row>
    <row r="4650" spans="1:2" x14ac:dyDescent="0.2">
      <c r="A4650" t="str">
        <f>IF(C4650&amp;G4650&amp;D4650&lt;&gt;'Funnel setup'!$K$3&amp;'Funnel setup'!$K$4&amp;'Funnel setup'!$K$6,".",IF(A4649=".",1,A4649+1))</f>
        <v>.</v>
      </c>
      <c r="B4650" s="244" t="str">
        <f t="shared" si="72"/>
        <v/>
      </c>
    </row>
    <row r="4651" spans="1:2" x14ac:dyDescent="0.2">
      <c r="A4651" t="str">
        <f>IF(C4651&amp;G4651&amp;D4651&lt;&gt;'Funnel setup'!$K$3&amp;'Funnel setup'!$K$4&amp;'Funnel setup'!$K$6,".",IF(A4650=".",1,A4650+1))</f>
        <v>.</v>
      </c>
      <c r="B4651" s="244" t="str">
        <f t="shared" si="72"/>
        <v/>
      </c>
    </row>
    <row r="4652" spans="1:2" x14ac:dyDescent="0.2">
      <c r="A4652" t="str">
        <f>IF(C4652&amp;G4652&amp;D4652&lt;&gt;'Funnel setup'!$K$3&amp;'Funnel setup'!$K$4&amp;'Funnel setup'!$K$6,".",IF(A4651=".",1,A4651+1))</f>
        <v>.</v>
      </c>
      <c r="B4652" s="244" t="str">
        <f t="shared" si="72"/>
        <v/>
      </c>
    </row>
    <row r="4653" spans="1:2" x14ac:dyDescent="0.2">
      <c r="A4653" t="str">
        <f>IF(C4653&amp;G4653&amp;D4653&lt;&gt;'Funnel setup'!$K$3&amp;'Funnel setup'!$K$4&amp;'Funnel setup'!$K$6,".",IF(A4652=".",1,A4652+1))</f>
        <v>.</v>
      </c>
      <c r="B4653" s="244" t="str">
        <f t="shared" si="72"/>
        <v/>
      </c>
    </row>
    <row r="4654" spans="1:2" x14ac:dyDescent="0.2">
      <c r="A4654" t="str">
        <f>IF(C4654&amp;G4654&amp;D4654&lt;&gt;'Funnel setup'!$K$3&amp;'Funnel setup'!$K$4&amp;'Funnel setup'!$K$6,".",IF(A4653=".",1,A4653+1))</f>
        <v>.</v>
      </c>
      <c r="B4654" s="244" t="str">
        <f t="shared" si="72"/>
        <v/>
      </c>
    </row>
    <row r="4655" spans="1:2" x14ac:dyDescent="0.2">
      <c r="A4655" t="str">
        <f>IF(C4655&amp;G4655&amp;D4655&lt;&gt;'Funnel setup'!$K$3&amp;'Funnel setup'!$K$4&amp;'Funnel setup'!$K$6,".",IF(A4654=".",1,A4654+1))</f>
        <v>.</v>
      </c>
      <c r="B4655" s="244" t="str">
        <f t="shared" si="72"/>
        <v/>
      </c>
    </row>
    <row r="4656" spans="1:2" x14ac:dyDescent="0.2">
      <c r="A4656" t="str">
        <f>IF(C4656&amp;G4656&amp;D4656&lt;&gt;'Funnel setup'!$K$3&amp;'Funnel setup'!$K$4&amp;'Funnel setup'!$K$6,".",IF(A4655=".",1,A4655+1))</f>
        <v>.</v>
      </c>
      <c r="B4656" s="244" t="str">
        <f t="shared" si="72"/>
        <v/>
      </c>
    </row>
    <row r="4657" spans="1:2" x14ac:dyDescent="0.2">
      <c r="A4657" t="str">
        <f>IF(C4657&amp;G4657&amp;D4657&lt;&gt;'Funnel setup'!$K$3&amp;'Funnel setup'!$K$4&amp;'Funnel setup'!$K$6,".",IF(A4656=".",1,A4656+1))</f>
        <v>.</v>
      </c>
      <c r="B4657" s="244" t="str">
        <f t="shared" si="72"/>
        <v/>
      </c>
    </row>
    <row r="4658" spans="1:2" x14ac:dyDescent="0.2">
      <c r="A4658" t="str">
        <f>IF(C4658&amp;G4658&amp;D4658&lt;&gt;'Funnel setup'!$K$3&amp;'Funnel setup'!$K$4&amp;'Funnel setup'!$K$6,".",IF(A4657=".",1,A4657+1))</f>
        <v>.</v>
      </c>
      <c r="B4658" s="244" t="str">
        <f t="shared" si="72"/>
        <v/>
      </c>
    </row>
    <row r="4659" spans="1:2" x14ac:dyDescent="0.2">
      <c r="A4659" t="str">
        <f>IF(C4659&amp;G4659&amp;D4659&lt;&gt;'Funnel setup'!$K$3&amp;'Funnel setup'!$K$4&amp;'Funnel setup'!$K$6,".",IF(A4658=".",1,A4658+1))</f>
        <v>.</v>
      </c>
      <c r="B4659" s="244" t="str">
        <f t="shared" si="72"/>
        <v/>
      </c>
    </row>
    <row r="4660" spans="1:2" x14ac:dyDescent="0.2">
      <c r="A4660" t="str">
        <f>IF(C4660&amp;G4660&amp;D4660&lt;&gt;'Funnel setup'!$K$3&amp;'Funnel setup'!$K$4&amp;'Funnel setup'!$K$6,".",IF(A4659=".",1,A4659+1))</f>
        <v>.</v>
      </c>
      <c r="B4660" s="244" t="str">
        <f t="shared" si="72"/>
        <v/>
      </c>
    </row>
    <row r="4661" spans="1:2" x14ac:dyDescent="0.2">
      <c r="A4661" t="str">
        <f>IF(C4661&amp;G4661&amp;D4661&lt;&gt;'Funnel setup'!$K$3&amp;'Funnel setup'!$K$4&amp;'Funnel setup'!$K$6,".",IF(A4660=".",1,A4660+1))</f>
        <v>.</v>
      </c>
      <c r="B4661" s="244" t="str">
        <f t="shared" si="72"/>
        <v/>
      </c>
    </row>
    <row r="4662" spans="1:2" x14ac:dyDescent="0.2">
      <c r="A4662" t="str">
        <f>IF(C4662&amp;G4662&amp;D4662&lt;&gt;'Funnel setup'!$K$3&amp;'Funnel setup'!$K$4&amp;'Funnel setup'!$K$6,".",IF(A4661=".",1,A4661+1))</f>
        <v>.</v>
      </c>
      <c r="B4662" s="244" t="str">
        <f t="shared" si="72"/>
        <v/>
      </c>
    </row>
    <row r="4663" spans="1:2" x14ac:dyDescent="0.2">
      <c r="A4663" t="str">
        <f>IF(C4663&amp;G4663&amp;D4663&lt;&gt;'Funnel setup'!$K$3&amp;'Funnel setup'!$K$4&amp;'Funnel setup'!$K$6,".",IF(A4662=".",1,A4662+1))</f>
        <v>.</v>
      </c>
      <c r="B4663" s="244" t="str">
        <f t="shared" si="72"/>
        <v/>
      </c>
    </row>
    <row r="4664" spans="1:2" x14ac:dyDescent="0.2">
      <c r="A4664" t="str">
        <f>IF(C4664&amp;G4664&amp;D4664&lt;&gt;'Funnel setup'!$K$3&amp;'Funnel setup'!$K$4&amp;'Funnel setup'!$K$6,".",IF(A4663=".",1,A4663+1))</f>
        <v>.</v>
      </c>
      <c r="B4664" s="244" t="str">
        <f t="shared" si="72"/>
        <v/>
      </c>
    </row>
    <row r="4665" spans="1:2" x14ac:dyDescent="0.2">
      <c r="A4665" t="str">
        <f>IF(C4665&amp;G4665&amp;D4665&lt;&gt;'Funnel setup'!$K$3&amp;'Funnel setup'!$K$4&amp;'Funnel setup'!$K$6,".",IF(A4664=".",1,A4664+1))</f>
        <v>.</v>
      </c>
      <c r="B4665" s="244" t="str">
        <f t="shared" si="72"/>
        <v/>
      </c>
    </row>
    <row r="4666" spans="1:2" x14ac:dyDescent="0.2">
      <c r="A4666" t="str">
        <f>IF(C4666&amp;G4666&amp;D4666&lt;&gt;'Funnel setup'!$K$3&amp;'Funnel setup'!$K$4&amp;'Funnel setup'!$K$6,".",IF(A4665=".",1,A4665+1))</f>
        <v>.</v>
      </c>
      <c r="B4666" s="244" t="str">
        <f t="shared" si="72"/>
        <v/>
      </c>
    </row>
    <row r="4667" spans="1:2" x14ac:dyDescent="0.2">
      <c r="A4667" t="str">
        <f>IF(C4667&amp;G4667&amp;D4667&lt;&gt;'Funnel setup'!$K$3&amp;'Funnel setup'!$K$4&amp;'Funnel setup'!$K$6,".",IF(A4666=".",1,A4666+1))</f>
        <v>.</v>
      </c>
      <c r="B4667" s="244" t="str">
        <f t="shared" si="72"/>
        <v/>
      </c>
    </row>
    <row r="4668" spans="1:2" x14ac:dyDescent="0.2">
      <c r="A4668" t="str">
        <f>IF(C4668&amp;G4668&amp;D4668&lt;&gt;'Funnel setup'!$K$3&amp;'Funnel setup'!$K$4&amp;'Funnel setup'!$K$6,".",IF(A4667=".",1,A4667+1))</f>
        <v>.</v>
      </c>
      <c r="B4668" s="244" t="str">
        <f t="shared" si="72"/>
        <v/>
      </c>
    </row>
    <row r="4669" spans="1:2" x14ac:dyDescent="0.2">
      <c r="A4669" t="str">
        <f>IF(C4669&amp;G4669&amp;D4669&lt;&gt;'Funnel setup'!$K$3&amp;'Funnel setup'!$K$4&amp;'Funnel setup'!$K$6,".",IF(A4668=".",1,A4668+1))</f>
        <v>.</v>
      </c>
      <c r="B4669" s="244" t="str">
        <f t="shared" si="72"/>
        <v/>
      </c>
    </row>
    <row r="4670" spans="1:2" x14ac:dyDescent="0.2">
      <c r="A4670" t="str">
        <f>IF(C4670&amp;G4670&amp;D4670&lt;&gt;'Funnel setup'!$K$3&amp;'Funnel setup'!$K$4&amp;'Funnel setup'!$K$6,".",IF(A4669=".",1,A4669+1))</f>
        <v>.</v>
      </c>
      <c r="B4670" s="244" t="str">
        <f t="shared" si="72"/>
        <v/>
      </c>
    </row>
    <row r="4671" spans="1:2" x14ac:dyDescent="0.2">
      <c r="A4671" t="str">
        <f>IF(C4671&amp;G4671&amp;D4671&lt;&gt;'Funnel setup'!$K$3&amp;'Funnel setup'!$K$4&amp;'Funnel setup'!$K$6,".",IF(A4670=".",1,A4670+1))</f>
        <v>.</v>
      </c>
      <c r="B4671" s="244" t="str">
        <f t="shared" si="72"/>
        <v/>
      </c>
    </row>
    <row r="4672" spans="1:2" x14ac:dyDescent="0.2">
      <c r="A4672" t="str">
        <f>IF(C4672&amp;G4672&amp;D4672&lt;&gt;'Funnel setup'!$K$3&amp;'Funnel setup'!$K$4&amp;'Funnel setup'!$K$6,".",IF(A4671=".",1,A4671+1))</f>
        <v>.</v>
      </c>
      <c r="B4672" s="244" t="str">
        <f t="shared" si="72"/>
        <v/>
      </c>
    </row>
    <row r="4673" spans="1:2" x14ac:dyDescent="0.2">
      <c r="A4673" t="str">
        <f>IF(C4673&amp;G4673&amp;D4673&lt;&gt;'Funnel setup'!$K$3&amp;'Funnel setup'!$K$4&amp;'Funnel setup'!$K$6,".",IF(A4672=".",1,A4672+1))</f>
        <v>.</v>
      </c>
      <c r="B4673" s="244" t="str">
        <f t="shared" si="72"/>
        <v/>
      </c>
    </row>
    <row r="4674" spans="1:2" x14ac:dyDescent="0.2">
      <c r="A4674" t="str">
        <f>IF(C4674&amp;G4674&amp;D4674&lt;&gt;'Funnel setup'!$K$3&amp;'Funnel setup'!$K$4&amp;'Funnel setup'!$K$6,".",IF(A4673=".",1,A4673+1))</f>
        <v>.</v>
      </c>
      <c r="B4674" s="244" t="str">
        <f t="shared" ref="B4674:B4737" si="73">C4674&amp;D4674&amp;F4674&amp;G4674</f>
        <v/>
      </c>
    </row>
    <row r="4675" spans="1:2" x14ac:dyDescent="0.2">
      <c r="A4675" t="str">
        <f>IF(C4675&amp;G4675&amp;D4675&lt;&gt;'Funnel setup'!$K$3&amp;'Funnel setup'!$K$4&amp;'Funnel setup'!$K$6,".",IF(A4674=".",1,A4674+1))</f>
        <v>.</v>
      </c>
      <c r="B4675" s="244" t="str">
        <f t="shared" si="73"/>
        <v/>
      </c>
    </row>
    <row r="4676" spans="1:2" x14ac:dyDescent="0.2">
      <c r="A4676" t="str">
        <f>IF(C4676&amp;G4676&amp;D4676&lt;&gt;'Funnel setup'!$K$3&amp;'Funnel setup'!$K$4&amp;'Funnel setup'!$K$6,".",IF(A4675=".",1,A4675+1))</f>
        <v>.</v>
      </c>
      <c r="B4676" s="244" t="str">
        <f t="shared" si="73"/>
        <v/>
      </c>
    </row>
    <row r="4677" spans="1:2" x14ac:dyDescent="0.2">
      <c r="A4677" t="str">
        <f>IF(C4677&amp;G4677&amp;D4677&lt;&gt;'Funnel setup'!$K$3&amp;'Funnel setup'!$K$4&amp;'Funnel setup'!$K$6,".",IF(A4676=".",1,A4676+1))</f>
        <v>.</v>
      </c>
      <c r="B4677" s="244" t="str">
        <f t="shared" si="73"/>
        <v/>
      </c>
    </row>
    <row r="4678" spans="1:2" x14ac:dyDescent="0.2">
      <c r="A4678" t="str">
        <f>IF(C4678&amp;G4678&amp;D4678&lt;&gt;'Funnel setup'!$K$3&amp;'Funnel setup'!$K$4&amp;'Funnel setup'!$K$6,".",IF(A4677=".",1,A4677+1))</f>
        <v>.</v>
      </c>
      <c r="B4678" s="244" t="str">
        <f t="shared" si="73"/>
        <v/>
      </c>
    </row>
    <row r="4679" spans="1:2" x14ac:dyDescent="0.2">
      <c r="A4679" t="str">
        <f>IF(C4679&amp;G4679&amp;D4679&lt;&gt;'Funnel setup'!$K$3&amp;'Funnel setup'!$K$4&amp;'Funnel setup'!$K$6,".",IF(A4678=".",1,A4678+1))</f>
        <v>.</v>
      </c>
      <c r="B4679" s="244" t="str">
        <f t="shared" si="73"/>
        <v/>
      </c>
    </row>
    <row r="4680" spans="1:2" x14ac:dyDescent="0.2">
      <c r="A4680" t="str">
        <f>IF(C4680&amp;G4680&amp;D4680&lt;&gt;'Funnel setup'!$K$3&amp;'Funnel setup'!$K$4&amp;'Funnel setup'!$K$6,".",IF(A4679=".",1,A4679+1))</f>
        <v>.</v>
      </c>
      <c r="B4680" s="244" t="str">
        <f t="shared" si="73"/>
        <v/>
      </c>
    </row>
    <row r="4681" spans="1:2" x14ac:dyDescent="0.2">
      <c r="A4681" t="str">
        <f>IF(C4681&amp;G4681&amp;D4681&lt;&gt;'Funnel setup'!$K$3&amp;'Funnel setup'!$K$4&amp;'Funnel setup'!$K$6,".",IF(A4680=".",1,A4680+1))</f>
        <v>.</v>
      </c>
      <c r="B4681" s="244" t="str">
        <f t="shared" si="73"/>
        <v/>
      </c>
    </row>
    <row r="4682" spans="1:2" x14ac:dyDescent="0.2">
      <c r="A4682" t="str">
        <f>IF(C4682&amp;G4682&amp;D4682&lt;&gt;'Funnel setup'!$K$3&amp;'Funnel setup'!$K$4&amp;'Funnel setup'!$K$6,".",IF(A4681=".",1,A4681+1))</f>
        <v>.</v>
      </c>
      <c r="B4682" s="244" t="str">
        <f t="shared" si="73"/>
        <v/>
      </c>
    </row>
    <row r="4683" spans="1:2" x14ac:dyDescent="0.2">
      <c r="A4683" t="str">
        <f>IF(C4683&amp;G4683&amp;D4683&lt;&gt;'Funnel setup'!$K$3&amp;'Funnel setup'!$K$4&amp;'Funnel setup'!$K$6,".",IF(A4682=".",1,A4682+1))</f>
        <v>.</v>
      </c>
      <c r="B4683" s="244" t="str">
        <f t="shared" si="73"/>
        <v/>
      </c>
    </row>
    <row r="4684" spans="1:2" x14ac:dyDescent="0.2">
      <c r="A4684" t="str">
        <f>IF(C4684&amp;G4684&amp;D4684&lt;&gt;'Funnel setup'!$K$3&amp;'Funnel setup'!$K$4&amp;'Funnel setup'!$K$6,".",IF(A4683=".",1,A4683+1))</f>
        <v>.</v>
      </c>
      <c r="B4684" s="244" t="str">
        <f t="shared" si="73"/>
        <v/>
      </c>
    </row>
    <row r="4685" spans="1:2" x14ac:dyDescent="0.2">
      <c r="A4685" t="str">
        <f>IF(C4685&amp;G4685&amp;D4685&lt;&gt;'Funnel setup'!$K$3&amp;'Funnel setup'!$K$4&amp;'Funnel setup'!$K$6,".",IF(A4684=".",1,A4684+1))</f>
        <v>.</v>
      </c>
      <c r="B4685" s="244" t="str">
        <f t="shared" si="73"/>
        <v/>
      </c>
    </row>
    <row r="4686" spans="1:2" x14ac:dyDescent="0.2">
      <c r="A4686" t="str">
        <f>IF(C4686&amp;G4686&amp;D4686&lt;&gt;'Funnel setup'!$K$3&amp;'Funnel setup'!$K$4&amp;'Funnel setup'!$K$6,".",IF(A4685=".",1,A4685+1))</f>
        <v>.</v>
      </c>
      <c r="B4686" s="244" t="str">
        <f t="shared" si="73"/>
        <v/>
      </c>
    </row>
    <row r="4687" spans="1:2" x14ac:dyDescent="0.2">
      <c r="A4687" t="str">
        <f>IF(C4687&amp;G4687&amp;D4687&lt;&gt;'Funnel setup'!$K$3&amp;'Funnel setup'!$K$4&amp;'Funnel setup'!$K$6,".",IF(A4686=".",1,A4686+1))</f>
        <v>.</v>
      </c>
      <c r="B4687" s="244" t="str">
        <f t="shared" si="73"/>
        <v/>
      </c>
    </row>
    <row r="4688" spans="1:2" x14ac:dyDescent="0.2">
      <c r="A4688" t="str">
        <f>IF(C4688&amp;G4688&amp;D4688&lt;&gt;'Funnel setup'!$K$3&amp;'Funnel setup'!$K$4&amp;'Funnel setup'!$K$6,".",IF(A4687=".",1,A4687+1))</f>
        <v>.</v>
      </c>
      <c r="B4688" s="244" t="str">
        <f t="shared" si="73"/>
        <v/>
      </c>
    </row>
    <row r="4689" spans="1:2" x14ac:dyDescent="0.2">
      <c r="A4689" t="str">
        <f>IF(C4689&amp;G4689&amp;D4689&lt;&gt;'Funnel setup'!$K$3&amp;'Funnel setup'!$K$4&amp;'Funnel setup'!$K$6,".",IF(A4688=".",1,A4688+1))</f>
        <v>.</v>
      </c>
      <c r="B4689" s="244" t="str">
        <f t="shared" si="73"/>
        <v/>
      </c>
    </row>
    <row r="4690" spans="1:2" x14ac:dyDescent="0.2">
      <c r="A4690" t="str">
        <f>IF(C4690&amp;G4690&amp;D4690&lt;&gt;'Funnel setup'!$K$3&amp;'Funnel setup'!$K$4&amp;'Funnel setup'!$K$6,".",IF(A4689=".",1,A4689+1))</f>
        <v>.</v>
      </c>
      <c r="B4690" s="244" t="str">
        <f t="shared" si="73"/>
        <v/>
      </c>
    </row>
    <row r="4691" spans="1:2" x14ac:dyDescent="0.2">
      <c r="A4691" t="str">
        <f>IF(C4691&amp;G4691&amp;D4691&lt;&gt;'Funnel setup'!$K$3&amp;'Funnel setup'!$K$4&amp;'Funnel setup'!$K$6,".",IF(A4690=".",1,A4690+1))</f>
        <v>.</v>
      </c>
      <c r="B4691" s="244" t="str">
        <f t="shared" si="73"/>
        <v/>
      </c>
    </row>
    <row r="4692" spans="1:2" x14ac:dyDescent="0.2">
      <c r="A4692" t="str">
        <f>IF(C4692&amp;G4692&amp;D4692&lt;&gt;'Funnel setup'!$K$3&amp;'Funnel setup'!$K$4&amp;'Funnel setup'!$K$6,".",IF(A4691=".",1,A4691+1))</f>
        <v>.</v>
      </c>
      <c r="B4692" s="244" t="str">
        <f t="shared" si="73"/>
        <v/>
      </c>
    </row>
    <row r="4693" spans="1:2" x14ac:dyDescent="0.2">
      <c r="A4693" t="str">
        <f>IF(C4693&amp;G4693&amp;D4693&lt;&gt;'Funnel setup'!$K$3&amp;'Funnel setup'!$K$4&amp;'Funnel setup'!$K$6,".",IF(A4692=".",1,A4692+1))</f>
        <v>.</v>
      </c>
      <c r="B4693" s="244" t="str">
        <f t="shared" si="73"/>
        <v/>
      </c>
    </row>
    <row r="4694" spans="1:2" x14ac:dyDescent="0.2">
      <c r="A4694" t="str">
        <f>IF(C4694&amp;G4694&amp;D4694&lt;&gt;'Funnel setup'!$K$3&amp;'Funnel setup'!$K$4&amp;'Funnel setup'!$K$6,".",IF(A4693=".",1,A4693+1))</f>
        <v>.</v>
      </c>
      <c r="B4694" s="244" t="str">
        <f t="shared" si="73"/>
        <v/>
      </c>
    </row>
    <row r="4695" spans="1:2" x14ac:dyDescent="0.2">
      <c r="A4695" t="str">
        <f>IF(C4695&amp;G4695&amp;D4695&lt;&gt;'Funnel setup'!$K$3&amp;'Funnel setup'!$K$4&amp;'Funnel setup'!$K$6,".",IF(A4694=".",1,A4694+1))</f>
        <v>.</v>
      </c>
      <c r="B4695" s="244" t="str">
        <f t="shared" si="73"/>
        <v/>
      </c>
    </row>
    <row r="4696" spans="1:2" x14ac:dyDescent="0.2">
      <c r="A4696" t="str">
        <f>IF(C4696&amp;G4696&amp;D4696&lt;&gt;'Funnel setup'!$K$3&amp;'Funnel setup'!$K$4&amp;'Funnel setup'!$K$6,".",IF(A4695=".",1,A4695+1))</f>
        <v>.</v>
      </c>
      <c r="B4696" s="244" t="str">
        <f t="shared" si="73"/>
        <v/>
      </c>
    </row>
    <row r="4697" spans="1:2" x14ac:dyDescent="0.2">
      <c r="A4697" t="str">
        <f>IF(C4697&amp;G4697&amp;D4697&lt;&gt;'Funnel setup'!$K$3&amp;'Funnel setup'!$K$4&amp;'Funnel setup'!$K$6,".",IF(A4696=".",1,A4696+1))</f>
        <v>.</v>
      </c>
      <c r="B4697" s="244" t="str">
        <f t="shared" si="73"/>
        <v/>
      </c>
    </row>
    <row r="4698" spans="1:2" x14ac:dyDescent="0.2">
      <c r="A4698" t="str">
        <f>IF(C4698&amp;G4698&amp;D4698&lt;&gt;'Funnel setup'!$K$3&amp;'Funnel setup'!$K$4&amp;'Funnel setup'!$K$6,".",IF(A4697=".",1,A4697+1))</f>
        <v>.</v>
      </c>
      <c r="B4698" s="244" t="str">
        <f t="shared" si="73"/>
        <v/>
      </c>
    </row>
    <row r="4699" spans="1:2" x14ac:dyDescent="0.2">
      <c r="A4699" t="str">
        <f>IF(C4699&amp;G4699&amp;D4699&lt;&gt;'Funnel setup'!$K$3&amp;'Funnel setup'!$K$4&amp;'Funnel setup'!$K$6,".",IF(A4698=".",1,A4698+1))</f>
        <v>.</v>
      </c>
      <c r="B4699" s="244" t="str">
        <f t="shared" si="73"/>
        <v/>
      </c>
    </row>
    <row r="4700" spans="1:2" x14ac:dyDescent="0.2">
      <c r="A4700" t="str">
        <f>IF(C4700&amp;G4700&amp;D4700&lt;&gt;'Funnel setup'!$K$3&amp;'Funnel setup'!$K$4&amp;'Funnel setup'!$K$6,".",IF(A4699=".",1,A4699+1))</f>
        <v>.</v>
      </c>
      <c r="B4700" s="244" t="str">
        <f t="shared" si="73"/>
        <v/>
      </c>
    </row>
    <row r="4701" spans="1:2" x14ac:dyDescent="0.2">
      <c r="A4701" t="str">
        <f>IF(C4701&amp;G4701&amp;D4701&lt;&gt;'Funnel setup'!$K$3&amp;'Funnel setup'!$K$4&amp;'Funnel setup'!$K$6,".",IF(A4700=".",1,A4700+1))</f>
        <v>.</v>
      </c>
      <c r="B4701" s="244" t="str">
        <f t="shared" si="73"/>
        <v/>
      </c>
    </row>
    <row r="4702" spans="1:2" x14ac:dyDescent="0.2">
      <c r="A4702" t="str">
        <f>IF(C4702&amp;G4702&amp;D4702&lt;&gt;'Funnel setup'!$K$3&amp;'Funnel setup'!$K$4&amp;'Funnel setup'!$K$6,".",IF(A4701=".",1,A4701+1))</f>
        <v>.</v>
      </c>
      <c r="B4702" s="244" t="str">
        <f t="shared" si="73"/>
        <v/>
      </c>
    </row>
    <row r="4703" spans="1:2" x14ac:dyDescent="0.2">
      <c r="A4703" t="str">
        <f>IF(C4703&amp;G4703&amp;D4703&lt;&gt;'Funnel setup'!$K$3&amp;'Funnel setup'!$K$4&amp;'Funnel setup'!$K$6,".",IF(A4702=".",1,A4702+1))</f>
        <v>.</v>
      </c>
      <c r="B4703" s="244" t="str">
        <f t="shared" si="73"/>
        <v/>
      </c>
    </row>
    <row r="4704" spans="1:2" x14ac:dyDescent="0.2">
      <c r="A4704" t="str">
        <f>IF(C4704&amp;G4704&amp;D4704&lt;&gt;'Funnel setup'!$K$3&amp;'Funnel setup'!$K$4&amp;'Funnel setup'!$K$6,".",IF(A4703=".",1,A4703+1))</f>
        <v>.</v>
      </c>
      <c r="B4704" s="244" t="str">
        <f t="shared" si="73"/>
        <v/>
      </c>
    </row>
    <row r="4705" spans="1:2" x14ac:dyDescent="0.2">
      <c r="A4705" t="str">
        <f>IF(C4705&amp;G4705&amp;D4705&lt;&gt;'Funnel setup'!$K$3&amp;'Funnel setup'!$K$4&amp;'Funnel setup'!$K$6,".",IF(A4704=".",1,A4704+1))</f>
        <v>.</v>
      </c>
      <c r="B4705" s="244" t="str">
        <f t="shared" si="73"/>
        <v/>
      </c>
    </row>
    <row r="4706" spans="1:2" x14ac:dyDescent="0.2">
      <c r="A4706" t="str">
        <f>IF(C4706&amp;G4706&amp;D4706&lt;&gt;'Funnel setup'!$K$3&amp;'Funnel setup'!$K$4&amp;'Funnel setup'!$K$6,".",IF(A4705=".",1,A4705+1))</f>
        <v>.</v>
      </c>
      <c r="B4706" s="244" t="str">
        <f t="shared" si="73"/>
        <v/>
      </c>
    </row>
    <row r="4707" spans="1:2" x14ac:dyDescent="0.2">
      <c r="A4707" t="str">
        <f>IF(C4707&amp;G4707&amp;D4707&lt;&gt;'Funnel setup'!$K$3&amp;'Funnel setup'!$K$4&amp;'Funnel setup'!$K$6,".",IF(A4706=".",1,A4706+1))</f>
        <v>.</v>
      </c>
      <c r="B4707" s="244" t="str">
        <f t="shared" si="73"/>
        <v/>
      </c>
    </row>
    <row r="4708" spans="1:2" x14ac:dyDescent="0.2">
      <c r="A4708" t="str">
        <f>IF(C4708&amp;G4708&amp;D4708&lt;&gt;'Funnel setup'!$K$3&amp;'Funnel setup'!$K$4&amp;'Funnel setup'!$K$6,".",IF(A4707=".",1,A4707+1))</f>
        <v>.</v>
      </c>
      <c r="B4708" s="244" t="str">
        <f t="shared" si="73"/>
        <v/>
      </c>
    </row>
    <row r="4709" spans="1:2" x14ac:dyDescent="0.2">
      <c r="A4709" t="str">
        <f>IF(C4709&amp;G4709&amp;D4709&lt;&gt;'Funnel setup'!$K$3&amp;'Funnel setup'!$K$4&amp;'Funnel setup'!$K$6,".",IF(A4708=".",1,A4708+1))</f>
        <v>.</v>
      </c>
      <c r="B4709" s="244" t="str">
        <f t="shared" si="73"/>
        <v/>
      </c>
    </row>
    <row r="4710" spans="1:2" x14ac:dyDescent="0.2">
      <c r="A4710" t="str">
        <f>IF(C4710&amp;G4710&amp;D4710&lt;&gt;'Funnel setup'!$K$3&amp;'Funnel setup'!$K$4&amp;'Funnel setup'!$K$6,".",IF(A4709=".",1,A4709+1))</f>
        <v>.</v>
      </c>
      <c r="B4710" s="244" t="str">
        <f t="shared" si="73"/>
        <v/>
      </c>
    </row>
    <row r="4711" spans="1:2" x14ac:dyDescent="0.2">
      <c r="A4711" t="str">
        <f>IF(C4711&amp;G4711&amp;D4711&lt;&gt;'Funnel setup'!$K$3&amp;'Funnel setup'!$K$4&amp;'Funnel setup'!$K$6,".",IF(A4710=".",1,A4710+1))</f>
        <v>.</v>
      </c>
      <c r="B4711" s="244" t="str">
        <f t="shared" si="73"/>
        <v/>
      </c>
    </row>
    <row r="4712" spans="1:2" x14ac:dyDescent="0.2">
      <c r="A4712" t="str">
        <f>IF(C4712&amp;G4712&amp;D4712&lt;&gt;'Funnel setup'!$K$3&amp;'Funnel setup'!$K$4&amp;'Funnel setup'!$K$6,".",IF(A4711=".",1,A4711+1))</f>
        <v>.</v>
      </c>
      <c r="B4712" s="244" t="str">
        <f t="shared" si="73"/>
        <v/>
      </c>
    </row>
    <row r="4713" spans="1:2" x14ac:dyDescent="0.2">
      <c r="A4713" t="str">
        <f>IF(C4713&amp;G4713&amp;D4713&lt;&gt;'Funnel setup'!$K$3&amp;'Funnel setup'!$K$4&amp;'Funnel setup'!$K$6,".",IF(A4712=".",1,A4712+1))</f>
        <v>.</v>
      </c>
      <c r="B4713" s="244" t="str">
        <f t="shared" si="73"/>
        <v/>
      </c>
    </row>
    <row r="4714" spans="1:2" x14ac:dyDescent="0.2">
      <c r="A4714" t="str">
        <f>IF(C4714&amp;G4714&amp;D4714&lt;&gt;'Funnel setup'!$K$3&amp;'Funnel setup'!$K$4&amp;'Funnel setup'!$K$6,".",IF(A4713=".",1,A4713+1))</f>
        <v>.</v>
      </c>
      <c r="B4714" s="244" t="str">
        <f t="shared" si="73"/>
        <v/>
      </c>
    </row>
    <row r="4715" spans="1:2" x14ac:dyDescent="0.2">
      <c r="A4715" t="str">
        <f>IF(C4715&amp;G4715&amp;D4715&lt;&gt;'Funnel setup'!$K$3&amp;'Funnel setup'!$K$4&amp;'Funnel setup'!$K$6,".",IF(A4714=".",1,A4714+1))</f>
        <v>.</v>
      </c>
      <c r="B4715" s="244" t="str">
        <f t="shared" si="73"/>
        <v/>
      </c>
    </row>
    <row r="4716" spans="1:2" x14ac:dyDescent="0.2">
      <c r="A4716" t="str">
        <f>IF(C4716&amp;G4716&amp;D4716&lt;&gt;'Funnel setup'!$K$3&amp;'Funnel setup'!$K$4&amp;'Funnel setup'!$K$6,".",IF(A4715=".",1,A4715+1))</f>
        <v>.</v>
      </c>
      <c r="B4716" s="244" t="str">
        <f t="shared" si="73"/>
        <v/>
      </c>
    </row>
    <row r="4717" spans="1:2" x14ac:dyDescent="0.2">
      <c r="A4717" t="str">
        <f>IF(C4717&amp;G4717&amp;D4717&lt;&gt;'Funnel setup'!$K$3&amp;'Funnel setup'!$K$4&amp;'Funnel setup'!$K$6,".",IF(A4716=".",1,A4716+1))</f>
        <v>.</v>
      </c>
      <c r="B4717" s="244" t="str">
        <f t="shared" si="73"/>
        <v/>
      </c>
    </row>
    <row r="4718" spans="1:2" x14ac:dyDescent="0.2">
      <c r="A4718" t="str">
        <f>IF(C4718&amp;G4718&amp;D4718&lt;&gt;'Funnel setup'!$K$3&amp;'Funnel setup'!$K$4&amp;'Funnel setup'!$K$6,".",IF(A4717=".",1,A4717+1))</f>
        <v>.</v>
      </c>
      <c r="B4718" s="244" t="str">
        <f t="shared" si="73"/>
        <v/>
      </c>
    </row>
    <row r="4719" spans="1:2" x14ac:dyDescent="0.2">
      <c r="A4719" t="str">
        <f>IF(C4719&amp;G4719&amp;D4719&lt;&gt;'Funnel setup'!$K$3&amp;'Funnel setup'!$K$4&amp;'Funnel setup'!$K$6,".",IF(A4718=".",1,A4718+1))</f>
        <v>.</v>
      </c>
      <c r="B4719" s="244" t="str">
        <f t="shared" si="73"/>
        <v/>
      </c>
    </row>
    <row r="4720" spans="1:2" x14ac:dyDescent="0.2">
      <c r="A4720" t="str">
        <f>IF(C4720&amp;G4720&amp;D4720&lt;&gt;'Funnel setup'!$K$3&amp;'Funnel setup'!$K$4&amp;'Funnel setup'!$K$6,".",IF(A4719=".",1,A4719+1))</f>
        <v>.</v>
      </c>
      <c r="B4720" s="244" t="str">
        <f t="shared" si="73"/>
        <v/>
      </c>
    </row>
    <row r="4721" spans="1:2" x14ac:dyDescent="0.2">
      <c r="A4721" t="str">
        <f>IF(C4721&amp;G4721&amp;D4721&lt;&gt;'Funnel setup'!$K$3&amp;'Funnel setup'!$K$4&amp;'Funnel setup'!$K$6,".",IF(A4720=".",1,A4720+1))</f>
        <v>.</v>
      </c>
      <c r="B4721" s="244" t="str">
        <f t="shared" si="73"/>
        <v/>
      </c>
    </row>
    <row r="4722" spans="1:2" x14ac:dyDescent="0.2">
      <c r="A4722" t="str">
        <f>IF(C4722&amp;G4722&amp;D4722&lt;&gt;'Funnel setup'!$K$3&amp;'Funnel setup'!$K$4&amp;'Funnel setup'!$K$6,".",IF(A4721=".",1,A4721+1))</f>
        <v>.</v>
      </c>
      <c r="B4722" s="244" t="str">
        <f t="shared" si="73"/>
        <v/>
      </c>
    </row>
    <row r="4723" spans="1:2" x14ac:dyDescent="0.2">
      <c r="A4723" t="str">
        <f>IF(C4723&amp;G4723&amp;D4723&lt;&gt;'Funnel setup'!$K$3&amp;'Funnel setup'!$K$4&amp;'Funnel setup'!$K$6,".",IF(A4722=".",1,A4722+1))</f>
        <v>.</v>
      </c>
      <c r="B4723" s="244" t="str">
        <f t="shared" si="73"/>
        <v/>
      </c>
    </row>
    <row r="4724" spans="1:2" x14ac:dyDescent="0.2">
      <c r="A4724" t="str">
        <f>IF(C4724&amp;G4724&amp;D4724&lt;&gt;'Funnel setup'!$K$3&amp;'Funnel setup'!$K$4&amp;'Funnel setup'!$K$6,".",IF(A4723=".",1,A4723+1))</f>
        <v>.</v>
      </c>
      <c r="B4724" s="244" t="str">
        <f t="shared" si="73"/>
        <v/>
      </c>
    </row>
    <row r="4725" spans="1:2" x14ac:dyDescent="0.2">
      <c r="A4725" t="str">
        <f>IF(C4725&amp;G4725&amp;D4725&lt;&gt;'Funnel setup'!$K$3&amp;'Funnel setup'!$K$4&amp;'Funnel setup'!$K$6,".",IF(A4724=".",1,A4724+1))</f>
        <v>.</v>
      </c>
      <c r="B4725" s="244" t="str">
        <f t="shared" si="73"/>
        <v/>
      </c>
    </row>
    <row r="4726" spans="1:2" x14ac:dyDescent="0.2">
      <c r="A4726" t="str">
        <f>IF(C4726&amp;G4726&amp;D4726&lt;&gt;'Funnel setup'!$K$3&amp;'Funnel setup'!$K$4&amp;'Funnel setup'!$K$6,".",IF(A4725=".",1,A4725+1))</f>
        <v>.</v>
      </c>
      <c r="B4726" s="244" t="str">
        <f t="shared" si="73"/>
        <v/>
      </c>
    </row>
    <row r="4727" spans="1:2" x14ac:dyDescent="0.2">
      <c r="A4727" t="str">
        <f>IF(C4727&amp;G4727&amp;D4727&lt;&gt;'Funnel setup'!$K$3&amp;'Funnel setup'!$K$4&amp;'Funnel setup'!$K$6,".",IF(A4726=".",1,A4726+1))</f>
        <v>.</v>
      </c>
      <c r="B4727" s="244" t="str">
        <f t="shared" si="73"/>
        <v/>
      </c>
    </row>
    <row r="4728" spans="1:2" x14ac:dyDescent="0.2">
      <c r="A4728" t="str">
        <f>IF(C4728&amp;G4728&amp;D4728&lt;&gt;'Funnel setup'!$K$3&amp;'Funnel setup'!$K$4&amp;'Funnel setup'!$K$6,".",IF(A4727=".",1,A4727+1))</f>
        <v>.</v>
      </c>
      <c r="B4728" s="244" t="str">
        <f t="shared" si="73"/>
        <v/>
      </c>
    </row>
    <row r="4729" spans="1:2" x14ac:dyDescent="0.2">
      <c r="A4729" t="str">
        <f>IF(C4729&amp;G4729&amp;D4729&lt;&gt;'Funnel setup'!$K$3&amp;'Funnel setup'!$K$4&amp;'Funnel setup'!$K$6,".",IF(A4728=".",1,A4728+1))</f>
        <v>.</v>
      </c>
      <c r="B4729" s="244" t="str">
        <f t="shared" si="73"/>
        <v/>
      </c>
    </row>
    <row r="4730" spans="1:2" x14ac:dyDescent="0.2">
      <c r="A4730" t="str">
        <f>IF(C4730&amp;G4730&amp;D4730&lt;&gt;'Funnel setup'!$K$3&amp;'Funnel setup'!$K$4&amp;'Funnel setup'!$K$6,".",IF(A4729=".",1,A4729+1))</f>
        <v>.</v>
      </c>
      <c r="B4730" s="244" t="str">
        <f t="shared" si="73"/>
        <v/>
      </c>
    </row>
    <row r="4731" spans="1:2" x14ac:dyDescent="0.2">
      <c r="A4731" t="str">
        <f>IF(C4731&amp;G4731&amp;D4731&lt;&gt;'Funnel setup'!$K$3&amp;'Funnel setup'!$K$4&amp;'Funnel setup'!$K$6,".",IF(A4730=".",1,A4730+1))</f>
        <v>.</v>
      </c>
      <c r="B4731" s="244" t="str">
        <f t="shared" si="73"/>
        <v/>
      </c>
    </row>
    <row r="4732" spans="1:2" x14ac:dyDescent="0.2">
      <c r="A4732" t="str">
        <f>IF(C4732&amp;G4732&amp;D4732&lt;&gt;'Funnel setup'!$K$3&amp;'Funnel setup'!$K$4&amp;'Funnel setup'!$K$6,".",IF(A4731=".",1,A4731+1))</f>
        <v>.</v>
      </c>
      <c r="B4732" s="244" t="str">
        <f t="shared" si="73"/>
        <v/>
      </c>
    </row>
    <row r="4733" spans="1:2" x14ac:dyDescent="0.2">
      <c r="A4733" t="str">
        <f>IF(C4733&amp;G4733&amp;D4733&lt;&gt;'Funnel setup'!$K$3&amp;'Funnel setup'!$K$4&amp;'Funnel setup'!$K$6,".",IF(A4732=".",1,A4732+1))</f>
        <v>.</v>
      </c>
      <c r="B4733" s="244" t="str">
        <f t="shared" si="73"/>
        <v/>
      </c>
    </row>
    <row r="4734" spans="1:2" x14ac:dyDescent="0.2">
      <c r="A4734" t="str">
        <f>IF(C4734&amp;G4734&amp;D4734&lt;&gt;'Funnel setup'!$K$3&amp;'Funnel setup'!$K$4&amp;'Funnel setup'!$K$6,".",IF(A4733=".",1,A4733+1))</f>
        <v>.</v>
      </c>
      <c r="B4734" s="244" t="str">
        <f t="shared" si="73"/>
        <v/>
      </c>
    </row>
    <row r="4735" spans="1:2" x14ac:dyDescent="0.2">
      <c r="A4735" t="str">
        <f>IF(C4735&amp;G4735&amp;D4735&lt;&gt;'Funnel setup'!$K$3&amp;'Funnel setup'!$K$4&amp;'Funnel setup'!$K$6,".",IF(A4734=".",1,A4734+1))</f>
        <v>.</v>
      </c>
      <c r="B4735" s="244" t="str">
        <f t="shared" si="73"/>
        <v/>
      </c>
    </row>
    <row r="4736" spans="1:2" x14ac:dyDescent="0.2">
      <c r="A4736" t="str">
        <f>IF(C4736&amp;G4736&amp;D4736&lt;&gt;'Funnel setup'!$K$3&amp;'Funnel setup'!$K$4&amp;'Funnel setup'!$K$6,".",IF(A4735=".",1,A4735+1))</f>
        <v>.</v>
      </c>
      <c r="B4736" s="244" t="str">
        <f t="shared" si="73"/>
        <v/>
      </c>
    </row>
    <row r="4737" spans="1:2" x14ac:dyDescent="0.2">
      <c r="A4737" t="str">
        <f>IF(C4737&amp;G4737&amp;D4737&lt;&gt;'Funnel setup'!$K$3&amp;'Funnel setup'!$K$4&amp;'Funnel setup'!$K$6,".",IF(A4736=".",1,A4736+1))</f>
        <v>.</v>
      </c>
      <c r="B4737" s="244" t="str">
        <f t="shared" si="73"/>
        <v/>
      </c>
    </row>
    <row r="4738" spans="1:2" x14ac:dyDescent="0.2">
      <c r="A4738" t="str">
        <f>IF(C4738&amp;G4738&amp;D4738&lt;&gt;'Funnel setup'!$K$3&amp;'Funnel setup'!$K$4&amp;'Funnel setup'!$K$6,".",IF(A4737=".",1,A4737+1))</f>
        <v>.</v>
      </c>
      <c r="B4738" s="244" t="str">
        <f t="shared" ref="B4738:B4801" si="74">C4738&amp;D4738&amp;F4738&amp;G4738</f>
        <v/>
      </c>
    </row>
    <row r="4739" spans="1:2" x14ac:dyDescent="0.2">
      <c r="A4739" t="str">
        <f>IF(C4739&amp;G4739&amp;D4739&lt;&gt;'Funnel setup'!$K$3&amp;'Funnel setup'!$K$4&amp;'Funnel setup'!$K$6,".",IF(A4738=".",1,A4738+1))</f>
        <v>.</v>
      </c>
      <c r="B4739" s="244" t="str">
        <f t="shared" si="74"/>
        <v/>
      </c>
    </row>
    <row r="4740" spans="1:2" x14ac:dyDescent="0.2">
      <c r="A4740" t="str">
        <f>IF(C4740&amp;G4740&amp;D4740&lt;&gt;'Funnel setup'!$K$3&amp;'Funnel setup'!$K$4&amp;'Funnel setup'!$K$6,".",IF(A4739=".",1,A4739+1))</f>
        <v>.</v>
      </c>
      <c r="B4740" s="244" t="str">
        <f t="shared" si="74"/>
        <v/>
      </c>
    </row>
    <row r="4741" spans="1:2" x14ac:dyDescent="0.2">
      <c r="A4741" t="str">
        <f>IF(C4741&amp;G4741&amp;D4741&lt;&gt;'Funnel setup'!$K$3&amp;'Funnel setup'!$K$4&amp;'Funnel setup'!$K$6,".",IF(A4740=".",1,A4740+1))</f>
        <v>.</v>
      </c>
      <c r="B4741" s="244" t="str">
        <f t="shared" si="74"/>
        <v/>
      </c>
    </row>
    <row r="4742" spans="1:2" x14ac:dyDescent="0.2">
      <c r="A4742" t="str">
        <f>IF(C4742&amp;G4742&amp;D4742&lt;&gt;'Funnel setup'!$K$3&amp;'Funnel setup'!$K$4&amp;'Funnel setup'!$K$6,".",IF(A4741=".",1,A4741+1))</f>
        <v>.</v>
      </c>
      <c r="B4742" s="244" t="str">
        <f t="shared" si="74"/>
        <v/>
      </c>
    </row>
    <row r="4743" spans="1:2" x14ac:dyDescent="0.2">
      <c r="A4743" t="str">
        <f>IF(C4743&amp;G4743&amp;D4743&lt;&gt;'Funnel setup'!$K$3&amp;'Funnel setup'!$K$4&amp;'Funnel setup'!$K$6,".",IF(A4742=".",1,A4742+1))</f>
        <v>.</v>
      </c>
      <c r="B4743" s="244" t="str">
        <f t="shared" si="74"/>
        <v/>
      </c>
    </row>
    <row r="4744" spans="1:2" x14ac:dyDescent="0.2">
      <c r="A4744" t="str">
        <f>IF(C4744&amp;G4744&amp;D4744&lt;&gt;'Funnel setup'!$K$3&amp;'Funnel setup'!$K$4&amp;'Funnel setup'!$K$6,".",IF(A4743=".",1,A4743+1))</f>
        <v>.</v>
      </c>
      <c r="B4744" s="244" t="str">
        <f t="shared" si="74"/>
        <v/>
      </c>
    </row>
    <row r="4745" spans="1:2" x14ac:dyDescent="0.2">
      <c r="A4745" t="str">
        <f>IF(C4745&amp;G4745&amp;D4745&lt;&gt;'Funnel setup'!$K$3&amp;'Funnel setup'!$K$4&amp;'Funnel setup'!$K$6,".",IF(A4744=".",1,A4744+1))</f>
        <v>.</v>
      </c>
      <c r="B4745" s="244" t="str">
        <f t="shared" si="74"/>
        <v/>
      </c>
    </row>
    <row r="4746" spans="1:2" x14ac:dyDescent="0.2">
      <c r="A4746" t="str">
        <f>IF(C4746&amp;G4746&amp;D4746&lt;&gt;'Funnel setup'!$K$3&amp;'Funnel setup'!$K$4&amp;'Funnel setup'!$K$6,".",IF(A4745=".",1,A4745+1))</f>
        <v>.</v>
      </c>
      <c r="B4746" s="244" t="str">
        <f t="shared" si="74"/>
        <v/>
      </c>
    </row>
    <row r="4747" spans="1:2" x14ac:dyDescent="0.2">
      <c r="A4747" t="str">
        <f>IF(C4747&amp;G4747&amp;D4747&lt;&gt;'Funnel setup'!$K$3&amp;'Funnel setup'!$K$4&amp;'Funnel setup'!$K$6,".",IF(A4746=".",1,A4746+1))</f>
        <v>.</v>
      </c>
      <c r="B4747" s="244" t="str">
        <f t="shared" si="74"/>
        <v/>
      </c>
    </row>
    <row r="4748" spans="1:2" x14ac:dyDescent="0.2">
      <c r="A4748" t="str">
        <f>IF(C4748&amp;G4748&amp;D4748&lt;&gt;'Funnel setup'!$K$3&amp;'Funnel setup'!$K$4&amp;'Funnel setup'!$K$6,".",IF(A4747=".",1,A4747+1))</f>
        <v>.</v>
      </c>
      <c r="B4748" s="244" t="str">
        <f t="shared" si="74"/>
        <v/>
      </c>
    </row>
    <row r="4749" spans="1:2" x14ac:dyDescent="0.2">
      <c r="A4749" t="str">
        <f>IF(C4749&amp;G4749&amp;D4749&lt;&gt;'Funnel setup'!$K$3&amp;'Funnel setup'!$K$4&amp;'Funnel setup'!$K$6,".",IF(A4748=".",1,A4748+1))</f>
        <v>.</v>
      </c>
      <c r="B4749" s="244" t="str">
        <f t="shared" si="74"/>
        <v/>
      </c>
    </row>
    <row r="4750" spans="1:2" x14ac:dyDescent="0.2">
      <c r="A4750" t="str">
        <f>IF(C4750&amp;G4750&amp;D4750&lt;&gt;'Funnel setup'!$K$3&amp;'Funnel setup'!$K$4&amp;'Funnel setup'!$K$6,".",IF(A4749=".",1,A4749+1))</f>
        <v>.</v>
      </c>
      <c r="B4750" s="244" t="str">
        <f t="shared" si="74"/>
        <v/>
      </c>
    </row>
    <row r="4751" spans="1:2" x14ac:dyDescent="0.2">
      <c r="A4751" t="str">
        <f>IF(C4751&amp;G4751&amp;D4751&lt;&gt;'Funnel setup'!$K$3&amp;'Funnel setup'!$K$4&amp;'Funnel setup'!$K$6,".",IF(A4750=".",1,A4750+1))</f>
        <v>.</v>
      </c>
      <c r="B4751" s="244" t="str">
        <f t="shared" si="74"/>
        <v/>
      </c>
    </row>
    <row r="4752" spans="1:2" x14ac:dyDescent="0.2">
      <c r="A4752" t="str">
        <f>IF(C4752&amp;G4752&amp;D4752&lt;&gt;'Funnel setup'!$K$3&amp;'Funnel setup'!$K$4&amp;'Funnel setup'!$K$6,".",IF(A4751=".",1,A4751+1))</f>
        <v>.</v>
      </c>
      <c r="B4752" s="244" t="str">
        <f t="shared" si="74"/>
        <v/>
      </c>
    </row>
    <row r="4753" spans="1:2" x14ac:dyDescent="0.2">
      <c r="A4753" t="str">
        <f>IF(C4753&amp;G4753&amp;D4753&lt;&gt;'Funnel setup'!$K$3&amp;'Funnel setup'!$K$4&amp;'Funnel setup'!$K$6,".",IF(A4752=".",1,A4752+1))</f>
        <v>.</v>
      </c>
      <c r="B4753" s="244" t="str">
        <f t="shared" si="74"/>
        <v/>
      </c>
    </row>
    <row r="4754" spans="1:2" x14ac:dyDescent="0.2">
      <c r="A4754" t="str">
        <f>IF(C4754&amp;G4754&amp;D4754&lt;&gt;'Funnel setup'!$K$3&amp;'Funnel setup'!$K$4&amp;'Funnel setup'!$K$6,".",IF(A4753=".",1,A4753+1))</f>
        <v>.</v>
      </c>
      <c r="B4754" s="244" t="str">
        <f t="shared" si="74"/>
        <v/>
      </c>
    </row>
    <row r="4755" spans="1:2" x14ac:dyDescent="0.2">
      <c r="A4755" t="str">
        <f>IF(C4755&amp;G4755&amp;D4755&lt;&gt;'Funnel setup'!$K$3&amp;'Funnel setup'!$K$4&amp;'Funnel setup'!$K$6,".",IF(A4754=".",1,A4754+1))</f>
        <v>.</v>
      </c>
      <c r="B4755" s="244" t="str">
        <f t="shared" si="74"/>
        <v/>
      </c>
    </row>
    <row r="4756" spans="1:2" x14ac:dyDescent="0.2">
      <c r="A4756" t="str">
        <f>IF(C4756&amp;G4756&amp;D4756&lt;&gt;'Funnel setup'!$K$3&amp;'Funnel setup'!$K$4&amp;'Funnel setup'!$K$6,".",IF(A4755=".",1,A4755+1))</f>
        <v>.</v>
      </c>
      <c r="B4756" s="244" t="str">
        <f t="shared" si="74"/>
        <v/>
      </c>
    </row>
    <row r="4757" spans="1:2" x14ac:dyDescent="0.2">
      <c r="A4757" t="str">
        <f>IF(C4757&amp;G4757&amp;D4757&lt;&gt;'Funnel setup'!$K$3&amp;'Funnel setup'!$K$4&amp;'Funnel setup'!$K$6,".",IF(A4756=".",1,A4756+1))</f>
        <v>.</v>
      </c>
      <c r="B4757" s="244" t="str">
        <f t="shared" si="74"/>
        <v/>
      </c>
    </row>
    <row r="4758" spans="1:2" x14ac:dyDescent="0.2">
      <c r="A4758" t="str">
        <f>IF(C4758&amp;G4758&amp;D4758&lt;&gt;'Funnel setup'!$K$3&amp;'Funnel setup'!$K$4&amp;'Funnel setup'!$K$6,".",IF(A4757=".",1,A4757+1))</f>
        <v>.</v>
      </c>
      <c r="B4758" s="244" t="str">
        <f t="shared" si="74"/>
        <v/>
      </c>
    </row>
    <row r="4759" spans="1:2" x14ac:dyDescent="0.2">
      <c r="A4759" t="str">
        <f>IF(C4759&amp;G4759&amp;D4759&lt;&gt;'Funnel setup'!$K$3&amp;'Funnel setup'!$K$4&amp;'Funnel setup'!$K$6,".",IF(A4758=".",1,A4758+1))</f>
        <v>.</v>
      </c>
      <c r="B4759" s="244" t="str">
        <f t="shared" si="74"/>
        <v/>
      </c>
    </row>
    <row r="4760" spans="1:2" x14ac:dyDescent="0.2">
      <c r="A4760" t="str">
        <f>IF(C4760&amp;G4760&amp;D4760&lt;&gt;'Funnel setup'!$K$3&amp;'Funnel setup'!$K$4&amp;'Funnel setup'!$K$6,".",IF(A4759=".",1,A4759+1))</f>
        <v>.</v>
      </c>
      <c r="B4760" s="244" t="str">
        <f t="shared" si="74"/>
        <v/>
      </c>
    </row>
    <row r="4761" spans="1:2" x14ac:dyDescent="0.2">
      <c r="A4761" t="str">
        <f>IF(C4761&amp;G4761&amp;D4761&lt;&gt;'Funnel setup'!$K$3&amp;'Funnel setup'!$K$4&amp;'Funnel setup'!$K$6,".",IF(A4760=".",1,A4760+1))</f>
        <v>.</v>
      </c>
      <c r="B4761" s="244" t="str">
        <f t="shared" si="74"/>
        <v/>
      </c>
    </row>
    <row r="4762" spans="1:2" x14ac:dyDescent="0.2">
      <c r="A4762" t="str">
        <f>IF(C4762&amp;G4762&amp;D4762&lt;&gt;'Funnel setup'!$K$3&amp;'Funnel setup'!$K$4&amp;'Funnel setup'!$K$6,".",IF(A4761=".",1,A4761+1))</f>
        <v>.</v>
      </c>
      <c r="B4762" s="244" t="str">
        <f t="shared" si="74"/>
        <v/>
      </c>
    </row>
    <row r="4763" spans="1:2" x14ac:dyDescent="0.2">
      <c r="A4763" t="str">
        <f>IF(C4763&amp;G4763&amp;D4763&lt;&gt;'Funnel setup'!$K$3&amp;'Funnel setup'!$K$4&amp;'Funnel setup'!$K$6,".",IF(A4762=".",1,A4762+1))</f>
        <v>.</v>
      </c>
      <c r="B4763" s="244" t="str">
        <f t="shared" si="74"/>
        <v/>
      </c>
    </row>
    <row r="4764" spans="1:2" x14ac:dyDescent="0.2">
      <c r="A4764" t="str">
        <f>IF(C4764&amp;G4764&amp;D4764&lt;&gt;'Funnel setup'!$K$3&amp;'Funnel setup'!$K$4&amp;'Funnel setup'!$K$6,".",IF(A4763=".",1,A4763+1))</f>
        <v>.</v>
      </c>
      <c r="B4764" s="244" t="str">
        <f t="shared" si="74"/>
        <v/>
      </c>
    </row>
    <row r="4765" spans="1:2" x14ac:dyDescent="0.2">
      <c r="A4765" t="str">
        <f>IF(C4765&amp;G4765&amp;D4765&lt;&gt;'Funnel setup'!$K$3&amp;'Funnel setup'!$K$4&amp;'Funnel setup'!$K$6,".",IF(A4764=".",1,A4764+1))</f>
        <v>.</v>
      </c>
      <c r="B4765" s="244" t="str">
        <f t="shared" si="74"/>
        <v/>
      </c>
    </row>
    <row r="4766" spans="1:2" x14ac:dyDescent="0.2">
      <c r="A4766" t="str">
        <f>IF(C4766&amp;G4766&amp;D4766&lt;&gt;'Funnel setup'!$K$3&amp;'Funnel setup'!$K$4&amp;'Funnel setup'!$K$6,".",IF(A4765=".",1,A4765+1))</f>
        <v>.</v>
      </c>
      <c r="B4766" s="244" t="str">
        <f t="shared" si="74"/>
        <v/>
      </c>
    </row>
    <row r="4767" spans="1:2" x14ac:dyDescent="0.2">
      <c r="A4767" t="str">
        <f>IF(C4767&amp;G4767&amp;D4767&lt;&gt;'Funnel setup'!$K$3&amp;'Funnel setup'!$K$4&amp;'Funnel setup'!$K$6,".",IF(A4766=".",1,A4766+1))</f>
        <v>.</v>
      </c>
      <c r="B4767" s="244" t="str">
        <f t="shared" si="74"/>
        <v/>
      </c>
    </row>
    <row r="4768" spans="1:2" x14ac:dyDescent="0.2">
      <c r="A4768" t="str">
        <f>IF(C4768&amp;G4768&amp;D4768&lt;&gt;'Funnel setup'!$K$3&amp;'Funnel setup'!$K$4&amp;'Funnel setup'!$K$6,".",IF(A4767=".",1,A4767+1))</f>
        <v>.</v>
      </c>
      <c r="B4768" s="244" t="str">
        <f t="shared" si="74"/>
        <v/>
      </c>
    </row>
    <row r="4769" spans="1:2" x14ac:dyDescent="0.2">
      <c r="A4769" t="str">
        <f>IF(C4769&amp;G4769&amp;D4769&lt;&gt;'Funnel setup'!$K$3&amp;'Funnel setup'!$K$4&amp;'Funnel setup'!$K$6,".",IF(A4768=".",1,A4768+1))</f>
        <v>.</v>
      </c>
      <c r="B4769" s="244" t="str">
        <f t="shared" si="74"/>
        <v/>
      </c>
    </row>
    <row r="4770" spans="1:2" x14ac:dyDescent="0.2">
      <c r="A4770" t="str">
        <f>IF(C4770&amp;G4770&amp;D4770&lt;&gt;'Funnel setup'!$K$3&amp;'Funnel setup'!$K$4&amp;'Funnel setup'!$K$6,".",IF(A4769=".",1,A4769+1))</f>
        <v>.</v>
      </c>
      <c r="B4770" s="244" t="str">
        <f t="shared" si="74"/>
        <v/>
      </c>
    </row>
    <row r="4771" spans="1:2" x14ac:dyDescent="0.2">
      <c r="A4771" t="str">
        <f>IF(C4771&amp;G4771&amp;D4771&lt;&gt;'Funnel setup'!$K$3&amp;'Funnel setup'!$K$4&amp;'Funnel setup'!$K$6,".",IF(A4770=".",1,A4770+1))</f>
        <v>.</v>
      </c>
      <c r="B4771" s="244" t="str">
        <f t="shared" si="74"/>
        <v/>
      </c>
    </row>
    <row r="4772" spans="1:2" x14ac:dyDescent="0.2">
      <c r="A4772" t="str">
        <f>IF(C4772&amp;G4772&amp;D4772&lt;&gt;'Funnel setup'!$K$3&amp;'Funnel setup'!$K$4&amp;'Funnel setup'!$K$6,".",IF(A4771=".",1,A4771+1))</f>
        <v>.</v>
      </c>
      <c r="B4772" s="244" t="str">
        <f t="shared" si="74"/>
        <v/>
      </c>
    </row>
    <row r="4773" spans="1:2" x14ac:dyDescent="0.2">
      <c r="A4773" t="str">
        <f>IF(C4773&amp;G4773&amp;D4773&lt;&gt;'Funnel setup'!$K$3&amp;'Funnel setup'!$K$4&amp;'Funnel setup'!$K$6,".",IF(A4772=".",1,A4772+1))</f>
        <v>.</v>
      </c>
      <c r="B4773" s="244" t="str">
        <f t="shared" si="74"/>
        <v/>
      </c>
    </row>
    <row r="4774" spans="1:2" x14ac:dyDescent="0.2">
      <c r="A4774" t="str">
        <f>IF(C4774&amp;G4774&amp;D4774&lt;&gt;'Funnel setup'!$K$3&amp;'Funnel setup'!$K$4&amp;'Funnel setup'!$K$6,".",IF(A4773=".",1,A4773+1))</f>
        <v>.</v>
      </c>
      <c r="B4774" s="244" t="str">
        <f t="shared" si="74"/>
        <v/>
      </c>
    </row>
    <row r="4775" spans="1:2" x14ac:dyDescent="0.2">
      <c r="A4775" t="str">
        <f>IF(C4775&amp;G4775&amp;D4775&lt;&gt;'Funnel setup'!$K$3&amp;'Funnel setup'!$K$4&amp;'Funnel setup'!$K$6,".",IF(A4774=".",1,A4774+1))</f>
        <v>.</v>
      </c>
      <c r="B4775" s="244" t="str">
        <f t="shared" si="74"/>
        <v/>
      </c>
    </row>
    <row r="4776" spans="1:2" x14ac:dyDescent="0.2">
      <c r="A4776" t="str">
        <f>IF(C4776&amp;G4776&amp;D4776&lt;&gt;'Funnel setup'!$K$3&amp;'Funnel setup'!$K$4&amp;'Funnel setup'!$K$6,".",IF(A4775=".",1,A4775+1))</f>
        <v>.</v>
      </c>
      <c r="B4776" s="244" t="str">
        <f t="shared" si="74"/>
        <v/>
      </c>
    </row>
    <row r="4777" spans="1:2" x14ac:dyDescent="0.2">
      <c r="A4777" t="str">
        <f>IF(C4777&amp;G4777&amp;D4777&lt;&gt;'Funnel setup'!$K$3&amp;'Funnel setup'!$K$4&amp;'Funnel setup'!$K$6,".",IF(A4776=".",1,A4776+1))</f>
        <v>.</v>
      </c>
      <c r="B4777" s="244" t="str">
        <f t="shared" si="74"/>
        <v/>
      </c>
    </row>
    <row r="4778" spans="1:2" x14ac:dyDescent="0.2">
      <c r="A4778" t="str">
        <f>IF(C4778&amp;G4778&amp;D4778&lt;&gt;'Funnel setup'!$K$3&amp;'Funnel setup'!$K$4&amp;'Funnel setup'!$K$6,".",IF(A4777=".",1,A4777+1))</f>
        <v>.</v>
      </c>
      <c r="B4778" s="244" t="str">
        <f t="shared" si="74"/>
        <v/>
      </c>
    </row>
    <row r="4779" spans="1:2" x14ac:dyDescent="0.2">
      <c r="A4779" t="str">
        <f>IF(C4779&amp;G4779&amp;D4779&lt;&gt;'Funnel setup'!$K$3&amp;'Funnel setup'!$K$4&amp;'Funnel setup'!$K$6,".",IF(A4778=".",1,A4778+1))</f>
        <v>.</v>
      </c>
      <c r="B4779" s="244" t="str">
        <f t="shared" si="74"/>
        <v/>
      </c>
    </row>
    <row r="4780" spans="1:2" x14ac:dyDescent="0.2">
      <c r="A4780" t="str">
        <f>IF(C4780&amp;G4780&amp;D4780&lt;&gt;'Funnel setup'!$K$3&amp;'Funnel setup'!$K$4&amp;'Funnel setup'!$K$6,".",IF(A4779=".",1,A4779+1))</f>
        <v>.</v>
      </c>
      <c r="B4780" s="244" t="str">
        <f t="shared" si="74"/>
        <v/>
      </c>
    </row>
    <row r="4781" spans="1:2" x14ac:dyDescent="0.2">
      <c r="A4781" t="str">
        <f>IF(C4781&amp;G4781&amp;D4781&lt;&gt;'Funnel setup'!$K$3&amp;'Funnel setup'!$K$4&amp;'Funnel setup'!$K$6,".",IF(A4780=".",1,A4780+1))</f>
        <v>.</v>
      </c>
      <c r="B4781" s="244" t="str">
        <f t="shared" si="74"/>
        <v/>
      </c>
    </row>
    <row r="4782" spans="1:2" x14ac:dyDescent="0.2">
      <c r="A4782" t="str">
        <f>IF(C4782&amp;G4782&amp;D4782&lt;&gt;'Funnel setup'!$K$3&amp;'Funnel setup'!$K$4&amp;'Funnel setup'!$K$6,".",IF(A4781=".",1,A4781+1))</f>
        <v>.</v>
      </c>
      <c r="B4782" s="244" t="str">
        <f t="shared" si="74"/>
        <v/>
      </c>
    </row>
    <row r="4783" spans="1:2" x14ac:dyDescent="0.2">
      <c r="A4783" t="str">
        <f>IF(C4783&amp;G4783&amp;D4783&lt;&gt;'Funnel setup'!$K$3&amp;'Funnel setup'!$K$4&amp;'Funnel setup'!$K$6,".",IF(A4782=".",1,A4782+1))</f>
        <v>.</v>
      </c>
      <c r="B4783" s="244" t="str">
        <f t="shared" si="74"/>
        <v/>
      </c>
    </row>
    <row r="4784" spans="1:2" x14ac:dyDescent="0.2">
      <c r="A4784" t="str">
        <f>IF(C4784&amp;G4784&amp;D4784&lt;&gt;'Funnel setup'!$K$3&amp;'Funnel setup'!$K$4&amp;'Funnel setup'!$K$6,".",IF(A4783=".",1,A4783+1))</f>
        <v>.</v>
      </c>
      <c r="B4784" s="244" t="str">
        <f t="shared" si="74"/>
        <v/>
      </c>
    </row>
    <row r="4785" spans="1:2" x14ac:dyDescent="0.2">
      <c r="A4785" t="str">
        <f>IF(C4785&amp;G4785&amp;D4785&lt;&gt;'Funnel setup'!$K$3&amp;'Funnel setup'!$K$4&amp;'Funnel setup'!$K$6,".",IF(A4784=".",1,A4784+1))</f>
        <v>.</v>
      </c>
      <c r="B4785" s="244" t="str">
        <f t="shared" si="74"/>
        <v/>
      </c>
    </row>
    <row r="4786" spans="1:2" x14ac:dyDescent="0.2">
      <c r="A4786" t="str">
        <f>IF(C4786&amp;G4786&amp;D4786&lt;&gt;'Funnel setup'!$K$3&amp;'Funnel setup'!$K$4&amp;'Funnel setup'!$K$6,".",IF(A4785=".",1,A4785+1))</f>
        <v>.</v>
      </c>
      <c r="B4786" s="244" t="str">
        <f t="shared" si="74"/>
        <v/>
      </c>
    </row>
    <row r="4787" spans="1:2" x14ac:dyDescent="0.2">
      <c r="A4787" t="str">
        <f>IF(C4787&amp;G4787&amp;D4787&lt;&gt;'Funnel setup'!$K$3&amp;'Funnel setup'!$K$4&amp;'Funnel setup'!$K$6,".",IF(A4786=".",1,A4786+1))</f>
        <v>.</v>
      </c>
      <c r="B4787" s="244" t="str">
        <f t="shared" si="74"/>
        <v/>
      </c>
    </row>
    <row r="4788" spans="1:2" x14ac:dyDescent="0.2">
      <c r="A4788" t="str">
        <f>IF(C4788&amp;G4788&amp;D4788&lt;&gt;'Funnel setup'!$K$3&amp;'Funnel setup'!$K$4&amp;'Funnel setup'!$K$6,".",IF(A4787=".",1,A4787+1))</f>
        <v>.</v>
      </c>
      <c r="B4788" s="244" t="str">
        <f t="shared" si="74"/>
        <v/>
      </c>
    </row>
    <row r="4789" spans="1:2" x14ac:dyDescent="0.2">
      <c r="A4789" t="str">
        <f>IF(C4789&amp;G4789&amp;D4789&lt;&gt;'Funnel setup'!$K$3&amp;'Funnel setup'!$K$4&amp;'Funnel setup'!$K$6,".",IF(A4788=".",1,A4788+1))</f>
        <v>.</v>
      </c>
      <c r="B4789" s="244" t="str">
        <f t="shared" si="74"/>
        <v/>
      </c>
    </row>
    <row r="4790" spans="1:2" x14ac:dyDescent="0.2">
      <c r="A4790" t="str">
        <f>IF(C4790&amp;G4790&amp;D4790&lt;&gt;'Funnel setup'!$K$3&amp;'Funnel setup'!$K$4&amp;'Funnel setup'!$K$6,".",IF(A4789=".",1,A4789+1))</f>
        <v>.</v>
      </c>
      <c r="B4790" s="244" t="str">
        <f t="shared" si="74"/>
        <v/>
      </c>
    </row>
    <row r="4791" spans="1:2" x14ac:dyDescent="0.2">
      <c r="A4791" t="str">
        <f>IF(C4791&amp;G4791&amp;D4791&lt;&gt;'Funnel setup'!$K$3&amp;'Funnel setup'!$K$4&amp;'Funnel setup'!$K$6,".",IF(A4790=".",1,A4790+1))</f>
        <v>.</v>
      </c>
      <c r="B4791" s="244" t="str">
        <f t="shared" si="74"/>
        <v/>
      </c>
    </row>
    <row r="4792" spans="1:2" x14ac:dyDescent="0.2">
      <c r="A4792" t="str">
        <f>IF(C4792&amp;G4792&amp;D4792&lt;&gt;'Funnel setup'!$K$3&amp;'Funnel setup'!$K$4&amp;'Funnel setup'!$K$6,".",IF(A4791=".",1,A4791+1))</f>
        <v>.</v>
      </c>
      <c r="B4792" s="244" t="str">
        <f t="shared" si="74"/>
        <v/>
      </c>
    </row>
    <row r="4793" spans="1:2" x14ac:dyDescent="0.2">
      <c r="A4793" t="str">
        <f>IF(C4793&amp;G4793&amp;D4793&lt;&gt;'Funnel setup'!$K$3&amp;'Funnel setup'!$K$4&amp;'Funnel setup'!$K$6,".",IF(A4792=".",1,A4792+1))</f>
        <v>.</v>
      </c>
      <c r="B4793" s="244" t="str">
        <f t="shared" si="74"/>
        <v/>
      </c>
    </row>
    <row r="4794" spans="1:2" x14ac:dyDescent="0.2">
      <c r="A4794" t="str">
        <f>IF(C4794&amp;G4794&amp;D4794&lt;&gt;'Funnel setup'!$K$3&amp;'Funnel setup'!$K$4&amp;'Funnel setup'!$K$6,".",IF(A4793=".",1,A4793+1))</f>
        <v>.</v>
      </c>
      <c r="B4794" s="244" t="str">
        <f t="shared" si="74"/>
        <v/>
      </c>
    </row>
    <row r="4795" spans="1:2" x14ac:dyDescent="0.2">
      <c r="A4795" t="str">
        <f>IF(C4795&amp;G4795&amp;D4795&lt;&gt;'Funnel setup'!$K$3&amp;'Funnel setup'!$K$4&amp;'Funnel setup'!$K$6,".",IF(A4794=".",1,A4794+1))</f>
        <v>.</v>
      </c>
      <c r="B4795" s="244" t="str">
        <f t="shared" si="74"/>
        <v/>
      </c>
    </row>
    <row r="4796" spans="1:2" x14ac:dyDescent="0.2">
      <c r="A4796" t="str">
        <f>IF(C4796&amp;G4796&amp;D4796&lt;&gt;'Funnel setup'!$K$3&amp;'Funnel setup'!$K$4&amp;'Funnel setup'!$K$6,".",IF(A4795=".",1,A4795+1))</f>
        <v>.</v>
      </c>
      <c r="B4796" s="244" t="str">
        <f t="shared" si="74"/>
        <v/>
      </c>
    </row>
    <row r="4797" spans="1:2" x14ac:dyDescent="0.2">
      <c r="A4797" t="str">
        <f>IF(C4797&amp;G4797&amp;D4797&lt;&gt;'Funnel setup'!$K$3&amp;'Funnel setup'!$K$4&amp;'Funnel setup'!$K$6,".",IF(A4796=".",1,A4796+1))</f>
        <v>.</v>
      </c>
      <c r="B4797" s="244" t="str">
        <f t="shared" si="74"/>
        <v/>
      </c>
    </row>
    <row r="4798" spans="1:2" x14ac:dyDescent="0.2">
      <c r="A4798" t="str">
        <f>IF(C4798&amp;G4798&amp;D4798&lt;&gt;'Funnel setup'!$K$3&amp;'Funnel setup'!$K$4&amp;'Funnel setup'!$K$6,".",IF(A4797=".",1,A4797+1))</f>
        <v>.</v>
      </c>
      <c r="B4798" s="244" t="str">
        <f t="shared" si="74"/>
        <v/>
      </c>
    </row>
    <row r="4799" spans="1:2" x14ac:dyDescent="0.2">
      <c r="A4799" t="str">
        <f>IF(C4799&amp;G4799&amp;D4799&lt;&gt;'Funnel setup'!$K$3&amp;'Funnel setup'!$K$4&amp;'Funnel setup'!$K$6,".",IF(A4798=".",1,A4798+1))</f>
        <v>.</v>
      </c>
      <c r="B4799" s="244" t="str">
        <f t="shared" si="74"/>
        <v/>
      </c>
    </row>
    <row r="4800" spans="1:2" x14ac:dyDescent="0.2">
      <c r="A4800" t="str">
        <f>IF(C4800&amp;G4800&amp;D4800&lt;&gt;'Funnel setup'!$K$3&amp;'Funnel setup'!$K$4&amp;'Funnel setup'!$K$6,".",IF(A4799=".",1,A4799+1))</f>
        <v>.</v>
      </c>
      <c r="B4800" s="244" t="str">
        <f t="shared" si="74"/>
        <v/>
      </c>
    </row>
    <row r="4801" spans="1:2" x14ac:dyDescent="0.2">
      <c r="A4801" t="str">
        <f>IF(C4801&amp;G4801&amp;D4801&lt;&gt;'Funnel setup'!$K$3&amp;'Funnel setup'!$K$4&amp;'Funnel setup'!$K$6,".",IF(A4800=".",1,A4800+1))</f>
        <v>.</v>
      </c>
      <c r="B4801" s="244" t="str">
        <f t="shared" si="74"/>
        <v/>
      </c>
    </row>
    <row r="4802" spans="1:2" x14ac:dyDescent="0.2">
      <c r="A4802" t="str">
        <f>IF(C4802&amp;G4802&amp;D4802&lt;&gt;'Funnel setup'!$K$3&amp;'Funnel setup'!$K$4&amp;'Funnel setup'!$K$6,".",IF(A4801=".",1,A4801+1))</f>
        <v>.</v>
      </c>
      <c r="B4802" s="244" t="str">
        <f t="shared" ref="B4802:B4865" si="75">C4802&amp;D4802&amp;F4802&amp;G4802</f>
        <v/>
      </c>
    </row>
    <row r="4803" spans="1:2" x14ac:dyDescent="0.2">
      <c r="A4803" t="str">
        <f>IF(C4803&amp;G4803&amp;D4803&lt;&gt;'Funnel setup'!$K$3&amp;'Funnel setup'!$K$4&amp;'Funnel setup'!$K$6,".",IF(A4802=".",1,A4802+1))</f>
        <v>.</v>
      </c>
      <c r="B4803" s="244" t="str">
        <f t="shared" si="75"/>
        <v/>
      </c>
    </row>
    <row r="4804" spans="1:2" x14ac:dyDescent="0.2">
      <c r="A4804" t="str">
        <f>IF(C4804&amp;G4804&amp;D4804&lt;&gt;'Funnel setup'!$K$3&amp;'Funnel setup'!$K$4&amp;'Funnel setup'!$K$6,".",IF(A4803=".",1,A4803+1))</f>
        <v>.</v>
      </c>
      <c r="B4804" s="244" t="str">
        <f t="shared" si="75"/>
        <v/>
      </c>
    </row>
    <row r="4805" spans="1:2" x14ac:dyDescent="0.2">
      <c r="A4805" t="str">
        <f>IF(C4805&amp;G4805&amp;D4805&lt;&gt;'Funnel setup'!$K$3&amp;'Funnel setup'!$K$4&amp;'Funnel setup'!$K$6,".",IF(A4804=".",1,A4804+1))</f>
        <v>.</v>
      </c>
      <c r="B4805" s="244" t="str">
        <f t="shared" si="75"/>
        <v/>
      </c>
    </row>
    <row r="4806" spans="1:2" x14ac:dyDescent="0.2">
      <c r="A4806" t="str">
        <f>IF(C4806&amp;G4806&amp;D4806&lt;&gt;'Funnel setup'!$K$3&amp;'Funnel setup'!$K$4&amp;'Funnel setup'!$K$6,".",IF(A4805=".",1,A4805+1))</f>
        <v>.</v>
      </c>
      <c r="B4806" s="244" t="str">
        <f t="shared" si="75"/>
        <v/>
      </c>
    </row>
    <row r="4807" spans="1:2" x14ac:dyDescent="0.2">
      <c r="A4807" t="str">
        <f>IF(C4807&amp;G4807&amp;D4807&lt;&gt;'Funnel setup'!$K$3&amp;'Funnel setup'!$K$4&amp;'Funnel setup'!$K$6,".",IF(A4806=".",1,A4806+1))</f>
        <v>.</v>
      </c>
      <c r="B4807" s="244" t="str">
        <f t="shared" si="75"/>
        <v/>
      </c>
    </row>
    <row r="4808" spans="1:2" x14ac:dyDescent="0.2">
      <c r="A4808" t="str">
        <f>IF(C4808&amp;G4808&amp;D4808&lt;&gt;'Funnel setup'!$K$3&amp;'Funnel setup'!$K$4&amp;'Funnel setup'!$K$6,".",IF(A4807=".",1,A4807+1))</f>
        <v>.</v>
      </c>
      <c r="B4808" s="244" t="str">
        <f t="shared" si="75"/>
        <v/>
      </c>
    </row>
    <row r="4809" spans="1:2" x14ac:dyDescent="0.2">
      <c r="A4809" t="str">
        <f>IF(C4809&amp;G4809&amp;D4809&lt;&gt;'Funnel setup'!$K$3&amp;'Funnel setup'!$K$4&amp;'Funnel setup'!$K$6,".",IF(A4808=".",1,A4808+1))</f>
        <v>.</v>
      </c>
      <c r="B4809" s="244" t="str">
        <f t="shared" si="75"/>
        <v/>
      </c>
    </row>
    <row r="4810" spans="1:2" x14ac:dyDescent="0.2">
      <c r="A4810" t="str">
        <f>IF(C4810&amp;G4810&amp;D4810&lt;&gt;'Funnel setup'!$K$3&amp;'Funnel setup'!$K$4&amp;'Funnel setup'!$K$6,".",IF(A4809=".",1,A4809+1))</f>
        <v>.</v>
      </c>
      <c r="B4810" s="244" t="str">
        <f t="shared" si="75"/>
        <v/>
      </c>
    </row>
    <row r="4811" spans="1:2" x14ac:dyDescent="0.2">
      <c r="A4811" t="str">
        <f>IF(C4811&amp;G4811&amp;D4811&lt;&gt;'Funnel setup'!$K$3&amp;'Funnel setup'!$K$4&amp;'Funnel setup'!$K$6,".",IF(A4810=".",1,A4810+1))</f>
        <v>.</v>
      </c>
      <c r="B4811" s="244" t="str">
        <f t="shared" si="75"/>
        <v/>
      </c>
    </row>
    <row r="4812" spans="1:2" x14ac:dyDescent="0.2">
      <c r="A4812" t="str">
        <f>IF(C4812&amp;G4812&amp;D4812&lt;&gt;'Funnel setup'!$K$3&amp;'Funnel setup'!$K$4&amp;'Funnel setup'!$K$6,".",IF(A4811=".",1,A4811+1))</f>
        <v>.</v>
      </c>
      <c r="B4812" s="244" t="str">
        <f t="shared" si="75"/>
        <v/>
      </c>
    </row>
    <row r="4813" spans="1:2" x14ac:dyDescent="0.2">
      <c r="A4813" t="str">
        <f>IF(C4813&amp;G4813&amp;D4813&lt;&gt;'Funnel setup'!$K$3&amp;'Funnel setup'!$K$4&amp;'Funnel setup'!$K$6,".",IF(A4812=".",1,A4812+1))</f>
        <v>.</v>
      </c>
      <c r="B4813" s="244" t="str">
        <f t="shared" si="75"/>
        <v/>
      </c>
    </row>
    <row r="4814" spans="1:2" x14ac:dyDescent="0.2">
      <c r="A4814" t="str">
        <f>IF(C4814&amp;G4814&amp;D4814&lt;&gt;'Funnel setup'!$K$3&amp;'Funnel setup'!$K$4&amp;'Funnel setup'!$K$6,".",IF(A4813=".",1,A4813+1))</f>
        <v>.</v>
      </c>
      <c r="B4814" s="244" t="str">
        <f t="shared" si="75"/>
        <v/>
      </c>
    </row>
    <row r="4815" spans="1:2" x14ac:dyDescent="0.2">
      <c r="A4815" t="str">
        <f>IF(C4815&amp;G4815&amp;D4815&lt;&gt;'Funnel setup'!$K$3&amp;'Funnel setup'!$K$4&amp;'Funnel setup'!$K$6,".",IF(A4814=".",1,A4814+1))</f>
        <v>.</v>
      </c>
      <c r="B4815" s="244" t="str">
        <f t="shared" si="75"/>
        <v/>
      </c>
    </row>
    <row r="4816" spans="1:2" x14ac:dyDescent="0.2">
      <c r="A4816" t="str">
        <f>IF(C4816&amp;G4816&amp;D4816&lt;&gt;'Funnel setup'!$K$3&amp;'Funnel setup'!$K$4&amp;'Funnel setup'!$K$6,".",IF(A4815=".",1,A4815+1))</f>
        <v>.</v>
      </c>
      <c r="B4816" s="244" t="str">
        <f t="shared" si="75"/>
        <v/>
      </c>
    </row>
    <row r="4817" spans="1:2" x14ac:dyDescent="0.2">
      <c r="A4817" t="str">
        <f>IF(C4817&amp;G4817&amp;D4817&lt;&gt;'Funnel setup'!$K$3&amp;'Funnel setup'!$K$4&amp;'Funnel setup'!$K$6,".",IF(A4816=".",1,A4816+1))</f>
        <v>.</v>
      </c>
      <c r="B4817" s="244" t="str">
        <f t="shared" si="75"/>
        <v/>
      </c>
    </row>
    <row r="4818" spans="1:2" x14ac:dyDescent="0.2">
      <c r="A4818" t="str">
        <f>IF(C4818&amp;G4818&amp;D4818&lt;&gt;'Funnel setup'!$K$3&amp;'Funnel setup'!$K$4&amp;'Funnel setup'!$K$6,".",IF(A4817=".",1,A4817+1))</f>
        <v>.</v>
      </c>
      <c r="B4818" s="244" t="str">
        <f t="shared" si="75"/>
        <v/>
      </c>
    </row>
    <row r="4819" spans="1:2" x14ac:dyDescent="0.2">
      <c r="A4819" t="str">
        <f>IF(C4819&amp;G4819&amp;D4819&lt;&gt;'Funnel setup'!$K$3&amp;'Funnel setup'!$K$4&amp;'Funnel setup'!$K$6,".",IF(A4818=".",1,A4818+1))</f>
        <v>.</v>
      </c>
      <c r="B4819" s="244" t="str">
        <f t="shared" si="75"/>
        <v/>
      </c>
    </row>
    <row r="4820" spans="1:2" x14ac:dyDescent="0.2">
      <c r="A4820" t="str">
        <f>IF(C4820&amp;G4820&amp;D4820&lt;&gt;'Funnel setup'!$K$3&amp;'Funnel setup'!$K$4&amp;'Funnel setup'!$K$6,".",IF(A4819=".",1,A4819+1))</f>
        <v>.</v>
      </c>
      <c r="B4820" s="244" t="str">
        <f t="shared" si="75"/>
        <v/>
      </c>
    </row>
    <row r="4821" spans="1:2" x14ac:dyDescent="0.2">
      <c r="A4821" t="str">
        <f>IF(C4821&amp;G4821&amp;D4821&lt;&gt;'Funnel setup'!$K$3&amp;'Funnel setup'!$K$4&amp;'Funnel setup'!$K$6,".",IF(A4820=".",1,A4820+1))</f>
        <v>.</v>
      </c>
      <c r="B4821" s="244" t="str">
        <f t="shared" si="75"/>
        <v/>
      </c>
    </row>
    <row r="4822" spans="1:2" x14ac:dyDescent="0.2">
      <c r="A4822" t="str">
        <f>IF(C4822&amp;G4822&amp;D4822&lt;&gt;'Funnel setup'!$K$3&amp;'Funnel setup'!$K$4&amp;'Funnel setup'!$K$6,".",IF(A4821=".",1,A4821+1))</f>
        <v>.</v>
      </c>
      <c r="B4822" s="244" t="str">
        <f t="shared" si="75"/>
        <v/>
      </c>
    </row>
    <row r="4823" spans="1:2" x14ac:dyDescent="0.2">
      <c r="A4823" t="str">
        <f>IF(C4823&amp;G4823&amp;D4823&lt;&gt;'Funnel setup'!$K$3&amp;'Funnel setup'!$K$4&amp;'Funnel setup'!$K$6,".",IF(A4822=".",1,A4822+1))</f>
        <v>.</v>
      </c>
      <c r="B4823" s="244" t="str">
        <f t="shared" si="75"/>
        <v/>
      </c>
    </row>
    <row r="4824" spans="1:2" x14ac:dyDescent="0.2">
      <c r="A4824" t="str">
        <f>IF(C4824&amp;G4824&amp;D4824&lt;&gt;'Funnel setup'!$K$3&amp;'Funnel setup'!$K$4&amp;'Funnel setup'!$K$6,".",IF(A4823=".",1,A4823+1))</f>
        <v>.</v>
      </c>
      <c r="B4824" s="244" t="str">
        <f t="shared" si="75"/>
        <v/>
      </c>
    </row>
    <row r="4825" spans="1:2" x14ac:dyDescent="0.2">
      <c r="A4825" t="str">
        <f>IF(C4825&amp;G4825&amp;D4825&lt;&gt;'Funnel setup'!$K$3&amp;'Funnel setup'!$K$4&amp;'Funnel setup'!$K$6,".",IF(A4824=".",1,A4824+1))</f>
        <v>.</v>
      </c>
      <c r="B4825" s="244" t="str">
        <f t="shared" si="75"/>
        <v/>
      </c>
    </row>
    <row r="4826" spans="1:2" x14ac:dyDescent="0.2">
      <c r="A4826" t="str">
        <f>IF(C4826&amp;G4826&amp;D4826&lt;&gt;'Funnel setup'!$K$3&amp;'Funnel setup'!$K$4&amp;'Funnel setup'!$K$6,".",IF(A4825=".",1,A4825+1))</f>
        <v>.</v>
      </c>
      <c r="B4826" s="244" t="str">
        <f t="shared" si="75"/>
        <v/>
      </c>
    </row>
    <row r="4827" spans="1:2" x14ac:dyDescent="0.2">
      <c r="A4827" t="str">
        <f>IF(C4827&amp;G4827&amp;D4827&lt;&gt;'Funnel setup'!$K$3&amp;'Funnel setup'!$K$4&amp;'Funnel setup'!$K$6,".",IF(A4826=".",1,A4826+1))</f>
        <v>.</v>
      </c>
      <c r="B4827" s="244" t="str">
        <f t="shared" si="75"/>
        <v/>
      </c>
    </row>
    <row r="4828" spans="1:2" x14ac:dyDescent="0.2">
      <c r="A4828" t="str">
        <f>IF(C4828&amp;G4828&amp;D4828&lt;&gt;'Funnel setup'!$K$3&amp;'Funnel setup'!$K$4&amp;'Funnel setup'!$K$6,".",IF(A4827=".",1,A4827+1))</f>
        <v>.</v>
      </c>
      <c r="B4828" s="244" t="str">
        <f t="shared" si="75"/>
        <v/>
      </c>
    </row>
    <row r="4829" spans="1:2" x14ac:dyDescent="0.2">
      <c r="A4829" t="str">
        <f>IF(C4829&amp;G4829&amp;D4829&lt;&gt;'Funnel setup'!$K$3&amp;'Funnel setup'!$K$4&amp;'Funnel setup'!$K$6,".",IF(A4828=".",1,A4828+1))</f>
        <v>.</v>
      </c>
      <c r="B4829" s="244" t="str">
        <f t="shared" si="75"/>
        <v/>
      </c>
    </row>
    <row r="4830" spans="1:2" x14ac:dyDescent="0.2">
      <c r="A4830" t="str">
        <f>IF(C4830&amp;G4830&amp;D4830&lt;&gt;'Funnel setup'!$K$3&amp;'Funnel setup'!$K$4&amp;'Funnel setup'!$K$6,".",IF(A4829=".",1,A4829+1))</f>
        <v>.</v>
      </c>
      <c r="B4830" s="244" t="str">
        <f t="shared" si="75"/>
        <v/>
      </c>
    </row>
    <row r="4831" spans="1:2" x14ac:dyDescent="0.2">
      <c r="A4831" t="str">
        <f>IF(C4831&amp;G4831&amp;D4831&lt;&gt;'Funnel setup'!$K$3&amp;'Funnel setup'!$K$4&amp;'Funnel setup'!$K$6,".",IF(A4830=".",1,A4830+1))</f>
        <v>.</v>
      </c>
      <c r="B4831" s="244" t="str">
        <f t="shared" si="75"/>
        <v/>
      </c>
    </row>
    <row r="4832" spans="1:2" x14ac:dyDescent="0.2">
      <c r="A4832" t="str">
        <f>IF(C4832&amp;G4832&amp;D4832&lt;&gt;'Funnel setup'!$K$3&amp;'Funnel setup'!$K$4&amp;'Funnel setup'!$K$6,".",IF(A4831=".",1,A4831+1))</f>
        <v>.</v>
      </c>
      <c r="B4832" s="244" t="str">
        <f t="shared" si="75"/>
        <v/>
      </c>
    </row>
    <row r="4833" spans="1:2" x14ac:dyDescent="0.2">
      <c r="A4833" t="str">
        <f>IF(C4833&amp;G4833&amp;D4833&lt;&gt;'Funnel setup'!$K$3&amp;'Funnel setup'!$K$4&amp;'Funnel setup'!$K$6,".",IF(A4832=".",1,A4832+1))</f>
        <v>.</v>
      </c>
      <c r="B4833" s="244" t="str">
        <f t="shared" si="75"/>
        <v/>
      </c>
    </row>
    <row r="4834" spans="1:2" x14ac:dyDescent="0.2">
      <c r="A4834" t="str">
        <f>IF(C4834&amp;G4834&amp;D4834&lt;&gt;'Funnel setup'!$K$3&amp;'Funnel setup'!$K$4&amp;'Funnel setup'!$K$6,".",IF(A4833=".",1,A4833+1))</f>
        <v>.</v>
      </c>
      <c r="B4834" s="244" t="str">
        <f t="shared" si="75"/>
        <v/>
      </c>
    </row>
    <row r="4835" spans="1:2" x14ac:dyDescent="0.2">
      <c r="A4835" t="str">
        <f>IF(C4835&amp;G4835&amp;D4835&lt;&gt;'Funnel setup'!$K$3&amp;'Funnel setup'!$K$4&amp;'Funnel setup'!$K$6,".",IF(A4834=".",1,A4834+1))</f>
        <v>.</v>
      </c>
      <c r="B4835" s="244" t="str">
        <f t="shared" si="75"/>
        <v/>
      </c>
    </row>
    <row r="4836" spans="1:2" x14ac:dyDescent="0.2">
      <c r="A4836" t="str">
        <f>IF(C4836&amp;G4836&amp;D4836&lt;&gt;'Funnel setup'!$K$3&amp;'Funnel setup'!$K$4&amp;'Funnel setup'!$K$6,".",IF(A4835=".",1,A4835+1))</f>
        <v>.</v>
      </c>
      <c r="B4836" s="244" t="str">
        <f t="shared" si="75"/>
        <v/>
      </c>
    </row>
    <row r="4837" spans="1:2" x14ac:dyDescent="0.2">
      <c r="A4837" t="str">
        <f>IF(C4837&amp;G4837&amp;D4837&lt;&gt;'Funnel setup'!$K$3&amp;'Funnel setup'!$K$4&amp;'Funnel setup'!$K$6,".",IF(A4836=".",1,A4836+1))</f>
        <v>.</v>
      </c>
      <c r="B4837" s="244" t="str">
        <f t="shared" si="75"/>
        <v/>
      </c>
    </row>
    <row r="4838" spans="1:2" x14ac:dyDescent="0.2">
      <c r="A4838" t="str">
        <f>IF(C4838&amp;G4838&amp;D4838&lt;&gt;'Funnel setup'!$K$3&amp;'Funnel setup'!$K$4&amp;'Funnel setup'!$K$6,".",IF(A4837=".",1,A4837+1))</f>
        <v>.</v>
      </c>
      <c r="B4838" s="244" t="str">
        <f t="shared" si="75"/>
        <v/>
      </c>
    </row>
    <row r="4839" spans="1:2" x14ac:dyDescent="0.2">
      <c r="A4839" t="str">
        <f>IF(C4839&amp;G4839&amp;D4839&lt;&gt;'Funnel setup'!$K$3&amp;'Funnel setup'!$K$4&amp;'Funnel setup'!$K$6,".",IF(A4838=".",1,A4838+1))</f>
        <v>.</v>
      </c>
      <c r="B4839" s="244" t="str">
        <f t="shared" si="75"/>
        <v/>
      </c>
    </row>
    <row r="4840" spans="1:2" x14ac:dyDescent="0.2">
      <c r="A4840" t="str">
        <f>IF(C4840&amp;G4840&amp;D4840&lt;&gt;'Funnel setup'!$K$3&amp;'Funnel setup'!$K$4&amp;'Funnel setup'!$K$6,".",IF(A4839=".",1,A4839+1))</f>
        <v>.</v>
      </c>
      <c r="B4840" s="244" t="str">
        <f t="shared" si="75"/>
        <v/>
      </c>
    </row>
    <row r="4841" spans="1:2" x14ac:dyDescent="0.2">
      <c r="A4841" t="str">
        <f>IF(C4841&amp;G4841&amp;D4841&lt;&gt;'Funnel setup'!$K$3&amp;'Funnel setup'!$K$4&amp;'Funnel setup'!$K$6,".",IF(A4840=".",1,A4840+1))</f>
        <v>.</v>
      </c>
      <c r="B4841" s="244" t="str">
        <f t="shared" si="75"/>
        <v/>
      </c>
    </row>
    <row r="4842" spans="1:2" x14ac:dyDescent="0.2">
      <c r="A4842" t="str">
        <f>IF(C4842&amp;G4842&amp;D4842&lt;&gt;'Funnel setup'!$K$3&amp;'Funnel setup'!$K$4&amp;'Funnel setup'!$K$6,".",IF(A4841=".",1,A4841+1))</f>
        <v>.</v>
      </c>
      <c r="B4842" s="244" t="str">
        <f t="shared" si="75"/>
        <v/>
      </c>
    </row>
    <row r="4843" spans="1:2" x14ac:dyDescent="0.2">
      <c r="A4843" t="str">
        <f>IF(C4843&amp;G4843&amp;D4843&lt;&gt;'Funnel setup'!$K$3&amp;'Funnel setup'!$K$4&amp;'Funnel setup'!$K$6,".",IF(A4842=".",1,A4842+1))</f>
        <v>.</v>
      </c>
      <c r="B4843" s="244" t="str">
        <f t="shared" si="75"/>
        <v/>
      </c>
    </row>
    <row r="4844" spans="1:2" x14ac:dyDescent="0.2">
      <c r="A4844" t="str">
        <f>IF(C4844&amp;G4844&amp;D4844&lt;&gt;'Funnel setup'!$K$3&amp;'Funnel setup'!$K$4&amp;'Funnel setup'!$K$6,".",IF(A4843=".",1,A4843+1))</f>
        <v>.</v>
      </c>
      <c r="B4844" s="244" t="str">
        <f t="shared" si="75"/>
        <v/>
      </c>
    </row>
    <row r="4845" spans="1:2" x14ac:dyDescent="0.2">
      <c r="A4845" t="str">
        <f>IF(C4845&amp;G4845&amp;D4845&lt;&gt;'Funnel setup'!$K$3&amp;'Funnel setup'!$K$4&amp;'Funnel setup'!$K$6,".",IF(A4844=".",1,A4844+1))</f>
        <v>.</v>
      </c>
      <c r="B4845" s="244" t="str">
        <f t="shared" si="75"/>
        <v/>
      </c>
    </row>
    <row r="4846" spans="1:2" x14ac:dyDescent="0.2">
      <c r="A4846" t="str">
        <f>IF(C4846&amp;G4846&amp;D4846&lt;&gt;'Funnel setup'!$K$3&amp;'Funnel setup'!$K$4&amp;'Funnel setup'!$K$6,".",IF(A4845=".",1,A4845+1))</f>
        <v>.</v>
      </c>
      <c r="B4846" s="244" t="str">
        <f t="shared" si="75"/>
        <v/>
      </c>
    </row>
    <row r="4847" spans="1:2" x14ac:dyDescent="0.2">
      <c r="A4847" t="str">
        <f>IF(C4847&amp;G4847&amp;D4847&lt;&gt;'Funnel setup'!$K$3&amp;'Funnel setup'!$K$4&amp;'Funnel setup'!$K$6,".",IF(A4846=".",1,A4846+1))</f>
        <v>.</v>
      </c>
      <c r="B4847" s="244" t="str">
        <f t="shared" si="75"/>
        <v/>
      </c>
    </row>
    <row r="4848" spans="1:2" x14ac:dyDescent="0.2">
      <c r="A4848" t="str">
        <f>IF(C4848&amp;G4848&amp;D4848&lt;&gt;'Funnel setup'!$K$3&amp;'Funnel setup'!$K$4&amp;'Funnel setup'!$K$6,".",IF(A4847=".",1,A4847+1))</f>
        <v>.</v>
      </c>
      <c r="B4848" s="244" t="str">
        <f t="shared" si="75"/>
        <v/>
      </c>
    </row>
    <row r="4849" spans="1:2" x14ac:dyDescent="0.2">
      <c r="A4849" t="str">
        <f>IF(C4849&amp;G4849&amp;D4849&lt;&gt;'Funnel setup'!$K$3&amp;'Funnel setup'!$K$4&amp;'Funnel setup'!$K$6,".",IF(A4848=".",1,A4848+1))</f>
        <v>.</v>
      </c>
      <c r="B4849" s="244" t="str">
        <f t="shared" si="75"/>
        <v/>
      </c>
    </row>
    <row r="4850" spans="1:2" x14ac:dyDescent="0.2">
      <c r="A4850" t="str">
        <f>IF(C4850&amp;G4850&amp;D4850&lt;&gt;'Funnel setup'!$K$3&amp;'Funnel setup'!$K$4&amp;'Funnel setup'!$K$6,".",IF(A4849=".",1,A4849+1))</f>
        <v>.</v>
      </c>
      <c r="B4850" s="244" t="str">
        <f t="shared" si="75"/>
        <v/>
      </c>
    </row>
    <row r="4851" spans="1:2" x14ac:dyDescent="0.2">
      <c r="A4851" t="str">
        <f>IF(C4851&amp;G4851&amp;D4851&lt;&gt;'Funnel setup'!$K$3&amp;'Funnel setup'!$K$4&amp;'Funnel setup'!$K$6,".",IF(A4850=".",1,A4850+1))</f>
        <v>.</v>
      </c>
      <c r="B4851" s="244" t="str">
        <f t="shared" si="75"/>
        <v/>
      </c>
    </row>
    <row r="4852" spans="1:2" x14ac:dyDescent="0.2">
      <c r="A4852" t="str">
        <f>IF(C4852&amp;G4852&amp;D4852&lt;&gt;'Funnel setup'!$K$3&amp;'Funnel setup'!$K$4&amp;'Funnel setup'!$K$6,".",IF(A4851=".",1,A4851+1))</f>
        <v>.</v>
      </c>
      <c r="B4852" s="244" t="str">
        <f t="shared" si="75"/>
        <v/>
      </c>
    </row>
    <row r="4853" spans="1:2" x14ac:dyDescent="0.2">
      <c r="A4853" t="str">
        <f>IF(C4853&amp;G4853&amp;D4853&lt;&gt;'Funnel setup'!$K$3&amp;'Funnel setup'!$K$4&amp;'Funnel setup'!$K$6,".",IF(A4852=".",1,A4852+1))</f>
        <v>.</v>
      </c>
      <c r="B4853" s="244" t="str">
        <f t="shared" si="75"/>
        <v/>
      </c>
    </row>
    <row r="4854" spans="1:2" x14ac:dyDescent="0.2">
      <c r="A4854" t="str">
        <f>IF(C4854&amp;G4854&amp;D4854&lt;&gt;'Funnel setup'!$K$3&amp;'Funnel setup'!$K$4&amp;'Funnel setup'!$K$6,".",IF(A4853=".",1,A4853+1))</f>
        <v>.</v>
      </c>
      <c r="B4854" s="244" t="str">
        <f t="shared" si="75"/>
        <v/>
      </c>
    </row>
    <row r="4855" spans="1:2" x14ac:dyDescent="0.2">
      <c r="A4855" t="str">
        <f>IF(C4855&amp;G4855&amp;D4855&lt;&gt;'Funnel setup'!$K$3&amp;'Funnel setup'!$K$4&amp;'Funnel setup'!$K$6,".",IF(A4854=".",1,A4854+1))</f>
        <v>.</v>
      </c>
      <c r="B4855" s="244" t="str">
        <f t="shared" si="75"/>
        <v/>
      </c>
    </row>
    <row r="4856" spans="1:2" x14ac:dyDescent="0.2">
      <c r="A4856" t="str">
        <f>IF(C4856&amp;G4856&amp;D4856&lt;&gt;'Funnel setup'!$K$3&amp;'Funnel setup'!$K$4&amp;'Funnel setup'!$K$6,".",IF(A4855=".",1,A4855+1))</f>
        <v>.</v>
      </c>
      <c r="B4856" s="244" t="str">
        <f t="shared" si="75"/>
        <v/>
      </c>
    </row>
    <row r="4857" spans="1:2" x14ac:dyDescent="0.2">
      <c r="A4857" t="str">
        <f>IF(C4857&amp;G4857&amp;D4857&lt;&gt;'Funnel setup'!$K$3&amp;'Funnel setup'!$K$4&amp;'Funnel setup'!$K$6,".",IF(A4856=".",1,A4856+1))</f>
        <v>.</v>
      </c>
      <c r="B4857" s="244" t="str">
        <f t="shared" si="75"/>
        <v/>
      </c>
    </row>
    <row r="4858" spans="1:2" x14ac:dyDescent="0.2">
      <c r="A4858" t="str">
        <f>IF(C4858&amp;G4858&amp;D4858&lt;&gt;'Funnel setup'!$K$3&amp;'Funnel setup'!$K$4&amp;'Funnel setup'!$K$6,".",IF(A4857=".",1,A4857+1))</f>
        <v>.</v>
      </c>
      <c r="B4858" s="244" t="str">
        <f t="shared" si="75"/>
        <v/>
      </c>
    </row>
    <row r="4859" spans="1:2" x14ac:dyDescent="0.2">
      <c r="A4859" t="str">
        <f>IF(C4859&amp;G4859&amp;D4859&lt;&gt;'Funnel setup'!$K$3&amp;'Funnel setup'!$K$4&amp;'Funnel setup'!$K$6,".",IF(A4858=".",1,A4858+1))</f>
        <v>.</v>
      </c>
      <c r="B4859" s="244" t="str">
        <f t="shared" si="75"/>
        <v/>
      </c>
    </row>
    <row r="4860" spans="1:2" x14ac:dyDescent="0.2">
      <c r="A4860" t="str">
        <f>IF(C4860&amp;G4860&amp;D4860&lt;&gt;'Funnel setup'!$K$3&amp;'Funnel setup'!$K$4&amp;'Funnel setup'!$K$6,".",IF(A4859=".",1,A4859+1))</f>
        <v>.</v>
      </c>
      <c r="B4860" s="244" t="str">
        <f t="shared" si="75"/>
        <v/>
      </c>
    </row>
    <row r="4861" spans="1:2" x14ac:dyDescent="0.2">
      <c r="A4861" t="str">
        <f>IF(C4861&amp;G4861&amp;D4861&lt;&gt;'Funnel setup'!$K$3&amp;'Funnel setup'!$K$4&amp;'Funnel setup'!$K$6,".",IF(A4860=".",1,A4860+1))</f>
        <v>.</v>
      </c>
      <c r="B4861" s="244" t="str">
        <f t="shared" si="75"/>
        <v/>
      </c>
    </row>
    <row r="4862" spans="1:2" x14ac:dyDescent="0.2">
      <c r="A4862" t="str">
        <f>IF(C4862&amp;G4862&amp;D4862&lt;&gt;'Funnel setup'!$K$3&amp;'Funnel setup'!$K$4&amp;'Funnel setup'!$K$6,".",IF(A4861=".",1,A4861+1))</f>
        <v>.</v>
      </c>
      <c r="B4862" s="244" t="str">
        <f t="shared" si="75"/>
        <v/>
      </c>
    </row>
    <row r="4863" spans="1:2" x14ac:dyDescent="0.2">
      <c r="A4863" t="str">
        <f>IF(C4863&amp;G4863&amp;D4863&lt;&gt;'Funnel setup'!$K$3&amp;'Funnel setup'!$K$4&amp;'Funnel setup'!$K$6,".",IF(A4862=".",1,A4862+1))</f>
        <v>.</v>
      </c>
      <c r="B4863" s="244" t="str">
        <f t="shared" si="75"/>
        <v/>
      </c>
    </row>
    <row r="4864" spans="1:2" x14ac:dyDescent="0.2">
      <c r="A4864" t="str">
        <f>IF(C4864&amp;G4864&amp;D4864&lt;&gt;'Funnel setup'!$K$3&amp;'Funnel setup'!$K$4&amp;'Funnel setup'!$K$6,".",IF(A4863=".",1,A4863+1))</f>
        <v>.</v>
      </c>
      <c r="B4864" s="244" t="str">
        <f t="shared" si="75"/>
        <v/>
      </c>
    </row>
    <row r="4865" spans="1:2" x14ac:dyDescent="0.2">
      <c r="A4865" t="str">
        <f>IF(C4865&amp;G4865&amp;D4865&lt;&gt;'Funnel setup'!$K$3&amp;'Funnel setup'!$K$4&amp;'Funnel setup'!$K$6,".",IF(A4864=".",1,A4864+1))</f>
        <v>.</v>
      </c>
      <c r="B4865" s="244" t="str">
        <f t="shared" si="75"/>
        <v/>
      </c>
    </row>
    <row r="4866" spans="1:2" x14ac:dyDescent="0.2">
      <c r="A4866" t="str">
        <f>IF(C4866&amp;G4866&amp;D4866&lt;&gt;'Funnel setup'!$K$3&amp;'Funnel setup'!$K$4&amp;'Funnel setup'!$K$6,".",IF(A4865=".",1,A4865+1))</f>
        <v>.</v>
      </c>
      <c r="B4866" s="244" t="str">
        <f t="shared" ref="B4866:B4929" si="76">C4866&amp;D4866&amp;F4866&amp;G4866</f>
        <v/>
      </c>
    </row>
    <row r="4867" spans="1:2" x14ac:dyDescent="0.2">
      <c r="A4867" t="str">
        <f>IF(C4867&amp;G4867&amp;D4867&lt;&gt;'Funnel setup'!$K$3&amp;'Funnel setup'!$K$4&amp;'Funnel setup'!$K$6,".",IF(A4866=".",1,A4866+1))</f>
        <v>.</v>
      </c>
      <c r="B4867" s="244" t="str">
        <f t="shared" si="76"/>
        <v/>
      </c>
    </row>
    <row r="4868" spans="1:2" x14ac:dyDescent="0.2">
      <c r="A4868" t="str">
        <f>IF(C4868&amp;G4868&amp;D4868&lt;&gt;'Funnel setup'!$K$3&amp;'Funnel setup'!$K$4&amp;'Funnel setup'!$K$6,".",IF(A4867=".",1,A4867+1))</f>
        <v>.</v>
      </c>
      <c r="B4868" s="244" t="str">
        <f t="shared" si="76"/>
        <v/>
      </c>
    </row>
    <row r="4869" spans="1:2" x14ac:dyDescent="0.2">
      <c r="A4869" t="str">
        <f>IF(C4869&amp;G4869&amp;D4869&lt;&gt;'Funnel setup'!$K$3&amp;'Funnel setup'!$K$4&amp;'Funnel setup'!$K$6,".",IF(A4868=".",1,A4868+1))</f>
        <v>.</v>
      </c>
      <c r="B4869" s="244" t="str">
        <f t="shared" si="76"/>
        <v/>
      </c>
    </row>
    <row r="4870" spans="1:2" x14ac:dyDescent="0.2">
      <c r="A4870" t="str">
        <f>IF(C4870&amp;G4870&amp;D4870&lt;&gt;'Funnel setup'!$K$3&amp;'Funnel setup'!$K$4&amp;'Funnel setup'!$K$6,".",IF(A4869=".",1,A4869+1))</f>
        <v>.</v>
      </c>
      <c r="B4870" s="244" t="str">
        <f t="shared" si="76"/>
        <v/>
      </c>
    </row>
    <row r="4871" spans="1:2" x14ac:dyDescent="0.2">
      <c r="A4871" t="str">
        <f>IF(C4871&amp;G4871&amp;D4871&lt;&gt;'Funnel setup'!$K$3&amp;'Funnel setup'!$K$4&amp;'Funnel setup'!$K$6,".",IF(A4870=".",1,A4870+1))</f>
        <v>.</v>
      </c>
      <c r="B4871" s="244" t="str">
        <f t="shared" si="76"/>
        <v/>
      </c>
    </row>
    <row r="4872" spans="1:2" x14ac:dyDescent="0.2">
      <c r="A4872" t="str">
        <f>IF(C4872&amp;G4872&amp;D4872&lt;&gt;'Funnel setup'!$K$3&amp;'Funnel setup'!$K$4&amp;'Funnel setup'!$K$6,".",IF(A4871=".",1,A4871+1))</f>
        <v>.</v>
      </c>
      <c r="B4872" s="244" t="str">
        <f t="shared" si="76"/>
        <v/>
      </c>
    </row>
    <row r="4873" spans="1:2" x14ac:dyDescent="0.2">
      <c r="A4873" t="str">
        <f>IF(C4873&amp;G4873&amp;D4873&lt;&gt;'Funnel setup'!$K$3&amp;'Funnel setup'!$K$4&amp;'Funnel setup'!$K$6,".",IF(A4872=".",1,A4872+1))</f>
        <v>.</v>
      </c>
      <c r="B4873" s="244" t="str">
        <f t="shared" si="76"/>
        <v/>
      </c>
    </row>
    <row r="4874" spans="1:2" x14ac:dyDescent="0.2">
      <c r="A4874" t="str">
        <f>IF(C4874&amp;G4874&amp;D4874&lt;&gt;'Funnel setup'!$K$3&amp;'Funnel setup'!$K$4&amp;'Funnel setup'!$K$6,".",IF(A4873=".",1,A4873+1))</f>
        <v>.</v>
      </c>
      <c r="B4874" s="244" t="str">
        <f t="shared" si="76"/>
        <v/>
      </c>
    </row>
    <row r="4875" spans="1:2" x14ac:dyDescent="0.2">
      <c r="A4875" t="str">
        <f>IF(C4875&amp;G4875&amp;D4875&lt;&gt;'Funnel setup'!$K$3&amp;'Funnel setup'!$K$4&amp;'Funnel setup'!$K$6,".",IF(A4874=".",1,A4874+1))</f>
        <v>.</v>
      </c>
      <c r="B4875" s="244" t="str">
        <f t="shared" si="76"/>
        <v/>
      </c>
    </row>
    <row r="4876" spans="1:2" x14ac:dyDescent="0.2">
      <c r="A4876" t="str">
        <f>IF(C4876&amp;G4876&amp;D4876&lt;&gt;'Funnel setup'!$K$3&amp;'Funnel setup'!$K$4&amp;'Funnel setup'!$K$6,".",IF(A4875=".",1,A4875+1))</f>
        <v>.</v>
      </c>
      <c r="B4876" s="244" t="str">
        <f t="shared" si="76"/>
        <v/>
      </c>
    </row>
    <row r="4877" spans="1:2" x14ac:dyDescent="0.2">
      <c r="A4877" t="str">
        <f>IF(C4877&amp;G4877&amp;D4877&lt;&gt;'Funnel setup'!$K$3&amp;'Funnel setup'!$K$4&amp;'Funnel setup'!$K$6,".",IF(A4876=".",1,A4876+1))</f>
        <v>.</v>
      </c>
      <c r="B4877" s="244" t="str">
        <f t="shared" si="76"/>
        <v/>
      </c>
    </row>
    <row r="4878" spans="1:2" x14ac:dyDescent="0.2">
      <c r="A4878" t="str">
        <f>IF(C4878&amp;G4878&amp;D4878&lt;&gt;'Funnel setup'!$K$3&amp;'Funnel setup'!$K$4&amp;'Funnel setup'!$K$6,".",IF(A4877=".",1,A4877+1))</f>
        <v>.</v>
      </c>
      <c r="B4878" s="244" t="str">
        <f t="shared" si="76"/>
        <v/>
      </c>
    </row>
    <row r="4879" spans="1:2" x14ac:dyDescent="0.2">
      <c r="A4879" t="str">
        <f>IF(C4879&amp;G4879&amp;D4879&lt;&gt;'Funnel setup'!$K$3&amp;'Funnel setup'!$K$4&amp;'Funnel setup'!$K$6,".",IF(A4878=".",1,A4878+1))</f>
        <v>.</v>
      </c>
      <c r="B4879" s="244" t="str">
        <f t="shared" si="76"/>
        <v/>
      </c>
    </row>
    <row r="4880" spans="1:2" x14ac:dyDescent="0.2">
      <c r="A4880" t="str">
        <f>IF(C4880&amp;G4880&amp;D4880&lt;&gt;'Funnel setup'!$K$3&amp;'Funnel setup'!$K$4&amp;'Funnel setup'!$K$6,".",IF(A4879=".",1,A4879+1))</f>
        <v>.</v>
      </c>
      <c r="B4880" s="244" t="str">
        <f t="shared" si="76"/>
        <v/>
      </c>
    </row>
    <row r="4881" spans="1:2" x14ac:dyDescent="0.2">
      <c r="A4881" t="str">
        <f>IF(C4881&amp;G4881&amp;D4881&lt;&gt;'Funnel setup'!$K$3&amp;'Funnel setup'!$K$4&amp;'Funnel setup'!$K$6,".",IF(A4880=".",1,A4880+1))</f>
        <v>.</v>
      </c>
      <c r="B4881" s="244" t="str">
        <f t="shared" si="76"/>
        <v/>
      </c>
    </row>
    <row r="4882" spans="1:2" x14ac:dyDescent="0.2">
      <c r="A4882" t="str">
        <f>IF(C4882&amp;G4882&amp;D4882&lt;&gt;'Funnel setup'!$K$3&amp;'Funnel setup'!$K$4&amp;'Funnel setup'!$K$6,".",IF(A4881=".",1,A4881+1))</f>
        <v>.</v>
      </c>
      <c r="B4882" s="244" t="str">
        <f t="shared" si="76"/>
        <v/>
      </c>
    </row>
    <row r="4883" spans="1:2" x14ac:dyDescent="0.2">
      <c r="A4883" t="str">
        <f>IF(C4883&amp;G4883&amp;D4883&lt;&gt;'Funnel setup'!$K$3&amp;'Funnel setup'!$K$4&amp;'Funnel setup'!$K$6,".",IF(A4882=".",1,A4882+1))</f>
        <v>.</v>
      </c>
      <c r="B4883" s="244" t="str">
        <f t="shared" si="76"/>
        <v/>
      </c>
    </row>
    <row r="4884" spans="1:2" x14ac:dyDescent="0.2">
      <c r="A4884" t="str">
        <f>IF(C4884&amp;G4884&amp;D4884&lt;&gt;'Funnel setup'!$K$3&amp;'Funnel setup'!$K$4&amp;'Funnel setup'!$K$6,".",IF(A4883=".",1,A4883+1))</f>
        <v>.</v>
      </c>
      <c r="B4884" s="244" t="str">
        <f t="shared" si="76"/>
        <v/>
      </c>
    </row>
    <row r="4885" spans="1:2" x14ac:dyDescent="0.2">
      <c r="A4885" t="str">
        <f>IF(C4885&amp;G4885&amp;D4885&lt;&gt;'Funnel setup'!$K$3&amp;'Funnel setup'!$K$4&amp;'Funnel setup'!$K$6,".",IF(A4884=".",1,A4884+1))</f>
        <v>.</v>
      </c>
      <c r="B4885" s="244" t="str">
        <f t="shared" si="76"/>
        <v/>
      </c>
    </row>
    <row r="4886" spans="1:2" x14ac:dyDescent="0.2">
      <c r="A4886" t="str">
        <f>IF(C4886&amp;G4886&amp;D4886&lt;&gt;'Funnel setup'!$K$3&amp;'Funnel setup'!$K$4&amp;'Funnel setup'!$K$6,".",IF(A4885=".",1,A4885+1))</f>
        <v>.</v>
      </c>
      <c r="B4886" s="244" t="str">
        <f t="shared" si="76"/>
        <v/>
      </c>
    </row>
    <row r="4887" spans="1:2" x14ac:dyDescent="0.2">
      <c r="A4887" t="str">
        <f>IF(C4887&amp;G4887&amp;D4887&lt;&gt;'Funnel setup'!$K$3&amp;'Funnel setup'!$K$4&amp;'Funnel setup'!$K$6,".",IF(A4886=".",1,A4886+1))</f>
        <v>.</v>
      </c>
      <c r="B4887" s="244" t="str">
        <f t="shared" si="76"/>
        <v/>
      </c>
    </row>
    <row r="4888" spans="1:2" x14ac:dyDescent="0.2">
      <c r="A4888" t="str">
        <f>IF(C4888&amp;G4888&amp;D4888&lt;&gt;'Funnel setup'!$K$3&amp;'Funnel setup'!$K$4&amp;'Funnel setup'!$K$6,".",IF(A4887=".",1,A4887+1))</f>
        <v>.</v>
      </c>
      <c r="B4888" s="244" t="str">
        <f t="shared" si="76"/>
        <v/>
      </c>
    </row>
    <row r="4889" spans="1:2" x14ac:dyDescent="0.2">
      <c r="A4889" t="str">
        <f>IF(C4889&amp;G4889&amp;D4889&lt;&gt;'Funnel setup'!$K$3&amp;'Funnel setup'!$K$4&amp;'Funnel setup'!$K$6,".",IF(A4888=".",1,A4888+1))</f>
        <v>.</v>
      </c>
      <c r="B4889" s="244" t="str">
        <f t="shared" si="76"/>
        <v/>
      </c>
    </row>
    <row r="4890" spans="1:2" x14ac:dyDescent="0.2">
      <c r="A4890" t="str">
        <f>IF(C4890&amp;G4890&amp;D4890&lt;&gt;'Funnel setup'!$K$3&amp;'Funnel setup'!$K$4&amp;'Funnel setup'!$K$6,".",IF(A4889=".",1,A4889+1))</f>
        <v>.</v>
      </c>
      <c r="B4890" s="244" t="str">
        <f t="shared" si="76"/>
        <v/>
      </c>
    </row>
    <row r="4891" spans="1:2" x14ac:dyDescent="0.2">
      <c r="A4891" t="str">
        <f>IF(C4891&amp;G4891&amp;D4891&lt;&gt;'Funnel setup'!$K$3&amp;'Funnel setup'!$K$4&amp;'Funnel setup'!$K$6,".",IF(A4890=".",1,A4890+1))</f>
        <v>.</v>
      </c>
      <c r="B4891" s="244" t="str">
        <f t="shared" si="76"/>
        <v/>
      </c>
    </row>
    <row r="4892" spans="1:2" x14ac:dyDescent="0.2">
      <c r="A4892" t="str">
        <f>IF(C4892&amp;G4892&amp;D4892&lt;&gt;'Funnel setup'!$K$3&amp;'Funnel setup'!$K$4&amp;'Funnel setup'!$K$6,".",IF(A4891=".",1,A4891+1))</f>
        <v>.</v>
      </c>
      <c r="B4892" s="244" t="str">
        <f t="shared" si="76"/>
        <v/>
      </c>
    </row>
    <row r="4893" spans="1:2" x14ac:dyDescent="0.2">
      <c r="A4893" t="str">
        <f>IF(C4893&amp;G4893&amp;D4893&lt;&gt;'Funnel setup'!$K$3&amp;'Funnel setup'!$K$4&amp;'Funnel setup'!$K$6,".",IF(A4892=".",1,A4892+1))</f>
        <v>.</v>
      </c>
      <c r="B4893" s="244" t="str">
        <f t="shared" si="76"/>
        <v/>
      </c>
    </row>
    <row r="4894" spans="1:2" x14ac:dyDescent="0.2">
      <c r="A4894" t="str">
        <f>IF(C4894&amp;G4894&amp;D4894&lt;&gt;'Funnel setup'!$K$3&amp;'Funnel setup'!$K$4&amp;'Funnel setup'!$K$6,".",IF(A4893=".",1,A4893+1))</f>
        <v>.</v>
      </c>
      <c r="B4894" s="244" t="str">
        <f t="shared" si="76"/>
        <v/>
      </c>
    </row>
    <row r="4895" spans="1:2" x14ac:dyDescent="0.2">
      <c r="A4895" t="str">
        <f>IF(C4895&amp;G4895&amp;D4895&lt;&gt;'Funnel setup'!$K$3&amp;'Funnel setup'!$K$4&amp;'Funnel setup'!$K$6,".",IF(A4894=".",1,A4894+1))</f>
        <v>.</v>
      </c>
      <c r="B4895" s="244" t="str">
        <f t="shared" si="76"/>
        <v/>
      </c>
    </row>
    <row r="4896" spans="1:2" x14ac:dyDescent="0.2">
      <c r="A4896" t="str">
        <f>IF(C4896&amp;G4896&amp;D4896&lt;&gt;'Funnel setup'!$K$3&amp;'Funnel setup'!$K$4&amp;'Funnel setup'!$K$6,".",IF(A4895=".",1,A4895+1))</f>
        <v>.</v>
      </c>
      <c r="B4896" s="244" t="str">
        <f t="shared" si="76"/>
        <v/>
      </c>
    </row>
    <row r="4897" spans="1:2" x14ac:dyDescent="0.2">
      <c r="A4897" t="str">
        <f>IF(C4897&amp;G4897&amp;D4897&lt;&gt;'Funnel setup'!$K$3&amp;'Funnel setup'!$K$4&amp;'Funnel setup'!$K$6,".",IF(A4896=".",1,A4896+1))</f>
        <v>.</v>
      </c>
      <c r="B4897" s="244" t="str">
        <f t="shared" si="76"/>
        <v/>
      </c>
    </row>
    <row r="4898" spans="1:2" x14ac:dyDescent="0.2">
      <c r="A4898" t="str">
        <f>IF(C4898&amp;G4898&amp;D4898&lt;&gt;'Funnel setup'!$K$3&amp;'Funnel setup'!$K$4&amp;'Funnel setup'!$K$6,".",IF(A4897=".",1,A4897+1))</f>
        <v>.</v>
      </c>
      <c r="B4898" s="244" t="str">
        <f t="shared" si="76"/>
        <v/>
      </c>
    </row>
    <row r="4899" spans="1:2" x14ac:dyDescent="0.2">
      <c r="A4899" t="str">
        <f>IF(C4899&amp;G4899&amp;D4899&lt;&gt;'Funnel setup'!$K$3&amp;'Funnel setup'!$K$4&amp;'Funnel setup'!$K$6,".",IF(A4898=".",1,A4898+1))</f>
        <v>.</v>
      </c>
      <c r="B4899" s="244" t="str">
        <f t="shared" si="76"/>
        <v/>
      </c>
    </row>
    <row r="4900" spans="1:2" x14ac:dyDescent="0.2">
      <c r="A4900" t="str">
        <f>IF(C4900&amp;G4900&amp;D4900&lt;&gt;'Funnel setup'!$K$3&amp;'Funnel setup'!$K$4&amp;'Funnel setup'!$K$6,".",IF(A4899=".",1,A4899+1))</f>
        <v>.</v>
      </c>
      <c r="B4900" s="244" t="str">
        <f t="shared" si="76"/>
        <v/>
      </c>
    </row>
    <row r="4901" spans="1:2" x14ac:dyDescent="0.2">
      <c r="A4901" t="str">
        <f>IF(C4901&amp;G4901&amp;D4901&lt;&gt;'Funnel setup'!$K$3&amp;'Funnel setup'!$K$4&amp;'Funnel setup'!$K$6,".",IF(A4900=".",1,A4900+1))</f>
        <v>.</v>
      </c>
      <c r="B4901" s="244" t="str">
        <f t="shared" si="76"/>
        <v/>
      </c>
    </row>
    <row r="4902" spans="1:2" x14ac:dyDescent="0.2">
      <c r="A4902" t="str">
        <f>IF(C4902&amp;G4902&amp;D4902&lt;&gt;'Funnel setup'!$K$3&amp;'Funnel setup'!$K$4&amp;'Funnel setup'!$K$6,".",IF(A4901=".",1,A4901+1))</f>
        <v>.</v>
      </c>
      <c r="B4902" s="244" t="str">
        <f t="shared" si="76"/>
        <v/>
      </c>
    </row>
    <row r="4903" spans="1:2" x14ac:dyDescent="0.2">
      <c r="A4903" t="str">
        <f>IF(C4903&amp;G4903&amp;D4903&lt;&gt;'Funnel setup'!$K$3&amp;'Funnel setup'!$K$4&amp;'Funnel setup'!$K$6,".",IF(A4902=".",1,A4902+1))</f>
        <v>.</v>
      </c>
      <c r="B4903" s="244" t="str">
        <f t="shared" si="76"/>
        <v/>
      </c>
    </row>
    <row r="4904" spans="1:2" x14ac:dyDescent="0.2">
      <c r="A4904" t="str">
        <f>IF(C4904&amp;G4904&amp;D4904&lt;&gt;'Funnel setup'!$K$3&amp;'Funnel setup'!$K$4&amp;'Funnel setup'!$K$6,".",IF(A4903=".",1,A4903+1))</f>
        <v>.</v>
      </c>
      <c r="B4904" s="244" t="str">
        <f t="shared" si="76"/>
        <v/>
      </c>
    </row>
    <row r="4905" spans="1:2" x14ac:dyDescent="0.2">
      <c r="A4905" t="str">
        <f>IF(C4905&amp;G4905&amp;D4905&lt;&gt;'Funnel setup'!$K$3&amp;'Funnel setup'!$K$4&amp;'Funnel setup'!$K$6,".",IF(A4904=".",1,A4904+1))</f>
        <v>.</v>
      </c>
      <c r="B4905" s="244" t="str">
        <f t="shared" si="76"/>
        <v/>
      </c>
    </row>
    <row r="4906" spans="1:2" x14ac:dyDescent="0.2">
      <c r="A4906" t="str">
        <f>IF(C4906&amp;G4906&amp;D4906&lt;&gt;'Funnel setup'!$K$3&amp;'Funnel setup'!$K$4&amp;'Funnel setup'!$K$6,".",IF(A4905=".",1,A4905+1))</f>
        <v>.</v>
      </c>
      <c r="B4906" s="244" t="str">
        <f t="shared" si="76"/>
        <v/>
      </c>
    </row>
    <row r="4907" spans="1:2" x14ac:dyDescent="0.2">
      <c r="A4907" t="str">
        <f>IF(C4907&amp;G4907&amp;D4907&lt;&gt;'Funnel setup'!$K$3&amp;'Funnel setup'!$K$4&amp;'Funnel setup'!$K$6,".",IF(A4906=".",1,A4906+1))</f>
        <v>.</v>
      </c>
      <c r="B4907" s="244" t="str">
        <f t="shared" si="76"/>
        <v/>
      </c>
    </row>
    <row r="4908" spans="1:2" x14ac:dyDescent="0.2">
      <c r="A4908" t="str">
        <f>IF(C4908&amp;G4908&amp;D4908&lt;&gt;'Funnel setup'!$K$3&amp;'Funnel setup'!$K$4&amp;'Funnel setup'!$K$6,".",IF(A4907=".",1,A4907+1))</f>
        <v>.</v>
      </c>
      <c r="B4908" s="244" t="str">
        <f t="shared" si="76"/>
        <v/>
      </c>
    </row>
    <row r="4909" spans="1:2" x14ac:dyDescent="0.2">
      <c r="A4909" t="str">
        <f>IF(C4909&amp;G4909&amp;D4909&lt;&gt;'Funnel setup'!$K$3&amp;'Funnel setup'!$K$4&amp;'Funnel setup'!$K$6,".",IF(A4908=".",1,A4908+1))</f>
        <v>.</v>
      </c>
      <c r="B4909" s="244" t="str">
        <f t="shared" si="76"/>
        <v/>
      </c>
    </row>
    <row r="4910" spans="1:2" x14ac:dyDescent="0.2">
      <c r="A4910" t="str">
        <f>IF(C4910&amp;G4910&amp;D4910&lt;&gt;'Funnel setup'!$K$3&amp;'Funnel setup'!$K$4&amp;'Funnel setup'!$K$6,".",IF(A4909=".",1,A4909+1))</f>
        <v>.</v>
      </c>
      <c r="B4910" s="244" t="str">
        <f t="shared" si="76"/>
        <v/>
      </c>
    </row>
    <row r="4911" spans="1:2" x14ac:dyDescent="0.2">
      <c r="A4911" t="str">
        <f>IF(C4911&amp;G4911&amp;D4911&lt;&gt;'Funnel setup'!$K$3&amp;'Funnel setup'!$K$4&amp;'Funnel setup'!$K$6,".",IF(A4910=".",1,A4910+1))</f>
        <v>.</v>
      </c>
      <c r="B4911" s="244" t="str">
        <f t="shared" si="76"/>
        <v/>
      </c>
    </row>
    <row r="4912" spans="1:2" x14ac:dyDescent="0.2">
      <c r="A4912" t="str">
        <f>IF(C4912&amp;G4912&amp;D4912&lt;&gt;'Funnel setup'!$K$3&amp;'Funnel setup'!$K$4&amp;'Funnel setup'!$K$6,".",IF(A4911=".",1,A4911+1))</f>
        <v>.</v>
      </c>
      <c r="B4912" s="244" t="str">
        <f t="shared" si="76"/>
        <v/>
      </c>
    </row>
    <row r="4913" spans="1:2" x14ac:dyDescent="0.2">
      <c r="A4913" t="str">
        <f>IF(C4913&amp;G4913&amp;D4913&lt;&gt;'Funnel setup'!$K$3&amp;'Funnel setup'!$K$4&amp;'Funnel setup'!$K$6,".",IF(A4912=".",1,A4912+1))</f>
        <v>.</v>
      </c>
      <c r="B4913" s="244" t="str">
        <f t="shared" si="76"/>
        <v/>
      </c>
    </row>
    <row r="4914" spans="1:2" x14ac:dyDescent="0.2">
      <c r="A4914" t="str">
        <f>IF(C4914&amp;G4914&amp;D4914&lt;&gt;'Funnel setup'!$K$3&amp;'Funnel setup'!$K$4&amp;'Funnel setup'!$K$6,".",IF(A4913=".",1,A4913+1))</f>
        <v>.</v>
      </c>
      <c r="B4914" s="244" t="str">
        <f t="shared" si="76"/>
        <v/>
      </c>
    </row>
    <row r="4915" spans="1:2" x14ac:dyDescent="0.2">
      <c r="A4915" t="str">
        <f>IF(C4915&amp;G4915&amp;D4915&lt;&gt;'Funnel setup'!$K$3&amp;'Funnel setup'!$K$4&amp;'Funnel setup'!$K$6,".",IF(A4914=".",1,A4914+1))</f>
        <v>.</v>
      </c>
      <c r="B4915" s="244" t="str">
        <f t="shared" si="76"/>
        <v/>
      </c>
    </row>
    <row r="4916" spans="1:2" x14ac:dyDescent="0.2">
      <c r="A4916" t="str">
        <f>IF(C4916&amp;G4916&amp;D4916&lt;&gt;'Funnel setup'!$K$3&amp;'Funnel setup'!$K$4&amp;'Funnel setup'!$K$6,".",IF(A4915=".",1,A4915+1))</f>
        <v>.</v>
      </c>
      <c r="B4916" s="244" t="str">
        <f t="shared" si="76"/>
        <v/>
      </c>
    </row>
    <row r="4917" spans="1:2" x14ac:dyDescent="0.2">
      <c r="A4917" t="str">
        <f>IF(C4917&amp;G4917&amp;D4917&lt;&gt;'Funnel setup'!$K$3&amp;'Funnel setup'!$K$4&amp;'Funnel setup'!$K$6,".",IF(A4916=".",1,A4916+1))</f>
        <v>.</v>
      </c>
      <c r="B4917" s="244" t="str">
        <f t="shared" si="76"/>
        <v/>
      </c>
    </row>
    <row r="4918" spans="1:2" x14ac:dyDescent="0.2">
      <c r="A4918" t="str">
        <f>IF(C4918&amp;G4918&amp;D4918&lt;&gt;'Funnel setup'!$K$3&amp;'Funnel setup'!$K$4&amp;'Funnel setup'!$K$6,".",IF(A4917=".",1,A4917+1))</f>
        <v>.</v>
      </c>
      <c r="B4918" s="244" t="str">
        <f t="shared" si="76"/>
        <v/>
      </c>
    </row>
    <row r="4919" spans="1:2" x14ac:dyDescent="0.2">
      <c r="A4919" t="str">
        <f>IF(C4919&amp;G4919&amp;D4919&lt;&gt;'Funnel setup'!$K$3&amp;'Funnel setup'!$K$4&amp;'Funnel setup'!$K$6,".",IF(A4918=".",1,A4918+1))</f>
        <v>.</v>
      </c>
      <c r="B4919" s="244" t="str">
        <f t="shared" si="76"/>
        <v/>
      </c>
    </row>
    <row r="4920" spans="1:2" x14ac:dyDescent="0.2">
      <c r="A4920" t="str">
        <f>IF(C4920&amp;G4920&amp;D4920&lt;&gt;'Funnel setup'!$K$3&amp;'Funnel setup'!$K$4&amp;'Funnel setup'!$K$6,".",IF(A4919=".",1,A4919+1))</f>
        <v>.</v>
      </c>
      <c r="B4920" s="244" t="str">
        <f t="shared" si="76"/>
        <v/>
      </c>
    </row>
    <row r="4921" spans="1:2" x14ac:dyDescent="0.2">
      <c r="A4921" t="str">
        <f>IF(C4921&amp;G4921&amp;D4921&lt;&gt;'Funnel setup'!$K$3&amp;'Funnel setup'!$K$4&amp;'Funnel setup'!$K$6,".",IF(A4920=".",1,A4920+1))</f>
        <v>.</v>
      </c>
      <c r="B4921" s="244" t="str">
        <f t="shared" si="76"/>
        <v/>
      </c>
    </row>
    <row r="4922" spans="1:2" x14ac:dyDescent="0.2">
      <c r="A4922" t="str">
        <f>IF(C4922&amp;G4922&amp;D4922&lt;&gt;'Funnel setup'!$K$3&amp;'Funnel setup'!$K$4&amp;'Funnel setup'!$K$6,".",IF(A4921=".",1,A4921+1))</f>
        <v>.</v>
      </c>
      <c r="B4922" s="244" t="str">
        <f t="shared" si="76"/>
        <v/>
      </c>
    </row>
    <row r="4923" spans="1:2" x14ac:dyDescent="0.2">
      <c r="A4923" t="str">
        <f>IF(C4923&amp;G4923&amp;D4923&lt;&gt;'Funnel setup'!$K$3&amp;'Funnel setup'!$K$4&amp;'Funnel setup'!$K$6,".",IF(A4922=".",1,A4922+1))</f>
        <v>.</v>
      </c>
      <c r="B4923" s="244" t="str">
        <f t="shared" si="76"/>
        <v/>
      </c>
    </row>
    <row r="4924" spans="1:2" x14ac:dyDescent="0.2">
      <c r="A4924" t="str">
        <f>IF(C4924&amp;G4924&amp;D4924&lt;&gt;'Funnel setup'!$K$3&amp;'Funnel setup'!$K$4&amp;'Funnel setup'!$K$6,".",IF(A4923=".",1,A4923+1))</f>
        <v>.</v>
      </c>
      <c r="B4924" s="244" t="str">
        <f t="shared" si="76"/>
        <v/>
      </c>
    </row>
    <row r="4925" spans="1:2" x14ac:dyDescent="0.2">
      <c r="A4925" t="str">
        <f>IF(C4925&amp;G4925&amp;D4925&lt;&gt;'Funnel setup'!$K$3&amp;'Funnel setup'!$K$4&amp;'Funnel setup'!$K$6,".",IF(A4924=".",1,A4924+1))</f>
        <v>.</v>
      </c>
      <c r="B4925" s="244" t="str">
        <f t="shared" si="76"/>
        <v/>
      </c>
    </row>
    <row r="4926" spans="1:2" x14ac:dyDescent="0.2">
      <c r="A4926" t="str">
        <f>IF(C4926&amp;G4926&amp;D4926&lt;&gt;'Funnel setup'!$K$3&amp;'Funnel setup'!$K$4&amp;'Funnel setup'!$K$6,".",IF(A4925=".",1,A4925+1))</f>
        <v>.</v>
      </c>
      <c r="B4926" s="244" t="str">
        <f t="shared" si="76"/>
        <v/>
      </c>
    </row>
    <row r="4927" spans="1:2" x14ac:dyDescent="0.2">
      <c r="A4927" t="str">
        <f>IF(C4927&amp;G4927&amp;D4927&lt;&gt;'Funnel setup'!$K$3&amp;'Funnel setup'!$K$4&amp;'Funnel setup'!$K$6,".",IF(A4926=".",1,A4926+1))</f>
        <v>.</v>
      </c>
      <c r="B4927" s="244" t="str">
        <f t="shared" si="76"/>
        <v/>
      </c>
    </row>
    <row r="4928" spans="1:2" x14ac:dyDescent="0.2">
      <c r="A4928" t="str">
        <f>IF(C4928&amp;G4928&amp;D4928&lt;&gt;'Funnel setup'!$K$3&amp;'Funnel setup'!$K$4&amp;'Funnel setup'!$K$6,".",IF(A4927=".",1,A4927+1))</f>
        <v>.</v>
      </c>
      <c r="B4928" s="244" t="str">
        <f t="shared" si="76"/>
        <v/>
      </c>
    </row>
    <row r="4929" spans="1:2" x14ac:dyDescent="0.2">
      <c r="A4929" t="str">
        <f>IF(C4929&amp;G4929&amp;D4929&lt;&gt;'Funnel setup'!$K$3&amp;'Funnel setup'!$K$4&amp;'Funnel setup'!$K$6,".",IF(A4928=".",1,A4928+1))</f>
        <v>.</v>
      </c>
      <c r="B4929" s="244" t="str">
        <f t="shared" si="76"/>
        <v/>
      </c>
    </row>
    <row r="4930" spans="1:2" x14ac:dyDescent="0.2">
      <c r="A4930" t="str">
        <f>IF(C4930&amp;G4930&amp;D4930&lt;&gt;'Funnel setup'!$K$3&amp;'Funnel setup'!$K$4&amp;'Funnel setup'!$K$6,".",IF(A4929=".",1,A4929+1))</f>
        <v>.</v>
      </c>
      <c r="B4930" s="244" t="str">
        <f t="shared" ref="B4930:B4993" si="77">C4930&amp;D4930&amp;F4930&amp;G4930</f>
        <v/>
      </c>
    </row>
    <row r="4931" spans="1:2" x14ac:dyDescent="0.2">
      <c r="A4931" t="str">
        <f>IF(C4931&amp;G4931&amp;D4931&lt;&gt;'Funnel setup'!$K$3&amp;'Funnel setup'!$K$4&amp;'Funnel setup'!$K$6,".",IF(A4930=".",1,A4930+1))</f>
        <v>.</v>
      </c>
      <c r="B4931" s="244" t="str">
        <f t="shared" si="77"/>
        <v/>
      </c>
    </row>
    <row r="4932" spans="1:2" x14ac:dyDescent="0.2">
      <c r="A4932" t="str">
        <f>IF(C4932&amp;G4932&amp;D4932&lt;&gt;'Funnel setup'!$K$3&amp;'Funnel setup'!$K$4&amp;'Funnel setup'!$K$6,".",IF(A4931=".",1,A4931+1))</f>
        <v>.</v>
      </c>
      <c r="B4932" s="244" t="str">
        <f t="shared" si="77"/>
        <v/>
      </c>
    </row>
    <row r="4933" spans="1:2" x14ac:dyDescent="0.2">
      <c r="A4933" t="str">
        <f>IF(C4933&amp;G4933&amp;D4933&lt;&gt;'Funnel setup'!$K$3&amp;'Funnel setup'!$K$4&amp;'Funnel setup'!$K$6,".",IF(A4932=".",1,A4932+1))</f>
        <v>.</v>
      </c>
      <c r="B4933" s="244" t="str">
        <f t="shared" si="77"/>
        <v/>
      </c>
    </row>
    <row r="4934" spans="1:2" x14ac:dyDescent="0.2">
      <c r="A4934" t="str">
        <f>IF(C4934&amp;G4934&amp;D4934&lt;&gt;'Funnel setup'!$K$3&amp;'Funnel setup'!$K$4&amp;'Funnel setup'!$K$6,".",IF(A4933=".",1,A4933+1))</f>
        <v>.</v>
      </c>
      <c r="B4934" s="244" t="str">
        <f t="shared" si="77"/>
        <v/>
      </c>
    </row>
    <row r="4935" spans="1:2" x14ac:dyDescent="0.2">
      <c r="A4935" t="str">
        <f>IF(C4935&amp;G4935&amp;D4935&lt;&gt;'Funnel setup'!$K$3&amp;'Funnel setup'!$K$4&amp;'Funnel setup'!$K$6,".",IF(A4934=".",1,A4934+1))</f>
        <v>.</v>
      </c>
      <c r="B4935" s="244" t="str">
        <f t="shared" si="77"/>
        <v/>
      </c>
    </row>
    <row r="4936" spans="1:2" x14ac:dyDescent="0.2">
      <c r="A4936" t="str">
        <f>IF(C4936&amp;G4936&amp;D4936&lt;&gt;'Funnel setup'!$K$3&amp;'Funnel setup'!$K$4&amp;'Funnel setup'!$K$6,".",IF(A4935=".",1,A4935+1))</f>
        <v>.</v>
      </c>
      <c r="B4936" s="244" t="str">
        <f t="shared" si="77"/>
        <v/>
      </c>
    </row>
    <row r="4937" spans="1:2" x14ac:dyDescent="0.2">
      <c r="A4937" t="str">
        <f>IF(C4937&amp;G4937&amp;D4937&lt;&gt;'Funnel setup'!$K$3&amp;'Funnel setup'!$K$4&amp;'Funnel setup'!$K$6,".",IF(A4936=".",1,A4936+1))</f>
        <v>.</v>
      </c>
      <c r="B4937" s="244" t="str">
        <f t="shared" si="77"/>
        <v/>
      </c>
    </row>
    <row r="4938" spans="1:2" x14ac:dyDescent="0.2">
      <c r="A4938" t="str">
        <f>IF(C4938&amp;G4938&amp;D4938&lt;&gt;'Funnel setup'!$K$3&amp;'Funnel setup'!$K$4&amp;'Funnel setup'!$K$6,".",IF(A4937=".",1,A4937+1))</f>
        <v>.</v>
      </c>
      <c r="B4938" s="244" t="str">
        <f t="shared" si="77"/>
        <v/>
      </c>
    </row>
    <row r="4939" spans="1:2" x14ac:dyDescent="0.2">
      <c r="A4939" t="str">
        <f>IF(C4939&amp;G4939&amp;D4939&lt;&gt;'Funnel setup'!$K$3&amp;'Funnel setup'!$K$4&amp;'Funnel setup'!$K$6,".",IF(A4938=".",1,A4938+1))</f>
        <v>.</v>
      </c>
      <c r="B4939" s="244" t="str">
        <f t="shared" si="77"/>
        <v/>
      </c>
    </row>
    <row r="4940" spans="1:2" x14ac:dyDescent="0.2">
      <c r="A4940" t="str">
        <f>IF(C4940&amp;G4940&amp;D4940&lt;&gt;'Funnel setup'!$K$3&amp;'Funnel setup'!$K$4&amp;'Funnel setup'!$K$6,".",IF(A4939=".",1,A4939+1))</f>
        <v>.</v>
      </c>
      <c r="B4940" s="244" t="str">
        <f t="shared" si="77"/>
        <v/>
      </c>
    </row>
    <row r="4941" spans="1:2" x14ac:dyDescent="0.2">
      <c r="A4941" t="str">
        <f>IF(C4941&amp;G4941&amp;D4941&lt;&gt;'Funnel setup'!$K$3&amp;'Funnel setup'!$K$4&amp;'Funnel setup'!$K$6,".",IF(A4940=".",1,A4940+1))</f>
        <v>.</v>
      </c>
      <c r="B4941" s="244" t="str">
        <f t="shared" si="77"/>
        <v/>
      </c>
    </row>
    <row r="4942" spans="1:2" x14ac:dyDescent="0.2">
      <c r="A4942" t="str">
        <f>IF(C4942&amp;G4942&amp;D4942&lt;&gt;'Funnel setup'!$K$3&amp;'Funnel setup'!$K$4&amp;'Funnel setup'!$K$6,".",IF(A4941=".",1,A4941+1))</f>
        <v>.</v>
      </c>
      <c r="B4942" s="244" t="str">
        <f t="shared" si="77"/>
        <v/>
      </c>
    </row>
    <row r="4943" spans="1:2" x14ac:dyDescent="0.2">
      <c r="A4943" t="str">
        <f>IF(C4943&amp;G4943&amp;D4943&lt;&gt;'Funnel setup'!$K$3&amp;'Funnel setup'!$K$4&amp;'Funnel setup'!$K$6,".",IF(A4942=".",1,A4942+1))</f>
        <v>.</v>
      </c>
      <c r="B4943" s="244" t="str">
        <f t="shared" si="77"/>
        <v/>
      </c>
    </row>
    <row r="4944" spans="1:2" x14ac:dyDescent="0.2">
      <c r="A4944" t="str">
        <f>IF(C4944&amp;G4944&amp;D4944&lt;&gt;'Funnel setup'!$K$3&amp;'Funnel setup'!$K$4&amp;'Funnel setup'!$K$6,".",IF(A4943=".",1,A4943+1))</f>
        <v>.</v>
      </c>
      <c r="B4944" s="244" t="str">
        <f t="shared" si="77"/>
        <v/>
      </c>
    </row>
    <row r="4945" spans="1:2" x14ac:dyDescent="0.2">
      <c r="A4945" t="str">
        <f>IF(C4945&amp;G4945&amp;D4945&lt;&gt;'Funnel setup'!$K$3&amp;'Funnel setup'!$K$4&amp;'Funnel setup'!$K$6,".",IF(A4944=".",1,A4944+1))</f>
        <v>.</v>
      </c>
      <c r="B4945" s="244" t="str">
        <f t="shared" si="77"/>
        <v/>
      </c>
    </row>
    <row r="4946" spans="1:2" x14ac:dyDescent="0.2">
      <c r="A4946" t="str">
        <f>IF(C4946&amp;G4946&amp;D4946&lt;&gt;'Funnel setup'!$K$3&amp;'Funnel setup'!$K$4&amp;'Funnel setup'!$K$6,".",IF(A4945=".",1,A4945+1))</f>
        <v>.</v>
      </c>
      <c r="B4946" s="244" t="str">
        <f t="shared" si="77"/>
        <v/>
      </c>
    </row>
    <row r="4947" spans="1:2" x14ac:dyDescent="0.2">
      <c r="A4947" t="str">
        <f>IF(C4947&amp;G4947&amp;D4947&lt;&gt;'Funnel setup'!$K$3&amp;'Funnel setup'!$K$4&amp;'Funnel setup'!$K$6,".",IF(A4946=".",1,A4946+1))</f>
        <v>.</v>
      </c>
      <c r="B4947" s="244" t="str">
        <f t="shared" si="77"/>
        <v/>
      </c>
    </row>
    <row r="4948" spans="1:2" x14ac:dyDescent="0.2">
      <c r="A4948" t="str">
        <f>IF(C4948&amp;G4948&amp;D4948&lt;&gt;'Funnel setup'!$K$3&amp;'Funnel setup'!$K$4&amp;'Funnel setup'!$K$6,".",IF(A4947=".",1,A4947+1))</f>
        <v>.</v>
      </c>
      <c r="B4948" s="244" t="str">
        <f t="shared" si="77"/>
        <v/>
      </c>
    </row>
    <row r="4949" spans="1:2" x14ac:dyDescent="0.2">
      <c r="A4949" t="str">
        <f>IF(C4949&amp;G4949&amp;D4949&lt;&gt;'Funnel setup'!$K$3&amp;'Funnel setup'!$K$4&amp;'Funnel setup'!$K$6,".",IF(A4948=".",1,A4948+1))</f>
        <v>.</v>
      </c>
      <c r="B4949" s="244" t="str">
        <f t="shared" si="77"/>
        <v/>
      </c>
    </row>
    <row r="4950" spans="1:2" x14ac:dyDescent="0.2">
      <c r="A4950" t="str">
        <f>IF(C4950&amp;G4950&amp;D4950&lt;&gt;'Funnel setup'!$K$3&amp;'Funnel setup'!$K$4&amp;'Funnel setup'!$K$6,".",IF(A4949=".",1,A4949+1))</f>
        <v>.</v>
      </c>
      <c r="B4950" s="244" t="str">
        <f t="shared" si="77"/>
        <v/>
      </c>
    </row>
    <row r="4951" spans="1:2" x14ac:dyDescent="0.2">
      <c r="A4951" t="str">
        <f>IF(C4951&amp;G4951&amp;D4951&lt;&gt;'Funnel setup'!$K$3&amp;'Funnel setup'!$K$4&amp;'Funnel setup'!$K$6,".",IF(A4950=".",1,A4950+1))</f>
        <v>.</v>
      </c>
      <c r="B4951" s="244" t="str">
        <f t="shared" si="77"/>
        <v/>
      </c>
    </row>
    <row r="4952" spans="1:2" x14ac:dyDescent="0.2">
      <c r="A4952" t="str">
        <f>IF(C4952&amp;G4952&amp;D4952&lt;&gt;'Funnel setup'!$K$3&amp;'Funnel setup'!$K$4&amp;'Funnel setup'!$K$6,".",IF(A4951=".",1,A4951+1))</f>
        <v>.</v>
      </c>
      <c r="B4952" s="244" t="str">
        <f t="shared" si="77"/>
        <v/>
      </c>
    </row>
    <row r="4953" spans="1:2" x14ac:dyDescent="0.2">
      <c r="A4953" t="str">
        <f>IF(C4953&amp;G4953&amp;D4953&lt;&gt;'Funnel setup'!$K$3&amp;'Funnel setup'!$K$4&amp;'Funnel setup'!$K$6,".",IF(A4952=".",1,A4952+1))</f>
        <v>.</v>
      </c>
      <c r="B4953" s="244" t="str">
        <f t="shared" si="77"/>
        <v/>
      </c>
    </row>
    <row r="4954" spans="1:2" x14ac:dyDescent="0.2">
      <c r="A4954" t="str">
        <f>IF(C4954&amp;G4954&amp;D4954&lt;&gt;'Funnel setup'!$K$3&amp;'Funnel setup'!$K$4&amp;'Funnel setup'!$K$6,".",IF(A4953=".",1,A4953+1))</f>
        <v>.</v>
      </c>
      <c r="B4954" s="244" t="str">
        <f t="shared" si="77"/>
        <v/>
      </c>
    </row>
    <row r="4955" spans="1:2" x14ac:dyDescent="0.2">
      <c r="A4955" t="str">
        <f>IF(C4955&amp;G4955&amp;D4955&lt;&gt;'Funnel setup'!$K$3&amp;'Funnel setup'!$K$4&amp;'Funnel setup'!$K$6,".",IF(A4954=".",1,A4954+1))</f>
        <v>.</v>
      </c>
      <c r="B4955" s="244" t="str">
        <f t="shared" si="77"/>
        <v/>
      </c>
    </row>
    <row r="4956" spans="1:2" x14ac:dyDescent="0.2">
      <c r="A4956" t="str">
        <f>IF(C4956&amp;G4956&amp;D4956&lt;&gt;'Funnel setup'!$K$3&amp;'Funnel setup'!$K$4&amp;'Funnel setup'!$K$6,".",IF(A4955=".",1,A4955+1))</f>
        <v>.</v>
      </c>
      <c r="B4956" s="244" t="str">
        <f t="shared" si="77"/>
        <v/>
      </c>
    </row>
    <row r="4957" spans="1:2" x14ac:dyDescent="0.2">
      <c r="A4957" t="str">
        <f>IF(C4957&amp;G4957&amp;D4957&lt;&gt;'Funnel setup'!$K$3&amp;'Funnel setup'!$K$4&amp;'Funnel setup'!$K$6,".",IF(A4956=".",1,A4956+1))</f>
        <v>.</v>
      </c>
      <c r="B4957" s="244" t="str">
        <f t="shared" si="77"/>
        <v/>
      </c>
    </row>
    <row r="4958" spans="1:2" x14ac:dyDescent="0.2">
      <c r="A4958" t="str">
        <f>IF(C4958&amp;G4958&amp;D4958&lt;&gt;'Funnel setup'!$K$3&amp;'Funnel setup'!$K$4&amp;'Funnel setup'!$K$6,".",IF(A4957=".",1,A4957+1))</f>
        <v>.</v>
      </c>
      <c r="B4958" s="244" t="str">
        <f t="shared" si="77"/>
        <v/>
      </c>
    </row>
    <row r="4959" spans="1:2" x14ac:dyDescent="0.2">
      <c r="A4959" t="str">
        <f>IF(C4959&amp;G4959&amp;D4959&lt;&gt;'Funnel setup'!$K$3&amp;'Funnel setup'!$K$4&amp;'Funnel setup'!$K$6,".",IF(A4958=".",1,A4958+1))</f>
        <v>.</v>
      </c>
      <c r="B4959" s="244" t="str">
        <f t="shared" si="77"/>
        <v/>
      </c>
    </row>
    <row r="4960" spans="1:2" x14ac:dyDescent="0.2">
      <c r="A4960" t="str">
        <f>IF(C4960&amp;G4960&amp;D4960&lt;&gt;'Funnel setup'!$K$3&amp;'Funnel setup'!$K$4&amp;'Funnel setup'!$K$6,".",IF(A4959=".",1,A4959+1))</f>
        <v>.</v>
      </c>
      <c r="B4960" s="244" t="str">
        <f t="shared" si="77"/>
        <v/>
      </c>
    </row>
    <row r="4961" spans="1:2" x14ac:dyDescent="0.2">
      <c r="A4961" t="str">
        <f>IF(C4961&amp;G4961&amp;D4961&lt;&gt;'Funnel setup'!$K$3&amp;'Funnel setup'!$K$4&amp;'Funnel setup'!$K$6,".",IF(A4960=".",1,A4960+1))</f>
        <v>.</v>
      </c>
      <c r="B4961" s="244" t="str">
        <f t="shared" si="77"/>
        <v/>
      </c>
    </row>
    <row r="4962" spans="1:2" x14ac:dyDescent="0.2">
      <c r="A4962" t="str">
        <f>IF(C4962&amp;G4962&amp;D4962&lt;&gt;'Funnel setup'!$K$3&amp;'Funnel setup'!$K$4&amp;'Funnel setup'!$K$6,".",IF(A4961=".",1,A4961+1))</f>
        <v>.</v>
      </c>
      <c r="B4962" s="244" t="str">
        <f t="shared" si="77"/>
        <v/>
      </c>
    </row>
    <row r="4963" spans="1:2" x14ac:dyDescent="0.2">
      <c r="A4963" t="str">
        <f>IF(C4963&amp;G4963&amp;D4963&lt;&gt;'Funnel setup'!$K$3&amp;'Funnel setup'!$K$4&amp;'Funnel setup'!$K$6,".",IF(A4962=".",1,A4962+1))</f>
        <v>.</v>
      </c>
      <c r="B4963" s="244" t="str">
        <f t="shared" si="77"/>
        <v/>
      </c>
    </row>
    <row r="4964" spans="1:2" x14ac:dyDescent="0.2">
      <c r="A4964" t="str">
        <f>IF(C4964&amp;G4964&amp;D4964&lt;&gt;'Funnel setup'!$K$3&amp;'Funnel setup'!$K$4&amp;'Funnel setup'!$K$6,".",IF(A4963=".",1,A4963+1))</f>
        <v>.</v>
      </c>
      <c r="B4964" s="244" t="str">
        <f t="shared" si="77"/>
        <v/>
      </c>
    </row>
    <row r="4965" spans="1:2" x14ac:dyDescent="0.2">
      <c r="A4965" t="str">
        <f>IF(C4965&amp;G4965&amp;D4965&lt;&gt;'Funnel setup'!$K$3&amp;'Funnel setup'!$K$4&amp;'Funnel setup'!$K$6,".",IF(A4964=".",1,A4964+1))</f>
        <v>.</v>
      </c>
      <c r="B4965" s="244" t="str">
        <f t="shared" si="77"/>
        <v/>
      </c>
    </row>
    <row r="4966" spans="1:2" x14ac:dyDescent="0.2">
      <c r="A4966" t="str">
        <f>IF(C4966&amp;G4966&amp;D4966&lt;&gt;'Funnel setup'!$K$3&amp;'Funnel setup'!$K$4&amp;'Funnel setup'!$K$6,".",IF(A4965=".",1,A4965+1))</f>
        <v>.</v>
      </c>
      <c r="B4966" s="244" t="str">
        <f t="shared" si="77"/>
        <v/>
      </c>
    </row>
    <row r="4967" spans="1:2" x14ac:dyDescent="0.2">
      <c r="A4967" t="str">
        <f>IF(C4967&amp;G4967&amp;D4967&lt;&gt;'Funnel setup'!$K$3&amp;'Funnel setup'!$K$4&amp;'Funnel setup'!$K$6,".",IF(A4966=".",1,A4966+1))</f>
        <v>.</v>
      </c>
      <c r="B4967" s="244" t="str">
        <f t="shared" si="77"/>
        <v/>
      </c>
    </row>
    <row r="4968" spans="1:2" x14ac:dyDescent="0.2">
      <c r="A4968" t="str">
        <f>IF(C4968&amp;G4968&amp;D4968&lt;&gt;'Funnel setup'!$K$3&amp;'Funnel setup'!$K$4&amp;'Funnel setup'!$K$6,".",IF(A4967=".",1,A4967+1))</f>
        <v>.</v>
      </c>
      <c r="B4968" s="244" t="str">
        <f t="shared" si="77"/>
        <v/>
      </c>
    </row>
    <row r="4969" spans="1:2" x14ac:dyDescent="0.2">
      <c r="A4969" t="str">
        <f>IF(C4969&amp;G4969&amp;D4969&lt;&gt;'Funnel setup'!$K$3&amp;'Funnel setup'!$K$4&amp;'Funnel setup'!$K$6,".",IF(A4968=".",1,A4968+1))</f>
        <v>.</v>
      </c>
      <c r="B4969" s="244" t="str">
        <f t="shared" si="77"/>
        <v/>
      </c>
    </row>
    <row r="4970" spans="1:2" x14ac:dyDescent="0.2">
      <c r="A4970" t="str">
        <f>IF(C4970&amp;G4970&amp;D4970&lt;&gt;'Funnel setup'!$K$3&amp;'Funnel setup'!$K$4&amp;'Funnel setup'!$K$6,".",IF(A4969=".",1,A4969+1))</f>
        <v>.</v>
      </c>
      <c r="B4970" s="244" t="str">
        <f t="shared" si="77"/>
        <v/>
      </c>
    </row>
    <row r="4971" spans="1:2" x14ac:dyDescent="0.2">
      <c r="A4971" t="str">
        <f>IF(C4971&amp;G4971&amp;D4971&lt;&gt;'Funnel setup'!$K$3&amp;'Funnel setup'!$K$4&amp;'Funnel setup'!$K$6,".",IF(A4970=".",1,A4970+1))</f>
        <v>.</v>
      </c>
      <c r="B4971" s="244" t="str">
        <f t="shared" si="77"/>
        <v/>
      </c>
    </row>
    <row r="4972" spans="1:2" x14ac:dyDescent="0.2">
      <c r="A4972" t="str">
        <f>IF(C4972&amp;G4972&amp;D4972&lt;&gt;'Funnel setup'!$K$3&amp;'Funnel setup'!$K$4&amp;'Funnel setup'!$K$6,".",IF(A4971=".",1,A4971+1))</f>
        <v>.</v>
      </c>
      <c r="B4972" s="244" t="str">
        <f t="shared" si="77"/>
        <v/>
      </c>
    </row>
    <row r="4973" spans="1:2" x14ac:dyDescent="0.2">
      <c r="A4973" t="str">
        <f>IF(C4973&amp;G4973&amp;D4973&lt;&gt;'Funnel setup'!$K$3&amp;'Funnel setup'!$K$4&amp;'Funnel setup'!$K$6,".",IF(A4972=".",1,A4972+1))</f>
        <v>.</v>
      </c>
      <c r="B4973" s="244" t="str">
        <f t="shared" si="77"/>
        <v/>
      </c>
    </row>
    <row r="4974" spans="1:2" x14ac:dyDescent="0.2">
      <c r="A4974" t="str">
        <f>IF(C4974&amp;G4974&amp;D4974&lt;&gt;'Funnel setup'!$K$3&amp;'Funnel setup'!$K$4&amp;'Funnel setup'!$K$6,".",IF(A4973=".",1,A4973+1))</f>
        <v>.</v>
      </c>
      <c r="B4974" s="244" t="str">
        <f t="shared" si="77"/>
        <v/>
      </c>
    </row>
    <row r="4975" spans="1:2" x14ac:dyDescent="0.2">
      <c r="A4975" t="str">
        <f>IF(C4975&amp;G4975&amp;D4975&lt;&gt;'Funnel setup'!$K$3&amp;'Funnel setup'!$K$4&amp;'Funnel setup'!$K$6,".",IF(A4974=".",1,A4974+1))</f>
        <v>.</v>
      </c>
      <c r="B4975" s="244" t="str">
        <f t="shared" si="77"/>
        <v/>
      </c>
    </row>
    <row r="4976" spans="1:2" x14ac:dyDescent="0.2">
      <c r="A4976" t="str">
        <f>IF(C4976&amp;G4976&amp;D4976&lt;&gt;'Funnel setup'!$K$3&amp;'Funnel setup'!$K$4&amp;'Funnel setup'!$K$6,".",IF(A4975=".",1,A4975+1))</f>
        <v>.</v>
      </c>
      <c r="B4976" s="244" t="str">
        <f t="shared" si="77"/>
        <v/>
      </c>
    </row>
    <row r="4977" spans="1:2" x14ac:dyDescent="0.2">
      <c r="A4977" t="str">
        <f>IF(C4977&amp;G4977&amp;D4977&lt;&gt;'Funnel setup'!$K$3&amp;'Funnel setup'!$K$4&amp;'Funnel setup'!$K$6,".",IF(A4976=".",1,A4976+1))</f>
        <v>.</v>
      </c>
      <c r="B4977" s="244" t="str">
        <f t="shared" si="77"/>
        <v/>
      </c>
    </row>
    <row r="4978" spans="1:2" x14ac:dyDescent="0.2">
      <c r="A4978" t="str">
        <f>IF(C4978&amp;G4978&amp;D4978&lt;&gt;'Funnel setup'!$K$3&amp;'Funnel setup'!$K$4&amp;'Funnel setup'!$K$6,".",IF(A4977=".",1,A4977+1))</f>
        <v>.</v>
      </c>
      <c r="B4978" s="244" t="str">
        <f t="shared" si="77"/>
        <v/>
      </c>
    </row>
    <row r="4979" spans="1:2" x14ac:dyDescent="0.2">
      <c r="A4979" t="str">
        <f>IF(C4979&amp;G4979&amp;D4979&lt;&gt;'Funnel setup'!$K$3&amp;'Funnel setup'!$K$4&amp;'Funnel setup'!$K$6,".",IF(A4978=".",1,A4978+1))</f>
        <v>.</v>
      </c>
      <c r="B4979" s="244" t="str">
        <f t="shared" si="77"/>
        <v/>
      </c>
    </row>
    <row r="4980" spans="1:2" x14ac:dyDescent="0.2">
      <c r="A4980" t="str">
        <f>IF(C4980&amp;G4980&amp;D4980&lt;&gt;'Funnel setup'!$K$3&amp;'Funnel setup'!$K$4&amp;'Funnel setup'!$K$6,".",IF(A4979=".",1,A4979+1))</f>
        <v>.</v>
      </c>
      <c r="B4980" s="244" t="str">
        <f t="shared" si="77"/>
        <v/>
      </c>
    </row>
    <row r="4981" spans="1:2" x14ac:dyDescent="0.2">
      <c r="A4981" t="str">
        <f>IF(C4981&amp;G4981&amp;D4981&lt;&gt;'Funnel setup'!$K$3&amp;'Funnel setup'!$K$4&amp;'Funnel setup'!$K$6,".",IF(A4980=".",1,A4980+1))</f>
        <v>.</v>
      </c>
      <c r="B4981" s="244" t="str">
        <f t="shared" si="77"/>
        <v/>
      </c>
    </row>
    <row r="4982" spans="1:2" x14ac:dyDescent="0.2">
      <c r="A4982" t="str">
        <f>IF(C4982&amp;G4982&amp;D4982&lt;&gt;'Funnel setup'!$K$3&amp;'Funnel setup'!$K$4&amp;'Funnel setup'!$K$6,".",IF(A4981=".",1,A4981+1))</f>
        <v>.</v>
      </c>
      <c r="B4982" s="244" t="str">
        <f t="shared" si="77"/>
        <v/>
      </c>
    </row>
    <row r="4983" spans="1:2" x14ac:dyDescent="0.2">
      <c r="A4983" t="str">
        <f>IF(C4983&amp;G4983&amp;D4983&lt;&gt;'Funnel setup'!$K$3&amp;'Funnel setup'!$K$4&amp;'Funnel setup'!$K$6,".",IF(A4982=".",1,A4982+1))</f>
        <v>.</v>
      </c>
      <c r="B4983" s="244" t="str">
        <f t="shared" si="77"/>
        <v/>
      </c>
    </row>
    <row r="4984" spans="1:2" x14ac:dyDescent="0.2">
      <c r="A4984" t="str">
        <f>IF(C4984&amp;G4984&amp;D4984&lt;&gt;'Funnel setup'!$K$3&amp;'Funnel setup'!$K$4&amp;'Funnel setup'!$K$6,".",IF(A4983=".",1,A4983+1))</f>
        <v>.</v>
      </c>
      <c r="B4984" s="244" t="str">
        <f t="shared" si="77"/>
        <v/>
      </c>
    </row>
    <row r="4985" spans="1:2" x14ac:dyDescent="0.2">
      <c r="A4985" t="str">
        <f>IF(C4985&amp;G4985&amp;D4985&lt;&gt;'Funnel setup'!$K$3&amp;'Funnel setup'!$K$4&amp;'Funnel setup'!$K$6,".",IF(A4984=".",1,A4984+1))</f>
        <v>.</v>
      </c>
      <c r="B4985" s="244" t="str">
        <f t="shared" si="77"/>
        <v/>
      </c>
    </row>
    <row r="4986" spans="1:2" x14ac:dyDescent="0.2">
      <c r="A4986" t="str">
        <f>IF(C4986&amp;G4986&amp;D4986&lt;&gt;'Funnel setup'!$K$3&amp;'Funnel setup'!$K$4&amp;'Funnel setup'!$K$6,".",IF(A4985=".",1,A4985+1))</f>
        <v>.</v>
      </c>
      <c r="B4986" s="244" t="str">
        <f t="shared" si="77"/>
        <v/>
      </c>
    </row>
    <row r="4987" spans="1:2" x14ac:dyDescent="0.2">
      <c r="A4987" t="str">
        <f>IF(C4987&amp;G4987&amp;D4987&lt;&gt;'Funnel setup'!$K$3&amp;'Funnel setup'!$K$4&amp;'Funnel setup'!$K$6,".",IF(A4986=".",1,A4986+1))</f>
        <v>.</v>
      </c>
      <c r="B4987" s="244" t="str">
        <f t="shared" si="77"/>
        <v/>
      </c>
    </row>
    <row r="4988" spans="1:2" x14ac:dyDescent="0.2">
      <c r="A4988" t="str">
        <f>IF(C4988&amp;G4988&amp;D4988&lt;&gt;'Funnel setup'!$K$3&amp;'Funnel setup'!$K$4&amp;'Funnel setup'!$K$6,".",IF(A4987=".",1,A4987+1))</f>
        <v>.</v>
      </c>
      <c r="B4988" s="244" t="str">
        <f t="shared" si="77"/>
        <v/>
      </c>
    </row>
    <row r="4989" spans="1:2" x14ac:dyDescent="0.2">
      <c r="A4989" t="str">
        <f>IF(C4989&amp;G4989&amp;D4989&lt;&gt;'Funnel setup'!$K$3&amp;'Funnel setup'!$K$4&amp;'Funnel setup'!$K$6,".",IF(A4988=".",1,A4988+1))</f>
        <v>.</v>
      </c>
      <c r="B4989" s="244" t="str">
        <f t="shared" si="77"/>
        <v/>
      </c>
    </row>
    <row r="4990" spans="1:2" x14ac:dyDescent="0.2">
      <c r="A4990" t="str">
        <f>IF(C4990&amp;G4990&amp;D4990&lt;&gt;'Funnel setup'!$K$3&amp;'Funnel setup'!$K$4&amp;'Funnel setup'!$K$6,".",IF(A4989=".",1,A4989+1))</f>
        <v>.</v>
      </c>
      <c r="B4990" s="244" t="str">
        <f t="shared" si="77"/>
        <v/>
      </c>
    </row>
    <row r="4991" spans="1:2" x14ac:dyDescent="0.2">
      <c r="A4991" t="str">
        <f>IF(C4991&amp;G4991&amp;D4991&lt;&gt;'Funnel setup'!$K$3&amp;'Funnel setup'!$K$4&amp;'Funnel setup'!$K$6,".",IF(A4990=".",1,A4990+1))</f>
        <v>.</v>
      </c>
      <c r="B4991" s="244" t="str">
        <f t="shared" si="77"/>
        <v/>
      </c>
    </row>
    <row r="4992" spans="1:2" x14ac:dyDescent="0.2">
      <c r="A4992" t="str">
        <f>IF(C4992&amp;G4992&amp;D4992&lt;&gt;'Funnel setup'!$K$3&amp;'Funnel setup'!$K$4&amp;'Funnel setup'!$K$6,".",IF(A4991=".",1,A4991+1))</f>
        <v>.</v>
      </c>
      <c r="B4992" s="244" t="str">
        <f t="shared" si="77"/>
        <v/>
      </c>
    </row>
    <row r="4993" spans="1:2" x14ac:dyDescent="0.2">
      <c r="A4993" t="str">
        <f>IF(C4993&amp;G4993&amp;D4993&lt;&gt;'Funnel setup'!$K$3&amp;'Funnel setup'!$K$4&amp;'Funnel setup'!$K$6,".",IF(A4992=".",1,A4992+1))</f>
        <v>.</v>
      </c>
      <c r="B4993" s="244" t="str">
        <f t="shared" si="77"/>
        <v/>
      </c>
    </row>
    <row r="4994" spans="1:2" x14ac:dyDescent="0.2">
      <c r="A4994" t="str">
        <f>IF(C4994&amp;G4994&amp;D4994&lt;&gt;'Funnel setup'!$K$3&amp;'Funnel setup'!$K$4&amp;'Funnel setup'!$K$6,".",IF(A4993=".",1,A4993+1))</f>
        <v>.</v>
      </c>
      <c r="B4994" s="244" t="str">
        <f t="shared" ref="B4994:B5057" si="78">C4994&amp;D4994&amp;F4994&amp;G4994</f>
        <v/>
      </c>
    </row>
    <row r="4995" spans="1:2" x14ac:dyDescent="0.2">
      <c r="A4995" t="str">
        <f>IF(C4995&amp;G4995&amp;D4995&lt;&gt;'Funnel setup'!$K$3&amp;'Funnel setup'!$K$4&amp;'Funnel setup'!$K$6,".",IF(A4994=".",1,A4994+1))</f>
        <v>.</v>
      </c>
      <c r="B4995" s="244" t="str">
        <f t="shared" si="78"/>
        <v/>
      </c>
    </row>
    <row r="4996" spans="1:2" x14ac:dyDescent="0.2">
      <c r="A4996" t="str">
        <f>IF(C4996&amp;G4996&amp;D4996&lt;&gt;'Funnel setup'!$K$3&amp;'Funnel setup'!$K$4&amp;'Funnel setup'!$K$6,".",IF(A4995=".",1,A4995+1))</f>
        <v>.</v>
      </c>
      <c r="B4996" s="244" t="str">
        <f t="shared" si="78"/>
        <v/>
      </c>
    </row>
    <row r="4997" spans="1:2" x14ac:dyDescent="0.2">
      <c r="A4997" t="str">
        <f>IF(C4997&amp;G4997&amp;D4997&lt;&gt;'Funnel setup'!$K$3&amp;'Funnel setup'!$K$4&amp;'Funnel setup'!$K$6,".",IF(A4996=".",1,A4996+1))</f>
        <v>.</v>
      </c>
      <c r="B4997" s="244" t="str">
        <f t="shared" si="78"/>
        <v/>
      </c>
    </row>
    <row r="4998" spans="1:2" x14ac:dyDescent="0.2">
      <c r="A4998" t="str">
        <f>IF(C4998&amp;G4998&amp;D4998&lt;&gt;'Funnel setup'!$K$3&amp;'Funnel setup'!$K$4&amp;'Funnel setup'!$K$6,".",IF(A4997=".",1,A4997+1))</f>
        <v>.</v>
      </c>
      <c r="B4998" s="244" t="str">
        <f t="shared" si="78"/>
        <v/>
      </c>
    </row>
    <row r="4999" spans="1:2" x14ac:dyDescent="0.2">
      <c r="A4999" t="str">
        <f>IF(C4999&amp;G4999&amp;D4999&lt;&gt;'Funnel setup'!$K$3&amp;'Funnel setup'!$K$4&amp;'Funnel setup'!$K$6,".",IF(A4998=".",1,A4998+1))</f>
        <v>.</v>
      </c>
      <c r="B4999" s="244" t="str">
        <f t="shared" si="78"/>
        <v/>
      </c>
    </row>
    <row r="5000" spans="1:2" x14ac:dyDescent="0.2">
      <c r="A5000" t="str">
        <f>IF(C5000&amp;G5000&amp;D5000&lt;&gt;'Funnel setup'!$K$3&amp;'Funnel setup'!$K$4&amp;'Funnel setup'!$K$6,".",IF(A4999=".",1,A4999+1))</f>
        <v>.</v>
      </c>
      <c r="B5000" s="244" t="str">
        <f t="shared" si="78"/>
        <v/>
      </c>
    </row>
    <row r="5001" spans="1:2" x14ac:dyDescent="0.2">
      <c r="A5001" t="str">
        <f>IF(C5001&amp;G5001&amp;D5001&lt;&gt;'Funnel setup'!$K$3&amp;'Funnel setup'!$K$4&amp;'Funnel setup'!$K$6,".",IF(A5000=".",1,A5000+1))</f>
        <v>.</v>
      </c>
      <c r="B5001" s="244" t="str">
        <f t="shared" si="78"/>
        <v/>
      </c>
    </row>
    <row r="5002" spans="1:2" x14ac:dyDescent="0.2">
      <c r="A5002" t="str">
        <f>IF(C5002&amp;G5002&amp;D5002&lt;&gt;'Funnel setup'!$K$3&amp;'Funnel setup'!$K$4&amp;'Funnel setup'!$K$6,".",IF(A5001=".",1,A5001+1))</f>
        <v>.</v>
      </c>
      <c r="B5002" s="244" t="str">
        <f t="shared" si="78"/>
        <v/>
      </c>
    </row>
    <row r="5003" spans="1:2" x14ac:dyDescent="0.2">
      <c r="A5003" t="str">
        <f>IF(C5003&amp;G5003&amp;D5003&lt;&gt;'Funnel setup'!$K$3&amp;'Funnel setup'!$K$4&amp;'Funnel setup'!$K$6,".",IF(A5002=".",1,A5002+1))</f>
        <v>.</v>
      </c>
      <c r="B5003" s="244" t="str">
        <f t="shared" si="78"/>
        <v/>
      </c>
    </row>
    <row r="5004" spans="1:2" x14ac:dyDescent="0.2">
      <c r="A5004" t="str">
        <f>IF(C5004&amp;G5004&amp;D5004&lt;&gt;'Funnel setup'!$K$3&amp;'Funnel setup'!$K$4&amp;'Funnel setup'!$K$6,".",IF(A5003=".",1,A5003+1))</f>
        <v>.</v>
      </c>
      <c r="B5004" s="244" t="str">
        <f t="shared" si="78"/>
        <v/>
      </c>
    </row>
    <row r="5005" spans="1:2" x14ac:dyDescent="0.2">
      <c r="A5005" t="str">
        <f>IF(C5005&amp;G5005&amp;D5005&lt;&gt;'Funnel setup'!$K$3&amp;'Funnel setup'!$K$4&amp;'Funnel setup'!$K$6,".",IF(A5004=".",1,A5004+1))</f>
        <v>.</v>
      </c>
      <c r="B5005" s="244" t="str">
        <f t="shared" si="78"/>
        <v/>
      </c>
    </row>
    <row r="5006" spans="1:2" x14ac:dyDescent="0.2">
      <c r="A5006" t="str">
        <f>IF(C5006&amp;G5006&amp;D5006&lt;&gt;'Funnel setup'!$K$3&amp;'Funnel setup'!$K$4&amp;'Funnel setup'!$K$6,".",IF(A5005=".",1,A5005+1))</f>
        <v>.</v>
      </c>
      <c r="B5006" s="244" t="str">
        <f t="shared" si="78"/>
        <v/>
      </c>
    </row>
    <row r="5007" spans="1:2" x14ac:dyDescent="0.2">
      <c r="A5007" t="str">
        <f>IF(C5007&amp;G5007&amp;D5007&lt;&gt;'Funnel setup'!$K$3&amp;'Funnel setup'!$K$4&amp;'Funnel setup'!$K$6,".",IF(A5006=".",1,A5006+1))</f>
        <v>.</v>
      </c>
      <c r="B5007" s="244" t="str">
        <f t="shared" si="78"/>
        <v/>
      </c>
    </row>
    <row r="5008" spans="1:2" x14ac:dyDescent="0.2">
      <c r="A5008" t="str">
        <f>IF(C5008&amp;G5008&amp;D5008&lt;&gt;'Funnel setup'!$K$3&amp;'Funnel setup'!$K$4&amp;'Funnel setup'!$K$6,".",IF(A5007=".",1,A5007+1))</f>
        <v>.</v>
      </c>
      <c r="B5008" s="244" t="str">
        <f t="shared" si="78"/>
        <v/>
      </c>
    </row>
    <row r="5009" spans="1:2" x14ac:dyDescent="0.2">
      <c r="A5009" t="str">
        <f>IF(C5009&amp;G5009&amp;D5009&lt;&gt;'Funnel setup'!$K$3&amp;'Funnel setup'!$K$4&amp;'Funnel setup'!$K$6,".",IF(A5008=".",1,A5008+1))</f>
        <v>.</v>
      </c>
      <c r="B5009" s="244" t="str">
        <f t="shared" si="78"/>
        <v/>
      </c>
    </row>
    <row r="5010" spans="1:2" x14ac:dyDescent="0.2">
      <c r="A5010" t="str">
        <f>IF(C5010&amp;G5010&amp;D5010&lt;&gt;'Funnel setup'!$K$3&amp;'Funnel setup'!$K$4&amp;'Funnel setup'!$K$6,".",IF(A5009=".",1,A5009+1))</f>
        <v>.</v>
      </c>
      <c r="B5010" s="244" t="str">
        <f t="shared" si="78"/>
        <v/>
      </c>
    </row>
    <row r="5011" spans="1:2" x14ac:dyDescent="0.2">
      <c r="A5011" t="str">
        <f>IF(C5011&amp;G5011&amp;D5011&lt;&gt;'Funnel setup'!$K$3&amp;'Funnel setup'!$K$4&amp;'Funnel setup'!$K$6,".",IF(A5010=".",1,A5010+1))</f>
        <v>.</v>
      </c>
      <c r="B5011" s="244" t="str">
        <f t="shared" si="78"/>
        <v/>
      </c>
    </row>
    <row r="5012" spans="1:2" x14ac:dyDescent="0.2">
      <c r="A5012" t="str">
        <f>IF(C5012&amp;G5012&amp;D5012&lt;&gt;'Funnel setup'!$K$3&amp;'Funnel setup'!$K$4&amp;'Funnel setup'!$K$6,".",IF(A5011=".",1,A5011+1))</f>
        <v>.</v>
      </c>
      <c r="B5012" s="244" t="str">
        <f t="shared" si="78"/>
        <v/>
      </c>
    </row>
    <row r="5013" spans="1:2" x14ac:dyDescent="0.2">
      <c r="A5013" t="str">
        <f>IF(C5013&amp;G5013&amp;D5013&lt;&gt;'Funnel setup'!$K$3&amp;'Funnel setup'!$K$4&amp;'Funnel setup'!$K$6,".",IF(A5012=".",1,A5012+1))</f>
        <v>.</v>
      </c>
      <c r="B5013" s="244" t="str">
        <f t="shared" si="78"/>
        <v/>
      </c>
    </row>
    <row r="5014" spans="1:2" x14ac:dyDescent="0.2">
      <c r="A5014" t="str">
        <f>IF(C5014&amp;G5014&amp;D5014&lt;&gt;'Funnel setup'!$K$3&amp;'Funnel setup'!$K$4&amp;'Funnel setup'!$K$6,".",IF(A5013=".",1,A5013+1))</f>
        <v>.</v>
      </c>
      <c r="B5014" s="244" t="str">
        <f t="shared" si="78"/>
        <v/>
      </c>
    </row>
    <row r="5015" spans="1:2" x14ac:dyDescent="0.2">
      <c r="A5015" t="str">
        <f>IF(C5015&amp;G5015&amp;D5015&lt;&gt;'Funnel setup'!$K$3&amp;'Funnel setup'!$K$4&amp;'Funnel setup'!$K$6,".",IF(A5014=".",1,A5014+1))</f>
        <v>.</v>
      </c>
      <c r="B5015" s="244" t="str">
        <f t="shared" si="78"/>
        <v/>
      </c>
    </row>
    <row r="5016" spans="1:2" x14ac:dyDescent="0.2">
      <c r="A5016" t="str">
        <f>IF(C5016&amp;G5016&amp;D5016&lt;&gt;'Funnel setup'!$K$3&amp;'Funnel setup'!$K$4&amp;'Funnel setup'!$K$6,".",IF(A5015=".",1,A5015+1))</f>
        <v>.</v>
      </c>
      <c r="B5016" s="244" t="str">
        <f t="shared" si="78"/>
        <v/>
      </c>
    </row>
    <row r="5017" spans="1:2" x14ac:dyDescent="0.2">
      <c r="A5017" t="str">
        <f>IF(C5017&amp;G5017&amp;D5017&lt;&gt;'Funnel setup'!$K$3&amp;'Funnel setup'!$K$4&amp;'Funnel setup'!$K$6,".",IF(A5016=".",1,A5016+1))</f>
        <v>.</v>
      </c>
      <c r="B5017" s="244" t="str">
        <f t="shared" si="78"/>
        <v/>
      </c>
    </row>
    <row r="5018" spans="1:2" x14ac:dyDescent="0.2">
      <c r="A5018" t="str">
        <f>IF(C5018&amp;G5018&amp;D5018&lt;&gt;'Funnel setup'!$K$3&amp;'Funnel setup'!$K$4&amp;'Funnel setup'!$K$6,".",IF(A5017=".",1,A5017+1))</f>
        <v>.</v>
      </c>
      <c r="B5018" s="244" t="str">
        <f t="shared" si="78"/>
        <v/>
      </c>
    </row>
    <row r="5019" spans="1:2" x14ac:dyDescent="0.2">
      <c r="A5019" t="str">
        <f>IF(C5019&amp;G5019&amp;D5019&lt;&gt;'Funnel setup'!$K$3&amp;'Funnel setup'!$K$4&amp;'Funnel setup'!$K$6,".",IF(A5018=".",1,A5018+1))</f>
        <v>.</v>
      </c>
      <c r="B5019" s="244" t="str">
        <f t="shared" si="78"/>
        <v/>
      </c>
    </row>
    <row r="5020" spans="1:2" x14ac:dyDescent="0.2">
      <c r="A5020" t="str">
        <f>IF(C5020&amp;G5020&amp;D5020&lt;&gt;'Funnel setup'!$K$3&amp;'Funnel setup'!$K$4&amp;'Funnel setup'!$K$6,".",IF(A5019=".",1,A5019+1))</f>
        <v>.</v>
      </c>
      <c r="B5020" s="244" t="str">
        <f t="shared" si="78"/>
        <v/>
      </c>
    </row>
    <row r="5021" spans="1:2" x14ac:dyDescent="0.2">
      <c r="A5021" t="str">
        <f>IF(C5021&amp;G5021&amp;D5021&lt;&gt;'Funnel setup'!$K$3&amp;'Funnel setup'!$K$4&amp;'Funnel setup'!$K$6,".",IF(A5020=".",1,A5020+1))</f>
        <v>.</v>
      </c>
      <c r="B5021" s="244" t="str">
        <f t="shared" si="78"/>
        <v/>
      </c>
    </row>
    <row r="5022" spans="1:2" x14ac:dyDescent="0.2">
      <c r="A5022" t="str">
        <f>IF(C5022&amp;G5022&amp;D5022&lt;&gt;'Funnel setup'!$K$3&amp;'Funnel setup'!$K$4&amp;'Funnel setup'!$K$6,".",IF(A5021=".",1,A5021+1))</f>
        <v>.</v>
      </c>
      <c r="B5022" s="244" t="str">
        <f t="shared" si="78"/>
        <v/>
      </c>
    </row>
    <row r="5023" spans="1:2" x14ac:dyDescent="0.2">
      <c r="A5023" t="str">
        <f>IF(C5023&amp;G5023&amp;D5023&lt;&gt;'Funnel setup'!$K$3&amp;'Funnel setup'!$K$4&amp;'Funnel setup'!$K$6,".",IF(A5022=".",1,A5022+1))</f>
        <v>.</v>
      </c>
      <c r="B5023" s="244" t="str">
        <f t="shared" si="78"/>
        <v/>
      </c>
    </row>
    <row r="5024" spans="1:2" x14ac:dyDescent="0.2">
      <c r="A5024" t="str">
        <f>IF(C5024&amp;G5024&amp;D5024&lt;&gt;'Funnel setup'!$K$3&amp;'Funnel setup'!$K$4&amp;'Funnel setup'!$K$6,".",IF(A5023=".",1,A5023+1))</f>
        <v>.</v>
      </c>
      <c r="B5024" s="244" t="str">
        <f t="shared" si="78"/>
        <v/>
      </c>
    </row>
    <row r="5025" spans="1:2" x14ac:dyDescent="0.2">
      <c r="A5025" t="str">
        <f>IF(C5025&amp;G5025&amp;D5025&lt;&gt;'Funnel setup'!$K$3&amp;'Funnel setup'!$K$4&amp;'Funnel setup'!$K$6,".",IF(A5024=".",1,A5024+1))</f>
        <v>.</v>
      </c>
      <c r="B5025" s="244" t="str">
        <f t="shared" si="78"/>
        <v/>
      </c>
    </row>
    <row r="5026" spans="1:2" x14ac:dyDescent="0.2">
      <c r="A5026" t="str">
        <f>IF(C5026&amp;G5026&amp;D5026&lt;&gt;'Funnel setup'!$K$3&amp;'Funnel setup'!$K$4&amp;'Funnel setup'!$K$6,".",IF(A5025=".",1,A5025+1))</f>
        <v>.</v>
      </c>
      <c r="B5026" s="244" t="str">
        <f t="shared" si="78"/>
        <v/>
      </c>
    </row>
    <row r="5027" spans="1:2" x14ac:dyDescent="0.2">
      <c r="A5027" t="str">
        <f>IF(C5027&amp;G5027&amp;D5027&lt;&gt;'Funnel setup'!$K$3&amp;'Funnel setup'!$K$4&amp;'Funnel setup'!$K$6,".",IF(A5026=".",1,A5026+1))</f>
        <v>.</v>
      </c>
      <c r="B5027" s="244" t="str">
        <f t="shared" si="78"/>
        <v/>
      </c>
    </row>
    <row r="5028" spans="1:2" x14ac:dyDescent="0.2">
      <c r="A5028" t="str">
        <f>IF(C5028&amp;G5028&amp;D5028&lt;&gt;'Funnel setup'!$K$3&amp;'Funnel setup'!$K$4&amp;'Funnel setup'!$K$6,".",IF(A5027=".",1,A5027+1))</f>
        <v>.</v>
      </c>
      <c r="B5028" s="244" t="str">
        <f t="shared" si="78"/>
        <v/>
      </c>
    </row>
    <row r="5029" spans="1:2" x14ac:dyDescent="0.2">
      <c r="A5029" t="str">
        <f>IF(C5029&amp;G5029&amp;D5029&lt;&gt;'Funnel setup'!$K$3&amp;'Funnel setup'!$K$4&amp;'Funnel setup'!$K$6,".",IF(A5028=".",1,A5028+1))</f>
        <v>.</v>
      </c>
      <c r="B5029" s="244" t="str">
        <f t="shared" si="78"/>
        <v/>
      </c>
    </row>
    <row r="5030" spans="1:2" x14ac:dyDescent="0.2">
      <c r="A5030" t="str">
        <f>IF(C5030&amp;G5030&amp;D5030&lt;&gt;'Funnel setup'!$K$3&amp;'Funnel setup'!$K$4&amp;'Funnel setup'!$K$6,".",IF(A5029=".",1,A5029+1))</f>
        <v>.</v>
      </c>
      <c r="B5030" s="244" t="str">
        <f t="shared" si="78"/>
        <v/>
      </c>
    </row>
    <row r="5031" spans="1:2" x14ac:dyDescent="0.2">
      <c r="A5031" t="str">
        <f>IF(C5031&amp;G5031&amp;D5031&lt;&gt;'Funnel setup'!$K$3&amp;'Funnel setup'!$K$4&amp;'Funnel setup'!$K$6,".",IF(A5030=".",1,A5030+1))</f>
        <v>.</v>
      </c>
      <c r="B5031" s="244" t="str">
        <f t="shared" si="78"/>
        <v/>
      </c>
    </row>
    <row r="5032" spans="1:2" x14ac:dyDescent="0.2">
      <c r="A5032" t="str">
        <f>IF(C5032&amp;G5032&amp;D5032&lt;&gt;'Funnel setup'!$K$3&amp;'Funnel setup'!$K$4&amp;'Funnel setup'!$K$6,".",IF(A5031=".",1,A5031+1))</f>
        <v>.</v>
      </c>
      <c r="B5032" s="244" t="str">
        <f t="shared" si="78"/>
        <v/>
      </c>
    </row>
    <row r="5033" spans="1:2" x14ac:dyDescent="0.2">
      <c r="A5033" t="str">
        <f>IF(C5033&amp;G5033&amp;D5033&lt;&gt;'Funnel setup'!$K$3&amp;'Funnel setup'!$K$4&amp;'Funnel setup'!$K$6,".",IF(A5032=".",1,A5032+1))</f>
        <v>.</v>
      </c>
      <c r="B5033" s="244" t="str">
        <f t="shared" si="78"/>
        <v/>
      </c>
    </row>
    <row r="5034" spans="1:2" x14ac:dyDescent="0.2">
      <c r="A5034" t="str">
        <f>IF(C5034&amp;G5034&amp;D5034&lt;&gt;'Funnel setup'!$K$3&amp;'Funnel setup'!$K$4&amp;'Funnel setup'!$K$6,".",IF(A5033=".",1,A5033+1))</f>
        <v>.</v>
      </c>
      <c r="B5034" s="244" t="str">
        <f t="shared" si="78"/>
        <v/>
      </c>
    </row>
    <row r="5035" spans="1:2" x14ac:dyDescent="0.2">
      <c r="A5035" t="str">
        <f>IF(C5035&amp;G5035&amp;D5035&lt;&gt;'Funnel setup'!$K$3&amp;'Funnel setup'!$K$4&amp;'Funnel setup'!$K$6,".",IF(A5034=".",1,A5034+1))</f>
        <v>.</v>
      </c>
      <c r="B5035" s="244" t="str">
        <f t="shared" si="78"/>
        <v/>
      </c>
    </row>
    <row r="5036" spans="1:2" x14ac:dyDescent="0.2">
      <c r="A5036" t="str">
        <f>IF(C5036&amp;G5036&amp;D5036&lt;&gt;'Funnel setup'!$K$3&amp;'Funnel setup'!$K$4&amp;'Funnel setup'!$K$6,".",IF(A5035=".",1,A5035+1))</f>
        <v>.</v>
      </c>
      <c r="B5036" s="244" t="str">
        <f t="shared" si="78"/>
        <v/>
      </c>
    </row>
    <row r="5037" spans="1:2" x14ac:dyDescent="0.2">
      <c r="A5037" t="str">
        <f>IF(C5037&amp;G5037&amp;D5037&lt;&gt;'Funnel setup'!$K$3&amp;'Funnel setup'!$K$4&amp;'Funnel setup'!$K$6,".",IF(A5036=".",1,A5036+1))</f>
        <v>.</v>
      </c>
      <c r="B5037" s="244" t="str">
        <f t="shared" si="78"/>
        <v/>
      </c>
    </row>
    <row r="5038" spans="1:2" x14ac:dyDescent="0.2">
      <c r="A5038" t="str">
        <f>IF(C5038&amp;G5038&amp;D5038&lt;&gt;'Funnel setup'!$K$3&amp;'Funnel setup'!$K$4&amp;'Funnel setup'!$K$6,".",IF(A5037=".",1,A5037+1))</f>
        <v>.</v>
      </c>
      <c r="B5038" s="244" t="str">
        <f t="shared" si="78"/>
        <v/>
      </c>
    </row>
    <row r="5039" spans="1:2" x14ac:dyDescent="0.2">
      <c r="A5039" t="str">
        <f>IF(C5039&amp;G5039&amp;D5039&lt;&gt;'Funnel setup'!$K$3&amp;'Funnel setup'!$K$4&amp;'Funnel setup'!$K$6,".",IF(A5038=".",1,A5038+1))</f>
        <v>.</v>
      </c>
      <c r="B5039" s="244" t="str">
        <f t="shared" si="78"/>
        <v/>
      </c>
    </row>
    <row r="5040" spans="1:2" x14ac:dyDescent="0.2">
      <c r="A5040" t="str">
        <f>IF(C5040&amp;G5040&amp;D5040&lt;&gt;'Funnel setup'!$K$3&amp;'Funnel setup'!$K$4&amp;'Funnel setup'!$K$6,".",IF(A5039=".",1,A5039+1))</f>
        <v>.</v>
      </c>
      <c r="B5040" s="244" t="str">
        <f t="shared" si="78"/>
        <v/>
      </c>
    </row>
    <row r="5041" spans="1:2" x14ac:dyDescent="0.2">
      <c r="A5041" t="str">
        <f>IF(C5041&amp;G5041&amp;D5041&lt;&gt;'Funnel setup'!$K$3&amp;'Funnel setup'!$K$4&amp;'Funnel setup'!$K$6,".",IF(A5040=".",1,A5040+1))</f>
        <v>.</v>
      </c>
      <c r="B5041" s="244" t="str">
        <f t="shared" si="78"/>
        <v/>
      </c>
    </row>
    <row r="5042" spans="1:2" x14ac:dyDescent="0.2">
      <c r="A5042" t="str">
        <f>IF(C5042&amp;G5042&amp;D5042&lt;&gt;'Funnel setup'!$K$3&amp;'Funnel setup'!$K$4&amp;'Funnel setup'!$K$6,".",IF(A5041=".",1,A5041+1))</f>
        <v>.</v>
      </c>
      <c r="B5042" s="244" t="str">
        <f t="shared" si="78"/>
        <v/>
      </c>
    </row>
    <row r="5043" spans="1:2" x14ac:dyDescent="0.2">
      <c r="A5043" t="str">
        <f>IF(C5043&amp;G5043&amp;D5043&lt;&gt;'Funnel setup'!$K$3&amp;'Funnel setup'!$K$4&amp;'Funnel setup'!$K$6,".",IF(A5042=".",1,A5042+1))</f>
        <v>.</v>
      </c>
      <c r="B5043" s="244" t="str">
        <f t="shared" si="78"/>
        <v/>
      </c>
    </row>
    <row r="5044" spans="1:2" x14ac:dyDescent="0.2">
      <c r="A5044" t="str">
        <f>IF(C5044&amp;G5044&amp;D5044&lt;&gt;'Funnel setup'!$K$3&amp;'Funnel setup'!$K$4&amp;'Funnel setup'!$K$6,".",IF(A5043=".",1,A5043+1))</f>
        <v>.</v>
      </c>
      <c r="B5044" s="244" t="str">
        <f t="shared" si="78"/>
        <v/>
      </c>
    </row>
    <row r="5045" spans="1:2" x14ac:dyDescent="0.2">
      <c r="A5045" t="str">
        <f>IF(C5045&amp;G5045&amp;D5045&lt;&gt;'Funnel setup'!$K$3&amp;'Funnel setup'!$K$4&amp;'Funnel setup'!$K$6,".",IF(A5044=".",1,A5044+1))</f>
        <v>.</v>
      </c>
      <c r="B5045" s="244" t="str">
        <f t="shared" si="78"/>
        <v/>
      </c>
    </row>
    <row r="5046" spans="1:2" x14ac:dyDescent="0.2">
      <c r="A5046" t="str">
        <f>IF(C5046&amp;G5046&amp;D5046&lt;&gt;'Funnel setup'!$K$3&amp;'Funnel setup'!$K$4&amp;'Funnel setup'!$K$6,".",IF(A5045=".",1,A5045+1))</f>
        <v>.</v>
      </c>
      <c r="B5046" s="244" t="str">
        <f t="shared" si="78"/>
        <v/>
      </c>
    </row>
    <row r="5047" spans="1:2" x14ac:dyDescent="0.2">
      <c r="A5047" t="str">
        <f>IF(C5047&amp;G5047&amp;D5047&lt;&gt;'Funnel setup'!$K$3&amp;'Funnel setup'!$K$4&amp;'Funnel setup'!$K$6,".",IF(A5046=".",1,A5046+1))</f>
        <v>.</v>
      </c>
      <c r="B5047" s="244" t="str">
        <f t="shared" si="78"/>
        <v/>
      </c>
    </row>
    <row r="5048" spans="1:2" x14ac:dyDescent="0.2">
      <c r="A5048" t="str">
        <f>IF(C5048&amp;G5048&amp;D5048&lt;&gt;'Funnel setup'!$K$3&amp;'Funnel setup'!$K$4&amp;'Funnel setup'!$K$6,".",IF(A5047=".",1,A5047+1))</f>
        <v>.</v>
      </c>
      <c r="B5048" s="244" t="str">
        <f t="shared" si="78"/>
        <v/>
      </c>
    </row>
    <row r="5049" spans="1:2" x14ac:dyDescent="0.2">
      <c r="A5049" t="str">
        <f>IF(C5049&amp;G5049&amp;D5049&lt;&gt;'Funnel setup'!$K$3&amp;'Funnel setup'!$K$4&amp;'Funnel setup'!$K$6,".",IF(A5048=".",1,A5048+1))</f>
        <v>.</v>
      </c>
      <c r="B5049" s="244" t="str">
        <f t="shared" si="78"/>
        <v/>
      </c>
    </row>
    <row r="5050" spans="1:2" x14ac:dyDescent="0.2">
      <c r="A5050" t="str">
        <f>IF(C5050&amp;G5050&amp;D5050&lt;&gt;'Funnel setup'!$K$3&amp;'Funnel setup'!$K$4&amp;'Funnel setup'!$K$6,".",IF(A5049=".",1,A5049+1))</f>
        <v>.</v>
      </c>
      <c r="B5050" s="244" t="str">
        <f t="shared" si="78"/>
        <v/>
      </c>
    </row>
    <row r="5051" spans="1:2" x14ac:dyDescent="0.2">
      <c r="A5051" t="str">
        <f>IF(C5051&amp;G5051&amp;D5051&lt;&gt;'Funnel setup'!$K$3&amp;'Funnel setup'!$K$4&amp;'Funnel setup'!$K$6,".",IF(A5050=".",1,A5050+1))</f>
        <v>.</v>
      </c>
      <c r="B5051" s="244" t="str">
        <f t="shared" si="78"/>
        <v/>
      </c>
    </row>
    <row r="5052" spans="1:2" x14ac:dyDescent="0.2">
      <c r="A5052" t="str">
        <f>IF(C5052&amp;G5052&amp;D5052&lt;&gt;'Funnel setup'!$K$3&amp;'Funnel setup'!$K$4&amp;'Funnel setup'!$K$6,".",IF(A5051=".",1,A5051+1))</f>
        <v>.</v>
      </c>
      <c r="B5052" s="244" t="str">
        <f t="shared" si="78"/>
        <v/>
      </c>
    </row>
    <row r="5053" spans="1:2" x14ac:dyDescent="0.2">
      <c r="A5053" t="str">
        <f>IF(C5053&amp;G5053&amp;D5053&lt;&gt;'Funnel setup'!$K$3&amp;'Funnel setup'!$K$4&amp;'Funnel setup'!$K$6,".",IF(A5052=".",1,A5052+1))</f>
        <v>.</v>
      </c>
      <c r="B5053" s="244" t="str">
        <f t="shared" si="78"/>
        <v/>
      </c>
    </row>
    <row r="5054" spans="1:2" x14ac:dyDescent="0.2">
      <c r="A5054" t="str">
        <f>IF(C5054&amp;G5054&amp;D5054&lt;&gt;'Funnel setup'!$K$3&amp;'Funnel setup'!$K$4&amp;'Funnel setup'!$K$6,".",IF(A5053=".",1,A5053+1))</f>
        <v>.</v>
      </c>
      <c r="B5054" s="244" t="str">
        <f t="shared" si="78"/>
        <v/>
      </c>
    </row>
    <row r="5055" spans="1:2" x14ac:dyDescent="0.2">
      <c r="A5055" t="str">
        <f>IF(C5055&amp;G5055&amp;D5055&lt;&gt;'Funnel setup'!$K$3&amp;'Funnel setup'!$K$4&amp;'Funnel setup'!$K$6,".",IF(A5054=".",1,A5054+1))</f>
        <v>.</v>
      </c>
      <c r="B5055" s="244" t="str">
        <f t="shared" si="78"/>
        <v/>
      </c>
    </row>
    <row r="5056" spans="1:2" x14ac:dyDescent="0.2">
      <c r="A5056" t="str">
        <f>IF(C5056&amp;G5056&amp;D5056&lt;&gt;'Funnel setup'!$K$3&amp;'Funnel setup'!$K$4&amp;'Funnel setup'!$K$6,".",IF(A5055=".",1,A5055+1))</f>
        <v>.</v>
      </c>
      <c r="B5056" s="244" t="str">
        <f t="shared" si="78"/>
        <v/>
      </c>
    </row>
    <row r="5057" spans="1:2" x14ac:dyDescent="0.2">
      <c r="A5057" t="str">
        <f>IF(C5057&amp;G5057&amp;D5057&lt;&gt;'Funnel setup'!$K$3&amp;'Funnel setup'!$K$4&amp;'Funnel setup'!$K$6,".",IF(A5056=".",1,A5056+1))</f>
        <v>.</v>
      </c>
      <c r="B5057" s="244" t="str">
        <f t="shared" si="78"/>
        <v/>
      </c>
    </row>
    <row r="5058" spans="1:2" x14ac:dyDescent="0.2">
      <c r="A5058" t="str">
        <f>IF(C5058&amp;G5058&amp;D5058&lt;&gt;'Funnel setup'!$K$3&amp;'Funnel setup'!$K$4&amp;'Funnel setup'!$K$6,".",IF(A5057=".",1,A5057+1))</f>
        <v>.</v>
      </c>
      <c r="B5058" s="244" t="str">
        <f t="shared" ref="B5058:B5121" si="79">C5058&amp;D5058&amp;F5058&amp;G5058</f>
        <v/>
      </c>
    </row>
    <row r="5059" spans="1:2" x14ac:dyDescent="0.2">
      <c r="A5059" t="str">
        <f>IF(C5059&amp;G5059&amp;D5059&lt;&gt;'Funnel setup'!$K$3&amp;'Funnel setup'!$K$4&amp;'Funnel setup'!$K$6,".",IF(A5058=".",1,A5058+1))</f>
        <v>.</v>
      </c>
      <c r="B5059" s="244" t="str">
        <f t="shared" si="79"/>
        <v/>
      </c>
    </row>
    <row r="5060" spans="1:2" x14ac:dyDescent="0.2">
      <c r="A5060" t="str">
        <f>IF(C5060&amp;G5060&amp;D5060&lt;&gt;'Funnel setup'!$K$3&amp;'Funnel setup'!$K$4&amp;'Funnel setup'!$K$6,".",IF(A5059=".",1,A5059+1))</f>
        <v>.</v>
      </c>
      <c r="B5060" s="244" t="str">
        <f t="shared" si="79"/>
        <v/>
      </c>
    </row>
    <row r="5061" spans="1:2" x14ac:dyDescent="0.2">
      <c r="A5061" t="str">
        <f>IF(C5061&amp;G5061&amp;D5061&lt;&gt;'Funnel setup'!$K$3&amp;'Funnel setup'!$K$4&amp;'Funnel setup'!$K$6,".",IF(A5060=".",1,A5060+1))</f>
        <v>.</v>
      </c>
      <c r="B5061" s="244" t="str">
        <f t="shared" si="79"/>
        <v/>
      </c>
    </row>
    <row r="5062" spans="1:2" x14ac:dyDescent="0.2">
      <c r="A5062" t="str">
        <f>IF(C5062&amp;G5062&amp;D5062&lt;&gt;'Funnel setup'!$K$3&amp;'Funnel setup'!$K$4&amp;'Funnel setup'!$K$6,".",IF(A5061=".",1,A5061+1))</f>
        <v>.</v>
      </c>
      <c r="B5062" s="244" t="str">
        <f t="shared" si="79"/>
        <v/>
      </c>
    </row>
    <row r="5063" spans="1:2" x14ac:dyDescent="0.2">
      <c r="A5063" t="str">
        <f>IF(C5063&amp;G5063&amp;D5063&lt;&gt;'Funnel setup'!$K$3&amp;'Funnel setup'!$K$4&amp;'Funnel setup'!$K$6,".",IF(A5062=".",1,A5062+1))</f>
        <v>.</v>
      </c>
      <c r="B5063" s="244" t="str">
        <f t="shared" si="79"/>
        <v/>
      </c>
    </row>
    <row r="5064" spans="1:2" x14ac:dyDescent="0.2">
      <c r="A5064" t="str">
        <f>IF(C5064&amp;G5064&amp;D5064&lt;&gt;'Funnel setup'!$K$3&amp;'Funnel setup'!$K$4&amp;'Funnel setup'!$K$6,".",IF(A5063=".",1,A5063+1))</f>
        <v>.</v>
      </c>
      <c r="B5064" s="244" t="str">
        <f t="shared" si="79"/>
        <v/>
      </c>
    </row>
    <row r="5065" spans="1:2" x14ac:dyDescent="0.2">
      <c r="A5065" t="str">
        <f>IF(C5065&amp;G5065&amp;D5065&lt;&gt;'Funnel setup'!$K$3&amp;'Funnel setup'!$K$4&amp;'Funnel setup'!$K$6,".",IF(A5064=".",1,A5064+1))</f>
        <v>.</v>
      </c>
      <c r="B5065" s="244" t="str">
        <f t="shared" si="79"/>
        <v/>
      </c>
    </row>
    <row r="5066" spans="1:2" x14ac:dyDescent="0.2">
      <c r="A5066" t="str">
        <f>IF(C5066&amp;G5066&amp;D5066&lt;&gt;'Funnel setup'!$K$3&amp;'Funnel setup'!$K$4&amp;'Funnel setup'!$K$6,".",IF(A5065=".",1,A5065+1))</f>
        <v>.</v>
      </c>
      <c r="B5066" s="244" t="str">
        <f t="shared" si="79"/>
        <v/>
      </c>
    </row>
    <row r="5067" spans="1:2" x14ac:dyDescent="0.2">
      <c r="A5067" t="str">
        <f>IF(C5067&amp;G5067&amp;D5067&lt;&gt;'Funnel setup'!$K$3&amp;'Funnel setup'!$K$4&amp;'Funnel setup'!$K$6,".",IF(A5066=".",1,A5066+1))</f>
        <v>.</v>
      </c>
      <c r="B5067" s="244" t="str">
        <f t="shared" si="79"/>
        <v/>
      </c>
    </row>
    <row r="5068" spans="1:2" x14ac:dyDescent="0.2">
      <c r="A5068" t="str">
        <f>IF(C5068&amp;G5068&amp;D5068&lt;&gt;'Funnel setup'!$K$3&amp;'Funnel setup'!$K$4&amp;'Funnel setup'!$K$6,".",IF(A5067=".",1,A5067+1))</f>
        <v>.</v>
      </c>
      <c r="B5068" s="244" t="str">
        <f t="shared" si="79"/>
        <v/>
      </c>
    </row>
    <row r="5069" spans="1:2" x14ac:dyDescent="0.2">
      <c r="A5069" t="str">
        <f>IF(C5069&amp;G5069&amp;D5069&lt;&gt;'Funnel setup'!$K$3&amp;'Funnel setup'!$K$4&amp;'Funnel setup'!$K$6,".",IF(A5068=".",1,A5068+1))</f>
        <v>.</v>
      </c>
      <c r="B5069" s="244" t="str">
        <f t="shared" si="79"/>
        <v/>
      </c>
    </row>
    <row r="5070" spans="1:2" x14ac:dyDescent="0.2">
      <c r="A5070" t="str">
        <f>IF(C5070&amp;G5070&amp;D5070&lt;&gt;'Funnel setup'!$K$3&amp;'Funnel setup'!$K$4&amp;'Funnel setup'!$K$6,".",IF(A5069=".",1,A5069+1))</f>
        <v>.</v>
      </c>
      <c r="B5070" s="244" t="str">
        <f t="shared" si="79"/>
        <v/>
      </c>
    </row>
    <row r="5071" spans="1:2" x14ac:dyDescent="0.2">
      <c r="A5071" t="str">
        <f>IF(C5071&amp;G5071&amp;D5071&lt;&gt;'Funnel setup'!$K$3&amp;'Funnel setup'!$K$4&amp;'Funnel setup'!$K$6,".",IF(A5070=".",1,A5070+1))</f>
        <v>.</v>
      </c>
      <c r="B5071" s="244" t="str">
        <f t="shared" si="79"/>
        <v/>
      </c>
    </row>
    <row r="5072" spans="1:2" x14ac:dyDescent="0.2">
      <c r="A5072" t="str">
        <f>IF(C5072&amp;G5072&amp;D5072&lt;&gt;'Funnel setup'!$K$3&amp;'Funnel setup'!$K$4&amp;'Funnel setup'!$K$6,".",IF(A5071=".",1,A5071+1))</f>
        <v>.</v>
      </c>
      <c r="B5072" s="244" t="str">
        <f t="shared" si="79"/>
        <v/>
      </c>
    </row>
    <row r="5073" spans="1:2" x14ac:dyDescent="0.2">
      <c r="A5073" t="str">
        <f>IF(C5073&amp;G5073&amp;D5073&lt;&gt;'Funnel setup'!$K$3&amp;'Funnel setup'!$K$4&amp;'Funnel setup'!$K$6,".",IF(A5072=".",1,A5072+1))</f>
        <v>.</v>
      </c>
      <c r="B5073" s="244" t="str">
        <f t="shared" si="79"/>
        <v/>
      </c>
    </row>
    <row r="5074" spans="1:2" x14ac:dyDescent="0.2">
      <c r="A5074" t="str">
        <f>IF(C5074&amp;G5074&amp;D5074&lt;&gt;'Funnel setup'!$K$3&amp;'Funnel setup'!$K$4&amp;'Funnel setup'!$K$6,".",IF(A5073=".",1,A5073+1))</f>
        <v>.</v>
      </c>
      <c r="B5074" s="244" t="str">
        <f t="shared" si="79"/>
        <v/>
      </c>
    </row>
    <row r="5075" spans="1:2" x14ac:dyDescent="0.2">
      <c r="A5075" t="str">
        <f>IF(C5075&amp;G5075&amp;D5075&lt;&gt;'Funnel setup'!$K$3&amp;'Funnel setup'!$K$4&amp;'Funnel setup'!$K$6,".",IF(A5074=".",1,A5074+1))</f>
        <v>.</v>
      </c>
      <c r="B5075" s="244" t="str">
        <f t="shared" si="79"/>
        <v/>
      </c>
    </row>
    <row r="5076" spans="1:2" x14ac:dyDescent="0.2">
      <c r="A5076" t="str">
        <f>IF(C5076&amp;G5076&amp;D5076&lt;&gt;'Funnel setup'!$K$3&amp;'Funnel setup'!$K$4&amp;'Funnel setup'!$K$6,".",IF(A5075=".",1,A5075+1))</f>
        <v>.</v>
      </c>
      <c r="B5076" s="244" t="str">
        <f t="shared" si="79"/>
        <v/>
      </c>
    </row>
    <row r="5077" spans="1:2" x14ac:dyDescent="0.2">
      <c r="A5077" t="str">
        <f>IF(C5077&amp;G5077&amp;D5077&lt;&gt;'Funnel setup'!$K$3&amp;'Funnel setup'!$K$4&amp;'Funnel setup'!$K$6,".",IF(A5076=".",1,A5076+1))</f>
        <v>.</v>
      </c>
      <c r="B5077" s="244" t="str">
        <f t="shared" si="79"/>
        <v/>
      </c>
    </row>
    <row r="5078" spans="1:2" x14ac:dyDescent="0.2">
      <c r="A5078" t="str">
        <f>IF(C5078&amp;G5078&amp;D5078&lt;&gt;'Funnel setup'!$K$3&amp;'Funnel setup'!$K$4&amp;'Funnel setup'!$K$6,".",IF(A5077=".",1,A5077+1))</f>
        <v>.</v>
      </c>
      <c r="B5078" s="244" t="str">
        <f t="shared" si="79"/>
        <v/>
      </c>
    </row>
    <row r="5079" spans="1:2" x14ac:dyDescent="0.2">
      <c r="A5079" t="str">
        <f>IF(C5079&amp;G5079&amp;D5079&lt;&gt;'Funnel setup'!$K$3&amp;'Funnel setup'!$K$4&amp;'Funnel setup'!$K$6,".",IF(A5078=".",1,A5078+1))</f>
        <v>.</v>
      </c>
      <c r="B5079" s="244" t="str">
        <f t="shared" si="79"/>
        <v/>
      </c>
    </row>
    <row r="5080" spans="1:2" x14ac:dyDescent="0.2">
      <c r="A5080" t="str">
        <f>IF(C5080&amp;G5080&amp;D5080&lt;&gt;'Funnel setup'!$K$3&amp;'Funnel setup'!$K$4&amp;'Funnel setup'!$K$6,".",IF(A5079=".",1,A5079+1))</f>
        <v>.</v>
      </c>
      <c r="B5080" s="244" t="str">
        <f t="shared" si="79"/>
        <v/>
      </c>
    </row>
    <row r="5081" spans="1:2" x14ac:dyDescent="0.2">
      <c r="A5081" t="str">
        <f>IF(C5081&amp;G5081&amp;D5081&lt;&gt;'Funnel setup'!$K$3&amp;'Funnel setup'!$K$4&amp;'Funnel setup'!$K$6,".",IF(A5080=".",1,A5080+1))</f>
        <v>.</v>
      </c>
      <c r="B5081" s="244" t="str">
        <f t="shared" si="79"/>
        <v/>
      </c>
    </row>
    <row r="5082" spans="1:2" x14ac:dyDescent="0.2">
      <c r="A5082" t="str">
        <f>IF(C5082&amp;G5082&amp;D5082&lt;&gt;'Funnel setup'!$K$3&amp;'Funnel setup'!$K$4&amp;'Funnel setup'!$K$6,".",IF(A5081=".",1,A5081+1))</f>
        <v>.</v>
      </c>
      <c r="B5082" s="244" t="str">
        <f t="shared" si="79"/>
        <v/>
      </c>
    </row>
    <row r="5083" spans="1:2" x14ac:dyDescent="0.2">
      <c r="A5083" t="str">
        <f>IF(C5083&amp;G5083&amp;D5083&lt;&gt;'Funnel setup'!$K$3&amp;'Funnel setup'!$K$4&amp;'Funnel setup'!$K$6,".",IF(A5082=".",1,A5082+1))</f>
        <v>.</v>
      </c>
      <c r="B5083" s="244" t="str">
        <f t="shared" si="79"/>
        <v/>
      </c>
    </row>
    <row r="5084" spans="1:2" x14ac:dyDescent="0.2">
      <c r="A5084" t="str">
        <f>IF(C5084&amp;G5084&amp;D5084&lt;&gt;'Funnel setup'!$K$3&amp;'Funnel setup'!$K$4&amp;'Funnel setup'!$K$6,".",IF(A5083=".",1,A5083+1))</f>
        <v>.</v>
      </c>
      <c r="B5084" s="244" t="str">
        <f t="shared" si="79"/>
        <v/>
      </c>
    </row>
    <row r="5085" spans="1:2" x14ac:dyDescent="0.2">
      <c r="A5085" t="str">
        <f>IF(C5085&amp;G5085&amp;D5085&lt;&gt;'Funnel setup'!$K$3&amp;'Funnel setup'!$K$4&amp;'Funnel setup'!$K$6,".",IF(A5084=".",1,A5084+1))</f>
        <v>.</v>
      </c>
      <c r="B5085" s="244" t="str">
        <f t="shared" si="79"/>
        <v/>
      </c>
    </row>
    <row r="5086" spans="1:2" x14ac:dyDescent="0.2">
      <c r="A5086" t="str">
        <f>IF(C5086&amp;G5086&amp;D5086&lt;&gt;'Funnel setup'!$K$3&amp;'Funnel setup'!$K$4&amp;'Funnel setup'!$K$6,".",IF(A5085=".",1,A5085+1))</f>
        <v>.</v>
      </c>
      <c r="B5086" s="244" t="str">
        <f t="shared" si="79"/>
        <v/>
      </c>
    </row>
    <row r="5087" spans="1:2" x14ac:dyDescent="0.2">
      <c r="A5087" t="str">
        <f>IF(C5087&amp;G5087&amp;D5087&lt;&gt;'Funnel setup'!$K$3&amp;'Funnel setup'!$K$4&amp;'Funnel setup'!$K$6,".",IF(A5086=".",1,A5086+1))</f>
        <v>.</v>
      </c>
      <c r="B5087" s="244" t="str">
        <f t="shared" si="79"/>
        <v/>
      </c>
    </row>
    <row r="5088" spans="1:2" x14ac:dyDescent="0.2">
      <c r="A5088" t="str">
        <f>IF(C5088&amp;G5088&amp;D5088&lt;&gt;'Funnel setup'!$K$3&amp;'Funnel setup'!$K$4&amp;'Funnel setup'!$K$6,".",IF(A5087=".",1,A5087+1))</f>
        <v>.</v>
      </c>
      <c r="B5088" s="244" t="str">
        <f t="shared" si="79"/>
        <v/>
      </c>
    </row>
    <row r="5089" spans="1:2" x14ac:dyDescent="0.2">
      <c r="A5089" t="str">
        <f>IF(C5089&amp;G5089&amp;D5089&lt;&gt;'Funnel setup'!$K$3&amp;'Funnel setup'!$K$4&amp;'Funnel setup'!$K$6,".",IF(A5088=".",1,A5088+1))</f>
        <v>.</v>
      </c>
      <c r="B5089" s="244" t="str">
        <f t="shared" si="79"/>
        <v/>
      </c>
    </row>
    <row r="5090" spans="1:2" x14ac:dyDescent="0.2">
      <c r="A5090" t="str">
        <f>IF(C5090&amp;G5090&amp;D5090&lt;&gt;'Funnel setup'!$K$3&amp;'Funnel setup'!$K$4&amp;'Funnel setup'!$K$6,".",IF(A5089=".",1,A5089+1))</f>
        <v>.</v>
      </c>
      <c r="B5090" s="244" t="str">
        <f t="shared" si="79"/>
        <v/>
      </c>
    </row>
    <row r="5091" spans="1:2" x14ac:dyDescent="0.2">
      <c r="A5091" t="str">
        <f>IF(C5091&amp;G5091&amp;D5091&lt;&gt;'Funnel setup'!$K$3&amp;'Funnel setup'!$K$4&amp;'Funnel setup'!$K$6,".",IF(A5090=".",1,A5090+1))</f>
        <v>.</v>
      </c>
      <c r="B5091" s="244" t="str">
        <f t="shared" si="79"/>
        <v/>
      </c>
    </row>
    <row r="5092" spans="1:2" x14ac:dyDescent="0.2">
      <c r="A5092" t="str">
        <f>IF(C5092&amp;G5092&amp;D5092&lt;&gt;'Funnel setup'!$K$3&amp;'Funnel setup'!$K$4&amp;'Funnel setup'!$K$6,".",IF(A5091=".",1,A5091+1))</f>
        <v>.</v>
      </c>
      <c r="B5092" s="244" t="str">
        <f t="shared" si="79"/>
        <v/>
      </c>
    </row>
    <row r="5093" spans="1:2" x14ac:dyDescent="0.2">
      <c r="A5093" t="str">
        <f>IF(C5093&amp;G5093&amp;D5093&lt;&gt;'Funnel setup'!$K$3&amp;'Funnel setup'!$K$4&amp;'Funnel setup'!$K$6,".",IF(A5092=".",1,A5092+1))</f>
        <v>.</v>
      </c>
      <c r="B5093" s="244" t="str">
        <f t="shared" si="79"/>
        <v/>
      </c>
    </row>
    <row r="5094" spans="1:2" x14ac:dyDescent="0.2">
      <c r="A5094" t="str">
        <f>IF(C5094&amp;G5094&amp;D5094&lt;&gt;'Funnel setup'!$K$3&amp;'Funnel setup'!$K$4&amp;'Funnel setup'!$K$6,".",IF(A5093=".",1,A5093+1))</f>
        <v>.</v>
      </c>
      <c r="B5094" s="244" t="str">
        <f t="shared" si="79"/>
        <v/>
      </c>
    </row>
    <row r="5095" spans="1:2" x14ac:dyDescent="0.2">
      <c r="A5095" t="str">
        <f>IF(C5095&amp;G5095&amp;D5095&lt;&gt;'Funnel setup'!$K$3&amp;'Funnel setup'!$K$4&amp;'Funnel setup'!$K$6,".",IF(A5094=".",1,A5094+1))</f>
        <v>.</v>
      </c>
      <c r="B5095" s="244" t="str">
        <f t="shared" si="79"/>
        <v/>
      </c>
    </row>
    <row r="5096" spans="1:2" x14ac:dyDescent="0.2">
      <c r="A5096" t="str">
        <f>IF(C5096&amp;G5096&amp;D5096&lt;&gt;'Funnel setup'!$K$3&amp;'Funnel setup'!$K$4&amp;'Funnel setup'!$K$6,".",IF(A5095=".",1,A5095+1))</f>
        <v>.</v>
      </c>
      <c r="B5096" s="244" t="str">
        <f t="shared" si="79"/>
        <v/>
      </c>
    </row>
    <row r="5097" spans="1:2" x14ac:dyDescent="0.2">
      <c r="A5097" t="str">
        <f>IF(C5097&amp;G5097&amp;D5097&lt;&gt;'Funnel setup'!$K$3&amp;'Funnel setup'!$K$4&amp;'Funnel setup'!$K$6,".",IF(A5096=".",1,A5096+1))</f>
        <v>.</v>
      </c>
      <c r="B5097" s="244" t="str">
        <f t="shared" si="79"/>
        <v/>
      </c>
    </row>
    <row r="5098" spans="1:2" x14ac:dyDescent="0.2">
      <c r="A5098" t="str">
        <f>IF(C5098&amp;G5098&amp;D5098&lt;&gt;'Funnel setup'!$K$3&amp;'Funnel setup'!$K$4&amp;'Funnel setup'!$K$6,".",IF(A5097=".",1,A5097+1))</f>
        <v>.</v>
      </c>
      <c r="B5098" s="244" t="str">
        <f t="shared" si="79"/>
        <v/>
      </c>
    </row>
    <row r="5099" spans="1:2" x14ac:dyDescent="0.2">
      <c r="A5099" t="str">
        <f>IF(C5099&amp;G5099&amp;D5099&lt;&gt;'Funnel setup'!$K$3&amp;'Funnel setup'!$K$4&amp;'Funnel setup'!$K$6,".",IF(A5098=".",1,A5098+1))</f>
        <v>.</v>
      </c>
      <c r="B5099" s="244" t="str">
        <f t="shared" si="79"/>
        <v/>
      </c>
    </row>
    <row r="5100" spans="1:2" x14ac:dyDescent="0.2">
      <c r="A5100" t="str">
        <f>IF(C5100&amp;G5100&amp;D5100&lt;&gt;'Funnel setup'!$K$3&amp;'Funnel setup'!$K$4&amp;'Funnel setup'!$K$6,".",IF(A5099=".",1,A5099+1))</f>
        <v>.</v>
      </c>
      <c r="B5100" s="244" t="str">
        <f t="shared" si="79"/>
        <v/>
      </c>
    </row>
    <row r="5101" spans="1:2" x14ac:dyDescent="0.2">
      <c r="A5101" t="str">
        <f>IF(C5101&amp;G5101&amp;D5101&lt;&gt;'Funnel setup'!$K$3&amp;'Funnel setup'!$K$4&amp;'Funnel setup'!$K$6,".",IF(A5100=".",1,A5100+1))</f>
        <v>.</v>
      </c>
      <c r="B5101" s="244" t="str">
        <f t="shared" si="79"/>
        <v/>
      </c>
    </row>
    <row r="5102" spans="1:2" x14ac:dyDescent="0.2">
      <c r="A5102" t="str">
        <f>IF(C5102&amp;G5102&amp;D5102&lt;&gt;'Funnel setup'!$K$3&amp;'Funnel setup'!$K$4&amp;'Funnel setup'!$K$6,".",IF(A5101=".",1,A5101+1))</f>
        <v>.</v>
      </c>
      <c r="B5102" s="244" t="str">
        <f t="shared" si="79"/>
        <v/>
      </c>
    </row>
    <row r="5103" spans="1:2" x14ac:dyDescent="0.2">
      <c r="A5103" t="str">
        <f>IF(C5103&amp;G5103&amp;D5103&lt;&gt;'Funnel setup'!$K$3&amp;'Funnel setup'!$K$4&amp;'Funnel setup'!$K$6,".",IF(A5102=".",1,A5102+1))</f>
        <v>.</v>
      </c>
      <c r="B5103" s="244" t="str">
        <f t="shared" si="79"/>
        <v/>
      </c>
    </row>
    <row r="5104" spans="1:2" x14ac:dyDescent="0.2">
      <c r="A5104" t="str">
        <f>IF(C5104&amp;G5104&amp;D5104&lt;&gt;'Funnel setup'!$K$3&amp;'Funnel setup'!$K$4&amp;'Funnel setup'!$K$6,".",IF(A5103=".",1,A5103+1))</f>
        <v>.</v>
      </c>
      <c r="B5104" s="244" t="str">
        <f t="shared" si="79"/>
        <v/>
      </c>
    </row>
    <row r="5105" spans="1:2" x14ac:dyDescent="0.2">
      <c r="A5105" t="str">
        <f>IF(C5105&amp;G5105&amp;D5105&lt;&gt;'Funnel setup'!$K$3&amp;'Funnel setup'!$K$4&amp;'Funnel setup'!$K$6,".",IF(A5104=".",1,A5104+1))</f>
        <v>.</v>
      </c>
      <c r="B5105" s="244" t="str">
        <f t="shared" si="79"/>
        <v/>
      </c>
    </row>
    <row r="5106" spans="1:2" x14ac:dyDescent="0.2">
      <c r="A5106" t="str">
        <f>IF(C5106&amp;G5106&amp;D5106&lt;&gt;'Funnel setup'!$K$3&amp;'Funnel setup'!$K$4&amp;'Funnel setup'!$K$6,".",IF(A5105=".",1,A5105+1))</f>
        <v>.</v>
      </c>
      <c r="B5106" s="244" t="str">
        <f t="shared" si="79"/>
        <v/>
      </c>
    </row>
    <row r="5107" spans="1:2" x14ac:dyDescent="0.2">
      <c r="A5107" t="str">
        <f>IF(C5107&amp;G5107&amp;D5107&lt;&gt;'Funnel setup'!$K$3&amp;'Funnel setup'!$K$4&amp;'Funnel setup'!$K$6,".",IF(A5106=".",1,A5106+1))</f>
        <v>.</v>
      </c>
      <c r="B5107" s="244" t="str">
        <f t="shared" si="79"/>
        <v/>
      </c>
    </row>
    <row r="5108" spans="1:2" x14ac:dyDescent="0.2">
      <c r="A5108" t="str">
        <f>IF(C5108&amp;G5108&amp;D5108&lt;&gt;'Funnel setup'!$K$3&amp;'Funnel setup'!$K$4&amp;'Funnel setup'!$K$6,".",IF(A5107=".",1,A5107+1))</f>
        <v>.</v>
      </c>
      <c r="B5108" s="244" t="str">
        <f t="shared" si="79"/>
        <v/>
      </c>
    </row>
    <row r="5109" spans="1:2" x14ac:dyDescent="0.2">
      <c r="A5109" t="str">
        <f>IF(C5109&amp;G5109&amp;D5109&lt;&gt;'Funnel setup'!$K$3&amp;'Funnel setup'!$K$4&amp;'Funnel setup'!$K$6,".",IF(A5108=".",1,A5108+1))</f>
        <v>.</v>
      </c>
      <c r="B5109" s="244" t="str">
        <f t="shared" si="79"/>
        <v/>
      </c>
    </row>
    <row r="5110" spans="1:2" x14ac:dyDescent="0.2">
      <c r="A5110" t="str">
        <f>IF(C5110&amp;G5110&amp;D5110&lt;&gt;'Funnel setup'!$K$3&amp;'Funnel setup'!$K$4&amp;'Funnel setup'!$K$6,".",IF(A5109=".",1,A5109+1))</f>
        <v>.</v>
      </c>
      <c r="B5110" s="244" t="str">
        <f t="shared" si="79"/>
        <v/>
      </c>
    </row>
    <row r="5111" spans="1:2" x14ac:dyDescent="0.2">
      <c r="A5111" t="str">
        <f>IF(C5111&amp;G5111&amp;D5111&lt;&gt;'Funnel setup'!$K$3&amp;'Funnel setup'!$K$4&amp;'Funnel setup'!$K$6,".",IF(A5110=".",1,A5110+1))</f>
        <v>.</v>
      </c>
      <c r="B5111" s="244" t="str">
        <f t="shared" si="79"/>
        <v/>
      </c>
    </row>
    <row r="5112" spans="1:2" x14ac:dyDescent="0.2">
      <c r="A5112" t="str">
        <f>IF(C5112&amp;G5112&amp;D5112&lt;&gt;'Funnel setup'!$K$3&amp;'Funnel setup'!$K$4&amp;'Funnel setup'!$K$6,".",IF(A5111=".",1,A5111+1))</f>
        <v>.</v>
      </c>
      <c r="B5112" s="244" t="str">
        <f t="shared" si="79"/>
        <v/>
      </c>
    </row>
    <row r="5113" spans="1:2" x14ac:dyDescent="0.2">
      <c r="A5113" t="str">
        <f>IF(C5113&amp;G5113&amp;D5113&lt;&gt;'Funnel setup'!$K$3&amp;'Funnel setup'!$K$4&amp;'Funnel setup'!$K$6,".",IF(A5112=".",1,A5112+1))</f>
        <v>.</v>
      </c>
      <c r="B5113" s="244" t="str">
        <f t="shared" si="79"/>
        <v/>
      </c>
    </row>
    <row r="5114" spans="1:2" x14ac:dyDescent="0.2">
      <c r="A5114" t="str">
        <f>IF(C5114&amp;G5114&amp;D5114&lt;&gt;'Funnel setup'!$K$3&amp;'Funnel setup'!$K$4&amp;'Funnel setup'!$K$6,".",IF(A5113=".",1,A5113+1))</f>
        <v>.</v>
      </c>
      <c r="B5114" s="244" t="str">
        <f t="shared" si="79"/>
        <v/>
      </c>
    </row>
    <row r="5115" spans="1:2" x14ac:dyDescent="0.2">
      <c r="A5115" t="str">
        <f>IF(C5115&amp;G5115&amp;D5115&lt;&gt;'Funnel setup'!$K$3&amp;'Funnel setup'!$K$4&amp;'Funnel setup'!$K$6,".",IF(A5114=".",1,A5114+1))</f>
        <v>.</v>
      </c>
      <c r="B5115" s="244" t="str">
        <f t="shared" si="79"/>
        <v/>
      </c>
    </row>
    <row r="5116" spans="1:2" x14ac:dyDescent="0.2">
      <c r="A5116" t="str">
        <f>IF(C5116&amp;G5116&amp;D5116&lt;&gt;'Funnel setup'!$K$3&amp;'Funnel setup'!$K$4&amp;'Funnel setup'!$K$6,".",IF(A5115=".",1,A5115+1))</f>
        <v>.</v>
      </c>
      <c r="B5116" s="244" t="str">
        <f t="shared" si="79"/>
        <v/>
      </c>
    </row>
    <row r="5117" spans="1:2" x14ac:dyDescent="0.2">
      <c r="A5117" t="str">
        <f>IF(C5117&amp;G5117&amp;D5117&lt;&gt;'Funnel setup'!$K$3&amp;'Funnel setup'!$K$4&amp;'Funnel setup'!$K$6,".",IF(A5116=".",1,A5116+1))</f>
        <v>.</v>
      </c>
      <c r="B5117" s="244" t="str">
        <f t="shared" si="79"/>
        <v/>
      </c>
    </row>
    <row r="5118" spans="1:2" x14ac:dyDescent="0.2">
      <c r="A5118" t="str">
        <f>IF(C5118&amp;G5118&amp;D5118&lt;&gt;'Funnel setup'!$K$3&amp;'Funnel setup'!$K$4&amp;'Funnel setup'!$K$6,".",IF(A5117=".",1,A5117+1))</f>
        <v>.</v>
      </c>
      <c r="B5118" s="244" t="str">
        <f t="shared" si="79"/>
        <v/>
      </c>
    </row>
    <row r="5119" spans="1:2" x14ac:dyDescent="0.2">
      <c r="A5119" t="str">
        <f>IF(C5119&amp;G5119&amp;D5119&lt;&gt;'Funnel setup'!$K$3&amp;'Funnel setup'!$K$4&amp;'Funnel setup'!$K$6,".",IF(A5118=".",1,A5118+1))</f>
        <v>.</v>
      </c>
      <c r="B5119" s="244" t="str">
        <f t="shared" si="79"/>
        <v/>
      </c>
    </row>
    <row r="5120" spans="1:2" x14ac:dyDescent="0.2">
      <c r="A5120" t="str">
        <f>IF(C5120&amp;G5120&amp;D5120&lt;&gt;'Funnel setup'!$K$3&amp;'Funnel setup'!$K$4&amp;'Funnel setup'!$K$6,".",IF(A5119=".",1,A5119+1))</f>
        <v>.</v>
      </c>
      <c r="B5120" s="244" t="str">
        <f t="shared" si="79"/>
        <v/>
      </c>
    </row>
    <row r="5121" spans="1:2" x14ac:dyDescent="0.2">
      <c r="A5121" t="str">
        <f>IF(C5121&amp;G5121&amp;D5121&lt;&gt;'Funnel setup'!$K$3&amp;'Funnel setup'!$K$4&amp;'Funnel setup'!$K$6,".",IF(A5120=".",1,A5120+1))</f>
        <v>.</v>
      </c>
      <c r="B5121" s="244" t="str">
        <f t="shared" si="79"/>
        <v/>
      </c>
    </row>
    <row r="5122" spans="1:2" x14ac:dyDescent="0.2">
      <c r="A5122" t="str">
        <f>IF(C5122&amp;G5122&amp;D5122&lt;&gt;'Funnel setup'!$K$3&amp;'Funnel setup'!$K$4&amp;'Funnel setup'!$K$6,".",IF(A5121=".",1,A5121+1))</f>
        <v>.</v>
      </c>
      <c r="B5122" s="244" t="str">
        <f t="shared" ref="B5122:B5185" si="80">C5122&amp;D5122&amp;F5122&amp;G5122</f>
        <v/>
      </c>
    </row>
    <row r="5123" spans="1:2" x14ac:dyDescent="0.2">
      <c r="A5123" t="str">
        <f>IF(C5123&amp;G5123&amp;D5123&lt;&gt;'Funnel setup'!$K$3&amp;'Funnel setup'!$K$4&amp;'Funnel setup'!$K$6,".",IF(A5122=".",1,A5122+1))</f>
        <v>.</v>
      </c>
      <c r="B5123" s="244" t="str">
        <f t="shared" si="80"/>
        <v/>
      </c>
    </row>
    <row r="5124" spans="1:2" x14ac:dyDescent="0.2">
      <c r="A5124" t="str">
        <f>IF(C5124&amp;G5124&amp;D5124&lt;&gt;'Funnel setup'!$K$3&amp;'Funnel setup'!$K$4&amp;'Funnel setup'!$K$6,".",IF(A5123=".",1,A5123+1))</f>
        <v>.</v>
      </c>
      <c r="B5124" s="244" t="str">
        <f t="shared" si="80"/>
        <v/>
      </c>
    </row>
    <row r="5125" spans="1:2" x14ac:dyDescent="0.2">
      <c r="A5125" t="str">
        <f>IF(C5125&amp;G5125&amp;D5125&lt;&gt;'Funnel setup'!$K$3&amp;'Funnel setup'!$K$4&amp;'Funnel setup'!$K$6,".",IF(A5124=".",1,A5124+1))</f>
        <v>.</v>
      </c>
      <c r="B5125" s="244" t="str">
        <f t="shared" si="80"/>
        <v/>
      </c>
    </row>
    <row r="5126" spans="1:2" x14ac:dyDescent="0.2">
      <c r="A5126" t="str">
        <f>IF(C5126&amp;G5126&amp;D5126&lt;&gt;'Funnel setup'!$K$3&amp;'Funnel setup'!$K$4&amp;'Funnel setup'!$K$6,".",IF(A5125=".",1,A5125+1))</f>
        <v>.</v>
      </c>
      <c r="B5126" s="244" t="str">
        <f t="shared" si="80"/>
        <v/>
      </c>
    </row>
    <row r="5127" spans="1:2" x14ac:dyDescent="0.2">
      <c r="A5127" t="str">
        <f>IF(C5127&amp;G5127&amp;D5127&lt;&gt;'Funnel setup'!$K$3&amp;'Funnel setup'!$K$4&amp;'Funnel setup'!$K$6,".",IF(A5126=".",1,A5126+1))</f>
        <v>.</v>
      </c>
      <c r="B5127" s="244" t="str">
        <f t="shared" si="80"/>
        <v/>
      </c>
    </row>
    <row r="5128" spans="1:2" x14ac:dyDescent="0.2">
      <c r="A5128" t="str">
        <f>IF(C5128&amp;G5128&amp;D5128&lt;&gt;'Funnel setup'!$K$3&amp;'Funnel setup'!$K$4&amp;'Funnel setup'!$K$6,".",IF(A5127=".",1,A5127+1))</f>
        <v>.</v>
      </c>
      <c r="B5128" s="244" t="str">
        <f t="shared" si="80"/>
        <v/>
      </c>
    </row>
    <row r="5129" spans="1:2" x14ac:dyDescent="0.2">
      <c r="A5129" t="str">
        <f>IF(C5129&amp;G5129&amp;D5129&lt;&gt;'Funnel setup'!$K$3&amp;'Funnel setup'!$K$4&amp;'Funnel setup'!$K$6,".",IF(A5128=".",1,A5128+1))</f>
        <v>.</v>
      </c>
      <c r="B5129" s="244" t="str">
        <f t="shared" si="80"/>
        <v/>
      </c>
    </row>
    <row r="5130" spans="1:2" x14ac:dyDescent="0.2">
      <c r="A5130" t="str">
        <f>IF(C5130&amp;G5130&amp;D5130&lt;&gt;'Funnel setup'!$K$3&amp;'Funnel setup'!$K$4&amp;'Funnel setup'!$K$6,".",IF(A5129=".",1,A5129+1))</f>
        <v>.</v>
      </c>
      <c r="B5130" s="244" t="str">
        <f t="shared" si="80"/>
        <v/>
      </c>
    </row>
    <row r="5131" spans="1:2" x14ac:dyDescent="0.2">
      <c r="A5131" t="str">
        <f>IF(C5131&amp;G5131&amp;D5131&lt;&gt;'Funnel setup'!$K$3&amp;'Funnel setup'!$K$4&amp;'Funnel setup'!$K$6,".",IF(A5130=".",1,A5130+1))</f>
        <v>.</v>
      </c>
      <c r="B5131" s="244" t="str">
        <f t="shared" si="80"/>
        <v/>
      </c>
    </row>
    <row r="5132" spans="1:2" x14ac:dyDescent="0.2">
      <c r="A5132" t="str">
        <f>IF(C5132&amp;G5132&amp;D5132&lt;&gt;'Funnel setup'!$K$3&amp;'Funnel setup'!$K$4&amp;'Funnel setup'!$K$6,".",IF(A5131=".",1,A5131+1))</f>
        <v>.</v>
      </c>
      <c r="B5132" s="244" t="str">
        <f t="shared" si="80"/>
        <v/>
      </c>
    </row>
    <row r="5133" spans="1:2" x14ac:dyDescent="0.2">
      <c r="A5133" t="str">
        <f>IF(C5133&amp;G5133&amp;D5133&lt;&gt;'Funnel setup'!$K$3&amp;'Funnel setup'!$K$4&amp;'Funnel setup'!$K$6,".",IF(A5132=".",1,A5132+1))</f>
        <v>.</v>
      </c>
      <c r="B5133" s="244" t="str">
        <f t="shared" si="80"/>
        <v/>
      </c>
    </row>
    <row r="5134" spans="1:2" x14ac:dyDescent="0.2">
      <c r="A5134" t="str">
        <f>IF(C5134&amp;G5134&amp;D5134&lt;&gt;'Funnel setup'!$K$3&amp;'Funnel setup'!$K$4&amp;'Funnel setup'!$K$6,".",IF(A5133=".",1,A5133+1))</f>
        <v>.</v>
      </c>
      <c r="B5134" s="244" t="str">
        <f t="shared" si="80"/>
        <v/>
      </c>
    </row>
    <row r="5135" spans="1:2" x14ac:dyDescent="0.2">
      <c r="A5135" t="str">
        <f>IF(C5135&amp;G5135&amp;D5135&lt;&gt;'Funnel setup'!$K$3&amp;'Funnel setup'!$K$4&amp;'Funnel setup'!$K$6,".",IF(A5134=".",1,A5134+1))</f>
        <v>.</v>
      </c>
      <c r="B5135" s="244" t="str">
        <f t="shared" si="80"/>
        <v/>
      </c>
    </row>
    <row r="5136" spans="1:2" x14ac:dyDescent="0.2">
      <c r="A5136" t="str">
        <f>IF(C5136&amp;G5136&amp;D5136&lt;&gt;'Funnel setup'!$K$3&amp;'Funnel setup'!$K$4&amp;'Funnel setup'!$K$6,".",IF(A5135=".",1,A5135+1))</f>
        <v>.</v>
      </c>
      <c r="B5136" s="244" t="str">
        <f t="shared" si="80"/>
        <v/>
      </c>
    </row>
    <row r="5137" spans="1:2" x14ac:dyDescent="0.2">
      <c r="A5137" t="str">
        <f>IF(C5137&amp;G5137&amp;D5137&lt;&gt;'Funnel setup'!$K$3&amp;'Funnel setup'!$K$4&amp;'Funnel setup'!$K$6,".",IF(A5136=".",1,A5136+1))</f>
        <v>.</v>
      </c>
      <c r="B5137" s="244" t="str">
        <f t="shared" si="80"/>
        <v/>
      </c>
    </row>
    <row r="5138" spans="1:2" x14ac:dyDescent="0.2">
      <c r="A5138" t="str">
        <f>IF(C5138&amp;G5138&amp;D5138&lt;&gt;'Funnel setup'!$K$3&amp;'Funnel setup'!$K$4&amp;'Funnel setup'!$K$6,".",IF(A5137=".",1,A5137+1))</f>
        <v>.</v>
      </c>
      <c r="B5138" s="244" t="str">
        <f t="shared" si="80"/>
        <v/>
      </c>
    </row>
    <row r="5139" spans="1:2" x14ac:dyDescent="0.2">
      <c r="A5139" t="str">
        <f>IF(C5139&amp;G5139&amp;D5139&lt;&gt;'Funnel setup'!$K$3&amp;'Funnel setup'!$K$4&amp;'Funnel setup'!$K$6,".",IF(A5138=".",1,A5138+1))</f>
        <v>.</v>
      </c>
      <c r="B5139" s="244" t="str">
        <f t="shared" si="80"/>
        <v/>
      </c>
    </row>
    <row r="5140" spans="1:2" x14ac:dyDescent="0.2">
      <c r="A5140" t="str">
        <f>IF(C5140&amp;G5140&amp;D5140&lt;&gt;'Funnel setup'!$K$3&amp;'Funnel setup'!$K$4&amp;'Funnel setup'!$K$6,".",IF(A5139=".",1,A5139+1))</f>
        <v>.</v>
      </c>
      <c r="B5140" s="244" t="str">
        <f t="shared" si="80"/>
        <v/>
      </c>
    </row>
    <row r="5141" spans="1:2" x14ac:dyDescent="0.2">
      <c r="A5141" t="str">
        <f>IF(C5141&amp;G5141&amp;D5141&lt;&gt;'Funnel setup'!$K$3&amp;'Funnel setup'!$K$4&amp;'Funnel setup'!$K$6,".",IF(A5140=".",1,A5140+1))</f>
        <v>.</v>
      </c>
      <c r="B5141" s="244" t="str">
        <f t="shared" si="80"/>
        <v/>
      </c>
    </row>
    <row r="5142" spans="1:2" x14ac:dyDescent="0.2">
      <c r="A5142" t="str">
        <f>IF(C5142&amp;G5142&amp;D5142&lt;&gt;'Funnel setup'!$K$3&amp;'Funnel setup'!$K$4&amp;'Funnel setup'!$K$6,".",IF(A5141=".",1,A5141+1))</f>
        <v>.</v>
      </c>
      <c r="B5142" s="244" t="str">
        <f t="shared" si="80"/>
        <v/>
      </c>
    </row>
    <row r="5143" spans="1:2" x14ac:dyDescent="0.2">
      <c r="A5143" t="str">
        <f>IF(C5143&amp;G5143&amp;D5143&lt;&gt;'Funnel setup'!$K$3&amp;'Funnel setup'!$K$4&amp;'Funnel setup'!$K$6,".",IF(A5142=".",1,A5142+1))</f>
        <v>.</v>
      </c>
      <c r="B5143" s="244" t="str">
        <f t="shared" si="80"/>
        <v/>
      </c>
    </row>
    <row r="5144" spans="1:2" x14ac:dyDescent="0.2">
      <c r="A5144" t="str">
        <f>IF(C5144&amp;G5144&amp;D5144&lt;&gt;'Funnel setup'!$K$3&amp;'Funnel setup'!$K$4&amp;'Funnel setup'!$K$6,".",IF(A5143=".",1,A5143+1))</f>
        <v>.</v>
      </c>
      <c r="B5144" s="244" t="str">
        <f t="shared" si="80"/>
        <v/>
      </c>
    </row>
    <row r="5145" spans="1:2" x14ac:dyDescent="0.2">
      <c r="A5145" t="str">
        <f>IF(C5145&amp;G5145&amp;D5145&lt;&gt;'Funnel setup'!$K$3&amp;'Funnel setup'!$K$4&amp;'Funnel setup'!$K$6,".",IF(A5144=".",1,A5144+1))</f>
        <v>.</v>
      </c>
      <c r="B5145" s="244" t="str">
        <f t="shared" si="80"/>
        <v/>
      </c>
    </row>
    <row r="5146" spans="1:2" x14ac:dyDescent="0.2">
      <c r="A5146" t="str">
        <f>IF(C5146&amp;G5146&amp;D5146&lt;&gt;'Funnel setup'!$K$3&amp;'Funnel setup'!$K$4&amp;'Funnel setup'!$K$6,".",IF(A5145=".",1,A5145+1))</f>
        <v>.</v>
      </c>
      <c r="B5146" s="244" t="str">
        <f t="shared" si="80"/>
        <v/>
      </c>
    </row>
    <row r="5147" spans="1:2" x14ac:dyDescent="0.2">
      <c r="A5147" t="str">
        <f>IF(C5147&amp;G5147&amp;D5147&lt;&gt;'Funnel setup'!$K$3&amp;'Funnel setup'!$K$4&amp;'Funnel setup'!$K$6,".",IF(A5146=".",1,A5146+1))</f>
        <v>.</v>
      </c>
      <c r="B5147" s="244" t="str">
        <f t="shared" si="80"/>
        <v/>
      </c>
    </row>
    <row r="5148" spans="1:2" x14ac:dyDescent="0.2">
      <c r="A5148" t="str">
        <f>IF(C5148&amp;G5148&amp;D5148&lt;&gt;'Funnel setup'!$K$3&amp;'Funnel setup'!$K$4&amp;'Funnel setup'!$K$6,".",IF(A5147=".",1,A5147+1))</f>
        <v>.</v>
      </c>
      <c r="B5148" s="244" t="str">
        <f t="shared" si="80"/>
        <v/>
      </c>
    </row>
    <row r="5149" spans="1:2" x14ac:dyDescent="0.2">
      <c r="A5149" t="str">
        <f>IF(C5149&amp;G5149&amp;D5149&lt;&gt;'Funnel setup'!$K$3&amp;'Funnel setup'!$K$4&amp;'Funnel setup'!$K$6,".",IF(A5148=".",1,A5148+1))</f>
        <v>.</v>
      </c>
      <c r="B5149" s="244" t="str">
        <f t="shared" si="80"/>
        <v/>
      </c>
    </row>
    <row r="5150" spans="1:2" x14ac:dyDescent="0.2">
      <c r="A5150" t="str">
        <f>IF(C5150&amp;G5150&amp;D5150&lt;&gt;'Funnel setup'!$K$3&amp;'Funnel setup'!$K$4&amp;'Funnel setup'!$K$6,".",IF(A5149=".",1,A5149+1))</f>
        <v>.</v>
      </c>
      <c r="B5150" s="244" t="str">
        <f t="shared" si="80"/>
        <v/>
      </c>
    </row>
    <row r="5151" spans="1:2" x14ac:dyDescent="0.2">
      <c r="A5151" t="str">
        <f>IF(C5151&amp;G5151&amp;D5151&lt;&gt;'Funnel setup'!$K$3&amp;'Funnel setup'!$K$4&amp;'Funnel setup'!$K$6,".",IF(A5150=".",1,A5150+1))</f>
        <v>.</v>
      </c>
      <c r="B5151" s="244" t="str">
        <f t="shared" si="80"/>
        <v/>
      </c>
    </row>
    <row r="5152" spans="1:2" x14ac:dyDescent="0.2">
      <c r="A5152" t="str">
        <f>IF(C5152&amp;G5152&amp;D5152&lt;&gt;'Funnel setup'!$K$3&amp;'Funnel setup'!$K$4&amp;'Funnel setup'!$K$6,".",IF(A5151=".",1,A5151+1))</f>
        <v>.</v>
      </c>
      <c r="B5152" s="244" t="str">
        <f t="shared" si="80"/>
        <v/>
      </c>
    </row>
    <row r="5153" spans="1:2" x14ac:dyDescent="0.2">
      <c r="A5153" t="str">
        <f>IF(C5153&amp;G5153&amp;D5153&lt;&gt;'Funnel setup'!$K$3&amp;'Funnel setup'!$K$4&amp;'Funnel setup'!$K$6,".",IF(A5152=".",1,A5152+1))</f>
        <v>.</v>
      </c>
      <c r="B5153" s="244" t="str">
        <f t="shared" si="80"/>
        <v/>
      </c>
    </row>
    <row r="5154" spans="1:2" x14ac:dyDescent="0.2">
      <c r="A5154" t="str">
        <f>IF(C5154&amp;G5154&amp;D5154&lt;&gt;'Funnel setup'!$K$3&amp;'Funnel setup'!$K$4&amp;'Funnel setup'!$K$6,".",IF(A5153=".",1,A5153+1))</f>
        <v>.</v>
      </c>
      <c r="B5154" s="244" t="str">
        <f t="shared" si="80"/>
        <v/>
      </c>
    </row>
    <row r="5155" spans="1:2" x14ac:dyDescent="0.2">
      <c r="A5155" t="str">
        <f>IF(C5155&amp;G5155&amp;D5155&lt;&gt;'Funnel setup'!$K$3&amp;'Funnel setup'!$K$4&amp;'Funnel setup'!$K$6,".",IF(A5154=".",1,A5154+1))</f>
        <v>.</v>
      </c>
      <c r="B5155" s="244" t="str">
        <f t="shared" si="80"/>
        <v/>
      </c>
    </row>
    <row r="5156" spans="1:2" x14ac:dyDescent="0.2">
      <c r="A5156" t="str">
        <f>IF(C5156&amp;G5156&amp;D5156&lt;&gt;'Funnel setup'!$K$3&amp;'Funnel setup'!$K$4&amp;'Funnel setup'!$K$6,".",IF(A5155=".",1,A5155+1))</f>
        <v>.</v>
      </c>
      <c r="B5156" s="244" t="str">
        <f t="shared" si="80"/>
        <v/>
      </c>
    </row>
    <row r="5157" spans="1:2" x14ac:dyDescent="0.2">
      <c r="A5157" t="str">
        <f>IF(C5157&amp;G5157&amp;D5157&lt;&gt;'Funnel setup'!$K$3&amp;'Funnel setup'!$K$4&amp;'Funnel setup'!$K$6,".",IF(A5156=".",1,A5156+1))</f>
        <v>.</v>
      </c>
      <c r="B5157" s="244" t="str">
        <f t="shared" si="80"/>
        <v/>
      </c>
    </row>
    <row r="5158" spans="1:2" x14ac:dyDescent="0.2">
      <c r="A5158" t="str">
        <f>IF(C5158&amp;G5158&amp;D5158&lt;&gt;'Funnel setup'!$K$3&amp;'Funnel setup'!$K$4&amp;'Funnel setup'!$K$6,".",IF(A5157=".",1,A5157+1))</f>
        <v>.</v>
      </c>
      <c r="B5158" s="244" t="str">
        <f t="shared" si="80"/>
        <v/>
      </c>
    </row>
    <row r="5159" spans="1:2" x14ac:dyDescent="0.2">
      <c r="A5159" t="str">
        <f>IF(C5159&amp;G5159&amp;D5159&lt;&gt;'Funnel setup'!$K$3&amp;'Funnel setup'!$K$4&amp;'Funnel setup'!$K$6,".",IF(A5158=".",1,A5158+1))</f>
        <v>.</v>
      </c>
      <c r="B5159" s="244" t="str">
        <f t="shared" si="80"/>
        <v/>
      </c>
    </row>
    <row r="5160" spans="1:2" x14ac:dyDescent="0.2">
      <c r="A5160" t="str">
        <f>IF(C5160&amp;G5160&amp;D5160&lt;&gt;'Funnel setup'!$K$3&amp;'Funnel setup'!$K$4&amp;'Funnel setup'!$K$6,".",IF(A5159=".",1,A5159+1))</f>
        <v>.</v>
      </c>
      <c r="B5160" s="244" t="str">
        <f t="shared" si="80"/>
        <v/>
      </c>
    </row>
    <row r="5161" spans="1:2" x14ac:dyDescent="0.2">
      <c r="A5161" t="str">
        <f>IF(C5161&amp;G5161&amp;D5161&lt;&gt;'Funnel setup'!$K$3&amp;'Funnel setup'!$K$4&amp;'Funnel setup'!$K$6,".",IF(A5160=".",1,A5160+1))</f>
        <v>.</v>
      </c>
      <c r="B5161" s="244" t="str">
        <f t="shared" si="80"/>
        <v/>
      </c>
    </row>
    <row r="5162" spans="1:2" x14ac:dyDescent="0.2">
      <c r="A5162" t="str">
        <f>IF(C5162&amp;G5162&amp;D5162&lt;&gt;'Funnel setup'!$K$3&amp;'Funnel setup'!$K$4&amp;'Funnel setup'!$K$6,".",IF(A5161=".",1,A5161+1))</f>
        <v>.</v>
      </c>
      <c r="B5162" s="244" t="str">
        <f t="shared" si="80"/>
        <v/>
      </c>
    </row>
    <row r="5163" spans="1:2" x14ac:dyDescent="0.2">
      <c r="A5163" t="str">
        <f>IF(C5163&amp;G5163&amp;D5163&lt;&gt;'Funnel setup'!$K$3&amp;'Funnel setup'!$K$4&amp;'Funnel setup'!$K$6,".",IF(A5162=".",1,A5162+1))</f>
        <v>.</v>
      </c>
      <c r="B5163" s="244" t="str">
        <f t="shared" si="80"/>
        <v/>
      </c>
    </row>
    <row r="5164" spans="1:2" x14ac:dyDescent="0.2">
      <c r="A5164" t="str">
        <f>IF(C5164&amp;G5164&amp;D5164&lt;&gt;'Funnel setup'!$K$3&amp;'Funnel setup'!$K$4&amp;'Funnel setup'!$K$6,".",IF(A5163=".",1,A5163+1))</f>
        <v>.</v>
      </c>
      <c r="B5164" s="244" t="str">
        <f t="shared" si="80"/>
        <v/>
      </c>
    </row>
    <row r="5165" spans="1:2" x14ac:dyDescent="0.2">
      <c r="A5165" t="str">
        <f>IF(C5165&amp;G5165&amp;D5165&lt;&gt;'Funnel setup'!$K$3&amp;'Funnel setup'!$K$4&amp;'Funnel setup'!$K$6,".",IF(A5164=".",1,A5164+1))</f>
        <v>.</v>
      </c>
      <c r="B5165" s="244" t="str">
        <f t="shared" si="80"/>
        <v/>
      </c>
    </row>
    <row r="5166" spans="1:2" x14ac:dyDescent="0.2">
      <c r="A5166" t="str">
        <f>IF(C5166&amp;G5166&amp;D5166&lt;&gt;'Funnel setup'!$K$3&amp;'Funnel setup'!$K$4&amp;'Funnel setup'!$K$6,".",IF(A5165=".",1,A5165+1))</f>
        <v>.</v>
      </c>
      <c r="B5166" s="244" t="str">
        <f t="shared" si="80"/>
        <v/>
      </c>
    </row>
    <row r="5167" spans="1:2" x14ac:dyDescent="0.2">
      <c r="A5167" t="str">
        <f>IF(C5167&amp;G5167&amp;D5167&lt;&gt;'Funnel setup'!$K$3&amp;'Funnel setup'!$K$4&amp;'Funnel setup'!$K$6,".",IF(A5166=".",1,A5166+1))</f>
        <v>.</v>
      </c>
      <c r="B5167" s="244" t="str">
        <f t="shared" si="80"/>
        <v/>
      </c>
    </row>
    <row r="5168" spans="1:2" x14ac:dyDescent="0.2">
      <c r="A5168" t="str">
        <f>IF(C5168&amp;G5168&amp;D5168&lt;&gt;'Funnel setup'!$K$3&amp;'Funnel setup'!$K$4&amp;'Funnel setup'!$K$6,".",IF(A5167=".",1,A5167+1))</f>
        <v>.</v>
      </c>
      <c r="B5168" s="244" t="str">
        <f t="shared" si="80"/>
        <v/>
      </c>
    </row>
    <row r="5169" spans="1:2" x14ac:dyDescent="0.2">
      <c r="A5169" t="str">
        <f>IF(C5169&amp;G5169&amp;D5169&lt;&gt;'Funnel setup'!$K$3&amp;'Funnel setup'!$K$4&amp;'Funnel setup'!$K$6,".",IF(A5168=".",1,A5168+1))</f>
        <v>.</v>
      </c>
      <c r="B5169" s="244" t="str">
        <f t="shared" si="80"/>
        <v/>
      </c>
    </row>
    <row r="5170" spans="1:2" x14ac:dyDescent="0.2">
      <c r="A5170" t="str">
        <f>IF(C5170&amp;G5170&amp;D5170&lt;&gt;'Funnel setup'!$K$3&amp;'Funnel setup'!$K$4&amp;'Funnel setup'!$K$6,".",IF(A5169=".",1,A5169+1))</f>
        <v>.</v>
      </c>
      <c r="B5170" s="244" t="str">
        <f t="shared" si="80"/>
        <v/>
      </c>
    </row>
    <row r="5171" spans="1:2" x14ac:dyDescent="0.2">
      <c r="A5171" t="str">
        <f>IF(C5171&amp;G5171&amp;D5171&lt;&gt;'Funnel setup'!$K$3&amp;'Funnel setup'!$K$4&amp;'Funnel setup'!$K$6,".",IF(A5170=".",1,A5170+1))</f>
        <v>.</v>
      </c>
      <c r="B5171" s="244" t="str">
        <f t="shared" si="80"/>
        <v/>
      </c>
    </row>
    <row r="5172" spans="1:2" x14ac:dyDescent="0.2">
      <c r="A5172" t="str">
        <f>IF(C5172&amp;G5172&amp;D5172&lt;&gt;'Funnel setup'!$K$3&amp;'Funnel setup'!$K$4&amp;'Funnel setup'!$K$6,".",IF(A5171=".",1,A5171+1))</f>
        <v>.</v>
      </c>
      <c r="B5172" s="244" t="str">
        <f t="shared" si="80"/>
        <v/>
      </c>
    </row>
    <row r="5173" spans="1:2" x14ac:dyDescent="0.2">
      <c r="A5173" t="str">
        <f>IF(C5173&amp;G5173&amp;D5173&lt;&gt;'Funnel setup'!$K$3&amp;'Funnel setup'!$K$4&amp;'Funnel setup'!$K$6,".",IF(A5172=".",1,A5172+1))</f>
        <v>.</v>
      </c>
      <c r="B5173" s="244" t="str">
        <f t="shared" si="80"/>
        <v/>
      </c>
    </row>
    <row r="5174" spans="1:2" x14ac:dyDescent="0.2">
      <c r="A5174" t="str">
        <f>IF(C5174&amp;G5174&amp;D5174&lt;&gt;'Funnel setup'!$K$3&amp;'Funnel setup'!$K$4&amp;'Funnel setup'!$K$6,".",IF(A5173=".",1,A5173+1))</f>
        <v>.</v>
      </c>
      <c r="B5174" s="244" t="str">
        <f t="shared" si="80"/>
        <v/>
      </c>
    </row>
    <row r="5175" spans="1:2" x14ac:dyDescent="0.2">
      <c r="A5175" t="str">
        <f>IF(C5175&amp;G5175&amp;D5175&lt;&gt;'Funnel setup'!$K$3&amp;'Funnel setup'!$K$4&amp;'Funnel setup'!$K$6,".",IF(A5174=".",1,A5174+1))</f>
        <v>.</v>
      </c>
      <c r="B5175" s="244" t="str">
        <f t="shared" si="80"/>
        <v/>
      </c>
    </row>
    <row r="5176" spans="1:2" x14ac:dyDescent="0.2">
      <c r="A5176" t="str">
        <f>IF(C5176&amp;G5176&amp;D5176&lt;&gt;'Funnel setup'!$K$3&amp;'Funnel setup'!$K$4&amp;'Funnel setup'!$K$6,".",IF(A5175=".",1,A5175+1))</f>
        <v>.</v>
      </c>
      <c r="B5176" s="244" t="str">
        <f t="shared" si="80"/>
        <v/>
      </c>
    </row>
    <row r="5177" spans="1:2" x14ac:dyDescent="0.2">
      <c r="A5177" t="str">
        <f>IF(C5177&amp;G5177&amp;D5177&lt;&gt;'Funnel setup'!$K$3&amp;'Funnel setup'!$K$4&amp;'Funnel setup'!$K$6,".",IF(A5176=".",1,A5176+1))</f>
        <v>.</v>
      </c>
      <c r="B5177" s="244" t="str">
        <f t="shared" si="80"/>
        <v/>
      </c>
    </row>
    <row r="5178" spans="1:2" x14ac:dyDescent="0.2">
      <c r="A5178" t="str">
        <f>IF(C5178&amp;G5178&amp;D5178&lt;&gt;'Funnel setup'!$K$3&amp;'Funnel setup'!$K$4&amp;'Funnel setup'!$K$6,".",IF(A5177=".",1,A5177+1))</f>
        <v>.</v>
      </c>
      <c r="B5178" s="244" t="str">
        <f t="shared" si="80"/>
        <v/>
      </c>
    </row>
    <row r="5179" spans="1:2" x14ac:dyDescent="0.2">
      <c r="A5179" t="str">
        <f>IF(C5179&amp;G5179&amp;D5179&lt;&gt;'Funnel setup'!$K$3&amp;'Funnel setup'!$K$4&amp;'Funnel setup'!$K$6,".",IF(A5178=".",1,A5178+1))</f>
        <v>.</v>
      </c>
      <c r="B5179" s="244" t="str">
        <f t="shared" si="80"/>
        <v/>
      </c>
    </row>
    <row r="5180" spans="1:2" x14ac:dyDescent="0.2">
      <c r="A5180" t="str">
        <f>IF(C5180&amp;G5180&amp;D5180&lt;&gt;'Funnel setup'!$K$3&amp;'Funnel setup'!$K$4&amp;'Funnel setup'!$K$6,".",IF(A5179=".",1,A5179+1))</f>
        <v>.</v>
      </c>
      <c r="B5180" s="244" t="str">
        <f t="shared" si="80"/>
        <v/>
      </c>
    </row>
    <row r="5181" spans="1:2" x14ac:dyDescent="0.2">
      <c r="A5181" t="str">
        <f>IF(C5181&amp;G5181&amp;D5181&lt;&gt;'Funnel setup'!$K$3&amp;'Funnel setup'!$K$4&amp;'Funnel setup'!$K$6,".",IF(A5180=".",1,A5180+1))</f>
        <v>.</v>
      </c>
      <c r="B5181" s="244" t="str">
        <f t="shared" si="80"/>
        <v/>
      </c>
    </row>
    <row r="5182" spans="1:2" x14ac:dyDescent="0.2">
      <c r="A5182" t="str">
        <f>IF(C5182&amp;G5182&amp;D5182&lt;&gt;'Funnel setup'!$K$3&amp;'Funnel setup'!$K$4&amp;'Funnel setup'!$K$6,".",IF(A5181=".",1,A5181+1))</f>
        <v>.</v>
      </c>
      <c r="B5182" s="244" t="str">
        <f t="shared" si="80"/>
        <v/>
      </c>
    </row>
    <row r="5183" spans="1:2" x14ac:dyDescent="0.2">
      <c r="A5183" t="str">
        <f>IF(C5183&amp;G5183&amp;D5183&lt;&gt;'Funnel setup'!$K$3&amp;'Funnel setup'!$K$4&amp;'Funnel setup'!$K$6,".",IF(A5182=".",1,A5182+1))</f>
        <v>.</v>
      </c>
      <c r="B5183" s="244" t="str">
        <f t="shared" si="80"/>
        <v/>
      </c>
    </row>
    <row r="5184" spans="1:2" x14ac:dyDescent="0.2">
      <c r="A5184" t="str">
        <f>IF(C5184&amp;G5184&amp;D5184&lt;&gt;'Funnel setup'!$K$3&amp;'Funnel setup'!$K$4&amp;'Funnel setup'!$K$6,".",IF(A5183=".",1,A5183+1))</f>
        <v>.</v>
      </c>
      <c r="B5184" s="244" t="str">
        <f t="shared" si="80"/>
        <v/>
      </c>
    </row>
    <row r="5185" spans="1:2" x14ac:dyDescent="0.2">
      <c r="A5185" t="str">
        <f>IF(C5185&amp;G5185&amp;D5185&lt;&gt;'Funnel setup'!$K$3&amp;'Funnel setup'!$K$4&amp;'Funnel setup'!$K$6,".",IF(A5184=".",1,A5184+1))</f>
        <v>.</v>
      </c>
      <c r="B5185" s="244" t="str">
        <f t="shared" si="80"/>
        <v/>
      </c>
    </row>
    <row r="5186" spans="1:2" x14ac:dyDescent="0.2">
      <c r="A5186" t="str">
        <f>IF(C5186&amp;G5186&amp;D5186&lt;&gt;'Funnel setup'!$K$3&amp;'Funnel setup'!$K$4&amp;'Funnel setup'!$K$6,".",IF(A5185=".",1,A5185+1))</f>
        <v>.</v>
      </c>
      <c r="B5186" s="244" t="str">
        <f t="shared" ref="B5186:B5249" si="81">C5186&amp;D5186&amp;F5186&amp;G5186</f>
        <v/>
      </c>
    </row>
    <row r="5187" spans="1:2" x14ac:dyDescent="0.2">
      <c r="A5187" t="str">
        <f>IF(C5187&amp;G5187&amp;D5187&lt;&gt;'Funnel setup'!$K$3&amp;'Funnel setup'!$K$4&amp;'Funnel setup'!$K$6,".",IF(A5186=".",1,A5186+1))</f>
        <v>.</v>
      </c>
      <c r="B5187" s="244" t="str">
        <f t="shared" si="81"/>
        <v/>
      </c>
    </row>
    <row r="5188" spans="1:2" x14ac:dyDescent="0.2">
      <c r="A5188" t="str">
        <f>IF(C5188&amp;G5188&amp;D5188&lt;&gt;'Funnel setup'!$K$3&amp;'Funnel setup'!$K$4&amp;'Funnel setup'!$K$6,".",IF(A5187=".",1,A5187+1))</f>
        <v>.</v>
      </c>
      <c r="B5188" s="244" t="str">
        <f t="shared" si="81"/>
        <v/>
      </c>
    </row>
    <row r="5189" spans="1:2" x14ac:dyDescent="0.2">
      <c r="A5189" t="str">
        <f>IF(C5189&amp;G5189&amp;D5189&lt;&gt;'Funnel setup'!$K$3&amp;'Funnel setup'!$K$4&amp;'Funnel setup'!$K$6,".",IF(A5188=".",1,A5188+1))</f>
        <v>.</v>
      </c>
      <c r="B5189" s="244" t="str">
        <f t="shared" si="81"/>
        <v/>
      </c>
    </row>
    <row r="5190" spans="1:2" x14ac:dyDescent="0.2">
      <c r="A5190" t="str">
        <f>IF(C5190&amp;G5190&amp;D5190&lt;&gt;'Funnel setup'!$K$3&amp;'Funnel setup'!$K$4&amp;'Funnel setup'!$K$6,".",IF(A5189=".",1,A5189+1))</f>
        <v>.</v>
      </c>
      <c r="B5190" s="244" t="str">
        <f t="shared" si="81"/>
        <v/>
      </c>
    </row>
    <row r="5191" spans="1:2" x14ac:dyDescent="0.2">
      <c r="A5191" t="str">
        <f>IF(C5191&amp;G5191&amp;D5191&lt;&gt;'Funnel setup'!$K$3&amp;'Funnel setup'!$K$4&amp;'Funnel setup'!$K$6,".",IF(A5190=".",1,A5190+1))</f>
        <v>.</v>
      </c>
      <c r="B5191" s="244" t="str">
        <f t="shared" si="81"/>
        <v/>
      </c>
    </row>
    <row r="5192" spans="1:2" x14ac:dyDescent="0.2">
      <c r="A5192" t="str">
        <f>IF(C5192&amp;G5192&amp;D5192&lt;&gt;'Funnel setup'!$K$3&amp;'Funnel setup'!$K$4&amp;'Funnel setup'!$K$6,".",IF(A5191=".",1,A5191+1))</f>
        <v>.</v>
      </c>
      <c r="B5192" s="244" t="str">
        <f t="shared" si="81"/>
        <v/>
      </c>
    </row>
    <row r="5193" spans="1:2" x14ac:dyDescent="0.2">
      <c r="A5193" t="str">
        <f>IF(C5193&amp;G5193&amp;D5193&lt;&gt;'Funnel setup'!$K$3&amp;'Funnel setup'!$K$4&amp;'Funnel setup'!$K$6,".",IF(A5192=".",1,A5192+1))</f>
        <v>.</v>
      </c>
      <c r="B5193" s="244" t="str">
        <f t="shared" si="81"/>
        <v/>
      </c>
    </row>
    <row r="5194" spans="1:2" x14ac:dyDescent="0.2">
      <c r="A5194" t="str">
        <f>IF(C5194&amp;G5194&amp;D5194&lt;&gt;'Funnel setup'!$K$3&amp;'Funnel setup'!$K$4&amp;'Funnel setup'!$K$6,".",IF(A5193=".",1,A5193+1))</f>
        <v>.</v>
      </c>
      <c r="B5194" s="244" t="str">
        <f t="shared" si="81"/>
        <v/>
      </c>
    </row>
    <row r="5195" spans="1:2" x14ac:dyDescent="0.2">
      <c r="A5195" t="str">
        <f>IF(C5195&amp;G5195&amp;D5195&lt;&gt;'Funnel setup'!$K$3&amp;'Funnel setup'!$K$4&amp;'Funnel setup'!$K$6,".",IF(A5194=".",1,A5194+1))</f>
        <v>.</v>
      </c>
      <c r="B5195" s="244" t="str">
        <f t="shared" si="81"/>
        <v/>
      </c>
    </row>
    <row r="5196" spans="1:2" x14ac:dyDescent="0.2">
      <c r="A5196" t="str">
        <f>IF(C5196&amp;G5196&amp;D5196&lt;&gt;'Funnel setup'!$K$3&amp;'Funnel setup'!$K$4&amp;'Funnel setup'!$K$6,".",IF(A5195=".",1,A5195+1))</f>
        <v>.</v>
      </c>
      <c r="B5196" s="244" t="str">
        <f t="shared" si="81"/>
        <v/>
      </c>
    </row>
    <row r="5197" spans="1:2" x14ac:dyDescent="0.2">
      <c r="A5197" t="str">
        <f>IF(C5197&amp;G5197&amp;D5197&lt;&gt;'Funnel setup'!$K$3&amp;'Funnel setup'!$K$4&amp;'Funnel setup'!$K$6,".",IF(A5196=".",1,A5196+1))</f>
        <v>.</v>
      </c>
      <c r="B5197" s="244" t="str">
        <f t="shared" si="81"/>
        <v/>
      </c>
    </row>
    <row r="5198" spans="1:2" x14ac:dyDescent="0.2">
      <c r="A5198" t="str">
        <f>IF(C5198&amp;G5198&amp;D5198&lt;&gt;'Funnel setup'!$K$3&amp;'Funnel setup'!$K$4&amp;'Funnel setup'!$K$6,".",IF(A5197=".",1,A5197+1))</f>
        <v>.</v>
      </c>
      <c r="B5198" s="244" t="str">
        <f t="shared" si="81"/>
        <v/>
      </c>
    </row>
    <row r="5199" spans="1:2" x14ac:dyDescent="0.2">
      <c r="A5199" t="str">
        <f>IF(C5199&amp;G5199&amp;D5199&lt;&gt;'Funnel setup'!$K$3&amp;'Funnel setup'!$K$4&amp;'Funnel setup'!$K$6,".",IF(A5198=".",1,A5198+1))</f>
        <v>.</v>
      </c>
      <c r="B5199" s="244" t="str">
        <f t="shared" si="81"/>
        <v/>
      </c>
    </row>
    <row r="5200" spans="1:2" x14ac:dyDescent="0.2">
      <c r="A5200" t="str">
        <f>IF(C5200&amp;G5200&amp;D5200&lt;&gt;'Funnel setup'!$K$3&amp;'Funnel setup'!$K$4&amp;'Funnel setup'!$K$6,".",IF(A5199=".",1,A5199+1))</f>
        <v>.</v>
      </c>
      <c r="B5200" s="244" t="str">
        <f t="shared" si="81"/>
        <v/>
      </c>
    </row>
    <row r="5201" spans="1:2" x14ac:dyDescent="0.2">
      <c r="A5201" t="str">
        <f>IF(C5201&amp;G5201&amp;D5201&lt;&gt;'Funnel setup'!$K$3&amp;'Funnel setup'!$K$4&amp;'Funnel setup'!$K$6,".",IF(A5200=".",1,A5200+1))</f>
        <v>.</v>
      </c>
      <c r="B5201" s="244" t="str">
        <f t="shared" si="81"/>
        <v/>
      </c>
    </row>
    <row r="5202" spans="1:2" x14ac:dyDescent="0.2">
      <c r="A5202" t="str">
        <f>IF(C5202&amp;G5202&amp;D5202&lt;&gt;'Funnel setup'!$K$3&amp;'Funnel setup'!$K$4&amp;'Funnel setup'!$K$6,".",IF(A5201=".",1,A5201+1))</f>
        <v>.</v>
      </c>
      <c r="B5202" s="244" t="str">
        <f t="shared" si="81"/>
        <v/>
      </c>
    </row>
    <row r="5203" spans="1:2" x14ac:dyDescent="0.2">
      <c r="A5203" t="str">
        <f>IF(C5203&amp;G5203&amp;D5203&lt;&gt;'Funnel setup'!$K$3&amp;'Funnel setup'!$K$4&amp;'Funnel setup'!$K$6,".",IF(A5202=".",1,A5202+1))</f>
        <v>.</v>
      </c>
      <c r="B5203" s="244" t="str">
        <f t="shared" si="81"/>
        <v/>
      </c>
    </row>
    <row r="5204" spans="1:2" x14ac:dyDescent="0.2">
      <c r="A5204" t="str">
        <f>IF(C5204&amp;G5204&amp;D5204&lt;&gt;'Funnel setup'!$K$3&amp;'Funnel setup'!$K$4&amp;'Funnel setup'!$K$6,".",IF(A5203=".",1,A5203+1))</f>
        <v>.</v>
      </c>
      <c r="B5204" s="244" t="str">
        <f t="shared" si="81"/>
        <v/>
      </c>
    </row>
    <row r="5205" spans="1:2" x14ac:dyDescent="0.2">
      <c r="A5205" t="str">
        <f>IF(C5205&amp;G5205&amp;D5205&lt;&gt;'Funnel setup'!$K$3&amp;'Funnel setup'!$K$4&amp;'Funnel setup'!$K$6,".",IF(A5204=".",1,A5204+1))</f>
        <v>.</v>
      </c>
      <c r="B5205" s="244" t="str">
        <f t="shared" si="81"/>
        <v/>
      </c>
    </row>
    <row r="5206" spans="1:2" x14ac:dyDescent="0.2">
      <c r="A5206" t="str">
        <f>IF(C5206&amp;G5206&amp;D5206&lt;&gt;'Funnel setup'!$K$3&amp;'Funnel setup'!$K$4&amp;'Funnel setup'!$K$6,".",IF(A5205=".",1,A5205+1))</f>
        <v>.</v>
      </c>
      <c r="B5206" s="244" t="str">
        <f t="shared" si="81"/>
        <v/>
      </c>
    </row>
    <row r="5207" spans="1:2" x14ac:dyDescent="0.2">
      <c r="A5207" t="str">
        <f>IF(C5207&amp;G5207&amp;D5207&lt;&gt;'Funnel setup'!$K$3&amp;'Funnel setup'!$K$4&amp;'Funnel setup'!$K$6,".",IF(A5206=".",1,A5206+1))</f>
        <v>.</v>
      </c>
      <c r="B5207" s="244" t="str">
        <f t="shared" si="81"/>
        <v/>
      </c>
    </row>
    <row r="5208" spans="1:2" x14ac:dyDescent="0.2">
      <c r="A5208" t="str">
        <f>IF(C5208&amp;G5208&amp;D5208&lt;&gt;'Funnel setup'!$K$3&amp;'Funnel setup'!$K$4&amp;'Funnel setup'!$K$6,".",IF(A5207=".",1,A5207+1))</f>
        <v>.</v>
      </c>
      <c r="B5208" s="244" t="str">
        <f t="shared" si="81"/>
        <v/>
      </c>
    </row>
    <row r="5209" spans="1:2" x14ac:dyDescent="0.2">
      <c r="A5209" t="str">
        <f>IF(C5209&amp;G5209&amp;D5209&lt;&gt;'Funnel setup'!$K$3&amp;'Funnel setup'!$K$4&amp;'Funnel setup'!$K$6,".",IF(A5208=".",1,A5208+1))</f>
        <v>.</v>
      </c>
      <c r="B5209" s="244" t="str">
        <f t="shared" si="81"/>
        <v/>
      </c>
    </row>
    <row r="5210" spans="1:2" x14ac:dyDescent="0.2">
      <c r="A5210" t="str">
        <f>IF(C5210&amp;G5210&amp;D5210&lt;&gt;'Funnel setup'!$K$3&amp;'Funnel setup'!$K$4&amp;'Funnel setup'!$K$6,".",IF(A5209=".",1,A5209+1))</f>
        <v>.</v>
      </c>
      <c r="B5210" s="244" t="str">
        <f t="shared" si="81"/>
        <v/>
      </c>
    </row>
    <row r="5211" spans="1:2" x14ac:dyDescent="0.2">
      <c r="A5211" t="str">
        <f>IF(C5211&amp;G5211&amp;D5211&lt;&gt;'Funnel setup'!$K$3&amp;'Funnel setup'!$K$4&amp;'Funnel setup'!$K$6,".",IF(A5210=".",1,A5210+1))</f>
        <v>.</v>
      </c>
      <c r="B5211" s="244" t="str">
        <f t="shared" si="81"/>
        <v/>
      </c>
    </row>
    <row r="5212" spans="1:2" x14ac:dyDescent="0.2">
      <c r="A5212" t="str">
        <f>IF(C5212&amp;G5212&amp;D5212&lt;&gt;'Funnel setup'!$K$3&amp;'Funnel setup'!$K$4&amp;'Funnel setup'!$K$6,".",IF(A5211=".",1,A5211+1))</f>
        <v>.</v>
      </c>
      <c r="B5212" s="244" t="str">
        <f t="shared" si="81"/>
        <v/>
      </c>
    </row>
    <row r="5213" spans="1:2" x14ac:dyDescent="0.2">
      <c r="A5213" t="str">
        <f>IF(C5213&amp;G5213&amp;D5213&lt;&gt;'Funnel setup'!$K$3&amp;'Funnel setup'!$K$4&amp;'Funnel setup'!$K$6,".",IF(A5212=".",1,A5212+1))</f>
        <v>.</v>
      </c>
      <c r="B5213" s="244" t="str">
        <f t="shared" si="81"/>
        <v/>
      </c>
    </row>
    <row r="5214" spans="1:2" x14ac:dyDescent="0.2">
      <c r="A5214" t="str">
        <f>IF(C5214&amp;G5214&amp;D5214&lt;&gt;'Funnel setup'!$K$3&amp;'Funnel setup'!$K$4&amp;'Funnel setup'!$K$6,".",IF(A5213=".",1,A5213+1))</f>
        <v>.</v>
      </c>
      <c r="B5214" s="244" t="str">
        <f t="shared" si="81"/>
        <v/>
      </c>
    </row>
    <row r="5215" spans="1:2" x14ac:dyDescent="0.2">
      <c r="A5215" t="str">
        <f>IF(C5215&amp;G5215&amp;D5215&lt;&gt;'Funnel setup'!$K$3&amp;'Funnel setup'!$K$4&amp;'Funnel setup'!$K$6,".",IF(A5214=".",1,A5214+1))</f>
        <v>.</v>
      </c>
      <c r="B5215" s="244" t="str">
        <f t="shared" si="81"/>
        <v/>
      </c>
    </row>
    <row r="5216" spans="1:2" x14ac:dyDescent="0.2">
      <c r="A5216" t="str">
        <f>IF(C5216&amp;G5216&amp;D5216&lt;&gt;'Funnel setup'!$K$3&amp;'Funnel setup'!$K$4&amp;'Funnel setup'!$K$6,".",IF(A5215=".",1,A5215+1))</f>
        <v>.</v>
      </c>
      <c r="B5216" s="244" t="str">
        <f t="shared" si="81"/>
        <v/>
      </c>
    </row>
    <row r="5217" spans="1:2" x14ac:dyDescent="0.2">
      <c r="A5217" t="str">
        <f>IF(C5217&amp;G5217&amp;D5217&lt;&gt;'Funnel setup'!$K$3&amp;'Funnel setup'!$K$4&amp;'Funnel setup'!$K$6,".",IF(A5216=".",1,A5216+1))</f>
        <v>.</v>
      </c>
      <c r="B5217" s="244" t="str">
        <f t="shared" si="81"/>
        <v/>
      </c>
    </row>
    <row r="5218" spans="1:2" x14ac:dyDescent="0.2">
      <c r="A5218" t="str">
        <f>IF(C5218&amp;G5218&amp;D5218&lt;&gt;'Funnel setup'!$K$3&amp;'Funnel setup'!$K$4&amp;'Funnel setup'!$K$6,".",IF(A5217=".",1,A5217+1))</f>
        <v>.</v>
      </c>
      <c r="B5218" s="244" t="str">
        <f t="shared" si="81"/>
        <v/>
      </c>
    </row>
    <row r="5219" spans="1:2" x14ac:dyDescent="0.2">
      <c r="A5219" t="str">
        <f>IF(C5219&amp;G5219&amp;D5219&lt;&gt;'Funnel setup'!$K$3&amp;'Funnel setup'!$K$4&amp;'Funnel setup'!$K$6,".",IF(A5218=".",1,A5218+1))</f>
        <v>.</v>
      </c>
      <c r="B5219" s="244" t="str">
        <f t="shared" si="81"/>
        <v/>
      </c>
    </row>
    <row r="5220" spans="1:2" x14ac:dyDescent="0.2">
      <c r="A5220" t="str">
        <f>IF(C5220&amp;G5220&amp;D5220&lt;&gt;'Funnel setup'!$K$3&amp;'Funnel setup'!$K$4&amp;'Funnel setup'!$K$6,".",IF(A5219=".",1,A5219+1))</f>
        <v>.</v>
      </c>
      <c r="B5220" s="244" t="str">
        <f t="shared" si="81"/>
        <v/>
      </c>
    </row>
    <row r="5221" spans="1:2" x14ac:dyDescent="0.2">
      <c r="A5221" t="str">
        <f>IF(C5221&amp;G5221&amp;D5221&lt;&gt;'Funnel setup'!$K$3&amp;'Funnel setup'!$K$4&amp;'Funnel setup'!$K$6,".",IF(A5220=".",1,A5220+1))</f>
        <v>.</v>
      </c>
      <c r="B5221" s="244" t="str">
        <f t="shared" si="81"/>
        <v/>
      </c>
    </row>
    <row r="5222" spans="1:2" x14ac:dyDescent="0.2">
      <c r="A5222" t="str">
        <f>IF(C5222&amp;G5222&amp;D5222&lt;&gt;'Funnel setup'!$K$3&amp;'Funnel setup'!$K$4&amp;'Funnel setup'!$K$6,".",IF(A5221=".",1,A5221+1))</f>
        <v>.</v>
      </c>
      <c r="B5222" s="244" t="str">
        <f t="shared" si="81"/>
        <v/>
      </c>
    </row>
    <row r="5223" spans="1:2" x14ac:dyDescent="0.2">
      <c r="A5223" t="str">
        <f>IF(C5223&amp;G5223&amp;D5223&lt;&gt;'Funnel setup'!$K$3&amp;'Funnel setup'!$K$4&amp;'Funnel setup'!$K$6,".",IF(A5222=".",1,A5222+1))</f>
        <v>.</v>
      </c>
      <c r="B5223" s="244" t="str">
        <f t="shared" si="81"/>
        <v/>
      </c>
    </row>
    <row r="5224" spans="1:2" x14ac:dyDescent="0.2">
      <c r="A5224" t="str">
        <f>IF(C5224&amp;G5224&amp;D5224&lt;&gt;'Funnel setup'!$K$3&amp;'Funnel setup'!$K$4&amp;'Funnel setup'!$K$6,".",IF(A5223=".",1,A5223+1))</f>
        <v>.</v>
      </c>
      <c r="B5224" s="244" t="str">
        <f t="shared" si="81"/>
        <v/>
      </c>
    </row>
    <row r="5225" spans="1:2" x14ac:dyDescent="0.2">
      <c r="A5225" t="str">
        <f>IF(C5225&amp;G5225&amp;D5225&lt;&gt;'Funnel setup'!$K$3&amp;'Funnel setup'!$K$4&amp;'Funnel setup'!$K$6,".",IF(A5224=".",1,A5224+1))</f>
        <v>.</v>
      </c>
      <c r="B5225" s="244" t="str">
        <f t="shared" si="81"/>
        <v/>
      </c>
    </row>
    <row r="5226" spans="1:2" x14ac:dyDescent="0.2">
      <c r="A5226" t="str">
        <f>IF(C5226&amp;G5226&amp;D5226&lt;&gt;'Funnel setup'!$K$3&amp;'Funnel setup'!$K$4&amp;'Funnel setup'!$K$6,".",IF(A5225=".",1,A5225+1))</f>
        <v>.</v>
      </c>
      <c r="B5226" s="244" t="str">
        <f t="shared" si="81"/>
        <v/>
      </c>
    </row>
    <row r="5227" spans="1:2" x14ac:dyDescent="0.2">
      <c r="A5227" t="str">
        <f>IF(C5227&amp;G5227&amp;D5227&lt;&gt;'Funnel setup'!$K$3&amp;'Funnel setup'!$K$4&amp;'Funnel setup'!$K$6,".",IF(A5226=".",1,A5226+1))</f>
        <v>.</v>
      </c>
      <c r="B5227" s="244" t="str">
        <f t="shared" si="81"/>
        <v/>
      </c>
    </row>
    <row r="5228" spans="1:2" x14ac:dyDescent="0.2">
      <c r="A5228" t="str">
        <f>IF(C5228&amp;G5228&amp;D5228&lt;&gt;'Funnel setup'!$K$3&amp;'Funnel setup'!$K$4&amp;'Funnel setup'!$K$6,".",IF(A5227=".",1,A5227+1))</f>
        <v>.</v>
      </c>
      <c r="B5228" s="244" t="str">
        <f t="shared" si="81"/>
        <v/>
      </c>
    </row>
    <row r="5229" spans="1:2" x14ac:dyDescent="0.2">
      <c r="A5229" t="str">
        <f>IF(C5229&amp;G5229&amp;D5229&lt;&gt;'Funnel setup'!$K$3&amp;'Funnel setup'!$K$4&amp;'Funnel setup'!$K$6,".",IF(A5228=".",1,A5228+1))</f>
        <v>.</v>
      </c>
      <c r="B5229" s="244" t="str">
        <f t="shared" si="81"/>
        <v/>
      </c>
    </row>
    <row r="5230" spans="1:2" x14ac:dyDescent="0.2">
      <c r="A5230" t="str">
        <f>IF(C5230&amp;G5230&amp;D5230&lt;&gt;'Funnel setup'!$K$3&amp;'Funnel setup'!$K$4&amp;'Funnel setup'!$K$6,".",IF(A5229=".",1,A5229+1))</f>
        <v>.</v>
      </c>
      <c r="B5230" s="244" t="str">
        <f t="shared" si="81"/>
        <v/>
      </c>
    </row>
    <row r="5231" spans="1:2" x14ac:dyDescent="0.2">
      <c r="A5231" t="str">
        <f>IF(C5231&amp;G5231&amp;D5231&lt;&gt;'Funnel setup'!$K$3&amp;'Funnel setup'!$K$4&amp;'Funnel setup'!$K$6,".",IF(A5230=".",1,A5230+1))</f>
        <v>.</v>
      </c>
      <c r="B5231" s="244" t="str">
        <f t="shared" si="81"/>
        <v/>
      </c>
    </row>
    <row r="5232" spans="1:2" x14ac:dyDescent="0.2">
      <c r="A5232" t="str">
        <f>IF(C5232&amp;G5232&amp;D5232&lt;&gt;'Funnel setup'!$K$3&amp;'Funnel setup'!$K$4&amp;'Funnel setup'!$K$6,".",IF(A5231=".",1,A5231+1))</f>
        <v>.</v>
      </c>
      <c r="B5232" s="244" t="str">
        <f t="shared" si="81"/>
        <v/>
      </c>
    </row>
    <row r="5233" spans="1:2" x14ac:dyDescent="0.2">
      <c r="A5233" t="str">
        <f>IF(C5233&amp;G5233&amp;D5233&lt;&gt;'Funnel setup'!$K$3&amp;'Funnel setup'!$K$4&amp;'Funnel setup'!$K$6,".",IF(A5232=".",1,A5232+1))</f>
        <v>.</v>
      </c>
      <c r="B5233" s="244" t="str">
        <f t="shared" si="81"/>
        <v/>
      </c>
    </row>
    <row r="5234" spans="1:2" x14ac:dyDescent="0.2">
      <c r="A5234" t="str">
        <f>IF(C5234&amp;G5234&amp;D5234&lt;&gt;'Funnel setup'!$K$3&amp;'Funnel setup'!$K$4&amp;'Funnel setup'!$K$6,".",IF(A5233=".",1,A5233+1))</f>
        <v>.</v>
      </c>
      <c r="B5234" s="244" t="str">
        <f t="shared" si="81"/>
        <v/>
      </c>
    </row>
    <row r="5235" spans="1:2" x14ac:dyDescent="0.2">
      <c r="A5235" t="str">
        <f>IF(C5235&amp;G5235&amp;D5235&lt;&gt;'Funnel setup'!$K$3&amp;'Funnel setup'!$K$4&amp;'Funnel setup'!$K$6,".",IF(A5234=".",1,A5234+1))</f>
        <v>.</v>
      </c>
      <c r="B5235" s="244" t="str">
        <f t="shared" si="81"/>
        <v/>
      </c>
    </row>
    <row r="5236" spans="1:2" x14ac:dyDescent="0.2">
      <c r="A5236" t="str">
        <f>IF(C5236&amp;G5236&amp;D5236&lt;&gt;'Funnel setup'!$K$3&amp;'Funnel setup'!$K$4&amp;'Funnel setup'!$K$6,".",IF(A5235=".",1,A5235+1))</f>
        <v>.</v>
      </c>
      <c r="B5236" s="244" t="str">
        <f t="shared" si="81"/>
        <v/>
      </c>
    </row>
    <row r="5237" spans="1:2" x14ac:dyDescent="0.2">
      <c r="A5237" t="str">
        <f>IF(C5237&amp;G5237&amp;D5237&lt;&gt;'Funnel setup'!$K$3&amp;'Funnel setup'!$K$4&amp;'Funnel setup'!$K$6,".",IF(A5236=".",1,A5236+1))</f>
        <v>.</v>
      </c>
      <c r="B5237" s="244" t="str">
        <f t="shared" si="81"/>
        <v/>
      </c>
    </row>
    <row r="5238" spans="1:2" x14ac:dyDescent="0.2">
      <c r="A5238" t="str">
        <f>IF(C5238&amp;G5238&amp;D5238&lt;&gt;'Funnel setup'!$K$3&amp;'Funnel setup'!$K$4&amp;'Funnel setup'!$K$6,".",IF(A5237=".",1,A5237+1))</f>
        <v>.</v>
      </c>
      <c r="B5238" s="244" t="str">
        <f t="shared" si="81"/>
        <v/>
      </c>
    </row>
    <row r="5239" spans="1:2" x14ac:dyDescent="0.2">
      <c r="A5239" t="str">
        <f>IF(C5239&amp;G5239&amp;D5239&lt;&gt;'Funnel setup'!$K$3&amp;'Funnel setup'!$K$4&amp;'Funnel setup'!$K$6,".",IF(A5238=".",1,A5238+1))</f>
        <v>.</v>
      </c>
      <c r="B5239" s="244" t="str">
        <f t="shared" si="81"/>
        <v/>
      </c>
    </row>
    <row r="5240" spans="1:2" x14ac:dyDescent="0.2">
      <c r="A5240" t="str">
        <f>IF(C5240&amp;G5240&amp;D5240&lt;&gt;'Funnel setup'!$K$3&amp;'Funnel setup'!$K$4&amp;'Funnel setup'!$K$6,".",IF(A5239=".",1,A5239+1))</f>
        <v>.</v>
      </c>
      <c r="B5240" s="244" t="str">
        <f t="shared" si="81"/>
        <v/>
      </c>
    </row>
    <row r="5241" spans="1:2" x14ac:dyDescent="0.2">
      <c r="A5241" t="str">
        <f>IF(C5241&amp;G5241&amp;D5241&lt;&gt;'Funnel setup'!$K$3&amp;'Funnel setup'!$K$4&amp;'Funnel setup'!$K$6,".",IF(A5240=".",1,A5240+1))</f>
        <v>.</v>
      </c>
      <c r="B5241" s="244" t="str">
        <f t="shared" si="81"/>
        <v/>
      </c>
    </row>
    <row r="5242" spans="1:2" x14ac:dyDescent="0.2">
      <c r="A5242" t="str">
        <f>IF(C5242&amp;G5242&amp;D5242&lt;&gt;'Funnel setup'!$K$3&amp;'Funnel setup'!$K$4&amp;'Funnel setup'!$K$6,".",IF(A5241=".",1,A5241+1))</f>
        <v>.</v>
      </c>
      <c r="B5242" s="244" t="str">
        <f t="shared" si="81"/>
        <v/>
      </c>
    </row>
    <row r="5243" spans="1:2" x14ac:dyDescent="0.2">
      <c r="A5243" t="str">
        <f>IF(C5243&amp;G5243&amp;D5243&lt;&gt;'Funnel setup'!$K$3&amp;'Funnel setup'!$K$4&amp;'Funnel setup'!$K$6,".",IF(A5242=".",1,A5242+1))</f>
        <v>.</v>
      </c>
      <c r="B5243" s="244" t="str">
        <f t="shared" si="81"/>
        <v/>
      </c>
    </row>
    <row r="5244" spans="1:2" x14ac:dyDescent="0.2">
      <c r="A5244" t="str">
        <f>IF(C5244&amp;G5244&amp;D5244&lt;&gt;'Funnel setup'!$K$3&amp;'Funnel setup'!$K$4&amp;'Funnel setup'!$K$6,".",IF(A5243=".",1,A5243+1))</f>
        <v>.</v>
      </c>
      <c r="B5244" s="244" t="str">
        <f t="shared" si="81"/>
        <v/>
      </c>
    </row>
    <row r="5245" spans="1:2" x14ac:dyDescent="0.2">
      <c r="A5245" t="str">
        <f>IF(C5245&amp;G5245&amp;D5245&lt;&gt;'Funnel setup'!$K$3&amp;'Funnel setup'!$K$4&amp;'Funnel setup'!$K$6,".",IF(A5244=".",1,A5244+1))</f>
        <v>.</v>
      </c>
      <c r="B5245" s="244" t="str">
        <f t="shared" si="81"/>
        <v/>
      </c>
    </row>
    <row r="5246" spans="1:2" x14ac:dyDescent="0.2">
      <c r="A5246" t="str">
        <f>IF(C5246&amp;G5246&amp;D5246&lt;&gt;'Funnel setup'!$K$3&amp;'Funnel setup'!$K$4&amp;'Funnel setup'!$K$6,".",IF(A5245=".",1,A5245+1))</f>
        <v>.</v>
      </c>
      <c r="B5246" s="244" t="str">
        <f t="shared" si="81"/>
        <v/>
      </c>
    </row>
    <row r="5247" spans="1:2" x14ac:dyDescent="0.2">
      <c r="A5247" t="str">
        <f>IF(C5247&amp;G5247&amp;D5247&lt;&gt;'Funnel setup'!$K$3&amp;'Funnel setup'!$K$4&amp;'Funnel setup'!$K$6,".",IF(A5246=".",1,A5246+1))</f>
        <v>.</v>
      </c>
      <c r="B5247" s="244" t="str">
        <f t="shared" si="81"/>
        <v/>
      </c>
    </row>
    <row r="5248" spans="1:2" x14ac:dyDescent="0.2">
      <c r="A5248" t="str">
        <f>IF(C5248&amp;G5248&amp;D5248&lt;&gt;'Funnel setup'!$K$3&amp;'Funnel setup'!$K$4&amp;'Funnel setup'!$K$6,".",IF(A5247=".",1,A5247+1))</f>
        <v>.</v>
      </c>
      <c r="B5248" s="244" t="str">
        <f t="shared" si="81"/>
        <v/>
      </c>
    </row>
    <row r="5249" spans="1:2" x14ac:dyDescent="0.2">
      <c r="A5249" t="str">
        <f>IF(C5249&amp;G5249&amp;D5249&lt;&gt;'Funnel setup'!$K$3&amp;'Funnel setup'!$K$4&amp;'Funnel setup'!$K$6,".",IF(A5248=".",1,A5248+1))</f>
        <v>.</v>
      </c>
      <c r="B5249" s="244" t="str">
        <f t="shared" si="81"/>
        <v/>
      </c>
    </row>
    <row r="5250" spans="1:2" x14ac:dyDescent="0.2">
      <c r="A5250" t="str">
        <f>IF(C5250&amp;G5250&amp;D5250&lt;&gt;'Funnel setup'!$K$3&amp;'Funnel setup'!$K$4&amp;'Funnel setup'!$K$6,".",IF(A5249=".",1,A5249+1))</f>
        <v>.</v>
      </c>
      <c r="B5250" s="244" t="str">
        <f t="shared" ref="B5250:B5313" si="82">C5250&amp;D5250&amp;F5250&amp;G5250</f>
        <v/>
      </c>
    </row>
    <row r="5251" spans="1:2" x14ac:dyDescent="0.2">
      <c r="A5251" t="str">
        <f>IF(C5251&amp;G5251&amp;D5251&lt;&gt;'Funnel setup'!$K$3&amp;'Funnel setup'!$K$4&amp;'Funnel setup'!$K$6,".",IF(A5250=".",1,A5250+1))</f>
        <v>.</v>
      </c>
      <c r="B5251" s="244" t="str">
        <f t="shared" si="82"/>
        <v/>
      </c>
    </row>
    <row r="5252" spans="1:2" x14ac:dyDescent="0.2">
      <c r="A5252" t="str">
        <f>IF(C5252&amp;G5252&amp;D5252&lt;&gt;'Funnel setup'!$K$3&amp;'Funnel setup'!$K$4&amp;'Funnel setup'!$K$6,".",IF(A5251=".",1,A5251+1))</f>
        <v>.</v>
      </c>
      <c r="B5252" s="244" t="str">
        <f t="shared" si="82"/>
        <v/>
      </c>
    </row>
    <row r="5253" spans="1:2" x14ac:dyDescent="0.2">
      <c r="A5253" t="str">
        <f>IF(C5253&amp;G5253&amp;D5253&lt;&gt;'Funnel setup'!$K$3&amp;'Funnel setup'!$K$4&amp;'Funnel setup'!$K$6,".",IF(A5252=".",1,A5252+1))</f>
        <v>.</v>
      </c>
      <c r="B5253" s="244" t="str">
        <f t="shared" si="82"/>
        <v/>
      </c>
    </row>
    <row r="5254" spans="1:2" x14ac:dyDescent="0.2">
      <c r="A5254" t="str">
        <f>IF(C5254&amp;G5254&amp;D5254&lt;&gt;'Funnel setup'!$K$3&amp;'Funnel setup'!$K$4&amp;'Funnel setup'!$K$6,".",IF(A5253=".",1,A5253+1))</f>
        <v>.</v>
      </c>
      <c r="B5254" s="244" t="str">
        <f t="shared" si="82"/>
        <v/>
      </c>
    </row>
    <row r="5255" spans="1:2" x14ac:dyDescent="0.2">
      <c r="A5255" t="str">
        <f>IF(C5255&amp;G5255&amp;D5255&lt;&gt;'Funnel setup'!$K$3&amp;'Funnel setup'!$K$4&amp;'Funnel setup'!$K$6,".",IF(A5254=".",1,A5254+1))</f>
        <v>.</v>
      </c>
      <c r="B5255" s="244" t="str">
        <f t="shared" si="82"/>
        <v/>
      </c>
    </row>
    <row r="5256" spans="1:2" x14ac:dyDescent="0.2">
      <c r="A5256" t="str">
        <f>IF(C5256&amp;G5256&amp;D5256&lt;&gt;'Funnel setup'!$K$3&amp;'Funnel setup'!$K$4&amp;'Funnel setup'!$K$6,".",IF(A5255=".",1,A5255+1))</f>
        <v>.</v>
      </c>
      <c r="B5256" s="244" t="str">
        <f t="shared" si="82"/>
        <v/>
      </c>
    </row>
    <row r="5257" spans="1:2" x14ac:dyDescent="0.2">
      <c r="A5257" t="str">
        <f>IF(C5257&amp;G5257&amp;D5257&lt;&gt;'Funnel setup'!$K$3&amp;'Funnel setup'!$K$4&amp;'Funnel setup'!$K$6,".",IF(A5256=".",1,A5256+1))</f>
        <v>.</v>
      </c>
      <c r="B5257" s="244" t="str">
        <f t="shared" si="82"/>
        <v/>
      </c>
    </row>
    <row r="5258" spans="1:2" x14ac:dyDescent="0.2">
      <c r="A5258" t="str">
        <f>IF(C5258&amp;G5258&amp;D5258&lt;&gt;'Funnel setup'!$K$3&amp;'Funnel setup'!$K$4&amp;'Funnel setup'!$K$6,".",IF(A5257=".",1,A5257+1))</f>
        <v>.</v>
      </c>
      <c r="B5258" s="244" t="str">
        <f t="shared" si="82"/>
        <v/>
      </c>
    </row>
    <row r="5259" spans="1:2" x14ac:dyDescent="0.2">
      <c r="A5259" t="str">
        <f>IF(C5259&amp;G5259&amp;D5259&lt;&gt;'Funnel setup'!$K$3&amp;'Funnel setup'!$K$4&amp;'Funnel setup'!$K$6,".",IF(A5258=".",1,A5258+1))</f>
        <v>.</v>
      </c>
      <c r="B5259" s="244" t="str">
        <f t="shared" si="82"/>
        <v/>
      </c>
    </row>
    <row r="5260" spans="1:2" x14ac:dyDescent="0.2">
      <c r="A5260" t="str">
        <f>IF(C5260&amp;G5260&amp;D5260&lt;&gt;'Funnel setup'!$K$3&amp;'Funnel setup'!$K$4&amp;'Funnel setup'!$K$6,".",IF(A5259=".",1,A5259+1))</f>
        <v>.</v>
      </c>
      <c r="B5260" s="244" t="str">
        <f t="shared" si="82"/>
        <v/>
      </c>
    </row>
    <row r="5261" spans="1:2" x14ac:dyDescent="0.2">
      <c r="A5261" t="str">
        <f>IF(C5261&amp;G5261&amp;D5261&lt;&gt;'Funnel setup'!$K$3&amp;'Funnel setup'!$K$4&amp;'Funnel setup'!$K$6,".",IF(A5260=".",1,A5260+1))</f>
        <v>.</v>
      </c>
      <c r="B5261" s="244" t="str">
        <f t="shared" si="82"/>
        <v/>
      </c>
    </row>
    <row r="5262" spans="1:2" x14ac:dyDescent="0.2">
      <c r="A5262" t="str">
        <f>IF(C5262&amp;G5262&amp;D5262&lt;&gt;'Funnel setup'!$K$3&amp;'Funnel setup'!$K$4&amp;'Funnel setup'!$K$6,".",IF(A5261=".",1,A5261+1))</f>
        <v>.</v>
      </c>
      <c r="B5262" s="244" t="str">
        <f t="shared" si="82"/>
        <v/>
      </c>
    </row>
    <row r="5263" spans="1:2" x14ac:dyDescent="0.2">
      <c r="A5263" t="str">
        <f>IF(C5263&amp;G5263&amp;D5263&lt;&gt;'Funnel setup'!$K$3&amp;'Funnel setup'!$K$4&amp;'Funnel setup'!$K$6,".",IF(A5262=".",1,A5262+1))</f>
        <v>.</v>
      </c>
      <c r="B5263" s="244" t="str">
        <f t="shared" si="82"/>
        <v/>
      </c>
    </row>
    <row r="5264" spans="1:2" x14ac:dyDescent="0.2">
      <c r="A5264" t="str">
        <f>IF(C5264&amp;G5264&amp;D5264&lt;&gt;'Funnel setup'!$K$3&amp;'Funnel setup'!$K$4&amp;'Funnel setup'!$K$6,".",IF(A5263=".",1,A5263+1))</f>
        <v>.</v>
      </c>
      <c r="B5264" s="244" t="str">
        <f t="shared" si="82"/>
        <v/>
      </c>
    </row>
    <row r="5265" spans="1:2" x14ac:dyDescent="0.2">
      <c r="A5265" t="str">
        <f>IF(C5265&amp;G5265&amp;D5265&lt;&gt;'Funnel setup'!$K$3&amp;'Funnel setup'!$K$4&amp;'Funnel setup'!$K$6,".",IF(A5264=".",1,A5264+1))</f>
        <v>.</v>
      </c>
      <c r="B5265" s="244" t="str">
        <f t="shared" si="82"/>
        <v/>
      </c>
    </row>
    <row r="5266" spans="1:2" x14ac:dyDescent="0.2">
      <c r="A5266" t="str">
        <f>IF(C5266&amp;G5266&amp;D5266&lt;&gt;'Funnel setup'!$K$3&amp;'Funnel setup'!$K$4&amp;'Funnel setup'!$K$6,".",IF(A5265=".",1,A5265+1))</f>
        <v>.</v>
      </c>
      <c r="B5266" s="244" t="str">
        <f t="shared" si="82"/>
        <v/>
      </c>
    </row>
    <row r="5267" spans="1:2" x14ac:dyDescent="0.2">
      <c r="A5267" t="str">
        <f>IF(C5267&amp;G5267&amp;D5267&lt;&gt;'Funnel setup'!$K$3&amp;'Funnel setup'!$K$4&amp;'Funnel setup'!$K$6,".",IF(A5266=".",1,A5266+1))</f>
        <v>.</v>
      </c>
      <c r="B5267" s="244" t="str">
        <f t="shared" si="82"/>
        <v/>
      </c>
    </row>
    <row r="5268" spans="1:2" x14ac:dyDescent="0.2">
      <c r="A5268" t="str">
        <f>IF(C5268&amp;G5268&amp;D5268&lt;&gt;'Funnel setup'!$K$3&amp;'Funnel setup'!$K$4&amp;'Funnel setup'!$K$6,".",IF(A5267=".",1,A5267+1))</f>
        <v>.</v>
      </c>
      <c r="B5268" s="244" t="str">
        <f t="shared" si="82"/>
        <v/>
      </c>
    </row>
    <row r="5269" spans="1:2" x14ac:dyDescent="0.2">
      <c r="A5269" t="str">
        <f>IF(C5269&amp;G5269&amp;D5269&lt;&gt;'Funnel setup'!$K$3&amp;'Funnel setup'!$K$4&amp;'Funnel setup'!$K$6,".",IF(A5268=".",1,A5268+1))</f>
        <v>.</v>
      </c>
      <c r="B5269" s="244" t="str">
        <f t="shared" si="82"/>
        <v/>
      </c>
    </row>
    <row r="5270" spans="1:2" x14ac:dyDescent="0.2">
      <c r="A5270" t="str">
        <f>IF(C5270&amp;G5270&amp;D5270&lt;&gt;'Funnel setup'!$K$3&amp;'Funnel setup'!$K$4&amp;'Funnel setup'!$K$6,".",IF(A5269=".",1,A5269+1))</f>
        <v>.</v>
      </c>
      <c r="B5270" s="244" t="str">
        <f t="shared" si="82"/>
        <v/>
      </c>
    </row>
    <row r="5271" spans="1:2" x14ac:dyDescent="0.2">
      <c r="A5271" t="str">
        <f>IF(C5271&amp;G5271&amp;D5271&lt;&gt;'Funnel setup'!$K$3&amp;'Funnel setup'!$K$4&amp;'Funnel setup'!$K$6,".",IF(A5270=".",1,A5270+1))</f>
        <v>.</v>
      </c>
      <c r="B5271" s="244" t="str">
        <f t="shared" si="82"/>
        <v/>
      </c>
    </row>
    <row r="5272" spans="1:2" x14ac:dyDescent="0.2">
      <c r="A5272" t="str">
        <f>IF(C5272&amp;G5272&amp;D5272&lt;&gt;'Funnel setup'!$K$3&amp;'Funnel setup'!$K$4&amp;'Funnel setup'!$K$6,".",IF(A5271=".",1,A5271+1))</f>
        <v>.</v>
      </c>
      <c r="B5272" s="244" t="str">
        <f t="shared" si="82"/>
        <v/>
      </c>
    </row>
    <row r="5273" spans="1:2" x14ac:dyDescent="0.2">
      <c r="A5273" t="str">
        <f>IF(C5273&amp;G5273&amp;D5273&lt;&gt;'Funnel setup'!$K$3&amp;'Funnel setup'!$K$4&amp;'Funnel setup'!$K$6,".",IF(A5272=".",1,A5272+1))</f>
        <v>.</v>
      </c>
      <c r="B5273" s="244" t="str">
        <f t="shared" si="82"/>
        <v/>
      </c>
    </row>
    <row r="5274" spans="1:2" x14ac:dyDescent="0.2">
      <c r="A5274" t="str">
        <f>IF(C5274&amp;G5274&amp;D5274&lt;&gt;'Funnel setup'!$K$3&amp;'Funnel setup'!$K$4&amp;'Funnel setup'!$K$6,".",IF(A5273=".",1,A5273+1))</f>
        <v>.</v>
      </c>
      <c r="B5274" s="244" t="str">
        <f t="shared" si="82"/>
        <v/>
      </c>
    </row>
    <row r="5275" spans="1:2" x14ac:dyDescent="0.2">
      <c r="A5275" t="str">
        <f>IF(C5275&amp;G5275&amp;D5275&lt;&gt;'Funnel setup'!$K$3&amp;'Funnel setup'!$K$4&amp;'Funnel setup'!$K$6,".",IF(A5274=".",1,A5274+1))</f>
        <v>.</v>
      </c>
      <c r="B5275" s="244" t="str">
        <f t="shared" si="82"/>
        <v/>
      </c>
    </row>
    <row r="5276" spans="1:2" x14ac:dyDescent="0.2">
      <c r="A5276" t="str">
        <f>IF(C5276&amp;G5276&amp;D5276&lt;&gt;'Funnel setup'!$K$3&amp;'Funnel setup'!$K$4&amp;'Funnel setup'!$K$6,".",IF(A5275=".",1,A5275+1))</f>
        <v>.</v>
      </c>
      <c r="B5276" s="244" t="str">
        <f t="shared" si="82"/>
        <v/>
      </c>
    </row>
    <row r="5277" spans="1:2" x14ac:dyDescent="0.2">
      <c r="A5277" t="str">
        <f>IF(C5277&amp;G5277&amp;D5277&lt;&gt;'Funnel setup'!$K$3&amp;'Funnel setup'!$K$4&amp;'Funnel setup'!$K$6,".",IF(A5276=".",1,A5276+1))</f>
        <v>.</v>
      </c>
      <c r="B5277" s="244" t="str">
        <f t="shared" si="82"/>
        <v/>
      </c>
    </row>
    <row r="5278" spans="1:2" x14ac:dyDescent="0.2">
      <c r="A5278" t="str">
        <f>IF(C5278&amp;G5278&amp;D5278&lt;&gt;'Funnel setup'!$K$3&amp;'Funnel setup'!$K$4&amp;'Funnel setup'!$K$6,".",IF(A5277=".",1,A5277+1))</f>
        <v>.</v>
      </c>
      <c r="B5278" s="244" t="str">
        <f t="shared" si="82"/>
        <v/>
      </c>
    </row>
    <row r="5279" spans="1:2" x14ac:dyDescent="0.2">
      <c r="A5279" t="str">
        <f>IF(C5279&amp;G5279&amp;D5279&lt;&gt;'Funnel setup'!$K$3&amp;'Funnel setup'!$K$4&amp;'Funnel setup'!$K$6,".",IF(A5278=".",1,A5278+1))</f>
        <v>.</v>
      </c>
      <c r="B5279" s="244" t="str">
        <f t="shared" si="82"/>
        <v/>
      </c>
    </row>
    <row r="5280" spans="1:2" x14ac:dyDescent="0.2">
      <c r="A5280" t="str">
        <f>IF(C5280&amp;G5280&amp;D5280&lt;&gt;'Funnel setup'!$K$3&amp;'Funnel setup'!$K$4&amp;'Funnel setup'!$K$6,".",IF(A5279=".",1,A5279+1))</f>
        <v>.</v>
      </c>
      <c r="B5280" s="244" t="str">
        <f t="shared" si="82"/>
        <v/>
      </c>
    </row>
    <row r="5281" spans="1:2" x14ac:dyDescent="0.2">
      <c r="A5281" t="str">
        <f>IF(C5281&amp;G5281&amp;D5281&lt;&gt;'Funnel setup'!$K$3&amp;'Funnel setup'!$K$4&amp;'Funnel setup'!$K$6,".",IF(A5280=".",1,A5280+1))</f>
        <v>.</v>
      </c>
      <c r="B5281" s="244" t="str">
        <f t="shared" si="82"/>
        <v/>
      </c>
    </row>
    <row r="5282" spans="1:2" x14ac:dyDescent="0.2">
      <c r="A5282" t="str">
        <f>IF(C5282&amp;G5282&amp;D5282&lt;&gt;'Funnel setup'!$K$3&amp;'Funnel setup'!$K$4&amp;'Funnel setup'!$K$6,".",IF(A5281=".",1,A5281+1))</f>
        <v>.</v>
      </c>
      <c r="B5282" s="244" t="str">
        <f t="shared" si="82"/>
        <v/>
      </c>
    </row>
    <row r="5283" spans="1:2" x14ac:dyDescent="0.2">
      <c r="A5283" t="str">
        <f>IF(C5283&amp;G5283&amp;D5283&lt;&gt;'Funnel setup'!$K$3&amp;'Funnel setup'!$K$4&amp;'Funnel setup'!$K$6,".",IF(A5282=".",1,A5282+1))</f>
        <v>.</v>
      </c>
      <c r="B5283" s="244" t="str">
        <f t="shared" si="82"/>
        <v/>
      </c>
    </row>
    <row r="5284" spans="1:2" x14ac:dyDescent="0.2">
      <c r="A5284" t="str">
        <f>IF(C5284&amp;G5284&amp;D5284&lt;&gt;'Funnel setup'!$K$3&amp;'Funnel setup'!$K$4&amp;'Funnel setup'!$K$6,".",IF(A5283=".",1,A5283+1))</f>
        <v>.</v>
      </c>
      <c r="B5284" s="244" t="str">
        <f t="shared" si="82"/>
        <v/>
      </c>
    </row>
    <row r="5285" spans="1:2" x14ac:dyDescent="0.2">
      <c r="A5285" t="str">
        <f>IF(C5285&amp;G5285&amp;D5285&lt;&gt;'Funnel setup'!$K$3&amp;'Funnel setup'!$K$4&amp;'Funnel setup'!$K$6,".",IF(A5284=".",1,A5284+1))</f>
        <v>.</v>
      </c>
      <c r="B5285" s="244" t="str">
        <f t="shared" si="82"/>
        <v/>
      </c>
    </row>
    <row r="5286" spans="1:2" x14ac:dyDescent="0.2">
      <c r="A5286" t="str">
        <f>IF(C5286&amp;G5286&amp;D5286&lt;&gt;'Funnel setup'!$K$3&amp;'Funnel setup'!$K$4&amp;'Funnel setup'!$K$6,".",IF(A5285=".",1,A5285+1))</f>
        <v>.</v>
      </c>
      <c r="B5286" s="244" t="str">
        <f t="shared" si="82"/>
        <v/>
      </c>
    </row>
    <row r="5287" spans="1:2" x14ac:dyDescent="0.2">
      <c r="A5287" t="str">
        <f>IF(C5287&amp;G5287&amp;D5287&lt;&gt;'Funnel setup'!$K$3&amp;'Funnel setup'!$K$4&amp;'Funnel setup'!$K$6,".",IF(A5286=".",1,A5286+1))</f>
        <v>.</v>
      </c>
      <c r="B5287" s="244" t="str">
        <f t="shared" si="82"/>
        <v/>
      </c>
    </row>
    <row r="5288" spans="1:2" x14ac:dyDescent="0.2">
      <c r="A5288" t="str">
        <f>IF(C5288&amp;G5288&amp;D5288&lt;&gt;'Funnel setup'!$K$3&amp;'Funnel setup'!$K$4&amp;'Funnel setup'!$K$6,".",IF(A5287=".",1,A5287+1))</f>
        <v>.</v>
      </c>
      <c r="B5288" s="244" t="str">
        <f t="shared" si="82"/>
        <v/>
      </c>
    </row>
    <row r="5289" spans="1:2" x14ac:dyDescent="0.2">
      <c r="A5289" t="str">
        <f>IF(C5289&amp;G5289&amp;D5289&lt;&gt;'Funnel setup'!$K$3&amp;'Funnel setup'!$K$4&amp;'Funnel setup'!$K$6,".",IF(A5288=".",1,A5288+1))</f>
        <v>.</v>
      </c>
      <c r="B5289" s="244" t="str">
        <f t="shared" si="82"/>
        <v/>
      </c>
    </row>
    <row r="5290" spans="1:2" x14ac:dyDescent="0.2">
      <c r="A5290" t="str">
        <f>IF(C5290&amp;G5290&amp;D5290&lt;&gt;'Funnel setup'!$K$3&amp;'Funnel setup'!$K$4&amp;'Funnel setup'!$K$6,".",IF(A5289=".",1,A5289+1))</f>
        <v>.</v>
      </c>
      <c r="B5290" s="244" t="str">
        <f t="shared" si="82"/>
        <v/>
      </c>
    </row>
    <row r="5291" spans="1:2" x14ac:dyDescent="0.2">
      <c r="A5291" t="str">
        <f>IF(C5291&amp;G5291&amp;D5291&lt;&gt;'Funnel setup'!$K$3&amp;'Funnel setup'!$K$4&amp;'Funnel setup'!$K$6,".",IF(A5290=".",1,A5290+1))</f>
        <v>.</v>
      </c>
      <c r="B5291" s="244" t="str">
        <f t="shared" si="82"/>
        <v/>
      </c>
    </row>
    <row r="5292" spans="1:2" x14ac:dyDescent="0.2">
      <c r="A5292" t="str">
        <f>IF(C5292&amp;G5292&amp;D5292&lt;&gt;'Funnel setup'!$K$3&amp;'Funnel setup'!$K$4&amp;'Funnel setup'!$K$6,".",IF(A5291=".",1,A5291+1))</f>
        <v>.</v>
      </c>
      <c r="B5292" s="244" t="str">
        <f t="shared" si="82"/>
        <v/>
      </c>
    </row>
    <row r="5293" spans="1:2" x14ac:dyDescent="0.2">
      <c r="A5293" t="str">
        <f>IF(C5293&amp;G5293&amp;D5293&lt;&gt;'Funnel setup'!$K$3&amp;'Funnel setup'!$K$4&amp;'Funnel setup'!$K$6,".",IF(A5292=".",1,A5292+1))</f>
        <v>.</v>
      </c>
      <c r="B5293" s="244" t="str">
        <f t="shared" si="82"/>
        <v/>
      </c>
    </row>
    <row r="5294" spans="1:2" x14ac:dyDescent="0.2">
      <c r="A5294" t="str">
        <f>IF(C5294&amp;G5294&amp;D5294&lt;&gt;'Funnel setup'!$K$3&amp;'Funnel setup'!$K$4&amp;'Funnel setup'!$K$6,".",IF(A5293=".",1,A5293+1))</f>
        <v>.</v>
      </c>
      <c r="B5294" s="244" t="str">
        <f t="shared" si="82"/>
        <v/>
      </c>
    </row>
    <row r="5295" spans="1:2" x14ac:dyDescent="0.2">
      <c r="A5295" t="str">
        <f>IF(C5295&amp;G5295&amp;D5295&lt;&gt;'Funnel setup'!$K$3&amp;'Funnel setup'!$K$4&amp;'Funnel setup'!$K$6,".",IF(A5294=".",1,A5294+1))</f>
        <v>.</v>
      </c>
      <c r="B5295" s="244" t="str">
        <f t="shared" si="82"/>
        <v/>
      </c>
    </row>
    <row r="5296" spans="1:2" x14ac:dyDescent="0.2">
      <c r="A5296" t="str">
        <f>IF(C5296&amp;G5296&amp;D5296&lt;&gt;'Funnel setup'!$K$3&amp;'Funnel setup'!$K$4&amp;'Funnel setup'!$K$6,".",IF(A5295=".",1,A5295+1))</f>
        <v>.</v>
      </c>
      <c r="B5296" s="244" t="str">
        <f t="shared" si="82"/>
        <v/>
      </c>
    </row>
    <row r="5297" spans="1:2" x14ac:dyDescent="0.2">
      <c r="A5297" t="str">
        <f>IF(C5297&amp;G5297&amp;D5297&lt;&gt;'Funnel setup'!$K$3&amp;'Funnel setup'!$K$4&amp;'Funnel setup'!$K$6,".",IF(A5296=".",1,A5296+1))</f>
        <v>.</v>
      </c>
      <c r="B5297" s="244" t="str">
        <f t="shared" si="82"/>
        <v/>
      </c>
    </row>
    <row r="5298" spans="1:2" x14ac:dyDescent="0.2">
      <c r="A5298" t="str">
        <f>IF(C5298&amp;G5298&amp;D5298&lt;&gt;'Funnel setup'!$K$3&amp;'Funnel setup'!$K$4&amp;'Funnel setup'!$K$6,".",IF(A5297=".",1,A5297+1))</f>
        <v>.</v>
      </c>
      <c r="B5298" s="244" t="str">
        <f t="shared" si="82"/>
        <v/>
      </c>
    </row>
    <row r="5299" spans="1:2" x14ac:dyDescent="0.2">
      <c r="A5299" t="str">
        <f>IF(C5299&amp;G5299&amp;D5299&lt;&gt;'Funnel setup'!$K$3&amp;'Funnel setup'!$K$4&amp;'Funnel setup'!$K$6,".",IF(A5298=".",1,A5298+1))</f>
        <v>.</v>
      </c>
      <c r="B5299" s="244" t="str">
        <f t="shared" si="82"/>
        <v/>
      </c>
    </row>
    <row r="5300" spans="1:2" x14ac:dyDescent="0.2">
      <c r="A5300" t="str">
        <f>IF(C5300&amp;G5300&amp;D5300&lt;&gt;'Funnel setup'!$K$3&amp;'Funnel setup'!$K$4&amp;'Funnel setup'!$K$6,".",IF(A5299=".",1,A5299+1))</f>
        <v>.</v>
      </c>
      <c r="B5300" s="244" t="str">
        <f t="shared" si="82"/>
        <v/>
      </c>
    </row>
    <row r="5301" spans="1:2" x14ac:dyDescent="0.2">
      <c r="A5301" t="str">
        <f>IF(C5301&amp;G5301&amp;D5301&lt;&gt;'Funnel setup'!$K$3&amp;'Funnel setup'!$K$4&amp;'Funnel setup'!$K$6,".",IF(A5300=".",1,A5300+1))</f>
        <v>.</v>
      </c>
      <c r="B5301" s="244" t="str">
        <f t="shared" si="82"/>
        <v/>
      </c>
    </row>
    <row r="5302" spans="1:2" x14ac:dyDescent="0.2">
      <c r="A5302" t="str">
        <f>IF(C5302&amp;G5302&amp;D5302&lt;&gt;'Funnel setup'!$K$3&amp;'Funnel setup'!$K$4&amp;'Funnel setup'!$K$6,".",IF(A5301=".",1,A5301+1))</f>
        <v>.</v>
      </c>
      <c r="B5302" s="244" t="str">
        <f t="shared" si="82"/>
        <v/>
      </c>
    </row>
    <row r="5303" spans="1:2" x14ac:dyDescent="0.2">
      <c r="A5303" t="str">
        <f>IF(C5303&amp;G5303&amp;D5303&lt;&gt;'Funnel setup'!$K$3&amp;'Funnel setup'!$K$4&amp;'Funnel setup'!$K$6,".",IF(A5302=".",1,A5302+1))</f>
        <v>.</v>
      </c>
      <c r="B5303" s="244" t="str">
        <f t="shared" si="82"/>
        <v/>
      </c>
    </row>
    <row r="5304" spans="1:2" x14ac:dyDescent="0.2">
      <c r="A5304" t="str">
        <f>IF(C5304&amp;G5304&amp;D5304&lt;&gt;'Funnel setup'!$K$3&amp;'Funnel setup'!$K$4&amp;'Funnel setup'!$K$6,".",IF(A5303=".",1,A5303+1))</f>
        <v>.</v>
      </c>
      <c r="B5304" s="244" t="str">
        <f t="shared" si="82"/>
        <v/>
      </c>
    </row>
    <row r="5305" spans="1:2" x14ac:dyDescent="0.2">
      <c r="A5305" t="str">
        <f>IF(C5305&amp;G5305&amp;D5305&lt;&gt;'Funnel setup'!$K$3&amp;'Funnel setup'!$K$4&amp;'Funnel setup'!$K$6,".",IF(A5304=".",1,A5304+1))</f>
        <v>.</v>
      </c>
      <c r="B5305" s="244" t="str">
        <f t="shared" si="82"/>
        <v/>
      </c>
    </row>
    <row r="5306" spans="1:2" x14ac:dyDescent="0.2">
      <c r="A5306" t="str">
        <f>IF(C5306&amp;G5306&amp;D5306&lt;&gt;'Funnel setup'!$K$3&amp;'Funnel setup'!$K$4&amp;'Funnel setup'!$K$6,".",IF(A5305=".",1,A5305+1))</f>
        <v>.</v>
      </c>
      <c r="B5306" s="244" t="str">
        <f t="shared" si="82"/>
        <v/>
      </c>
    </row>
    <row r="5307" spans="1:2" x14ac:dyDescent="0.2">
      <c r="A5307" t="str">
        <f>IF(C5307&amp;G5307&amp;D5307&lt;&gt;'Funnel setup'!$K$3&amp;'Funnel setup'!$K$4&amp;'Funnel setup'!$K$6,".",IF(A5306=".",1,A5306+1))</f>
        <v>.</v>
      </c>
      <c r="B5307" s="244" t="str">
        <f t="shared" si="82"/>
        <v/>
      </c>
    </row>
    <row r="5308" spans="1:2" x14ac:dyDescent="0.2">
      <c r="A5308" t="str">
        <f>IF(C5308&amp;G5308&amp;D5308&lt;&gt;'Funnel setup'!$K$3&amp;'Funnel setup'!$K$4&amp;'Funnel setup'!$K$6,".",IF(A5307=".",1,A5307+1))</f>
        <v>.</v>
      </c>
      <c r="B5308" s="244" t="str">
        <f t="shared" si="82"/>
        <v/>
      </c>
    </row>
    <row r="5309" spans="1:2" x14ac:dyDescent="0.2">
      <c r="A5309" t="str">
        <f>IF(C5309&amp;G5309&amp;D5309&lt;&gt;'Funnel setup'!$K$3&amp;'Funnel setup'!$K$4&amp;'Funnel setup'!$K$6,".",IF(A5308=".",1,A5308+1))</f>
        <v>.</v>
      </c>
      <c r="B5309" s="244" t="str">
        <f t="shared" si="82"/>
        <v/>
      </c>
    </row>
    <row r="5310" spans="1:2" x14ac:dyDescent="0.2">
      <c r="A5310" t="str">
        <f>IF(C5310&amp;G5310&amp;D5310&lt;&gt;'Funnel setup'!$K$3&amp;'Funnel setup'!$K$4&amp;'Funnel setup'!$K$6,".",IF(A5309=".",1,A5309+1))</f>
        <v>.</v>
      </c>
      <c r="B5310" s="244" t="str">
        <f t="shared" si="82"/>
        <v/>
      </c>
    </row>
    <row r="5311" spans="1:2" x14ac:dyDescent="0.2">
      <c r="A5311" t="str">
        <f>IF(C5311&amp;G5311&amp;D5311&lt;&gt;'Funnel setup'!$K$3&amp;'Funnel setup'!$K$4&amp;'Funnel setup'!$K$6,".",IF(A5310=".",1,A5310+1))</f>
        <v>.</v>
      </c>
      <c r="B5311" s="244" t="str">
        <f t="shared" si="82"/>
        <v/>
      </c>
    </row>
    <row r="5312" spans="1:2" x14ac:dyDescent="0.2">
      <c r="A5312" t="str">
        <f>IF(C5312&amp;G5312&amp;D5312&lt;&gt;'Funnel setup'!$K$3&amp;'Funnel setup'!$K$4&amp;'Funnel setup'!$K$6,".",IF(A5311=".",1,A5311+1))</f>
        <v>.</v>
      </c>
      <c r="B5312" s="244" t="str">
        <f t="shared" si="82"/>
        <v/>
      </c>
    </row>
    <row r="5313" spans="1:2" x14ac:dyDescent="0.2">
      <c r="A5313" t="str">
        <f>IF(C5313&amp;G5313&amp;D5313&lt;&gt;'Funnel setup'!$K$3&amp;'Funnel setup'!$K$4&amp;'Funnel setup'!$K$6,".",IF(A5312=".",1,A5312+1))</f>
        <v>.</v>
      </c>
      <c r="B5313" s="244" t="str">
        <f t="shared" si="82"/>
        <v/>
      </c>
    </row>
    <row r="5314" spans="1:2" x14ac:dyDescent="0.2">
      <c r="A5314" t="str">
        <f>IF(C5314&amp;G5314&amp;D5314&lt;&gt;'Funnel setup'!$K$3&amp;'Funnel setup'!$K$4&amp;'Funnel setup'!$K$6,".",IF(A5313=".",1,A5313+1))</f>
        <v>.</v>
      </c>
      <c r="B5314" s="244" t="str">
        <f t="shared" ref="B5314:B5377" si="83">C5314&amp;D5314&amp;F5314&amp;G5314</f>
        <v/>
      </c>
    </row>
    <row r="5315" spans="1:2" x14ac:dyDescent="0.2">
      <c r="A5315" t="str">
        <f>IF(C5315&amp;G5315&amp;D5315&lt;&gt;'Funnel setup'!$K$3&amp;'Funnel setup'!$K$4&amp;'Funnel setup'!$K$6,".",IF(A5314=".",1,A5314+1))</f>
        <v>.</v>
      </c>
      <c r="B5315" s="244" t="str">
        <f t="shared" si="83"/>
        <v/>
      </c>
    </row>
    <row r="5316" spans="1:2" x14ac:dyDescent="0.2">
      <c r="A5316" t="str">
        <f>IF(C5316&amp;G5316&amp;D5316&lt;&gt;'Funnel setup'!$K$3&amp;'Funnel setup'!$K$4&amp;'Funnel setup'!$K$6,".",IF(A5315=".",1,A5315+1))</f>
        <v>.</v>
      </c>
      <c r="B5316" s="244" t="str">
        <f t="shared" si="83"/>
        <v/>
      </c>
    </row>
    <row r="5317" spans="1:2" x14ac:dyDescent="0.2">
      <c r="A5317" t="str">
        <f>IF(C5317&amp;G5317&amp;D5317&lt;&gt;'Funnel setup'!$K$3&amp;'Funnel setup'!$K$4&amp;'Funnel setup'!$K$6,".",IF(A5316=".",1,A5316+1))</f>
        <v>.</v>
      </c>
      <c r="B5317" s="244" t="str">
        <f t="shared" si="83"/>
        <v/>
      </c>
    </row>
    <row r="5318" spans="1:2" x14ac:dyDescent="0.2">
      <c r="A5318" t="str">
        <f>IF(C5318&amp;G5318&amp;D5318&lt;&gt;'Funnel setup'!$K$3&amp;'Funnel setup'!$K$4&amp;'Funnel setup'!$K$6,".",IF(A5317=".",1,A5317+1))</f>
        <v>.</v>
      </c>
      <c r="B5318" s="244" t="str">
        <f t="shared" si="83"/>
        <v/>
      </c>
    </row>
    <row r="5319" spans="1:2" x14ac:dyDescent="0.2">
      <c r="A5319" t="str">
        <f>IF(C5319&amp;G5319&amp;D5319&lt;&gt;'Funnel setup'!$K$3&amp;'Funnel setup'!$K$4&amp;'Funnel setup'!$K$6,".",IF(A5318=".",1,A5318+1))</f>
        <v>.</v>
      </c>
      <c r="B5319" s="244" t="str">
        <f t="shared" si="83"/>
        <v/>
      </c>
    </row>
    <row r="5320" spans="1:2" x14ac:dyDescent="0.2">
      <c r="A5320" t="str">
        <f>IF(C5320&amp;G5320&amp;D5320&lt;&gt;'Funnel setup'!$K$3&amp;'Funnel setup'!$K$4&amp;'Funnel setup'!$K$6,".",IF(A5319=".",1,A5319+1))</f>
        <v>.</v>
      </c>
      <c r="B5320" s="244" t="str">
        <f t="shared" si="83"/>
        <v/>
      </c>
    </row>
    <row r="5321" spans="1:2" x14ac:dyDescent="0.2">
      <c r="A5321" t="str">
        <f>IF(C5321&amp;G5321&amp;D5321&lt;&gt;'Funnel setup'!$K$3&amp;'Funnel setup'!$K$4&amp;'Funnel setup'!$K$6,".",IF(A5320=".",1,A5320+1))</f>
        <v>.</v>
      </c>
      <c r="B5321" s="244" t="str">
        <f t="shared" si="83"/>
        <v/>
      </c>
    </row>
    <row r="5322" spans="1:2" x14ac:dyDescent="0.2">
      <c r="A5322" t="str">
        <f>IF(C5322&amp;G5322&amp;D5322&lt;&gt;'Funnel setup'!$K$3&amp;'Funnel setup'!$K$4&amp;'Funnel setup'!$K$6,".",IF(A5321=".",1,A5321+1))</f>
        <v>.</v>
      </c>
      <c r="B5322" s="244" t="str">
        <f t="shared" si="83"/>
        <v/>
      </c>
    </row>
    <row r="5323" spans="1:2" x14ac:dyDescent="0.2">
      <c r="A5323" t="str">
        <f>IF(C5323&amp;G5323&amp;D5323&lt;&gt;'Funnel setup'!$K$3&amp;'Funnel setup'!$K$4&amp;'Funnel setup'!$K$6,".",IF(A5322=".",1,A5322+1))</f>
        <v>.</v>
      </c>
      <c r="B5323" s="244" t="str">
        <f t="shared" si="83"/>
        <v/>
      </c>
    </row>
    <row r="5324" spans="1:2" x14ac:dyDescent="0.2">
      <c r="A5324" t="str">
        <f>IF(C5324&amp;G5324&amp;D5324&lt;&gt;'Funnel setup'!$K$3&amp;'Funnel setup'!$K$4&amp;'Funnel setup'!$K$6,".",IF(A5323=".",1,A5323+1))</f>
        <v>.</v>
      </c>
      <c r="B5324" s="244" t="str">
        <f t="shared" si="83"/>
        <v/>
      </c>
    </row>
    <row r="5325" spans="1:2" x14ac:dyDescent="0.2">
      <c r="A5325" t="str">
        <f>IF(C5325&amp;G5325&amp;D5325&lt;&gt;'Funnel setup'!$K$3&amp;'Funnel setup'!$K$4&amp;'Funnel setup'!$K$6,".",IF(A5324=".",1,A5324+1))</f>
        <v>.</v>
      </c>
      <c r="B5325" s="244" t="str">
        <f t="shared" si="83"/>
        <v/>
      </c>
    </row>
    <row r="5326" spans="1:2" x14ac:dyDescent="0.2">
      <c r="A5326" t="str">
        <f>IF(C5326&amp;G5326&amp;D5326&lt;&gt;'Funnel setup'!$K$3&amp;'Funnel setup'!$K$4&amp;'Funnel setup'!$K$6,".",IF(A5325=".",1,A5325+1))</f>
        <v>.</v>
      </c>
      <c r="B5326" s="244" t="str">
        <f t="shared" si="83"/>
        <v/>
      </c>
    </row>
    <row r="5327" spans="1:2" x14ac:dyDescent="0.2">
      <c r="A5327" t="str">
        <f>IF(C5327&amp;G5327&amp;D5327&lt;&gt;'Funnel setup'!$K$3&amp;'Funnel setup'!$K$4&amp;'Funnel setup'!$K$6,".",IF(A5326=".",1,A5326+1))</f>
        <v>.</v>
      </c>
      <c r="B5327" s="244" t="str">
        <f t="shared" si="83"/>
        <v/>
      </c>
    </row>
    <row r="5328" spans="1:2" x14ac:dyDescent="0.2">
      <c r="A5328" t="str">
        <f>IF(C5328&amp;G5328&amp;D5328&lt;&gt;'Funnel setup'!$K$3&amp;'Funnel setup'!$K$4&amp;'Funnel setup'!$K$6,".",IF(A5327=".",1,A5327+1))</f>
        <v>.</v>
      </c>
      <c r="B5328" s="244" t="str">
        <f t="shared" si="83"/>
        <v/>
      </c>
    </row>
    <row r="5329" spans="1:2" x14ac:dyDescent="0.2">
      <c r="A5329" t="str">
        <f>IF(C5329&amp;G5329&amp;D5329&lt;&gt;'Funnel setup'!$K$3&amp;'Funnel setup'!$K$4&amp;'Funnel setup'!$K$6,".",IF(A5328=".",1,A5328+1))</f>
        <v>.</v>
      </c>
      <c r="B5329" s="244" t="str">
        <f t="shared" si="83"/>
        <v/>
      </c>
    </row>
    <row r="5330" spans="1:2" x14ac:dyDescent="0.2">
      <c r="A5330" t="str">
        <f>IF(C5330&amp;G5330&amp;D5330&lt;&gt;'Funnel setup'!$K$3&amp;'Funnel setup'!$K$4&amp;'Funnel setup'!$K$6,".",IF(A5329=".",1,A5329+1))</f>
        <v>.</v>
      </c>
      <c r="B5330" s="244" t="str">
        <f t="shared" si="83"/>
        <v/>
      </c>
    </row>
    <row r="5331" spans="1:2" x14ac:dyDescent="0.2">
      <c r="A5331" t="str">
        <f>IF(C5331&amp;G5331&amp;D5331&lt;&gt;'Funnel setup'!$K$3&amp;'Funnel setup'!$K$4&amp;'Funnel setup'!$K$6,".",IF(A5330=".",1,A5330+1))</f>
        <v>.</v>
      </c>
      <c r="B5331" s="244" t="str">
        <f t="shared" si="83"/>
        <v/>
      </c>
    </row>
    <row r="5332" spans="1:2" x14ac:dyDescent="0.2">
      <c r="A5332" t="str">
        <f>IF(C5332&amp;G5332&amp;D5332&lt;&gt;'Funnel setup'!$K$3&amp;'Funnel setup'!$K$4&amp;'Funnel setup'!$K$6,".",IF(A5331=".",1,A5331+1))</f>
        <v>.</v>
      </c>
      <c r="B5332" s="244" t="str">
        <f t="shared" si="83"/>
        <v/>
      </c>
    </row>
    <row r="5333" spans="1:2" x14ac:dyDescent="0.2">
      <c r="A5333" t="str">
        <f>IF(C5333&amp;G5333&amp;D5333&lt;&gt;'Funnel setup'!$K$3&amp;'Funnel setup'!$K$4&amp;'Funnel setup'!$K$6,".",IF(A5332=".",1,A5332+1))</f>
        <v>.</v>
      </c>
      <c r="B5333" s="244" t="str">
        <f t="shared" si="83"/>
        <v/>
      </c>
    </row>
    <row r="5334" spans="1:2" x14ac:dyDescent="0.2">
      <c r="A5334" t="str">
        <f>IF(C5334&amp;G5334&amp;D5334&lt;&gt;'Funnel setup'!$K$3&amp;'Funnel setup'!$K$4&amp;'Funnel setup'!$K$6,".",IF(A5333=".",1,A5333+1))</f>
        <v>.</v>
      </c>
      <c r="B5334" s="244" t="str">
        <f t="shared" si="83"/>
        <v/>
      </c>
    </row>
    <row r="5335" spans="1:2" x14ac:dyDescent="0.2">
      <c r="A5335" t="str">
        <f>IF(C5335&amp;G5335&amp;D5335&lt;&gt;'Funnel setup'!$K$3&amp;'Funnel setup'!$K$4&amp;'Funnel setup'!$K$6,".",IF(A5334=".",1,A5334+1))</f>
        <v>.</v>
      </c>
      <c r="B5335" s="244" t="str">
        <f t="shared" si="83"/>
        <v/>
      </c>
    </row>
    <row r="5336" spans="1:2" x14ac:dyDescent="0.2">
      <c r="A5336" t="str">
        <f>IF(C5336&amp;G5336&amp;D5336&lt;&gt;'Funnel setup'!$K$3&amp;'Funnel setup'!$K$4&amp;'Funnel setup'!$K$6,".",IF(A5335=".",1,A5335+1))</f>
        <v>.</v>
      </c>
      <c r="B5336" s="244" t="str">
        <f t="shared" si="83"/>
        <v/>
      </c>
    </row>
    <row r="5337" spans="1:2" x14ac:dyDescent="0.2">
      <c r="A5337" t="str">
        <f>IF(C5337&amp;G5337&amp;D5337&lt;&gt;'Funnel setup'!$K$3&amp;'Funnel setup'!$K$4&amp;'Funnel setup'!$K$6,".",IF(A5336=".",1,A5336+1))</f>
        <v>.</v>
      </c>
      <c r="B5337" s="244" t="str">
        <f t="shared" si="83"/>
        <v/>
      </c>
    </row>
    <row r="5338" spans="1:2" x14ac:dyDescent="0.2">
      <c r="A5338" t="str">
        <f>IF(C5338&amp;G5338&amp;D5338&lt;&gt;'Funnel setup'!$K$3&amp;'Funnel setup'!$K$4&amp;'Funnel setup'!$K$6,".",IF(A5337=".",1,A5337+1))</f>
        <v>.</v>
      </c>
      <c r="B5338" s="244" t="str">
        <f t="shared" si="83"/>
        <v/>
      </c>
    </row>
    <row r="5339" spans="1:2" x14ac:dyDescent="0.2">
      <c r="A5339" t="str">
        <f>IF(C5339&amp;G5339&amp;D5339&lt;&gt;'Funnel setup'!$K$3&amp;'Funnel setup'!$K$4&amp;'Funnel setup'!$K$6,".",IF(A5338=".",1,A5338+1))</f>
        <v>.</v>
      </c>
      <c r="B5339" s="244" t="str">
        <f t="shared" si="83"/>
        <v/>
      </c>
    </row>
    <row r="5340" spans="1:2" x14ac:dyDescent="0.2">
      <c r="A5340" t="str">
        <f>IF(C5340&amp;G5340&amp;D5340&lt;&gt;'Funnel setup'!$K$3&amp;'Funnel setup'!$K$4&amp;'Funnel setup'!$K$6,".",IF(A5339=".",1,A5339+1))</f>
        <v>.</v>
      </c>
      <c r="B5340" s="244" t="str">
        <f t="shared" si="83"/>
        <v/>
      </c>
    </row>
    <row r="5341" spans="1:2" x14ac:dyDescent="0.2">
      <c r="A5341" t="str">
        <f>IF(C5341&amp;G5341&amp;D5341&lt;&gt;'Funnel setup'!$K$3&amp;'Funnel setup'!$K$4&amp;'Funnel setup'!$K$6,".",IF(A5340=".",1,A5340+1))</f>
        <v>.</v>
      </c>
      <c r="B5341" s="244" t="str">
        <f t="shared" si="83"/>
        <v/>
      </c>
    </row>
    <row r="5342" spans="1:2" x14ac:dyDescent="0.2">
      <c r="A5342" t="str">
        <f>IF(C5342&amp;G5342&amp;D5342&lt;&gt;'Funnel setup'!$K$3&amp;'Funnel setup'!$K$4&amp;'Funnel setup'!$K$6,".",IF(A5341=".",1,A5341+1))</f>
        <v>.</v>
      </c>
      <c r="B5342" s="244" t="str">
        <f t="shared" si="83"/>
        <v/>
      </c>
    </row>
    <row r="5343" spans="1:2" x14ac:dyDescent="0.2">
      <c r="A5343" t="str">
        <f>IF(C5343&amp;G5343&amp;D5343&lt;&gt;'Funnel setup'!$K$3&amp;'Funnel setup'!$K$4&amp;'Funnel setup'!$K$6,".",IF(A5342=".",1,A5342+1))</f>
        <v>.</v>
      </c>
      <c r="B5343" s="244" t="str">
        <f t="shared" si="83"/>
        <v/>
      </c>
    </row>
    <row r="5344" spans="1:2" x14ac:dyDescent="0.2">
      <c r="A5344" t="str">
        <f>IF(C5344&amp;G5344&amp;D5344&lt;&gt;'Funnel setup'!$K$3&amp;'Funnel setup'!$K$4&amp;'Funnel setup'!$K$6,".",IF(A5343=".",1,A5343+1))</f>
        <v>.</v>
      </c>
      <c r="B5344" s="244" t="str">
        <f t="shared" si="83"/>
        <v/>
      </c>
    </row>
    <row r="5345" spans="1:2" x14ac:dyDescent="0.2">
      <c r="A5345" t="str">
        <f>IF(C5345&amp;G5345&amp;D5345&lt;&gt;'Funnel setup'!$K$3&amp;'Funnel setup'!$K$4&amp;'Funnel setup'!$K$6,".",IF(A5344=".",1,A5344+1))</f>
        <v>.</v>
      </c>
      <c r="B5345" s="244" t="str">
        <f t="shared" si="83"/>
        <v/>
      </c>
    </row>
    <row r="5346" spans="1:2" x14ac:dyDescent="0.2">
      <c r="A5346" t="str">
        <f>IF(C5346&amp;G5346&amp;D5346&lt;&gt;'Funnel setup'!$K$3&amp;'Funnel setup'!$K$4&amp;'Funnel setup'!$K$6,".",IF(A5345=".",1,A5345+1))</f>
        <v>.</v>
      </c>
      <c r="B5346" s="244" t="str">
        <f t="shared" si="83"/>
        <v/>
      </c>
    </row>
    <row r="5347" spans="1:2" x14ac:dyDescent="0.2">
      <c r="A5347" t="str">
        <f>IF(C5347&amp;G5347&amp;D5347&lt;&gt;'Funnel setup'!$K$3&amp;'Funnel setup'!$K$4&amp;'Funnel setup'!$K$6,".",IF(A5346=".",1,A5346+1))</f>
        <v>.</v>
      </c>
      <c r="B5347" s="244" t="str">
        <f t="shared" si="83"/>
        <v/>
      </c>
    </row>
    <row r="5348" spans="1:2" x14ac:dyDescent="0.2">
      <c r="A5348" t="str">
        <f>IF(C5348&amp;G5348&amp;D5348&lt;&gt;'Funnel setup'!$K$3&amp;'Funnel setup'!$K$4&amp;'Funnel setup'!$K$6,".",IF(A5347=".",1,A5347+1))</f>
        <v>.</v>
      </c>
      <c r="B5348" s="244" t="str">
        <f t="shared" si="83"/>
        <v/>
      </c>
    </row>
    <row r="5349" spans="1:2" x14ac:dyDescent="0.2">
      <c r="A5349" t="str">
        <f>IF(C5349&amp;G5349&amp;D5349&lt;&gt;'Funnel setup'!$K$3&amp;'Funnel setup'!$K$4&amp;'Funnel setup'!$K$6,".",IF(A5348=".",1,A5348+1))</f>
        <v>.</v>
      </c>
      <c r="B5349" s="244" t="str">
        <f t="shared" si="83"/>
        <v/>
      </c>
    </row>
    <row r="5350" spans="1:2" x14ac:dyDescent="0.2">
      <c r="A5350" t="str">
        <f>IF(C5350&amp;G5350&amp;D5350&lt;&gt;'Funnel setup'!$K$3&amp;'Funnel setup'!$K$4&amp;'Funnel setup'!$K$6,".",IF(A5349=".",1,A5349+1))</f>
        <v>.</v>
      </c>
      <c r="B5350" s="244" t="str">
        <f t="shared" si="83"/>
        <v/>
      </c>
    </row>
    <row r="5351" spans="1:2" x14ac:dyDescent="0.2">
      <c r="A5351" t="str">
        <f>IF(C5351&amp;G5351&amp;D5351&lt;&gt;'Funnel setup'!$K$3&amp;'Funnel setup'!$K$4&amp;'Funnel setup'!$K$6,".",IF(A5350=".",1,A5350+1))</f>
        <v>.</v>
      </c>
      <c r="B5351" s="244" t="str">
        <f t="shared" si="83"/>
        <v/>
      </c>
    </row>
    <row r="5352" spans="1:2" x14ac:dyDescent="0.2">
      <c r="A5352" t="str">
        <f>IF(C5352&amp;G5352&amp;D5352&lt;&gt;'Funnel setup'!$K$3&amp;'Funnel setup'!$K$4&amp;'Funnel setup'!$K$6,".",IF(A5351=".",1,A5351+1))</f>
        <v>.</v>
      </c>
      <c r="B5352" s="244" t="str">
        <f t="shared" si="83"/>
        <v/>
      </c>
    </row>
    <row r="5353" spans="1:2" x14ac:dyDescent="0.2">
      <c r="A5353" t="str">
        <f>IF(C5353&amp;G5353&amp;D5353&lt;&gt;'Funnel setup'!$K$3&amp;'Funnel setup'!$K$4&amp;'Funnel setup'!$K$6,".",IF(A5352=".",1,A5352+1))</f>
        <v>.</v>
      </c>
      <c r="B5353" s="244" t="str">
        <f t="shared" si="83"/>
        <v/>
      </c>
    </row>
    <row r="5354" spans="1:2" x14ac:dyDescent="0.2">
      <c r="A5354" t="str">
        <f>IF(C5354&amp;G5354&amp;D5354&lt;&gt;'Funnel setup'!$K$3&amp;'Funnel setup'!$K$4&amp;'Funnel setup'!$K$6,".",IF(A5353=".",1,A5353+1))</f>
        <v>.</v>
      </c>
      <c r="B5354" s="244" t="str">
        <f t="shared" si="83"/>
        <v/>
      </c>
    </row>
    <row r="5355" spans="1:2" x14ac:dyDescent="0.2">
      <c r="A5355" t="str">
        <f>IF(C5355&amp;G5355&amp;D5355&lt;&gt;'Funnel setup'!$K$3&amp;'Funnel setup'!$K$4&amp;'Funnel setup'!$K$6,".",IF(A5354=".",1,A5354+1))</f>
        <v>.</v>
      </c>
      <c r="B5355" s="244" t="str">
        <f t="shared" si="83"/>
        <v/>
      </c>
    </row>
    <row r="5356" spans="1:2" x14ac:dyDescent="0.2">
      <c r="A5356" t="str">
        <f>IF(C5356&amp;G5356&amp;D5356&lt;&gt;'Funnel setup'!$K$3&amp;'Funnel setup'!$K$4&amp;'Funnel setup'!$K$6,".",IF(A5355=".",1,A5355+1))</f>
        <v>.</v>
      </c>
      <c r="B5356" s="244" t="str">
        <f t="shared" si="83"/>
        <v/>
      </c>
    </row>
    <row r="5357" spans="1:2" x14ac:dyDescent="0.2">
      <c r="A5357" t="str">
        <f>IF(C5357&amp;G5357&amp;D5357&lt;&gt;'Funnel setup'!$K$3&amp;'Funnel setup'!$K$4&amp;'Funnel setup'!$K$6,".",IF(A5356=".",1,A5356+1))</f>
        <v>.</v>
      </c>
      <c r="B5357" s="244" t="str">
        <f t="shared" si="83"/>
        <v/>
      </c>
    </row>
    <row r="5358" spans="1:2" x14ac:dyDescent="0.2">
      <c r="A5358" t="str">
        <f>IF(C5358&amp;G5358&amp;D5358&lt;&gt;'Funnel setup'!$K$3&amp;'Funnel setup'!$K$4&amp;'Funnel setup'!$K$6,".",IF(A5357=".",1,A5357+1))</f>
        <v>.</v>
      </c>
      <c r="B5358" s="244" t="str">
        <f t="shared" si="83"/>
        <v/>
      </c>
    </row>
    <row r="5359" spans="1:2" x14ac:dyDescent="0.2">
      <c r="A5359" t="str">
        <f>IF(C5359&amp;G5359&amp;D5359&lt;&gt;'Funnel setup'!$K$3&amp;'Funnel setup'!$K$4&amp;'Funnel setup'!$K$6,".",IF(A5358=".",1,A5358+1))</f>
        <v>.</v>
      </c>
      <c r="B5359" s="244" t="str">
        <f t="shared" si="83"/>
        <v/>
      </c>
    </row>
    <row r="5360" spans="1:2" x14ac:dyDescent="0.2">
      <c r="A5360" t="str">
        <f>IF(C5360&amp;G5360&amp;D5360&lt;&gt;'Funnel setup'!$K$3&amp;'Funnel setup'!$K$4&amp;'Funnel setup'!$K$6,".",IF(A5359=".",1,A5359+1))</f>
        <v>.</v>
      </c>
      <c r="B5360" s="244" t="str">
        <f t="shared" si="83"/>
        <v/>
      </c>
    </row>
    <row r="5361" spans="1:2" x14ac:dyDescent="0.2">
      <c r="A5361" t="str">
        <f>IF(C5361&amp;G5361&amp;D5361&lt;&gt;'Funnel setup'!$K$3&amp;'Funnel setup'!$K$4&amp;'Funnel setup'!$K$6,".",IF(A5360=".",1,A5360+1))</f>
        <v>.</v>
      </c>
      <c r="B5361" s="244" t="str">
        <f t="shared" si="83"/>
        <v/>
      </c>
    </row>
    <row r="5362" spans="1:2" x14ac:dyDescent="0.2">
      <c r="A5362" t="str">
        <f>IF(C5362&amp;G5362&amp;D5362&lt;&gt;'Funnel setup'!$K$3&amp;'Funnel setup'!$K$4&amp;'Funnel setup'!$K$6,".",IF(A5361=".",1,A5361+1))</f>
        <v>.</v>
      </c>
      <c r="B5362" s="244" t="str">
        <f t="shared" si="83"/>
        <v/>
      </c>
    </row>
    <row r="5363" spans="1:2" x14ac:dyDescent="0.2">
      <c r="A5363" t="str">
        <f>IF(C5363&amp;G5363&amp;D5363&lt;&gt;'Funnel setup'!$K$3&amp;'Funnel setup'!$K$4&amp;'Funnel setup'!$K$6,".",IF(A5362=".",1,A5362+1))</f>
        <v>.</v>
      </c>
      <c r="B5363" s="244" t="str">
        <f t="shared" si="83"/>
        <v/>
      </c>
    </row>
    <row r="5364" spans="1:2" x14ac:dyDescent="0.2">
      <c r="A5364" t="str">
        <f>IF(C5364&amp;G5364&amp;D5364&lt;&gt;'Funnel setup'!$K$3&amp;'Funnel setup'!$K$4&amp;'Funnel setup'!$K$6,".",IF(A5363=".",1,A5363+1))</f>
        <v>.</v>
      </c>
      <c r="B5364" s="244" t="str">
        <f t="shared" si="83"/>
        <v/>
      </c>
    </row>
    <row r="5365" spans="1:2" x14ac:dyDescent="0.2">
      <c r="A5365" t="str">
        <f>IF(C5365&amp;G5365&amp;D5365&lt;&gt;'Funnel setup'!$K$3&amp;'Funnel setup'!$K$4&amp;'Funnel setup'!$K$6,".",IF(A5364=".",1,A5364+1))</f>
        <v>.</v>
      </c>
      <c r="B5365" s="244" t="str">
        <f t="shared" si="83"/>
        <v/>
      </c>
    </row>
    <row r="5366" spans="1:2" x14ac:dyDescent="0.2">
      <c r="A5366" t="str">
        <f>IF(C5366&amp;G5366&amp;D5366&lt;&gt;'Funnel setup'!$K$3&amp;'Funnel setup'!$K$4&amp;'Funnel setup'!$K$6,".",IF(A5365=".",1,A5365+1))</f>
        <v>.</v>
      </c>
      <c r="B5366" s="244" t="str">
        <f t="shared" si="83"/>
        <v/>
      </c>
    </row>
    <row r="5367" spans="1:2" x14ac:dyDescent="0.2">
      <c r="A5367" t="str">
        <f>IF(C5367&amp;G5367&amp;D5367&lt;&gt;'Funnel setup'!$K$3&amp;'Funnel setup'!$K$4&amp;'Funnel setup'!$K$6,".",IF(A5366=".",1,A5366+1))</f>
        <v>.</v>
      </c>
      <c r="B5367" s="244" t="str">
        <f t="shared" si="83"/>
        <v/>
      </c>
    </row>
    <row r="5368" spans="1:2" x14ac:dyDescent="0.2">
      <c r="A5368" t="str">
        <f>IF(C5368&amp;G5368&amp;D5368&lt;&gt;'Funnel setup'!$K$3&amp;'Funnel setup'!$K$4&amp;'Funnel setup'!$K$6,".",IF(A5367=".",1,A5367+1))</f>
        <v>.</v>
      </c>
      <c r="B5368" s="244" t="str">
        <f t="shared" si="83"/>
        <v/>
      </c>
    </row>
    <row r="5369" spans="1:2" x14ac:dyDescent="0.2">
      <c r="A5369" t="str">
        <f>IF(C5369&amp;G5369&amp;D5369&lt;&gt;'Funnel setup'!$K$3&amp;'Funnel setup'!$K$4&amp;'Funnel setup'!$K$6,".",IF(A5368=".",1,A5368+1))</f>
        <v>.</v>
      </c>
      <c r="B5369" s="244" t="str">
        <f t="shared" si="83"/>
        <v/>
      </c>
    </row>
    <row r="5370" spans="1:2" x14ac:dyDescent="0.2">
      <c r="A5370" t="str">
        <f>IF(C5370&amp;G5370&amp;D5370&lt;&gt;'Funnel setup'!$K$3&amp;'Funnel setup'!$K$4&amp;'Funnel setup'!$K$6,".",IF(A5369=".",1,A5369+1))</f>
        <v>.</v>
      </c>
      <c r="B5370" s="244" t="str">
        <f t="shared" si="83"/>
        <v/>
      </c>
    </row>
    <row r="5371" spans="1:2" x14ac:dyDescent="0.2">
      <c r="A5371" t="str">
        <f>IF(C5371&amp;G5371&amp;D5371&lt;&gt;'Funnel setup'!$K$3&amp;'Funnel setup'!$K$4&amp;'Funnel setup'!$K$6,".",IF(A5370=".",1,A5370+1))</f>
        <v>.</v>
      </c>
      <c r="B5371" s="244" t="str">
        <f t="shared" si="83"/>
        <v/>
      </c>
    </row>
    <row r="5372" spans="1:2" x14ac:dyDescent="0.2">
      <c r="A5372" t="str">
        <f>IF(C5372&amp;G5372&amp;D5372&lt;&gt;'Funnel setup'!$K$3&amp;'Funnel setup'!$K$4&amp;'Funnel setup'!$K$6,".",IF(A5371=".",1,A5371+1))</f>
        <v>.</v>
      </c>
      <c r="B5372" s="244" t="str">
        <f t="shared" si="83"/>
        <v/>
      </c>
    </row>
    <row r="5373" spans="1:2" x14ac:dyDescent="0.2">
      <c r="A5373" t="str">
        <f>IF(C5373&amp;G5373&amp;D5373&lt;&gt;'Funnel setup'!$K$3&amp;'Funnel setup'!$K$4&amp;'Funnel setup'!$K$6,".",IF(A5372=".",1,A5372+1))</f>
        <v>.</v>
      </c>
      <c r="B5373" s="244" t="str">
        <f t="shared" si="83"/>
        <v/>
      </c>
    </row>
    <row r="5374" spans="1:2" x14ac:dyDescent="0.2">
      <c r="A5374" t="str">
        <f>IF(C5374&amp;G5374&amp;D5374&lt;&gt;'Funnel setup'!$K$3&amp;'Funnel setup'!$K$4&amp;'Funnel setup'!$K$6,".",IF(A5373=".",1,A5373+1))</f>
        <v>.</v>
      </c>
      <c r="B5374" s="244" t="str">
        <f t="shared" si="83"/>
        <v/>
      </c>
    </row>
    <row r="5375" spans="1:2" x14ac:dyDescent="0.2">
      <c r="A5375" t="str">
        <f>IF(C5375&amp;G5375&amp;D5375&lt;&gt;'Funnel setup'!$K$3&amp;'Funnel setup'!$K$4&amp;'Funnel setup'!$K$6,".",IF(A5374=".",1,A5374+1))</f>
        <v>.</v>
      </c>
      <c r="B5375" s="244" t="str">
        <f t="shared" si="83"/>
        <v/>
      </c>
    </row>
    <row r="5376" spans="1:2" x14ac:dyDescent="0.2">
      <c r="A5376" t="str">
        <f>IF(C5376&amp;G5376&amp;D5376&lt;&gt;'Funnel setup'!$K$3&amp;'Funnel setup'!$K$4&amp;'Funnel setup'!$K$6,".",IF(A5375=".",1,A5375+1))</f>
        <v>.</v>
      </c>
      <c r="B5376" s="244" t="str">
        <f t="shared" si="83"/>
        <v/>
      </c>
    </row>
    <row r="5377" spans="1:2" x14ac:dyDescent="0.2">
      <c r="A5377" t="str">
        <f>IF(C5377&amp;G5377&amp;D5377&lt;&gt;'Funnel setup'!$K$3&amp;'Funnel setup'!$K$4&amp;'Funnel setup'!$K$6,".",IF(A5376=".",1,A5376+1))</f>
        <v>.</v>
      </c>
      <c r="B5377" s="244" t="str">
        <f t="shared" si="83"/>
        <v/>
      </c>
    </row>
    <row r="5378" spans="1:2" x14ac:dyDescent="0.2">
      <c r="A5378" t="str">
        <f>IF(C5378&amp;G5378&amp;D5378&lt;&gt;'Funnel setup'!$K$3&amp;'Funnel setup'!$K$4&amp;'Funnel setup'!$K$6,".",IF(A5377=".",1,A5377+1))</f>
        <v>.</v>
      </c>
      <c r="B5378" s="244" t="str">
        <f t="shared" ref="B5378:B5441" si="84">C5378&amp;D5378&amp;F5378&amp;G5378</f>
        <v/>
      </c>
    </row>
    <row r="5379" spans="1:2" x14ac:dyDescent="0.2">
      <c r="A5379" t="str">
        <f>IF(C5379&amp;G5379&amp;D5379&lt;&gt;'Funnel setup'!$K$3&amp;'Funnel setup'!$K$4&amp;'Funnel setup'!$K$6,".",IF(A5378=".",1,A5378+1))</f>
        <v>.</v>
      </c>
      <c r="B5379" s="244" t="str">
        <f t="shared" si="84"/>
        <v/>
      </c>
    </row>
    <row r="5380" spans="1:2" x14ac:dyDescent="0.2">
      <c r="A5380" t="str">
        <f>IF(C5380&amp;G5380&amp;D5380&lt;&gt;'Funnel setup'!$K$3&amp;'Funnel setup'!$K$4&amp;'Funnel setup'!$K$6,".",IF(A5379=".",1,A5379+1))</f>
        <v>.</v>
      </c>
      <c r="B5380" s="244" t="str">
        <f t="shared" si="84"/>
        <v/>
      </c>
    </row>
    <row r="5381" spans="1:2" x14ac:dyDescent="0.2">
      <c r="A5381" t="str">
        <f>IF(C5381&amp;G5381&amp;D5381&lt;&gt;'Funnel setup'!$K$3&amp;'Funnel setup'!$K$4&amp;'Funnel setup'!$K$6,".",IF(A5380=".",1,A5380+1))</f>
        <v>.</v>
      </c>
      <c r="B5381" s="244" t="str">
        <f t="shared" si="84"/>
        <v/>
      </c>
    </row>
    <row r="5382" spans="1:2" x14ac:dyDescent="0.2">
      <c r="A5382" t="str">
        <f>IF(C5382&amp;G5382&amp;D5382&lt;&gt;'Funnel setup'!$K$3&amp;'Funnel setup'!$K$4&amp;'Funnel setup'!$K$6,".",IF(A5381=".",1,A5381+1))</f>
        <v>.</v>
      </c>
      <c r="B5382" s="244" t="str">
        <f t="shared" si="84"/>
        <v/>
      </c>
    </row>
    <row r="5383" spans="1:2" x14ac:dyDescent="0.2">
      <c r="A5383" t="str">
        <f>IF(C5383&amp;G5383&amp;D5383&lt;&gt;'Funnel setup'!$K$3&amp;'Funnel setup'!$K$4&amp;'Funnel setup'!$K$6,".",IF(A5382=".",1,A5382+1))</f>
        <v>.</v>
      </c>
      <c r="B5383" s="244" t="str">
        <f t="shared" si="84"/>
        <v/>
      </c>
    </row>
    <row r="5384" spans="1:2" x14ac:dyDescent="0.2">
      <c r="A5384" t="str">
        <f>IF(C5384&amp;G5384&amp;D5384&lt;&gt;'Funnel setup'!$K$3&amp;'Funnel setup'!$K$4&amp;'Funnel setup'!$K$6,".",IF(A5383=".",1,A5383+1))</f>
        <v>.</v>
      </c>
      <c r="B5384" s="244" t="str">
        <f t="shared" si="84"/>
        <v/>
      </c>
    </row>
    <row r="5385" spans="1:2" x14ac:dyDescent="0.2">
      <c r="A5385" t="str">
        <f>IF(C5385&amp;G5385&amp;D5385&lt;&gt;'Funnel setup'!$K$3&amp;'Funnel setup'!$K$4&amp;'Funnel setup'!$K$6,".",IF(A5384=".",1,A5384+1))</f>
        <v>.</v>
      </c>
      <c r="B5385" s="244" t="str">
        <f t="shared" si="84"/>
        <v/>
      </c>
    </row>
    <row r="5386" spans="1:2" x14ac:dyDescent="0.2">
      <c r="A5386" t="str">
        <f>IF(C5386&amp;G5386&amp;D5386&lt;&gt;'Funnel setup'!$K$3&amp;'Funnel setup'!$K$4&amp;'Funnel setup'!$K$6,".",IF(A5385=".",1,A5385+1))</f>
        <v>.</v>
      </c>
      <c r="B5386" s="244" t="str">
        <f t="shared" si="84"/>
        <v/>
      </c>
    </row>
    <row r="5387" spans="1:2" x14ac:dyDescent="0.2">
      <c r="A5387" t="str">
        <f>IF(C5387&amp;G5387&amp;D5387&lt;&gt;'Funnel setup'!$K$3&amp;'Funnel setup'!$K$4&amp;'Funnel setup'!$K$6,".",IF(A5386=".",1,A5386+1))</f>
        <v>.</v>
      </c>
      <c r="B5387" s="244" t="str">
        <f t="shared" si="84"/>
        <v/>
      </c>
    </row>
    <row r="5388" spans="1:2" x14ac:dyDescent="0.2">
      <c r="A5388" t="str">
        <f>IF(C5388&amp;G5388&amp;D5388&lt;&gt;'Funnel setup'!$K$3&amp;'Funnel setup'!$K$4&amp;'Funnel setup'!$K$6,".",IF(A5387=".",1,A5387+1))</f>
        <v>.</v>
      </c>
      <c r="B5388" s="244" t="str">
        <f t="shared" si="84"/>
        <v/>
      </c>
    </row>
    <row r="5389" spans="1:2" x14ac:dyDescent="0.2">
      <c r="A5389" t="str">
        <f>IF(C5389&amp;G5389&amp;D5389&lt;&gt;'Funnel setup'!$K$3&amp;'Funnel setup'!$K$4&amp;'Funnel setup'!$K$6,".",IF(A5388=".",1,A5388+1))</f>
        <v>.</v>
      </c>
      <c r="B5389" s="244" t="str">
        <f t="shared" si="84"/>
        <v/>
      </c>
    </row>
    <row r="5390" spans="1:2" x14ac:dyDescent="0.2">
      <c r="A5390" t="str">
        <f>IF(C5390&amp;G5390&amp;D5390&lt;&gt;'Funnel setup'!$K$3&amp;'Funnel setup'!$K$4&amp;'Funnel setup'!$K$6,".",IF(A5389=".",1,A5389+1))</f>
        <v>.</v>
      </c>
      <c r="B5390" s="244" t="str">
        <f t="shared" si="84"/>
        <v/>
      </c>
    </row>
    <row r="5391" spans="1:2" x14ac:dyDescent="0.2">
      <c r="A5391" t="str">
        <f>IF(C5391&amp;G5391&amp;D5391&lt;&gt;'Funnel setup'!$K$3&amp;'Funnel setup'!$K$4&amp;'Funnel setup'!$K$6,".",IF(A5390=".",1,A5390+1))</f>
        <v>.</v>
      </c>
      <c r="B5391" s="244" t="str">
        <f t="shared" si="84"/>
        <v/>
      </c>
    </row>
    <row r="5392" spans="1:2" x14ac:dyDescent="0.2">
      <c r="A5392" t="str">
        <f>IF(C5392&amp;G5392&amp;D5392&lt;&gt;'Funnel setup'!$K$3&amp;'Funnel setup'!$K$4&amp;'Funnel setup'!$K$6,".",IF(A5391=".",1,A5391+1))</f>
        <v>.</v>
      </c>
      <c r="B5392" s="244" t="str">
        <f t="shared" si="84"/>
        <v/>
      </c>
    </row>
    <row r="5393" spans="1:2" x14ac:dyDescent="0.2">
      <c r="A5393" t="str">
        <f>IF(C5393&amp;G5393&amp;D5393&lt;&gt;'Funnel setup'!$K$3&amp;'Funnel setup'!$K$4&amp;'Funnel setup'!$K$6,".",IF(A5392=".",1,A5392+1))</f>
        <v>.</v>
      </c>
      <c r="B5393" s="244" t="str">
        <f t="shared" si="84"/>
        <v/>
      </c>
    </row>
    <row r="5394" spans="1:2" x14ac:dyDescent="0.2">
      <c r="A5394" t="str">
        <f>IF(C5394&amp;G5394&amp;D5394&lt;&gt;'Funnel setup'!$K$3&amp;'Funnel setup'!$K$4&amp;'Funnel setup'!$K$6,".",IF(A5393=".",1,A5393+1))</f>
        <v>.</v>
      </c>
      <c r="B5394" s="244" t="str">
        <f t="shared" si="84"/>
        <v/>
      </c>
    </row>
    <row r="5395" spans="1:2" x14ac:dyDescent="0.2">
      <c r="A5395" t="str">
        <f>IF(C5395&amp;G5395&amp;D5395&lt;&gt;'Funnel setup'!$K$3&amp;'Funnel setup'!$K$4&amp;'Funnel setup'!$K$6,".",IF(A5394=".",1,A5394+1))</f>
        <v>.</v>
      </c>
      <c r="B5395" s="244" t="str">
        <f t="shared" si="84"/>
        <v/>
      </c>
    </row>
    <row r="5396" spans="1:2" x14ac:dyDescent="0.2">
      <c r="A5396" t="str">
        <f>IF(C5396&amp;G5396&amp;D5396&lt;&gt;'Funnel setup'!$K$3&amp;'Funnel setup'!$K$4&amp;'Funnel setup'!$K$6,".",IF(A5395=".",1,A5395+1))</f>
        <v>.</v>
      </c>
      <c r="B5396" s="244" t="str">
        <f t="shared" si="84"/>
        <v/>
      </c>
    </row>
    <row r="5397" spans="1:2" x14ac:dyDescent="0.2">
      <c r="A5397" t="str">
        <f>IF(C5397&amp;G5397&amp;D5397&lt;&gt;'Funnel setup'!$K$3&amp;'Funnel setup'!$K$4&amp;'Funnel setup'!$K$6,".",IF(A5396=".",1,A5396+1))</f>
        <v>.</v>
      </c>
      <c r="B5397" s="244" t="str">
        <f t="shared" si="84"/>
        <v/>
      </c>
    </row>
    <row r="5398" spans="1:2" x14ac:dyDescent="0.2">
      <c r="A5398" t="str">
        <f>IF(C5398&amp;G5398&amp;D5398&lt;&gt;'Funnel setup'!$K$3&amp;'Funnel setup'!$K$4&amp;'Funnel setup'!$K$6,".",IF(A5397=".",1,A5397+1))</f>
        <v>.</v>
      </c>
      <c r="B5398" s="244" t="str">
        <f t="shared" si="84"/>
        <v/>
      </c>
    </row>
    <row r="5399" spans="1:2" x14ac:dyDescent="0.2">
      <c r="A5399" t="str">
        <f>IF(C5399&amp;G5399&amp;D5399&lt;&gt;'Funnel setup'!$K$3&amp;'Funnel setup'!$K$4&amp;'Funnel setup'!$K$6,".",IF(A5398=".",1,A5398+1))</f>
        <v>.</v>
      </c>
      <c r="B5399" s="244" t="str">
        <f t="shared" si="84"/>
        <v/>
      </c>
    </row>
    <row r="5400" spans="1:2" x14ac:dyDescent="0.2">
      <c r="A5400" t="str">
        <f>IF(C5400&amp;G5400&amp;D5400&lt;&gt;'Funnel setup'!$K$3&amp;'Funnel setup'!$K$4&amp;'Funnel setup'!$K$6,".",IF(A5399=".",1,A5399+1))</f>
        <v>.</v>
      </c>
      <c r="B5400" s="244" t="str">
        <f t="shared" si="84"/>
        <v/>
      </c>
    </row>
    <row r="5401" spans="1:2" x14ac:dyDescent="0.2">
      <c r="A5401" t="str">
        <f>IF(C5401&amp;G5401&amp;D5401&lt;&gt;'Funnel setup'!$K$3&amp;'Funnel setup'!$K$4&amp;'Funnel setup'!$K$6,".",IF(A5400=".",1,A5400+1))</f>
        <v>.</v>
      </c>
      <c r="B5401" s="244" t="str">
        <f t="shared" si="84"/>
        <v/>
      </c>
    </row>
    <row r="5402" spans="1:2" x14ac:dyDescent="0.2">
      <c r="A5402" t="str">
        <f>IF(C5402&amp;G5402&amp;D5402&lt;&gt;'Funnel setup'!$K$3&amp;'Funnel setup'!$K$4&amp;'Funnel setup'!$K$6,".",IF(A5401=".",1,A5401+1))</f>
        <v>.</v>
      </c>
      <c r="B5402" s="244" t="str">
        <f t="shared" si="84"/>
        <v/>
      </c>
    </row>
    <row r="5403" spans="1:2" x14ac:dyDescent="0.2">
      <c r="A5403" t="str">
        <f>IF(C5403&amp;G5403&amp;D5403&lt;&gt;'Funnel setup'!$K$3&amp;'Funnel setup'!$K$4&amp;'Funnel setup'!$K$6,".",IF(A5402=".",1,A5402+1))</f>
        <v>.</v>
      </c>
      <c r="B5403" s="244" t="str">
        <f t="shared" si="84"/>
        <v/>
      </c>
    </row>
    <row r="5404" spans="1:2" x14ac:dyDescent="0.2">
      <c r="A5404" t="str">
        <f>IF(C5404&amp;G5404&amp;D5404&lt;&gt;'Funnel setup'!$K$3&amp;'Funnel setup'!$K$4&amp;'Funnel setup'!$K$6,".",IF(A5403=".",1,A5403+1))</f>
        <v>.</v>
      </c>
      <c r="B5404" s="244" t="str">
        <f t="shared" si="84"/>
        <v/>
      </c>
    </row>
    <row r="5405" spans="1:2" x14ac:dyDescent="0.2">
      <c r="A5405" t="str">
        <f>IF(C5405&amp;G5405&amp;D5405&lt;&gt;'Funnel setup'!$K$3&amp;'Funnel setup'!$K$4&amp;'Funnel setup'!$K$6,".",IF(A5404=".",1,A5404+1))</f>
        <v>.</v>
      </c>
      <c r="B5405" s="244" t="str">
        <f t="shared" si="84"/>
        <v/>
      </c>
    </row>
    <row r="5406" spans="1:2" x14ac:dyDescent="0.2">
      <c r="A5406" t="str">
        <f>IF(C5406&amp;G5406&amp;D5406&lt;&gt;'Funnel setup'!$K$3&amp;'Funnel setup'!$K$4&amp;'Funnel setup'!$K$6,".",IF(A5405=".",1,A5405+1))</f>
        <v>.</v>
      </c>
      <c r="B5406" s="244" t="str">
        <f t="shared" si="84"/>
        <v/>
      </c>
    </row>
    <row r="5407" spans="1:2" x14ac:dyDescent="0.2">
      <c r="A5407" t="str">
        <f>IF(C5407&amp;G5407&amp;D5407&lt;&gt;'Funnel setup'!$K$3&amp;'Funnel setup'!$K$4&amp;'Funnel setup'!$K$6,".",IF(A5406=".",1,A5406+1))</f>
        <v>.</v>
      </c>
      <c r="B5407" s="244" t="str">
        <f t="shared" si="84"/>
        <v/>
      </c>
    </row>
    <row r="5408" spans="1:2" x14ac:dyDescent="0.2">
      <c r="A5408" t="str">
        <f>IF(C5408&amp;G5408&amp;D5408&lt;&gt;'Funnel setup'!$K$3&amp;'Funnel setup'!$K$4&amp;'Funnel setup'!$K$6,".",IF(A5407=".",1,A5407+1))</f>
        <v>.</v>
      </c>
      <c r="B5408" s="244" t="str">
        <f t="shared" si="84"/>
        <v/>
      </c>
    </row>
    <row r="5409" spans="1:2" x14ac:dyDescent="0.2">
      <c r="A5409" t="str">
        <f>IF(C5409&amp;G5409&amp;D5409&lt;&gt;'Funnel setup'!$K$3&amp;'Funnel setup'!$K$4&amp;'Funnel setup'!$K$6,".",IF(A5408=".",1,A5408+1))</f>
        <v>.</v>
      </c>
      <c r="B5409" s="244" t="str">
        <f t="shared" si="84"/>
        <v/>
      </c>
    </row>
    <row r="5410" spans="1:2" x14ac:dyDescent="0.2">
      <c r="A5410" t="str">
        <f>IF(C5410&amp;G5410&amp;D5410&lt;&gt;'Funnel setup'!$K$3&amp;'Funnel setup'!$K$4&amp;'Funnel setup'!$K$6,".",IF(A5409=".",1,A5409+1))</f>
        <v>.</v>
      </c>
      <c r="B5410" s="244" t="str">
        <f t="shared" si="84"/>
        <v/>
      </c>
    </row>
    <row r="5411" spans="1:2" x14ac:dyDescent="0.2">
      <c r="A5411" t="str">
        <f>IF(C5411&amp;G5411&amp;D5411&lt;&gt;'Funnel setup'!$K$3&amp;'Funnel setup'!$K$4&amp;'Funnel setup'!$K$6,".",IF(A5410=".",1,A5410+1))</f>
        <v>.</v>
      </c>
      <c r="B5411" s="244" t="str">
        <f t="shared" si="84"/>
        <v/>
      </c>
    </row>
    <row r="5412" spans="1:2" x14ac:dyDescent="0.2">
      <c r="A5412" t="str">
        <f>IF(C5412&amp;G5412&amp;D5412&lt;&gt;'Funnel setup'!$K$3&amp;'Funnel setup'!$K$4&amp;'Funnel setup'!$K$6,".",IF(A5411=".",1,A5411+1))</f>
        <v>.</v>
      </c>
      <c r="B5412" s="244" t="str">
        <f t="shared" si="84"/>
        <v/>
      </c>
    </row>
    <row r="5413" spans="1:2" x14ac:dyDescent="0.2">
      <c r="A5413" t="str">
        <f>IF(C5413&amp;G5413&amp;D5413&lt;&gt;'Funnel setup'!$K$3&amp;'Funnel setup'!$K$4&amp;'Funnel setup'!$K$6,".",IF(A5412=".",1,A5412+1))</f>
        <v>.</v>
      </c>
      <c r="B5413" s="244" t="str">
        <f t="shared" si="84"/>
        <v/>
      </c>
    </row>
    <row r="5414" spans="1:2" x14ac:dyDescent="0.2">
      <c r="A5414" t="str">
        <f>IF(C5414&amp;G5414&amp;D5414&lt;&gt;'Funnel setup'!$K$3&amp;'Funnel setup'!$K$4&amp;'Funnel setup'!$K$6,".",IF(A5413=".",1,A5413+1))</f>
        <v>.</v>
      </c>
      <c r="B5414" s="244" t="str">
        <f t="shared" si="84"/>
        <v/>
      </c>
    </row>
    <row r="5415" spans="1:2" x14ac:dyDescent="0.2">
      <c r="A5415" t="str">
        <f>IF(C5415&amp;G5415&amp;D5415&lt;&gt;'Funnel setup'!$K$3&amp;'Funnel setup'!$K$4&amp;'Funnel setup'!$K$6,".",IF(A5414=".",1,A5414+1))</f>
        <v>.</v>
      </c>
      <c r="B5415" s="244" t="str">
        <f t="shared" si="84"/>
        <v/>
      </c>
    </row>
    <row r="5416" spans="1:2" x14ac:dyDescent="0.2">
      <c r="A5416" t="str">
        <f>IF(C5416&amp;G5416&amp;D5416&lt;&gt;'Funnel setup'!$K$3&amp;'Funnel setup'!$K$4&amp;'Funnel setup'!$K$6,".",IF(A5415=".",1,A5415+1))</f>
        <v>.</v>
      </c>
      <c r="B5416" s="244" t="str">
        <f t="shared" si="84"/>
        <v/>
      </c>
    </row>
    <row r="5417" spans="1:2" x14ac:dyDescent="0.2">
      <c r="A5417" t="str">
        <f>IF(C5417&amp;G5417&amp;D5417&lt;&gt;'Funnel setup'!$K$3&amp;'Funnel setup'!$K$4&amp;'Funnel setup'!$K$6,".",IF(A5416=".",1,A5416+1))</f>
        <v>.</v>
      </c>
      <c r="B5417" s="244" t="str">
        <f t="shared" si="84"/>
        <v/>
      </c>
    </row>
    <row r="5418" spans="1:2" x14ac:dyDescent="0.2">
      <c r="A5418" t="str">
        <f>IF(C5418&amp;G5418&amp;D5418&lt;&gt;'Funnel setup'!$K$3&amp;'Funnel setup'!$K$4&amp;'Funnel setup'!$K$6,".",IF(A5417=".",1,A5417+1))</f>
        <v>.</v>
      </c>
      <c r="B5418" s="244" t="str">
        <f t="shared" si="84"/>
        <v/>
      </c>
    </row>
    <row r="5419" spans="1:2" x14ac:dyDescent="0.2">
      <c r="A5419" t="str">
        <f>IF(C5419&amp;G5419&amp;D5419&lt;&gt;'Funnel setup'!$K$3&amp;'Funnel setup'!$K$4&amp;'Funnel setup'!$K$6,".",IF(A5418=".",1,A5418+1))</f>
        <v>.</v>
      </c>
      <c r="B5419" s="244" t="str">
        <f t="shared" si="84"/>
        <v/>
      </c>
    </row>
    <row r="5420" spans="1:2" x14ac:dyDescent="0.2">
      <c r="A5420" t="str">
        <f>IF(C5420&amp;G5420&amp;D5420&lt;&gt;'Funnel setup'!$K$3&amp;'Funnel setup'!$K$4&amp;'Funnel setup'!$K$6,".",IF(A5419=".",1,A5419+1))</f>
        <v>.</v>
      </c>
      <c r="B5420" s="244" t="str">
        <f t="shared" si="84"/>
        <v/>
      </c>
    </row>
    <row r="5421" spans="1:2" x14ac:dyDescent="0.2">
      <c r="A5421" t="str">
        <f>IF(C5421&amp;G5421&amp;D5421&lt;&gt;'Funnel setup'!$K$3&amp;'Funnel setup'!$K$4&amp;'Funnel setup'!$K$6,".",IF(A5420=".",1,A5420+1))</f>
        <v>.</v>
      </c>
      <c r="B5421" s="244" t="str">
        <f t="shared" si="84"/>
        <v/>
      </c>
    </row>
    <row r="5422" spans="1:2" x14ac:dyDescent="0.2">
      <c r="A5422" t="str">
        <f>IF(C5422&amp;G5422&amp;D5422&lt;&gt;'Funnel setup'!$K$3&amp;'Funnel setup'!$K$4&amp;'Funnel setup'!$K$6,".",IF(A5421=".",1,A5421+1))</f>
        <v>.</v>
      </c>
      <c r="B5422" s="244" t="str">
        <f t="shared" si="84"/>
        <v/>
      </c>
    </row>
    <row r="5423" spans="1:2" x14ac:dyDescent="0.2">
      <c r="A5423" t="str">
        <f>IF(C5423&amp;G5423&amp;D5423&lt;&gt;'Funnel setup'!$K$3&amp;'Funnel setup'!$K$4&amp;'Funnel setup'!$K$6,".",IF(A5422=".",1,A5422+1))</f>
        <v>.</v>
      </c>
      <c r="B5423" s="244" t="str">
        <f t="shared" si="84"/>
        <v/>
      </c>
    </row>
    <row r="5424" spans="1:2" x14ac:dyDescent="0.2">
      <c r="A5424" t="str">
        <f>IF(C5424&amp;G5424&amp;D5424&lt;&gt;'Funnel setup'!$K$3&amp;'Funnel setup'!$K$4&amp;'Funnel setup'!$K$6,".",IF(A5423=".",1,A5423+1))</f>
        <v>.</v>
      </c>
      <c r="B5424" s="244" t="str">
        <f t="shared" si="84"/>
        <v/>
      </c>
    </row>
    <row r="5425" spans="1:2" x14ac:dyDescent="0.2">
      <c r="A5425" t="str">
        <f>IF(C5425&amp;G5425&amp;D5425&lt;&gt;'Funnel setup'!$K$3&amp;'Funnel setup'!$K$4&amp;'Funnel setup'!$K$6,".",IF(A5424=".",1,A5424+1))</f>
        <v>.</v>
      </c>
      <c r="B5425" s="244" t="str">
        <f t="shared" si="84"/>
        <v/>
      </c>
    </row>
    <row r="5426" spans="1:2" x14ac:dyDescent="0.2">
      <c r="A5426" t="str">
        <f>IF(C5426&amp;G5426&amp;D5426&lt;&gt;'Funnel setup'!$K$3&amp;'Funnel setup'!$K$4&amp;'Funnel setup'!$K$6,".",IF(A5425=".",1,A5425+1))</f>
        <v>.</v>
      </c>
      <c r="B5426" s="244" t="str">
        <f t="shared" si="84"/>
        <v/>
      </c>
    </row>
    <row r="5427" spans="1:2" x14ac:dyDescent="0.2">
      <c r="A5427" t="str">
        <f>IF(C5427&amp;G5427&amp;D5427&lt;&gt;'Funnel setup'!$K$3&amp;'Funnel setup'!$K$4&amp;'Funnel setup'!$K$6,".",IF(A5426=".",1,A5426+1))</f>
        <v>.</v>
      </c>
      <c r="B5427" s="244" t="str">
        <f t="shared" si="84"/>
        <v/>
      </c>
    </row>
    <row r="5428" spans="1:2" x14ac:dyDescent="0.2">
      <c r="A5428" t="str">
        <f>IF(C5428&amp;G5428&amp;D5428&lt;&gt;'Funnel setup'!$K$3&amp;'Funnel setup'!$K$4&amp;'Funnel setup'!$K$6,".",IF(A5427=".",1,A5427+1))</f>
        <v>.</v>
      </c>
      <c r="B5428" s="244" t="str">
        <f t="shared" si="84"/>
        <v/>
      </c>
    </row>
    <row r="5429" spans="1:2" x14ac:dyDescent="0.2">
      <c r="A5429" t="str">
        <f>IF(C5429&amp;G5429&amp;D5429&lt;&gt;'Funnel setup'!$K$3&amp;'Funnel setup'!$K$4&amp;'Funnel setup'!$K$6,".",IF(A5428=".",1,A5428+1))</f>
        <v>.</v>
      </c>
      <c r="B5429" s="244" t="str">
        <f t="shared" si="84"/>
        <v/>
      </c>
    </row>
    <row r="5430" spans="1:2" x14ac:dyDescent="0.2">
      <c r="A5430" t="str">
        <f>IF(C5430&amp;G5430&amp;D5430&lt;&gt;'Funnel setup'!$K$3&amp;'Funnel setup'!$K$4&amp;'Funnel setup'!$K$6,".",IF(A5429=".",1,A5429+1))</f>
        <v>.</v>
      </c>
      <c r="B5430" s="244" t="str">
        <f t="shared" si="84"/>
        <v/>
      </c>
    </row>
    <row r="5431" spans="1:2" x14ac:dyDescent="0.2">
      <c r="A5431" t="str">
        <f>IF(C5431&amp;G5431&amp;D5431&lt;&gt;'Funnel setup'!$K$3&amp;'Funnel setup'!$K$4&amp;'Funnel setup'!$K$6,".",IF(A5430=".",1,A5430+1))</f>
        <v>.</v>
      </c>
      <c r="B5431" s="244" t="str">
        <f t="shared" si="84"/>
        <v/>
      </c>
    </row>
    <row r="5432" spans="1:2" x14ac:dyDescent="0.2">
      <c r="A5432" t="str">
        <f>IF(C5432&amp;G5432&amp;D5432&lt;&gt;'Funnel setup'!$K$3&amp;'Funnel setup'!$K$4&amp;'Funnel setup'!$K$6,".",IF(A5431=".",1,A5431+1))</f>
        <v>.</v>
      </c>
      <c r="B5432" s="244" t="str">
        <f t="shared" si="84"/>
        <v/>
      </c>
    </row>
    <row r="5433" spans="1:2" x14ac:dyDescent="0.2">
      <c r="A5433" t="str">
        <f>IF(C5433&amp;G5433&amp;D5433&lt;&gt;'Funnel setup'!$K$3&amp;'Funnel setup'!$K$4&amp;'Funnel setup'!$K$6,".",IF(A5432=".",1,A5432+1))</f>
        <v>.</v>
      </c>
      <c r="B5433" s="244" t="str">
        <f t="shared" si="84"/>
        <v/>
      </c>
    </row>
    <row r="5434" spans="1:2" x14ac:dyDescent="0.2">
      <c r="A5434" t="str">
        <f>IF(C5434&amp;G5434&amp;D5434&lt;&gt;'Funnel setup'!$K$3&amp;'Funnel setup'!$K$4&amp;'Funnel setup'!$K$6,".",IF(A5433=".",1,A5433+1))</f>
        <v>.</v>
      </c>
      <c r="B5434" s="244" t="str">
        <f t="shared" si="84"/>
        <v/>
      </c>
    </row>
    <row r="5435" spans="1:2" x14ac:dyDescent="0.2">
      <c r="A5435" t="str">
        <f>IF(C5435&amp;G5435&amp;D5435&lt;&gt;'Funnel setup'!$K$3&amp;'Funnel setup'!$K$4&amp;'Funnel setup'!$K$6,".",IF(A5434=".",1,A5434+1))</f>
        <v>.</v>
      </c>
      <c r="B5435" s="244" t="str">
        <f t="shared" si="84"/>
        <v/>
      </c>
    </row>
    <row r="5436" spans="1:2" x14ac:dyDescent="0.2">
      <c r="A5436" t="str">
        <f>IF(C5436&amp;G5436&amp;D5436&lt;&gt;'Funnel setup'!$K$3&amp;'Funnel setup'!$K$4&amp;'Funnel setup'!$K$6,".",IF(A5435=".",1,A5435+1))</f>
        <v>.</v>
      </c>
      <c r="B5436" s="244" t="str">
        <f t="shared" si="84"/>
        <v/>
      </c>
    </row>
    <row r="5437" spans="1:2" x14ac:dyDescent="0.2">
      <c r="A5437" t="str">
        <f>IF(C5437&amp;G5437&amp;D5437&lt;&gt;'Funnel setup'!$K$3&amp;'Funnel setup'!$K$4&amp;'Funnel setup'!$K$6,".",IF(A5436=".",1,A5436+1))</f>
        <v>.</v>
      </c>
      <c r="B5437" s="244" t="str">
        <f t="shared" si="84"/>
        <v/>
      </c>
    </row>
    <row r="5438" spans="1:2" x14ac:dyDescent="0.2">
      <c r="A5438" t="str">
        <f>IF(C5438&amp;G5438&amp;D5438&lt;&gt;'Funnel setup'!$K$3&amp;'Funnel setup'!$K$4&amp;'Funnel setup'!$K$6,".",IF(A5437=".",1,A5437+1))</f>
        <v>.</v>
      </c>
      <c r="B5438" s="244" t="str">
        <f t="shared" si="84"/>
        <v/>
      </c>
    </row>
    <row r="5439" spans="1:2" x14ac:dyDescent="0.2">
      <c r="A5439" t="str">
        <f>IF(C5439&amp;G5439&amp;D5439&lt;&gt;'Funnel setup'!$K$3&amp;'Funnel setup'!$K$4&amp;'Funnel setup'!$K$6,".",IF(A5438=".",1,A5438+1))</f>
        <v>.</v>
      </c>
      <c r="B5439" s="244" t="str">
        <f t="shared" si="84"/>
        <v/>
      </c>
    </row>
    <row r="5440" spans="1:2" x14ac:dyDescent="0.2">
      <c r="A5440" t="str">
        <f>IF(C5440&amp;G5440&amp;D5440&lt;&gt;'Funnel setup'!$K$3&amp;'Funnel setup'!$K$4&amp;'Funnel setup'!$K$6,".",IF(A5439=".",1,A5439+1))</f>
        <v>.</v>
      </c>
      <c r="B5440" s="244" t="str">
        <f t="shared" si="84"/>
        <v/>
      </c>
    </row>
    <row r="5441" spans="1:2" x14ac:dyDescent="0.2">
      <c r="A5441" t="str">
        <f>IF(C5441&amp;G5441&amp;D5441&lt;&gt;'Funnel setup'!$K$3&amp;'Funnel setup'!$K$4&amp;'Funnel setup'!$K$6,".",IF(A5440=".",1,A5440+1))</f>
        <v>.</v>
      </c>
      <c r="B5441" s="244" t="str">
        <f t="shared" si="84"/>
        <v/>
      </c>
    </row>
    <row r="5442" spans="1:2" x14ac:dyDescent="0.2">
      <c r="A5442" t="str">
        <f>IF(C5442&amp;G5442&amp;D5442&lt;&gt;'Funnel setup'!$K$3&amp;'Funnel setup'!$K$4&amp;'Funnel setup'!$K$6,".",IF(A5441=".",1,A5441+1))</f>
        <v>.</v>
      </c>
      <c r="B5442" s="244" t="str">
        <f t="shared" ref="B5442:B5505" si="85">C5442&amp;D5442&amp;F5442&amp;G5442</f>
        <v/>
      </c>
    </row>
    <row r="5443" spans="1:2" x14ac:dyDescent="0.2">
      <c r="A5443" t="str">
        <f>IF(C5443&amp;G5443&amp;D5443&lt;&gt;'Funnel setup'!$K$3&amp;'Funnel setup'!$K$4&amp;'Funnel setup'!$K$6,".",IF(A5442=".",1,A5442+1))</f>
        <v>.</v>
      </c>
      <c r="B5443" s="244" t="str">
        <f t="shared" si="85"/>
        <v/>
      </c>
    </row>
    <row r="5444" spans="1:2" x14ac:dyDescent="0.2">
      <c r="A5444" t="str">
        <f>IF(C5444&amp;G5444&amp;D5444&lt;&gt;'Funnel setup'!$K$3&amp;'Funnel setup'!$K$4&amp;'Funnel setup'!$K$6,".",IF(A5443=".",1,A5443+1))</f>
        <v>.</v>
      </c>
      <c r="B5444" s="244" t="str">
        <f t="shared" si="85"/>
        <v/>
      </c>
    </row>
    <row r="5445" spans="1:2" x14ac:dyDescent="0.2">
      <c r="A5445" t="str">
        <f>IF(C5445&amp;G5445&amp;D5445&lt;&gt;'Funnel setup'!$K$3&amp;'Funnel setup'!$K$4&amp;'Funnel setup'!$K$6,".",IF(A5444=".",1,A5444+1))</f>
        <v>.</v>
      </c>
      <c r="B5445" s="244" t="str">
        <f t="shared" si="85"/>
        <v/>
      </c>
    </row>
    <row r="5446" spans="1:2" x14ac:dyDescent="0.2">
      <c r="A5446" t="str">
        <f>IF(C5446&amp;G5446&amp;D5446&lt;&gt;'Funnel setup'!$K$3&amp;'Funnel setup'!$K$4&amp;'Funnel setup'!$K$6,".",IF(A5445=".",1,A5445+1))</f>
        <v>.</v>
      </c>
      <c r="B5446" s="244" t="str">
        <f t="shared" si="85"/>
        <v/>
      </c>
    </row>
    <row r="5447" spans="1:2" x14ac:dyDescent="0.2">
      <c r="A5447" t="str">
        <f>IF(C5447&amp;G5447&amp;D5447&lt;&gt;'Funnel setup'!$K$3&amp;'Funnel setup'!$K$4&amp;'Funnel setup'!$K$6,".",IF(A5446=".",1,A5446+1))</f>
        <v>.</v>
      </c>
      <c r="B5447" s="244" t="str">
        <f t="shared" si="85"/>
        <v/>
      </c>
    </row>
    <row r="5448" spans="1:2" x14ac:dyDescent="0.2">
      <c r="A5448" t="str">
        <f>IF(C5448&amp;G5448&amp;D5448&lt;&gt;'Funnel setup'!$K$3&amp;'Funnel setup'!$K$4&amp;'Funnel setup'!$K$6,".",IF(A5447=".",1,A5447+1))</f>
        <v>.</v>
      </c>
      <c r="B5448" s="244" t="str">
        <f t="shared" si="85"/>
        <v/>
      </c>
    </row>
    <row r="5449" spans="1:2" x14ac:dyDescent="0.2">
      <c r="A5449" t="str">
        <f>IF(C5449&amp;G5449&amp;D5449&lt;&gt;'Funnel setup'!$K$3&amp;'Funnel setup'!$K$4&amp;'Funnel setup'!$K$6,".",IF(A5448=".",1,A5448+1))</f>
        <v>.</v>
      </c>
      <c r="B5449" s="244" t="str">
        <f t="shared" si="85"/>
        <v/>
      </c>
    </row>
    <row r="5450" spans="1:2" x14ac:dyDescent="0.2">
      <c r="A5450" t="str">
        <f>IF(C5450&amp;G5450&amp;D5450&lt;&gt;'Funnel setup'!$K$3&amp;'Funnel setup'!$K$4&amp;'Funnel setup'!$K$6,".",IF(A5449=".",1,A5449+1))</f>
        <v>.</v>
      </c>
      <c r="B5450" s="244" t="str">
        <f t="shared" si="85"/>
        <v/>
      </c>
    </row>
    <row r="5451" spans="1:2" x14ac:dyDescent="0.2">
      <c r="A5451" t="str">
        <f>IF(C5451&amp;G5451&amp;D5451&lt;&gt;'Funnel setup'!$K$3&amp;'Funnel setup'!$K$4&amp;'Funnel setup'!$K$6,".",IF(A5450=".",1,A5450+1))</f>
        <v>.</v>
      </c>
      <c r="B5451" s="244" t="str">
        <f t="shared" si="85"/>
        <v/>
      </c>
    </row>
    <row r="5452" spans="1:2" x14ac:dyDescent="0.2">
      <c r="A5452" t="str">
        <f>IF(C5452&amp;G5452&amp;D5452&lt;&gt;'Funnel setup'!$K$3&amp;'Funnel setup'!$K$4&amp;'Funnel setup'!$K$6,".",IF(A5451=".",1,A5451+1))</f>
        <v>.</v>
      </c>
      <c r="B5452" s="244" t="str">
        <f t="shared" si="85"/>
        <v/>
      </c>
    </row>
    <row r="5453" spans="1:2" x14ac:dyDescent="0.2">
      <c r="A5453" t="str">
        <f>IF(C5453&amp;G5453&amp;D5453&lt;&gt;'Funnel setup'!$K$3&amp;'Funnel setup'!$K$4&amp;'Funnel setup'!$K$6,".",IF(A5452=".",1,A5452+1))</f>
        <v>.</v>
      </c>
      <c r="B5453" s="244" t="str">
        <f t="shared" si="85"/>
        <v/>
      </c>
    </row>
    <row r="5454" spans="1:2" x14ac:dyDescent="0.2">
      <c r="A5454" t="str">
        <f>IF(C5454&amp;G5454&amp;D5454&lt;&gt;'Funnel setup'!$K$3&amp;'Funnel setup'!$K$4&amp;'Funnel setup'!$K$6,".",IF(A5453=".",1,A5453+1))</f>
        <v>.</v>
      </c>
      <c r="B5454" s="244" t="str">
        <f t="shared" si="85"/>
        <v/>
      </c>
    </row>
    <row r="5455" spans="1:2" x14ac:dyDescent="0.2">
      <c r="A5455" t="str">
        <f>IF(C5455&amp;G5455&amp;D5455&lt;&gt;'Funnel setup'!$K$3&amp;'Funnel setup'!$K$4&amp;'Funnel setup'!$K$6,".",IF(A5454=".",1,A5454+1))</f>
        <v>.</v>
      </c>
      <c r="B5455" s="244" t="str">
        <f t="shared" si="85"/>
        <v/>
      </c>
    </row>
    <row r="5456" spans="1:2" x14ac:dyDescent="0.2">
      <c r="A5456" t="str">
        <f>IF(C5456&amp;G5456&amp;D5456&lt;&gt;'Funnel setup'!$K$3&amp;'Funnel setup'!$K$4&amp;'Funnel setup'!$K$6,".",IF(A5455=".",1,A5455+1))</f>
        <v>.</v>
      </c>
      <c r="B5456" s="244" t="str">
        <f t="shared" si="85"/>
        <v/>
      </c>
    </row>
    <row r="5457" spans="1:2" x14ac:dyDescent="0.2">
      <c r="A5457" t="str">
        <f>IF(C5457&amp;G5457&amp;D5457&lt;&gt;'Funnel setup'!$K$3&amp;'Funnel setup'!$K$4&amp;'Funnel setup'!$K$6,".",IF(A5456=".",1,A5456+1))</f>
        <v>.</v>
      </c>
      <c r="B5457" s="244" t="str">
        <f t="shared" si="85"/>
        <v/>
      </c>
    </row>
    <row r="5458" spans="1:2" x14ac:dyDescent="0.2">
      <c r="A5458" t="str">
        <f>IF(C5458&amp;G5458&amp;D5458&lt;&gt;'Funnel setup'!$K$3&amp;'Funnel setup'!$K$4&amp;'Funnel setup'!$K$6,".",IF(A5457=".",1,A5457+1))</f>
        <v>.</v>
      </c>
      <c r="B5458" s="244" t="str">
        <f t="shared" si="85"/>
        <v/>
      </c>
    </row>
    <row r="5459" spans="1:2" x14ac:dyDescent="0.2">
      <c r="A5459" t="str">
        <f>IF(C5459&amp;G5459&amp;D5459&lt;&gt;'Funnel setup'!$K$3&amp;'Funnel setup'!$K$4&amp;'Funnel setup'!$K$6,".",IF(A5458=".",1,A5458+1))</f>
        <v>.</v>
      </c>
      <c r="B5459" s="244" t="str">
        <f t="shared" si="85"/>
        <v/>
      </c>
    </row>
    <row r="5460" spans="1:2" x14ac:dyDescent="0.2">
      <c r="A5460" t="str">
        <f>IF(C5460&amp;G5460&amp;D5460&lt;&gt;'Funnel setup'!$K$3&amp;'Funnel setup'!$K$4&amp;'Funnel setup'!$K$6,".",IF(A5459=".",1,A5459+1))</f>
        <v>.</v>
      </c>
      <c r="B5460" s="244" t="str">
        <f t="shared" si="85"/>
        <v/>
      </c>
    </row>
    <row r="5461" spans="1:2" x14ac:dyDescent="0.2">
      <c r="A5461" t="str">
        <f>IF(C5461&amp;G5461&amp;D5461&lt;&gt;'Funnel setup'!$K$3&amp;'Funnel setup'!$K$4&amp;'Funnel setup'!$K$6,".",IF(A5460=".",1,A5460+1))</f>
        <v>.</v>
      </c>
      <c r="B5461" s="244" t="str">
        <f t="shared" si="85"/>
        <v/>
      </c>
    </row>
    <row r="5462" spans="1:2" x14ac:dyDescent="0.2">
      <c r="A5462" t="str">
        <f>IF(C5462&amp;G5462&amp;D5462&lt;&gt;'Funnel setup'!$K$3&amp;'Funnel setup'!$K$4&amp;'Funnel setup'!$K$6,".",IF(A5461=".",1,A5461+1))</f>
        <v>.</v>
      </c>
      <c r="B5462" s="244" t="str">
        <f t="shared" si="85"/>
        <v/>
      </c>
    </row>
    <row r="5463" spans="1:2" x14ac:dyDescent="0.2">
      <c r="A5463" t="str">
        <f>IF(C5463&amp;G5463&amp;D5463&lt;&gt;'Funnel setup'!$K$3&amp;'Funnel setup'!$K$4&amp;'Funnel setup'!$K$6,".",IF(A5462=".",1,A5462+1))</f>
        <v>.</v>
      </c>
      <c r="B5463" s="244" t="str">
        <f t="shared" si="85"/>
        <v/>
      </c>
    </row>
    <row r="5464" spans="1:2" x14ac:dyDescent="0.2">
      <c r="A5464" t="str">
        <f>IF(C5464&amp;G5464&amp;D5464&lt;&gt;'Funnel setup'!$K$3&amp;'Funnel setup'!$K$4&amp;'Funnel setup'!$K$6,".",IF(A5463=".",1,A5463+1))</f>
        <v>.</v>
      </c>
      <c r="B5464" s="244" t="str">
        <f t="shared" si="85"/>
        <v/>
      </c>
    </row>
    <row r="5465" spans="1:2" x14ac:dyDescent="0.2">
      <c r="A5465" t="str">
        <f>IF(C5465&amp;G5465&amp;D5465&lt;&gt;'Funnel setup'!$K$3&amp;'Funnel setup'!$K$4&amp;'Funnel setup'!$K$6,".",IF(A5464=".",1,A5464+1))</f>
        <v>.</v>
      </c>
      <c r="B5465" s="244" t="str">
        <f t="shared" si="85"/>
        <v/>
      </c>
    </row>
    <row r="5466" spans="1:2" x14ac:dyDescent="0.2">
      <c r="A5466" t="str">
        <f>IF(C5466&amp;G5466&amp;D5466&lt;&gt;'Funnel setup'!$K$3&amp;'Funnel setup'!$K$4&amp;'Funnel setup'!$K$6,".",IF(A5465=".",1,A5465+1))</f>
        <v>.</v>
      </c>
      <c r="B5466" s="244" t="str">
        <f t="shared" si="85"/>
        <v/>
      </c>
    </row>
    <row r="5467" spans="1:2" x14ac:dyDescent="0.2">
      <c r="A5467" t="str">
        <f>IF(C5467&amp;G5467&amp;D5467&lt;&gt;'Funnel setup'!$K$3&amp;'Funnel setup'!$K$4&amp;'Funnel setup'!$K$6,".",IF(A5466=".",1,A5466+1))</f>
        <v>.</v>
      </c>
      <c r="B5467" s="244" t="str">
        <f t="shared" si="85"/>
        <v/>
      </c>
    </row>
    <row r="5468" spans="1:2" x14ac:dyDescent="0.2">
      <c r="A5468" t="str">
        <f>IF(C5468&amp;G5468&amp;D5468&lt;&gt;'Funnel setup'!$K$3&amp;'Funnel setup'!$K$4&amp;'Funnel setup'!$K$6,".",IF(A5467=".",1,A5467+1))</f>
        <v>.</v>
      </c>
      <c r="B5468" s="244" t="str">
        <f t="shared" si="85"/>
        <v/>
      </c>
    </row>
    <row r="5469" spans="1:2" x14ac:dyDescent="0.2">
      <c r="A5469" t="str">
        <f>IF(C5469&amp;G5469&amp;D5469&lt;&gt;'Funnel setup'!$K$3&amp;'Funnel setup'!$K$4&amp;'Funnel setup'!$K$6,".",IF(A5468=".",1,A5468+1))</f>
        <v>.</v>
      </c>
      <c r="B5469" s="244" t="str">
        <f t="shared" si="85"/>
        <v/>
      </c>
    </row>
    <row r="5470" spans="1:2" x14ac:dyDescent="0.2">
      <c r="A5470" t="str">
        <f>IF(C5470&amp;G5470&amp;D5470&lt;&gt;'Funnel setup'!$K$3&amp;'Funnel setup'!$K$4&amp;'Funnel setup'!$K$6,".",IF(A5469=".",1,A5469+1))</f>
        <v>.</v>
      </c>
      <c r="B5470" s="244" t="str">
        <f t="shared" si="85"/>
        <v/>
      </c>
    </row>
    <row r="5471" spans="1:2" x14ac:dyDescent="0.2">
      <c r="A5471" t="str">
        <f>IF(C5471&amp;G5471&amp;D5471&lt;&gt;'Funnel setup'!$K$3&amp;'Funnel setup'!$K$4&amp;'Funnel setup'!$K$6,".",IF(A5470=".",1,A5470+1))</f>
        <v>.</v>
      </c>
      <c r="B5471" s="244" t="str">
        <f t="shared" si="85"/>
        <v/>
      </c>
    </row>
    <row r="5472" spans="1:2" x14ac:dyDescent="0.2">
      <c r="A5472" t="str">
        <f>IF(C5472&amp;G5472&amp;D5472&lt;&gt;'Funnel setup'!$K$3&amp;'Funnel setup'!$K$4&amp;'Funnel setup'!$K$6,".",IF(A5471=".",1,A5471+1))</f>
        <v>.</v>
      </c>
      <c r="B5472" s="244" t="str">
        <f t="shared" si="85"/>
        <v/>
      </c>
    </row>
    <row r="5473" spans="1:2" x14ac:dyDescent="0.2">
      <c r="A5473" t="str">
        <f>IF(C5473&amp;G5473&amp;D5473&lt;&gt;'Funnel setup'!$K$3&amp;'Funnel setup'!$K$4&amp;'Funnel setup'!$K$6,".",IF(A5472=".",1,A5472+1))</f>
        <v>.</v>
      </c>
      <c r="B5473" s="244" t="str">
        <f t="shared" si="85"/>
        <v/>
      </c>
    </row>
    <row r="5474" spans="1:2" x14ac:dyDescent="0.2">
      <c r="A5474" t="str">
        <f>IF(C5474&amp;G5474&amp;D5474&lt;&gt;'Funnel setup'!$K$3&amp;'Funnel setup'!$K$4&amp;'Funnel setup'!$K$6,".",IF(A5473=".",1,A5473+1))</f>
        <v>.</v>
      </c>
      <c r="B5474" s="244" t="str">
        <f t="shared" si="85"/>
        <v/>
      </c>
    </row>
    <row r="5475" spans="1:2" x14ac:dyDescent="0.2">
      <c r="A5475" t="str">
        <f>IF(C5475&amp;G5475&amp;D5475&lt;&gt;'Funnel setup'!$K$3&amp;'Funnel setup'!$K$4&amp;'Funnel setup'!$K$6,".",IF(A5474=".",1,A5474+1))</f>
        <v>.</v>
      </c>
      <c r="B5475" s="244" t="str">
        <f t="shared" si="85"/>
        <v/>
      </c>
    </row>
    <row r="5476" spans="1:2" x14ac:dyDescent="0.2">
      <c r="A5476" t="str">
        <f>IF(C5476&amp;G5476&amp;D5476&lt;&gt;'Funnel setup'!$K$3&amp;'Funnel setup'!$K$4&amp;'Funnel setup'!$K$6,".",IF(A5475=".",1,A5475+1))</f>
        <v>.</v>
      </c>
      <c r="B5476" s="244" t="str">
        <f t="shared" si="85"/>
        <v/>
      </c>
    </row>
    <row r="5477" spans="1:2" x14ac:dyDescent="0.2">
      <c r="A5477" t="str">
        <f>IF(C5477&amp;G5477&amp;D5477&lt;&gt;'Funnel setup'!$K$3&amp;'Funnel setup'!$K$4&amp;'Funnel setup'!$K$6,".",IF(A5476=".",1,A5476+1))</f>
        <v>.</v>
      </c>
      <c r="B5477" s="244" t="str">
        <f t="shared" si="85"/>
        <v/>
      </c>
    </row>
    <row r="5478" spans="1:2" x14ac:dyDescent="0.2">
      <c r="A5478" t="str">
        <f>IF(C5478&amp;G5478&amp;D5478&lt;&gt;'Funnel setup'!$K$3&amp;'Funnel setup'!$K$4&amp;'Funnel setup'!$K$6,".",IF(A5477=".",1,A5477+1))</f>
        <v>.</v>
      </c>
      <c r="B5478" s="244" t="str">
        <f t="shared" si="85"/>
        <v/>
      </c>
    </row>
    <row r="5479" spans="1:2" x14ac:dyDescent="0.2">
      <c r="A5479" t="str">
        <f>IF(C5479&amp;G5479&amp;D5479&lt;&gt;'Funnel setup'!$K$3&amp;'Funnel setup'!$K$4&amp;'Funnel setup'!$K$6,".",IF(A5478=".",1,A5478+1))</f>
        <v>.</v>
      </c>
      <c r="B5479" s="244" t="str">
        <f t="shared" si="85"/>
        <v/>
      </c>
    </row>
    <row r="5480" spans="1:2" x14ac:dyDescent="0.2">
      <c r="A5480" t="str">
        <f>IF(C5480&amp;G5480&amp;D5480&lt;&gt;'Funnel setup'!$K$3&amp;'Funnel setup'!$K$4&amp;'Funnel setup'!$K$6,".",IF(A5479=".",1,A5479+1))</f>
        <v>.</v>
      </c>
      <c r="B5480" s="244" t="str">
        <f t="shared" si="85"/>
        <v/>
      </c>
    </row>
    <row r="5481" spans="1:2" x14ac:dyDescent="0.2">
      <c r="A5481" t="str">
        <f>IF(C5481&amp;G5481&amp;D5481&lt;&gt;'Funnel setup'!$K$3&amp;'Funnel setup'!$K$4&amp;'Funnel setup'!$K$6,".",IF(A5480=".",1,A5480+1))</f>
        <v>.</v>
      </c>
      <c r="B5481" s="244" t="str">
        <f t="shared" si="85"/>
        <v/>
      </c>
    </row>
    <row r="5482" spans="1:2" x14ac:dyDescent="0.2">
      <c r="A5482" t="str">
        <f>IF(C5482&amp;G5482&amp;D5482&lt;&gt;'Funnel setup'!$K$3&amp;'Funnel setup'!$K$4&amp;'Funnel setup'!$K$6,".",IF(A5481=".",1,A5481+1))</f>
        <v>.</v>
      </c>
      <c r="B5482" s="244" t="str">
        <f t="shared" si="85"/>
        <v/>
      </c>
    </row>
    <row r="5483" spans="1:2" x14ac:dyDescent="0.2">
      <c r="A5483" t="str">
        <f>IF(C5483&amp;G5483&amp;D5483&lt;&gt;'Funnel setup'!$K$3&amp;'Funnel setup'!$K$4&amp;'Funnel setup'!$K$6,".",IF(A5482=".",1,A5482+1))</f>
        <v>.</v>
      </c>
      <c r="B5483" s="244" t="str">
        <f t="shared" si="85"/>
        <v/>
      </c>
    </row>
    <row r="5484" spans="1:2" x14ac:dyDescent="0.2">
      <c r="A5484" t="str">
        <f>IF(C5484&amp;G5484&amp;D5484&lt;&gt;'Funnel setup'!$K$3&amp;'Funnel setup'!$K$4&amp;'Funnel setup'!$K$6,".",IF(A5483=".",1,A5483+1))</f>
        <v>.</v>
      </c>
      <c r="B5484" s="244" t="str">
        <f t="shared" si="85"/>
        <v/>
      </c>
    </row>
    <row r="5485" spans="1:2" x14ac:dyDescent="0.2">
      <c r="A5485" t="str">
        <f>IF(C5485&amp;G5485&amp;D5485&lt;&gt;'Funnel setup'!$K$3&amp;'Funnel setup'!$K$4&amp;'Funnel setup'!$K$6,".",IF(A5484=".",1,A5484+1))</f>
        <v>.</v>
      </c>
      <c r="B5485" s="244" t="str">
        <f t="shared" si="85"/>
        <v/>
      </c>
    </row>
    <row r="5486" spans="1:2" x14ac:dyDescent="0.2">
      <c r="A5486" t="str">
        <f>IF(C5486&amp;G5486&amp;D5486&lt;&gt;'Funnel setup'!$K$3&amp;'Funnel setup'!$K$4&amp;'Funnel setup'!$K$6,".",IF(A5485=".",1,A5485+1))</f>
        <v>.</v>
      </c>
      <c r="B5486" s="244" t="str">
        <f t="shared" si="85"/>
        <v/>
      </c>
    </row>
    <row r="5487" spans="1:2" x14ac:dyDescent="0.2">
      <c r="A5487" t="str">
        <f>IF(C5487&amp;G5487&amp;D5487&lt;&gt;'Funnel setup'!$K$3&amp;'Funnel setup'!$K$4&amp;'Funnel setup'!$K$6,".",IF(A5486=".",1,A5486+1))</f>
        <v>.</v>
      </c>
      <c r="B5487" s="244" t="str">
        <f t="shared" si="85"/>
        <v/>
      </c>
    </row>
    <row r="5488" spans="1:2" x14ac:dyDescent="0.2">
      <c r="A5488" t="str">
        <f>IF(C5488&amp;G5488&amp;D5488&lt;&gt;'Funnel setup'!$K$3&amp;'Funnel setup'!$K$4&amp;'Funnel setup'!$K$6,".",IF(A5487=".",1,A5487+1))</f>
        <v>.</v>
      </c>
      <c r="B5488" s="244" t="str">
        <f t="shared" si="85"/>
        <v/>
      </c>
    </row>
    <row r="5489" spans="1:2" x14ac:dyDescent="0.2">
      <c r="A5489" t="str">
        <f>IF(C5489&amp;G5489&amp;D5489&lt;&gt;'Funnel setup'!$K$3&amp;'Funnel setup'!$K$4&amp;'Funnel setup'!$K$6,".",IF(A5488=".",1,A5488+1))</f>
        <v>.</v>
      </c>
      <c r="B5489" s="244" t="str">
        <f t="shared" si="85"/>
        <v/>
      </c>
    </row>
    <row r="5490" spans="1:2" x14ac:dyDescent="0.2">
      <c r="A5490" t="str">
        <f>IF(C5490&amp;G5490&amp;D5490&lt;&gt;'Funnel setup'!$K$3&amp;'Funnel setup'!$K$4&amp;'Funnel setup'!$K$6,".",IF(A5489=".",1,A5489+1))</f>
        <v>.</v>
      </c>
      <c r="B5490" s="244" t="str">
        <f t="shared" si="85"/>
        <v/>
      </c>
    </row>
    <row r="5491" spans="1:2" x14ac:dyDescent="0.2">
      <c r="A5491" t="str">
        <f>IF(C5491&amp;G5491&amp;D5491&lt;&gt;'Funnel setup'!$K$3&amp;'Funnel setup'!$K$4&amp;'Funnel setup'!$K$6,".",IF(A5490=".",1,A5490+1))</f>
        <v>.</v>
      </c>
      <c r="B5491" s="244" t="str">
        <f t="shared" si="85"/>
        <v/>
      </c>
    </row>
    <row r="5492" spans="1:2" x14ac:dyDescent="0.2">
      <c r="A5492" t="str">
        <f>IF(C5492&amp;G5492&amp;D5492&lt;&gt;'Funnel setup'!$K$3&amp;'Funnel setup'!$K$4&amp;'Funnel setup'!$K$6,".",IF(A5491=".",1,A5491+1))</f>
        <v>.</v>
      </c>
      <c r="B5492" s="244" t="str">
        <f t="shared" si="85"/>
        <v/>
      </c>
    </row>
    <row r="5493" spans="1:2" x14ac:dyDescent="0.2">
      <c r="A5493" t="str">
        <f>IF(C5493&amp;G5493&amp;D5493&lt;&gt;'Funnel setup'!$K$3&amp;'Funnel setup'!$K$4&amp;'Funnel setup'!$K$6,".",IF(A5492=".",1,A5492+1))</f>
        <v>.</v>
      </c>
      <c r="B5493" s="244" t="str">
        <f t="shared" si="85"/>
        <v/>
      </c>
    </row>
    <row r="5494" spans="1:2" x14ac:dyDescent="0.2">
      <c r="A5494" t="str">
        <f>IF(C5494&amp;G5494&amp;D5494&lt;&gt;'Funnel setup'!$K$3&amp;'Funnel setup'!$K$4&amp;'Funnel setup'!$K$6,".",IF(A5493=".",1,A5493+1))</f>
        <v>.</v>
      </c>
      <c r="B5494" s="244" t="str">
        <f t="shared" si="85"/>
        <v/>
      </c>
    </row>
    <row r="5495" spans="1:2" x14ac:dyDescent="0.2">
      <c r="A5495" t="str">
        <f>IF(C5495&amp;G5495&amp;D5495&lt;&gt;'Funnel setup'!$K$3&amp;'Funnel setup'!$K$4&amp;'Funnel setup'!$K$6,".",IF(A5494=".",1,A5494+1))</f>
        <v>.</v>
      </c>
      <c r="B5495" s="244" t="str">
        <f t="shared" si="85"/>
        <v/>
      </c>
    </row>
    <row r="5496" spans="1:2" x14ac:dyDescent="0.2">
      <c r="A5496" t="str">
        <f>IF(C5496&amp;G5496&amp;D5496&lt;&gt;'Funnel setup'!$K$3&amp;'Funnel setup'!$K$4&amp;'Funnel setup'!$K$6,".",IF(A5495=".",1,A5495+1))</f>
        <v>.</v>
      </c>
      <c r="B5496" s="244" t="str">
        <f t="shared" si="85"/>
        <v/>
      </c>
    </row>
    <row r="5497" spans="1:2" x14ac:dyDescent="0.2">
      <c r="A5497" t="str">
        <f>IF(C5497&amp;G5497&amp;D5497&lt;&gt;'Funnel setup'!$K$3&amp;'Funnel setup'!$K$4&amp;'Funnel setup'!$K$6,".",IF(A5496=".",1,A5496+1))</f>
        <v>.</v>
      </c>
      <c r="B5497" s="244" t="str">
        <f t="shared" si="85"/>
        <v/>
      </c>
    </row>
    <row r="5498" spans="1:2" x14ac:dyDescent="0.2">
      <c r="A5498" t="str">
        <f>IF(C5498&amp;G5498&amp;D5498&lt;&gt;'Funnel setup'!$K$3&amp;'Funnel setup'!$K$4&amp;'Funnel setup'!$K$6,".",IF(A5497=".",1,A5497+1))</f>
        <v>.</v>
      </c>
      <c r="B5498" s="244" t="str">
        <f t="shared" si="85"/>
        <v/>
      </c>
    </row>
    <row r="5499" spans="1:2" x14ac:dyDescent="0.2">
      <c r="A5499" t="str">
        <f>IF(C5499&amp;G5499&amp;D5499&lt;&gt;'Funnel setup'!$K$3&amp;'Funnel setup'!$K$4&amp;'Funnel setup'!$K$6,".",IF(A5498=".",1,A5498+1))</f>
        <v>.</v>
      </c>
      <c r="B5499" s="244" t="str">
        <f t="shared" si="85"/>
        <v/>
      </c>
    </row>
    <row r="5500" spans="1:2" x14ac:dyDescent="0.2">
      <c r="A5500" t="str">
        <f>IF(C5500&amp;G5500&amp;D5500&lt;&gt;'Funnel setup'!$K$3&amp;'Funnel setup'!$K$4&amp;'Funnel setup'!$K$6,".",IF(A5499=".",1,A5499+1))</f>
        <v>.</v>
      </c>
      <c r="B5500" s="244" t="str">
        <f t="shared" si="85"/>
        <v/>
      </c>
    </row>
    <row r="5501" spans="1:2" x14ac:dyDescent="0.2">
      <c r="A5501" t="str">
        <f>IF(C5501&amp;G5501&amp;D5501&lt;&gt;'Funnel setup'!$K$3&amp;'Funnel setup'!$K$4&amp;'Funnel setup'!$K$6,".",IF(A5500=".",1,A5500+1))</f>
        <v>.</v>
      </c>
      <c r="B5501" s="244" t="str">
        <f t="shared" si="85"/>
        <v/>
      </c>
    </row>
    <row r="5502" spans="1:2" x14ac:dyDescent="0.2">
      <c r="A5502" t="str">
        <f>IF(C5502&amp;G5502&amp;D5502&lt;&gt;'Funnel setup'!$K$3&amp;'Funnel setup'!$K$4&amp;'Funnel setup'!$K$6,".",IF(A5501=".",1,A5501+1))</f>
        <v>.</v>
      </c>
      <c r="B5502" s="244" t="str">
        <f t="shared" si="85"/>
        <v/>
      </c>
    </row>
    <row r="5503" spans="1:2" x14ac:dyDescent="0.2">
      <c r="A5503" t="str">
        <f>IF(C5503&amp;G5503&amp;D5503&lt;&gt;'Funnel setup'!$K$3&amp;'Funnel setup'!$K$4&amp;'Funnel setup'!$K$6,".",IF(A5502=".",1,A5502+1))</f>
        <v>.</v>
      </c>
      <c r="B5503" s="244" t="str">
        <f t="shared" si="85"/>
        <v/>
      </c>
    </row>
    <row r="5504" spans="1:2" x14ac:dyDescent="0.2">
      <c r="A5504" t="str">
        <f>IF(C5504&amp;G5504&amp;D5504&lt;&gt;'Funnel setup'!$K$3&amp;'Funnel setup'!$K$4&amp;'Funnel setup'!$K$6,".",IF(A5503=".",1,A5503+1))</f>
        <v>.</v>
      </c>
      <c r="B5504" s="244" t="str">
        <f t="shared" si="85"/>
        <v/>
      </c>
    </row>
    <row r="5505" spans="1:2" x14ac:dyDescent="0.2">
      <c r="A5505" t="str">
        <f>IF(C5505&amp;G5505&amp;D5505&lt;&gt;'Funnel setup'!$K$3&amp;'Funnel setup'!$K$4&amp;'Funnel setup'!$K$6,".",IF(A5504=".",1,A5504+1))</f>
        <v>.</v>
      </c>
      <c r="B5505" s="244" t="str">
        <f t="shared" si="85"/>
        <v/>
      </c>
    </row>
    <row r="5506" spans="1:2" x14ac:dyDescent="0.2">
      <c r="A5506" t="str">
        <f>IF(C5506&amp;G5506&amp;D5506&lt;&gt;'Funnel setup'!$K$3&amp;'Funnel setup'!$K$4&amp;'Funnel setup'!$K$6,".",IF(A5505=".",1,A5505+1))</f>
        <v>.</v>
      </c>
      <c r="B5506" s="244" t="str">
        <f t="shared" ref="B5506:B5569" si="86">C5506&amp;D5506&amp;F5506&amp;G5506</f>
        <v/>
      </c>
    </row>
    <row r="5507" spans="1:2" x14ac:dyDescent="0.2">
      <c r="A5507" t="str">
        <f>IF(C5507&amp;G5507&amp;D5507&lt;&gt;'Funnel setup'!$K$3&amp;'Funnel setup'!$K$4&amp;'Funnel setup'!$K$6,".",IF(A5506=".",1,A5506+1))</f>
        <v>.</v>
      </c>
      <c r="B5507" s="244" t="str">
        <f t="shared" si="86"/>
        <v/>
      </c>
    </row>
    <row r="5508" spans="1:2" x14ac:dyDescent="0.2">
      <c r="A5508" t="str">
        <f>IF(C5508&amp;G5508&amp;D5508&lt;&gt;'Funnel setup'!$K$3&amp;'Funnel setup'!$K$4&amp;'Funnel setup'!$K$6,".",IF(A5507=".",1,A5507+1))</f>
        <v>.</v>
      </c>
      <c r="B5508" s="244" t="str">
        <f t="shared" si="86"/>
        <v/>
      </c>
    </row>
    <row r="5509" spans="1:2" x14ac:dyDescent="0.2">
      <c r="A5509" t="str">
        <f>IF(C5509&amp;G5509&amp;D5509&lt;&gt;'Funnel setup'!$K$3&amp;'Funnel setup'!$K$4&amp;'Funnel setup'!$K$6,".",IF(A5508=".",1,A5508+1))</f>
        <v>.</v>
      </c>
      <c r="B5509" s="244" t="str">
        <f t="shared" si="86"/>
        <v/>
      </c>
    </row>
    <row r="5510" spans="1:2" x14ac:dyDescent="0.2">
      <c r="A5510" t="str">
        <f>IF(C5510&amp;G5510&amp;D5510&lt;&gt;'Funnel setup'!$K$3&amp;'Funnel setup'!$K$4&amp;'Funnel setup'!$K$6,".",IF(A5509=".",1,A5509+1))</f>
        <v>.</v>
      </c>
      <c r="B5510" s="244" t="str">
        <f t="shared" si="86"/>
        <v/>
      </c>
    </row>
    <row r="5511" spans="1:2" x14ac:dyDescent="0.2">
      <c r="A5511" t="str">
        <f>IF(C5511&amp;G5511&amp;D5511&lt;&gt;'Funnel setup'!$K$3&amp;'Funnel setup'!$K$4&amp;'Funnel setup'!$K$6,".",IF(A5510=".",1,A5510+1))</f>
        <v>.</v>
      </c>
      <c r="B5511" s="244" t="str">
        <f t="shared" si="86"/>
        <v/>
      </c>
    </row>
    <row r="5512" spans="1:2" x14ac:dyDescent="0.2">
      <c r="A5512" t="str">
        <f>IF(C5512&amp;G5512&amp;D5512&lt;&gt;'Funnel setup'!$K$3&amp;'Funnel setup'!$K$4&amp;'Funnel setup'!$K$6,".",IF(A5511=".",1,A5511+1))</f>
        <v>.</v>
      </c>
      <c r="B5512" s="244" t="str">
        <f t="shared" si="86"/>
        <v/>
      </c>
    </row>
    <row r="5513" spans="1:2" x14ac:dyDescent="0.2">
      <c r="A5513" t="str">
        <f>IF(C5513&amp;G5513&amp;D5513&lt;&gt;'Funnel setup'!$K$3&amp;'Funnel setup'!$K$4&amp;'Funnel setup'!$K$6,".",IF(A5512=".",1,A5512+1))</f>
        <v>.</v>
      </c>
      <c r="B5513" s="244" t="str">
        <f t="shared" si="86"/>
        <v/>
      </c>
    </row>
    <row r="5514" spans="1:2" x14ac:dyDescent="0.2">
      <c r="A5514" t="str">
        <f>IF(C5514&amp;G5514&amp;D5514&lt;&gt;'Funnel setup'!$K$3&amp;'Funnel setup'!$K$4&amp;'Funnel setup'!$K$6,".",IF(A5513=".",1,A5513+1))</f>
        <v>.</v>
      </c>
      <c r="B5514" s="244" t="str">
        <f t="shared" si="86"/>
        <v/>
      </c>
    </row>
    <row r="5515" spans="1:2" x14ac:dyDescent="0.2">
      <c r="A5515" t="str">
        <f>IF(C5515&amp;G5515&amp;D5515&lt;&gt;'Funnel setup'!$K$3&amp;'Funnel setup'!$K$4&amp;'Funnel setup'!$K$6,".",IF(A5514=".",1,A5514+1))</f>
        <v>.</v>
      </c>
      <c r="B5515" s="244" t="str">
        <f t="shared" si="86"/>
        <v/>
      </c>
    </row>
    <row r="5516" spans="1:2" x14ac:dyDescent="0.2">
      <c r="A5516" t="str">
        <f>IF(C5516&amp;G5516&amp;D5516&lt;&gt;'Funnel setup'!$K$3&amp;'Funnel setup'!$K$4&amp;'Funnel setup'!$K$6,".",IF(A5515=".",1,A5515+1))</f>
        <v>.</v>
      </c>
      <c r="B5516" s="244" t="str">
        <f t="shared" si="86"/>
        <v/>
      </c>
    </row>
    <row r="5517" spans="1:2" x14ac:dyDescent="0.2">
      <c r="A5517" t="str">
        <f>IF(C5517&amp;G5517&amp;D5517&lt;&gt;'Funnel setup'!$K$3&amp;'Funnel setup'!$K$4&amp;'Funnel setup'!$K$6,".",IF(A5516=".",1,A5516+1))</f>
        <v>.</v>
      </c>
      <c r="B5517" s="244" t="str">
        <f t="shared" si="86"/>
        <v/>
      </c>
    </row>
    <row r="5518" spans="1:2" x14ac:dyDescent="0.2">
      <c r="A5518" t="str">
        <f>IF(C5518&amp;G5518&amp;D5518&lt;&gt;'Funnel setup'!$K$3&amp;'Funnel setup'!$K$4&amp;'Funnel setup'!$K$6,".",IF(A5517=".",1,A5517+1))</f>
        <v>.</v>
      </c>
      <c r="B5518" s="244" t="str">
        <f t="shared" si="86"/>
        <v/>
      </c>
    </row>
    <row r="5519" spans="1:2" x14ac:dyDescent="0.2">
      <c r="A5519" t="str">
        <f>IF(C5519&amp;G5519&amp;D5519&lt;&gt;'Funnel setup'!$K$3&amp;'Funnel setup'!$K$4&amp;'Funnel setup'!$K$6,".",IF(A5518=".",1,A5518+1))</f>
        <v>.</v>
      </c>
      <c r="B5519" s="244" t="str">
        <f t="shared" si="86"/>
        <v/>
      </c>
    </row>
    <row r="5520" spans="1:2" x14ac:dyDescent="0.2">
      <c r="A5520" t="str">
        <f>IF(C5520&amp;G5520&amp;D5520&lt;&gt;'Funnel setup'!$K$3&amp;'Funnel setup'!$K$4&amp;'Funnel setup'!$K$6,".",IF(A5519=".",1,A5519+1))</f>
        <v>.</v>
      </c>
      <c r="B5520" s="244" t="str">
        <f t="shared" si="86"/>
        <v/>
      </c>
    </row>
    <row r="5521" spans="1:2" x14ac:dyDescent="0.2">
      <c r="A5521" t="str">
        <f>IF(C5521&amp;G5521&amp;D5521&lt;&gt;'Funnel setup'!$K$3&amp;'Funnel setup'!$K$4&amp;'Funnel setup'!$K$6,".",IF(A5520=".",1,A5520+1))</f>
        <v>.</v>
      </c>
      <c r="B5521" s="244" t="str">
        <f t="shared" si="86"/>
        <v/>
      </c>
    </row>
    <row r="5522" spans="1:2" x14ac:dyDescent="0.2">
      <c r="A5522" t="str">
        <f>IF(C5522&amp;G5522&amp;D5522&lt;&gt;'Funnel setup'!$K$3&amp;'Funnel setup'!$K$4&amp;'Funnel setup'!$K$6,".",IF(A5521=".",1,A5521+1))</f>
        <v>.</v>
      </c>
      <c r="B5522" s="244" t="str">
        <f t="shared" si="86"/>
        <v/>
      </c>
    </row>
    <row r="5523" spans="1:2" x14ac:dyDescent="0.2">
      <c r="A5523" t="str">
        <f>IF(C5523&amp;G5523&amp;D5523&lt;&gt;'Funnel setup'!$K$3&amp;'Funnel setup'!$K$4&amp;'Funnel setup'!$K$6,".",IF(A5522=".",1,A5522+1))</f>
        <v>.</v>
      </c>
      <c r="B5523" s="244" t="str">
        <f t="shared" si="86"/>
        <v/>
      </c>
    </row>
    <row r="5524" spans="1:2" x14ac:dyDescent="0.2">
      <c r="A5524" t="str">
        <f>IF(C5524&amp;G5524&amp;D5524&lt;&gt;'Funnel setup'!$K$3&amp;'Funnel setup'!$K$4&amp;'Funnel setup'!$K$6,".",IF(A5523=".",1,A5523+1))</f>
        <v>.</v>
      </c>
      <c r="B5524" s="244" t="str">
        <f t="shared" si="86"/>
        <v/>
      </c>
    </row>
    <row r="5525" spans="1:2" x14ac:dyDescent="0.2">
      <c r="A5525" t="str">
        <f>IF(C5525&amp;G5525&amp;D5525&lt;&gt;'Funnel setup'!$K$3&amp;'Funnel setup'!$K$4&amp;'Funnel setup'!$K$6,".",IF(A5524=".",1,A5524+1))</f>
        <v>.</v>
      </c>
      <c r="B5525" s="244" t="str">
        <f t="shared" si="86"/>
        <v/>
      </c>
    </row>
    <row r="5526" spans="1:2" x14ac:dyDescent="0.2">
      <c r="A5526" t="str">
        <f>IF(C5526&amp;G5526&amp;D5526&lt;&gt;'Funnel setup'!$K$3&amp;'Funnel setup'!$K$4&amp;'Funnel setup'!$K$6,".",IF(A5525=".",1,A5525+1))</f>
        <v>.</v>
      </c>
      <c r="B5526" s="244" t="str">
        <f t="shared" si="86"/>
        <v/>
      </c>
    </row>
    <row r="5527" spans="1:2" x14ac:dyDescent="0.2">
      <c r="A5527" t="str">
        <f>IF(C5527&amp;G5527&amp;D5527&lt;&gt;'Funnel setup'!$K$3&amp;'Funnel setup'!$K$4&amp;'Funnel setup'!$K$6,".",IF(A5526=".",1,A5526+1))</f>
        <v>.</v>
      </c>
      <c r="B5527" s="244" t="str">
        <f t="shared" si="86"/>
        <v/>
      </c>
    </row>
    <row r="5528" spans="1:2" x14ac:dyDescent="0.2">
      <c r="A5528" t="str">
        <f>IF(C5528&amp;G5528&amp;D5528&lt;&gt;'Funnel setup'!$K$3&amp;'Funnel setup'!$K$4&amp;'Funnel setup'!$K$6,".",IF(A5527=".",1,A5527+1))</f>
        <v>.</v>
      </c>
      <c r="B5528" s="244" t="str">
        <f t="shared" si="86"/>
        <v/>
      </c>
    </row>
    <row r="5529" spans="1:2" x14ac:dyDescent="0.2">
      <c r="A5529" t="str">
        <f>IF(C5529&amp;G5529&amp;D5529&lt;&gt;'Funnel setup'!$K$3&amp;'Funnel setup'!$K$4&amp;'Funnel setup'!$K$6,".",IF(A5528=".",1,A5528+1))</f>
        <v>.</v>
      </c>
      <c r="B5529" s="244" t="str">
        <f t="shared" si="86"/>
        <v/>
      </c>
    </row>
    <row r="5530" spans="1:2" x14ac:dyDescent="0.2">
      <c r="A5530" t="str">
        <f>IF(C5530&amp;G5530&amp;D5530&lt;&gt;'Funnel setup'!$K$3&amp;'Funnel setup'!$K$4&amp;'Funnel setup'!$K$6,".",IF(A5529=".",1,A5529+1))</f>
        <v>.</v>
      </c>
      <c r="B5530" s="244" t="str">
        <f t="shared" si="86"/>
        <v/>
      </c>
    </row>
    <row r="5531" spans="1:2" x14ac:dyDescent="0.2">
      <c r="A5531" t="str">
        <f>IF(C5531&amp;G5531&amp;D5531&lt;&gt;'Funnel setup'!$K$3&amp;'Funnel setup'!$K$4&amp;'Funnel setup'!$K$6,".",IF(A5530=".",1,A5530+1))</f>
        <v>.</v>
      </c>
      <c r="B5531" s="244" t="str">
        <f t="shared" si="86"/>
        <v/>
      </c>
    </row>
    <row r="5532" spans="1:2" x14ac:dyDescent="0.2">
      <c r="A5532" t="str">
        <f>IF(C5532&amp;G5532&amp;D5532&lt;&gt;'Funnel setup'!$K$3&amp;'Funnel setup'!$K$4&amp;'Funnel setup'!$K$6,".",IF(A5531=".",1,A5531+1))</f>
        <v>.</v>
      </c>
      <c r="B5532" s="244" t="str">
        <f t="shared" si="86"/>
        <v/>
      </c>
    </row>
    <row r="5533" spans="1:2" x14ac:dyDescent="0.2">
      <c r="A5533" t="str">
        <f>IF(C5533&amp;G5533&amp;D5533&lt;&gt;'Funnel setup'!$K$3&amp;'Funnel setup'!$K$4&amp;'Funnel setup'!$K$6,".",IF(A5532=".",1,A5532+1))</f>
        <v>.</v>
      </c>
      <c r="B5533" s="244" t="str">
        <f t="shared" si="86"/>
        <v/>
      </c>
    </row>
    <row r="5534" spans="1:2" x14ac:dyDescent="0.2">
      <c r="A5534" t="str">
        <f>IF(C5534&amp;G5534&amp;D5534&lt;&gt;'Funnel setup'!$K$3&amp;'Funnel setup'!$K$4&amp;'Funnel setup'!$K$6,".",IF(A5533=".",1,A5533+1))</f>
        <v>.</v>
      </c>
      <c r="B5534" s="244" t="str">
        <f t="shared" si="86"/>
        <v/>
      </c>
    </row>
    <row r="5535" spans="1:2" x14ac:dyDescent="0.2">
      <c r="A5535" t="str">
        <f>IF(C5535&amp;G5535&amp;D5535&lt;&gt;'Funnel setup'!$K$3&amp;'Funnel setup'!$K$4&amp;'Funnel setup'!$K$6,".",IF(A5534=".",1,A5534+1))</f>
        <v>.</v>
      </c>
      <c r="B5535" s="244" t="str">
        <f t="shared" si="86"/>
        <v/>
      </c>
    </row>
    <row r="5536" spans="1:2" x14ac:dyDescent="0.2">
      <c r="A5536" t="str">
        <f>IF(C5536&amp;G5536&amp;D5536&lt;&gt;'Funnel setup'!$K$3&amp;'Funnel setup'!$K$4&amp;'Funnel setup'!$K$6,".",IF(A5535=".",1,A5535+1))</f>
        <v>.</v>
      </c>
      <c r="B5536" s="244" t="str">
        <f t="shared" si="86"/>
        <v/>
      </c>
    </row>
    <row r="5537" spans="1:2" x14ac:dyDescent="0.2">
      <c r="A5537" t="str">
        <f>IF(C5537&amp;G5537&amp;D5537&lt;&gt;'Funnel setup'!$K$3&amp;'Funnel setup'!$K$4&amp;'Funnel setup'!$K$6,".",IF(A5536=".",1,A5536+1))</f>
        <v>.</v>
      </c>
      <c r="B5537" s="244" t="str">
        <f t="shared" si="86"/>
        <v/>
      </c>
    </row>
    <row r="5538" spans="1:2" x14ac:dyDescent="0.2">
      <c r="A5538" t="str">
        <f>IF(C5538&amp;G5538&amp;D5538&lt;&gt;'Funnel setup'!$K$3&amp;'Funnel setup'!$K$4&amp;'Funnel setup'!$K$6,".",IF(A5537=".",1,A5537+1))</f>
        <v>.</v>
      </c>
      <c r="B5538" s="244" t="str">
        <f t="shared" si="86"/>
        <v/>
      </c>
    </row>
    <row r="5539" spans="1:2" x14ac:dyDescent="0.2">
      <c r="A5539" t="str">
        <f>IF(C5539&amp;G5539&amp;D5539&lt;&gt;'Funnel setup'!$K$3&amp;'Funnel setup'!$K$4&amp;'Funnel setup'!$K$6,".",IF(A5538=".",1,A5538+1))</f>
        <v>.</v>
      </c>
      <c r="B5539" s="244" t="str">
        <f t="shared" si="86"/>
        <v/>
      </c>
    </row>
    <row r="5540" spans="1:2" x14ac:dyDescent="0.2">
      <c r="A5540" t="str">
        <f>IF(C5540&amp;G5540&amp;D5540&lt;&gt;'Funnel setup'!$K$3&amp;'Funnel setup'!$K$4&amp;'Funnel setup'!$K$6,".",IF(A5539=".",1,A5539+1))</f>
        <v>.</v>
      </c>
      <c r="B5540" s="244" t="str">
        <f t="shared" si="86"/>
        <v/>
      </c>
    </row>
    <row r="5541" spans="1:2" x14ac:dyDescent="0.2">
      <c r="A5541" t="str">
        <f>IF(C5541&amp;G5541&amp;D5541&lt;&gt;'Funnel setup'!$K$3&amp;'Funnel setup'!$K$4&amp;'Funnel setup'!$K$6,".",IF(A5540=".",1,A5540+1))</f>
        <v>.</v>
      </c>
      <c r="B5541" s="244" t="str">
        <f t="shared" si="86"/>
        <v/>
      </c>
    </row>
    <row r="5542" spans="1:2" x14ac:dyDescent="0.2">
      <c r="A5542" t="str">
        <f>IF(C5542&amp;G5542&amp;D5542&lt;&gt;'Funnel setup'!$K$3&amp;'Funnel setup'!$K$4&amp;'Funnel setup'!$K$6,".",IF(A5541=".",1,A5541+1))</f>
        <v>.</v>
      </c>
      <c r="B5542" s="244" t="str">
        <f t="shared" si="86"/>
        <v/>
      </c>
    </row>
    <row r="5543" spans="1:2" x14ac:dyDescent="0.2">
      <c r="A5543" t="str">
        <f>IF(C5543&amp;G5543&amp;D5543&lt;&gt;'Funnel setup'!$K$3&amp;'Funnel setup'!$K$4&amp;'Funnel setup'!$K$6,".",IF(A5542=".",1,A5542+1))</f>
        <v>.</v>
      </c>
      <c r="B5543" s="244" t="str">
        <f t="shared" si="86"/>
        <v/>
      </c>
    </row>
    <row r="5544" spans="1:2" x14ac:dyDescent="0.2">
      <c r="A5544" t="str">
        <f>IF(C5544&amp;G5544&amp;D5544&lt;&gt;'Funnel setup'!$K$3&amp;'Funnel setup'!$K$4&amp;'Funnel setup'!$K$6,".",IF(A5543=".",1,A5543+1))</f>
        <v>.</v>
      </c>
      <c r="B5544" s="244" t="str">
        <f t="shared" si="86"/>
        <v/>
      </c>
    </row>
    <row r="5545" spans="1:2" x14ac:dyDescent="0.2">
      <c r="A5545" t="str">
        <f>IF(C5545&amp;G5545&amp;D5545&lt;&gt;'Funnel setup'!$K$3&amp;'Funnel setup'!$K$4&amp;'Funnel setup'!$K$6,".",IF(A5544=".",1,A5544+1))</f>
        <v>.</v>
      </c>
      <c r="B5545" s="244" t="str">
        <f t="shared" si="86"/>
        <v/>
      </c>
    </row>
    <row r="5546" spans="1:2" x14ac:dyDescent="0.2">
      <c r="A5546" t="str">
        <f>IF(C5546&amp;G5546&amp;D5546&lt;&gt;'Funnel setup'!$K$3&amp;'Funnel setup'!$K$4&amp;'Funnel setup'!$K$6,".",IF(A5545=".",1,A5545+1))</f>
        <v>.</v>
      </c>
      <c r="B5546" s="244" t="str">
        <f t="shared" si="86"/>
        <v/>
      </c>
    </row>
    <row r="5547" spans="1:2" x14ac:dyDescent="0.2">
      <c r="A5547" t="str">
        <f>IF(C5547&amp;G5547&amp;D5547&lt;&gt;'Funnel setup'!$K$3&amp;'Funnel setup'!$K$4&amp;'Funnel setup'!$K$6,".",IF(A5546=".",1,A5546+1))</f>
        <v>.</v>
      </c>
      <c r="B5547" s="244" t="str">
        <f t="shared" si="86"/>
        <v/>
      </c>
    </row>
    <row r="5548" spans="1:2" x14ac:dyDescent="0.2">
      <c r="A5548" t="str">
        <f>IF(C5548&amp;G5548&amp;D5548&lt;&gt;'Funnel setup'!$K$3&amp;'Funnel setup'!$K$4&amp;'Funnel setup'!$K$6,".",IF(A5547=".",1,A5547+1))</f>
        <v>.</v>
      </c>
      <c r="B5548" s="244" t="str">
        <f t="shared" si="86"/>
        <v/>
      </c>
    </row>
    <row r="5549" spans="1:2" x14ac:dyDescent="0.2">
      <c r="A5549" t="str">
        <f>IF(C5549&amp;G5549&amp;D5549&lt;&gt;'Funnel setup'!$K$3&amp;'Funnel setup'!$K$4&amp;'Funnel setup'!$K$6,".",IF(A5548=".",1,A5548+1))</f>
        <v>.</v>
      </c>
      <c r="B5549" s="244" t="str">
        <f t="shared" si="86"/>
        <v/>
      </c>
    </row>
    <row r="5550" spans="1:2" x14ac:dyDescent="0.2">
      <c r="A5550" t="str">
        <f>IF(C5550&amp;G5550&amp;D5550&lt;&gt;'Funnel setup'!$K$3&amp;'Funnel setup'!$K$4&amp;'Funnel setup'!$K$6,".",IF(A5549=".",1,A5549+1))</f>
        <v>.</v>
      </c>
      <c r="B5550" s="244" t="str">
        <f t="shared" si="86"/>
        <v/>
      </c>
    </row>
    <row r="5551" spans="1:2" x14ac:dyDescent="0.2">
      <c r="A5551" t="str">
        <f>IF(C5551&amp;G5551&amp;D5551&lt;&gt;'Funnel setup'!$K$3&amp;'Funnel setup'!$K$4&amp;'Funnel setup'!$K$6,".",IF(A5550=".",1,A5550+1))</f>
        <v>.</v>
      </c>
      <c r="B5551" s="244" t="str">
        <f t="shared" si="86"/>
        <v/>
      </c>
    </row>
    <row r="5552" spans="1:2" x14ac:dyDescent="0.2">
      <c r="A5552" t="str">
        <f>IF(C5552&amp;G5552&amp;D5552&lt;&gt;'Funnel setup'!$K$3&amp;'Funnel setup'!$K$4&amp;'Funnel setup'!$K$6,".",IF(A5551=".",1,A5551+1))</f>
        <v>.</v>
      </c>
      <c r="B5552" s="244" t="str">
        <f t="shared" si="86"/>
        <v/>
      </c>
    </row>
    <row r="5553" spans="1:2" x14ac:dyDescent="0.2">
      <c r="A5553" t="str">
        <f>IF(C5553&amp;G5553&amp;D5553&lt;&gt;'Funnel setup'!$K$3&amp;'Funnel setup'!$K$4&amp;'Funnel setup'!$K$6,".",IF(A5552=".",1,A5552+1))</f>
        <v>.</v>
      </c>
      <c r="B5553" s="244" t="str">
        <f t="shared" si="86"/>
        <v/>
      </c>
    </row>
    <row r="5554" spans="1:2" x14ac:dyDescent="0.2">
      <c r="A5554" t="str">
        <f>IF(C5554&amp;G5554&amp;D5554&lt;&gt;'Funnel setup'!$K$3&amp;'Funnel setup'!$K$4&amp;'Funnel setup'!$K$6,".",IF(A5553=".",1,A5553+1))</f>
        <v>.</v>
      </c>
      <c r="B5554" s="244" t="str">
        <f t="shared" si="86"/>
        <v/>
      </c>
    </row>
    <row r="5555" spans="1:2" x14ac:dyDescent="0.2">
      <c r="A5555" t="str">
        <f>IF(C5555&amp;G5555&amp;D5555&lt;&gt;'Funnel setup'!$K$3&amp;'Funnel setup'!$K$4&amp;'Funnel setup'!$K$6,".",IF(A5554=".",1,A5554+1))</f>
        <v>.</v>
      </c>
      <c r="B5555" s="244" t="str">
        <f t="shared" si="86"/>
        <v/>
      </c>
    </row>
    <row r="5556" spans="1:2" x14ac:dyDescent="0.2">
      <c r="A5556" t="str">
        <f>IF(C5556&amp;G5556&amp;D5556&lt;&gt;'Funnel setup'!$K$3&amp;'Funnel setup'!$K$4&amp;'Funnel setup'!$K$6,".",IF(A5555=".",1,A5555+1))</f>
        <v>.</v>
      </c>
      <c r="B5556" s="244" t="str">
        <f t="shared" si="86"/>
        <v/>
      </c>
    </row>
    <row r="5557" spans="1:2" x14ac:dyDescent="0.2">
      <c r="A5557" t="str">
        <f>IF(C5557&amp;G5557&amp;D5557&lt;&gt;'Funnel setup'!$K$3&amp;'Funnel setup'!$K$4&amp;'Funnel setup'!$K$6,".",IF(A5556=".",1,A5556+1))</f>
        <v>.</v>
      </c>
      <c r="B5557" s="244" t="str">
        <f t="shared" si="86"/>
        <v/>
      </c>
    </row>
    <row r="5558" spans="1:2" x14ac:dyDescent="0.2">
      <c r="A5558" t="str">
        <f>IF(C5558&amp;G5558&amp;D5558&lt;&gt;'Funnel setup'!$K$3&amp;'Funnel setup'!$K$4&amp;'Funnel setup'!$K$6,".",IF(A5557=".",1,A5557+1))</f>
        <v>.</v>
      </c>
      <c r="B5558" s="244" t="str">
        <f t="shared" si="86"/>
        <v/>
      </c>
    </row>
    <row r="5559" spans="1:2" x14ac:dyDescent="0.2">
      <c r="A5559" t="str">
        <f>IF(C5559&amp;G5559&amp;D5559&lt;&gt;'Funnel setup'!$K$3&amp;'Funnel setup'!$K$4&amp;'Funnel setup'!$K$6,".",IF(A5558=".",1,A5558+1))</f>
        <v>.</v>
      </c>
      <c r="B5559" s="244" t="str">
        <f t="shared" si="86"/>
        <v/>
      </c>
    </row>
    <row r="5560" spans="1:2" x14ac:dyDescent="0.2">
      <c r="A5560" t="str">
        <f>IF(C5560&amp;G5560&amp;D5560&lt;&gt;'Funnel setup'!$K$3&amp;'Funnel setup'!$K$4&amp;'Funnel setup'!$K$6,".",IF(A5559=".",1,A5559+1))</f>
        <v>.</v>
      </c>
      <c r="B5560" s="244" t="str">
        <f t="shared" si="86"/>
        <v/>
      </c>
    </row>
    <row r="5561" spans="1:2" x14ac:dyDescent="0.2">
      <c r="A5561" t="str">
        <f>IF(C5561&amp;G5561&amp;D5561&lt;&gt;'Funnel setup'!$K$3&amp;'Funnel setup'!$K$4&amp;'Funnel setup'!$K$6,".",IF(A5560=".",1,A5560+1))</f>
        <v>.</v>
      </c>
      <c r="B5561" s="244" t="str">
        <f t="shared" si="86"/>
        <v/>
      </c>
    </row>
    <row r="5562" spans="1:2" x14ac:dyDescent="0.2">
      <c r="A5562" t="str">
        <f>IF(C5562&amp;G5562&amp;D5562&lt;&gt;'Funnel setup'!$K$3&amp;'Funnel setup'!$K$4&amp;'Funnel setup'!$K$6,".",IF(A5561=".",1,A5561+1))</f>
        <v>.</v>
      </c>
      <c r="B5562" s="244" t="str">
        <f t="shared" si="86"/>
        <v/>
      </c>
    </row>
    <row r="5563" spans="1:2" x14ac:dyDescent="0.2">
      <c r="A5563" t="str">
        <f>IF(C5563&amp;G5563&amp;D5563&lt;&gt;'Funnel setup'!$K$3&amp;'Funnel setup'!$K$4&amp;'Funnel setup'!$K$6,".",IF(A5562=".",1,A5562+1))</f>
        <v>.</v>
      </c>
      <c r="B5563" s="244" t="str">
        <f t="shared" si="86"/>
        <v/>
      </c>
    </row>
    <row r="5564" spans="1:2" x14ac:dyDescent="0.2">
      <c r="A5564" t="str">
        <f>IF(C5564&amp;G5564&amp;D5564&lt;&gt;'Funnel setup'!$K$3&amp;'Funnel setup'!$K$4&amp;'Funnel setup'!$K$6,".",IF(A5563=".",1,A5563+1))</f>
        <v>.</v>
      </c>
      <c r="B5564" s="244" t="str">
        <f t="shared" si="86"/>
        <v/>
      </c>
    </row>
    <row r="5565" spans="1:2" x14ac:dyDescent="0.2">
      <c r="A5565" t="str">
        <f>IF(C5565&amp;G5565&amp;D5565&lt;&gt;'Funnel setup'!$K$3&amp;'Funnel setup'!$K$4&amp;'Funnel setup'!$K$6,".",IF(A5564=".",1,A5564+1))</f>
        <v>.</v>
      </c>
      <c r="B5565" s="244" t="str">
        <f t="shared" si="86"/>
        <v/>
      </c>
    </row>
    <row r="5566" spans="1:2" x14ac:dyDescent="0.2">
      <c r="A5566" t="str">
        <f>IF(C5566&amp;G5566&amp;D5566&lt;&gt;'Funnel setup'!$K$3&amp;'Funnel setup'!$K$4&amp;'Funnel setup'!$K$6,".",IF(A5565=".",1,A5565+1))</f>
        <v>.</v>
      </c>
      <c r="B5566" s="244" t="str">
        <f t="shared" si="86"/>
        <v/>
      </c>
    </row>
    <row r="5567" spans="1:2" x14ac:dyDescent="0.2">
      <c r="A5567" t="str">
        <f>IF(C5567&amp;G5567&amp;D5567&lt;&gt;'Funnel setup'!$K$3&amp;'Funnel setup'!$K$4&amp;'Funnel setup'!$K$6,".",IF(A5566=".",1,A5566+1))</f>
        <v>.</v>
      </c>
      <c r="B5567" s="244" t="str">
        <f t="shared" si="86"/>
        <v/>
      </c>
    </row>
    <row r="5568" spans="1:2" x14ac:dyDescent="0.2">
      <c r="A5568" t="str">
        <f>IF(C5568&amp;G5568&amp;D5568&lt;&gt;'Funnel setup'!$K$3&amp;'Funnel setup'!$K$4&amp;'Funnel setup'!$K$6,".",IF(A5567=".",1,A5567+1))</f>
        <v>.</v>
      </c>
      <c r="B5568" s="244" t="str">
        <f t="shared" si="86"/>
        <v/>
      </c>
    </row>
    <row r="5569" spans="1:2" x14ac:dyDescent="0.2">
      <c r="A5569" t="str">
        <f>IF(C5569&amp;G5569&amp;D5569&lt;&gt;'Funnel setup'!$K$3&amp;'Funnel setup'!$K$4&amp;'Funnel setup'!$K$6,".",IF(A5568=".",1,A5568+1))</f>
        <v>.</v>
      </c>
      <c r="B5569" s="244" t="str">
        <f t="shared" si="86"/>
        <v/>
      </c>
    </row>
    <row r="5570" spans="1:2" x14ac:dyDescent="0.2">
      <c r="A5570" t="str">
        <f>IF(C5570&amp;G5570&amp;D5570&lt;&gt;'Funnel setup'!$K$3&amp;'Funnel setup'!$K$4&amp;'Funnel setup'!$K$6,".",IF(A5569=".",1,A5569+1))</f>
        <v>.</v>
      </c>
      <c r="B5570" s="244" t="str">
        <f t="shared" ref="B5570:B5633" si="87">C5570&amp;D5570&amp;F5570&amp;G5570</f>
        <v/>
      </c>
    </row>
    <row r="5571" spans="1:2" x14ac:dyDescent="0.2">
      <c r="A5571" t="str">
        <f>IF(C5571&amp;G5571&amp;D5571&lt;&gt;'Funnel setup'!$K$3&amp;'Funnel setup'!$K$4&amp;'Funnel setup'!$K$6,".",IF(A5570=".",1,A5570+1))</f>
        <v>.</v>
      </c>
      <c r="B5571" s="244" t="str">
        <f t="shared" si="87"/>
        <v/>
      </c>
    </row>
    <row r="5572" spans="1:2" x14ac:dyDescent="0.2">
      <c r="A5572" t="str">
        <f>IF(C5572&amp;G5572&amp;D5572&lt;&gt;'Funnel setup'!$K$3&amp;'Funnel setup'!$K$4&amp;'Funnel setup'!$K$6,".",IF(A5571=".",1,A5571+1))</f>
        <v>.</v>
      </c>
      <c r="B5572" s="244" t="str">
        <f t="shared" si="87"/>
        <v/>
      </c>
    </row>
    <row r="5573" spans="1:2" x14ac:dyDescent="0.2">
      <c r="A5573" t="str">
        <f>IF(C5573&amp;G5573&amp;D5573&lt;&gt;'Funnel setup'!$K$3&amp;'Funnel setup'!$K$4&amp;'Funnel setup'!$K$6,".",IF(A5572=".",1,A5572+1))</f>
        <v>.</v>
      </c>
      <c r="B5573" s="244" t="str">
        <f t="shared" si="87"/>
        <v/>
      </c>
    </row>
    <row r="5574" spans="1:2" x14ac:dyDescent="0.2">
      <c r="A5574" t="str">
        <f>IF(C5574&amp;G5574&amp;D5574&lt;&gt;'Funnel setup'!$K$3&amp;'Funnel setup'!$K$4&amp;'Funnel setup'!$K$6,".",IF(A5573=".",1,A5573+1))</f>
        <v>.</v>
      </c>
      <c r="B5574" s="244" t="str">
        <f t="shared" si="87"/>
        <v/>
      </c>
    </row>
    <row r="5575" spans="1:2" x14ac:dyDescent="0.2">
      <c r="A5575" t="str">
        <f>IF(C5575&amp;G5575&amp;D5575&lt;&gt;'Funnel setup'!$K$3&amp;'Funnel setup'!$K$4&amp;'Funnel setup'!$K$6,".",IF(A5574=".",1,A5574+1))</f>
        <v>.</v>
      </c>
      <c r="B5575" s="244" t="str">
        <f t="shared" si="87"/>
        <v/>
      </c>
    </row>
    <row r="5576" spans="1:2" x14ac:dyDescent="0.2">
      <c r="A5576" t="str">
        <f>IF(C5576&amp;G5576&amp;D5576&lt;&gt;'Funnel setup'!$K$3&amp;'Funnel setup'!$K$4&amp;'Funnel setup'!$K$6,".",IF(A5575=".",1,A5575+1))</f>
        <v>.</v>
      </c>
      <c r="B5576" s="244" t="str">
        <f t="shared" si="87"/>
        <v/>
      </c>
    </row>
    <row r="5577" spans="1:2" x14ac:dyDescent="0.2">
      <c r="A5577" t="str">
        <f>IF(C5577&amp;G5577&amp;D5577&lt;&gt;'Funnel setup'!$K$3&amp;'Funnel setup'!$K$4&amp;'Funnel setup'!$K$6,".",IF(A5576=".",1,A5576+1))</f>
        <v>.</v>
      </c>
      <c r="B5577" s="244" t="str">
        <f t="shared" si="87"/>
        <v/>
      </c>
    </row>
    <row r="5578" spans="1:2" x14ac:dyDescent="0.2">
      <c r="A5578" t="str">
        <f>IF(C5578&amp;G5578&amp;D5578&lt;&gt;'Funnel setup'!$K$3&amp;'Funnel setup'!$K$4&amp;'Funnel setup'!$K$6,".",IF(A5577=".",1,A5577+1))</f>
        <v>.</v>
      </c>
      <c r="B5578" s="244" t="str">
        <f t="shared" si="87"/>
        <v/>
      </c>
    </row>
    <row r="5579" spans="1:2" x14ac:dyDescent="0.2">
      <c r="A5579" t="str">
        <f>IF(C5579&amp;G5579&amp;D5579&lt;&gt;'Funnel setup'!$K$3&amp;'Funnel setup'!$K$4&amp;'Funnel setup'!$K$6,".",IF(A5578=".",1,A5578+1))</f>
        <v>.</v>
      </c>
      <c r="B5579" s="244" t="str">
        <f t="shared" si="87"/>
        <v/>
      </c>
    </row>
    <row r="5580" spans="1:2" x14ac:dyDescent="0.2">
      <c r="A5580" t="str">
        <f>IF(C5580&amp;G5580&amp;D5580&lt;&gt;'Funnel setup'!$K$3&amp;'Funnel setup'!$K$4&amp;'Funnel setup'!$K$6,".",IF(A5579=".",1,A5579+1))</f>
        <v>.</v>
      </c>
      <c r="B5580" s="244" t="str">
        <f t="shared" si="87"/>
        <v/>
      </c>
    </row>
    <row r="5581" spans="1:2" x14ac:dyDescent="0.2">
      <c r="A5581" t="str">
        <f>IF(C5581&amp;G5581&amp;D5581&lt;&gt;'Funnel setup'!$K$3&amp;'Funnel setup'!$K$4&amp;'Funnel setup'!$K$6,".",IF(A5580=".",1,A5580+1))</f>
        <v>.</v>
      </c>
      <c r="B5581" s="244" t="str">
        <f t="shared" si="87"/>
        <v/>
      </c>
    </row>
    <row r="5582" spans="1:2" x14ac:dyDescent="0.2">
      <c r="A5582" t="str">
        <f>IF(C5582&amp;G5582&amp;D5582&lt;&gt;'Funnel setup'!$K$3&amp;'Funnel setup'!$K$4&amp;'Funnel setup'!$K$6,".",IF(A5581=".",1,A5581+1))</f>
        <v>.</v>
      </c>
      <c r="B5582" s="244" t="str">
        <f t="shared" si="87"/>
        <v/>
      </c>
    </row>
    <row r="5583" spans="1:2" x14ac:dyDescent="0.2">
      <c r="A5583" t="str">
        <f>IF(C5583&amp;G5583&amp;D5583&lt;&gt;'Funnel setup'!$K$3&amp;'Funnel setup'!$K$4&amp;'Funnel setup'!$K$6,".",IF(A5582=".",1,A5582+1))</f>
        <v>.</v>
      </c>
      <c r="B5583" s="244" t="str">
        <f t="shared" si="87"/>
        <v/>
      </c>
    </row>
    <row r="5584" spans="1:2" x14ac:dyDescent="0.2">
      <c r="A5584" t="str">
        <f>IF(C5584&amp;G5584&amp;D5584&lt;&gt;'Funnel setup'!$K$3&amp;'Funnel setup'!$K$4&amp;'Funnel setup'!$K$6,".",IF(A5583=".",1,A5583+1))</f>
        <v>.</v>
      </c>
      <c r="B5584" s="244" t="str">
        <f t="shared" si="87"/>
        <v/>
      </c>
    </row>
    <row r="5585" spans="1:2" x14ac:dyDescent="0.2">
      <c r="A5585" t="str">
        <f>IF(C5585&amp;G5585&amp;D5585&lt;&gt;'Funnel setup'!$K$3&amp;'Funnel setup'!$K$4&amp;'Funnel setup'!$K$6,".",IF(A5584=".",1,A5584+1))</f>
        <v>.</v>
      </c>
      <c r="B5585" s="244" t="str">
        <f t="shared" si="87"/>
        <v/>
      </c>
    </row>
    <row r="5586" spans="1:2" x14ac:dyDescent="0.2">
      <c r="A5586" t="str">
        <f>IF(C5586&amp;G5586&amp;D5586&lt;&gt;'Funnel setup'!$K$3&amp;'Funnel setup'!$K$4&amp;'Funnel setup'!$K$6,".",IF(A5585=".",1,A5585+1))</f>
        <v>.</v>
      </c>
      <c r="B5586" s="244" t="str">
        <f t="shared" si="87"/>
        <v/>
      </c>
    </row>
    <row r="5587" spans="1:2" x14ac:dyDescent="0.2">
      <c r="A5587" t="str">
        <f>IF(C5587&amp;G5587&amp;D5587&lt;&gt;'Funnel setup'!$K$3&amp;'Funnel setup'!$K$4&amp;'Funnel setup'!$K$6,".",IF(A5586=".",1,A5586+1))</f>
        <v>.</v>
      </c>
      <c r="B5587" s="244" t="str">
        <f t="shared" si="87"/>
        <v/>
      </c>
    </row>
    <row r="5588" spans="1:2" x14ac:dyDescent="0.2">
      <c r="A5588" t="str">
        <f>IF(C5588&amp;G5588&amp;D5588&lt;&gt;'Funnel setup'!$K$3&amp;'Funnel setup'!$K$4&amp;'Funnel setup'!$K$6,".",IF(A5587=".",1,A5587+1))</f>
        <v>.</v>
      </c>
      <c r="B5588" s="244" t="str">
        <f t="shared" si="87"/>
        <v/>
      </c>
    </row>
    <row r="5589" spans="1:2" x14ac:dyDescent="0.2">
      <c r="A5589" t="str">
        <f>IF(C5589&amp;G5589&amp;D5589&lt;&gt;'Funnel setup'!$K$3&amp;'Funnel setup'!$K$4&amp;'Funnel setup'!$K$6,".",IF(A5588=".",1,A5588+1))</f>
        <v>.</v>
      </c>
      <c r="B5589" s="244" t="str">
        <f t="shared" si="87"/>
        <v/>
      </c>
    </row>
    <row r="5590" spans="1:2" x14ac:dyDescent="0.2">
      <c r="A5590" t="str">
        <f>IF(C5590&amp;G5590&amp;D5590&lt;&gt;'Funnel setup'!$K$3&amp;'Funnel setup'!$K$4&amp;'Funnel setup'!$K$6,".",IF(A5589=".",1,A5589+1))</f>
        <v>.</v>
      </c>
      <c r="B5590" s="244" t="str">
        <f t="shared" si="87"/>
        <v/>
      </c>
    </row>
    <row r="5591" spans="1:2" x14ac:dyDescent="0.2">
      <c r="A5591" t="str">
        <f>IF(C5591&amp;G5591&amp;D5591&lt;&gt;'Funnel setup'!$K$3&amp;'Funnel setup'!$K$4&amp;'Funnel setup'!$K$6,".",IF(A5590=".",1,A5590+1))</f>
        <v>.</v>
      </c>
      <c r="B5591" s="244" t="str">
        <f t="shared" si="87"/>
        <v/>
      </c>
    </row>
    <row r="5592" spans="1:2" x14ac:dyDescent="0.2">
      <c r="A5592" t="str">
        <f>IF(C5592&amp;G5592&amp;D5592&lt;&gt;'Funnel setup'!$K$3&amp;'Funnel setup'!$K$4&amp;'Funnel setup'!$K$6,".",IF(A5591=".",1,A5591+1))</f>
        <v>.</v>
      </c>
      <c r="B5592" s="244" t="str">
        <f t="shared" si="87"/>
        <v/>
      </c>
    </row>
    <row r="5593" spans="1:2" x14ac:dyDescent="0.2">
      <c r="A5593" t="str">
        <f>IF(C5593&amp;G5593&amp;D5593&lt;&gt;'Funnel setup'!$K$3&amp;'Funnel setup'!$K$4&amp;'Funnel setup'!$K$6,".",IF(A5592=".",1,A5592+1))</f>
        <v>.</v>
      </c>
      <c r="B5593" s="244" t="str">
        <f t="shared" si="87"/>
        <v/>
      </c>
    </row>
    <row r="5594" spans="1:2" x14ac:dyDescent="0.2">
      <c r="A5594" t="str">
        <f>IF(C5594&amp;G5594&amp;D5594&lt;&gt;'Funnel setup'!$K$3&amp;'Funnel setup'!$K$4&amp;'Funnel setup'!$K$6,".",IF(A5593=".",1,A5593+1))</f>
        <v>.</v>
      </c>
      <c r="B5594" s="244" t="str">
        <f t="shared" si="87"/>
        <v/>
      </c>
    </row>
    <row r="5595" spans="1:2" x14ac:dyDescent="0.2">
      <c r="A5595" t="str">
        <f>IF(C5595&amp;G5595&amp;D5595&lt;&gt;'Funnel setup'!$K$3&amp;'Funnel setup'!$K$4&amp;'Funnel setup'!$K$6,".",IF(A5594=".",1,A5594+1))</f>
        <v>.</v>
      </c>
      <c r="B5595" s="244" t="str">
        <f t="shared" si="87"/>
        <v/>
      </c>
    </row>
    <row r="5596" spans="1:2" x14ac:dyDescent="0.2">
      <c r="A5596" t="str">
        <f>IF(C5596&amp;G5596&amp;D5596&lt;&gt;'Funnel setup'!$K$3&amp;'Funnel setup'!$K$4&amp;'Funnel setup'!$K$6,".",IF(A5595=".",1,A5595+1))</f>
        <v>.</v>
      </c>
      <c r="B5596" s="244" t="str">
        <f t="shared" si="87"/>
        <v/>
      </c>
    </row>
    <row r="5597" spans="1:2" x14ac:dyDescent="0.2">
      <c r="A5597" t="str">
        <f>IF(C5597&amp;G5597&amp;D5597&lt;&gt;'Funnel setup'!$K$3&amp;'Funnel setup'!$K$4&amp;'Funnel setup'!$K$6,".",IF(A5596=".",1,A5596+1))</f>
        <v>.</v>
      </c>
      <c r="B5597" s="244" t="str">
        <f t="shared" si="87"/>
        <v/>
      </c>
    </row>
    <row r="5598" spans="1:2" x14ac:dyDescent="0.2">
      <c r="A5598" t="str">
        <f>IF(C5598&amp;G5598&amp;D5598&lt;&gt;'Funnel setup'!$K$3&amp;'Funnel setup'!$K$4&amp;'Funnel setup'!$K$6,".",IF(A5597=".",1,A5597+1))</f>
        <v>.</v>
      </c>
      <c r="B5598" s="244" t="str">
        <f t="shared" si="87"/>
        <v/>
      </c>
    </row>
    <row r="5599" spans="1:2" x14ac:dyDescent="0.2">
      <c r="A5599" t="str">
        <f>IF(C5599&amp;G5599&amp;D5599&lt;&gt;'Funnel setup'!$K$3&amp;'Funnel setup'!$K$4&amp;'Funnel setup'!$K$6,".",IF(A5598=".",1,A5598+1))</f>
        <v>.</v>
      </c>
      <c r="B5599" s="244" t="str">
        <f t="shared" si="87"/>
        <v/>
      </c>
    </row>
    <row r="5600" spans="1:2" x14ac:dyDescent="0.2">
      <c r="A5600" t="str">
        <f>IF(C5600&amp;G5600&amp;D5600&lt;&gt;'Funnel setup'!$K$3&amp;'Funnel setup'!$K$4&amp;'Funnel setup'!$K$6,".",IF(A5599=".",1,A5599+1))</f>
        <v>.</v>
      </c>
      <c r="B5600" s="244" t="str">
        <f t="shared" si="87"/>
        <v/>
      </c>
    </row>
    <row r="5601" spans="1:2" x14ac:dyDescent="0.2">
      <c r="A5601" t="str">
        <f>IF(C5601&amp;G5601&amp;D5601&lt;&gt;'Funnel setup'!$K$3&amp;'Funnel setup'!$K$4&amp;'Funnel setup'!$K$6,".",IF(A5600=".",1,A5600+1))</f>
        <v>.</v>
      </c>
      <c r="B5601" s="244" t="str">
        <f t="shared" si="87"/>
        <v/>
      </c>
    </row>
    <row r="5602" spans="1:2" x14ac:dyDescent="0.2">
      <c r="A5602" t="str">
        <f>IF(C5602&amp;G5602&amp;D5602&lt;&gt;'Funnel setup'!$K$3&amp;'Funnel setup'!$K$4&amp;'Funnel setup'!$K$6,".",IF(A5601=".",1,A5601+1))</f>
        <v>.</v>
      </c>
      <c r="B5602" s="244" t="str">
        <f t="shared" si="87"/>
        <v/>
      </c>
    </row>
    <row r="5603" spans="1:2" x14ac:dyDescent="0.2">
      <c r="A5603" t="str">
        <f>IF(C5603&amp;G5603&amp;D5603&lt;&gt;'Funnel setup'!$K$3&amp;'Funnel setup'!$K$4&amp;'Funnel setup'!$K$6,".",IF(A5602=".",1,A5602+1))</f>
        <v>.</v>
      </c>
      <c r="B5603" s="244" t="str">
        <f t="shared" si="87"/>
        <v/>
      </c>
    </row>
    <row r="5604" spans="1:2" x14ac:dyDescent="0.2">
      <c r="A5604" t="str">
        <f>IF(C5604&amp;G5604&amp;D5604&lt;&gt;'Funnel setup'!$K$3&amp;'Funnel setup'!$K$4&amp;'Funnel setup'!$K$6,".",IF(A5603=".",1,A5603+1))</f>
        <v>.</v>
      </c>
      <c r="B5604" s="244" t="str">
        <f t="shared" si="87"/>
        <v/>
      </c>
    </row>
    <row r="5605" spans="1:2" x14ac:dyDescent="0.2">
      <c r="A5605" t="str">
        <f>IF(C5605&amp;G5605&amp;D5605&lt;&gt;'Funnel setup'!$K$3&amp;'Funnel setup'!$K$4&amp;'Funnel setup'!$K$6,".",IF(A5604=".",1,A5604+1))</f>
        <v>.</v>
      </c>
      <c r="B5605" s="244" t="str">
        <f t="shared" si="87"/>
        <v/>
      </c>
    </row>
    <row r="5606" spans="1:2" x14ac:dyDescent="0.2">
      <c r="A5606" t="str">
        <f>IF(C5606&amp;G5606&amp;D5606&lt;&gt;'Funnel setup'!$K$3&amp;'Funnel setup'!$K$4&amp;'Funnel setup'!$K$6,".",IF(A5605=".",1,A5605+1))</f>
        <v>.</v>
      </c>
      <c r="B5606" s="244" t="str">
        <f t="shared" si="87"/>
        <v/>
      </c>
    </row>
    <row r="5607" spans="1:2" x14ac:dyDescent="0.2">
      <c r="A5607" t="str">
        <f>IF(C5607&amp;G5607&amp;D5607&lt;&gt;'Funnel setup'!$K$3&amp;'Funnel setup'!$K$4&amp;'Funnel setup'!$K$6,".",IF(A5606=".",1,A5606+1))</f>
        <v>.</v>
      </c>
      <c r="B5607" s="244" t="str">
        <f t="shared" si="87"/>
        <v/>
      </c>
    </row>
    <row r="5608" spans="1:2" x14ac:dyDescent="0.2">
      <c r="A5608" t="str">
        <f>IF(C5608&amp;G5608&amp;D5608&lt;&gt;'Funnel setup'!$K$3&amp;'Funnel setup'!$K$4&amp;'Funnel setup'!$K$6,".",IF(A5607=".",1,A5607+1))</f>
        <v>.</v>
      </c>
      <c r="B5608" s="244" t="str">
        <f t="shared" si="87"/>
        <v/>
      </c>
    </row>
    <row r="5609" spans="1:2" x14ac:dyDescent="0.2">
      <c r="A5609" t="str">
        <f>IF(C5609&amp;G5609&amp;D5609&lt;&gt;'Funnel setup'!$K$3&amp;'Funnel setup'!$K$4&amp;'Funnel setup'!$K$6,".",IF(A5608=".",1,A5608+1))</f>
        <v>.</v>
      </c>
      <c r="B5609" s="244" t="str">
        <f t="shared" si="87"/>
        <v/>
      </c>
    </row>
    <row r="5610" spans="1:2" x14ac:dyDescent="0.2">
      <c r="A5610" t="str">
        <f>IF(C5610&amp;G5610&amp;D5610&lt;&gt;'Funnel setup'!$K$3&amp;'Funnel setup'!$K$4&amp;'Funnel setup'!$K$6,".",IF(A5609=".",1,A5609+1))</f>
        <v>.</v>
      </c>
      <c r="B5610" s="244" t="str">
        <f t="shared" si="87"/>
        <v/>
      </c>
    </row>
    <row r="5611" spans="1:2" x14ac:dyDescent="0.2">
      <c r="A5611" t="str">
        <f>IF(C5611&amp;G5611&amp;D5611&lt;&gt;'Funnel setup'!$K$3&amp;'Funnel setup'!$K$4&amp;'Funnel setup'!$K$6,".",IF(A5610=".",1,A5610+1))</f>
        <v>.</v>
      </c>
      <c r="B5611" s="244" t="str">
        <f t="shared" si="87"/>
        <v/>
      </c>
    </row>
    <row r="5612" spans="1:2" x14ac:dyDescent="0.2">
      <c r="A5612" t="str">
        <f>IF(C5612&amp;G5612&amp;D5612&lt;&gt;'Funnel setup'!$K$3&amp;'Funnel setup'!$K$4&amp;'Funnel setup'!$K$6,".",IF(A5611=".",1,A5611+1))</f>
        <v>.</v>
      </c>
      <c r="B5612" s="244" t="str">
        <f t="shared" si="87"/>
        <v/>
      </c>
    </row>
    <row r="5613" spans="1:2" x14ac:dyDescent="0.2">
      <c r="A5613" t="str">
        <f>IF(C5613&amp;G5613&amp;D5613&lt;&gt;'Funnel setup'!$K$3&amp;'Funnel setup'!$K$4&amp;'Funnel setup'!$K$6,".",IF(A5612=".",1,A5612+1))</f>
        <v>.</v>
      </c>
      <c r="B5613" s="244" t="str">
        <f t="shared" si="87"/>
        <v/>
      </c>
    </row>
    <row r="5614" spans="1:2" x14ac:dyDescent="0.2">
      <c r="A5614" t="str">
        <f>IF(C5614&amp;G5614&amp;D5614&lt;&gt;'Funnel setup'!$K$3&amp;'Funnel setup'!$K$4&amp;'Funnel setup'!$K$6,".",IF(A5613=".",1,A5613+1))</f>
        <v>.</v>
      </c>
      <c r="B5614" s="244" t="str">
        <f t="shared" si="87"/>
        <v/>
      </c>
    </row>
    <row r="5615" spans="1:2" x14ac:dyDescent="0.2">
      <c r="A5615" t="str">
        <f>IF(C5615&amp;G5615&amp;D5615&lt;&gt;'Funnel setup'!$K$3&amp;'Funnel setup'!$K$4&amp;'Funnel setup'!$K$6,".",IF(A5614=".",1,A5614+1))</f>
        <v>.</v>
      </c>
      <c r="B5615" s="244" t="str">
        <f t="shared" si="87"/>
        <v/>
      </c>
    </row>
    <row r="5616" spans="1:2" x14ac:dyDescent="0.2">
      <c r="A5616" t="str">
        <f>IF(C5616&amp;G5616&amp;D5616&lt;&gt;'Funnel setup'!$K$3&amp;'Funnel setup'!$K$4&amp;'Funnel setup'!$K$6,".",IF(A5615=".",1,A5615+1))</f>
        <v>.</v>
      </c>
      <c r="B5616" s="244" t="str">
        <f t="shared" si="87"/>
        <v/>
      </c>
    </row>
    <row r="5617" spans="1:2" x14ac:dyDescent="0.2">
      <c r="A5617" t="str">
        <f>IF(C5617&amp;G5617&amp;D5617&lt;&gt;'Funnel setup'!$K$3&amp;'Funnel setup'!$K$4&amp;'Funnel setup'!$K$6,".",IF(A5616=".",1,A5616+1))</f>
        <v>.</v>
      </c>
      <c r="B5617" s="244" t="str">
        <f t="shared" si="87"/>
        <v/>
      </c>
    </row>
    <row r="5618" spans="1:2" x14ac:dyDescent="0.2">
      <c r="A5618" t="str">
        <f>IF(C5618&amp;G5618&amp;D5618&lt;&gt;'Funnel setup'!$K$3&amp;'Funnel setup'!$K$4&amp;'Funnel setup'!$K$6,".",IF(A5617=".",1,A5617+1))</f>
        <v>.</v>
      </c>
      <c r="B5618" s="244" t="str">
        <f t="shared" si="87"/>
        <v/>
      </c>
    </row>
    <row r="5619" spans="1:2" x14ac:dyDescent="0.2">
      <c r="A5619" t="str">
        <f>IF(C5619&amp;G5619&amp;D5619&lt;&gt;'Funnel setup'!$K$3&amp;'Funnel setup'!$K$4&amp;'Funnel setup'!$K$6,".",IF(A5618=".",1,A5618+1))</f>
        <v>.</v>
      </c>
      <c r="B5619" s="244" t="str">
        <f t="shared" si="87"/>
        <v/>
      </c>
    </row>
    <row r="5620" spans="1:2" x14ac:dyDescent="0.2">
      <c r="A5620" t="str">
        <f>IF(C5620&amp;G5620&amp;D5620&lt;&gt;'Funnel setup'!$K$3&amp;'Funnel setup'!$K$4&amp;'Funnel setup'!$K$6,".",IF(A5619=".",1,A5619+1))</f>
        <v>.</v>
      </c>
      <c r="B5620" s="244" t="str">
        <f t="shared" si="87"/>
        <v/>
      </c>
    </row>
    <row r="5621" spans="1:2" x14ac:dyDescent="0.2">
      <c r="A5621" t="str">
        <f>IF(C5621&amp;G5621&amp;D5621&lt;&gt;'Funnel setup'!$K$3&amp;'Funnel setup'!$K$4&amp;'Funnel setup'!$K$6,".",IF(A5620=".",1,A5620+1))</f>
        <v>.</v>
      </c>
      <c r="B5621" s="244" t="str">
        <f t="shared" si="87"/>
        <v/>
      </c>
    </row>
    <row r="5622" spans="1:2" x14ac:dyDescent="0.2">
      <c r="A5622" t="str">
        <f>IF(C5622&amp;G5622&amp;D5622&lt;&gt;'Funnel setup'!$K$3&amp;'Funnel setup'!$K$4&amp;'Funnel setup'!$K$6,".",IF(A5621=".",1,A5621+1))</f>
        <v>.</v>
      </c>
      <c r="B5622" s="244" t="str">
        <f t="shared" si="87"/>
        <v/>
      </c>
    </row>
    <row r="5623" spans="1:2" x14ac:dyDescent="0.2">
      <c r="A5623" t="str">
        <f>IF(C5623&amp;G5623&amp;D5623&lt;&gt;'Funnel setup'!$K$3&amp;'Funnel setup'!$K$4&amp;'Funnel setup'!$K$6,".",IF(A5622=".",1,A5622+1))</f>
        <v>.</v>
      </c>
      <c r="B5623" s="244" t="str">
        <f t="shared" si="87"/>
        <v/>
      </c>
    </row>
    <row r="5624" spans="1:2" x14ac:dyDescent="0.2">
      <c r="A5624" t="str">
        <f>IF(C5624&amp;G5624&amp;D5624&lt;&gt;'Funnel setup'!$K$3&amp;'Funnel setup'!$K$4&amp;'Funnel setup'!$K$6,".",IF(A5623=".",1,A5623+1))</f>
        <v>.</v>
      </c>
      <c r="B5624" s="244" t="str">
        <f t="shared" si="87"/>
        <v/>
      </c>
    </row>
    <row r="5625" spans="1:2" x14ac:dyDescent="0.2">
      <c r="A5625" t="str">
        <f>IF(C5625&amp;G5625&amp;D5625&lt;&gt;'Funnel setup'!$K$3&amp;'Funnel setup'!$K$4&amp;'Funnel setup'!$K$6,".",IF(A5624=".",1,A5624+1))</f>
        <v>.</v>
      </c>
      <c r="B5625" s="244" t="str">
        <f t="shared" si="87"/>
        <v/>
      </c>
    </row>
    <row r="5626" spans="1:2" x14ac:dyDescent="0.2">
      <c r="A5626" t="str">
        <f>IF(C5626&amp;G5626&amp;D5626&lt;&gt;'Funnel setup'!$K$3&amp;'Funnel setup'!$K$4&amp;'Funnel setup'!$K$6,".",IF(A5625=".",1,A5625+1))</f>
        <v>.</v>
      </c>
      <c r="B5626" s="244" t="str">
        <f t="shared" si="87"/>
        <v/>
      </c>
    </row>
    <row r="5627" spans="1:2" x14ac:dyDescent="0.2">
      <c r="A5627" t="str">
        <f>IF(C5627&amp;G5627&amp;D5627&lt;&gt;'Funnel setup'!$K$3&amp;'Funnel setup'!$K$4&amp;'Funnel setup'!$K$6,".",IF(A5626=".",1,A5626+1))</f>
        <v>.</v>
      </c>
      <c r="B5627" s="244" t="str">
        <f t="shared" si="87"/>
        <v/>
      </c>
    </row>
    <row r="5628" spans="1:2" x14ac:dyDescent="0.2">
      <c r="A5628" t="str">
        <f>IF(C5628&amp;G5628&amp;D5628&lt;&gt;'Funnel setup'!$K$3&amp;'Funnel setup'!$K$4&amp;'Funnel setup'!$K$6,".",IF(A5627=".",1,A5627+1))</f>
        <v>.</v>
      </c>
      <c r="B5628" s="244" t="str">
        <f t="shared" si="87"/>
        <v/>
      </c>
    </row>
    <row r="5629" spans="1:2" x14ac:dyDescent="0.2">
      <c r="A5629" t="str">
        <f>IF(C5629&amp;G5629&amp;D5629&lt;&gt;'Funnel setup'!$K$3&amp;'Funnel setup'!$K$4&amp;'Funnel setup'!$K$6,".",IF(A5628=".",1,A5628+1))</f>
        <v>.</v>
      </c>
      <c r="B5629" s="244" t="str">
        <f t="shared" si="87"/>
        <v/>
      </c>
    </row>
    <row r="5630" spans="1:2" x14ac:dyDescent="0.2">
      <c r="A5630" t="str">
        <f>IF(C5630&amp;G5630&amp;D5630&lt;&gt;'Funnel setup'!$K$3&amp;'Funnel setup'!$K$4&amp;'Funnel setup'!$K$6,".",IF(A5629=".",1,A5629+1))</f>
        <v>.</v>
      </c>
      <c r="B5630" s="244" t="str">
        <f t="shared" si="87"/>
        <v/>
      </c>
    </row>
    <row r="5631" spans="1:2" x14ac:dyDescent="0.2">
      <c r="A5631" t="str">
        <f>IF(C5631&amp;G5631&amp;D5631&lt;&gt;'Funnel setup'!$K$3&amp;'Funnel setup'!$K$4&amp;'Funnel setup'!$K$6,".",IF(A5630=".",1,A5630+1))</f>
        <v>.</v>
      </c>
      <c r="B5631" s="244" t="str">
        <f t="shared" si="87"/>
        <v/>
      </c>
    </row>
    <row r="5632" spans="1:2" x14ac:dyDescent="0.2">
      <c r="A5632" t="str">
        <f>IF(C5632&amp;G5632&amp;D5632&lt;&gt;'Funnel setup'!$K$3&amp;'Funnel setup'!$K$4&amp;'Funnel setup'!$K$6,".",IF(A5631=".",1,A5631+1))</f>
        <v>.</v>
      </c>
      <c r="B5632" s="244" t="str">
        <f t="shared" si="87"/>
        <v/>
      </c>
    </row>
    <row r="5633" spans="1:2" x14ac:dyDescent="0.2">
      <c r="A5633" t="str">
        <f>IF(C5633&amp;G5633&amp;D5633&lt;&gt;'Funnel setup'!$K$3&amp;'Funnel setup'!$K$4&amp;'Funnel setup'!$K$6,".",IF(A5632=".",1,A5632+1))</f>
        <v>.</v>
      </c>
      <c r="B5633" s="244" t="str">
        <f t="shared" si="87"/>
        <v/>
      </c>
    </row>
    <row r="5634" spans="1:2" x14ac:dyDescent="0.2">
      <c r="A5634" t="str">
        <f>IF(C5634&amp;G5634&amp;D5634&lt;&gt;'Funnel setup'!$K$3&amp;'Funnel setup'!$K$4&amp;'Funnel setup'!$K$6,".",IF(A5633=".",1,A5633+1))</f>
        <v>.</v>
      </c>
      <c r="B5634" s="244" t="str">
        <f t="shared" ref="B5634:B5697" si="88">C5634&amp;D5634&amp;F5634&amp;G5634</f>
        <v/>
      </c>
    </row>
    <row r="5635" spans="1:2" x14ac:dyDescent="0.2">
      <c r="A5635" t="str">
        <f>IF(C5635&amp;G5635&amp;D5635&lt;&gt;'Funnel setup'!$K$3&amp;'Funnel setup'!$K$4&amp;'Funnel setup'!$K$6,".",IF(A5634=".",1,A5634+1))</f>
        <v>.</v>
      </c>
      <c r="B5635" s="244" t="str">
        <f t="shared" si="88"/>
        <v/>
      </c>
    </row>
    <row r="5636" spans="1:2" x14ac:dyDescent="0.2">
      <c r="A5636" t="str">
        <f>IF(C5636&amp;G5636&amp;D5636&lt;&gt;'Funnel setup'!$K$3&amp;'Funnel setup'!$K$4&amp;'Funnel setup'!$K$6,".",IF(A5635=".",1,A5635+1))</f>
        <v>.</v>
      </c>
      <c r="B5636" s="244" t="str">
        <f t="shared" si="88"/>
        <v/>
      </c>
    </row>
    <row r="5637" spans="1:2" x14ac:dyDescent="0.2">
      <c r="A5637" t="str">
        <f>IF(C5637&amp;G5637&amp;D5637&lt;&gt;'Funnel setup'!$K$3&amp;'Funnel setup'!$K$4&amp;'Funnel setup'!$K$6,".",IF(A5636=".",1,A5636+1))</f>
        <v>.</v>
      </c>
      <c r="B5637" s="244" t="str">
        <f t="shared" si="88"/>
        <v/>
      </c>
    </row>
    <row r="5638" spans="1:2" x14ac:dyDescent="0.2">
      <c r="A5638" t="str">
        <f>IF(C5638&amp;G5638&amp;D5638&lt;&gt;'Funnel setup'!$K$3&amp;'Funnel setup'!$K$4&amp;'Funnel setup'!$K$6,".",IF(A5637=".",1,A5637+1))</f>
        <v>.</v>
      </c>
      <c r="B5638" s="244" t="str">
        <f t="shared" si="88"/>
        <v/>
      </c>
    </row>
    <row r="5639" spans="1:2" x14ac:dyDescent="0.2">
      <c r="A5639" t="str">
        <f>IF(C5639&amp;G5639&amp;D5639&lt;&gt;'Funnel setup'!$K$3&amp;'Funnel setup'!$K$4&amp;'Funnel setup'!$K$6,".",IF(A5638=".",1,A5638+1))</f>
        <v>.</v>
      </c>
      <c r="B5639" s="244" t="str">
        <f t="shared" si="88"/>
        <v/>
      </c>
    </row>
    <row r="5640" spans="1:2" x14ac:dyDescent="0.2">
      <c r="A5640" t="str">
        <f>IF(C5640&amp;G5640&amp;D5640&lt;&gt;'Funnel setup'!$K$3&amp;'Funnel setup'!$K$4&amp;'Funnel setup'!$K$6,".",IF(A5639=".",1,A5639+1))</f>
        <v>.</v>
      </c>
      <c r="B5640" s="244" t="str">
        <f t="shared" si="88"/>
        <v/>
      </c>
    </row>
    <row r="5641" spans="1:2" x14ac:dyDescent="0.2">
      <c r="A5641" t="str">
        <f>IF(C5641&amp;G5641&amp;D5641&lt;&gt;'Funnel setup'!$K$3&amp;'Funnel setup'!$K$4&amp;'Funnel setup'!$K$6,".",IF(A5640=".",1,A5640+1))</f>
        <v>.</v>
      </c>
      <c r="B5641" s="244" t="str">
        <f t="shared" si="88"/>
        <v/>
      </c>
    </row>
    <row r="5642" spans="1:2" x14ac:dyDescent="0.2">
      <c r="A5642" t="str">
        <f>IF(C5642&amp;G5642&amp;D5642&lt;&gt;'Funnel setup'!$K$3&amp;'Funnel setup'!$K$4&amp;'Funnel setup'!$K$6,".",IF(A5641=".",1,A5641+1))</f>
        <v>.</v>
      </c>
      <c r="B5642" s="244" t="str">
        <f t="shared" si="88"/>
        <v/>
      </c>
    </row>
    <row r="5643" spans="1:2" x14ac:dyDescent="0.2">
      <c r="A5643" t="str">
        <f>IF(C5643&amp;G5643&amp;D5643&lt;&gt;'Funnel setup'!$K$3&amp;'Funnel setup'!$K$4&amp;'Funnel setup'!$K$6,".",IF(A5642=".",1,A5642+1))</f>
        <v>.</v>
      </c>
      <c r="B5643" s="244" t="str">
        <f t="shared" si="88"/>
        <v/>
      </c>
    </row>
    <row r="5644" spans="1:2" x14ac:dyDescent="0.2">
      <c r="A5644" t="str">
        <f>IF(C5644&amp;G5644&amp;D5644&lt;&gt;'Funnel setup'!$K$3&amp;'Funnel setup'!$K$4&amp;'Funnel setup'!$K$6,".",IF(A5643=".",1,A5643+1))</f>
        <v>.</v>
      </c>
      <c r="B5644" s="244" t="str">
        <f t="shared" si="88"/>
        <v/>
      </c>
    </row>
    <row r="5645" spans="1:2" x14ac:dyDescent="0.2">
      <c r="A5645" t="str">
        <f>IF(C5645&amp;G5645&amp;D5645&lt;&gt;'Funnel setup'!$K$3&amp;'Funnel setup'!$K$4&amp;'Funnel setup'!$K$6,".",IF(A5644=".",1,A5644+1))</f>
        <v>.</v>
      </c>
      <c r="B5645" s="244" t="str">
        <f t="shared" si="88"/>
        <v/>
      </c>
    </row>
    <row r="5646" spans="1:2" x14ac:dyDescent="0.2">
      <c r="A5646" t="str">
        <f>IF(C5646&amp;G5646&amp;D5646&lt;&gt;'Funnel setup'!$K$3&amp;'Funnel setup'!$K$4&amp;'Funnel setup'!$K$6,".",IF(A5645=".",1,A5645+1))</f>
        <v>.</v>
      </c>
      <c r="B5646" s="244" t="str">
        <f t="shared" si="88"/>
        <v/>
      </c>
    </row>
    <row r="5647" spans="1:2" x14ac:dyDescent="0.2">
      <c r="A5647" t="str">
        <f>IF(C5647&amp;G5647&amp;D5647&lt;&gt;'Funnel setup'!$K$3&amp;'Funnel setup'!$K$4&amp;'Funnel setup'!$K$6,".",IF(A5646=".",1,A5646+1))</f>
        <v>.</v>
      </c>
      <c r="B5647" s="244" t="str">
        <f t="shared" si="88"/>
        <v/>
      </c>
    </row>
    <row r="5648" spans="1:2" x14ac:dyDescent="0.2">
      <c r="A5648" t="str">
        <f>IF(C5648&amp;G5648&amp;D5648&lt;&gt;'Funnel setup'!$K$3&amp;'Funnel setup'!$K$4&amp;'Funnel setup'!$K$6,".",IF(A5647=".",1,A5647+1))</f>
        <v>.</v>
      </c>
      <c r="B5648" s="244" t="str">
        <f t="shared" si="88"/>
        <v/>
      </c>
    </row>
    <row r="5649" spans="1:2" x14ac:dyDescent="0.2">
      <c r="A5649" t="str">
        <f>IF(C5649&amp;G5649&amp;D5649&lt;&gt;'Funnel setup'!$K$3&amp;'Funnel setup'!$K$4&amp;'Funnel setup'!$K$6,".",IF(A5648=".",1,A5648+1))</f>
        <v>.</v>
      </c>
      <c r="B5649" s="244" t="str">
        <f t="shared" si="88"/>
        <v/>
      </c>
    </row>
    <row r="5650" spans="1:2" x14ac:dyDescent="0.2">
      <c r="A5650" t="str">
        <f>IF(C5650&amp;G5650&amp;D5650&lt;&gt;'Funnel setup'!$K$3&amp;'Funnel setup'!$K$4&amp;'Funnel setup'!$K$6,".",IF(A5649=".",1,A5649+1))</f>
        <v>.</v>
      </c>
      <c r="B5650" s="244" t="str">
        <f t="shared" si="88"/>
        <v/>
      </c>
    </row>
    <row r="5651" spans="1:2" x14ac:dyDescent="0.2">
      <c r="A5651" t="str">
        <f>IF(C5651&amp;G5651&amp;D5651&lt;&gt;'Funnel setup'!$K$3&amp;'Funnel setup'!$K$4&amp;'Funnel setup'!$K$6,".",IF(A5650=".",1,A5650+1))</f>
        <v>.</v>
      </c>
      <c r="B5651" s="244" t="str">
        <f t="shared" si="88"/>
        <v/>
      </c>
    </row>
    <row r="5652" spans="1:2" x14ac:dyDescent="0.2">
      <c r="A5652" t="str">
        <f>IF(C5652&amp;G5652&amp;D5652&lt;&gt;'Funnel setup'!$K$3&amp;'Funnel setup'!$K$4&amp;'Funnel setup'!$K$6,".",IF(A5651=".",1,A5651+1))</f>
        <v>.</v>
      </c>
      <c r="B5652" s="244" t="str">
        <f t="shared" si="88"/>
        <v/>
      </c>
    </row>
    <row r="5653" spans="1:2" x14ac:dyDescent="0.2">
      <c r="A5653" t="str">
        <f>IF(C5653&amp;G5653&amp;D5653&lt;&gt;'Funnel setup'!$K$3&amp;'Funnel setup'!$K$4&amp;'Funnel setup'!$K$6,".",IF(A5652=".",1,A5652+1))</f>
        <v>.</v>
      </c>
      <c r="B5653" s="244" t="str">
        <f t="shared" si="88"/>
        <v/>
      </c>
    </row>
    <row r="5654" spans="1:2" x14ac:dyDescent="0.2">
      <c r="A5654" t="str">
        <f>IF(C5654&amp;G5654&amp;D5654&lt;&gt;'Funnel setup'!$K$3&amp;'Funnel setup'!$K$4&amp;'Funnel setup'!$K$6,".",IF(A5653=".",1,A5653+1))</f>
        <v>.</v>
      </c>
      <c r="B5654" s="244" t="str">
        <f t="shared" si="88"/>
        <v/>
      </c>
    </row>
    <row r="5655" spans="1:2" x14ac:dyDescent="0.2">
      <c r="A5655" t="str">
        <f>IF(C5655&amp;G5655&amp;D5655&lt;&gt;'Funnel setup'!$K$3&amp;'Funnel setup'!$K$4&amp;'Funnel setup'!$K$6,".",IF(A5654=".",1,A5654+1))</f>
        <v>.</v>
      </c>
      <c r="B5655" s="244" t="str">
        <f t="shared" si="88"/>
        <v/>
      </c>
    </row>
    <row r="5656" spans="1:2" x14ac:dyDescent="0.2">
      <c r="A5656" t="str">
        <f>IF(C5656&amp;G5656&amp;D5656&lt;&gt;'Funnel setup'!$K$3&amp;'Funnel setup'!$K$4&amp;'Funnel setup'!$K$6,".",IF(A5655=".",1,A5655+1))</f>
        <v>.</v>
      </c>
      <c r="B5656" s="244" t="str">
        <f t="shared" si="88"/>
        <v/>
      </c>
    </row>
    <row r="5657" spans="1:2" x14ac:dyDescent="0.2">
      <c r="A5657" t="str">
        <f>IF(C5657&amp;G5657&amp;D5657&lt;&gt;'Funnel setup'!$K$3&amp;'Funnel setup'!$K$4&amp;'Funnel setup'!$K$6,".",IF(A5656=".",1,A5656+1))</f>
        <v>.</v>
      </c>
      <c r="B5657" s="244" t="str">
        <f t="shared" si="88"/>
        <v/>
      </c>
    </row>
    <row r="5658" spans="1:2" x14ac:dyDescent="0.2">
      <c r="A5658" t="str">
        <f>IF(C5658&amp;G5658&amp;D5658&lt;&gt;'Funnel setup'!$K$3&amp;'Funnel setup'!$K$4&amp;'Funnel setup'!$K$6,".",IF(A5657=".",1,A5657+1))</f>
        <v>.</v>
      </c>
      <c r="B5658" s="244" t="str">
        <f t="shared" si="88"/>
        <v/>
      </c>
    </row>
    <row r="5659" spans="1:2" x14ac:dyDescent="0.2">
      <c r="A5659" t="str">
        <f>IF(C5659&amp;G5659&amp;D5659&lt;&gt;'Funnel setup'!$K$3&amp;'Funnel setup'!$K$4&amp;'Funnel setup'!$K$6,".",IF(A5658=".",1,A5658+1))</f>
        <v>.</v>
      </c>
      <c r="B5659" s="244" t="str">
        <f t="shared" si="88"/>
        <v/>
      </c>
    </row>
    <row r="5660" spans="1:2" x14ac:dyDescent="0.2">
      <c r="A5660" t="str">
        <f>IF(C5660&amp;G5660&amp;D5660&lt;&gt;'Funnel setup'!$K$3&amp;'Funnel setup'!$K$4&amp;'Funnel setup'!$K$6,".",IF(A5659=".",1,A5659+1))</f>
        <v>.</v>
      </c>
      <c r="B5660" s="244" t="str">
        <f t="shared" si="88"/>
        <v/>
      </c>
    </row>
    <row r="5661" spans="1:2" x14ac:dyDescent="0.2">
      <c r="A5661" t="str">
        <f>IF(C5661&amp;G5661&amp;D5661&lt;&gt;'Funnel setup'!$K$3&amp;'Funnel setup'!$K$4&amp;'Funnel setup'!$K$6,".",IF(A5660=".",1,A5660+1))</f>
        <v>.</v>
      </c>
      <c r="B5661" s="244" t="str">
        <f t="shared" si="88"/>
        <v/>
      </c>
    </row>
    <row r="5662" spans="1:2" x14ac:dyDescent="0.2">
      <c r="A5662" t="str">
        <f>IF(C5662&amp;G5662&amp;D5662&lt;&gt;'Funnel setup'!$K$3&amp;'Funnel setup'!$K$4&amp;'Funnel setup'!$K$6,".",IF(A5661=".",1,A5661+1))</f>
        <v>.</v>
      </c>
      <c r="B5662" s="244" t="str">
        <f t="shared" si="88"/>
        <v/>
      </c>
    </row>
    <row r="5663" spans="1:2" x14ac:dyDescent="0.2">
      <c r="A5663" t="str">
        <f>IF(C5663&amp;G5663&amp;D5663&lt;&gt;'Funnel setup'!$K$3&amp;'Funnel setup'!$K$4&amp;'Funnel setup'!$K$6,".",IF(A5662=".",1,A5662+1))</f>
        <v>.</v>
      </c>
      <c r="B5663" s="244" t="str">
        <f t="shared" si="88"/>
        <v/>
      </c>
    </row>
    <row r="5664" spans="1:2" x14ac:dyDescent="0.2">
      <c r="A5664" t="str">
        <f>IF(C5664&amp;G5664&amp;D5664&lt;&gt;'Funnel setup'!$K$3&amp;'Funnel setup'!$K$4&amp;'Funnel setup'!$K$6,".",IF(A5663=".",1,A5663+1))</f>
        <v>.</v>
      </c>
      <c r="B5664" s="244" t="str">
        <f t="shared" si="88"/>
        <v/>
      </c>
    </row>
    <row r="5665" spans="1:2" x14ac:dyDescent="0.2">
      <c r="A5665" t="str">
        <f>IF(C5665&amp;G5665&amp;D5665&lt;&gt;'Funnel setup'!$K$3&amp;'Funnel setup'!$K$4&amp;'Funnel setup'!$K$6,".",IF(A5664=".",1,A5664+1))</f>
        <v>.</v>
      </c>
      <c r="B5665" s="244" t="str">
        <f t="shared" si="88"/>
        <v/>
      </c>
    </row>
    <row r="5666" spans="1:2" x14ac:dyDescent="0.2">
      <c r="A5666" t="str">
        <f>IF(C5666&amp;G5666&amp;D5666&lt;&gt;'Funnel setup'!$K$3&amp;'Funnel setup'!$K$4&amp;'Funnel setup'!$K$6,".",IF(A5665=".",1,A5665+1))</f>
        <v>.</v>
      </c>
      <c r="B5666" s="244" t="str">
        <f t="shared" si="88"/>
        <v/>
      </c>
    </row>
    <row r="5667" spans="1:2" x14ac:dyDescent="0.2">
      <c r="A5667" t="str">
        <f>IF(C5667&amp;G5667&amp;D5667&lt;&gt;'Funnel setup'!$K$3&amp;'Funnel setup'!$K$4&amp;'Funnel setup'!$K$6,".",IF(A5666=".",1,A5666+1))</f>
        <v>.</v>
      </c>
      <c r="B5667" s="244" t="str">
        <f t="shared" si="88"/>
        <v/>
      </c>
    </row>
    <row r="5668" spans="1:2" x14ac:dyDescent="0.2">
      <c r="A5668" t="str">
        <f>IF(C5668&amp;G5668&amp;D5668&lt;&gt;'Funnel setup'!$K$3&amp;'Funnel setup'!$K$4&amp;'Funnel setup'!$K$6,".",IF(A5667=".",1,A5667+1))</f>
        <v>.</v>
      </c>
      <c r="B5668" s="244" t="str">
        <f t="shared" si="88"/>
        <v/>
      </c>
    </row>
    <row r="5669" spans="1:2" x14ac:dyDescent="0.2">
      <c r="A5669" t="str">
        <f>IF(C5669&amp;G5669&amp;D5669&lt;&gt;'Funnel setup'!$K$3&amp;'Funnel setup'!$K$4&amp;'Funnel setup'!$K$6,".",IF(A5668=".",1,A5668+1))</f>
        <v>.</v>
      </c>
      <c r="B5669" s="244" t="str">
        <f t="shared" si="88"/>
        <v/>
      </c>
    </row>
    <row r="5670" spans="1:2" x14ac:dyDescent="0.2">
      <c r="A5670" t="str">
        <f>IF(C5670&amp;G5670&amp;D5670&lt;&gt;'Funnel setup'!$K$3&amp;'Funnel setup'!$K$4&amp;'Funnel setup'!$K$6,".",IF(A5669=".",1,A5669+1))</f>
        <v>.</v>
      </c>
      <c r="B5670" s="244" t="str">
        <f t="shared" si="88"/>
        <v/>
      </c>
    </row>
    <row r="5671" spans="1:2" x14ac:dyDescent="0.2">
      <c r="A5671" t="str">
        <f>IF(C5671&amp;G5671&amp;D5671&lt;&gt;'Funnel setup'!$K$3&amp;'Funnel setup'!$K$4&amp;'Funnel setup'!$K$6,".",IF(A5670=".",1,A5670+1))</f>
        <v>.</v>
      </c>
      <c r="B5671" s="244" t="str">
        <f t="shared" si="88"/>
        <v/>
      </c>
    </row>
    <row r="5672" spans="1:2" x14ac:dyDescent="0.2">
      <c r="A5672" t="str">
        <f>IF(C5672&amp;G5672&amp;D5672&lt;&gt;'Funnel setup'!$K$3&amp;'Funnel setup'!$K$4&amp;'Funnel setup'!$K$6,".",IF(A5671=".",1,A5671+1))</f>
        <v>.</v>
      </c>
      <c r="B5672" s="244" t="str">
        <f t="shared" si="88"/>
        <v/>
      </c>
    </row>
    <row r="5673" spans="1:2" x14ac:dyDescent="0.2">
      <c r="A5673" t="str">
        <f>IF(C5673&amp;G5673&amp;D5673&lt;&gt;'Funnel setup'!$K$3&amp;'Funnel setup'!$K$4&amp;'Funnel setup'!$K$6,".",IF(A5672=".",1,A5672+1))</f>
        <v>.</v>
      </c>
      <c r="B5673" s="244" t="str">
        <f t="shared" si="88"/>
        <v/>
      </c>
    </row>
    <row r="5674" spans="1:2" x14ac:dyDescent="0.2">
      <c r="A5674" t="str">
        <f>IF(C5674&amp;G5674&amp;D5674&lt;&gt;'Funnel setup'!$K$3&amp;'Funnel setup'!$K$4&amp;'Funnel setup'!$K$6,".",IF(A5673=".",1,A5673+1))</f>
        <v>.</v>
      </c>
      <c r="B5674" s="244" t="str">
        <f t="shared" si="88"/>
        <v/>
      </c>
    </row>
    <row r="5675" spans="1:2" x14ac:dyDescent="0.2">
      <c r="A5675" t="str">
        <f>IF(C5675&amp;G5675&amp;D5675&lt;&gt;'Funnel setup'!$K$3&amp;'Funnel setup'!$K$4&amp;'Funnel setup'!$K$6,".",IF(A5674=".",1,A5674+1))</f>
        <v>.</v>
      </c>
      <c r="B5675" s="244" t="str">
        <f t="shared" si="88"/>
        <v/>
      </c>
    </row>
    <row r="5676" spans="1:2" x14ac:dyDescent="0.2">
      <c r="A5676" t="str">
        <f>IF(C5676&amp;G5676&amp;D5676&lt;&gt;'Funnel setup'!$K$3&amp;'Funnel setup'!$K$4&amp;'Funnel setup'!$K$6,".",IF(A5675=".",1,A5675+1))</f>
        <v>.</v>
      </c>
      <c r="B5676" s="244" t="str">
        <f t="shared" si="88"/>
        <v/>
      </c>
    </row>
    <row r="5677" spans="1:2" x14ac:dyDescent="0.2">
      <c r="A5677" t="str">
        <f>IF(C5677&amp;G5677&amp;D5677&lt;&gt;'Funnel setup'!$K$3&amp;'Funnel setup'!$K$4&amp;'Funnel setup'!$K$6,".",IF(A5676=".",1,A5676+1))</f>
        <v>.</v>
      </c>
      <c r="B5677" s="244" t="str">
        <f t="shared" si="88"/>
        <v/>
      </c>
    </row>
    <row r="5678" spans="1:2" x14ac:dyDescent="0.2">
      <c r="A5678" t="str">
        <f>IF(C5678&amp;G5678&amp;D5678&lt;&gt;'Funnel setup'!$K$3&amp;'Funnel setup'!$K$4&amp;'Funnel setup'!$K$6,".",IF(A5677=".",1,A5677+1))</f>
        <v>.</v>
      </c>
      <c r="B5678" s="244" t="str">
        <f t="shared" si="88"/>
        <v/>
      </c>
    </row>
    <row r="5679" spans="1:2" x14ac:dyDescent="0.2">
      <c r="A5679" t="str">
        <f>IF(C5679&amp;G5679&amp;D5679&lt;&gt;'Funnel setup'!$K$3&amp;'Funnel setup'!$K$4&amp;'Funnel setup'!$K$6,".",IF(A5678=".",1,A5678+1))</f>
        <v>.</v>
      </c>
      <c r="B5679" s="244" t="str">
        <f t="shared" si="88"/>
        <v/>
      </c>
    </row>
    <row r="5680" spans="1:2" x14ac:dyDescent="0.2">
      <c r="A5680" t="str">
        <f>IF(C5680&amp;G5680&amp;D5680&lt;&gt;'Funnel setup'!$K$3&amp;'Funnel setup'!$K$4&amp;'Funnel setup'!$K$6,".",IF(A5679=".",1,A5679+1))</f>
        <v>.</v>
      </c>
      <c r="B5680" s="244" t="str">
        <f t="shared" si="88"/>
        <v/>
      </c>
    </row>
    <row r="5681" spans="1:2" x14ac:dyDescent="0.2">
      <c r="A5681" t="str">
        <f>IF(C5681&amp;G5681&amp;D5681&lt;&gt;'Funnel setup'!$K$3&amp;'Funnel setup'!$K$4&amp;'Funnel setup'!$K$6,".",IF(A5680=".",1,A5680+1))</f>
        <v>.</v>
      </c>
      <c r="B5681" s="244" t="str">
        <f t="shared" si="88"/>
        <v/>
      </c>
    </row>
    <row r="5682" spans="1:2" x14ac:dyDescent="0.2">
      <c r="A5682" t="str">
        <f>IF(C5682&amp;G5682&amp;D5682&lt;&gt;'Funnel setup'!$K$3&amp;'Funnel setup'!$K$4&amp;'Funnel setup'!$K$6,".",IF(A5681=".",1,A5681+1))</f>
        <v>.</v>
      </c>
      <c r="B5682" s="244" t="str">
        <f t="shared" si="88"/>
        <v/>
      </c>
    </row>
    <row r="5683" spans="1:2" x14ac:dyDescent="0.2">
      <c r="A5683" t="str">
        <f>IF(C5683&amp;G5683&amp;D5683&lt;&gt;'Funnel setup'!$K$3&amp;'Funnel setup'!$K$4&amp;'Funnel setup'!$K$6,".",IF(A5682=".",1,A5682+1))</f>
        <v>.</v>
      </c>
      <c r="B5683" s="244" t="str">
        <f t="shared" si="88"/>
        <v/>
      </c>
    </row>
    <row r="5684" spans="1:2" x14ac:dyDescent="0.2">
      <c r="A5684" t="str">
        <f>IF(C5684&amp;G5684&amp;D5684&lt;&gt;'Funnel setup'!$K$3&amp;'Funnel setup'!$K$4&amp;'Funnel setup'!$K$6,".",IF(A5683=".",1,A5683+1))</f>
        <v>.</v>
      </c>
      <c r="B5684" s="244" t="str">
        <f t="shared" si="88"/>
        <v/>
      </c>
    </row>
    <row r="5685" spans="1:2" x14ac:dyDescent="0.2">
      <c r="A5685" t="str">
        <f>IF(C5685&amp;G5685&amp;D5685&lt;&gt;'Funnel setup'!$K$3&amp;'Funnel setup'!$K$4&amp;'Funnel setup'!$K$6,".",IF(A5684=".",1,A5684+1))</f>
        <v>.</v>
      </c>
      <c r="B5685" s="244" t="str">
        <f t="shared" si="88"/>
        <v/>
      </c>
    </row>
    <row r="5686" spans="1:2" x14ac:dyDescent="0.2">
      <c r="A5686" t="str">
        <f>IF(C5686&amp;G5686&amp;D5686&lt;&gt;'Funnel setup'!$K$3&amp;'Funnel setup'!$K$4&amp;'Funnel setup'!$K$6,".",IF(A5685=".",1,A5685+1))</f>
        <v>.</v>
      </c>
      <c r="B5686" s="244" t="str">
        <f t="shared" si="88"/>
        <v/>
      </c>
    </row>
    <row r="5687" spans="1:2" x14ac:dyDescent="0.2">
      <c r="A5687" t="str">
        <f>IF(C5687&amp;G5687&amp;D5687&lt;&gt;'Funnel setup'!$K$3&amp;'Funnel setup'!$K$4&amp;'Funnel setup'!$K$6,".",IF(A5686=".",1,A5686+1))</f>
        <v>.</v>
      </c>
      <c r="B5687" s="244" t="str">
        <f t="shared" si="88"/>
        <v/>
      </c>
    </row>
    <row r="5688" spans="1:2" x14ac:dyDescent="0.2">
      <c r="A5688" t="str">
        <f>IF(C5688&amp;G5688&amp;D5688&lt;&gt;'Funnel setup'!$K$3&amp;'Funnel setup'!$K$4&amp;'Funnel setup'!$K$6,".",IF(A5687=".",1,A5687+1))</f>
        <v>.</v>
      </c>
      <c r="B5688" s="244" t="str">
        <f t="shared" si="88"/>
        <v/>
      </c>
    </row>
    <row r="5689" spans="1:2" x14ac:dyDescent="0.2">
      <c r="A5689" t="str">
        <f>IF(C5689&amp;G5689&amp;D5689&lt;&gt;'Funnel setup'!$K$3&amp;'Funnel setup'!$K$4&amp;'Funnel setup'!$K$6,".",IF(A5688=".",1,A5688+1))</f>
        <v>.</v>
      </c>
      <c r="B5689" s="244" t="str">
        <f t="shared" si="88"/>
        <v/>
      </c>
    </row>
    <row r="5690" spans="1:2" x14ac:dyDescent="0.2">
      <c r="A5690" t="str">
        <f>IF(C5690&amp;G5690&amp;D5690&lt;&gt;'Funnel setup'!$K$3&amp;'Funnel setup'!$K$4&amp;'Funnel setup'!$K$6,".",IF(A5689=".",1,A5689+1))</f>
        <v>.</v>
      </c>
      <c r="B5690" s="244" t="str">
        <f t="shared" si="88"/>
        <v/>
      </c>
    </row>
    <row r="5691" spans="1:2" x14ac:dyDescent="0.2">
      <c r="A5691" t="str">
        <f>IF(C5691&amp;G5691&amp;D5691&lt;&gt;'Funnel setup'!$K$3&amp;'Funnel setup'!$K$4&amp;'Funnel setup'!$K$6,".",IF(A5690=".",1,A5690+1))</f>
        <v>.</v>
      </c>
      <c r="B5691" s="244" t="str">
        <f t="shared" si="88"/>
        <v/>
      </c>
    </row>
    <row r="5692" spans="1:2" x14ac:dyDescent="0.2">
      <c r="A5692" t="str">
        <f>IF(C5692&amp;G5692&amp;D5692&lt;&gt;'Funnel setup'!$K$3&amp;'Funnel setup'!$K$4&amp;'Funnel setup'!$K$6,".",IF(A5691=".",1,A5691+1))</f>
        <v>.</v>
      </c>
      <c r="B5692" s="244" t="str">
        <f t="shared" si="88"/>
        <v/>
      </c>
    </row>
    <row r="5693" spans="1:2" x14ac:dyDescent="0.2">
      <c r="A5693" t="str">
        <f>IF(C5693&amp;G5693&amp;D5693&lt;&gt;'Funnel setup'!$K$3&amp;'Funnel setup'!$K$4&amp;'Funnel setup'!$K$6,".",IF(A5692=".",1,A5692+1))</f>
        <v>.</v>
      </c>
      <c r="B5693" s="244" t="str">
        <f t="shared" si="88"/>
        <v/>
      </c>
    </row>
    <row r="5694" spans="1:2" x14ac:dyDescent="0.2">
      <c r="A5694" t="str">
        <f>IF(C5694&amp;G5694&amp;D5694&lt;&gt;'Funnel setup'!$K$3&amp;'Funnel setup'!$K$4&amp;'Funnel setup'!$K$6,".",IF(A5693=".",1,A5693+1))</f>
        <v>.</v>
      </c>
      <c r="B5694" s="244" t="str">
        <f t="shared" si="88"/>
        <v/>
      </c>
    </row>
    <row r="5695" spans="1:2" x14ac:dyDescent="0.2">
      <c r="A5695" t="str">
        <f>IF(C5695&amp;G5695&amp;D5695&lt;&gt;'Funnel setup'!$K$3&amp;'Funnel setup'!$K$4&amp;'Funnel setup'!$K$6,".",IF(A5694=".",1,A5694+1))</f>
        <v>.</v>
      </c>
      <c r="B5695" s="244" t="str">
        <f t="shared" si="88"/>
        <v/>
      </c>
    </row>
    <row r="5696" spans="1:2" x14ac:dyDescent="0.2">
      <c r="A5696" t="str">
        <f>IF(C5696&amp;G5696&amp;D5696&lt;&gt;'Funnel setup'!$K$3&amp;'Funnel setup'!$K$4&amp;'Funnel setup'!$K$6,".",IF(A5695=".",1,A5695+1))</f>
        <v>.</v>
      </c>
      <c r="B5696" s="244" t="str">
        <f t="shared" si="88"/>
        <v/>
      </c>
    </row>
    <row r="5697" spans="1:2" x14ac:dyDescent="0.2">
      <c r="A5697" t="str">
        <f>IF(C5697&amp;G5697&amp;D5697&lt;&gt;'Funnel setup'!$K$3&amp;'Funnel setup'!$K$4&amp;'Funnel setup'!$K$6,".",IF(A5696=".",1,A5696+1))</f>
        <v>.</v>
      </c>
      <c r="B5697" s="244" t="str">
        <f t="shared" si="88"/>
        <v/>
      </c>
    </row>
    <row r="5698" spans="1:2" x14ac:dyDescent="0.2">
      <c r="A5698" t="str">
        <f>IF(C5698&amp;G5698&amp;D5698&lt;&gt;'Funnel setup'!$K$3&amp;'Funnel setup'!$K$4&amp;'Funnel setup'!$K$6,".",IF(A5697=".",1,A5697+1))</f>
        <v>.</v>
      </c>
      <c r="B5698" s="244" t="str">
        <f t="shared" ref="B5698:B5761" si="89">C5698&amp;D5698&amp;F5698&amp;G5698</f>
        <v/>
      </c>
    </row>
    <row r="5699" spans="1:2" x14ac:dyDescent="0.2">
      <c r="A5699" t="str">
        <f>IF(C5699&amp;G5699&amp;D5699&lt;&gt;'Funnel setup'!$K$3&amp;'Funnel setup'!$K$4&amp;'Funnel setup'!$K$6,".",IF(A5698=".",1,A5698+1))</f>
        <v>.</v>
      </c>
      <c r="B5699" s="244" t="str">
        <f t="shared" si="89"/>
        <v/>
      </c>
    </row>
    <row r="5700" spans="1:2" x14ac:dyDescent="0.2">
      <c r="A5700" t="str">
        <f>IF(C5700&amp;G5700&amp;D5700&lt;&gt;'Funnel setup'!$K$3&amp;'Funnel setup'!$K$4&amp;'Funnel setup'!$K$6,".",IF(A5699=".",1,A5699+1))</f>
        <v>.</v>
      </c>
      <c r="B5700" s="244" t="str">
        <f t="shared" si="89"/>
        <v/>
      </c>
    </row>
    <row r="5701" spans="1:2" x14ac:dyDescent="0.2">
      <c r="A5701" t="str">
        <f>IF(C5701&amp;G5701&amp;D5701&lt;&gt;'Funnel setup'!$K$3&amp;'Funnel setup'!$K$4&amp;'Funnel setup'!$K$6,".",IF(A5700=".",1,A5700+1))</f>
        <v>.</v>
      </c>
      <c r="B5701" s="244" t="str">
        <f t="shared" si="89"/>
        <v/>
      </c>
    </row>
    <row r="5702" spans="1:2" x14ac:dyDescent="0.2">
      <c r="A5702" t="str">
        <f>IF(C5702&amp;G5702&amp;D5702&lt;&gt;'Funnel setup'!$K$3&amp;'Funnel setup'!$K$4&amp;'Funnel setup'!$K$6,".",IF(A5701=".",1,A5701+1))</f>
        <v>.</v>
      </c>
      <c r="B5702" s="244" t="str">
        <f t="shared" si="89"/>
        <v/>
      </c>
    </row>
    <row r="5703" spans="1:2" x14ac:dyDescent="0.2">
      <c r="A5703" t="str">
        <f>IF(C5703&amp;G5703&amp;D5703&lt;&gt;'Funnel setup'!$K$3&amp;'Funnel setup'!$K$4&amp;'Funnel setup'!$K$6,".",IF(A5702=".",1,A5702+1))</f>
        <v>.</v>
      </c>
      <c r="B5703" s="244" t="str">
        <f t="shared" si="89"/>
        <v/>
      </c>
    </row>
    <row r="5704" spans="1:2" x14ac:dyDescent="0.2">
      <c r="A5704" t="str">
        <f>IF(C5704&amp;G5704&amp;D5704&lt;&gt;'Funnel setup'!$K$3&amp;'Funnel setup'!$K$4&amp;'Funnel setup'!$K$6,".",IF(A5703=".",1,A5703+1))</f>
        <v>.</v>
      </c>
      <c r="B5704" s="244" t="str">
        <f t="shared" si="89"/>
        <v/>
      </c>
    </row>
    <row r="5705" spans="1:2" x14ac:dyDescent="0.2">
      <c r="A5705" t="str">
        <f>IF(C5705&amp;G5705&amp;D5705&lt;&gt;'Funnel setup'!$K$3&amp;'Funnel setup'!$K$4&amp;'Funnel setup'!$K$6,".",IF(A5704=".",1,A5704+1))</f>
        <v>.</v>
      </c>
      <c r="B5705" s="244" t="str">
        <f t="shared" si="89"/>
        <v/>
      </c>
    </row>
    <row r="5706" spans="1:2" x14ac:dyDescent="0.2">
      <c r="A5706" t="str">
        <f>IF(C5706&amp;G5706&amp;D5706&lt;&gt;'Funnel setup'!$K$3&amp;'Funnel setup'!$K$4&amp;'Funnel setup'!$K$6,".",IF(A5705=".",1,A5705+1))</f>
        <v>.</v>
      </c>
      <c r="B5706" s="244" t="str">
        <f t="shared" si="89"/>
        <v/>
      </c>
    </row>
    <row r="5707" spans="1:2" x14ac:dyDescent="0.2">
      <c r="A5707" t="str">
        <f>IF(C5707&amp;G5707&amp;D5707&lt;&gt;'Funnel setup'!$K$3&amp;'Funnel setup'!$K$4&amp;'Funnel setup'!$K$6,".",IF(A5706=".",1,A5706+1))</f>
        <v>.</v>
      </c>
      <c r="B5707" s="244" t="str">
        <f t="shared" si="89"/>
        <v/>
      </c>
    </row>
    <row r="5708" spans="1:2" x14ac:dyDescent="0.2">
      <c r="A5708" t="str">
        <f>IF(C5708&amp;G5708&amp;D5708&lt;&gt;'Funnel setup'!$K$3&amp;'Funnel setup'!$K$4&amp;'Funnel setup'!$K$6,".",IF(A5707=".",1,A5707+1))</f>
        <v>.</v>
      </c>
      <c r="B5708" s="244" t="str">
        <f t="shared" si="89"/>
        <v/>
      </c>
    </row>
    <row r="5709" spans="1:2" x14ac:dyDescent="0.2">
      <c r="A5709" t="str">
        <f>IF(C5709&amp;G5709&amp;D5709&lt;&gt;'Funnel setup'!$K$3&amp;'Funnel setup'!$K$4&amp;'Funnel setup'!$K$6,".",IF(A5708=".",1,A5708+1))</f>
        <v>.</v>
      </c>
      <c r="B5709" s="244" t="str">
        <f t="shared" si="89"/>
        <v/>
      </c>
    </row>
    <row r="5710" spans="1:2" x14ac:dyDescent="0.2">
      <c r="A5710" t="str">
        <f>IF(C5710&amp;G5710&amp;D5710&lt;&gt;'Funnel setup'!$K$3&amp;'Funnel setup'!$K$4&amp;'Funnel setup'!$K$6,".",IF(A5709=".",1,A5709+1))</f>
        <v>.</v>
      </c>
      <c r="B5710" s="244" t="str">
        <f t="shared" si="89"/>
        <v/>
      </c>
    </row>
    <row r="5711" spans="1:2" x14ac:dyDescent="0.2">
      <c r="A5711" t="str">
        <f>IF(C5711&amp;G5711&amp;D5711&lt;&gt;'Funnel setup'!$K$3&amp;'Funnel setup'!$K$4&amp;'Funnel setup'!$K$6,".",IF(A5710=".",1,A5710+1))</f>
        <v>.</v>
      </c>
      <c r="B5711" s="244" t="str">
        <f t="shared" si="89"/>
        <v/>
      </c>
    </row>
    <row r="5712" spans="1:2" x14ac:dyDescent="0.2">
      <c r="A5712" t="str">
        <f>IF(C5712&amp;G5712&amp;D5712&lt;&gt;'Funnel setup'!$K$3&amp;'Funnel setup'!$K$4&amp;'Funnel setup'!$K$6,".",IF(A5711=".",1,A5711+1))</f>
        <v>.</v>
      </c>
      <c r="B5712" s="244" t="str">
        <f t="shared" si="89"/>
        <v/>
      </c>
    </row>
    <row r="5713" spans="1:2" x14ac:dyDescent="0.2">
      <c r="A5713" t="str">
        <f>IF(C5713&amp;G5713&amp;D5713&lt;&gt;'Funnel setup'!$K$3&amp;'Funnel setup'!$K$4&amp;'Funnel setup'!$K$6,".",IF(A5712=".",1,A5712+1))</f>
        <v>.</v>
      </c>
      <c r="B5713" s="244" t="str">
        <f t="shared" si="89"/>
        <v/>
      </c>
    </row>
    <row r="5714" spans="1:2" x14ac:dyDescent="0.2">
      <c r="A5714" t="str">
        <f>IF(C5714&amp;G5714&amp;D5714&lt;&gt;'Funnel setup'!$K$3&amp;'Funnel setup'!$K$4&amp;'Funnel setup'!$K$6,".",IF(A5713=".",1,A5713+1))</f>
        <v>.</v>
      </c>
      <c r="B5714" s="244" t="str">
        <f t="shared" si="89"/>
        <v/>
      </c>
    </row>
    <row r="5715" spans="1:2" x14ac:dyDescent="0.2">
      <c r="A5715" t="str">
        <f>IF(C5715&amp;G5715&amp;D5715&lt;&gt;'Funnel setup'!$K$3&amp;'Funnel setup'!$K$4&amp;'Funnel setup'!$K$6,".",IF(A5714=".",1,A5714+1))</f>
        <v>.</v>
      </c>
      <c r="B5715" s="244" t="str">
        <f t="shared" si="89"/>
        <v/>
      </c>
    </row>
    <row r="5716" spans="1:2" x14ac:dyDescent="0.2">
      <c r="A5716" t="str">
        <f>IF(C5716&amp;G5716&amp;D5716&lt;&gt;'Funnel setup'!$K$3&amp;'Funnel setup'!$K$4&amp;'Funnel setup'!$K$6,".",IF(A5715=".",1,A5715+1))</f>
        <v>.</v>
      </c>
      <c r="B5716" s="244" t="str">
        <f t="shared" si="89"/>
        <v/>
      </c>
    </row>
    <row r="5717" spans="1:2" x14ac:dyDescent="0.2">
      <c r="A5717" t="str">
        <f>IF(C5717&amp;G5717&amp;D5717&lt;&gt;'Funnel setup'!$K$3&amp;'Funnel setup'!$K$4&amp;'Funnel setup'!$K$6,".",IF(A5716=".",1,A5716+1))</f>
        <v>.</v>
      </c>
      <c r="B5717" s="244" t="str">
        <f t="shared" si="89"/>
        <v/>
      </c>
    </row>
    <row r="5718" spans="1:2" x14ac:dyDescent="0.2">
      <c r="A5718" t="str">
        <f>IF(C5718&amp;G5718&amp;D5718&lt;&gt;'Funnel setup'!$K$3&amp;'Funnel setup'!$K$4&amp;'Funnel setup'!$K$6,".",IF(A5717=".",1,A5717+1))</f>
        <v>.</v>
      </c>
      <c r="B5718" s="244" t="str">
        <f t="shared" si="89"/>
        <v/>
      </c>
    </row>
    <row r="5719" spans="1:2" x14ac:dyDescent="0.2">
      <c r="A5719" t="str">
        <f>IF(C5719&amp;G5719&amp;D5719&lt;&gt;'Funnel setup'!$K$3&amp;'Funnel setup'!$K$4&amp;'Funnel setup'!$K$6,".",IF(A5718=".",1,A5718+1))</f>
        <v>.</v>
      </c>
      <c r="B5719" s="244" t="str">
        <f t="shared" si="89"/>
        <v/>
      </c>
    </row>
    <row r="5720" spans="1:2" x14ac:dyDescent="0.2">
      <c r="A5720" t="str">
        <f>IF(C5720&amp;G5720&amp;D5720&lt;&gt;'Funnel setup'!$K$3&amp;'Funnel setup'!$K$4&amp;'Funnel setup'!$K$6,".",IF(A5719=".",1,A5719+1))</f>
        <v>.</v>
      </c>
      <c r="B5720" s="244" t="str">
        <f t="shared" si="89"/>
        <v/>
      </c>
    </row>
    <row r="5721" spans="1:2" x14ac:dyDescent="0.2">
      <c r="A5721" t="str">
        <f>IF(C5721&amp;G5721&amp;D5721&lt;&gt;'Funnel setup'!$K$3&amp;'Funnel setup'!$K$4&amp;'Funnel setup'!$K$6,".",IF(A5720=".",1,A5720+1))</f>
        <v>.</v>
      </c>
      <c r="B5721" s="244" t="str">
        <f t="shared" si="89"/>
        <v/>
      </c>
    </row>
    <row r="5722" spans="1:2" x14ac:dyDescent="0.2">
      <c r="A5722" t="str">
        <f>IF(C5722&amp;G5722&amp;D5722&lt;&gt;'Funnel setup'!$K$3&amp;'Funnel setup'!$K$4&amp;'Funnel setup'!$K$6,".",IF(A5721=".",1,A5721+1))</f>
        <v>.</v>
      </c>
      <c r="B5722" s="244" t="str">
        <f t="shared" si="89"/>
        <v/>
      </c>
    </row>
    <row r="5723" spans="1:2" x14ac:dyDescent="0.2">
      <c r="A5723" t="str">
        <f>IF(C5723&amp;G5723&amp;D5723&lt;&gt;'Funnel setup'!$K$3&amp;'Funnel setup'!$K$4&amp;'Funnel setup'!$K$6,".",IF(A5722=".",1,A5722+1))</f>
        <v>.</v>
      </c>
      <c r="B5723" s="244" t="str">
        <f t="shared" si="89"/>
        <v/>
      </c>
    </row>
    <row r="5724" spans="1:2" x14ac:dyDescent="0.2">
      <c r="A5724" t="str">
        <f>IF(C5724&amp;G5724&amp;D5724&lt;&gt;'Funnel setup'!$K$3&amp;'Funnel setup'!$K$4&amp;'Funnel setup'!$K$6,".",IF(A5723=".",1,A5723+1))</f>
        <v>.</v>
      </c>
      <c r="B5724" s="244" t="str">
        <f t="shared" si="89"/>
        <v/>
      </c>
    </row>
    <row r="5725" spans="1:2" x14ac:dyDescent="0.2">
      <c r="A5725" t="str">
        <f>IF(C5725&amp;G5725&amp;D5725&lt;&gt;'Funnel setup'!$K$3&amp;'Funnel setup'!$K$4&amp;'Funnel setup'!$K$6,".",IF(A5724=".",1,A5724+1))</f>
        <v>.</v>
      </c>
      <c r="B5725" s="244" t="str">
        <f t="shared" si="89"/>
        <v/>
      </c>
    </row>
    <row r="5726" spans="1:2" x14ac:dyDescent="0.2">
      <c r="A5726" t="str">
        <f>IF(C5726&amp;G5726&amp;D5726&lt;&gt;'Funnel setup'!$K$3&amp;'Funnel setup'!$K$4&amp;'Funnel setup'!$K$6,".",IF(A5725=".",1,A5725+1))</f>
        <v>.</v>
      </c>
      <c r="B5726" s="244" t="str">
        <f t="shared" si="89"/>
        <v/>
      </c>
    </row>
    <row r="5727" spans="1:2" x14ac:dyDescent="0.2">
      <c r="A5727" t="str">
        <f>IF(C5727&amp;G5727&amp;D5727&lt;&gt;'Funnel setup'!$K$3&amp;'Funnel setup'!$K$4&amp;'Funnel setup'!$K$6,".",IF(A5726=".",1,A5726+1))</f>
        <v>.</v>
      </c>
      <c r="B5727" s="244" t="str">
        <f t="shared" si="89"/>
        <v/>
      </c>
    </row>
    <row r="5728" spans="1:2" x14ac:dyDescent="0.2">
      <c r="A5728" t="str">
        <f>IF(C5728&amp;G5728&amp;D5728&lt;&gt;'Funnel setup'!$K$3&amp;'Funnel setup'!$K$4&amp;'Funnel setup'!$K$6,".",IF(A5727=".",1,A5727+1))</f>
        <v>.</v>
      </c>
      <c r="B5728" s="244" t="str">
        <f t="shared" si="89"/>
        <v/>
      </c>
    </row>
    <row r="5729" spans="1:2" x14ac:dyDescent="0.2">
      <c r="A5729" t="str">
        <f>IF(C5729&amp;G5729&amp;D5729&lt;&gt;'Funnel setup'!$K$3&amp;'Funnel setup'!$K$4&amp;'Funnel setup'!$K$6,".",IF(A5728=".",1,A5728+1))</f>
        <v>.</v>
      </c>
      <c r="B5729" s="244" t="str">
        <f t="shared" si="89"/>
        <v/>
      </c>
    </row>
    <row r="5730" spans="1:2" x14ac:dyDescent="0.2">
      <c r="A5730" t="str">
        <f>IF(C5730&amp;G5730&amp;D5730&lt;&gt;'Funnel setup'!$K$3&amp;'Funnel setup'!$K$4&amp;'Funnel setup'!$K$6,".",IF(A5729=".",1,A5729+1))</f>
        <v>.</v>
      </c>
      <c r="B5730" s="244" t="str">
        <f t="shared" si="89"/>
        <v/>
      </c>
    </row>
    <row r="5731" spans="1:2" x14ac:dyDescent="0.2">
      <c r="A5731" t="str">
        <f>IF(C5731&amp;G5731&amp;D5731&lt;&gt;'Funnel setup'!$K$3&amp;'Funnel setup'!$K$4&amp;'Funnel setup'!$K$6,".",IF(A5730=".",1,A5730+1))</f>
        <v>.</v>
      </c>
      <c r="B5731" s="244" t="str">
        <f t="shared" si="89"/>
        <v/>
      </c>
    </row>
    <row r="5732" spans="1:2" x14ac:dyDescent="0.2">
      <c r="A5732" t="str">
        <f>IF(C5732&amp;G5732&amp;D5732&lt;&gt;'Funnel setup'!$K$3&amp;'Funnel setup'!$K$4&amp;'Funnel setup'!$K$6,".",IF(A5731=".",1,A5731+1))</f>
        <v>.</v>
      </c>
      <c r="B5732" s="244" t="str">
        <f t="shared" si="89"/>
        <v/>
      </c>
    </row>
    <row r="5733" spans="1:2" x14ac:dyDescent="0.2">
      <c r="A5733" t="str">
        <f>IF(C5733&amp;G5733&amp;D5733&lt;&gt;'Funnel setup'!$K$3&amp;'Funnel setup'!$K$4&amp;'Funnel setup'!$K$6,".",IF(A5732=".",1,A5732+1))</f>
        <v>.</v>
      </c>
      <c r="B5733" s="244" t="str">
        <f t="shared" si="89"/>
        <v/>
      </c>
    </row>
    <row r="5734" spans="1:2" x14ac:dyDescent="0.2">
      <c r="A5734" t="str">
        <f>IF(C5734&amp;G5734&amp;D5734&lt;&gt;'Funnel setup'!$K$3&amp;'Funnel setup'!$K$4&amp;'Funnel setup'!$K$6,".",IF(A5733=".",1,A5733+1))</f>
        <v>.</v>
      </c>
      <c r="B5734" s="244" t="str">
        <f t="shared" si="89"/>
        <v/>
      </c>
    </row>
    <row r="5735" spans="1:2" x14ac:dyDescent="0.2">
      <c r="A5735" t="str">
        <f>IF(C5735&amp;G5735&amp;D5735&lt;&gt;'Funnel setup'!$K$3&amp;'Funnel setup'!$K$4&amp;'Funnel setup'!$K$6,".",IF(A5734=".",1,A5734+1))</f>
        <v>.</v>
      </c>
      <c r="B5735" s="244" t="str">
        <f t="shared" si="89"/>
        <v/>
      </c>
    </row>
    <row r="5736" spans="1:2" x14ac:dyDescent="0.2">
      <c r="A5736" t="str">
        <f>IF(C5736&amp;G5736&amp;D5736&lt;&gt;'Funnel setup'!$K$3&amp;'Funnel setup'!$K$4&amp;'Funnel setup'!$K$6,".",IF(A5735=".",1,A5735+1))</f>
        <v>.</v>
      </c>
      <c r="B5736" s="244" t="str">
        <f t="shared" si="89"/>
        <v/>
      </c>
    </row>
    <row r="5737" spans="1:2" x14ac:dyDescent="0.2">
      <c r="A5737" t="str">
        <f>IF(C5737&amp;G5737&amp;D5737&lt;&gt;'Funnel setup'!$K$3&amp;'Funnel setup'!$K$4&amp;'Funnel setup'!$K$6,".",IF(A5736=".",1,A5736+1))</f>
        <v>.</v>
      </c>
      <c r="B5737" s="244" t="str">
        <f t="shared" si="89"/>
        <v/>
      </c>
    </row>
    <row r="5738" spans="1:2" x14ac:dyDescent="0.2">
      <c r="A5738" t="str">
        <f>IF(C5738&amp;G5738&amp;D5738&lt;&gt;'Funnel setup'!$K$3&amp;'Funnel setup'!$K$4&amp;'Funnel setup'!$K$6,".",IF(A5737=".",1,A5737+1))</f>
        <v>.</v>
      </c>
      <c r="B5738" s="244" t="str">
        <f t="shared" si="89"/>
        <v/>
      </c>
    </row>
    <row r="5739" spans="1:2" x14ac:dyDescent="0.2">
      <c r="A5739" t="str">
        <f>IF(C5739&amp;G5739&amp;D5739&lt;&gt;'Funnel setup'!$K$3&amp;'Funnel setup'!$K$4&amp;'Funnel setup'!$K$6,".",IF(A5738=".",1,A5738+1))</f>
        <v>.</v>
      </c>
      <c r="B5739" s="244" t="str">
        <f t="shared" si="89"/>
        <v/>
      </c>
    </row>
    <row r="5740" spans="1:2" x14ac:dyDescent="0.2">
      <c r="A5740" t="str">
        <f>IF(C5740&amp;G5740&amp;D5740&lt;&gt;'Funnel setup'!$K$3&amp;'Funnel setup'!$K$4&amp;'Funnel setup'!$K$6,".",IF(A5739=".",1,A5739+1))</f>
        <v>.</v>
      </c>
      <c r="B5740" s="244" t="str">
        <f t="shared" si="89"/>
        <v/>
      </c>
    </row>
    <row r="5741" spans="1:2" x14ac:dyDescent="0.2">
      <c r="A5741" t="str">
        <f>IF(C5741&amp;G5741&amp;D5741&lt;&gt;'Funnel setup'!$K$3&amp;'Funnel setup'!$K$4&amp;'Funnel setup'!$K$6,".",IF(A5740=".",1,A5740+1))</f>
        <v>.</v>
      </c>
      <c r="B5741" s="244" t="str">
        <f t="shared" si="89"/>
        <v/>
      </c>
    </row>
    <row r="5742" spans="1:2" x14ac:dyDescent="0.2">
      <c r="A5742" t="str">
        <f>IF(C5742&amp;G5742&amp;D5742&lt;&gt;'Funnel setup'!$K$3&amp;'Funnel setup'!$K$4&amp;'Funnel setup'!$K$6,".",IF(A5741=".",1,A5741+1))</f>
        <v>.</v>
      </c>
      <c r="B5742" s="244" t="str">
        <f t="shared" si="89"/>
        <v/>
      </c>
    </row>
    <row r="5743" spans="1:2" x14ac:dyDescent="0.2">
      <c r="A5743" t="str">
        <f>IF(C5743&amp;G5743&amp;D5743&lt;&gt;'Funnel setup'!$K$3&amp;'Funnel setup'!$K$4&amp;'Funnel setup'!$K$6,".",IF(A5742=".",1,A5742+1))</f>
        <v>.</v>
      </c>
      <c r="B5743" s="244" t="str">
        <f t="shared" si="89"/>
        <v/>
      </c>
    </row>
    <row r="5744" spans="1:2" x14ac:dyDescent="0.2">
      <c r="A5744" t="str">
        <f>IF(C5744&amp;G5744&amp;D5744&lt;&gt;'Funnel setup'!$K$3&amp;'Funnel setup'!$K$4&amp;'Funnel setup'!$K$6,".",IF(A5743=".",1,A5743+1))</f>
        <v>.</v>
      </c>
      <c r="B5744" s="244" t="str">
        <f t="shared" si="89"/>
        <v/>
      </c>
    </row>
    <row r="5745" spans="1:2" x14ac:dyDescent="0.2">
      <c r="A5745" t="str">
        <f>IF(C5745&amp;G5745&amp;D5745&lt;&gt;'Funnel setup'!$K$3&amp;'Funnel setup'!$K$4&amp;'Funnel setup'!$K$6,".",IF(A5744=".",1,A5744+1))</f>
        <v>.</v>
      </c>
      <c r="B5745" s="244" t="str">
        <f t="shared" si="89"/>
        <v/>
      </c>
    </row>
    <row r="5746" spans="1:2" x14ac:dyDescent="0.2">
      <c r="A5746" t="str">
        <f>IF(C5746&amp;G5746&amp;D5746&lt;&gt;'Funnel setup'!$K$3&amp;'Funnel setup'!$K$4&amp;'Funnel setup'!$K$6,".",IF(A5745=".",1,A5745+1))</f>
        <v>.</v>
      </c>
      <c r="B5746" s="244" t="str">
        <f t="shared" si="89"/>
        <v/>
      </c>
    </row>
    <row r="5747" spans="1:2" x14ac:dyDescent="0.2">
      <c r="A5747" t="str">
        <f>IF(C5747&amp;G5747&amp;D5747&lt;&gt;'Funnel setup'!$K$3&amp;'Funnel setup'!$K$4&amp;'Funnel setup'!$K$6,".",IF(A5746=".",1,A5746+1))</f>
        <v>.</v>
      </c>
      <c r="B5747" s="244" t="str">
        <f t="shared" si="89"/>
        <v/>
      </c>
    </row>
    <row r="5748" spans="1:2" x14ac:dyDescent="0.2">
      <c r="A5748" t="str">
        <f>IF(C5748&amp;G5748&amp;D5748&lt;&gt;'Funnel setup'!$K$3&amp;'Funnel setup'!$K$4&amp;'Funnel setup'!$K$6,".",IF(A5747=".",1,A5747+1))</f>
        <v>.</v>
      </c>
      <c r="B5748" s="244" t="str">
        <f t="shared" si="89"/>
        <v/>
      </c>
    </row>
    <row r="5749" spans="1:2" x14ac:dyDescent="0.2">
      <c r="A5749" t="str">
        <f>IF(C5749&amp;G5749&amp;D5749&lt;&gt;'Funnel setup'!$K$3&amp;'Funnel setup'!$K$4&amp;'Funnel setup'!$K$6,".",IF(A5748=".",1,A5748+1))</f>
        <v>.</v>
      </c>
      <c r="B5749" s="244" t="str">
        <f t="shared" si="89"/>
        <v/>
      </c>
    </row>
    <row r="5750" spans="1:2" x14ac:dyDescent="0.2">
      <c r="A5750" t="str">
        <f>IF(C5750&amp;G5750&amp;D5750&lt;&gt;'Funnel setup'!$K$3&amp;'Funnel setup'!$K$4&amp;'Funnel setup'!$K$6,".",IF(A5749=".",1,A5749+1))</f>
        <v>.</v>
      </c>
      <c r="B5750" s="244" t="str">
        <f t="shared" si="89"/>
        <v/>
      </c>
    </row>
    <row r="5751" spans="1:2" x14ac:dyDescent="0.2">
      <c r="A5751" t="str">
        <f>IF(C5751&amp;G5751&amp;D5751&lt;&gt;'Funnel setup'!$K$3&amp;'Funnel setup'!$K$4&amp;'Funnel setup'!$K$6,".",IF(A5750=".",1,A5750+1))</f>
        <v>.</v>
      </c>
      <c r="B5751" s="244" t="str">
        <f t="shared" si="89"/>
        <v/>
      </c>
    </row>
    <row r="5752" spans="1:2" x14ac:dyDescent="0.2">
      <c r="A5752" t="str">
        <f>IF(C5752&amp;G5752&amp;D5752&lt;&gt;'Funnel setup'!$K$3&amp;'Funnel setup'!$K$4&amp;'Funnel setup'!$K$6,".",IF(A5751=".",1,A5751+1))</f>
        <v>.</v>
      </c>
      <c r="B5752" s="244" t="str">
        <f t="shared" si="89"/>
        <v/>
      </c>
    </row>
    <row r="5753" spans="1:2" x14ac:dyDescent="0.2">
      <c r="A5753" t="str">
        <f>IF(C5753&amp;G5753&amp;D5753&lt;&gt;'Funnel setup'!$K$3&amp;'Funnel setup'!$K$4&amp;'Funnel setup'!$K$6,".",IF(A5752=".",1,A5752+1))</f>
        <v>.</v>
      </c>
      <c r="B5753" s="244" t="str">
        <f t="shared" si="89"/>
        <v/>
      </c>
    </row>
    <row r="5754" spans="1:2" x14ac:dyDescent="0.2">
      <c r="A5754" t="str">
        <f>IF(C5754&amp;G5754&amp;D5754&lt;&gt;'Funnel setup'!$K$3&amp;'Funnel setup'!$K$4&amp;'Funnel setup'!$K$6,".",IF(A5753=".",1,A5753+1))</f>
        <v>.</v>
      </c>
      <c r="B5754" s="244" t="str">
        <f t="shared" si="89"/>
        <v/>
      </c>
    </row>
    <row r="5755" spans="1:2" x14ac:dyDescent="0.2">
      <c r="A5755" t="str">
        <f>IF(C5755&amp;G5755&amp;D5755&lt;&gt;'Funnel setup'!$K$3&amp;'Funnel setup'!$K$4&amp;'Funnel setup'!$K$6,".",IF(A5754=".",1,A5754+1))</f>
        <v>.</v>
      </c>
      <c r="B5755" s="244" t="str">
        <f t="shared" si="89"/>
        <v/>
      </c>
    </row>
    <row r="5756" spans="1:2" x14ac:dyDescent="0.2">
      <c r="A5756" t="str">
        <f>IF(C5756&amp;G5756&amp;D5756&lt;&gt;'Funnel setup'!$K$3&amp;'Funnel setup'!$K$4&amp;'Funnel setup'!$K$6,".",IF(A5755=".",1,A5755+1))</f>
        <v>.</v>
      </c>
      <c r="B5756" s="244" t="str">
        <f t="shared" si="89"/>
        <v/>
      </c>
    </row>
    <row r="5757" spans="1:2" x14ac:dyDescent="0.2">
      <c r="A5757" t="str">
        <f>IF(C5757&amp;G5757&amp;D5757&lt;&gt;'Funnel setup'!$K$3&amp;'Funnel setup'!$K$4&amp;'Funnel setup'!$K$6,".",IF(A5756=".",1,A5756+1))</f>
        <v>.</v>
      </c>
      <c r="B5757" s="244" t="str">
        <f t="shared" si="89"/>
        <v/>
      </c>
    </row>
    <row r="5758" spans="1:2" x14ac:dyDescent="0.2">
      <c r="A5758" t="str">
        <f>IF(C5758&amp;G5758&amp;D5758&lt;&gt;'Funnel setup'!$K$3&amp;'Funnel setup'!$K$4&amp;'Funnel setup'!$K$6,".",IF(A5757=".",1,A5757+1))</f>
        <v>.</v>
      </c>
      <c r="B5758" s="244" t="str">
        <f t="shared" si="89"/>
        <v/>
      </c>
    </row>
    <row r="5759" spans="1:2" x14ac:dyDescent="0.2">
      <c r="A5759" t="str">
        <f>IF(C5759&amp;G5759&amp;D5759&lt;&gt;'Funnel setup'!$K$3&amp;'Funnel setup'!$K$4&amp;'Funnel setup'!$K$6,".",IF(A5758=".",1,A5758+1))</f>
        <v>.</v>
      </c>
      <c r="B5759" s="244" t="str">
        <f t="shared" si="89"/>
        <v/>
      </c>
    </row>
    <row r="5760" spans="1:2" x14ac:dyDescent="0.2">
      <c r="A5760" t="str">
        <f>IF(C5760&amp;G5760&amp;D5760&lt;&gt;'Funnel setup'!$K$3&amp;'Funnel setup'!$K$4&amp;'Funnel setup'!$K$6,".",IF(A5759=".",1,A5759+1))</f>
        <v>.</v>
      </c>
      <c r="B5760" s="244" t="str">
        <f t="shared" si="89"/>
        <v/>
      </c>
    </row>
    <row r="5761" spans="1:2" x14ac:dyDescent="0.2">
      <c r="A5761" t="str">
        <f>IF(C5761&amp;G5761&amp;D5761&lt;&gt;'Funnel setup'!$K$3&amp;'Funnel setup'!$K$4&amp;'Funnel setup'!$K$6,".",IF(A5760=".",1,A5760+1))</f>
        <v>.</v>
      </c>
      <c r="B5761" s="244" t="str">
        <f t="shared" si="89"/>
        <v/>
      </c>
    </row>
    <row r="5762" spans="1:2" x14ac:dyDescent="0.2">
      <c r="A5762" t="str">
        <f>IF(C5762&amp;G5762&amp;D5762&lt;&gt;'Funnel setup'!$K$3&amp;'Funnel setup'!$K$4&amp;'Funnel setup'!$K$6,".",IF(A5761=".",1,A5761+1))</f>
        <v>.</v>
      </c>
      <c r="B5762" s="244" t="str">
        <f t="shared" ref="B5762:B5825" si="90">C5762&amp;D5762&amp;F5762&amp;G5762</f>
        <v/>
      </c>
    </row>
    <row r="5763" spans="1:2" x14ac:dyDescent="0.2">
      <c r="A5763" t="str">
        <f>IF(C5763&amp;G5763&amp;D5763&lt;&gt;'Funnel setup'!$K$3&amp;'Funnel setup'!$K$4&amp;'Funnel setup'!$K$6,".",IF(A5762=".",1,A5762+1))</f>
        <v>.</v>
      </c>
      <c r="B5763" s="244" t="str">
        <f t="shared" si="90"/>
        <v/>
      </c>
    </row>
    <row r="5764" spans="1:2" x14ac:dyDescent="0.2">
      <c r="A5764" t="str">
        <f>IF(C5764&amp;G5764&amp;D5764&lt;&gt;'Funnel setup'!$K$3&amp;'Funnel setup'!$K$4&amp;'Funnel setup'!$K$6,".",IF(A5763=".",1,A5763+1))</f>
        <v>.</v>
      </c>
      <c r="B5764" s="244" t="str">
        <f t="shared" si="90"/>
        <v/>
      </c>
    </row>
    <row r="5765" spans="1:2" x14ac:dyDescent="0.2">
      <c r="A5765" t="str">
        <f>IF(C5765&amp;G5765&amp;D5765&lt;&gt;'Funnel setup'!$K$3&amp;'Funnel setup'!$K$4&amp;'Funnel setup'!$K$6,".",IF(A5764=".",1,A5764+1))</f>
        <v>.</v>
      </c>
      <c r="B5765" s="244" t="str">
        <f t="shared" si="90"/>
        <v/>
      </c>
    </row>
    <row r="5766" spans="1:2" x14ac:dyDescent="0.2">
      <c r="A5766" t="str">
        <f>IF(C5766&amp;G5766&amp;D5766&lt;&gt;'Funnel setup'!$K$3&amp;'Funnel setup'!$K$4&amp;'Funnel setup'!$K$6,".",IF(A5765=".",1,A5765+1))</f>
        <v>.</v>
      </c>
      <c r="B5766" s="244" t="str">
        <f t="shared" si="90"/>
        <v/>
      </c>
    </row>
    <row r="5767" spans="1:2" x14ac:dyDescent="0.2">
      <c r="A5767" t="str">
        <f>IF(C5767&amp;G5767&amp;D5767&lt;&gt;'Funnel setup'!$K$3&amp;'Funnel setup'!$K$4&amp;'Funnel setup'!$K$6,".",IF(A5766=".",1,A5766+1))</f>
        <v>.</v>
      </c>
      <c r="B5767" s="244" t="str">
        <f t="shared" si="90"/>
        <v/>
      </c>
    </row>
    <row r="5768" spans="1:2" x14ac:dyDescent="0.2">
      <c r="A5768" t="str">
        <f>IF(C5768&amp;G5768&amp;D5768&lt;&gt;'Funnel setup'!$K$3&amp;'Funnel setup'!$K$4&amp;'Funnel setup'!$K$6,".",IF(A5767=".",1,A5767+1))</f>
        <v>.</v>
      </c>
      <c r="B5768" s="244" t="str">
        <f t="shared" si="90"/>
        <v/>
      </c>
    </row>
    <row r="5769" spans="1:2" x14ac:dyDescent="0.2">
      <c r="A5769" t="str">
        <f>IF(C5769&amp;G5769&amp;D5769&lt;&gt;'Funnel setup'!$K$3&amp;'Funnel setup'!$K$4&amp;'Funnel setup'!$K$6,".",IF(A5768=".",1,A5768+1))</f>
        <v>.</v>
      </c>
      <c r="B5769" s="244" t="str">
        <f t="shared" si="90"/>
        <v/>
      </c>
    </row>
    <row r="5770" spans="1:2" x14ac:dyDescent="0.2">
      <c r="A5770" t="str">
        <f>IF(C5770&amp;G5770&amp;D5770&lt;&gt;'Funnel setup'!$K$3&amp;'Funnel setup'!$K$4&amp;'Funnel setup'!$K$6,".",IF(A5769=".",1,A5769+1))</f>
        <v>.</v>
      </c>
      <c r="B5770" s="244" t="str">
        <f t="shared" si="90"/>
        <v/>
      </c>
    </row>
    <row r="5771" spans="1:2" x14ac:dyDescent="0.2">
      <c r="A5771" t="str">
        <f>IF(C5771&amp;G5771&amp;D5771&lt;&gt;'Funnel setup'!$K$3&amp;'Funnel setup'!$K$4&amp;'Funnel setup'!$K$6,".",IF(A5770=".",1,A5770+1))</f>
        <v>.</v>
      </c>
      <c r="B5771" s="244" t="str">
        <f t="shared" si="90"/>
        <v/>
      </c>
    </row>
    <row r="5772" spans="1:2" x14ac:dyDescent="0.2">
      <c r="A5772" t="str">
        <f>IF(C5772&amp;G5772&amp;D5772&lt;&gt;'Funnel setup'!$K$3&amp;'Funnel setup'!$K$4&amp;'Funnel setup'!$K$6,".",IF(A5771=".",1,A5771+1))</f>
        <v>.</v>
      </c>
      <c r="B5772" s="244" t="str">
        <f t="shared" si="90"/>
        <v/>
      </c>
    </row>
    <row r="5773" spans="1:2" x14ac:dyDescent="0.2">
      <c r="A5773" t="str">
        <f>IF(C5773&amp;G5773&amp;D5773&lt;&gt;'Funnel setup'!$K$3&amp;'Funnel setup'!$K$4&amp;'Funnel setup'!$K$6,".",IF(A5772=".",1,A5772+1))</f>
        <v>.</v>
      </c>
      <c r="B5773" s="244" t="str">
        <f t="shared" si="90"/>
        <v/>
      </c>
    </row>
    <row r="5774" spans="1:2" x14ac:dyDescent="0.2">
      <c r="A5774" t="str">
        <f>IF(C5774&amp;G5774&amp;D5774&lt;&gt;'Funnel setup'!$K$3&amp;'Funnel setup'!$K$4&amp;'Funnel setup'!$K$6,".",IF(A5773=".",1,A5773+1))</f>
        <v>.</v>
      </c>
      <c r="B5774" s="244" t="str">
        <f t="shared" si="90"/>
        <v/>
      </c>
    </row>
    <row r="5775" spans="1:2" x14ac:dyDescent="0.2">
      <c r="A5775" t="str">
        <f>IF(C5775&amp;G5775&amp;D5775&lt;&gt;'Funnel setup'!$K$3&amp;'Funnel setup'!$K$4&amp;'Funnel setup'!$K$6,".",IF(A5774=".",1,A5774+1))</f>
        <v>.</v>
      </c>
      <c r="B5775" s="244" t="str">
        <f t="shared" si="90"/>
        <v/>
      </c>
    </row>
    <row r="5776" spans="1:2" x14ac:dyDescent="0.2">
      <c r="A5776" t="str">
        <f>IF(C5776&amp;G5776&amp;D5776&lt;&gt;'Funnel setup'!$K$3&amp;'Funnel setup'!$K$4&amp;'Funnel setup'!$K$6,".",IF(A5775=".",1,A5775+1))</f>
        <v>.</v>
      </c>
      <c r="B5776" s="244" t="str">
        <f t="shared" si="90"/>
        <v/>
      </c>
    </row>
    <row r="5777" spans="1:2" x14ac:dyDescent="0.2">
      <c r="A5777" t="str">
        <f>IF(C5777&amp;G5777&amp;D5777&lt;&gt;'Funnel setup'!$K$3&amp;'Funnel setup'!$K$4&amp;'Funnel setup'!$K$6,".",IF(A5776=".",1,A5776+1))</f>
        <v>.</v>
      </c>
      <c r="B5777" s="244" t="str">
        <f t="shared" si="90"/>
        <v/>
      </c>
    </row>
    <row r="5778" spans="1:2" x14ac:dyDescent="0.2">
      <c r="A5778" t="str">
        <f>IF(C5778&amp;G5778&amp;D5778&lt;&gt;'Funnel setup'!$K$3&amp;'Funnel setup'!$K$4&amp;'Funnel setup'!$K$6,".",IF(A5777=".",1,A5777+1))</f>
        <v>.</v>
      </c>
      <c r="B5778" s="244" t="str">
        <f t="shared" si="90"/>
        <v/>
      </c>
    </row>
    <row r="5779" spans="1:2" x14ac:dyDescent="0.2">
      <c r="A5779" t="str">
        <f>IF(C5779&amp;G5779&amp;D5779&lt;&gt;'Funnel setup'!$K$3&amp;'Funnel setup'!$K$4&amp;'Funnel setup'!$K$6,".",IF(A5778=".",1,A5778+1))</f>
        <v>.</v>
      </c>
      <c r="B5779" s="244" t="str">
        <f t="shared" si="90"/>
        <v/>
      </c>
    </row>
    <row r="5780" spans="1:2" x14ac:dyDescent="0.2">
      <c r="A5780" t="str">
        <f>IF(C5780&amp;G5780&amp;D5780&lt;&gt;'Funnel setup'!$K$3&amp;'Funnel setup'!$K$4&amp;'Funnel setup'!$K$6,".",IF(A5779=".",1,A5779+1))</f>
        <v>.</v>
      </c>
      <c r="B5780" s="244" t="str">
        <f t="shared" si="90"/>
        <v/>
      </c>
    </row>
    <row r="5781" spans="1:2" x14ac:dyDescent="0.2">
      <c r="A5781" t="str">
        <f>IF(C5781&amp;G5781&amp;D5781&lt;&gt;'Funnel setup'!$K$3&amp;'Funnel setup'!$K$4&amp;'Funnel setup'!$K$6,".",IF(A5780=".",1,A5780+1))</f>
        <v>.</v>
      </c>
      <c r="B5781" s="244" t="str">
        <f t="shared" si="90"/>
        <v/>
      </c>
    </row>
    <row r="5782" spans="1:2" x14ac:dyDescent="0.2">
      <c r="A5782" t="str">
        <f>IF(C5782&amp;G5782&amp;D5782&lt;&gt;'Funnel setup'!$K$3&amp;'Funnel setup'!$K$4&amp;'Funnel setup'!$K$6,".",IF(A5781=".",1,A5781+1))</f>
        <v>.</v>
      </c>
      <c r="B5782" s="244" t="str">
        <f t="shared" si="90"/>
        <v/>
      </c>
    </row>
    <row r="5783" spans="1:2" x14ac:dyDescent="0.2">
      <c r="A5783" t="str">
        <f>IF(C5783&amp;G5783&amp;D5783&lt;&gt;'Funnel setup'!$K$3&amp;'Funnel setup'!$K$4&amp;'Funnel setup'!$K$6,".",IF(A5782=".",1,A5782+1))</f>
        <v>.</v>
      </c>
      <c r="B5783" s="244" t="str">
        <f t="shared" si="90"/>
        <v/>
      </c>
    </row>
    <row r="5784" spans="1:2" x14ac:dyDescent="0.2">
      <c r="A5784" t="str">
        <f>IF(C5784&amp;G5784&amp;D5784&lt;&gt;'Funnel setup'!$K$3&amp;'Funnel setup'!$K$4&amp;'Funnel setup'!$K$6,".",IF(A5783=".",1,A5783+1))</f>
        <v>.</v>
      </c>
      <c r="B5784" s="244" t="str">
        <f t="shared" si="90"/>
        <v/>
      </c>
    </row>
    <row r="5785" spans="1:2" x14ac:dyDescent="0.2">
      <c r="A5785" t="str">
        <f>IF(C5785&amp;G5785&amp;D5785&lt;&gt;'Funnel setup'!$K$3&amp;'Funnel setup'!$K$4&amp;'Funnel setup'!$K$6,".",IF(A5784=".",1,A5784+1))</f>
        <v>.</v>
      </c>
      <c r="B5785" s="244" t="str">
        <f t="shared" si="90"/>
        <v/>
      </c>
    </row>
    <row r="5786" spans="1:2" x14ac:dyDescent="0.2">
      <c r="A5786" t="str">
        <f>IF(C5786&amp;G5786&amp;D5786&lt;&gt;'Funnel setup'!$K$3&amp;'Funnel setup'!$K$4&amp;'Funnel setup'!$K$6,".",IF(A5785=".",1,A5785+1))</f>
        <v>.</v>
      </c>
      <c r="B5786" s="244" t="str">
        <f t="shared" si="90"/>
        <v/>
      </c>
    </row>
    <row r="5787" spans="1:2" x14ac:dyDescent="0.2">
      <c r="A5787" t="str">
        <f>IF(C5787&amp;G5787&amp;D5787&lt;&gt;'Funnel setup'!$K$3&amp;'Funnel setup'!$K$4&amp;'Funnel setup'!$K$6,".",IF(A5786=".",1,A5786+1))</f>
        <v>.</v>
      </c>
      <c r="B5787" s="244" t="str">
        <f t="shared" si="90"/>
        <v/>
      </c>
    </row>
    <row r="5788" spans="1:2" x14ac:dyDescent="0.2">
      <c r="A5788" t="str">
        <f>IF(C5788&amp;G5788&amp;D5788&lt;&gt;'Funnel setup'!$K$3&amp;'Funnel setup'!$K$4&amp;'Funnel setup'!$K$6,".",IF(A5787=".",1,A5787+1))</f>
        <v>.</v>
      </c>
      <c r="B5788" s="244" t="str">
        <f t="shared" si="90"/>
        <v/>
      </c>
    </row>
    <row r="5789" spans="1:2" x14ac:dyDescent="0.2">
      <c r="A5789" t="str">
        <f>IF(C5789&amp;G5789&amp;D5789&lt;&gt;'Funnel setup'!$K$3&amp;'Funnel setup'!$K$4&amp;'Funnel setup'!$K$6,".",IF(A5788=".",1,A5788+1))</f>
        <v>.</v>
      </c>
      <c r="B5789" s="244" t="str">
        <f t="shared" si="90"/>
        <v/>
      </c>
    </row>
    <row r="5790" spans="1:2" x14ac:dyDescent="0.2">
      <c r="A5790" t="str">
        <f>IF(C5790&amp;G5790&amp;D5790&lt;&gt;'Funnel setup'!$K$3&amp;'Funnel setup'!$K$4&amp;'Funnel setup'!$K$6,".",IF(A5789=".",1,A5789+1))</f>
        <v>.</v>
      </c>
      <c r="B5790" s="244" t="str">
        <f t="shared" si="90"/>
        <v/>
      </c>
    </row>
    <row r="5791" spans="1:2" x14ac:dyDescent="0.2">
      <c r="A5791" t="str">
        <f>IF(C5791&amp;G5791&amp;D5791&lt;&gt;'Funnel setup'!$K$3&amp;'Funnel setup'!$K$4&amp;'Funnel setup'!$K$6,".",IF(A5790=".",1,A5790+1))</f>
        <v>.</v>
      </c>
      <c r="B5791" s="244" t="str">
        <f t="shared" si="90"/>
        <v/>
      </c>
    </row>
    <row r="5792" spans="1:2" x14ac:dyDescent="0.2">
      <c r="A5792" t="str">
        <f>IF(C5792&amp;G5792&amp;D5792&lt;&gt;'Funnel setup'!$K$3&amp;'Funnel setup'!$K$4&amp;'Funnel setup'!$K$6,".",IF(A5791=".",1,A5791+1))</f>
        <v>.</v>
      </c>
      <c r="B5792" s="244" t="str">
        <f t="shared" si="90"/>
        <v/>
      </c>
    </row>
    <row r="5793" spans="1:2" x14ac:dyDescent="0.2">
      <c r="A5793" t="str">
        <f>IF(C5793&amp;G5793&amp;D5793&lt;&gt;'Funnel setup'!$K$3&amp;'Funnel setup'!$K$4&amp;'Funnel setup'!$K$6,".",IF(A5792=".",1,A5792+1))</f>
        <v>.</v>
      </c>
      <c r="B5793" s="244" t="str">
        <f t="shared" si="90"/>
        <v/>
      </c>
    </row>
    <row r="5794" spans="1:2" x14ac:dyDescent="0.2">
      <c r="A5794" t="str">
        <f>IF(C5794&amp;G5794&amp;D5794&lt;&gt;'Funnel setup'!$K$3&amp;'Funnel setup'!$K$4&amp;'Funnel setup'!$K$6,".",IF(A5793=".",1,A5793+1))</f>
        <v>.</v>
      </c>
      <c r="B5794" s="244" t="str">
        <f t="shared" si="90"/>
        <v/>
      </c>
    </row>
    <row r="5795" spans="1:2" x14ac:dyDescent="0.2">
      <c r="A5795" t="str">
        <f>IF(C5795&amp;G5795&amp;D5795&lt;&gt;'Funnel setup'!$K$3&amp;'Funnel setup'!$K$4&amp;'Funnel setup'!$K$6,".",IF(A5794=".",1,A5794+1))</f>
        <v>.</v>
      </c>
      <c r="B5795" s="244" t="str">
        <f t="shared" si="90"/>
        <v/>
      </c>
    </row>
    <row r="5796" spans="1:2" x14ac:dyDescent="0.2">
      <c r="A5796" t="str">
        <f>IF(C5796&amp;G5796&amp;D5796&lt;&gt;'Funnel setup'!$K$3&amp;'Funnel setup'!$K$4&amp;'Funnel setup'!$K$6,".",IF(A5795=".",1,A5795+1))</f>
        <v>.</v>
      </c>
      <c r="B5796" s="244" t="str">
        <f t="shared" si="90"/>
        <v/>
      </c>
    </row>
    <row r="5797" spans="1:2" x14ac:dyDescent="0.2">
      <c r="A5797" t="str">
        <f>IF(C5797&amp;G5797&amp;D5797&lt;&gt;'Funnel setup'!$K$3&amp;'Funnel setup'!$K$4&amp;'Funnel setup'!$K$6,".",IF(A5796=".",1,A5796+1))</f>
        <v>.</v>
      </c>
      <c r="B5797" s="244" t="str">
        <f t="shared" si="90"/>
        <v/>
      </c>
    </row>
    <row r="5798" spans="1:2" x14ac:dyDescent="0.2">
      <c r="A5798" t="str">
        <f>IF(C5798&amp;G5798&amp;D5798&lt;&gt;'Funnel setup'!$K$3&amp;'Funnel setup'!$K$4&amp;'Funnel setup'!$K$6,".",IF(A5797=".",1,A5797+1))</f>
        <v>.</v>
      </c>
      <c r="B5798" s="244" t="str">
        <f t="shared" si="90"/>
        <v/>
      </c>
    </row>
    <row r="5799" spans="1:2" x14ac:dyDescent="0.2">
      <c r="A5799" t="str">
        <f>IF(C5799&amp;G5799&amp;D5799&lt;&gt;'Funnel setup'!$K$3&amp;'Funnel setup'!$K$4&amp;'Funnel setup'!$K$6,".",IF(A5798=".",1,A5798+1))</f>
        <v>.</v>
      </c>
      <c r="B5799" s="244" t="str">
        <f t="shared" si="90"/>
        <v/>
      </c>
    </row>
    <row r="5800" spans="1:2" x14ac:dyDescent="0.2">
      <c r="A5800" t="str">
        <f>IF(C5800&amp;G5800&amp;D5800&lt;&gt;'Funnel setup'!$K$3&amp;'Funnel setup'!$K$4&amp;'Funnel setup'!$K$6,".",IF(A5799=".",1,A5799+1))</f>
        <v>.</v>
      </c>
      <c r="B5800" s="244" t="str">
        <f t="shared" si="90"/>
        <v/>
      </c>
    </row>
    <row r="5801" spans="1:2" x14ac:dyDescent="0.2">
      <c r="A5801" t="str">
        <f>IF(C5801&amp;G5801&amp;D5801&lt;&gt;'Funnel setup'!$K$3&amp;'Funnel setup'!$K$4&amp;'Funnel setup'!$K$6,".",IF(A5800=".",1,A5800+1))</f>
        <v>.</v>
      </c>
      <c r="B5801" s="244" t="str">
        <f t="shared" si="90"/>
        <v/>
      </c>
    </row>
    <row r="5802" spans="1:2" x14ac:dyDescent="0.2">
      <c r="A5802" t="str">
        <f>IF(C5802&amp;G5802&amp;D5802&lt;&gt;'Funnel setup'!$K$3&amp;'Funnel setup'!$K$4&amp;'Funnel setup'!$K$6,".",IF(A5801=".",1,A5801+1))</f>
        <v>.</v>
      </c>
      <c r="B5802" s="244" t="str">
        <f t="shared" si="90"/>
        <v/>
      </c>
    </row>
    <row r="5803" spans="1:2" x14ac:dyDescent="0.2">
      <c r="A5803" t="str">
        <f>IF(C5803&amp;G5803&amp;D5803&lt;&gt;'Funnel setup'!$K$3&amp;'Funnel setup'!$K$4&amp;'Funnel setup'!$K$6,".",IF(A5802=".",1,A5802+1))</f>
        <v>.</v>
      </c>
      <c r="B5803" s="244" t="str">
        <f t="shared" si="90"/>
        <v/>
      </c>
    </row>
    <row r="5804" spans="1:2" x14ac:dyDescent="0.2">
      <c r="A5804" t="str">
        <f>IF(C5804&amp;G5804&amp;D5804&lt;&gt;'Funnel setup'!$K$3&amp;'Funnel setup'!$K$4&amp;'Funnel setup'!$K$6,".",IF(A5803=".",1,A5803+1))</f>
        <v>.</v>
      </c>
      <c r="B5804" s="244" t="str">
        <f t="shared" si="90"/>
        <v/>
      </c>
    </row>
    <row r="5805" spans="1:2" x14ac:dyDescent="0.2">
      <c r="A5805" t="str">
        <f>IF(C5805&amp;G5805&amp;D5805&lt;&gt;'Funnel setup'!$K$3&amp;'Funnel setup'!$K$4&amp;'Funnel setup'!$K$6,".",IF(A5804=".",1,A5804+1))</f>
        <v>.</v>
      </c>
      <c r="B5805" s="244" t="str">
        <f t="shared" si="90"/>
        <v/>
      </c>
    </row>
    <row r="5806" spans="1:2" x14ac:dyDescent="0.2">
      <c r="A5806" t="str">
        <f>IF(C5806&amp;G5806&amp;D5806&lt;&gt;'Funnel setup'!$K$3&amp;'Funnel setup'!$K$4&amp;'Funnel setup'!$K$6,".",IF(A5805=".",1,A5805+1))</f>
        <v>.</v>
      </c>
      <c r="B5806" s="244" t="str">
        <f t="shared" si="90"/>
        <v/>
      </c>
    </row>
    <row r="5807" spans="1:2" x14ac:dyDescent="0.2">
      <c r="A5807" t="str">
        <f>IF(C5807&amp;G5807&amp;D5807&lt;&gt;'Funnel setup'!$K$3&amp;'Funnel setup'!$K$4&amp;'Funnel setup'!$K$6,".",IF(A5806=".",1,A5806+1))</f>
        <v>.</v>
      </c>
      <c r="B5807" s="244" t="str">
        <f t="shared" si="90"/>
        <v/>
      </c>
    </row>
    <row r="5808" spans="1:2" x14ac:dyDescent="0.2">
      <c r="A5808" t="str">
        <f>IF(C5808&amp;G5808&amp;D5808&lt;&gt;'Funnel setup'!$K$3&amp;'Funnel setup'!$K$4&amp;'Funnel setup'!$K$6,".",IF(A5807=".",1,A5807+1))</f>
        <v>.</v>
      </c>
      <c r="B5808" s="244" t="str">
        <f t="shared" si="90"/>
        <v/>
      </c>
    </row>
    <row r="5809" spans="1:2" x14ac:dyDescent="0.2">
      <c r="A5809" t="str">
        <f>IF(C5809&amp;G5809&amp;D5809&lt;&gt;'Funnel setup'!$K$3&amp;'Funnel setup'!$K$4&amp;'Funnel setup'!$K$6,".",IF(A5808=".",1,A5808+1))</f>
        <v>.</v>
      </c>
      <c r="B5809" s="244" t="str">
        <f t="shared" si="90"/>
        <v/>
      </c>
    </row>
    <row r="5810" spans="1:2" x14ac:dyDescent="0.2">
      <c r="A5810" t="str">
        <f>IF(C5810&amp;G5810&amp;D5810&lt;&gt;'Funnel setup'!$K$3&amp;'Funnel setup'!$K$4&amp;'Funnel setup'!$K$6,".",IF(A5809=".",1,A5809+1))</f>
        <v>.</v>
      </c>
      <c r="B5810" s="244" t="str">
        <f t="shared" si="90"/>
        <v/>
      </c>
    </row>
    <row r="5811" spans="1:2" x14ac:dyDescent="0.2">
      <c r="A5811" t="str">
        <f>IF(C5811&amp;G5811&amp;D5811&lt;&gt;'Funnel setup'!$K$3&amp;'Funnel setup'!$K$4&amp;'Funnel setup'!$K$6,".",IF(A5810=".",1,A5810+1))</f>
        <v>.</v>
      </c>
      <c r="B5811" s="244" t="str">
        <f t="shared" si="90"/>
        <v/>
      </c>
    </row>
    <row r="5812" spans="1:2" x14ac:dyDescent="0.2">
      <c r="A5812" t="str">
        <f>IF(C5812&amp;G5812&amp;D5812&lt;&gt;'Funnel setup'!$K$3&amp;'Funnel setup'!$K$4&amp;'Funnel setup'!$K$6,".",IF(A5811=".",1,A5811+1))</f>
        <v>.</v>
      </c>
      <c r="B5812" s="244" t="str">
        <f t="shared" si="90"/>
        <v/>
      </c>
    </row>
    <row r="5813" spans="1:2" x14ac:dyDescent="0.2">
      <c r="A5813" t="str">
        <f>IF(C5813&amp;G5813&amp;D5813&lt;&gt;'Funnel setup'!$K$3&amp;'Funnel setup'!$K$4&amp;'Funnel setup'!$K$6,".",IF(A5812=".",1,A5812+1))</f>
        <v>.</v>
      </c>
      <c r="B5813" s="244" t="str">
        <f t="shared" si="90"/>
        <v/>
      </c>
    </row>
    <row r="5814" spans="1:2" x14ac:dyDescent="0.2">
      <c r="A5814" t="str">
        <f>IF(C5814&amp;G5814&amp;D5814&lt;&gt;'Funnel setup'!$K$3&amp;'Funnel setup'!$K$4&amp;'Funnel setup'!$K$6,".",IF(A5813=".",1,A5813+1))</f>
        <v>.</v>
      </c>
      <c r="B5814" s="244" t="str">
        <f t="shared" si="90"/>
        <v/>
      </c>
    </row>
    <row r="5815" spans="1:2" x14ac:dyDescent="0.2">
      <c r="A5815" t="str">
        <f>IF(C5815&amp;G5815&amp;D5815&lt;&gt;'Funnel setup'!$K$3&amp;'Funnel setup'!$K$4&amp;'Funnel setup'!$K$6,".",IF(A5814=".",1,A5814+1))</f>
        <v>.</v>
      </c>
      <c r="B5815" s="244" t="str">
        <f t="shared" si="90"/>
        <v/>
      </c>
    </row>
    <row r="5816" spans="1:2" x14ac:dyDescent="0.2">
      <c r="A5816" t="str">
        <f>IF(C5816&amp;G5816&amp;D5816&lt;&gt;'Funnel setup'!$K$3&amp;'Funnel setup'!$K$4&amp;'Funnel setup'!$K$6,".",IF(A5815=".",1,A5815+1))</f>
        <v>.</v>
      </c>
      <c r="B5816" s="244" t="str">
        <f t="shared" si="90"/>
        <v/>
      </c>
    </row>
    <row r="5817" spans="1:2" x14ac:dyDescent="0.2">
      <c r="A5817" t="str">
        <f>IF(C5817&amp;G5817&amp;D5817&lt;&gt;'Funnel setup'!$K$3&amp;'Funnel setup'!$K$4&amp;'Funnel setup'!$K$6,".",IF(A5816=".",1,A5816+1))</f>
        <v>.</v>
      </c>
      <c r="B5817" s="244" t="str">
        <f t="shared" si="90"/>
        <v/>
      </c>
    </row>
    <row r="5818" spans="1:2" x14ac:dyDescent="0.2">
      <c r="A5818" t="str">
        <f>IF(C5818&amp;G5818&amp;D5818&lt;&gt;'Funnel setup'!$K$3&amp;'Funnel setup'!$K$4&amp;'Funnel setup'!$K$6,".",IF(A5817=".",1,A5817+1))</f>
        <v>.</v>
      </c>
      <c r="B5818" s="244" t="str">
        <f t="shared" si="90"/>
        <v/>
      </c>
    </row>
    <row r="5819" spans="1:2" x14ac:dyDescent="0.2">
      <c r="A5819" t="str">
        <f>IF(C5819&amp;G5819&amp;D5819&lt;&gt;'Funnel setup'!$K$3&amp;'Funnel setup'!$K$4&amp;'Funnel setup'!$K$6,".",IF(A5818=".",1,A5818+1))</f>
        <v>.</v>
      </c>
      <c r="B5819" s="244" t="str">
        <f t="shared" si="90"/>
        <v/>
      </c>
    </row>
    <row r="5820" spans="1:2" x14ac:dyDescent="0.2">
      <c r="A5820" t="str">
        <f>IF(C5820&amp;G5820&amp;D5820&lt;&gt;'Funnel setup'!$K$3&amp;'Funnel setup'!$K$4&amp;'Funnel setup'!$K$6,".",IF(A5819=".",1,A5819+1))</f>
        <v>.</v>
      </c>
      <c r="B5820" s="244" t="str">
        <f t="shared" si="90"/>
        <v/>
      </c>
    </row>
    <row r="5821" spans="1:2" x14ac:dyDescent="0.2">
      <c r="A5821" t="str">
        <f>IF(C5821&amp;G5821&amp;D5821&lt;&gt;'Funnel setup'!$K$3&amp;'Funnel setup'!$K$4&amp;'Funnel setup'!$K$6,".",IF(A5820=".",1,A5820+1))</f>
        <v>.</v>
      </c>
      <c r="B5821" s="244" t="str">
        <f t="shared" si="90"/>
        <v/>
      </c>
    </row>
    <row r="5822" spans="1:2" x14ac:dyDescent="0.2">
      <c r="A5822" t="str">
        <f>IF(C5822&amp;G5822&amp;D5822&lt;&gt;'Funnel setup'!$K$3&amp;'Funnel setup'!$K$4&amp;'Funnel setup'!$K$6,".",IF(A5821=".",1,A5821+1))</f>
        <v>.</v>
      </c>
      <c r="B5822" s="244" t="str">
        <f t="shared" si="90"/>
        <v/>
      </c>
    </row>
    <row r="5823" spans="1:2" x14ac:dyDescent="0.2">
      <c r="A5823" t="str">
        <f>IF(C5823&amp;G5823&amp;D5823&lt;&gt;'Funnel setup'!$K$3&amp;'Funnel setup'!$K$4&amp;'Funnel setup'!$K$6,".",IF(A5822=".",1,A5822+1))</f>
        <v>.</v>
      </c>
      <c r="B5823" s="244" t="str">
        <f t="shared" si="90"/>
        <v/>
      </c>
    </row>
    <row r="5824" spans="1:2" x14ac:dyDescent="0.2">
      <c r="A5824" t="str">
        <f>IF(C5824&amp;G5824&amp;D5824&lt;&gt;'Funnel setup'!$K$3&amp;'Funnel setup'!$K$4&amp;'Funnel setup'!$K$6,".",IF(A5823=".",1,A5823+1))</f>
        <v>.</v>
      </c>
      <c r="B5824" s="244" t="str">
        <f t="shared" si="90"/>
        <v/>
      </c>
    </row>
    <row r="5825" spans="1:2" x14ac:dyDescent="0.2">
      <c r="A5825" t="str">
        <f>IF(C5825&amp;G5825&amp;D5825&lt;&gt;'Funnel setup'!$K$3&amp;'Funnel setup'!$K$4&amp;'Funnel setup'!$K$6,".",IF(A5824=".",1,A5824+1))</f>
        <v>.</v>
      </c>
      <c r="B5825" s="244" t="str">
        <f t="shared" si="90"/>
        <v/>
      </c>
    </row>
    <row r="5826" spans="1:2" x14ac:dyDescent="0.2">
      <c r="A5826" t="str">
        <f>IF(C5826&amp;G5826&amp;D5826&lt;&gt;'Funnel setup'!$K$3&amp;'Funnel setup'!$K$4&amp;'Funnel setup'!$K$6,".",IF(A5825=".",1,A5825+1))</f>
        <v>.</v>
      </c>
      <c r="B5826" s="244" t="str">
        <f t="shared" ref="B5826:B5889" si="91">C5826&amp;D5826&amp;F5826&amp;G5826</f>
        <v/>
      </c>
    </row>
    <row r="5827" spans="1:2" x14ac:dyDescent="0.2">
      <c r="A5827" t="str">
        <f>IF(C5827&amp;G5827&amp;D5827&lt;&gt;'Funnel setup'!$K$3&amp;'Funnel setup'!$K$4&amp;'Funnel setup'!$K$6,".",IF(A5826=".",1,A5826+1))</f>
        <v>.</v>
      </c>
      <c r="B5827" s="244" t="str">
        <f t="shared" si="91"/>
        <v/>
      </c>
    </row>
    <row r="5828" spans="1:2" x14ac:dyDescent="0.2">
      <c r="A5828" t="str">
        <f>IF(C5828&amp;G5828&amp;D5828&lt;&gt;'Funnel setup'!$K$3&amp;'Funnel setup'!$K$4&amp;'Funnel setup'!$K$6,".",IF(A5827=".",1,A5827+1))</f>
        <v>.</v>
      </c>
      <c r="B5828" s="244" t="str">
        <f t="shared" si="91"/>
        <v/>
      </c>
    </row>
    <row r="5829" spans="1:2" x14ac:dyDescent="0.2">
      <c r="A5829" t="str">
        <f>IF(C5829&amp;G5829&amp;D5829&lt;&gt;'Funnel setup'!$K$3&amp;'Funnel setup'!$K$4&amp;'Funnel setup'!$K$6,".",IF(A5828=".",1,A5828+1))</f>
        <v>.</v>
      </c>
      <c r="B5829" s="244" t="str">
        <f t="shared" si="91"/>
        <v/>
      </c>
    </row>
    <row r="5830" spans="1:2" x14ac:dyDescent="0.2">
      <c r="A5830" t="str">
        <f>IF(C5830&amp;G5830&amp;D5830&lt;&gt;'Funnel setup'!$K$3&amp;'Funnel setup'!$K$4&amp;'Funnel setup'!$K$6,".",IF(A5829=".",1,A5829+1))</f>
        <v>.</v>
      </c>
      <c r="B5830" s="244" t="str">
        <f t="shared" si="91"/>
        <v/>
      </c>
    </row>
    <row r="5831" spans="1:2" x14ac:dyDescent="0.2">
      <c r="A5831" t="str">
        <f>IF(C5831&amp;G5831&amp;D5831&lt;&gt;'Funnel setup'!$K$3&amp;'Funnel setup'!$K$4&amp;'Funnel setup'!$K$6,".",IF(A5830=".",1,A5830+1))</f>
        <v>.</v>
      </c>
      <c r="B5831" s="244" t="str">
        <f t="shared" si="91"/>
        <v/>
      </c>
    </row>
    <row r="5832" spans="1:2" x14ac:dyDescent="0.2">
      <c r="A5832" t="str">
        <f>IF(C5832&amp;G5832&amp;D5832&lt;&gt;'Funnel setup'!$K$3&amp;'Funnel setup'!$K$4&amp;'Funnel setup'!$K$6,".",IF(A5831=".",1,A5831+1))</f>
        <v>.</v>
      </c>
      <c r="B5832" s="244" t="str">
        <f t="shared" si="91"/>
        <v/>
      </c>
    </row>
    <row r="5833" spans="1:2" x14ac:dyDescent="0.2">
      <c r="A5833" t="str">
        <f>IF(C5833&amp;G5833&amp;D5833&lt;&gt;'Funnel setup'!$K$3&amp;'Funnel setup'!$K$4&amp;'Funnel setup'!$K$6,".",IF(A5832=".",1,A5832+1))</f>
        <v>.</v>
      </c>
      <c r="B5833" s="244" t="str">
        <f t="shared" si="91"/>
        <v/>
      </c>
    </row>
    <row r="5834" spans="1:2" x14ac:dyDescent="0.2">
      <c r="A5834" t="str">
        <f>IF(C5834&amp;G5834&amp;D5834&lt;&gt;'Funnel setup'!$K$3&amp;'Funnel setup'!$K$4&amp;'Funnel setup'!$K$6,".",IF(A5833=".",1,A5833+1))</f>
        <v>.</v>
      </c>
      <c r="B5834" s="244" t="str">
        <f t="shared" si="91"/>
        <v/>
      </c>
    </row>
    <row r="5835" spans="1:2" x14ac:dyDescent="0.2">
      <c r="A5835" t="str">
        <f>IF(C5835&amp;G5835&amp;D5835&lt;&gt;'Funnel setup'!$K$3&amp;'Funnel setup'!$K$4&amp;'Funnel setup'!$K$6,".",IF(A5834=".",1,A5834+1))</f>
        <v>.</v>
      </c>
      <c r="B5835" s="244" t="str">
        <f t="shared" si="91"/>
        <v/>
      </c>
    </row>
    <row r="5836" spans="1:2" x14ac:dyDescent="0.2">
      <c r="A5836" t="str">
        <f>IF(C5836&amp;G5836&amp;D5836&lt;&gt;'Funnel setup'!$K$3&amp;'Funnel setup'!$K$4&amp;'Funnel setup'!$K$6,".",IF(A5835=".",1,A5835+1))</f>
        <v>.</v>
      </c>
      <c r="B5836" s="244" t="str">
        <f t="shared" si="91"/>
        <v/>
      </c>
    </row>
    <row r="5837" spans="1:2" x14ac:dyDescent="0.2">
      <c r="A5837" t="str">
        <f>IF(C5837&amp;G5837&amp;D5837&lt;&gt;'Funnel setup'!$K$3&amp;'Funnel setup'!$K$4&amp;'Funnel setup'!$K$6,".",IF(A5836=".",1,A5836+1))</f>
        <v>.</v>
      </c>
      <c r="B5837" s="244" t="str">
        <f t="shared" si="91"/>
        <v/>
      </c>
    </row>
    <row r="5838" spans="1:2" x14ac:dyDescent="0.2">
      <c r="A5838" t="str">
        <f>IF(C5838&amp;G5838&amp;D5838&lt;&gt;'Funnel setup'!$K$3&amp;'Funnel setup'!$K$4&amp;'Funnel setup'!$K$6,".",IF(A5837=".",1,A5837+1))</f>
        <v>.</v>
      </c>
      <c r="B5838" s="244" t="str">
        <f t="shared" si="91"/>
        <v/>
      </c>
    </row>
    <row r="5839" spans="1:2" x14ac:dyDescent="0.2">
      <c r="A5839" t="str">
        <f>IF(C5839&amp;G5839&amp;D5839&lt;&gt;'Funnel setup'!$K$3&amp;'Funnel setup'!$K$4&amp;'Funnel setup'!$K$6,".",IF(A5838=".",1,A5838+1))</f>
        <v>.</v>
      </c>
      <c r="B5839" s="244" t="str">
        <f t="shared" si="91"/>
        <v/>
      </c>
    </row>
    <row r="5840" spans="1:2" x14ac:dyDescent="0.2">
      <c r="A5840" t="str">
        <f>IF(C5840&amp;G5840&amp;D5840&lt;&gt;'Funnel setup'!$K$3&amp;'Funnel setup'!$K$4&amp;'Funnel setup'!$K$6,".",IF(A5839=".",1,A5839+1))</f>
        <v>.</v>
      </c>
      <c r="B5840" s="244" t="str">
        <f t="shared" si="91"/>
        <v/>
      </c>
    </row>
    <row r="5841" spans="1:2" x14ac:dyDescent="0.2">
      <c r="A5841" t="str">
        <f>IF(C5841&amp;G5841&amp;D5841&lt;&gt;'Funnel setup'!$K$3&amp;'Funnel setup'!$K$4&amp;'Funnel setup'!$K$6,".",IF(A5840=".",1,A5840+1))</f>
        <v>.</v>
      </c>
      <c r="B5841" s="244" t="str">
        <f t="shared" si="91"/>
        <v/>
      </c>
    </row>
    <row r="5842" spans="1:2" x14ac:dyDescent="0.2">
      <c r="A5842" t="str">
        <f>IF(C5842&amp;G5842&amp;D5842&lt;&gt;'Funnel setup'!$K$3&amp;'Funnel setup'!$K$4&amp;'Funnel setup'!$K$6,".",IF(A5841=".",1,A5841+1))</f>
        <v>.</v>
      </c>
      <c r="B5842" s="244" t="str">
        <f t="shared" si="91"/>
        <v/>
      </c>
    </row>
    <row r="5843" spans="1:2" x14ac:dyDescent="0.2">
      <c r="A5843" t="str">
        <f>IF(C5843&amp;G5843&amp;D5843&lt;&gt;'Funnel setup'!$K$3&amp;'Funnel setup'!$K$4&amp;'Funnel setup'!$K$6,".",IF(A5842=".",1,A5842+1))</f>
        <v>.</v>
      </c>
      <c r="B5843" s="244" t="str">
        <f t="shared" si="91"/>
        <v/>
      </c>
    </row>
    <row r="5844" spans="1:2" x14ac:dyDescent="0.2">
      <c r="A5844" t="str">
        <f>IF(C5844&amp;G5844&amp;D5844&lt;&gt;'Funnel setup'!$K$3&amp;'Funnel setup'!$K$4&amp;'Funnel setup'!$K$6,".",IF(A5843=".",1,A5843+1))</f>
        <v>.</v>
      </c>
      <c r="B5844" s="244" t="str">
        <f t="shared" si="91"/>
        <v/>
      </c>
    </row>
    <row r="5845" spans="1:2" x14ac:dyDescent="0.2">
      <c r="A5845" t="str">
        <f>IF(C5845&amp;G5845&amp;D5845&lt;&gt;'Funnel setup'!$K$3&amp;'Funnel setup'!$K$4&amp;'Funnel setup'!$K$6,".",IF(A5844=".",1,A5844+1))</f>
        <v>.</v>
      </c>
      <c r="B5845" s="244" t="str">
        <f t="shared" si="91"/>
        <v/>
      </c>
    </row>
    <row r="5846" spans="1:2" x14ac:dyDescent="0.2">
      <c r="A5846" t="str">
        <f>IF(C5846&amp;G5846&amp;D5846&lt;&gt;'Funnel setup'!$K$3&amp;'Funnel setup'!$K$4&amp;'Funnel setup'!$K$6,".",IF(A5845=".",1,A5845+1))</f>
        <v>.</v>
      </c>
      <c r="B5846" s="244" t="str">
        <f t="shared" si="91"/>
        <v/>
      </c>
    </row>
    <row r="5847" spans="1:2" x14ac:dyDescent="0.2">
      <c r="A5847" t="str">
        <f>IF(C5847&amp;G5847&amp;D5847&lt;&gt;'Funnel setup'!$K$3&amp;'Funnel setup'!$K$4&amp;'Funnel setup'!$K$6,".",IF(A5846=".",1,A5846+1))</f>
        <v>.</v>
      </c>
      <c r="B5847" s="244" t="str">
        <f t="shared" si="91"/>
        <v/>
      </c>
    </row>
    <row r="5848" spans="1:2" x14ac:dyDescent="0.2">
      <c r="A5848" t="str">
        <f>IF(C5848&amp;G5848&amp;D5848&lt;&gt;'Funnel setup'!$K$3&amp;'Funnel setup'!$K$4&amp;'Funnel setup'!$K$6,".",IF(A5847=".",1,A5847+1))</f>
        <v>.</v>
      </c>
      <c r="B5848" s="244" t="str">
        <f t="shared" si="91"/>
        <v/>
      </c>
    </row>
    <row r="5849" spans="1:2" x14ac:dyDescent="0.2">
      <c r="A5849" t="str">
        <f>IF(C5849&amp;G5849&amp;D5849&lt;&gt;'Funnel setup'!$K$3&amp;'Funnel setup'!$K$4&amp;'Funnel setup'!$K$6,".",IF(A5848=".",1,A5848+1))</f>
        <v>.</v>
      </c>
      <c r="B5849" s="244" t="str">
        <f t="shared" si="91"/>
        <v/>
      </c>
    </row>
    <row r="5850" spans="1:2" x14ac:dyDescent="0.2">
      <c r="A5850" t="str">
        <f>IF(C5850&amp;G5850&amp;D5850&lt;&gt;'Funnel setup'!$K$3&amp;'Funnel setup'!$K$4&amp;'Funnel setup'!$K$6,".",IF(A5849=".",1,A5849+1))</f>
        <v>.</v>
      </c>
      <c r="B5850" s="244" t="str">
        <f t="shared" si="91"/>
        <v/>
      </c>
    </row>
    <row r="5851" spans="1:2" x14ac:dyDescent="0.2">
      <c r="A5851" t="str">
        <f>IF(C5851&amp;G5851&amp;D5851&lt;&gt;'Funnel setup'!$K$3&amp;'Funnel setup'!$K$4&amp;'Funnel setup'!$K$6,".",IF(A5850=".",1,A5850+1))</f>
        <v>.</v>
      </c>
      <c r="B5851" s="244" t="str">
        <f t="shared" si="91"/>
        <v/>
      </c>
    </row>
    <row r="5852" spans="1:2" x14ac:dyDescent="0.2">
      <c r="A5852" t="str">
        <f>IF(C5852&amp;G5852&amp;D5852&lt;&gt;'Funnel setup'!$K$3&amp;'Funnel setup'!$K$4&amp;'Funnel setup'!$K$6,".",IF(A5851=".",1,A5851+1))</f>
        <v>.</v>
      </c>
      <c r="B5852" s="244" t="str">
        <f t="shared" si="91"/>
        <v/>
      </c>
    </row>
    <row r="5853" spans="1:2" x14ac:dyDescent="0.2">
      <c r="A5853" t="str">
        <f>IF(C5853&amp;G5853&amp;D5853&lt;&gt;'Funnel setup'!$K$3&amp;'Funnel setup'!$K$4&amp;'Funnel setup'!$K$6,".",IF(A5852=".",1,A5852+1))</f>
        <v>.</v>
      </c>
      <c r="B5853" s="244" t="str">
        <f t="shared" si="91"/>
        <v/>
      </c>
    </row>
    <row r="5854" spans="1:2" x14ac:dyDescent="0.2">
      <c r="A5854" t="str">
        <f>IF(C5854&amp;G5854&amp;D5854&lt;&gt;'Funnel setup'!$K$3&amp;'Funnel setup'!$K$4&amp;'Funnel setup'!$K$6,".",IF(A5853=".",1,A5853+1))</f>
        <v>.</v>
      </c>
      <c r="B5854" s="244" t="str">
        <f t="shared" si="91"/>
        <v/>
      </c>
    </row>
    <row r="5855" spans="1:2" x14ac:dyDescent="0.2">
      <c r="A5855" t="str">
        <f>IF(C5855&amp;G5855&amp;D5855&lt;&gt;'Funnel setup'!$K$3&amp;'Funnel setup'!$K$4&amp;'Funnel setup'!$K$6,".",IF(A5854=".",1,A5854+1))</f>
        <v>.</v>
      </c>
      <c r="B5855" s="244" t="str">
        <f t="shared" si="91"/>
        <v/>
      </c>
    </row>
    <row r="5856" spans="1:2" x14ac:dyDescent="0.2">
      <c r="A5856" t="str">
        <f>IF(C5856&amp;G5856&amp;D5856&lt;&gt;'Funnel setup'!$K$3&amp;'Funnel setup'!$K$4&amp;'Funnel setup'!$K$6,".",IF(A5855=".",1,A5855+1))</f>
        <v>.</v>
      </c>
      <c r="B5856" s="244" t="str">
        <f t="shared" si="91"/>
        <v/>
      </c>
    </row>
    <row r="5857" spans="1:2" x14ac:dyDescent="0.2">
      <c r="A5857" t="str">
        <f>IF(C5857&amp;G5857&amp;D5857&lt;&gt;'Funnel setup'!$K$3&amp;'Funnel setup'!$K$4&amp;'Funnel setup'!$K$6,".",IF(A5856=".",1,A5856+1))</f>
        <v>.</v>
      </c>
      <c r="B5857" s="244" t="str">
        <f t="shared" si="91"/>
        <v/>
      </c>
    </row>
    <row r="5858" spans="1:2" x14ac:dyDescent="0.2">
      <c r="A5858" t="str">
        <f>IF(C5858&amp;G5858&amp;D5858&lt;&gt;'Funnel setup'!$K$3&amp;'Funnel setup'!$K$4&amp;'Funnel setup'!$K$6,".",IF(A5857=".",1,A5857+1))</f>
        <v>.</v>
      </c>
      <c r="B5858" s="244" t="str">
        <f t="shared" si="91"/>
        <v/>
      </c>
    </row>
    <row r="5859" spans="1:2" x14ac:dyDescent="0.2">
      <c r="A5859" t="str">
        <f>IF(C5859&amp;G5859&amp;D5859&lt;&gt;'Funnel setup'!$K$3&amp;'Funnel setup'!$K$4&amp;'Funnel setup'!$K$6,".",IF(A5858=".",1,A5858+1))</f>
        <v>.</v>
      </c>
      <c r="B5859" s="244" t="str">
        <f t="shared" si="91"/>
        <v/>
      </c>
    </row>
    <row r="5860" spans="1:2" x14ac:dyDescent="0.2">
      <c r="A5860" t="str">
        <f>IF(C5860&amp;G5860&amp;D5860&lt;&gt;'Funnel setup'!$K$3&amp;'Funnel setup'!$K$4&amp;'Funnel setup'!$K$6,".",IF(A5859=".",1,A5859+1))</f>
        <v>.</v>
      </c>
      <c r="B5860" s="244" t="str">
        <f t="shared" si="91"/>
        <v/>
      </c>
    </row>
    <row r="5861" spans="1:2" x14ac:dyDescent="0.2">
      <c r="A5861" t="str">
        <f>IF(C5861&amp;G5861&amp;D5861&lt;&gt;'Funnel setup'!$K$3&amp;'Funnel setup'!$K$4&amp;'Funnel setup'!$K$6,".",IF(A5860=".",1,A5860+1))</f>
        <v>.</v>
      </c>
      <c r="B5861" s="244" t="str">
        <f t="shared" si="91"/>
        <v/>
      </c>
    </row>
    <row r="5862" spans="1:2" x14ac:dyDescent="0.2">
      <c r="A5862" t="str">
        <f>IF(C5862&amp;G5862&amp;D5862&lt;&gt;'Funnel setup'!$K$3&amp;'Funnel setup'!$K$4&amp;'Funnel setup'!$K$6,".",IF(A5861=".",1,A5861+1))</f>
        <v>.</v>
      </c>
      <c r="B5862" s="244" t="str">
        <f t="shared" si="91"/>
        <v/>
      </c>
    </row>
    <row r="5863" spans="1:2" x14ac:dyDescent="0.2">
      <c r="A5863" t="str">
        <f>IF(C5863&amp;G5863&amp;D5863&lt;&gt;'Funnel setup'!$K$3&amp;'Funnel setup'!$K$4&amp;'Funnel setup'!$K$6,".",IF(A5862=".",1,A5862+1))</f>
        <v>.</v>
      </c>
      <c r="B5863" s="244" t="str">
        <f t="shared" si="91"/>
        <v/>
      </c>
    </row>
    <row r="5864" spans="1:2" x14ac:dyDescent="0.2">
      <c r="A5864" t="str">
        <f>IF(C5864&amp;G5864&amp;D5864&lt;&gt;'Funnel setup'!$K$3&amp;'Funnel setup'!$K$4&amp;'Funnel setup'!$K$6,".",IF(A5863=".",1,A5863+1))</f>
        <v>.</v>
      </c>
      <c r="B5864" s="244" t="str">
        <f t="shared" si="91"/>
        <v/>
      </c>
    </row>
    <row r="5865" spans="1:2" x14ac:dyDescent="0.2">
      <c r="A5865" t="str">
        <f>IF(C5865&amp;G5865&amp;D5865&lt;&gt;'Funnel setup'!$K$3&amp;'Funnel setup'!$K$4&amp;'Funnel setup'!$K$6,".",IF(A5864=".",1,A5864+1))</f>
        <v>.</v>
      </c>
      <c r="B5865" s="244" t="str">
        <f t="shared" si="91"/>
        <v/>
      </c>
    </row>
    <row r="5866" spans="1:2" x14ac:dyDescent="0.2">
      <c r="A5866" t="str">
        <f>IF(C5866&amp;G5866&amp;D5866&lt;&gt;'Funnel setup'!$K$3&amp;'Funnel setup'!$K$4&amp;'Funnel setup'!$K$6,".",IF(A5865=".",1,A5865+1))</f>
        <v>.</v>
      </c>
      <c r="B5866" s="244" t="str">
        <f t="shared" si="91"/>
        <v/>
      </c>
    </row>
    <row r="5867" spans="1:2" x14ac:dyDescent="0.2">
      <c r="A5867" t="str">
        <f>IF(C5867&amp;G5867&amp;D5867&lt;&gt;'Funnel setup'!$K$3&amp;'Funnel setup'!$K$4&amp;'Funnel setup'!$K$6,".",IF(A5866=".",1,A5866+1))</f>
        <v>.</v>
      </c>
      <c r="B5867" s="244" t="str">
        <f t="shared" si="91"/>
        <v/>
      </c>
    </row>
    <row r="5868" spans="1:2" x14ac:dyDescent="0.2">
      <c r="A5868" t="str">
        <f>IF(C5868&amp;G5868&amp;D5868&lt;&gt;'Funnel setup'!$K$3&amp;'Funnel setup'!$K$4&amp;'Funnel setup'!$K$6,".",IF(A5867=".",1,A5867+1))</f>
        <v>.</v>
      </c>
      <c r="B5868" s="244" t="str">
        <f t="shared" si="91"/>
        <v/>
      </c>
    </row>
    <row r="5869" spans="1:2" x14ac:dyDescent="0.2">
      <c r="A5869" t="str">
        <f>IF(C5869&amp;G5869&amp;D5869&lt;&gt;'Funnel setup'!$K$3&amp;'Funnel setup'!$K$4&amp;'Funnel setup'!$K$6,".",IF(A5868=".",1,A5868+1))</f>
        <v>.</v>
      </c>
      <c r="B5869" s="244" t="str">
        <f t="shared" si="91"/>
        <v/>
      </c>
    </row>
    <row r="5870" spans="1:2" x14ac:dyDescent="0.2">
      <c r="A5870" t="str">
        <f>IF(C5870&amp;G5870&amp;D5870&lt;&gt;'Funnel setup'!$K$3&amp;'Funnel setup'!$K$4&amp;'Funnel setup'!$K$6,".",IF(A5869=".",1,A5869+1))</f>
        <v>.</v>
      </c>
      <c r="B5870" s="244" t="str">
        <f t="shared" si="91"/>
        <v/>
      </c>
    </row>
    <row r="5871" spans="1:2" x14ac:dyDescent="0.2">
      <c r="A5871" t="str">
        <f>IF(C5871&amp;G5871&amp;D5871&lt;&gt;'Funnel setup'!$K$3&amp;'Funnel setup'!$K$4&amp;'Funnel setup'!$K$6,".",IF(A5870=".",1,A5870+1))</f>
        <v>.</v>
      </c>
      <c r="B5871" s="244" t="str">
        <f t="shared" si="91"/>
        <v/>
      </c>
    </row>
    <row r="5872" spans="1:2" x14ac:dyDescent="0.2">
      <c r="A5872" t="str">
        <f>IF(C5872&amp;G5872&amp;D5872&lt;&gt;'Funnel setup'!$K$3&amp;'Funnel setup'!$K$4&amp;'Funnel setup'!$K$6,".",IF(A5871=".",1,A5871+1))</f>
        <v>.</v>
      </c>
      <c r="B5872" s="244" t="str">
        <f t="shared" si="91"/>
        <v/>
      </c>
    </row>
    <row r="5873" spans="1:2" x14ac:dyDescent="0.2">
      <c r="A5873" t="str">
        <f>IF(C5873&amp;G5873&amp;D5873&lt;&gt;'Funnel setup'!$K$3&amp;'Funnel setup'!$K$4&amp;'Funnel setup'!$K$6,".",IF(A5872=".",1,A5872+1))</f>
        <v>.</v>
      </c>
      <c r="B5873" s="244" t="str">
        <f t="shared" si="91"/>
        <v/>
      </c>
    </row>
    <row r="5874" spans="1:2" x14ac:dyDescent="0.2">
      <c r="A5874" t="str">
        <f>IF(C5874&amp;G5874&amp;D5874&lt;&gt;'Funnel setup'!$K$3&amp;'Funnel setup'!$K$4&amp;'Funnel setup'!$K$6,".",IF(A5873=".",1,A5873+1))</f>
        <v>.</v>
      </c>
      <c r="B5874" s="244" t="str">
        <f t="shared" si="91"/>
        <v/>
      </c>
    </row>
    <row r="5875" spans="1:2" x14ac:dyDescent="0.2">
      <c r="A5875" t="str">
        <f>IF(C5875&amp;G5875&amp;D5875&lt;&gt;'Funnel setup'!$K$3&amp;'Funnel setup'!$K$4&amp;'Funnel setup'!$K$6,".",IF(A5874=".",1,A5874+1))</f>
        <v>.</v>
      </c>
      <c r="B5875" s="244" t="str">
        <f t="shared" si="91"/>
        <v/>
      </c>
    </row>
    <row r="5876" spans="1:2" x14ac:dyDescent="0.2">
      <c r="A5876" t="str">
        <f>IF(C5876&amp;G5876&amp;D5876&lt;&gt;'Funnel setup'!$K$3&amp;'Funnel setup'!$K$4&amp;'Funnel setup'!$K$6,".",IF(A5875=".",1,A5875+1))</f>
        <v>.</v>
      </c>
      <c r="B5876" s="244" t="str">
        <f t="shared" si="91"/>
        <v/>
      </c>
    </row>
    <row r="5877" spans="1:2" x14ac:dyDescent="0.2">
      <c r="A5877" t="str">
        <f>IF(C5877&amp;G5877&amp;D5877&lt;&gt;'Funnel setup'!$K$3&amp;'Funnel setup'!$K$4&amp;'Funnel setup'!$K$6,".",IF(A5876=".",1,A5876+1))</f>
        <v>.</v>
      </c>
      <c r="B5877" s="244" t="str">
        <f t="shared" si="91"/>
        <v/>
      </c>
    </row>
    <row r="5878" spans="1:2" x14ac:dyDescent="0.2">
      <c r="A5878" t="str">
        <f>IF(C5878&amp;G5878&amp;D5878&lt;&gt;'Funnel setup'!$K$3&amp;'Funnel setup'!$K$4&amp;'Funnel setup'!$K$6,".",IF(A5877=".",1,A5877+1))</f>
        <v>.</v>
      </c>
      <c r="B5878" s="244" t="str">
        <f t="shared" si="91"/>
        <v/>
      </c>
    </row>
    <row r="5879" spans="1:2" x14ac:dyDescent="0.2">
      <c r="A5879" t="str">
        <f>IF(C5879&amp;G5879&amp;D5879&lt;&gt;'Funnel setup'!$K$3&amp;'Funnel setup'!$K$4&amp;'Funnel setup'!$K$6,".",IF(A5878=".",1,A5878+1))</f>
        <v>.</v>
      </c>
      <c r="B5879" s="244" t="str">
        <f t="shared" si="91"/>
        <v/>
      </c>
    </row>
    <row r="5880" spans="1:2" x14ac:dyDescent="0.2">
      <c r="A5880" t="str">
        <f>IF(C5880&amp;G5880&amp;D5880&lt;&gt;'Funnel setup'!$K$3&amp;'Funnel setup'!$K$4&amp;'Funnel setup'!$K$6,".",IF(A5879=".",1,A5879+1))</f>
        <v>.</v>
      </c>
      <c r="B5880" s="244" t="str">
        <f t="shared" si="91"/>
        <v/>
      </c>
    </row>
    <row r="5881" spans="1:2" x14ac:dyDescent="0.2">
      <c r="A5881" t="str">
        <f>IF(C5881&amp;G5881&amp;D5881&lt;&gt;'Funnel setup'!$K$3&amp;'Funnel setup'!$K$4&amp;'Funnel setup'!$K$6,".",IF(A5880=".",1,A5880+1))</f>
        <v>.</v>
      </c>
      <c r="B5881" s="244" t="str">
        <f t="shared" si="91"/>
        <v/>
      </c>
    </row>
    <row r="5882" spans="1:2" x14ac:dyDescent="0.2">
      <c r="A5882" t="str">
        <f>IF(C5882&amp;G5882&amp;D5882&lt;&gt;'Funnel setup'!$K$3&amp;'Funnel setup'!$K$4&amp;'Funnel setup'!$K$6,".",IF(A5881=".",1,A5881+1))</f>
        <v>.</v>
      </c>
      <c r="B5882" s="244" t="str">
        <f t="shared" si="91"/>
        <v/>
      </c>
    </row>
    <row r="5883" spans="1:2" x14ac:dyDescent="0.2">
      <c r="A5883" t="str">
        <f>IF(C5883&amp;G5883&amp;D5883&lt;&gt;'Funnel setup'!$K$3&amp;'Funnel setup'!$K$4&amp;'Funnel setup'!$K$6,".",IF(A5882=".",1,A5882+1))</f>
        <v>.</v>
      </c>
      <c r="B5883" s="244" t="str">
        <f t="shared" si="91"/>
        <v/>
      </c>
    </row>
    <row r="5884" spans="1:2" x14ac:dyDescent="0.2">
      <c r="A5884" t="str">
        <f>IF(C5884&amp;G5884&amp;D5884&lt;&gt;'Funnel setup'!$K$3&amp;'Funnel setup'!$K$4&amp;'Funnel setup'!$K$6,".",IF(A5883=".",1,A5883+1))</f>
        <v>.</v>
      </c>
      <c r="B5884" s="244" t="str">
        <f t="shared" si="91"/>
        <v/>
      </c>
    </row>
    <row r="5885" spans="1:2" x14ac:dyDescent="0.2">
      <c r="A5885" t="str">
        <f>IF(C5885&amp;G5885&amp;D5885&lt;&gt;'Funnel setup'!$K$3&amp;'Funnel setup'!$K$4&amp;'Funnel setup'!$K$6,".",IF(A5884=".",1,A5884+1))</f>
        <v>.</v>
      </c>
      <c r="B5885" s="244" t="str">
        <f t="shared" si="91"/>
        <v/>
      </c>
    </row>
    <row r="5886" spans="1:2" x14ac:dyDescent="0.2">
      <c r="A5886" t="str">
        <f>IF(C5886&amp;G5886&amp;D5886&lt;&gt;'Funnel setup'!$K$3&amp;'Funnel setup'!$K$4&amp;'Funnel setup'!$K$6,".",IF(A5885=".",1,A5885+1))</f>
        <v>.</v>
      </c>
      <c r="B5886" s="244" t="str">
        <f t="shared" si="91"/>
        <v/>
      </c>
    </row>
    <row r="5887" spans="1:2" x14ac:dyDescent="0.2">
      <c r="A5887" t="str">
        <f>IF(C5887&amp;G5887&amp;D5887&lt;&gt;'Funnel setup'!$K$3&amp;'Funnel setup'!$K$4&amp;'Funnel setup'!$K$6,".",IF(A5886=".",1,A5886+1))</f>
        <v>.</v>
      </c>
      <c r="B5887" s="244" t="str">
        <f t="shared" si="91"/>
        <v/>
      </c>
    </row>
    <row r="5888" spans="1:2" x14ac:dyDescent="0.2">
      <c r="A5888" t="str">
        <f>IF(C5888&amp;G5888&amp;D5888&lt;&gt;'Funnel setup'!$K$3&amp;'Funnel setup'!$K$4&amp;'Funnel setup'!$K$6,".",IF(A5887=".",1,A5887+1))</f>
        <v>.</v>
      </c>
      <c r="B5888" s="244" t="str">
        <f t="shared" si="91"/>
        <v/>
      </c>
    </row>
    <row r="5889" spans="1:2" x14ac:dyDescent="0.2">
      <c r="A5889" t="str">
        <f>IF(C5889&amp;G5889&amp;D5889&lt;&gt;'Funnel setup'!$K$3&amp;'Funnel setup'!$K$4&amp;'Funnel setup'!$K$6,".",IF(A5888=".",1,A5888+1))</f>
        <v>.</v>
      </c>
      <c r="B5889" s="244" t="str">
        <f t="shared" si="91"/>
        <v/>
      </c>
    </row>
    <row r="5890" spans="1:2" x14ac:dyDescent="0.2">
      <c r="A5890" t="str">
        <f>IF(C5890&amp;G5890&amp;D5890&lt;&gt;'Funnel setup'!$K$3&amp;'Funnel setup'!$K$4&amp;'Funnel setup'!$K$6,".",IF(A5889=".",1,A5889+1))</f>
        <v>.</v>
      </c>
      <c r="B5890" s="244" t="str">
        <f t="shared" ref="B5890:B5953" si="92">C5890&amp;D5890&amp;F5890&amp;G5890</f>
        <v/>
      </c>
    </row>
    <row r="5891" spans="1:2" x14ac:dyDescent="0.2">
      <c r="A5891" t="str">
        <f>IF(C5891&amp;G5891&amp;D5891&lt;&gt;'Funnel setup'!$K$3&amp;'Funnel setup'!$K$4&amp;'Funnel setup'!$K$6,".",IF(A5890=".",1,A5890+1))</f>
        <v>.</v>
      </c>
      <c r="B5891" s="244" t="str">
        <f t="shared" si="92"/>
        <v/>
      </c>
    </row>
    <row r="5892" spans="1:2" x14ac:dyDescent="0.2">
      <c r="A5892" t="str">
        <f>IF(C5892&amp;G5892&amp;D5892&lt;&gt;'Funnel setup'!$K$3&amp;'Funnel setup'!$K$4&amp;'Funnel setup'!$K$6,".",IF(A5891=".",1,A5891+1))</f>
        <v>.</v>
      </c>
      <c r="B5892" s="244" t="str">
        <f t="shared" si="92"/>
        <v/>
      </c>
    </row>
    <row r="5893" spans="1:2" x14ac:dyDescent="0.2">
      <c r="A5893" t="str">
        <f>IF(C5893&amp;G5893&amp;D5893&lt;&gt;'Funnel setup'!$K$3&amp;'Funnel setup'!$K$4&amp;'Funnel setup'!$K$6,".",IF(A5892=".",1,A5892+1))</f>
        <v>.</v>
      </c>
      <c r="B5893" s="244" t="str">
        <f t="shared" si="92"/>
        <v/>
      </c>
    </row>
    <row r="5894" spans="1:2" x14ac:dyDescent="0.2">
      <c r="A5894" t="str">
        <f>IF(C5894&amp;G5894&amp;D5894&lt;&gt;'Funnel setup'!$K$3&amp;'Funnel setup'!$K$4&amp;'Funnel setup'!$K$6,".",IF(A5893=".",1,A5893+1))</f>
        <v>.</v>
      </c>
      <c r="B5894" s="244" t="str">
        <f t="shared" si="92"/>
        <v/>
      </c>
    </row>
    <row r="5895" spans="1:2" x14ac:dyDescent="0.2">
      <c r="A5895" t="str">
        <f>IF(C5895&amp;G5895&amp;D5895&lt;&gt;'Funnel setup'!$K$3&amp;'Funnel setup'!$K$4&amp;'Funnel setup'!$K$6,".",IF(A5894=".",1,A5894+1))</f>
        <v>.</v>
      </c>
      <c r="B5895" s="244" t="str">
        <f t="shared" si="92"/>
        <v/>
      </c>
    </row>
    <row r="5896" spans="1:2" x14ac:dyDescent="0.2">
      <c r="A5896" t="str">
        <f>IF(C5896&amp;G5896&amp;D5896&lt;&gt;'Funnel setup'!$K$3&amp;'Funnel setup'!$K$4&amp;'Funnel setup'!$K$6,".",IF(A5895=".",1,A5895+1))</f>
        <v>.</v>
      </c>
      <c r="B5896" s="244" t="str">
        <f t="shared" si="92"/>
        <v/>
      </c>
    </row>
    <row r="5897" spans="1:2" x14ac:dyDescent="0.2">
      <c r="A5897" t="str">
        <f>IF(C5897&amp;G5897&amp;D5897&lt;&gt;'Funnel setup'!$K$3&amp;'Funnel setup'!$K$4&amp;'Funnel setup'!$K$6,".",IF(A5896=".",1,A5896+1))</f>
        <v>.</v>
      </c>
      <c r="B5897" s="244" t="str">
        <f t="shared" si="92"/>
        <v/>
      </c>
    </row>
    <row r="5898" spans="1:2" x14ac:dyDescent="0.2">
      <c r="A5898" t="str">
        <f>IF(C5898&amp;G5898&amp;D5898&lt;&gt;'Funnel setup'!$K$3&amp;'Funnel setup'!$K$4&amp;'Funnel setup'!$K$6,".",IF(A5897=".",1,A5897+1))</f>
        <v>.</v>
      </c>
      <c r="B5898" s="244" t="str">
        <f t="shared" si="92"/>
        <v/>
      </c>
    </row>
    <row r="5899" spans="1:2" x14ac:dyDescent="0.2">
      <c r="A5899" t="str">
        <f>IF(C5899&amp;G5899&amp;D5899&lt;&gt;'Funnel setup'!$K$3&amp;'Funnel setup'!$K$4&amp;'Funnel setup'!$K$6,".",IF(A5898=".",1,A5898+1))</f>
        <v>.</v>
      </c>
      <c r="B5899" s="244" t="str">
        <f t="shared" si="92"/>
        <v/>
      </c>
    </row>
    <row r="5900" spans="1:2" x14ac:dyDescent="0.2">
      <c r="A5900" t="str">
        <f>IF(C5900&amp;G5900&amp;D5900&lt;&gt;'Funnel setup'!$K$3&amp;'Funnel setup'!$K$4&amp;'Funnel setup'!$K$6,".",IF(A5899=".",1,A5899+1))</f>
        <v>.</v>
      </c>
      <c r="B5900" s="244" t="str">
        <f t="shared" si="92"/>
        <v/>
      </c>
    </row>
    <row r="5901" spans="1:2" x14ac:dyDescent="0.2">
      <c r="A5901" t="str">
        <f>IF(C5901&amp;G5901&amp;D5901&lt;&gt;'Funnel setup'!$K$3&amp;'Funnel setup'!$K$4&amp;'Funnel setup'!$K$6,".",IF(A5900=".",1,A5900+1))</f>
        <v>.</v>
      </c>
      <c r="B5901" s="244" t="str">
        <f t="shared" si="92"/>
        <v/>
      </c>
    </row>
    <row r="5902" spans="1:2" x14ac:dyDescent="0.2">
      <c r="A5902" t="str">
        <f>IF(C5902&amp;G5902&amp;D5902&lt;&gt;'Funnel setup'!$K$3&amp;'Funnel setup'!$K$4&amp;'Funnel setup'!$K$6,".",IF(A5901=".",1,A5901+1))</f>
        <v>.</v>
      </c>
      <c r="B5902" s="244" t="str">
        <f t="shared" si="92"/>
        <v/>
      </c>
    </row>
    <row r="5903" spans="1:2" x14ac:dyDescent="0.2">
      <c r="A5903" t="str">
        <f>IF(C5903&amp;G5903&amp;D5903&lt;&gt;'Funnel setup'!$K$3&amp;'Funnel setup'!$K$4&amp;'Funnel setup'!$K$6,".",IF(A5902=".",1,A5902+1))</f>
        <v>.</v>
      </c>
      <c r="B5903" s="244" t="str">
        <f t="shared" si="92"/>
        <v/>
      </c>
    </row>
    <row r="5904" spans="1:2" x14ac:dyDescent="0.2">
      <c r="A5904" t="str">
        <f>IF(C5904&amp;G5904&amp;D5904&lt;&gt;'Funnel setup'!$K$3&amp;'Funnel setup'!$K$4&amp;'Funnel setup'!$K$6,".",IF(A5903=".",1,A5903+1))</f>
        <v>.</v>
      </c>
      <c r="B5904" s="244" t="str">
        <f t="shared" si="92"/>
        <v/>
      </c>
    </row>
    <row r="5905" spans="1:2" x14ac:dyDescent="0.2">
      <c r="A5905" t="str">
        <f>IF(C5905&amp;G5905&amp;D5905&lt;&gt;'Funnel setup'!$K$3&amp;'Funnel setup'!$K$4&amp;'Funnel setup'!$K$6,".",IF(A5904=".",1,A5904+1))</f>
        <v>.</v>
      </c>
      <c r="B5905" s="244" t="str">
        <f t="shared" si="92"/>
        <v/>
      </c>
    </row>
    <row r="5906" spans="1:2" x14ac:dyDescent="0.2">
      <c r="A5906" t="str">
        <f>IF(C5906&amp;G5906&amp;D5906&lt;&gt;'Funnel setup'!$K$3&amp;'Funnel setup'!$K$4&amp;'Funnel setup'!$K$6,".",IF(A5905=".",1,A5905+1))</f>
        <v>.</v>
      </c>
      <c r="B5906" s="244" t="str">
        <f t="shared" si="92"/>
        <v/>
      </c>
    </row>
    <row r="5907" spans="1:2" x14ac:dyDescent="0.2">
      <c r="A5907" t="str">
        <f>IF(C5907&amp;G5907&amp;D5907&lt;&gt;'Funnel setup'!$K$3&amp;'Funnel setup'!$K$4&amp;'Funnel setup'!$K$6,".",IF(A5906=".",1,A5906+1))</f>
        <v>.</v>
      </c>
      <c r="B5907" s="244" t="str">
        <f t="shared" si="92"/>
        <v/>
      </c>
    </row>
    <row r="5908" spans="1:2" x14ac:dyDescent="0.2">
      <c r="A5908" t="str">
        <f>IF(C5908&amp;G5908&amp;D5908&lt;&gt;'Funnel setup'!$K$3&amp;'Funnel setup'!$K$4&amp;'Funnel setup'!$K$6,".",IF(A5907=".",1,A5907+1))</f>
        <v>.</v>
      </c>
      <c r="B5908" s="244" t="str">
        <f t="shared" si="92"/>
        <v/>
      </c>
    </row>
    <row r="5909" spans="1:2" x14ac:dyDescent="0.2">
      <c r="A5909" t="str">
        <f>IF(C5909&amp;G5909&amp;D5909&lt;&gt;'Funnel setup'!$K$3&amp;'Funnel setup'!$K$4&amp;'Funnel setup'!$K$6,".",IF(A5908=".",1,A5908+1))</f>
        <v>.</v>
      </c>
      <c r="B5909" s="244" t="str">
        <f t="shared" si="92"/>
        <v/>
      </c>
    </row>
    <row r="5910" spans="1:2" x14ac:dyDescent="0.2">
      <c r="A5910" t="str">
        <f>IF(C5910&amp;G5910&amp;D5910&lt;&gt;'Funnel setup'!$K$3&amp;'Funnel setup'!$K$4&amp;'Funnel setup'!$K$6,".",IF(A5909=".",1,A5909+1))</f>
        <v>.</v>
      </c>
      <c r="B5910" s="244" t="str">
        <f t="shared" si="92"/>
        <v/>
      </c>
    </row>
    <row r="5911" spans="1:2" x14ac:dyDescent="0.2">
      <c r="A5911" t="str">
        <f>IF(C5911&amp;G5911&amp;D5911&lt;&gt;'Funnel setup'!$K$3&amp;'Funnel setup'!$K$4&amp;'Funnel setup'!$K$6,".",IF(A5910=".",1,A5910+1))</f>
        <v>.</v>
      </c>
      <c r="B5911" s="244" t="str">
        <f t="shared" si="92"/>
        <v/>
      </c>
    </row>
    <row r="5912" spans="1:2" x14ac:dyDescent="0.2">
      <c r="A5912" t="str">
        <f>IF(C5912&amp;G5912&amp;D5912&lt;&gt;'Funnel setup'!$K$3&amp;'Funnel setup'!$K$4&amp;'Funnel setup'!$K$6,".",IF(A5911=".",1,A5911+1))</f>
        <v>.</v>
      </c>
      <c r="B5912" s="244" t="str">
        <f t="shared" si="92"/>
        <v/>
      </c>
    </row>
    <row r="5913" spans="1:2" x14ac:dyDescent="0.2">
      <c r="A5913" t="str">
        <f>IF(C5913&amp;G5913&amp;D5913&lt;&gt;'Funnel setup'!$K$3&amp;'Funnel setup'!$K$4&amp;'Funnel setup'!$K$6,".",IF(A5912=".",1,A5912+1))</f>
        <v>.</v>
      </c>
      <c r="B5913" s="244" t="str">
        <f t="shared" si="92"/>
        <v/>
      </c>
    </row>
    <row r="5914" spans="1:2" x14ac:dyDescent="0.2">
      <c r="A5914" t="str">
        <f>IF(C5914&amp;G5914&amp;D5914&lt;&gt;'Funnel setup'!$K$3&amp;'Funnel setup'!$K$4&amp;'Funnel setup'!$K$6,".",IF(A5913=".",1,A5913+1))</f>
        <v>.</v>
      </c>
      <c r="B5914" s="244" t="str">
        <f t="shared" si="92"/>
        <v/>
      </c>
    </row>
    <row r="5915" spans="1:2" x14ac:dyDescent="0.2">
      <c r="A5915" t="str">
        <f>IF(C5915&amp;G5915&amp;D5915&lt;&gt;'Funnel setup'!$K$3&amp;'Funnel setup'!$K$4&amp;'Funnel setup'!$K$6,".",IF(A5914=".",1,A5914+1))</f>
        <v>.</v>
      </c>
      <c r="B5915" s="244" t="str">
        <f t="shared" si="92"/>
        <v/>
      </c>
    </row>
    <row r="5916" spans="1:2" x14ac:dyDescent="0.2">
      <c r="A5916" t="str">
        <f>IF(C5916&amp;G5916&amp;D5916&lt;&gt;'Funnel setup'!$K$3&amp;'Funnel setup'!$K$4&amp;'Funnel setup'!$K$6,".",IF(A5915=".",1,A5915+1))</f>
        <v>.</v>
      </c>
      <c r="B5916" s="244" t="str">
        <f t="shared" si="92"/>
        <v/>
      </c>
    </row>
    <row r="5917" spans="1:2" x14ac:dyDescent="0.2">
      <c r="A5917" t="str">
        <f>IF(C5917&amp;G5917&amp;D5917&lt;&gt;'Funnel setup'!$K$3&amp;'Funnel setup'!$K$4&amp;'Funnel setup'!$K$6,".",IF(A5916=".",1,A5916+1))</f>
        <v>.</v>
      </c>
      <c r="B5917" s="244" t="str">
        <f t="shared" si="92"/>
        <v/>
      </c>
    </row>
    <row r="5918" spans="1:2" x14ac:dyDescent="0.2">
      <c r="A5918" t="str">
        <f>IF(C5918&amp;G5918&amp;D5918&lt;&gt;'Funnel setup'!$K$3&amp;'Funnel setup'!$K$4&amp;'Funnel setup'!$K$6,".",IF(A5917=".",1,A5917+1))</f>
        <v>.</v>
      </c>
      <c r="B5918" s="244" t="str">
        <f t="shared" si="92"/>
        <v/>
      </c>
    </row>
    <row r="5919" spans="1:2" x14ac:dyDescent="0.2">
      <c r="A5919" t="str">
        <f>IF(C5919&amp;G5919&amp;D5919&lt;&gt;'Funnel setup'!$K$3&amp;'Funnel setup'!$K$4&amp;'Funnel setup'!$K$6,".",IF(A5918=".",1,A5918+1))</f>
        <v>.</v>
      </c>
      <c r="B5919" s="244" t="str">
        <f t="shared" si="92"/>
        <v/>
      </c>
    </row>
    <row r="5920" spans="1:2" x14ac:dyDescent="0.2">
      <c r="A5920" t="str">
        <f>IF(C5920&amp;G5920&amp;D5920&lt;&gt;'Funnel setup'!$K$3&amp;'Funnel setup'!$K$4&amp;'Funnel setup'!$K$6,".",IF(A5919=".",1,A5919+1))</f>
        <v>.</v>
      </c>
      <c r="B5920" s="244" t="str">
        <f t="shared" si="92"/>
        <v/>
      </c>
    </row>
    <row r="5921" spans="1:2" x14ac:dyDescent="0.2">
      <c r="A5921" t="str">
        <f>IF(C5921&amp;G5921&amp;D5921&lt;&gt;'Funnel setup'!$K$3&amp;'Funnel setup'!$K$4&amp;'Funnel setup'!$K$6,".",IF(A5920=".",1,A5920+1))</f>
        <v>.</v>
      </c>
      <c r="B5921" s="244" t="str">
        <f t="shared" si="92"/>
        <v/>
      </c>
    </row>
    <row r="5922" spans="1:2" x14ac:dyDescent="0.2">
      <c r="A5922" t="str">
        <f>IF(C5922&amp;G5922&amp;D5922&lt;&gt;'Funnel setup'!$K$3&amp;'Funnel setup'!$K$4&amp;'Funnel setup'!$K$6,".",IF(A5921=".",1,A5921+1))</f>
        <v>.</v>
      </c>
      <c r="B5922" s="244" t="str">
        <f t="shared" si="92"/>
        <v/>
      </c>
    </row>
    <row r="5923" spans="1:2" x14ac:dyDescent="0.2">
      <c r="A5923" t="str">
        <f>IF(C5923&amp;G5923&amp;D5923&lt;&gt;'Funnel setup'!$K$3&amp;'Funnel setup'!$K$4&amp;'Funnel setup'!$K$6,".",IF(A5922=".",1,A5922+1))</f>
        <v>.</v>
      </c>
      <c r="B5923" s="244" t="str">
        <f t="shared" si="92"/>
        <v/>
      </c>
    </row>
    <row r="5924" spans="1:2" x14ac:dyDescent="0.2">
      <c r="A5924" t="str">
        <f>IF(C5924&amp;G5924&amp;D5924&lt;&gt;'Funnel setup'!$K$3&amp;'Funnel setup'!$K$4&amp;'Funnel setup'!$K$6,".",IF(A5923=".",1,A5923+1))</f>
        <v>.</v>
      </c>
      <c r="B5924" s="244" t="str">
        <f t="shared" si="92"/>
        <v/>
      </c>
    </row>
    <row r="5925" spans="1:2" x14ac:dyDescent="0.2">
      <c r="A5925" t="str">
        <f>IF(C5925&amp;G5925&amp;D5925&lt;&gt;'Funnel setup'!$K$3&amp;'Funnel setup'!$K$4&amp;'Funnel setup'!$K$6,".",IF(A5924=".",1,A5924+1))</f>
        <v>.</v>
      </c>
      <c r="B5925" s="244" t="str">
        <f t="shared" si="92"/>
        <v/>
      </c>
    </row>
    <row r="5926" spans="1:2" x14ac:dyDescent="0.2">
      <c r="A5926" t="str">
        <f>IF(C5926&amp;G5926&amp;D5926&lt;&gt;'Funnel setup'!$K$3&amp;'Funnel setup'!$K$4&amp;'Funnel setup'!$K$6,".",IF(A5925=".",1,A5925+1))</f>
        <v>.</v>
      </c>
      <c r="B5926" s="244" t="str">
        <f t="shared" si="92"/>
        <v/>
      </c>
    </row>
    <row r="5927" spans="1:2" x14ac:dyDescent="0.2">
      <c r="A5927" t="str">
        <f>IF(C5927&amp;G5927&amp;D5927&lt;&gt;'Funnel setup'!$K$3&amp;'Funnel setup'!$K$4&amp;'Funnel setup'!$K$6,".",IF(A5926=".",1,A5926+1))</f>
        <v>.</v>
      </c>
      <c r="B5927" s="244" t="str">
        <f t="shared" si="92"/>
        <v/>
      </c>
    </row>
    <row r="5928" spans="1:2" x14ac:dyDescent="0.2">
      <c r="A5928" t="str">
        <f>IF(C5928&amp;G5928&amp;D5928&lt;&gt;'Funnel setup'!$K$3&amp;'Funnel setup'!$K$4&amp;'Funnel setup'!$K$6,".",IF(A5927=".",1,A5927+1))</f>
        <v>.</v>
      </c>
      <c r="B5928" s="244" t="str">
        <f t="shared" si="92"/>
        <v/>
      </c>
    </row>
    <row r="5929" spans="1:2" x14ac:dyDescent="0.2">
      <c r="A5929" t="str">
        <f>IF(C5929&amp;G5929&amp;D5929&lt;&gt;'Funnel setup'!$K$3&amp;'Funnel setup'!$K$4&amp;'Funnel setup'!$K$6,".",IF(A5928=".",1,A5928+1))</f>
        <v>.</v>
      </c>
      <c r="B5929" s="244" t="str">
        <f t="shared" si="92"/>
        <v/>
      </c>
    </row>
    <row r="5930" spans="1:2" x14ac:dyDescent="0.2">
      <c r="A5930" t="str">
        <f>IF(C5930&amp;G5930&amp;D5930&lt;&gt;'Funnel setup'!$K$3&amp;'Funnel setup'!$K$4&amp;'Funnel setup'!$K$6,".",IF(A5929=".",1,A5929+1))</f>
        <v>.</v>
      </c>
      <c r="B5930" s="244" t="str">
        <f t="shared" si="92"/>
        <v/>
      </c>
    </row>
    <row r="5931" spans="1:2" x14ac:dyDescent="0.2">
      <c r="A5931" t="str">
        <f>IF(C5931&amp;G5931&amp;D5931&lt;&gt;'Funnel setup'!$K$3&amp;'Funnel setup'!$K$4&amp;'Funnel setup'!$K$6,".",IF(A5930=".",1,A5930+1))</f>
        <v>.</v>
      </c>
      <c r="B5931" s="244" t="str">
        <f t="shared" si="92"/>
        <v/>
      </c>
    </row>
    <row r="5932" spans="1:2" x14ac:dyDescent="0.2">
      <c r="A5932" t="str">
        <f>IF(C5932&amp;G5932&amp;D5932&lt;&gt;'Funnel setup'!$K$3&amp;'Funnel setup'!$K$4&amp;'Funnel setup'!$K$6,".",IF(A5931=".",1,A5931+1))</f>
        <v>.</v>
      </c>
      <c r="B5932" s="244" t="str">
        <f t="shared" si="92"/>
        <v/>
      </c>
    </row>
    <row r="5933" spans="1:2" x14ac:dyDescent="0.2">
      <c r="A5933" t="str">
        <f>IF(C5933&amp;G5933&amp;D5933&lt;&gt;'Funnel setup'!$K$3&amp;'Funnel setup'!$K$4&amp;'Funnel setup'!$K$6,".",IF(A5932=".",1,A5932+1))</f>
        <v>.</v>
      </c>
      <c r="B5933" s="244" t="str">
        <f t="shared" si="92"/>
        <v/>
      </c>
    </row>
    <row r="5934" spans="1:2" x14ac:dyDescent="0.2">
      <c r="A5934" t="str">
        <f>IF(C5934&amp;G5934&amp;D5934&lt;&gt;'Funnel setup'!$K$3&amp;'Funnel setup'!$K$4&amp;'Funnel setup'!$K$6,".",IF(A5933=".",1,A5933+1))</f>
        <v>.</v>
      </c>
      <c r="B5934" s="244" t="str">
        <f t="shared" si="92"/>
        <v/>
      </c>
    </row>
    <row r="5935" spans="1:2" x14ac:dyDescent="0.2">
      <c r="A5935" t="str">
        <f>IF(C5935&amp;G5935&amp;D5935&lt;&gt;'Funnel setup'!$K$3&amp;'Funnel setup'!$K$4&amp;'Funnel setup'!$K$6,".",IF(A5934=".",1,A5934+1))</f>
        <v>.</v>
      </c>
      <c r="B5935" s="244" t="str">
        <f t="shared" si="92"/>
        <v/>
      </c>
    </row>
    <row r="5936" spans="1:2" x14ac:dyDescent="0.2">
      <c r="A5936" t="str">
        <f>IF(C5936&amp;G5936&amp;D5936&lt;&gt;'Funnel setup'!$K$3&amp;'Funnel setup'!$K$4&amp;'Funnel setup'!$K$6,".",IF(A5935=".",1,A5935+1))</f>
        <v>.</v>
      </c>
      <c r="B5936" s="244" t="str">
        <f t="shared" si="92"/>
        <v/>
      </c>
    </row>
    <row r="5937" spans="1:2" x14ac:dyDescent="0.2">
      <c r="A5937" t="str">
        <f>IF(C5937&amp;G5937&amp;D5937&lt;&gt;'Funnel setup'!$K$3&amp;'Funnel setup'!$K$4&amp;'Funnel setup'!$K$6,".",IF(A5936=".",1,A5936+1))</f>
        <v>.</v>
      </c>
      <c r="B5937" s="244" t="str">
        <f t="shared" si="92"/>
        <v/>
      </c>
    </row>
    <row r="5938" spans="1:2" x14ac:dyDescent="0.2">
      <c r="A5938" t="str">
        <f>IF(C5938&amp;G5938&amp;D5938&lt;&gt;'Funnel setup'!$K$3&amp;'Funnel setup'!$K$4&amp;'Funnel setup'!$K$6,".",IF(A5937=".",1,A5937+1))</f>
        <v>.</v>
      </c>
      <c r="B5938" s="244" t="str">
        <f t="shared" si="92"/>
        <v/>
      </c>
    </row>
    <row r="5939" spans="1:2" x14ac:dyDescent="0.2">
      <c r="A5939" t="str">
        <f>IF(C5939&amp;G5939&amp;D5939&lt;&gt;'Funnel setup'!$K$3&amp;'Funnel setup'!$K$4&amp;'Funnel setup'!$K$6,".",IF(A5938=".",1,A5938+1))</f>
        <v>.</v>
      </c>
      <c r="B5939" s="244" t="str">
        <f t="shared" si="92"/>
        <v/>
      </c>
    </row>
    <row r="5940" spans="1:2" x14ac:dyDescent="0.2">
      <c r="A5940" t="str">
        <f>IF(C5940&amp;G5940&amp;D5940&lt;&gt;'Funnel setup'!$K$3&amp;'Funnel setup'!$K$4&amp;'Funnel setup'!$K$6,".",IF(A5939=".",1,A5939+1))</f>
        <v>.</v>
      </c>
      <c r="B5940" s="244" t="str">
        <f t="shared" si="92"/>
        <v/>
      </c>
    </row>
    <row r="5941" spans="1:2" x14ac:dyDescent="0.2">
      <c r="A5941" t="str">
        <f>IF(C5941&amp;G5941&amp;D5941&lt;&gt;'Funnel setup'!$K$3&amp;'Funnel setup'!$K$4&amp;'Funnel setup'!$K$6,".",IF(A5940=".",1,A5940+1))</f>
        <v>.</v>
      </c>
      <c r="B5941" s="244" t="str">
        <f t="shared" si="92"/>
        <v/>
      </c>
    </row>
    <row r="5942" spans="1:2" x14ac:dyDescent="0.2">
      <c r="A5942" t="str">
        <f>IF(C5942&amp;G5942&amp;D5942&lt;&gt;'Funnel setup'!$K$3&amp;'Funnel setup'!$K$4&amp;'Funnel setup'!$K$6,".",IF(A5941=".",1,A5941+1))</f>
        <v>.</v>
      </c>
      <c r="B5942" s="244" t="str">
        <f t="shared" si="92"/>
        <v/>
      </c>
    </row>
    <row r="5943" spans="1:2" x14ac:dyDescent="0.2">
      <c r="A5943" t="str">
        <f>IF(C5943&amp;G5943&amp;D5943&lt;&gt;'Funnel setup'!$K$3&amp;'Funnel setup'!$K$4&amp;'Funnel setup'!$K$6,".",IF(A5942=".",1,A5942+1))</f>
        <v>.</v>
      </c>
      <c r="B5943" s="244" t="str">
        <f t="shared" si="92"/>
        <v/>
      </c>
    </row>
    <row r="5944" spans="1:2" x14ac:dyDescent="0.2">
      <c r="A5944" t="str">
        <f>IF(C5944&amp;G5944&amp;D5944&lt;&gt;'Funnel setup'!$K$3&amp;'Funnel setup'!$K$4&amp;'Funnel setup'!$K$6,".",IF(A5943=".",1,A5943+1))</f>
        <v>.</v>
      </c>
      <c r="B5944" s="244" t="str">
        <f t="shared" si="92"/>
        <v/>
      </c>
    </row>
    <row r="5945" spans="1:2" x14ac:dyDescent="0.2">
      <c r="A5945" t="str">
        <f>IF(C5945&amp;G5945&amp;D5945&lt;&gt;'Funnel setup'!$K$3&amp;'Funnel setup'!$K$4&amp;'Funnel setup'!$K$6,".",IF(A5944=".",1,A5944+1))</f>
        <v>.</v>
      </c>
      <c r="B5945" s="244" t="str">
        <f t="shared" si="92"/>
        <v/>
      </c>
    </row>
    <row r="5946" spans="1:2" x14ac:dyDescent="0.2">
      <c r="A5946" t="str">
        <f>IF(C5946&amp;G5946&amp;D5946&lt;&gt;'Funnel setup'!$K$3&amp;'Funnel setup'!$K$4&amp;'Funnel setup'!$K$6,".",IF(A5945=".",1,A5945+1))</f>
        <v>.</v>
      </c>
      <c r="B5946" s="244" t="str">
        <f t="shared" si="92"/>
        <v/>
      </c>
    </row>
    <row r="5947" spans="1:2" x14ac:dyDescent="0.2">
      <c r="A5947" t="str">
        <f>IF(C5947&amp;G5947&amp;D5947&lt;&gt;'Funnel setup'!$K$3&amp;'Funnel setup'!$K$4&amp;'Funnel setup'!$K$6,".",IF(A5946=".",1,A5946+1))</f>
        <v>.</v>
      </c>
      <c r="B5947" s="244" t="str">
        <f t="shared" si="92"/>
        <v/>
      </c>
    </row>
    <row r="5948" spans="1:2" x14ac:dyDescent="0.2">
      <c r="A5948" t="str">
        <f>IF(C5948&amp;G5948&amp;D5948&lt;&gt;'Funnel setup'!$K$3&amp;'Funnel setup'!$K$4&amp;'Funnel setup'!$K$6,".",IF(A5947=".",1,A5947+1))</f>
        <v>.</v>
      </c>
      <c r="B5948" s="244" t="str">
        <f t="shared" si="92"/>
        <v/>
      </c>
    </row>
    <row r="5949" spans="1:2" x14ac:dyDescent="0.2">
      <c r="A5949" t="str">
        <f>IF(C5949&amp;G5949&amp;D5949&lt;&gt;'Funnel setup'!$K$3&amp;'Funnel setup'!$K$4&amp;'Funnel setup'!$K$6,".",IF(A5948=".",1,A5948+1))</f>
        <v>.</v>
      </c>
      <c r="B5949" s="244" t="str">
        <f t="shared" si="92"/>
        <v/>
      </c>
    </row>
    <row r="5950" spans="1:2" x14ac:dyDescent="0.2">
      <c r="A5950" t="str">
        <f>IF(C5950&amp;G5950&amp;D5950&lt;&gt;'Funnel setup'!$K$3&amp;'Funnel setup'!$K$4&amp;'Funnel setup'!$K$6,".",IF(A5949=".",1,A5949+1))</f>
        <v>.</v>
      </c>
      <c r="B5950" s="244" t="str">
        <f t="shared" si="92"/>
        <v/>
      </c>
    </row>
    <row r="5951" spans="1:2" x14ac:dyDescent="0.2">
      <c r="A5951" t="str">
        <f>IF(C5951&amp;G5951&amp;D5951&lt;&gt;'Funnel setup'!$K$3&amp;'Funnel setup'!$K$4&amp;'Funnel setup'!$K$6,".",IF(A5950=".",1,A5950+1))</f>
        <v>.</v>
      </c>
      <c r="B5951" s="244" t="str">
        <f t="shared" si="92"/>
        <v/>
      </c>
    </row>
    <row r="5952" spans="1:2" x14ac:dyDescent="0.2">
      <c r="A5952" t="str">
        <f>IF(C5952&amp;G5952&amp;D5952&lt;&gt;'Funnel setup'!$K$3&amp;'Funnel setup'!$K$4&amp;'Funnel setup'!$K$6,".",IF(A5951=".",1,A5951+1))</f>
        <v>.</v>
      </c>
      <c r="B5952" s="244" t="str">
        <f t="shared" si="92"/>
        <v/>
      </c>
    </row>
    <row r="5953" spans="1:2" x14ac:dyDescent="0.2">
      <c r="A5953" t="str">
        <f>IF(C5953&amp;G5953&amp;D5953&lt;&gt;'Funnel setup'!$K$3&amp;'Funnel setup'!$K$4&amp;'Funnel setup'!$K$6,".",IF(A5952=".",1,A5952+1))</f>
        <v>.</v>
      </c>
      <c r="B5953" s="244" t="str">
        <f t="shared" si="92"/>
        <v/>
      </c>
    </row>
    <row r="5954" spans="1:2" x14ac:dyDescent="0.2">
      <c r="A5954" t="str">
        <f>IF(C5954&amp;G5954&amp;D5954&lt;&gt;'Funnel setup'!$K$3&amp;'Funnel setup'!$K$4&amp;'Funnel setup'!$K$6,".",IF(A5953=".",1,A5953+1))</f>
        <v>.</v>
      </c>
      <c r="B5954" s="244" t="str">
        <f t="shared" ref="B5954:B6017" si="93">C5954&amp;D5954&amp;F5954&amp;G5954</f>
        <v/>
      </c>
    </row>
    <row r="5955" spans="1:2" x14ac:dyDescent="0.2">
      <c r="A5955" t="str">
        <f>IF(C5955&amp;G5955&amp;D5955&lt;&gt;'Funnel setup'!$K$3&amp;'Funnel setup'!$K$4&amp;'Funnel setup'!$K$6,".",IF(A5954=".",1,A5954+1))</f>
        <v>.</v>
      </c>
      <c r="B5955" s="244" t="str">
        <f t="shared" si="93"/>
        <v/>
      </c>
    </row>
    <row r="5956" spans="1:2" x14ac:dyDescent="0.2">
      <c r="A5956" t="str">
        <f>IF(C5956&amp;G5956&amp;D5956&lt;&gt;'Funnel setup'!$K$3&amp;'Funnel setup'!$K$4&amp;'Funnel setup'!$K$6,".",IF(A5955=".",1,A5955+1))</f>
        <v>.</v>
      </c>
      <c r="B5956" s="244" t="str">
        <f t="shared" si="93"/>
        <v/>
      </c>
    </row>
    <row r="5957" spans="1:2" x14ac:dyDescent="0.2">
      <c r="A5957" t="str">
        <f>IF(C5957&amp;G5957&amp;D5957&lt;&gt;'Funnel setup'!$K$3&amp;'Funnel setup'!$K$4&amp;'Funnel setup'!$K$6,".",IF(A5956=".",1,A5956+1))</f>
        <v>.</v>
      </c>
      <c r="B5957" s="244" t="str">
        <f t="shared" si="93"/>
        <v/>
      </c>
    </row>
    <row r="5958" spans="1:2" x14ac:dyDescent="0.2">
      <c r="A5958" t="str">
        <f>IF(C5958&amp;G5958&amp;D5958&lt;&gt;'Funnel setup'!$K$3&amp;'Funnel setup'!$K$4&amp;'Funnel setup'!$K$6,".",IF(A5957=".",1,A5957+1))</f>
        <v>.</v>
      </c>
      <c r="B5958" s="244" t="str">
        <f t="shared" si="93"/>
        <v/>
      </c>
    </row>
    <row r="5959" spans="1:2" x14ac:dyDescent="0.2">
      <c r="A5959" t="str">
        <f>IF(C5959&amp;G5959&amp;D5959&lt;&gt;'Funnel setup'!$K$3&amp;'Funnel setup'!$K$4&amp;'Funnel setup'!$K$6,".",IF(A5958=".",1,A5958+1))</f>
        <v>.</v>
      </c>
      <c r="B5959" s="244" t="str">
        <f t="shared" si="93"/>
        <v/>
      </c>
    </row>
    <row r="5960" spans="1:2" x14ac:dyDescent="0.2">
      <c r="A5960" t="str">
        <f>IF(C5960&amp;G5960&amp;D5960&lt;&gt;'Funnel setup'!$K$3&amp;'Funnel setup'!$K$4&amp;'Funnel setup'!$K$6,".",IF(A5959=".",1,A5959+1))</f>
        <v>.</v>
      </c>
      <c r="B5960" s="244" t="str">
        <f t="shared" si="93"/>
        <v/>
      </c>
    </row>
    <row r="5961" spans="1:2" x14ac:dyDescent="0.2">
      <c r="A5961" t="str">
        <f>IF(C5961&amp;G5961&amp;D5961&lt;&gt;'Funnel setup'!$K$3&amp;'Funnel setup'!$K$4&amp;'Funnel setup'!$K$6,".",IF(A5960=".",1,A5960+1))</f>
        <v>.</v>
      </c>
      <c r="B5961" s="244" t="str">
        <f t="shared" si="93"/>
        <v/>
      </c>
    </row>
    <row r="5962" spans="1:2" x14ac:dyDescent="0.2">
      <c r="A5962" t="str">
        <f>IF(C5962&amp;G5962&amp;D5962&lt;&gt;'Funnel setup'!$K$3&amp;'Funnel setup'!$K$4&amp;'Funnel setup'!$K$6,".",IF(A5961=".",1,A5961+1))</f>
        <v>.</v>
      </c>
      <c r="B5962" s="244" t="str">
        <f t="shared" si="93"/>
        <v/>
      </c>
    </row>
    <row r="5963" spans="1:2" x14ac:dyDescent="0.2">
      <c r="A5963" t="str">
        <f>IF(C5963&amp;G5963&amp;D5963&lt;&gt;'Funnel setup'!$K$3&amp;'Funnel setup'!$K$4&amp;'Funnel setup'!$K$6,".",IF(A5962=".",1,A5962+1))</f>
        <v>.</v>
      </c>
      <c r="B5963" s="244" t="str">
        <f t="shared" si="93"/>
        <v/>
      </c>
    </row>
    <row r="5964" spans="1:2" x14ac:dyDescent="0.2">
      <c r="A5964" t="str">
        <f>IF(C5964&amp;G5964&amp;D5964&lt;&gt;'Funnel setup'!$K$3&amp;'Funnel setup'!$K$4&amp;'Funnel setup'!$K$6,".",IF(A5963=".",1,A5963+1))</f>
        <v>.</v>
      </c>
      <c r="B5964" s="244" t="str">
        <f t="shared" si="93"/>
        <v/>
      </c>
    </row>
    <row r="5965" spans="1:2" x14ac:dyDescent="0.2">
      <c r="A5965" t="str">
        <f>IF(C5965&amp;G5965&amp;D5965&lt;&gt;'Funnel setup'!$K$3&amp;'Funnel setup'!$K$4&amp;'Funnel setup'!$K$6,".",IF(A5964=".",1,A5964+1))</f>
        <v>.</v>
      </c>
      <c r="B5965" s="244" t="str">
        <f t="shared" si="93"/>
        <v/>
      </c>
    </row>
    <row r="5966" spans="1:2" x14ac:dyDescent="0.2">
      <c r="A5966" t="str">
        <f>IF(C5966&amp;G5966&amp;D5966&lt;&gt;'Funnel setup'!$K$3&amp;'Funnel setup'!$K$4&amp;'Funnel setup'!$K$6,".",IF(A5965=".",1,A5965+1))</f>
        <v>.</v>
      </c>
      <c r="B5966" s="244" t="str">
        <f t="shared" si="93"/>
        <v/>
      </c>
    </row>
    <row r="5967" spans="1:2" x14ac:dyDescent="0.2">
      <c r="A5967" t="str">
        <f>IF(C5967&amp;G5967&amp;D5967&lt;&gt;'Funnel setup'!$K$3&amp;'Funnel setup'!$K$4&amp;'Funnel setup'!$K$6,".",IF(A5966=".",1,A5966+1))</f>
        <v>.</v>
      </c>
      <c r="B5967" s="244" t="str">
        <f t="shared" si="93"/>
        <v/>
      </c>
    </row>
    <row r="5968" spans="1:2" x14ac:dyDescent="0.2">
      <c r="A5968" t="str">
        <f>IF(C5968&amp;G5968&amp;D5968&lt;&gt;'Funnel setup'!$K$3&amp;'Funnel setup'!$K$4&amp;'Funnel setup'!$K$6,".",IF(A5967=".",1,A5967+1))</f>
        <v>.</v>
      </c>
      <c r="B5968" s="244" t="str">
        <f t="shared" si="93"/>
        <v/>
      </c>
    </row>
    <row r="5969" spans="1:2" x14ac:dyDescent="0.2">
      <c r="A5969" t="str">
        <f>IF(C5969&amp;G5969&amp;D5969&lt;&gt;'Funnel setup'!$K$3&amp;'Funnel setup'!$K$4&amp;'Funnel setup'!$K$6,".",IF(A5968=".",1,A5968+1))</f>
        <v>.</v>
      </c>
      <c r="B5969" s="244" t="str">
        <f t="shared" si="93"/>
        <v/>
      </c>
    </row>
    <row r="5970" spans="1:2" x14ac:dyDescent="0.2">
      <c r="A5970" t="str">
        <f>IF(C5970&amp;G5970&amp;D5970&lt;&gt;'Funnel setup'!$K$3&amp;'Funnel setup'!$K$4&amp;'Funnel setup'!$K$6,".",IF(A5969=".",1,A5969+1))</f>
        <v>.</v>
      </c>
      <c r="B5970" s="244" t="str">
        <f t="shared" si="93"/>
        <v/>
      </c>
    </row>
    <row r="5971" spans="1:2" x14ac:dyDescent="0.2">
      <c r="A5971" t="str">
        <f>IF(C5971&amp;G5971&amp;D5971&lt;&gt;'Funnel setup'!$K$3&amp;'Funnel setup'!$K$4&amp;'Funnel setup'!$K$6,".",IF(A5970=".",1,A5970+1))</f>
        <v>.</v>
      </c>
      <c r="B5971" s="244" t="str">
        <f t="shared" si="93"/>
        <v/>
      </c>
    </row>
    <row r="5972" spans="1:2" x14ac:dyDescent="0.2">
      <c r="A5972" t="str">
        <f>IF(C5972&amp;G5972&amp;D5972&lt;&gt;'Funnel setup'!$K$3&amp;'Funnel setup'!$K$4&amp;'Funnel setup'!$K$6,".",IF(A5971=".",1,A5971+1))</f>
        <v>.</v>
      </c>
      <c r="B5972" s="244" t="str">
        <f t="shared" si="93"/>
        <v/>
      </c>
    </row>
    <row r="5973" spans="1:2" x14ac:dyDescent="0.2">
      <c r="A5973" t="str">
        <f>IF(C5973&amp;G5973&amp;D5973&lt;&gt;'Funnel setup'!$K$3&amp;'Funnel setup'!$K$4&amp;'Funnel setup'!$K$6,".",IF(A5972=".",1,A5972+1))</f>
        <v>.</v>
      </c>
      <c r="B5973" s="244" t="str">
        <f t="shared" si="93"/>
        <v/>
      </c>
    </row>
    <row r="5974" spans="1:2" x14ac:dyDescent="0.2">
      <c r="A5974" t="str">
        <f>IF(C5974&amp;G5974&amp;D5974&lt;&gt;'Funnel setup'!$K$3&amp;'Funnel setup'!$K$4&amp;'Funnel setup'!$K$6,".",IF(A5973=".",1,A5973+1))</f>
        <v>.</v>
      </c>
      <c r="B5974" s="244" t="str">
        <f t="shared" si="93"/>
        <v/>
      </c>
    </row>
    <row r="5975" spans="1:2" x14ac:dyDescent="0.2">
      <c r="A5975" t="str">
        <f>IF(C5975&amp;G5975&amp;D5975&lt;&gt;'Funnel setup'!$K$3&amp;'Funnel setup'!$K$4&amp;'Funnel setup'!$K$6,".",IF(A5974=".",1,A5974+1))</f>
        <v>.</v>
      </c>
      <c r="B5975" s="244" t="str">
        <f t="shared" si="93"/>
        <v/>
      </c>
    </row>
    <row r="5976" spans="1:2" x14ac:dyDescent="0.2">
      <c r="A5976" t="str">
        <f>IF(C5976&amp;G5976&amp;D5976&lt;&gt;'Funnel setup'!$K$3&amp;'Funnel setup'!$K$4&amp;'Funnel setup'!$K$6,".",IF(A5975=".",1,A5975+1))</f>
        <v>.</v>
      </c>
      <c r="B5976" s="244" t="str">
        <f t="shared" si="93"/>
        <v/>
      </c>
    </row>
    <row r="5977" spans="1:2" x14ac:dyDescent="0.2">
      <c r="A5977" t="str">
        <f>IF(C5977&amp;G5977&amp;D5977&lt;&gt;'Funnel setup'!$K$3&amp;'Funnel setup'!$K$4&amp;'Funnel setup'!$K$6,".",IF(A5976=".",1,A5976+1))</f>
        <v>.</v>
      </c>
      <c r="B5977" s="244" t="str">
        <f t="shared" si="93"/>
        <v/>
      </c>
    </row>
    <row r="5978" spans="1:2" x14ac:dyDescent="0.2">
      <c r="A5978" t="str">
        <f>IF(C5978&amp;G5978&amp;D5978&lt;&gt;'Funnel setup'!$K$3&amp;'Funnel setup'!$K$4&amp;'Funnel setup'!$K$6,".",IF(A5977=".",1,A5977+1))</f>
        <v>.</v>
      </c>
      <c r="B5978" s="244" t="str">
        <f t="shared" si="93"/>
        <v/>
      </c>
    </row>
    <row r="5979" spans="1:2" x14ac:dyDescent="0.2">
      <c r="A5979" t="str">
        <f>IF(C5979&amp;G5979&amp;D5979&lt;&gt;'Funnel setup'!$K$3&amp;'Funnel setup'!$K$4&amp;'Funnel setup'!$K$6,".",IF(A5978=".",1,A5978+1))</f>
        <v>.</v>
      </c>
      <c r="B5979" s="244" t="str">
        <f t="shared" si="93"/>
        <v/>
      </c>
    </row>
    <row r="5980" spans="1:2" x14ac:dyDescent="0.2">
      <c r="A5980" t="str">
        <f>IF(C5980&amp;G5980&amp;D5980&lt;&gt;'Funnel setup'!$K$3&amp;'Funnel setup'!$K$4&amp;'Funnel setup'!$K$6,".",IF(A5979=".",1,A5979+1))</f>
        <v>.</v>
      </c>
      <c r="B5980" s="244" t="str">
        <f t="shared" si="93"/>
        <v/>
      </c>
    </row>
    <row r="5981" spans="1:2" x14ac:dyDescent="0.2">
      <c r="A5981" t="str">
        <f>IF(C5981&amp;G5981&amp;D5981&lt;&gt;'Funnel setup'!$K$3&amp;'Funnel setup'!$K$4&amp;'Funnel setup'!$K$6,".",IF(A5980=".",1,A5980+1))</f>
        <v>.</v>
      </c>
      <c r="B5981" s="244" t="str">
        <f t="shared" si="93"/>
        <v/>
      </c>
    </row>
    <row r="5982" spans="1:2" x14ac:dyDescent="0.2">
      <c r="A5982" t="str">
        <f>IF(C5982&amp;G5982&amp;D5982&lt;&gt;'Funnel setup'!$K$3&amp;'Funnel setup'!$K$4&amp;'Funnel setup'!$K$6,".",IF(A5981=".",1,A5981+1))</f>
        <v>.</v>
      </c>
      <c r="B5982" s="244" t="str">
        <f t="shared" si="93"/>
        <v/>
      </c>
    </row>
    <row r="5983" spans="1:2" x14ac:dyDescent="0.2">
      <c r="A5983" t="str">
        <f>IF(C5983&amp;G5983&amp;D5983&lt;&gt;'Funnel setup'!$K$3&amp;'Funnel setup'!$K$4&amp;'Funnel setup'!$K$6,".",IF(A5982=".",1,A5982+1))</f>
        <v>.</v>
      </c>
      <c r="B5983" s="244" t="str">
        <f t="shared" si="93"/>
        <v/>
      </c>
    </row>
    <row r="5984" spans="1:2" x14ac:dyDescent="0.2">
      <c r="A5984" t="str">
        <f>IF(C5984&amp;G5984&amp;D5984&lt;&gt;'Funnel setup'!$K$3&amp;'Funnel setup'!$K$4&amp;'Funnel setup'!$K$6,".",IF(A5983=".",1,A5983+1))</f>
        <v>.</v>
      </c>
      <c r="B5984" s="244" t="str">
        <f t="shared" si="93"/>
        <v/>
      </c>
    </row>
    <row r="5985" spans="1:2" x14ac:dyDescent="0.2">
      <c r="A5985" t="str">
        <f>IF(C5985&amp;G5985&amp;D5985&lt;&gt;'Funnel setup'!$K$3&amp;'Funnel setup'!$K$4&amp;'Funnel setup'!$K$6,".",IF(A5984=".",1,A5984+1))</f>
        <v>.</v>
      </c>
      <c r="B5985" s="244" t="str">
        <f t="shared" si="93"/>
        <v/>
      </c>
    </row>
    <row r="5986" spans="1:2" x14ac:dyDescent="0.2">
      <c r="A5986" t="str">
        <f>IF(C5986&amp;G5986&amp;D5986&lt;&gt;'Funnel setup'!$K$3&amp;'Funnel setup'!$K$4&amp;'Funnel setup'!$K$6,".",IF(A5985=".",1,A5985+1))</f>
        <v>.</v>
      </c>
      <c r="B5986" s="244" t="str">
        <f t="shared" si="93"/>
        <v/>
      </c>
    </row>
    <row r="5987" spans="1:2" x14ac:dyDescent="0.2">
      <c r="A5987" t="str">
        <f>IF(C5987&amp;G5987&amp;D5987&lt;&gt;'Funnel setup'!$K$3&amp;'Funnel setup'!$K$4&amp;'Funnel setup'!$K$6,".",IF(A5986=".",1,A5986+1))</f>
        <v>.</v>
      </c>
      <c r="B5987" s="244" t="str">
        <f t="shared" si="93"/>
        <v/>
      </c>
    </row>
    <row r="5988" spans="1:2" x14ac:dyDescent="0.2">
      <c r="A5988" t="str">
        <f>IF(C5988&amp;G5988&amp;D5988&lt;&gt;'Funnel setup'!$K$3&amp;'Funnel setup'!$K$4&amp;'Funnel setup'!$K$6,".",IF(A5987=".",1,A5987+1))</f>
        <v>.</v>
      </c>
      <c r="B5988" s="244" t="str">
        <f t="shared" si="93"/>
        <v/>
      </c>
    </row>
    <row r="5989" spans="1:2" x14ac:dyDescent="0.2">
      <c r="A5989" t="str">
        <f>IF(C5989&amp;G5989&amp;D5989&lt;&gt;'Funnel setup'!$K$3&amp;'Funnel setup'!$K$4&amp;'Funnel setup'!$K$6,".",IF(A5988=".",1,A5988+1))</f>
        <v>.</v>
      </c>
      <c r="B5989" s="244" t="str">
        <f t="shared" si="93"/>
        <v/>
      </c>
    </row>
    <row r="5990" spans="1:2" x14ac:dyDescent="0.2">
      <c r="A5990" t="str">
        <f>IF(C5990&amp;G5990&amp;D5990&lt;&gt;'Funnel setup'!$K$3&amp;'Funnel setup'!$K$4&amp;'Funnel setup'!$K$6,".",IF(A5989=".",1,A5989+1))</f>
        <v>.</v>
      </c>
      <c r="B5990" s="244" t="str">
        <f t="shared" si="93"/>
        <v/>
      </c>
    </row>
    <row r="5991" spans="1:2" x14ac:dyDescent="0.2">
      <c r="A5991" t="str">
        <f>IF(C5991&amp;G5991&amp;D5991&lt;&gt;'Funnel setup'!$K$3&amp;'Funnel setup'!$K$4&amp;'Funnel setup'!$K$6,".",IF(A5990=".",1,A5990+1))</f>
        <v>.</v>
      </c>
      <c r="B5991" s="244" t="str">
        <f t="shared" si="93"/>
        <v/>
      </c>
    </row>
    <row r="5992" spans="1:2" x14ac:dyDescent="0.2">
      <c r="A5992" t="str">
        <f>IF(C5992&amp;G5992&amp;D5992&lt;&gt;'Funnel setup'!$K$3&amp;'Funnel setup'!$K$4&amp;'Funnel setup'!$K$6,".",IF(A5991=".",1,A5991+1))</f>
        <v>.</v>
      </c>
      <c r="B5992" s="244" t="str">
        <f t="shared" si="93"/>
        <v/>
      </c>
    </row>
    <row r="5993" spans="1:2" x14ac:dyDescent="0.2">
      <c r="A5993" t="str">
        <f>IF(C5993&amp;G5993&amp;D5993&lt;&gt;'Funnel setup'!$K$3&amp;'Funnel setup'!$K$4&amp;'Funnel setup'!$K$6,".",IF(A5992=".",1,A5992+1))</f>
        <v>.</v>
      </c>
      <c r="B5993" s="244" t="str">
        <f t="shared" si="93"/>
        <v/>
      </c>
    </row>
    <row r="5994" spans="1:2" x14ac:dyDescent="0.2">
      <c r="A5994" t="str">
        <f>IF(C5994&amp;G5994&amp;D5994&lt;&gt;'Funnel setup'!$K$3&amp;'Funnel setup'!$K$4&amp;'Funnel setup'!$K$6,".",IF(A5993=".",1,A5993+1))</f>
        <v>.</v>
      </c>
      <c r="B5994" s="244" t="str">
        <f t="shared" si="93"/>
        <v/>
      </c>
    </row>
    <row r="5995" spans="1:2" x14ac:dyDescent="0.2">
      <c r="A5995" t="str">
        <f>IF(C5995&amp;G5995&amp;D5995&lt;&gt;'Funnel setup'!$K$3&amp;'Funnel setup'!$K$4&amp;'Funnel setup'!$K$6,".",IF(A5994=".",1,A5994+1))</f>
        <v>.</v>
      </c>
      <c r="B5995" s="244" t="str">
        <f t="shared" si="93"/>
        <v/>
      </c>
    </row>
    <row r="5996" spans="1:2" x14ac:dyDescent="0.2">
      <c r="A5996" t="str">
        <f>IF(C5996&amp;G5996&amp;D5996&lt;&gt;'Funnel setup'!$K$3&amp;'Funnel setup'!$K$4&amp;'Funnel setup'!$K$6,".",IF(A5995=".",1,A5995+1))</f>
        <v>.</v>
      </c>
      <c r="B5996" s="244" t="str">
        <f t="shared" si="93"/>
        <v/>
      </c>
    </row>
    <row r="5997" spans="1:2" x14ac:dyDescent="0.2">
      <c r="A5997" t="str">
        <f>IF(C5997&amp;G5997&amp;D5997&lt;&gt;'Funnel setup'!$K$3&amp;'Funnel setup'!$K$4&amp;'Funnel setup'!$K$6,".",IF(A5996=".",1,A5996+1))</f>
        <v>.</v>
      </c>
      <c r="B5997" s="244" t="str">
        <f t="shared" si="93"/>
        <v/>
      </c>
    </row>
    <row r="5998" spans="1:2" x14ac:dyDescent="0.2">
      <c r="A5998" t="str">
        <f>IF(C5998&amp;G5998&amp;D5998&lt;&gt;'Funnel setup'!$K$3&amp;'Funnel setup'!$K$4&amp;'Funnel setup'!$K$6,".",IF(A5997=".",1,A5997+1))</f>
        <v>.</v>
      </c>
      <c r="B5998" s="244" t="str">
        <f t="shared" si="93"/>
        <v/>
      </c>
    </row>
    <row r="5999" spans="1:2" x14ac:dyDescent="0.2">
      <c r="A5999" t="str">
        <f>IF(C5999&amp;G5999&amp;D5999&lt;&gt;'Funnel setup'!$K$3&amp;'Funnel setup'!$K$4&amp;'Funnel setup'!$K$6,".",IF(A5998=".",1,A5998+1))</f>
        <v>.</v>
      </c>
      <c r="B5999" s="244" t="str">
        <f t="shared" si="93"/>
        <v/>
      </c>
    </row>
    <row r="6000" spans="1:2" x14ac:dyDescent="0.2">
      <c r="A6000" t="str">
        <f>IF(C6000&amp;G6000&amp;D6000&lt;&gt;'Funnel setup'!$K$3&amp;'Funnel setup'!$K$4&amp;'Funnel setup'!$K$6,".",IF(A5999=".",1,A5999+1))</f>
        <v>.</v>
      </c>
      <c r="B6000" s="244" t="str">
        <f t="shared" si="93"/>
        <v/>
      </c>
    </row>
    <row r="6001" spans="1:2" x14ac:dyDescent="0.2">
      <c r="A6001" t="str">
        <f>IF(C6001&amp;G6001&amp;D6001&lt;&gt;'Funnel setup'!$K$3&amp;'Funnel setup'!$K$4&amp;'Funnel setup'!$K$6,".",IF(A6000=".",1,A6000+1))</f>
        <v>.</v>
      </c>
      <c r="B6001" s="244" t="str">
        <f t="shared" si="93"/>
        <v/>
      </c>
    </row>
    <row r="6002" spans="1:2" x14ac:dyDescent="0.2">
      <c r="A6002" t="str">
        <f>IF(C6002&amp;G6002&amp;D6002&lt;&gt;'Funnel setup'!$K$3&amp;'Funnel setup'!$K$4&amp;'Funnel setup'!$K$6,".",IF(A6001=".",1,A6001+1))</f>
        <v>.</v>
      </c>
      <c r="B6002" s="244" t="str">
        <f t="shared" si="93"/>
        <v/>
      </c>
    </row>
    <row r="6003" spans="1:2" x14ac:dyDescent="0.2">
      <c r="A6003" t="str">
        <f>IF(C6003&amp;G6003&amp;D6003&lt;&gt;'Funnel setup'!$K$3&amp;'Funnel setup'!$K$4&amp;'Funnel setup'!$K$6,".",IF(A6002=".",1,A6002+1))</f>
        <v>.</v>
      </c>
      <c r="B6003" s="244" t="str">
        <f t="shared" si="93"/>
        <v/>
      </c>
    </row>
    <row r="6004" spans="1:2" x14ac:dyDescent="0.2">
      <c r="A6004" t="str">
        <f>IF(C6004&amp;G6004&amp;D6004&lt;&gt;'Funnel setup'!$K$3&amp;'Funnel setup'!$K$4&amp;'Funnel setup'!$K$6,".",IF(A6003=".",1,A6003+1))</f>
        <v>.</v>
      </c>
      <c r="B6004" s="244" t="str">
        <f t="shared" si="93"/>
        <v/>
      </c>
    </row>
    <row r="6005" spans="1:2" x14ac:dyDescent="0.2">
      <c r="A6005" t="str">
        <f>IF(C6005&amp;G6005&amp;D6005&lt;&gt;'Funnel setup'!$K$3&amp;'Funnel setup'!$K$4&amp;'Funnel setup'!$K$6,".",IF(A6004=".",1,A6004+1))</f>
        <v>.</v>
      </c>
      <c r="B6005" s="244" t="str">
        <f t="shared" si="93"/>
        <v/>
      </c>
    </row>
    <row r="6006" spans="1:2" x14ac:dyDescent="0.2">
      <c r="A6006" t="str">
        <f>IF(C6006&amp;G6006&amp;D6006&lt;&gt;'Funnel setup'!$K$3&amp;'Funnel setup'!$K$4&amp;'Funnel setup'!$K$6,".",IF(A6005=".",1,A6005+1))</f>
        <v>.</v>
      </c>
      <c r="B6006" s="244" t="str">
        <f t="shared" si="93"/>
        <v/>
      </c>
    </row>
    <row r="6007" spans="1:2" x14ac:dyDescent="0.2">
      <c r="A6007" t="str">
        <f>IF(C6007&amp;G6007&amp;D6007&lt;&gt;'Funnel setup'!$K$3&amp;'Funnel setup'!$K$4&amp;'Funnel setup'!$K$6,".",IF(A6006=".",1,A6006+1))</f>
        <v>.</v>
      </c>
      <c r="B6007" s="244" t="str">
        <f t="shared" si="93"/>
        <v/>
      </c>
    </row>
    <row r="6008" spans="1:2" x14ac:dyDescent="0.2">
      <c r="A6008" t="str">
        <f>IF(C6008&amp;G6008&amp;D6008&lt;&gt;'Funnel setup'!$K$3&amp;'Funnel setup'!$K$4&amp;'Funnel setup'!$K$6,".",IF(A6007=".",1,A6007+1))</f>
        <v>.</v>
      </c>
      <c r="B6008" s="244" t="str">
        <f t="shared" si="93"/>
        <v/>
      </c>
    </row>
    <row r="6009" spans="1:2" x14ac:dyDescent="0.2">
      <c r="A6009" t="str">
        <f>IF(C6009&amp;G6009&amp;D6009&lt;&gt;'Funnel setup'!$K$3&amp;'Funnel setup'!$K$4&amp;'Funnel setup'!$K$6,".",IF(A6008=".",1,A6008+1))</f>
        <v>.</v>
      </c>
      <c r="B6009" s="244" t="str">
        <f t="shared" si="93"/>
        <v/>
      </c>
    </row>
    <row r="6010" spans="1:2" x14ac:dyDescent="0.2">
      <c r="A6010" t="str">
        <f>IF(C6010&amp;G6010&amp;D6010&lt;&gt;'Funnel setup'!$K$3&amp;'Funnel setup'!$K$4&amp;'Funnel setup'!$K$6,".",IF(A6009=".",1,A6009+1))</f>
        <v>.</v>
      </c>
      <c r="B6010" s="244" t="str">
        <f t="shared" si="93"/>
        <v/>
      </c>
    </row>
    <row r="6011" spans="1:2" x14ac:dyDescent="0.2">
      <c r="A6011" t="str">
        <f>IF(C6011&amp;G6011&amp;D6011&lt;&gt;'Funnel setup'!$K$3&amp;'Funnel setup'!$K$4&amp;'Funnel setup'!$K$6,".",IF(A6010=".",1,A6010+1))</f>
        <v>.</v>
      </c>
      <c r="B6011" s="244" t="str">
        <f t="shared" si="93"/>
        <v/>
      </c>
    </row>
    <row r="6012" spans="1:2" x14ac:dyDescent="0.2">
      <c r="A6012" t="str">
        <f>IF(C6012&amp;G6012&amp;D6012&lt;&gt;'Funnel setup'!$K$3&amp;'Funnel setup'!$K$4&amp;'Funnel setup'!$K$6,".",IF(A6011=".",1,A6011+1))</f>
        <v>.</v>
      </c>
      <c r="B6012" s="244" t="str">
        <f t="shared" si="93"/>
        <v/>
      </c>
    </row>
    <row r="6013" spans="1:2" x14ac:dyDescent="0.2">
      <c r="A6013" t="str">
        <f>IF(C6013&amp;G6013&amp;D6013&lt;&gt;'Funnel setup'!$K$3&amp;'Funnel setup'!$K$4&amp;'Funnel setup'!$K$6,".",IF(A6012=".",1,A6012+1))</f>
        <v>.</v>
      </c>
      <c r="B6013" s="244" t="str">
        <f t="shared" si="93"/>
        <v/>
      </c>
    </row>
    <row r="6014" spans="1:2" x14ac:dyDescent="0.2">
      <c r="A6014" t="str">
        <f>IF(C6014&amp;G6014&amp;D6014&lt;&gt;'Funnel setup'!$K$3&amp;'Funnel setup'!$K$4&amp;'Funnel setup'!$K$6,".",IF(A6013=".",1,A6013+1))</f>
        <v>.</v>
      </c>
      <c r="B6014" s="244" t="str">
        <f t="shared" si="93"/>
        <v/>
      </c>
    </row>
    <row r="6015" spans="1:2" x14ac:dyDescent="0.2">
      <c r="A6015" t="str">
        <f>IF(C6015&amp;G6015&amp;D6015&lt;&gt;'Funnel setup'!$K$3&amp;'Funnel setup'!$K$4&amp;'Funnel setup'!$K$6,".",IF(A6014=".",1,A6014+1))</f>
        <v>.</v>
      </c>
      <c r="B6015" s="244" t="str">
        <f t="shared" si="93"/>
        <v/>
      </c>
    </row>
    <row r="6016" spans="1:2" x14ac:dyDescent="0.2">
      <c r="A6016" t="str">
        <f>IF(C6016&amp;G6016&amp;D6016&lt;&gt;'Funnel setup'!$K$3&amp;'Funnel setup'!$K$4&amp;'Funnel setup'!$K$6,".",IF(A6015=".",1,A6015+1))</f>
        <v>.</v>
      </c>
      <c r="B6016" s="244" t="str">
        <f t="shared" si="93"/>
        <v/>
      </c>
    </row>
    <row r="6017" spans="1:2" x14ac:dyDescent="0.2">
      <c r="A6017" t="str">
        <f>IF(C6017&amp;G6017&amp;D6017&lt;&gt;'Funnel setup'!$K$3&amp;'Funnel setup'!$K$4&amp;'Funnel setup'!$K$6,".",IF(A6016=".",1,A6016+1))</f>
        <v>.</v>
      </c>
      <c r="B6017" s="244" t="str">
        <f t="shared" si="93"/>
        <v/>
      </c>
    </row>
    <row r="6018" spans="1:2" x14ac:dyDescent="0.2">
      <c r="A6018" t="str">
        <f>IF(C6018&amp;G6018&amp;D6018&lt;&gt;'Funnel setup'!$K$3&amp;'Funnel setup'!$K$4&amp;'Funnel setup'!$K$6,".",IF(A6017=".",1,A6017+1))</f>
        <v>.</v>
      </c>
      <c r="B6018" s="244" t="str">
        <f t="shared" ref="B6018:B6081" si="94">C6018&amp;D6018&amp;F6018&amp;G6018</f>
        <v/>
      </c>
    </row>
    <row r="6019" spans="1:2" x14ac:dyDescent="0.2">
      <c r="A6019" t="str">
        <f>IF(C6019&amp;G6019&amp;D6019&lt;&gt;'Funnel setup'!$K$3&amp;'Funnel setup'!$K$4&amp;'Funnel setup'!$K$6,".",IF(A6018=".",1,A6018+1))</f>
        <v>.</v>
      </c>
      <c r="B6019" s="244" t="str">
        <f t="shared" si="94"/>
        <v/>
      </c>
    </row>
    <row r="6020" spans="1:2" x14ac:dyDescent="0.2">
      <c r="A6020" t="str">
        <f>IF(C6020&amp;G6020&amp;D6020&lt;&gt;'Funnel setup'!$K$3&amp;'Funnel setup'!$K$4&amp;'Funnel setup'!$K$6,".",IF(A6019=".",1,A6019+1))</f>
        <v>.</v>
      </c>
      <c r="B6020" s="244" t="str">
        <f t="shared" si="94"/>
        <v/>
      </c>
    </row>
    <row r="6021" spans="1:2" x14ac:dyDescent="0.2">
      <c r="A6021" t="str">
        <f>IF(C6021&amp;G6021&amp;D6021&lt;&gt;'Funnel setup'!$K$3&amp;'Funnel setup'!$K$4&amp;'Funnel setup'!$K$6,".",IF(A6020=".",1,A6020+1))</f>
        <v>.</v>
      </c>
      <c r="B6021" s="244" t="str">
        <f t="shared" si="94"/>
        <v/>
      </c>
    </row>
    <row r="6022" spans="1:2" x14ac:dyDescent="0.2">
      <c r="A6022" t="str">
        <f>IF(C6022&amp;G6022&amp;D6022&lt;&gt;'Funnel setup'!$K$3&amp;'Funnel setup'!$K$4&amp;'Funnel setup'!$K$6,".",IF(A6021=".",1,A6021+1))</f>
        <v>.</v>
      </c>
      <c r="B6022" s="244" t="str">
        <f t="shared" si="94"/>
        <v/>
      </c>
    </row>
    <row r="6023" spans="1:2" x14ac:dyDescent="0.2">
      <c r="A6023" t="str">
        <f>IF(C6023&amp;G6023&amp;D6023&lt;&gt;'Funnel setup'!$K$3&amp;'Funnel setup'!$K$4&amp;'Funnel setup'!$K$6,".",IF(A6022=".",1,A6022+1))</f>
        <v>.</v>
      </c>
      <c r="B6023" s="244" t="str">
        <f t="shared" si="94"/>
        <v/>
      </c>
    </row>
    <row r="6024" spans="1:2" x14ac:dyDescent="0.2">
      <c r="A6024" t="str">
        <f>IF(C6024&amp;G6024&amp;D6024&lt;&gt;'Funnel setup'!$K$3&amp;'Funnel setup'!$K$4&amp;'Funnel setup'!$K$6,".",IF(A6023=".",1,A6023+1))</f>
        <v>.</v>
      </c>
      <c r="B6024" s="244" t="str">
        <f t="shared" si="94"/>
        <v/>
      </c>
    </row>
    <row r="6025" spans="1:2" x14ac:dyDescent="0.2">
      <c r="A6025" t="str">
        <f>IF(C6025&amp;G6025&amp;D6025&lt;&gt;'Funnel setup'!$K$3&amp;'Funnel setup'!$K$4&amp;'Funnel setup'!$K$6,".",IF(A6024=".",1,A6024+1))</f>
        <v>.</v>
      </c>
      <c r="B6025" s="244" t="str">
        <f t="shared" si="94"/>
        <v/>
      </c>
    </row>
    <row r="6026" spans="1:2" x14ac:dyDescent="0.2">
      <c r="A6026" t="str">
        <f>IF(C6026&amp;G6026&amp;D6026&lt;&gt;'Funnel setup'!$K$3&amp;'Funnel setup'!$K$4&amp;'Funnel setup'!$K$6,".",IF(A6025=".",1,A6025+1))</f>
        <v>.</v>
      </c>
      <c r="B6026" s="244" t="str">
        <f t="shared" si="94"/>
        <v/>
      </c>
    </row>
    <row r="6027" spans="1:2" x14ac:dyDescent="0.2">
      <c r="A6027" t="str">
        <f>IF(C6027&amp;G6027&amp;D6027&lt;&gt;'Funnel setup'!$K$3&amp;'Funnel setup'!$K$4&amp;'Funnel setup'!$K$6,".",IF(A6026=".",1,A6026+1))</f>
        <v>.</v>
      </c>
      <c r="B6027" s="244" t="str">
        <f t="shared" si="94"/>
        <v/>
      </c>
    </row>
    <row r="6028" spans="1:2" x14ac:dyDescent="0.2">
      <c r="A6028" t="str">
        <f>IF(C6028&amp;G6028&amp;D6028&lt;&gt;'Funnel setup'!$K$3&amp;'Funnel setup'!$K$4&amp;'Funnel setup'!$K$6,".",IF(A6027=".",1,A6027+1))</f>
        <v>.</v>
      </c>
      <c r="B6028" s="244" t="str">
        <f t="shared" si="94"/>
        <v/>
      </c>
    </row>
    <row r="6029" spans="1:2" x14ac:dyDescent="0.2">
      <c r="A6029" t="str">
        <f>IF(C6029&amp;G6029&amp;D6029&lt;&gt;'Funnel setup'!$K$3&amp;'Funnel setup'!$K$4&amp;'Funnel setup'!$K$6,".",IF(A6028=".",1,A6028+1))</f>
        <v>.</v>
      </c>
      <c r="B6029" s="244" t="str">
        <f t="shared" si="94"/>
        <v/>
      </c>
    </row>
    <row r="6030" spans="1:2" x14ac:dyDescent="0.2">
      <c r="A6030" t="str">
        <f>IF(C6030&amp;G6030&amp;D6030&lt;&gt;'Funnel setup'!$K$3&amp;'Funnel setup'!$K$4&amp;'Funnel setup'!$K$6,".",IF(A6029=".",1,A6029+1))</f>
        <v>.</v>
      </c>
      <c r="B6030" s="244" t="str">
        <f t="shared" si="94"/>
        <v/>
      </c>
    </row>
    <row r="6031" spans="1:2" x14ac:dyDescent="0.2">
      <c r="A6031" t="str">
        <f>IF(C6031&amp;G6031&amp;D6031&lt;&gt;'Funnel setup'!$K$3&amp;'Funnel setup'!$K$4&amp;'Funnel setup'!$K$6,".",IF(A6030=".",1,A6030+1))</f>
        <v>.</v>
      </c>
      <c r="B6031" s="244" t="str">
        <f t="shared" si="94"/>
        <v/>
      </c>
    </row>
    <row r="6032" spans="1:2" x14ac:dyDescent="0.2">
      <c r="A6032" t="str">
        <f>IF(C6032&amp;G6032&amp;D6032&lt;&gt;'Funnel setup'!$K$3&amp;'Funnel setup'!$K$4&amp;'Funnel setup'!$K$6,".",IF(A6031=".",1,A6031+1))</f>
        <v>.</v>
      </c>
      <c r="B6032" s="244" t="str">
        <f t="shared" si="94"/>
        <v/>
      </c>
    </row>
    <row r="6033" spans="1:2" x14ac:dyDescent="0.2">
      <c r="A6033" t="str">
        <f>IF(C6033&amp;G6033&amp;D6033&lt;&gt;'Funnel setup'!$K$3&amp;'Funnel setup'!$K$4&amp;'Funnel setup'!$K$6,".",IF(A6032=".",1,A6032+1))</f>
        <v>.</v>
      </c>
      <c r="B6033" s="244" t="str">
        <f t="shared" si="94"/>
        <v/>
      </c>
    </row>
    <row r="6034" spans="1:2" x14ac:dyDescent="0.2">
      <c r="A6034" t="str">
        <f>IF(C6034&amp;G6034&amp;D6034&lt;&gt;'Funnel setup'!$K$3&amp;'Funnel setup'!$K$4&amp;'Funnel setup'!$K$6,".",IF(A6033=".",1,A6033+1))</f>
        <v>.</v>
      </c>
      <c r="B6034" s="244" t="str">
        <f t="shared" si="94"/>
        <v/>
      </c>
    </row>
    <row r="6035" spans="1:2" x14ac:dyDescent="0.2">
      <c r="A6035" t="str">
        <f>IF(C6035&amp;G6035&amp;D6035&lt;&gt;'Funnel setup'!$K$3&amp;'Funnel setup'!$K$4&amp;'Funnel setup'!$K$6,".",IF(A6034=".",1,A6034+1))</f>
        <v>.</v>
      </c>
      <c r="B6035" s="244" t="str">
        <f t="shared" si="94"/>
        <v/>
      </c>
    </row>
    <row r="6036" spans="1:2" x14ac:dyDescent="0.2">
      <c r="A6036" t="str">
        <f>IF(C6036&amp;G6036&amp;D6036&lt;&gt;'Funnel setup'!$K$3&amp;'Funnel setup'!$K$4&amp;'Funnel setup'!$K$6,".",IF(A6035=".",1,A6035+1))</f>
        <v>.</v>
      </c>
      <c r="B6036" s="244" t="str">
        <f t="shared" si="94"/>
        <v/>
      </c>
    </row>
    <row r="6037" spans="1:2" x14ac:dyDescent="0.2">
      <c r="A6037" t="str">
        <f>IF(C6037&amp;G6037&amp;D6037&lt;&gt;'Funnel setup'!$K$3&amp;'Funnel setup'!$K$4&amp;'Funnel setup'!$K$6,".",IF(A6036=".",1,A6036+1))</f>
        <v>.</v>
      </c>
      <c r="B6037" s="244" t="str">
        <f t="shared" si="94"/>
        <v/>
      </c>
    </row>
    <row r="6038" spans="1:2" x14ac:dyDescent="0.2">
      <c r="A6038" t="str">
        <f>IF(C6038&amp;G6038&amp;D6038&lt;&gt;'Funnel setup'!$K$3&amp;'Funnel setup'!$K$4&amp;'Funnel setup'!$K$6,".",IF(A6037=".",1,A6037+1))</f>
        <v>.</v>
      </c>
      <c r="B6038" s="244" t="str">
        <f t="shared" si="94"/>
        <v/>
      </c>
    </row>
    <row r="6039" spans="1:2" x14ac:dyDescent="0.2">
      <c r="A6039" t="str">
        <f>IF(C6039&amp;G6039&amp;D6039&lt;&gt;'Funnel setup'!$K$3&amp;'Funnel setup'!$K$4&amp;'Funnel setup'!$K$6,".",IF(A6038=".",1,A6038+1))</f>
        <v>.</v>
      </c>
      <c r="B6039" s="244" t="str">
        <f t="shared" si="94"/>
        <v/>
      </c>
    </row>
    <row r="6040" spans="1:2" x14ac:dyDescent="0.2">
      <c r="A6040" t="str">
        <f>IF(C6040&amp;G6040&amp;D6040&lt;&gt;'Funnel setup'!$K$3&amp;'Funnel setup'!$K$4&amp;'Funnel setup'!$K$6,".",IF(A6039=".",1,A6039+1))</f>
        <v>.</v>
      </c>
      <c r="B6040" s="244" t="str">
        <f t="shared" si="94"/>
        <v/>
      </c>
    </row>
    <row r="6041" spans="1:2" x14ac:dyDescent="0.2">
      <c r="A6041" t="str">
        <f>IF(C6041&amp;G6041&amp;D6041&lt;&gt;'Funnel setup'!$K$3&amp;'Funnel setup'!$K$4&amp;'Funnel setup'!$K$6,".",IF(A6040=".",1,A6040+1))</f>
        <v>.</v>
      </c>
      <c r="B6041" s="244" t="str">
        <f t="shared" si="94"/>
        <v/>
      </c>
    </row>
    <row r="6042" spans="1:2" x14ac:dyDescent="0.2">
      <c r="A6042" t="str">
        <f>IF(C6042&amp;G6042&amp;D6042&lt;&gt;'Funnel setup'!$K$3&amp;'Funnel setup'!$K$4&amp;'Funnel setup'!$K$6,".",IF(A6041=".",1,A6041+1))</f>
        <v>.</v>
      </c>
      <c r="B6042" s="244" t="str">
        <f t="shared" si="94"/>
        <v/>
      </c>
    </row>
    <row r="6043" spans="1:2" x14ac:dyDescent="0.2">
      <c r="A6043" t="str">
        <f>IF(C6043&amp;G6043&amp;D6043&lt;&gt;'Funnel setup'!$K$3&amp;'Funnel setup'!$K$4&amp;'Funnel setup'!$K$6,".",IF(A6042=".",1,A6042+1))</f>
        <v>.</v>
      </c>
      <c r="B6043" s="244" t="str">
        <f t="shared" si="94"/>
        <v/>
      </c>
    </row>
    <row r="6044" spans="1:2" x14ac:dyDescent="0.2">
      <c r="A6044" t="str">
        <f>IF(C6044&amp;G6044&amp;D6044&lt;&gt;'Funnel setup'!$K$3&amp;'Funnel setup'!$K$4&amp;'Funnel setup'!$K$6,".",IF(A6043=".",1,A6043+1))</f>
        <v>.</v>
      </c>
      <c r="B6044" s="244" t="str">
        <f t="shared" si="94"/>
        <v/>
      </c>
    </row>
    <row r="6045" spans="1:2" x14ac:dyDescent="0.2">
      <c r="A6045" t="str">
        <f>IF(C6045&amp;G6045&amp;D6045&lt;&gt;'Funnel setup'!$K$3&amp;'Funnel setup'!$K$4&amp;'Funnel setup'!$K$6,".",IF(A6044=".",1,A6044+1))</f>
        <v>.</v>
      </c>
      <c r="B6045" s="244" t="str">
        <f t="shared" si="94"/>
        <v/>
      </c>
    </row>
    <row r="6046" spans="1:2" x14ac:dyDescent="0.2">
      <c r="A6046" t="str">
        <f>IF(C6046&amp;G6046&amp;D6046&lt;&gt;'Funnel setup'!$K$3&amp;'Funnel setup'!$K$4&amp;'Funnel setup'!$K$6,".",IF(A6045=".",1,A6045+1))</f>
        <v>.</v>
      </c>
      <c r="B6046" s="244" t="str">
        <f t="shared" si="94"/>
        <v/>
      </c>
    </row>
    <row r="6047" spans="1:2" x14ac:dyDescent="0.2">
      <c r="A6047" t="str">
        <f>IF(C6047&amp;G6047&amp;D6047&lt;&gt;'Funnel setup'!$K$3&amp;'Funnel setup'!$K$4&amp;'Funnel setup'!$K$6,".",IF(A6046=".",1,A6046+1))</f>
        <v>.</v>
      </c>
      <c r="B6047" s="244" t="str">
        <f t="shared" si="94"/>
        <v/>
      </c>
    </row>
    <row r="6048" spans="1:2" x14ac:dyDescent="0.2">
      <c r="A6048" t="str">
        <f>IF(C6048&amp;G6048&amp;D6048&lt;&gt;'Funnel setup'!$K$3&amp;'Funnel setup'!$K$4&amp;'Funnel setup'!$K$6,".",IF(A6047=".",1,A6047+1))</f>
        <v>.</v>
      </c>
      <c r="B6048" s="244" t="str">
        <f t="shared" si="94"/>
        <v/>
      </c>
    </row>
    <row r="6049" spans="1:2" x14ac:dyDescent="0.2">
      <c r="A6049" t="str">
        <f>IF(C6049&amp;G6049&amp;D6049&lt;&gt;'Funnel setup'!$K$3&amp;'Funnel setup'!$K$4&amp;'Funnel setup'!$K$6,".",IF(A6048=".",1,A6048+1))</f>
        <v>.</v>
      </c>
      <c r="B6049" s="244" t="str">
        <f t="shared" si="94"/>
        <v/>
      </c>
    </row>
    <row r="6050" spans="1:2" x14ac:dyDescent="0.2">
      <c r="A6050" t="str">
        <f>IF(C6050&amp;G6050&amp;D6050&lt;&gt;'Funnel setup'!$K$3&amp;'Funnel setup'!$K$4&amp;'Funnel setup'!$K$6,".",IF(A6049=".",1,A6049+1))</f>
        <v>.</v>
      </c>
      <c r="B6050" s="244" t="str">
        <f t="shared" si="94"/>
        <v/>
      </c>
    </row>
    <row r="6051" spans="1:2" x14ac:dyDescent="0.2">
      <c r="A6051" t="str">
        <f>IF(C6051&amp;G6051&amp;D6051&lt;&gt;'Funnel setup'!$K$3&amp;'Funnel setup'!$K$4&amp;'Funnel setup'!$K$6,".",IF(A6050=".",1,A6050+1))</f>
        <v>.</v>
      </c>
      <c r="B6051" s="244" t="str">
        <f t="shared" si="94"/>
        <v/>
      </c>
    </row>
    <row r="6052" spans="1:2" x14ac:dyDescent="0.2">
      <c r="A6052" t="str">
        <f>IF(C6052&amp;G6052&amp;D6052&lt;&gt;'Funnel setup'!$K$3&amp;'Funnel setup'!$K$4&amp;'Funnel setup'!$K$6,".",IF(A6051=".",1,A6051+1))</f>
        <v>.</v>
      </c>
      <c r="B6052" s="244" t="str">
        <f t="shared" si="94"/>
        <v/>
      </c>
    </row>
    <row r="6053" spans="1:2" x14ac:dyDescent="0.2">
      <c r="A6053" t="str">
        <f>IF(C6053&amp;G6053&amp;D6053&lt;&gt;'Funnel setup'!$K$3&amp;'Funnel setup'!$K$4&amp;'Funnel setup'!$K$6,".",IF(A6052=".",1,A6052+1))</f>
        <v>.</v>
      </c>
      <c r="B6053" s="244" t="str">
        <f t="shared" si="94"/>
        <v/>
      </c>
    </row>
    <row r="6054" spans="1:2" x14ac:dyDescent="0.2">
      <c r="A6054" t="str">
        <f>IF(C6054&amp;G6054&amp;D6054&lt;&gt;'Funnel setup'!$K$3&amp;'Funnel setup'!$K$4&amp;'Funnel setup'!$K$6,".",IF(A6053=".",1,A6053+1))</f>
        <v>.</v>
      </c>
      <c r="B6054" s="244" t="str">
        <f t="shared" si="94"/>
        <v/>
      </c>
    </row>
    <row r="6055" spans="1:2" x14ac:dyDescent="0.2">
      <c r="A6055" t="str">
        <f>IF(C6055&amp;G6055&amp;D6055&lt;&gt;'Funnel setup'!$K$3&amp;'Funnel setup'!$K$4&amp;'Funnel setup'!$K$6,".",IF(A6054=".",1,A6054+1))</f>
        <v>.</v>
      </c>
      <c r="B6055" s="244" t="str">
        <f t="shared" si="94"/>
        <v/>
      </c>
    </row>
    <row r="6056" spans="1:2" x14ac:dyDescent="0.2">
      <c r="A6056" t="str">
        <f>IF(C6056&amp;G6056&amp;D6056&lt;&gt;'Funnel setup'!$K$3&amp;'Funnel setup'!$K$4&amp;'Funnel setup'!$K$6,".",IF(A6055=".",1,A6055+1))</f>
        <v>.</v>
      </c>
      <c r="B6056" s="244" t="str">
        <f t="shared" si="94"/>
        <v/>
      </c>
    </row>
    <row r="6057" spans="1:2" x14ac:dyDescent="0.2">
      <c r="A6057" t="str">
        <f>IF(C6057&amp;G6057&amp;D6057&lt;&gt;'Funnel setup'!$K$3&amp;'Funnel setup'!$K$4&amp;'Funnel setup'!$K$6,".",IF(A6056=".",1,A6056+1))</f>
        <v>.</v>
      </c>
      <c r="B6057" s="244" t="str">
        <f t="shared" si="94"/>
        <v/>
      </c>
    </row>
    <row r="6058" spans="1:2" x14ac:dyDescent="0.2">
      <c r="A6058" t="str">
        <f>IF(C6058&amp;G6058&amp;D6058&lt;&gt;'Funnel setup'!$K$3&amp;'Funnel setup'!$K$4&amp;'Funnel setup'!$K$6,".",IF(A6057=".",1,A6057+1))</f>
        <v>.</v>
      </c>
      <c r="B6058" s="244" t="str">
        <f t="shared" si="94"/>
        <v/>
      </c>
    </row>
    <row r="6059" spans="1:2" x14ac:dyDescent="0.2">
      <c r="A6059" t="str">
        <f>IF(C6059&amp;G6059&amp;D6059&lt;&gt;'Funnel setup'!$K$3&amp;'Funnel setup'!$K$4&amp;'Funnel setup'!$K$6,".",IF(A6058=".",1,A6058+1))</f>
        <v>.</v>
      </c>
      <c r="B6059" s="244" t="str">
        <f t="shared" si="94"/>
        <v/>
      </c>
    </row>
    <row r="6060" spans="1:2" x14ac:dyDescent="0.2">
      <c r="A6060" t="str">
        <f>IF(C6060&amp;G6060&amp;D6060&lt;&gt;'Funnel setup'!$K$3&amp;'Funnel setup'!$K$4&amp;'Funnel setup'!$K$6,".",IF(A6059=".",1,A6059+1))</f>
        <v>.</v>
      </c>
      <c r="B6060" s="244" t="str">
        <f t="shared" si="94"/>
        <v/>
      </c>
    </row>
    <row r="6061" spans="1:2" x14ac:dyDescent="0.2">
      <c r="A6061" t="str">
        <f>IF(C6061&amp;G6061&amp;D6061&lt;&gt;'Funnel setup'!$K$3&amp;'Funnel setup'!$K$4&amp;'Funnel setup'!$K$6,".",IF(A6060=".",1,A6060+1))</f>
        <v>.</v>
      </c>
      <c r="B6061" s="244" t="str">
        <f t="shared" si="94"/>
        <v/>
      </c>
    </row>
    <row r="6062" spans="1:2" x14ac:dyDescent="0.2">
      <c r="A6062" t="str">
        <f>IF(C6062&amp;G6062&amp;D6062&lt;&gt;'Funnel setup'!$K$3&amp;'Funnel setup'!$K$4&amp;'Funnel setup'!$K$6,".",IF(A6061=".",1,A6061+1))</f>
        <v>.</v>
      </c>
      <c r="B6062" s="244" t="str">
        <f t="shared" si="94"/>
        <v/>
      </c>
    </row>
    <row r="6063" spans="1:2" x14ac:dyDescent="0.2">
      <c r="A6063" t="str">
        <f>IF(C6063&amp;G6063&amp;D6063&lt;&gt;'Funnel setup'!$K$3&amp;'Funnel setup'!$K$4&amp;'Funnel setup'!$K$6,".",IF(A6062=".",1,A6062+1))</f>
        <v>.</v>
      </c>
      <c r="B6063" s="244" t="str">
        <f t="shared" si="94"/>
        <v/>
      </c>
    </row>
    <row r="6064" spans="1:2" x14ac:dyDescent="0.2">
      <c r="A6064" t="str">
        <f>IF(C6064&amp;G6064&amp;D6064&lt;&gt;'Funnel setup'!$K$3&amp;'Funnel setup'!$K$4&amp;'Funnel setup'!$K$6,".",IF(A6063=".",1,A6063+1))</f>
        <v>.</v>
      </c>
      <c r="B6064" s="244" t="str">
        <f t="shared" si="94"/>
        <v/>
      </c>
    </row>
    <row r="6065" spans="1:2" x14ac:dyDescent="0.2">
      <c r="A6065" t="str">
        <f>IF(C6065&amp;G6065&amp;D6065&lt;&gt;'Funnel setup'!$K$3&amp;'Funnel setup'!$K$4&amp;'Funnel setup'!$K$6,".",IF(A6064=".",1,A6064+1))</f>
        <v>.</v>
      </c>
      <c r="B6065" s="244" t="str">
        <f t="shared" si="94"/>
        <v/>
      </c>
    </row>
    <row r="6066" spans="1:2" x14ac:dyDescent="0.2">
      <c r="A6066" t="str">
        <f>IF(C6066&amp;G6066&amp;D6066&lt;&gt;'Funnel setup'!$K$3&amp;'Funnel setup'!$K$4&amp;'Funnel setup'!$K$6,".",IF(A6065=".",1,A6065+1))</f>
        <v>.</v>
      </c>
      <c r="B6066" s="244" t="str">
        <f t="shared" si="94"/>
        <v/>
      </c>
    </row>
    <row r="6067" spans="1:2" x14ac:dyDescent="0.2">
      <c r="A6067" t="str">
        <f>IF(C6067&amp;G6067&amp;D6067&lt;&gt;'Funnel setup'!$K$3&amp;'Funnel setup'!$K$4&amp;'Funnel setup'!$K$6,".",IF(A6066=".",1,A6066+1))</f>
        <v>.</v>
      </c>
      <c r="B6067" s="244" t="str">
        <f t="shared" si="94"/>
        <v/>
      </c>
    </row>
    <row r="6068" spans="1:2" x14ac:dyDescent="0.2">
      <c r="A6068" t="str">
        <f>IF(C6068&amp;G6068&amp;D6068&lt;&gt;'Funnel setup'!$K$3&amp;'Funnel setup'!$K$4&amp;'Funnel setup'!$K$6,".",IF(A6067=".",1,A6067+1))</f>
        <v>.</v>
      </c>
      <c r="B6068" s="244" t="str">
        <f t="shared" si="94"/>
        <v/>
      </c>
    </row>
    <row r="6069" spans="1:2" x14ac:dyDescent="0.2">
      <c r="A6069" t="str">
        <f>IF(C6069&amp;G6069&amp;D6069&lt;&gt;'Funnel setup'!$K$3&amp;'Funnel setup'!$K$4&amp;'Funnel setup'!$K$6,".",IF(A6068=".",1,A6068+1))</f>
        <v>.</v>
      </c>
      <c r="B6069" s="244" t="str">
        <f t="shared" si="94"/>
        <v/>
      </c>
    </row>
    <row r="6070" spans="1:2" x14ac:dyDescent="0.2">
      <c r="A6070" t="str">
        <f>IF(C6070&amp;G6070&amp;D6070&lt;&gt;'Funnel setup'!$K$3&amp;'Funnel setup'!$K$4&amp;'Funnel setup'!$K$6,".",IF(A6069=".",1,A6069+1))</f>
        <v>.</v>
      </c>
      <c r="B6070" s="244" t="str">
        <f t="shared" si="94"/>
        <v/>
      </c>
    </row>
    <row r="6071" spans="1:2" x14ac:dyDescent="0.2">
      <c r="A6071" t="str">
        <f>IF(C6071&amp;G6071&amp;D6071&lt;&gt;'Funnel setup'!$K$3&amp;'Funnel setup'!$K$4&amp;'Funnel setup'!$K$6,".",IF(A6070=".",1,A6070+1))</f>
        <v>.</v>
      </c>
      <c r="B6071" s="244" t="str">
        <f t="shared" si="94"/>
        <v/>
      </c>
    </row>
    <row r="6072" spans="1:2" x14ac:dyDescent="0.2">
      <c r="A6072" t="str">
        <f>IF(C6072&amp;G6072&amp;D6072&lt;&gt;'Funnel setup'!$K$3&amp;'Funnel setup'!$K$4&amp;'Funnel setup'!$K$6,".",IF(A6071=".",1,A6071+1))</f>
        <v>.</v>
      </c>
      <c r="B6072" s="244" t="str">
        <f t="shared" si="94"/>
        <v/>
      </c>
    </row>
    <row r="6073" spans="1:2" x14ac:dyDescent="0.2">
      <c r="A6073" t="str">
        <f>IF(C6073&amp;G6073&amp;D6073&lt;&gt;'Funnel setup'!$K$3&amp;'Funnel setup'!$K$4&amp;'Funnel setup'!$K$6,".",IF(A6072=".",1,A6072+1))</f>
        <v>.</v>
      </c>
      <c r="B6073" s="244" t="str">
        <f t="shared" si="94"/>
        <v/>
      </c>
    </row>
    <row r="6074" spans="1:2" x14ac:dyDescent="0.2">
      <c r="A6074" t="str">
        <f>IF(C6074&amp;G6074&amp;D6074&lt;&gt;'Funnel setup'!$K$3&amp;'Funnel setup'!$K$4&amp;'Funnel setup'!$K$6,".",IF(A6073=".",1,A6073+1))</f>
        <v>.</v>
      </c>
      <c r="B6074" s="244" t="str">
        <f t="shared" si="94"/>
        <v/>
      </c>
    </row>
    <row r="6075" spans="1:2" x14ac:dyDescent="0.2">
      <c r="A6075" t="str">
        <f>IF(C6075&amp;G6075&amp;D6075&lt;&gt;'Funnel setup'!$K$3&amp;'Funnel setup'!$K$4&amp;'Funnel setup'!$K$6,".",IF(A6074=".",1,A6074+1))</f>
        <v>.</v>
      </c>
      <c r="B6075" s="244" t="str">
        <f t="shared" si="94"/>
        <v/>
      </c>
    </row>
    <row r="6076" spans="1:2" x14ac:dyDescent="0.2">
      <c r="A6076" t="str">
        <f>IF(C6076&amp;G6076&amp;D6076&lt;&gt;'Funnel setup'!$K$3&amp;'Funnel setup'!$K$4&amp;'Funnel setup'!$K$6,".",IF(A6075=".",1,A6075+1))</f>
        <v>.</v>
      </c>
      <c r="B6076" s="244" t="str">
        <f t="shared" si="94"/>
        <v/>
      </c>
    </row>
    <row r="6077" spans="1:2" x14ac:dyDescent="0.2">
      <c r="A6077" t="str">
        <f>IF(C6077&amp;G6077&amp;D6077&lt;&gt;'Funnel setup'!$K$3&amp;'Funnel setup'!$K$4&amp;'Funnel setup'!$K$6,".",IF(A6076=".",1,A6076+1))</f>
        <v>.</v>
      </c>
      <c r="B6077" s="244" t="str">
        <f t="shared" si="94"/>
        <v/>
      </c>
    </row>
    <row r="6078" spans="1:2" x14ac:dyDescent="0.2">
      <c r="A6078" t="str">
        <f>IF(C6078&amp;G6078&amp;D6078&lt;&gt;'Funnel setup'!$K$3&amp;'Funnel setup'!$K$4&amp;'Funnel setup'!$K$6,".",IF(A6077=".",1,A6077+1))</f>
        <v>.</v>
      </c>
      <c r="B6078" s="244" t="str">
        <f t="shared" si="94"/>
        <v/>
      </c>
    </row>
    <row r="6079" spans="1:2" x14ac:dyDescent="0.2">
      <c r="A6079" t="str">
        <f>IF(C6079&amp;G6079&amp;D6079&lt;&gt;'Funnel setup'!$K$3&amp;'Funnel setup'!$K$4&amp;'Funnel setup'!$K$6,".",IF(A6078=".",1,A6078+1))</f>
        <v>.</v>
      </c>
      <c r="B6079" s="244" t="str">
        <f t="shared" si="94"/>
        <v/>
      </c>
    </row>
    <row r="6080" spans="1:2" x14ac:dyDescent="0.2">
      <c r="A6080" t="str">
        <f>IF(C6080&amp;G6080&amp;D6080&lt;&gt;'Funnel setup'!$K$3&amp;'Funnel setup'!$K$4&amp;'Funnel setup'!$K$6,".",IF(A6079=".",1,A6079+1))</f>
        <v>.</v>
      </c>
      <c r="B6080" s="244" t="str">
        <f t="shared" si="94"/>
        <v/>
      </c>
    </row>
    <row r="6081" spans="1:2" x14ac:dyDescent="0.2">
      <c r="A6081" t="str">
        <f>IF(C6081&amp;G6081&amp;D6081&lt;&gt;'Funnel setup'!$K$3&amp;'Funnel setup'!$K$4&amp;'Funnel setup'!$K$6,".",IF(A6080=".",1,A6080+1))</f>
        <v>.</v>
      </c>
      <c r="B6081" s="244" t="str">
        <f t="shared" si="94"/>
        <v/>
      </c>
    </row>
    <row r="6082" spans="1:2" x14ac:dyDescent="0.2">
      <c r="A6082" t="str">
        <f>IF(C6082&amp;G6082&amp;D6082&lt;&gt;'Funnel setup'!$K$3&amp;'Funnel setup'!$K$4&amp;'Funnel setup'!$K$6,".",IF(A6081=".",1,A6081+1))</f>
        <v>.</v>
      </c>
      <c r="B6082" s="244" t="str">
        <f t="shared" ref="B6082:B6145" si="95">C6082&amp;D6082&amp;F6082&amp;G6082</f>
        <v/>
      </c>
    </row>
    <row r="6083" spans="1:2" x14ac:dyDescent="0.2">
      <c r="A6083" t="str">
        <f>IF(C6083&amp;G6083&amp;D6083&lt;&gt;'Funnel setup'!$K$3&amp;'Funnel setup'!$K$4&amp;'Funnel setup'!$K$6,".",IF(A6082=".",1,A6082+1))</f>
        <v>.</v>
      </c>
      <c r="B6083" s="244" t="str">
        <f t="shared" si="95"/>
        <v/>
      </c>
    </row>
    <row r="6084" spans="1:2" x14ac:dyDescent="0.2">
      <c r="A6084" t="str">
        <f>IF(C6084&amp;G6084&amp;D6084&lt;&gt;'Funnel setup'!$K$3&amp;'Funnel setup'!$K$4&amp;'Funnel setup'!$K$6,".",IF(A6083=".",1,A6083+1))</f>
        <v>.</v>
      </c>
      <c r="B6084" s="244" t="str">
        <f t="shared" si="95"/>
        <v/>
      </c>
    </row>
    <row r="6085" spans="1:2" x14ac:dyDescent="0.2">
      <c r="A6085" t="str">
        <f>IF(C6085&amp;G6085&amp;D6085&lt;&gt;'Funnel setup'!$K$3&amp;'Funnel setup'!$K$4&amp;'Funnel setup'!$K$6,".",IF(A6084=".",1,A6084+1))</f>
        <v>.</v>
      </c>
      <c r="B6085" s="244" t="str">
        <f t="shared" si="95"/>
        <v/>
      </c>
    </row>
    <row r="6086" spans="1:2" x14ac:dyDescent="0.2">
      <c r="A6086" t="str">
        <f>IF(C6086&amp;G6086&amp;D6086&lt;&gt;'Funnel setup'!$K$3&amp;'Funnel setup'!$K$4&amp;'Funnel setup'!$K$6,".",IF(A6085=".",1,A6085+1))</f>
        <v>.</v>
      </c>
      <c r="B6086" s="244" t="str">
        <f t="shared" si="95"/>
        <v/>
      </c>
    </row>
    <row r="6087" spans="1:2" x14ac:dyDescent="0.2">
      <c r="A6087" t="str">
        <f>IF(C6087&amp;G6087&amp;D6087&lt;&gt;'Funnel setup'!$K$3&amp;'Funnel setup'!$K$4&amp;'Funnel setup'!$K$6,".",IF(A6086=".",1,A6086+1))</f>
        <v>.</v>
      </c>
      <c r="B6087" s="244" t="str">
        <f t="shared" si="95"/>
        <v/>
      </c>
    </row>
    <row r="6088" spans="1:2" x14ac:dyDescent="0.2">
      <c r="A6088" t="str">
        <f>IF(C6088&amp;G6088&amp;D6088&lt;&gt;'Funnel setup'!$K$3&amp;'Funnel setup'!$K$4&amp;'Funnel setup'!$K$6,".",IF(A6087=".",1,A6087+1))</f>
        <v>.</v>
      </c>
      <c r="B6088" s="244" t="str">
        <f t="shared" si="95"/>
        <v/>
      </c>
    </row>
    <row r="6089" spans="1:2" x14ac:dyDescent="0.2">
      <c r="A6089" t="str">
        <f>IF(C6089&amp;G6089&amp;D6089&lt;&gt;'Funnel setup'!$K$3&amp;'Funnel setup'!$K$4&amp;'Funnel setup'!$K$6,".",IF(A6088=".",1,A6088+1))</f>
        <v>.</v>
      </c>
      <c r="B6089" s="244" t="str">
        <f t="shared" si="95"/>
        <v/>
      </c>
    </row>
    <row r="6090" spans="1:2" x14ac:dyDescent="0.2">
      <c r="A6090" t="str">
        <f>IF(C6090&amp;G6090&amp;D6090&lt;&gt;'Funnel setup'!$K$3&amp;'Funnel setup'!$K$4&amp;'Funnel setup'!$K$6,".",IF(A6089=".",1,A6089+1))</f>
        <v>.</v>
      </c>
      <c r="B6090" s="244" t="str">
        <f t="shared" si="95"/>
        <v/>
      </c>
    </row>
    <row r="6091" spans="1:2" x14ac:dyDescent="0.2">
      <c r="A6091" t="str">
        <f>IF(C6091&amp;G6091&amp;D6091&lt;&gt;'Funnel setup'!$K$3&amp;'Funnel setup'!$K$4&amp;'Funnel setup'!$K$6,".",IF(A6090=".",1,A6090+1))</f>
        <v>.</v>
      </c>
      <c r="B6091" s="244" t="str">
        <f t="shared" si="95"/>
        <v/>
      </c>
    </row>
    <row r="6092" spans="1:2" x14ac:dyDescent="0.2">
      <c r="A6092" t="str">
        <f>IF(C6092&amp;G6092&amp;D6092&lt;&gt;'Funnel setup'!$K$3&amp;'Funnel setup'!$K$4&amp;'Funnel setup'!$K$6,".",IF(A6091=".",1,A6091+1))</f>
        <v>.</v>
      </c>
      <c r="B6092" s="244" t="str">
        <f t="shared" si="95"/>
        <v/>
      </c>
    </row>
    <row r="6093" spans="1:2" x14ac:dyDescent="0.2">
      <c r="A6093" t="str">
        <f>IF(C6093&amp;G6093&amp;D6093&lt;&gt;'Funnel setup'!$K$3&amp;'Funnel setup'!$K$4&amp;'Funnel setup'!$K$6,".",IF(A6092=".",1,A6092+1))</f>
        <v>.</v>
      </c>
      <c r="B6093" s="244" t="str">
        <f t="shared" si="95"/>
        <v/>
      </c>
    </row>
    <row r="6094" spans="1:2" x14ac:dyDescent="0.2">
      <c r="A6094" t="str">
        <f>IF(C6094&amp;G6094&amp;D6094&lt;&gt;'Funnel setup'!$K$3&amp;'Funnel setup'!$K$4&amp;'Funnel setup'!$K$6,".",IF(A6093=".",1,A6093+1))</f>
        <v>.</v>
      </c>
      <c r="B6094" s="244" t="str">
        <f t="shared" si="95"/>
        <v/>
      </c>
    </row>
    <row r="6095" spans="1:2" x14ac:dyDescent="0.2">
      <c r="A6095" t="str">
        <f>IF(C6095&amp;G6095&amp;D6095&lt;&gt;'Funnel setup'!$K$3&amp;'Funnel setup'!$K$4&amp;'Funnel setup'!$K$6,".",IF(A6094=".",1,A6094+1))</f>
        <v>.</v>
      </c>
      <c r="B6095" s="244" t="str">
        <f t="shared" si="95"/>
        <v/>
      </c>
    </row>
    <row r="6096" spans="1:2" x14ac:dyDescent="0.2">
      <c r="A6096" t="str">
        <f>IF(C6096&amp;G6096&amp;D6096&lt;&gt;'Funnel setup'!$K$3&amp;'Funnel setup'!$K$4&amp;'Funnel setup'!$K$6,".",IF(A6095=".",1,A6095+1))</f>
        <v>.</v>
      </c>
      <c r="B6096" s="244" t="str">
        <f t="shared" si="95"/>
        <v/>
      </c>
    </row>
    <row r="6097" spans="1:2" x14ac:dyDescent="0.2">
      <c r="A6097" t="str">
        <f>IF(C6097&amp;G6097&amp;D6097&lt;&gt;'Funnel setup'!$K$3&amp;'Funnel setup'!$K$4&amp;'Funnel setup'!$K$6,".",IF(A6096=".",1,A6096+1))</f>
        <v>.</v>
      </c>
      <c r="B6097" s="244" t="str">
        <f t="shared" si="95"/>
        <v/>
      </c>
    </row>
    <row r="6098" spans="1:2" x14ac:dyDescent="0.2">
      <c r="A6098" t="str">
        <f>IF(C6098&amp;G6098&amp;D6098&lt;&gt;'Funnel setup'!$K$3&amp;'Funnel setup'!$K$4&amp;'Funnel setup'!$K$6,".",IF(A6097=".",1,A6097+1))</f>
        <v>.</v>
      </c>
      <c r="B6098" s="244" t="str">
        <f t="shared" si="95"/>
        <v/>
      </c>
    </row>
    <row r="6099" spans="1:2" x14ac:dyDescent="0.2">
      <c r="A6099" t="str">
        <f>IF(C6099&amp;G6099&amp;D6099&lt;&gt;'Funnel setup'!$K$3&amp;'Funnel setup'!$K$4&amp;'Funnel setup'!$K$6,".",IF(A6098=".",1,A6098+1))</f>
        <v>.</v>
      </c>
      <c r="B6099" s="244" t="str">
        <f t="shared" si="95"/>
        <v/>
      </c>
    </row>
    <row r="6100" spans="1:2" x14ac:dyDescent="0.2">
      <c r="A6100" t="str">
        <f>IF(C6100&amp;G6100&amp;D6100&lt;&gt;'Funnel setup'!$K$3&amp;'Funnel setup'!$K$4&amp;'Funnel setup'!$K$6,".",IF(A6099=".",1,A6099+1))</f>
        <v>.</v>
      </c>
      <c r="B6100" s="244" t="str">
        <f t="shared" si="95"/>
        <v/>
      </c>
    </row>
    <row r="6101" spans="1:2" x14ac:dyDescent="0.2">
      <c r="A6101" t="str">
        <f>IF(C6101&amp;G6101&amp;D6101&lt;&gt;'Funnel setup'!$K$3&amp;'Funnel setup'!$K$4&amp;'Funnel setup'!$K$6,".",IF(A6100=".",1,A6100+1))</f>
        <v>.</v>
      </c>
      <c r="B6101" s="244" t="str">
        <f t="shared" si="95"/>
        <v/>
      </c>
    </row>
    <row r="6102" spans="1:2" x14ac:dyDescent="0.2">
      <c r="A6102" t="str">
        <f>IF(C6102&amp;G6102&amp;D6102&lt;&gt;'Funnel setup'!$K$3&amp;'Funnel setup'!$K$4&amp;'Funnel setup'!$K$6,".",IF(A6101=".",1,A6101+1))</f>
        <v>.</v>
      </c>
      <c r="B6102" s="244" t="str">
        <f t="shared" si="95"/>
        <v/>
      </c>
    </row>
    <row r="6103" spans="1:2" x14ac:dyDescent="0.2">
      <c r="A6103" t="str">
        <f>IF(C6103&amp;G6103&amp;D6103&lt;&gt;'Funnel setup'!$K$3&amp;'Funnel setup'!$K$4&amp;'Funnel setup'!$K$6,".",IF(A6102=".",1,A6102+1))</f>
        <v>.</v>
      </c>
      <c r="B6103" s="244" t="str">
        <f t="shared" si="95"/>
        <v/>
      </c>
    </row>
    <row r="6104" spans="1:2" x14ac:dyDescent="0.2">
      <c r="A6104" t="str">
        <f>IF(C6104&amp;G6104&amp;D6104&lt;&gt;'Funnel setup'!$K$3&amp;'Funnel setup'!$K$4&amp;'Funnel setup'!$K$6,".",IF(A6103=".",1,A6103+1))</f>
        <v>.</v>
      </c>
      <c r="B6104" s="244" t="str">
        <f t="shared" si="95"/>
        <v/>
      </c>
    </row>
    <row r="6105" spans="1:2" x14ac:dyDescent="0.2">
      <c r="A6105" t="str">
        <f>IF(C6105&amp;G6105&amp;D6105&lt;&gt;'Funnel setup'!$K$3&amp;'Funnel setup'!$K$4&amp;'Funnel setup'!$K$6,".",IF(A6104=".",1,A6104+1))</f>
        <v>.</v>
      </c>
      <c r="B6105" s="244" t="str">
        <f t="shared" si="95"/>
        <v/>
      </c>
    </row>
    <row r="6106" spans="1:2" x14ac:dyDescent="0.2">
      <c r="A6106" t="str">
        <f>IF(C6106&amp;G6106&amp;D6106&lt;&gt;'Funnel setup'!$K$3&amp;'Funnel setup'!$K$4&amp;'Funnel setup'!$K$6,".",IF(A6105=".",1,A6105+1))</f>
        <v>.</v>
      </c>
      <c r="B6106" s="244" t="str">
        <f t="shared" si="95"/>
        <v/>
      </c>
    </row>
    <row r="6107" spans="1:2" x14ac:dyDescent="0.2">
      <c r="A6107" t="str">
        <f>IF(C6107&amp;G6107&amp;D6107&lt;&gt;'Funnel setup'!$K$3&amp;'Funnel setup'!$K$4&amp;'Funnel setup'!$K$6,".",IF(A6106=".",1,A6106+1))</f>
        <v>.</v>
      </c>
      <c r="B6107" s="244" t="str">
        <f t="shared" si="95"/>
        <v/>
      </c>
    </row>
    <row r="6108" spans="1:2" x14ac:dyDescent="0.2">
      <c r="A6108" t="str">
        <f>IF(C6108&amp;G6108&amp;D6108&lt;&gt;'Funnel setup'!$K$3&amp;'Funnel setup'!$K$4&amp;'Funnel setup'!$K$6,".",IF(A6107=".",1,A6107+1))</f>
        <v>.</v>
      </c>
      <c r="B6108" s="244" t="str">
        <f t="shared" si="95"/>
        <v/>
      </c>
    </row>
    <row r="6109" spans="1:2" x14ac:dyDescent="0.2">
      <c r="A6109" t="str">
        <f>IF(C6109&amp;G6109&amp;D6109&lt;&gt;'Funnel setup'!$K$3&amp;'Funnel setup'!$K$4&amp;'Funnel setup'!$K$6,".",IF(A6108=".",1,A6108+1))</f>
        <v>.</v>
      </c>
      <c r="B6109" s="244" t="str">
        <f t="shared" si="95"/>
        <v/>
      </c>
    </row>
    <row r="6110" spans="1:2" x14ac:dyDescent="0.2">
      <c r="A6110" t="str">
        <f>IF(C6110&amp;G6110&amp;D6110&lt;&gt;'Funnel setup'!$K$3&amp;'Funnel setup'!$K$4&amp;'Funnel setup'!$K$6,".",IF(A6109=".",1,A6109+1))</f>
        <v>.</v>
      </c>
      <c r="B6110" s="244" t="str">
        <f t="shared" si="95"/>
        <v/>
      </c>
    </row>
    <row r="6111" spans="1:2" x14ac:dyDescent="0.2">
      <c r="A6111" t="str">
        <f>IF(C6111&amp;G6111&amp;D6111&lt;&gt;'Funnel setup'!$K$3&amp;'Funnel setup'!$K$4&amp;'Funnel setup'!$K$6,".",IF(A6110=".",1,A6110+1))</f>
        <v>.</v>
      </c>
      <c r="B6111" s="244" t="str">
        <f t="shared" si="95"/>
        <v/>
      </c>
    </row>
    <row r="6112" spans="1:2" x14ac:dyDescent="0.2">
      <c r="A6112" t="str">
        <f>IF(C6112&amp;G6112&amp;D6112&lt;&gt;'Funnel setup'!$K$3&amp;'Funnel setup'!$K$4&amp;'Funnel setup'!$K$6,".",IF(A6111=".",1,A6111+1))</f>
        <v>.</v>
      </c>
      <c r="B6112" s="244" t="str">
        <f t="shared" si="95"/>
        <v/>
      </c>
    </row>
    <row r="6113" spans="1:2" x14ac:dyDescent="0.2">
      <c r="A6113" t="str">
        <f>IF(C6113&amp;G6113&amp;D6113&lt;&gt;'Funnel setup'!$K$3&amp;'Funnel setup'!$K$4&amp;'Funnel setup'!$K$6,".",IF(A6112=".",1,A6112+1))</f>
        <v>.</v>
      </c>
      <c r="B6113" s="244" t="str">
        <f t="shared" si="95"/>
        <v/>
      </c>
    </row>
    <row r="6114" spans="1:2" x14ac:dyDescent="0.2">
      <c r="A6114" t="str">
        <f>IF(C6114&amp;G6114&amp;D6114&lt;&gt;'Funnel setup'!$K$3&amp;'Funnel setup'!$K$4&amp;'Funnel setup'!$K$6,".",IF(A6113=".",1,A6113+1))</f>
        <v>.</v>
      </c>
      <c r="B6114" s="244" t="str">
        <f t="shared" si="95"/>
        <v/>
      </c>
    </row>
    <row r="6115" spans="1:2" x14ac:dyDescent="0.2">
      <c r="A6115" t="str">
        <f>IF(C6115&amp;G6115&amp;D6115&lt;&gt;'Funnel setup'!$K$3&amp;'Funnel setup'!$K$4&amp;'Funnel setup'!$K$6,".",IF(A6114=".",1,A6114+1))</f>
        <v>.</v>
      </c>
      <c r="B6115" s="244" t="str">
        <f t="shared" si="95"/>
        <v/>
      </c>
    </row>
    <row r="6116" spans="1:2" x14ac:dyDescent="0.2">
      <c r="A6116" t="str">
        <f>IF(C6116&amp;G6116&amp;D6116&lt;&gt;'Funnel setup'!$K$3&amp;'Funnel setup'!$K$4&amp;'Funnel setup'!$K$6,".",IF(A6115=".",1,A6115+1))</f>
        <v>.</v>
      </c>
      <c r="B6116" s="244" t="str">
        <f t="shared" si="95"/>
        <v/>
      </c>
    </row>
    <row r="6117" spans="1:2" x14ac:dyDescent="0.2">
      <c r="A6117" t="str">
        <f>IF(C6117&amp;G6117&amp;D6117&lt;&gt;'Funnel setup'!$K$3&amp;'Funnel setup'!$K$4&amp;'Funnel setup'!$K$6,".",IF(A6116=".",1,A6116+1))</f>
        <v>.</v>
      </c>
      <c r="B6117" s="244" t="str">
        <f t="shared" si="95"/>
        <v/>
      </c>
    </row>
    <row r="6118" spans="1:2" x14ac:dyDescent="0.2">
      <c r="A6118" t="str">
        <f>IF(C6118&amp;G6118&amp;D6118&lt;&gt;'Funnel setup'!$K$3&amp;'Funnel setup'!$K$4&amp;'Funnel setup'!$K$6,".",IF(A6117=".",1,A6117+1))</f>
        <v>.</v>
      </c>
      <c r="B6118" s="244" t="str">
        <f t="shared" si="95"/>
        <v/>
      </c>
    </row>
    <row r="6119" spans="1:2" x14ac:dyDescent="0.2">
      <c r="A6119" t="str">
        <f>IF(C6119&amp;G6119&amp;D6119&lt;&gt;'Funnel setup'!$K$3&amp;'Funnel setup'!$K$4&amp;'Funnel setup'!$K$6,".",IF(A6118=".",1,A6118+1))</f>
        <v>.</v>
      </c>
      <c r="B6119" s="244" t="str">
        <f t="shared" si="95"/>
        <v/>
      </c>
    </row>
    <row r="6120" spans="1:2" x14ac:dyDescent="0.2">
      <c r="A6120" t="str">
        <f>IF(C6120&amp;G6120&amp;D6120&lt;&gt;'Funnel setup'!$K$3&amp;'Funnel setup'!$K$4&amp;'Funnel setup'!$K$6,".",IF(A6119=".",1,A6119+1))</f>
        <v>.</v>
      </c>
      <c r="B6120" s="244" t="str">
        <f t="shared" si="95"/>
        <v/>
      </c>
    </row>
    <row r="6121" spans="1:2" x14ac:dyDescent="0.2">
      <c r="A6121" t="str">
        <f>IF(C6121&amp;G6121&amp;D6121&lt;&gt;'Funnel setup'!$K$3&amp;'Funnel setup'!$K$4&amp;'Funnel setup'!$K$6,".",IF(A6120=".",1,A6120+1))</f>
        <v>.</v>
      </c>
      <c r="B6121" s="244" t="str">
        <f t="shared" si="95"/>
        <v/>
      </c>
    </row>
    <row r="6122" spans="1:2" x14ac:dyDescent="0.2">
      <c r="A6122" t="str">
        <f>IF(C6122&amp;G6122&amp;D6122&lt;&gt;'Funnel setup'!$K$3&amp;'Funnel setup'!$K$4&amp;'Funnel setup'!$K$6,".",IF(A6121=".",1,A6121+1))</f>
        <v>.</v>
      </c>
      <c r="B6122" s="244" t="str">
        <f t="shared" si="95"/>
        <v/>
      </c>
    </row>
    <row r="6123" spans="1:2" x14ac:dyDescent="0.2">
      <c r="A6123" t="str">
        <f>IF(C6123&amp;G6123&amp;D6123&lt;&gt;'Funnel setup'!$K$3&amp;'Funnel setup'!$K$4&amp;'Funnel setup'!$K$6,".",IF(A6122=".",1,A6122+1))</f>
        <v>.</v>
      </c>
      <c r="B6123" s="244" t="str">
        <f t="shared" si="95"/>
        <v/>
      </c>
    </row>
    <row r="6124" spans="1:2" x14ac:dyDescent="0.2">
      <c r="A6124" t="str">
        <f>IF(C6124&amp;G6124&amp;D6124&lt;&gt;'Funnel setup'!$K$3&amp;'Funnel setup'!$K$4&amp;'Funnel setup'!$K$6,".",IF(A6123=".",1,A6123+1))</f>
        <v>.</v>
      </c>
      <c r="B6124" s="244" t="str">
        <f t="shared" si="95"/>
        <v/>
      </c>
    </row>
    <row r="6125" spans="1:2" x14ac:dyDescent="0.2">
      <c r="A6125" t="str">
        <f>IF(C6125&amp;G6125&amp;D6125&lt;&gt;'Funnel setup'!$K$3&amp;'Funnel setup'!$K$4&amp;'Funnel setup'!$K$6,".",IF(A6124=".",1,A6124+1))</f>
        <v>.</v>
      </c>
      <c r="B6125" s="244" t="str">
        <f t="shared" si="95"/>
        <v/>
      </c>
    </row>
    <row r="6126" spans="1:2" x14ac:dyDescent="0.2">
      <c r="A6126" t="str">
        <f>IF(C6126&amp;G6126&amp;D6126&lt;&gt;'Funnel setup'!$K$3&amp;'Funnel setup'!$K$4&amp;'Funnel setup'!$K$6,".",IF(A6125=".",1,A6125+1))</f>
        <v>.</v>
      </c>
      <c r="B6126" s="244" t="str">
        <f t="shared" si="95"/>
        <v/>
      </c>
    </row>
    <row r="6127" spans="1:2" x14ac:dyDescent="0.2">
      <c r="A6127" t="str">
        <f>IF(C6127&amp;G6127&amp;D6127&lt;&gt;'Funnel setup'!$K$3&amp;'Funnel setup'!$K$4&amp;'Funnel setup'!$K$6,".",IF(A6126=".",1,A6126+1))</f>
        <v>.</v>
      </c>
      <c r="B6127" s="244" t="str">
        <f t="shared" si="95"/>
        <v/>
      </c>
    </row>
    <row r="6128" spans="1:2" x14ac:dyDescent="0.2">
      <c r="A6128" t="str">
        <f>IF(C6128&amp;G6128&amp;D6128&lt;&gt;'Funnel setup'!$K$3&amp;'Funnel setup'!$K$4&amp;'Funnel setup'!$K$6,".",IF(A6127=".",1,A6127+1))</f>
        <v>.</v>
      </c>
      <c r="B6128" s="244" t="str">
        <f t="shared" si="95"/>
        <v/>
      </c>
    </row>
    <row r="6129" spans="1:2" x14ac:dyDescent="0.2">
      <c r="A6129" t="str">
        <f>IF(C6129&amp;G6129&amp;D6129&lt;&gt;'Funnel setup'!$K$3&amp;'Funnel setup'!$K$4&amp;'Funnel setup'!$K$6,".",IF(A6128=".",1,A6128+1))</f>
        <v>.</v>
      </c>
      <c r="B6129" s="244" t="str">
        <f t="shared" si="95"/>
        <v/>
      </c>
    </row>
    <row r="6130" spans="1:2" x14ac:dyDescent="0.2">
      <c r="A6130" t="str">
        <f>IF(C6130&amp;G6130&amp;D6130&lt;&gt;'Funnel setup'!$K$3&amp;'Funnel setup'!$K$4&amp;'Funnel setup'!$K$6,".",IF(A6129=".",1,A6129+1))</f>
        <v>.</v>
      </c>
      <c r="B6130" s="244" t="str">
        <f t="shared" si="95"/>
        <v/>
      </c>
    </row>
    <row r="6131" spans="1:2" x14ac:dyDescent="0.2">
      <c r="A6131" t="str">
        <f>IF(C6131&amp;G6131&amp;D6131&lt;&gt;'Funnel setup'!$K$3&amp;'Funnel setup'!$K$4&amp;'Funnel setup'!$K$6,".",IF(A6130=".",1,A6130+1))</f>
        <v>.</v>
      </c>
      <c r="B6131" s="244" t="str">
        <f t="shared" si="95"/>
        <v/>
      </c>
    </row>
    <row r="6132" spans="1:2" x14ac:dyDescent="0.2">
      <c r="A6132" t="str">
        <f>IF(C6132&amp;G6132&amp;D6132&lt;&gt;'Funnel setup'!$K$3&amp;'Funnel setup'!$K$4&amp;'Funnel setup'!$K$6,".",IF(A6131=".",1,A6131+1))</f>
        <v>.</v>
      </c>
      <c r="B6132" s="244" t="str">
        <f t="shared" si="95"/>
        <v/>
      </c>
    </row>
    <row r="6133" spans="1:2" x14ac:dyDescent="0.2">
      <c r="A6133" t="str">
        <f>IF(C6133&amp;G6133&amp;D6133&lt;&gt;'Funnel setup'!$K$3&amp;'Funnel setup'!$K$4&amp;'Funnel setup'!$K$6,".",IF(A6132=".",1,A6132+1))</f>
        <v>.</v>
      </c>
      <c r="B6133" s="244" t="str">
        <f t="shared" si="95"/>
        <v/>
      </c>
    </row>
    <row r="6134" spans="1:2" x14ac:dyDescent="0.2">
      <c r="A6134" t="str">
        <f>IF(C6134&amp;G6134&amp;D6134&lt;&gt;'Funnel setup'!$K$3&amp;'Funnel setup'!$K$4&amp;'Funnel setup'!$K$6,".",IF(A6133=".",1,A6133+1))</f>
        <v>.</v>
      </c>
      <c r="B6134" s="244" t="str">
        <f t="shared" si="95"/>
        <v/>
      </c>
    </row>
    <row r="6135" spans="1:2" x14ac:dyDescent="0.2">
      <c r="A6135" t="str">
        <f>IF(C6135&amp;G6135&amp;D6135&lt;&gt;'Funnel setup'!$K$3&amp;'Funnel setup'!$K$4&amp;'Funnel setup'!$K$6,".",IF(A6134=".",1,A6134+1))</f>
        <v>.</v>
      </c>
      <c r="B6135" s="244" t="str">
        <f t="shared" si="95"/>
        <v/>
      </c>
    </row>
    <row r="6136" spans="1:2" x14ac:dyDescent="0.2">
      <c r="A6136" t="str">
        <f>IF(C6136&amp;G6136&amp;D6136&lt;&gt;'Funnel setup'!$K$3&amp;'Funnel setup'!$K$4&amp;'Funnel setup'!$K$6,".",IF(A6135=".",1,A6135+1))</f>
        <v>.</v>
      </c>
      <c r="B6136" s="244" t="str">
        <f t="shared" si="95"/>
        <v/>
      </c>
    </row>
    <row r="6137" spans="1:2" x14ac:dyDescent="0.2">
      <c r="A6137" t="str">
        <f>IF(C6137&amp;G6137&amp;D6137&lt;&gt;'Funnel setup'!$K$3&amp;'Funnel setup'!$K$4&amp;'Funnel setup'!$K$6,".",IF(A6136=".",1,A6136+1))</f>
        <v>.</v>
      </c>
      <c r="B6137" s="244" t="str">
        <f t="shared" si="95"/>
        <v/>
      </c>
    </row>
    <row r="6138" spans="1:2" x14ac:dyDescent="0.2">
      <c r="A6138" t="str">
        <f>IF(C6138&amp;G6138&amp;D6138&lt;&gt;'Funnel setup'!$K$3&amp;'Funnel setup'!$K$4&amp;'Funnel setup'!$K$6,".",IF(A6137=".",1,A6137+1))</f>
        <v>.</v>
      </c>
      <c r="B6138" s="244" t="str">
        <f t="shared" si="95"/>
        <v/>
      </c>
    </row>
    <row r="6139" spans="1:2" x14ac:dyDescent="0.2">
      <c r="A6139" t="str">
        <f>IF(C6139&amp;G6139&amp;D6139&lt;&gt;'Funnel setup'!$K$3&amp;'Funnel setup'!$K$4&amp;'Funnel setup'!$K$6,".",IF(A6138=".",1,A6138+1))</f>
        <v>.</v>
      </c>
      <c r="B6139" s="244" t="str">
        <f t="shared" si="95"/>
        <v/>
      </c>
    </row>
    <row r="6140" spans="1:2" x14ac:dyDescent="0.2">
      <c r="A6140" t="str">
        <f>IF(C6140&amp;G6140&amp;D6140&lt;&gt;'Funnel setup'!$K$3&amp;'Funnel setup'!$K$4&amp;'Funnel setup'!$K$6,".",IF(A6139=".",1,A6139+1))</f>
        <v>.</v>
      </c>
      <c r="B6140" s="244" t="str">
        <f t="shared" si="95"/>
        <v/>
      </c>
    </row>
    <row r="6141" spans="1:2" x14ac:dyDescent="0.2">
      <c r="A6141" t="str">
        <f>IF(C6141&amp;G6141&amp;D6141&lt;&gt;'Funnel setup'!$K$3&amp;'Funnel setup'!$K$4&amp;'Funnel setup'!$K$6,".",IF(A6140=".",1,A6140+1))</f>
        <v>.</v>
      </c>
      <c r="B6141" s="244" t="str">
        <f t="shared" si="95"/>
        <v/>
      </c>
    </row>
    <row r="6142" spans="1:2" x14ac:dyDescent="0.2">
      <c r="A6142" t="str">
        <f>IF(C6142&amp;G6142&amp;D6142&lt;&gt;'Funnel setup'!$K$3&amp;'Funnel setup'!$K$4&amp;'Funnel setup'!$K$6,".",IF(A6141=".",1,A6141+1))</f>
        <v>.</v>
      </c>
      <c r="B6142" s="244" t="str">
        <f t="shared" si="95"/>
        <v/>
      </c>
    </row>
    <row r="6143" spans="1:2" x14ac:dyDescent="0.2">
      <c r="A6143" t="str">
        <f>IF(C6143&amp;G6143&amp;D6143&lt;&gt;'Funnel setup'!$K$3&amp;'Funnel setup'!$K$4&amp;'Funnel setup'!$K$6,".",IF(A6142=".",1,A6142+1))</f>
        <v>.</v>
      </c>
      <c r="B6143" s="244" t="str">
        <f t="shared" si="95"/>
        <v/>
      </c>
    </row>
    <row r="6144" spans="1:2" x14ac:dyDescent="0.2">
      <c r="A6144" t="str">
        <f>IF(C6144&amp;G6144&amp;D6144&lt;&gt;'Funnel setup'!$K$3&amp;'Funnel setup'!$K$4&amp;'Funnel setup'!$K$6,".",IF(A6143=".",1,A6143+1))</f>
        <v>.</v>
      </c>
      <c r="B6144" s="244" t="str">
        <f t="shared" si="95"/>
        <v/>
      </c>
    </row>
    <row r="6145" spans="1:2" x14ac:dyDescent="0.2">
      <c r="A6145" t="str">
        <f>IF(C6145&amp;G6145&amp;D6145&lt;&gt;'Funnel setup'!$K$3&amp;'Funnel setup'!$K$4&amp;'Funnel setup'!$K$6,".",IF(A6144=".",1,A6144+1))</f>
        <v>.</v>
      </c>
      <c r="B6145" s="244" t="str">
        <f t="shared" si="95"/>
        <v/>
      </c>
    </row>
    <row r="6146" spans="1:2" x14ac:dyDescent="0.2">
      <c r="A6146" t="str">
        <f>IF(C6146&amp;G6146&amp;D6146&lt;&gt;'Funnel setup'!$K$3&amp;'Funnel setup'!$K$4&amp;'Funnel setup'!$K$6,".",IF(A6145=".",1,A6145+1))</f>
        <v>.</v>
      </c>
      <c r="B6146" s="244" t="str">
        <f t="shared" ref="B6146:B6209" si="96">C6146&amp;D6146&amp;F6146&amp;G6146</f>
        <v/>
      </c>
    </row>
    <row r="6147" spans="1:2" x14ac:dyDescent="0.2">
      <c r="A6147" t="str">
        <f>IF(C6147&amp;G6147&amp;D6147&lt;&gt;'Funnel setup'!$K$3&amp;'Funnel setup'!$K$4&amp;'Funnel setup'!$K$6,".",IF(A6146=".",1,A6146+1))</f>
        <v>.</v>
      </c>
      <c r="B6147" s="244" t="str">
        <f t="shared" si="96"/>
        <v/>
      </c>
    </row>
    <row r="6148" spans="1:2" x14ac:dyDescent="0.2">
      <c r="A6148" t="str">
        <f>IF(C6148&amp;G6148&amp;D6148&lt;&gt;'Funnel setup'!$K$3&amp;'Funnel setup'!$K$4&amp;'Funnel setup'!$K$6,".",IF(A6147=".",1,A6147+1))</f>
        <v>.</v>
      </c>
      <c r="B6148" s="244" t="str">
        <f t="shared" si="96"/>
        <v/>
      </c>
    </row>
    <row r="6149" spans="1:2" x14ac:dyDescent="0.2">
      <c r="A6149" t="str">
        <f>IF(C6149&amp;G6149&amp;D6149&lt;&gt;'Funnel setup'!$K$3&amp;'Funnel setup'!$K$4&amp;'Funnel setup'!$K$6,".",IF(A6148=".",1,A6148+1))</f>
        <v>.</v>
      </c>
      <c r="B6149" s="244" t="str">
        <f t="shared" si="96"/>
        <v/>
      </c>
    </row>
    <row r="6150" spans="1:2" x14ac:dyDescent="0.2">
      <c r="A6150" t="str">
        <f>IF(C6150&amp;G6150&amp;D6150&lt;&gt;'Funnel setup'!$K$3&amp;'Funnel setup'!$K$4&amp;'Funnel setup'!$K$6,".",IF(A6149=".",1,A6149+1))</f>
        <v>.</v>
      </c>
      <c r="B6150" s="244" t="str">
        <f t="shared" si="96"/>
        <v/>
      </c>
    </row>
    <row r="6151" spans="1:2" x14ac:dyDescent="0.2">
      <c r="A6151" t="str">
        <f>IF(C6151&amp;G6151&amp;D6151&lt;&gt;'Funnel setup'!$K$3&amp;'Funnel setup'!$K$4&amp;'Funnel setup'!$K$6,".",IF(A6150=".",1,A6150+1))</f>
        <v>.</v>
      </c>
      <c r="B6151" s="244" t="str">
        <f t="shared" si="96"/>
        <v/>
      </c>
    </row>
    <row r="6152" spans="1:2" x14ac:dyDescent="0.2">
      <c r="A6152" t="str">
        <f>IF(C6152&amp;G6152&amp;D6152&lt;&gt;'Funnel setup'!$K$3&amp;'Funnel setup'!$K$4&amp;'Funnel setup'!$K$6,".",IF(A6151=".",1,A6151+1))</f>
        <v>.</v>
      </c>
      <c r="B6152" s="244" t="str">
        <f t="shared" si="96"/>
        <v/>
      </c>
    </row>
    <row r="6153" spans="1:2" x14ac:dyDescent="0.2">
      <c r="A6153" t="str">
        <f>IF(C6153&amp;G6153&amp;D6153&lt;&gt;'Funnel setup'!$K$3&amp;'Funnel setup'!$K$4&amp;'Funnel setup'!$K$6,".",IF(A6152=".",1,A6152+1))</f>
        <v>.</v>
      </c>
      <c r="B6153" s="244" t="str">
        <f t="shared" si="96"/>
        <v/>
      </c>
    </row>
    <row r="6154" spans="1:2" x14ac:dyDescent="0.2">
      <c r="A6154" t="str">
        <f>IF(C6154&amp;G6154&amp;D6154&lt;&gt;'Funnel setup'!$K$3&amp;'Funnel setup'!$K$4&amp;'Funnel setup'!$K$6,".",IF(A6153=".",1,A6153+1))</f>
        <v>.</v>
      </c>
      <c r="B6154" s="244" t="str">
        <f t="shared" si="96"/>
        <v/>
      </c>
    </row>
    <row r="6155" spans="1:2" x14ac:dyDescent="0.2">
      <c r="A6155" t="str">
        <f>IF(C6155&amp;G6155&amp;D6155&lt;&gt;'Funnel setup'!$K$3&amp;'Funnel setup'!$K$4&amp;'Funnel setup'!$K$6,".",IF(A6154=".",1,A6154+1))</f>
        <v>.</v>
      </c>
      <c r="B6155" s="244" t="str">
        <f t="shared" si="96"/>
        <v/>
      </c>
    </row>
    <row r="6156" spans="1:2" x14ac:dyDescent="0.2">
      <c r="A6156" t="str">
        <f>IF(C6156&amp;G6156&amp;D6156&lt;&gt;'Funnel setup'!$K$3&amp;'Funnel setup'!$K$4&amp;'Funnel setup'!$K$6,".",IF(A6155=".",1,A6155+1))</f>
        <v>.</v>
      </c>
      <c r="B6156" s="244" t="str">
        <f t="shared" si="96"/>
        <v/>
      </c>
    </row>
    <row r="6157" spans="1:2" x14ac:dyDescent="0.2">
      <c r="A6157" t="str">
        <f>IF(C6157&amp;G6157&amp;D6157&lt;&gt;'Funnel setup'!$K$3&amp;'Funnel setup'!$K$4&amp;'Funnel setup'!$K$6,".",IF(A6156=".",1,A6156+1))</f>
        <v>.</v>
      </c>
      <c r="B6157" s="244" t="str">
        <f t="shared" si="96"/>
        <v/>
      </c>
    </row>
    <row r="6158" spans="1:2" x14ac:dyDescent="0.2">
      <c r="A6158" t="str">
        <f>IF(C6158&amp;G6158&amp;D6158&lt;&gt;'Funnel setup'!$K$3&amp;'Funnel setup'!$K$4&amp;'Funnel setup'!$K$6,".",IF(A6157=".",1,A6157+1))</f>
        <v>.</v>
      </c>
      <c r="B6158" s="244" t="str">
        <f t="shared" si="96"/>
        <v/>
      </c>
    </row>
    <row r="6159" spans="1:2" x14ac:dyDescent="0.2">
      <c r="A6159" t="str">
        <f>IF(C6159&amp;G6159&amp;D6159&lt;&gt;'Funnel setup'!$K$3&amp;'Funnel setup'!$K$4&amp;'Funnel setup'!$K$6,".",IF(A6158=".",1,A6158+1))</f>
        <v>.</v>
      </c>
      <c r="B6159" s="244" t="str">
        <f t="shared" si="96"/>
        <v/>
      </c>
    </row>
    <row r="6160" spans="1:2" x14ac:dyDescent="0.2">
      <c r="A6160" t="str">
        <f>IF(C6160&amp;G6160&amp;D6160&lt;&gt;'Funnel setup'!$K$3&amp;'Funnel setup'!$K$4&amp;'Funnel setup'!$K$6,".",IF(A6159=".",1,A6159+1))</f>
        <v>.</v>
      </c>
      <c r="B6160" s="244" t="str">
        <f t="shared" si="96"/>
        <v/>
      </c>
    </row>
    <row r="6161" spans="1:2" x14ac:dyDescent="0.2">
      <c r="A6161" t="str">
        <f>IF(C6161&amp;G6161&amp;D6161&lt;&gt;'Funnel setup'!$K$3&amp;'Funnel setup'!$K$4&amp;'Funnel setup'!$K$6,".",IF(A6160=".",1,A6160+1))</f>
        <v>.</v>
      </c>
      <c r="B6161" s="244" t="str">
        <f t="shared" si="96"/>
        <v/>
      </c>
    </row>
    <row r="6162" spans="1:2" x14ac:dyDescent="0.2">
      <c r="A6162" t="str">
        <f>IF(C6162&amp;G6162&amp;D6162&lt;&gt;'Funnel setup'!$K$3&amp;'Funnel setup'!$K$4&amp;'Funnel setup'!$K$6,".",IF(A6161=".",1,A6161+1))</f>
        <v>.</v>
      </c>
      <c r="B6162" s="244" t="str">
        <f t="shared" si="96"/>
        <v/>
      </c>
    </row>
    <row r="6163" spans="1:2" x14ac:dyDescent="0.2">
      <c r="A6163" t="str">
        <f>IF(C6163&amp;G6163&amp;D6163&lt;&gt;'Funnel setup'!$K$3&amp;'Funnel setup'!$K$4&amp;'Funnel setup'!$K$6,".",IF(A6162=".",1,A6162+1))</f>
        <v>.</v>
      </c>
      <c r="B6163" s="244" t="str">
        <f t="shared" si="96"/>
        <v/>
      </c>
    </row>
    <row r="6164" spans="1:2" x14ac:dyDescent="0.2">
      <c r="A6164" t="str">
        <f>IF(C6164&amp;G6164&amp;D6164&lt;&gt;'Funnel setup'!$K$3&amp;'Funnel setup'!$K$4&amp;'Funnel setup'!$K$6,".",IF(A6163=".",1,A6163+1))</f>
        <v>.</v>
      </c>
      <c r="B6164" s="244" t="str">
        <f t="shared" si="96"/>
        <v/>
      </c>
    </row>
    <row r="6165" spans="1:2" x14ac:dyDescent="0.2">
      <c r="A6165" t="str">
        <f>IF(C6165&amp;G6165&amp;D6165&lt;&gt;'Funnel setup'!$K$3&amp;'Funnel setup'!$K$4&amp;'Funnel setup'!$K$6,".",IF(A6164=".",1,A6164+1))</f>
        <v>.</v>
      </c>
      <c r="B6165" s="244" t="str">
        <f t="shared" si="96"/>
        <v/>
      </c>
    </row>
    <row r="6166" spans="1:2" x14ac:dyDescent="0.2">
      <c r="A6166" t="str">
        <f>IF(C6166&amp;G6166&amp;D6166&lt;&gt;'Funnel setup'!$K$3&amp;'Funnel setup'!$K$4&amp;'Funnel setup'!$K$6,".",IF(A6165=".",1,A6165+1))</f>
        <v>.</v>
      </c>
      <c r="B6166" s="244" t="str">
        <f t="shared" si="96"/>
        <v/>
      </c>
    </row>
    <row r="6167" spans="1:2" x14ac:dyDescent="0.2">
      <c r="A6167" t="str">
        <f>IF(C6167&amp;G6167&amp;D6167&lt;&gt;'Funnel setup'!$K$3&amp;'Funnel setup'!$K$4&amp;'Funnel setup'!$K$6,".",IF(A6166=".",1,A6166+1))</f>
        <v>.</v>
      </c>
      <c r="B6167" s="244" t="str">
        <f t="shared" si="96"/>
        <v/>
      </c>
    </row>
    <row r="6168" spans="1:2" x14ac:dyDescent="0.2">
      <c r="A6168" t="str">
        <f>IF(C6168&amp;G6168&amp;D6168&lt;&gt;'Funnel setup'!$K$3&amp;'Funnel setup'!$K$4&amp;'Funnel setup'!$K$6,".",IF(A6167=".",1,A6167+1))</f>
        <v>.</v>
      </c>
      <c r="B6168" s="244" t="str">
        <f t="shared" si="96"/>
        <v/>
      </c>
    </row>
    <row r="6169" spans="1:2" x14ac:dyDescent="0.2">
      <c r="A6169" t="str">
        <f>IF(C6169&amp;G6169&amp;D6169&lt;&gt;'Funnel setup'!$K$3&amp;'Funnel setup'!$K$4&amp;'Funnel setup'!$K$6,".",IF(A6168=".",1,A6168+1))</f>
        <v>.</v>
      </c>
      <c r="B6169" s="244" t="str">
        <f t="shared" si="96"/>
        <v/>
      </c>
    </row>
    <row r="6170" spans="1:2" x14ac:dyDescent="0.2">
      <c r="A6170" t="str">
        <f>IF(C6170&amp;G6170&amp;D6170&lt;&gt;'Funnel setup'!$K$3&amp;'Funnel setup'!$K$4&amp;'Funnel setup'!$K$6,".",IF(A6169=".",1,A6169+1))</f>
        <v>.</v>
      </c>
      <c r="B6170" s="244" t="str">
        <f t="shared" si="96"/>
        <v/>
      </c>
    </row>
    <row r="6171" spans="1:2" x14ac:dyDescent="0.2">
      <c r="A6171" t="str">
        <f>IF(C6171&amp;G6171&amp;D6171&lt;&gt;'Funnel setup'!$K$3&amp;'Funnel setup'!$K$4&amp;'Funnel setup'!$K$6,".",IF(A6170=".",1,A6170+1))</f>
        <v>.</v>
      </c>
      <c r="B6171" s="244" t="str">
        <f t="shared" si="96"/>
        <v/>
      </c>
    </row>
    <row r="6172" spans="1:2" x14ac:dyDescent="0.2">
      <c r="A6172" t="str">
        <f>IF(C6172&amp;G6172&amp;D6172&lt;&gt;'Funnel setup'!$K$3&amp;'Funnel setup'!$K$4&amp;'Funnel setup'!$K$6,".",IF(A6171=".",1,A6171+1))</f>
        <v>.</v>
      </c>
      <c r="B6172" s="244" t="str">
        <f t="shared" si="96"/>
        <v/>
      </c>
    </row>
    <row r="6173" spans="1:2" x14ac:dyDescent="0.2">
      <c r="A6173" t="str">
        <f>IF(C6173&amp;G6173&amp;D6173&lt;&gt;'Funnel setup'!$K$3&amp;'Funnel setup'!$K$4&amp;'Funnel setup'!$K$6,".",IF(A6172=".",1,A6172+1))</f>
        <v>.</v>
      </c>
      <c r="B6173" s="244" t="str">
        <f t="shared" si="96"/>
        <v/>
      </c>
    </row>
    <row r="6174" spans="1:2" x14ac:dyDescent="0.2">
      <c r="A6174" t="str">
        <f>IF(C6174&amp;G6174&amp;D6174&lt;&gt;'Funnel setup'!$K$3&amp;'Funnel setup'!$K$4&amp;'Funnel setup'!$K$6,".",IF(A6173=".",1,A6173+1))</f>
        <v>.</v>
      </c>
      <c r="B6174" s="244" t="str">
        <f t="shared" si="96"/>
        <v/>
      </c>
    </row>
    <row r="6175" spans="1:2" x14ac:dyDescent="0.2">
      <c r="A6175" t="str">
        <f>IF(C6175&amp;G6175&amp;D6175&lt;&gt;'Funnel setup'!$K$3&amp;'Funnel setup'!$K$4&amp;'Funnel setup'!$K$6,".",IF(A6174=".",1,A6174+1))</f>
        <v>.</v>
      </c>
      <c r="B6175" s="244" t="str">
        <f t="shared" si="96"/>
        <v/>
      </c>
    </row>
    <row r="6176" spans="1:2" x14ac:dyDescent="0.2">
      <c r="A6176" t="str">
        <f>IF(C6176&amp;G6176&amp;D6176&lt;&gt;'Funnel setup'!$K$3&amp;'Funnel setup'!$K$4&amp;'Funnel setup'!$K$6,".",IF(A6175=".",1,A6175+1))</f>
        <v>.</v>
      </c>
      <c r="B6176" s="244" t="str">
        <f t="shared" si="96"/>
        <v/>
      </c>
    </row>
    <row r="6177" spans="1:2" x14ac:dyDescent="0.2">
      <c r="A6177" t="str">
        <f>IF(C6177&amp;G6177&amp;D6177&lt;&gt;'Funnel setup'!$K$3&amp;'Funnel setup'!$K$4&amp;'Funnel setup'!$K$6,".",IF(A6176=".",1,A6176+1))</f>
        <v>.</v>
      </c>
      <c r="B6177" s="244" t="str">
        <f t="shared" si="96"/>
        <v/>
      </c>
    </row>
    <row r="6178" spans="1:2" x14ac:dyDescent="0.2">
      <c r="A6178" t="str">
        <f>IF(C6178&amp;G6178&amp;D6178&lt;&gt;'Funnel setup'!$K$3&amp;'Funnel setup'!$K$4&amp;'Funnel setup'!$K$6,".",IF(A6177=".",1,A6177+1))</f>
        <v>.</v>
      </c>
      <c r="B6178" s="244" t="str">
        <f t="shared" si="96"/>
        <v/>
      </c>
    </row>
    <row r="6179" spans="1:2" x14ac:dyDescent="0.2">
      <c r="A6179" t="str">
        <f>IF(C6179&amp;G6179&amp;D6179&lt;&gt;'Funnel setup'!$K$3&amp;'Funnel setup'!$K$4&amp;'Funnel setup'!$K$6,".",IF(A6178=".",1,A6178+1))</f>
        <v>.</v>
      </c>
      <c r="B6179" s="244" t="str">
        <f t="shared" si="96"/>
        <v/>
      </c>
    </row>
    <row r="6180" spans="1:2" x14ac:dyDescent="0.2">
      <c r="A6180" t="str">
        <f>IF(C6180&amp;G6180&amp;D6180&lt;&gt;'Funnel setup'!$K$3&amp;'Funnel setup'!$K$4&amp;'Funnel setup'!$K$6,".",IF(A6179=".",1,A6179+1))</f>
        <v>.</v>
      </c>
      <c r="B6180" s="244" t="str">
        <f t="shared" si="96"/>
        <v/>
      </c>
    </row>
    <row r="6181" spans="1:2" x14ac:dyDescent="0.2">
      <c r="A6181" t="str">
        <f>IF(C6181&amp;G6181&amp;D6181&lt;&gt;'Funnel setup'!$K$3&amp;'Funnel setup'!$K$4&amp;'Funnel setup'!$K$6,".",IF(A6180=".",1,A6180+1))</f>
        <v>.</v>
      </c>
      <c r="B6181" s="244" t="str">
        <f t="shared" si="96"/>
        <v/>
      </c>
    </row>
    <row r="6182" spans="1:2" x14ac:dyDescent="0.2">
      <c r="A6182" t="str">
        <f>IF(C6182&amp;G6182&amp;D6182&lt;&gt;'Funnel setup'!$K$3&amp;'Funnel setup'!$K$4&amp;'Funnel setup'!$K$6,".",IF(A6181=".",1,A6181+1))</f>
        <v>.</v>
      </c>
      <c r="B6182" s="244" t="str">
        <f t="shared" si="96"/>
        <v/>
      </c>
    </row>
    <row r="6183" spans="1:2" x14ac:dyDescent="0.2">
      <c r="A6183" t="str">
        <f>IF(C6183&amp;G6183&amp;D6183&lt;&gt;'Funnel setup'!$K$3&amp;'Funnel setup'!$K$4&amp;'Funnel setup'!$K$6,".",IF(A6182=".",1,A6182+1))</f>
        <v>.</v>
      </c>
      <c r="B6183" s="244" t="str">
        <f t="shared" si="96"/>
        <v/>
      </c>
    </row>
    <row r="6184" spans="1:2" x14ac:dyDescent="0.2">
      <c r="A6184" t="str">
        <f>IF(C6184&amp;G6184&amp;D6184&lt;&gt;'Funnel setup'!$K$3&amp;'Funnel setup'!$K$4&amp;'Funnel setup'!$K$6,".",IF(A6183=".",1,A6183+1))</f>
        <v>.</v>
      </c>
      <c r="B6184" s="244" t="str">
        <f t="shared" si="96"/>
        <v/>
      </c>
    </row>
    <row r="6185" spans="1:2" x14ac:dyDescent="0.2">
      <c r="A6185" t="str">
        <f>IF(C6185&amp;G6185&amp;D6185&lt;&gt;'Funnel setup'!$K$3&amp;'Funnel setup'!$K$4&amp;'Funnel setup'!$K$6,".",IF(A6184=".",1,A6184+1))</f>
        <v>.</v>
      </c>
      <c r="B6185" s="244" t="str">
        <f t="shared" si="96"/>
        <v/>
      </c>
    </row>
    <row r="6186" spans="1:2" x14ac:dyDescent="0.2">
      <c r="A6186" t="str">
        <f>IF(C6186&amp;G6186&amp;D6186&lt;&gt;'Funnel setup'!$K$3&amp;'Funnel setup'!$K$4&amp;'Funnel setup'!$K$6,".",IF(A6185=".",1,A6185+1))</f>
        <v>.</v>
      </c>
      <c r="B6186" s="244" t="str">
        <f t="shared" si="96"/>
        <v/>
      </c>
    </row>
    <row r="6187" spans="1:2" x14ac:dyDescent="0.2">
      <c r="A6187" t="str">
        <f>IF(C6187&amp;G6187&amp;D6187&lt;&gt;'Funnel setup'!$K$3&amp;'Funnel setup'!$K$4&amp;'Funnel setup'!$K$6,".",IF(A6186=".",1,A6186+1))</f>
        <v>.</v>
      </c>
      <c r="B6187" s="244" t="str">
        <f t="shared" si="96"/>
        <v/>
      </c>
    </row>
    <row r="6188" spans="1:2" x14ac:dyDescent="0.2">
      <c r="A6188" t="str">
        <f>IF(C6188&amp;G6188&amp;D6188&lt;&gt;'Funnel setup'!$K$3&amp;'Funnel setup'!$K$4&amp;'Funnel setup'!$K$6,".",IF(A6187=".",1,A6187+1))</f>
        <v>.</v>
      </c>
      <c r="B6188" s="244" t="str">
        <f t="shared" si="96"/>
        <v/>
      </c>
    </row>
    <row r="6189" spans="1:2" x14ac:dyDescent="0.2">
      <c r="A6189" t="str">
        <f>IF(C6189&amp;G6189&amp;D6189&lt;&gt;'Funnel setup'!$K$3&amp;'Funnel setup'!$K$4&amp;'Funnel setup'!$K$6,".",IF(A6188=".",1,A6188+1))</f>
        <v>.</v>
      </c>
      <c r="B6189" s="244" t="str">
        <f t="shared" si="96"/>
        <v/>
      </c>
    </row>
    <row r="6190" spans="1:2" x14ac:dyDescent="0.2">
      <c r="A6190" t="str">
        <f>IF(C6190&amp;G6190&amp;D6190&lt;&gt;'Funnel setup'!$K$3&amp;'Funnel setup'!$K$4&amp;'Funnel setup'!$K$6,".",IF(A6189=".",1,A6189+1))</f>
        <v>.</v>
      </c>
      <c r="B6190" s="244" t="str">
        <f t="shared" si="96"/>
        <v/>
      </c>
    </row>
    <row r="6191" spans="1:2" x14ac:dyDescent="0.2">
      <c r="A6191" t="str">
        <f>IF(C6191&amp;G6191&amp;D6191&lt;&gt;'Funnel setup'!$K$3&amp;'Funnel setup'!$K$4&amp;'Funnel setup'!$K$6,".",IF(A6190=".",1,A6190+1))</f>
        <v>.</v>
      </c>
      <c r="B6191" s="244" t="str">
        <f t="shared" si="96"/>
        <v/>
      </c>
    </row>
    <row r="6192" spans="1:2" x14ac:dyDescent="0.2">
      <c r="A6192" t="str">
        <f>IF(C6192&amp;G6192&amp;D6192&lt;&gt;'Funnel setup'!$K$3&amp;'Funnel setup'!$K$4&amp;'Funnel setup'!$K$6,".",IF(A6191=".",1,A6191+1))</f>
        <v>.</v>
      </c>
      <c r="B6192" s="244" t="str">
        <f t="shared" si="96"/>
        <v/>
      </c>
    </row>
    <row r="6193" spans="1:2" x14ac:dyDescent="0.2">
      <c r="A6193" t="str">
        <f>IF(C6193&amp;G6193&amp;D6193&lt;&gt;'Funnel setup'!$K$3&amp;'Funnel setup'!$K$4&amp;'Funnel setup'!$K$6,".",IF(A6192=".",1,A6192+1))</f>
        <v>.</v>
      </c>
      <c r="B6193" s="244" t="str">
        <f t="shared" si="96"/>
        <v/>
      </c>
    </row>
    <row r="6194" spans="1:2" x14ac:dyDescent="0.2">
      <c r="A6194" t="str">
        <f>IF(C6194&amp;G6194&amp;D6194&lt;&gt;'Funnel setup'!$K$3&amp;'Funnel setup'!$K$4&amp;'Funnel setup'!$K$6,".",IF(A6193=".",1,A6193+1))</f>
        <v>.</v>
      </c>
      <c r="B6194" s="244" t="str">
        <f t="shared" si="96"/>
        <v/>
      </c>
    </row>
    <row r="6195" spans="1:2" x14ac:dyDescent="0.2">
      <c r="A6195" t="str">
        <f>IF(C6195&amp;G6195&amp;D6195&lt;&gt;'Funnel setup'!$K$3&amp;'Funnel setup'!$K$4&amp;'Funnel setup'!$K$6,".",IF(A6194=".",1,A6194+1))</f>
        <v>.</v>
      </c>
      <c r="B6195" s="244" t="str">
        <f t="shared" si="96"/>
        <v/>
      </c>
    </row>
    <row r="6196" spans="1:2" x14ac:dyDescent="0.2">
      <c r="A6196" t="str">
        <f>IF(C6196&amp;G6196&amp;D6196&lt;&gt;'Funnel setup'!$K$3&amp;'Funnel setup'!$K$4&amp;'Funnel setup'!$K$6,".",IF(A6195=".",1,A6195+1))</f>
        <v>.</v>
      </c>
      <c r="B6196" s="244" t="str">
        <f t="shared" si="96"/>
        <v/>
      </c>
    </row>
    <row r="6197" spans="1:2" x14ac:dyDescent="0.2">
      <c r="A6197" t="str">
        <f>IF(C6197&amp;G6197&amp;D6197&lt;&gt;'Funnel setup'!$K$3&amp;'Funnel setup'!$K$4&amp;'Funnel setup'!$K$6,".",IF(A6196=".",1,A6196+1))</f>
        <v>.</v>
      </c>
      <c r="B6197" s="244" t="str">
        <f t="shared" si="96"/>
        <v/>
      </c>
    </row>
    <row r="6198" spans="1:2" x14ac:dyDescent="0.2">
      <c r="A6198" t="str">
        <f>IF(C6198&amp;G6198&amp;D6198&lt;&gt;'Funnel setup'!$K$3&amp;'Funnel setup'!$K$4&amp;'Funnel setup'!$K$6,".",IF(A6197=".",1,A6197+1))</f>
        <v>.</v>
      </c>
      <c r="B6198" s="244" t="str">
        <f t="shared" si="96"/>
        <v/>
      </c>
    </row>
    <row r="6199" spans="1:2" x14ac:dyDescent="0.2">
      <c r="A6199" t="str">
        <f>IF(C6199&amp;G6199&amp;D6199&lt;&gt;'Funnel setup'!$K$3&amp;'Funnel setup'!$K$4&amp;'Funnel setup'!$K$6,".",IF(A6198=".",1,A6198+1))</f>
        <v>.</v>
      </c>
      <c r="B6199" s="244" t="str">
        <f t="shared" si="96"/>
        <v/>
      </c>
    </row>
    <row r="6200" spans="1:2" x14ac:dyDescent="0.2">
      <c r="A6200" t="str">
        <f>IF(C6200&amp;G6200&amp;D6200&lt;&gt;'Funnel setup'!$K$3&amp;'Funnel setup'!$K$4&amp;'Funnel setup'!$K$6,".",IF(A6199=".",1,A6199+1))</f>
        <v>.</v>
      </c>
      <c r="B6200" s="244" t="str">
        <f t="shared" si="96"/>
        <v/>
      </c>
    </row>
    <row r="6201" spans="1:2" x14ac:dyDescent="0.2">
      <c r="A6201" t="str">
        <f>IF(C6201&amp;G6201&amp;D6201&lt;&gt;'Funnel setup'!$K$3&amp;'Funnel setup'!$K$4&amp;'Funnel setup'!$K$6,".",IF(A6200=".",1,A6200+1))</f>
        <v>.</v>
      </c>
      <c r="B6201" s="244" t="str">
        <f t="shared" si="96"/>
        <v/>
      </c>
    </row>
    <row r="6202" spans="1:2" x14ac:dyDescent="0.2">
      <c r="A6202" t="str">
        <f>IF(C6202&amp;G6202&amp;D6202&lt;&gt;'Funnel setup'!$K$3&amp;'Funnel setup'!$K$4&amp;'Funnel setup'!$K$6,".",IF(A6201=".",1,A6201+1))</f>
        <v>.</v>
      </c>
      <c r="B6202" s="244" t="str">
        <f t="shared" si="96"/>
        <v/>
      </c>
    </row>
    <row r="6203" spans="1:2" x14ac:dyDescent="0.2">
      <c r="A6203" t="str">
        <f>IF(C6203&amp;G6203&amp;D6203&lt;&gt;'Funnel setup'!$K$3&amp;'Funnel setup'!$K$4&amp;'Funnel setup'!$K$6,".",IF(A6202=".",1,A6202+1))</f>
        <v>.</v>
      </c>
      <c r="B6203" s="244" t="str">
        <f t="shared" si="96"/>
        <v/>
      </c>
    </row>
    <row r="6204" spans="1:2" x14ac:dyDescent="0.2">
      <c r="A6204" t="str">
        <f>IF(C6204&amp;G6204&amp;D6204&lt;&gt;'Funnel setup'!$K$3&amp;'Funnel setup'!$K$4&amp;'Funnel setup'!$K$6,".",IF(A6203=".",1,A6203+1))</f>
        <v>.</v>
      </c>
      <c r="B6204" s="244" t="str">
        <f t="shared" si="96"/>
        <v/>
      </c>
    </row>
    <row r="6205" spans="1:2" x14ac:dyDescent="0.2">
      <c r="A6205" t="str">
        <f>IF(C6205&amp;G6205&amp;D6205&lt;&gt;'Funnel setup'!$K$3&amp;'Funnel setup'!$K$4&amp;'Funnel setup'!$K$6,".",IF(A6204=".",1,A6204+1))</f>
        <v>.</v>
      </c>
      <c r="B6205" s="244" t="str">
        <f t="shared" si="96"/>
        <v/>
      </c>
    </row>
    <row r="6206" spans="1:2" x14ac:dyDescent="0.2">
      <c r="A6206" t="str">
        <f>IF(C6206&amp;G6206&amp;D6206&lt;&gt;'Funnel setup'!$K$3&amp;'Funnel setup'!$K$4&amp;'Funnel setup'!$K$6,".",IF(A6205=".",1,A6205+1))</f>
        <v>.</v>
      </c>
      <c r="B6206" s="244" t="str">
        <f t="shared" si="96"/>
        <v/>
      </c>
    </row>
    <row r="6207" spans="1:2" x14ac:dyDescent="0.2">
      <c r="A6207" t="str">
        <f>IF(C6207&amp;G6207&amp;D6207&lt;&gt;'Funnel setup'!$K$3&amp;'Funnel setup'!$K$4&amp;'Funnel setup'!$K$6,".",IF(A6206=".",1,A6206+1))</f>
        <v>.</v>
      </c>
      <c r="B6207" s="244" t="str">
        <f t="shared" si="96"/>
        <v/>
      </c>
    </row>
    <row r="6208" spans="1:2" x14ac:dyDescent="0.2">
      <c r="A6208" t="str">
        <f>IF(C6208&amp;G6208&amp;D6208&lt;&gt;'Funnel setup'!$K$3&amp;'Funnel setup'!$K$4&amp;'Funnel setup'!$K$6,".",IF(A6207=".",1,A6207+1))</f>
        <v>.</v>
      </c>
      <c r="B6208" s="244" t="str">
        <f t="shared" si="96"/>
        <v/>
      </c>
    </row>
    <row r="6209" spans="1:2" x14ac:dyDescent="0.2">
      <c r="A6209" t="str">
        <f>IF(C6209&amp;G6209&amp;D6209&lt;&gt;'Funnel setup'!$K$3&amp;'Funnel setup'!$K$4&amp;'Funnel setup'!$K$6,".",IF(A6208=".",1,A6208+1))</f>
        <v>.</v>
      </c>
      <c r="B6209" s="244" t="str">
        <f t="shared" si="96"/>
        <v/>
      </c>
    </row>
    <row r="6210" spans="1:2" x14ac:dyDescent="0.2">
      <c r="A6210" t="str">
        <f>IF(C6210&amp;G6210&amp;D6210&lt;&gt;'Funnel setup'!$K$3&amp;'Funnel setup'!$K$4&amp;'Funnel setup'!$K$6,".",IF(A6209=".",1,A6209+1))</f>
        <v>.</v>
      </c>
      <c r="B6210" s="244" t="str">
        <f t="shared" ref="B6210:B6273" si="97">C6210&amp;D6210&amp;F6210&amp;G6210</f>
        <v/>
      </c>
    </row>
    <row r="6211" spans="1:2" x14ac:dyDescent="0.2">
      <c r="A6211" t="str">
        <f>IF(C6211&amp;G6211&amp;D6211&lt;&gt;'Funnel setup'!$K$3&amp;'Funnel setup'!$K$4&amp;'Funnel setup'!$K$6,".",IF(A6210=".",1,A6210+1))</f>
        <v>.</v>
      </c>
      <c r="B6211" s="244" t="str">
        <f t="shared" si="97"/>
        <v/>
      </c>
    </row>
    <row r="6212" spans="1:2" x14ac:dyDescent="0.2">
      <c r="A6212" t="str">
        <f>IF(C6212&amp;G6212&amp;D6212&lt;&gt;'Funnel setup'!$K$3&amp;'Funnel setup'!$K$4&amp;'Funnel setup'!$K$6,".",IF(A6211=".",1,A6211+1))</f>
        <v>.</v>
      </c>
      <c r="B6212" s="244" t="str">
        <f t="shared" si="97"/>
        <v/>
      </c>
    </row>
    <row r="6213" spans="1:2" x14ac:dyDescent="0.2">
      <c r="A6213" t="str">
        <f>IF(C6213&amp;G6213&amp;D6213&lt;&gt;'Funnel setup'!$K$3&amp;'Funnel setup'!$K$4&amp;'Funnel setup'!$K$6,".",IF(A6212=".",1,A6212+1))</f>
        <v>.</v>
      </c>
      <c r="B6213" s="244" t="str">
        <f t="shared" si="97"/>
        <v/>
      </c>
    </row>
    <row r="6214" spans="1:2" x14ac:dyDescent="0.2">
      <c r="A6214" t="str">
        <f>IF(C6214&amp;G6214&amp;D6214&lt;&gt;'Funnel setup'!$K$3&amp;'Funnel setup'!$K$4&amp;'Funnel setup'!$K$6,".",IF(A6213=".",1,A6213+1))</f>
        <v>.</v>
      </c>
      <c r="B6214" s="244" t="str">
        <f t="shared" si="97"/>
        <v/>
      </c>
    </row>
    <row r="6215" spans="1:2" x14ac:dyDescent="0.2">
      <c r="A6215" t="str">
        <f>IF(C6215&amp;G6215&amp;D6215&lt;&gt;'Funnel setup'!$K$3&amp;'Funnel setup'!$K$4&amp;'Funnel setup'!$K$6,".",IF(A6214=".",1,A6214+1))</f>
        <v>.</v>
      </c>
      <c r="B6215" s="244" t="str">
        <f t="shared" si="97"/>
        <v/>
      </c>
    </row>
    <row r="6216" spans="1:2" x14ac:dyDescent="0.2">
      <c r="A6216" t="str">
        <f>IF(C6216&amp;G6216&amp;D6216&lt;&gt;'Funnel setup'!$K$3&amp;'Funnel setup'!$K$4&amp;'Funnel setup'!$K$6,".",IF(A6215=".",1,A6215+1))</f>
        <v>.</v>
      </c>
      <c r="B6216" s="244" t="str">
        <f t="shared" si="97"/>
        <v/>
      </c>
    </row>
    <row r="6217" spans="1:2" x14ac:dyDescent="0.2">
      <c r="A6217" t="str">
        <f>IF(C6217&amp;G6217&amp;D6217&lt;&gt;'Funnel setup'!$K$3&amp;'Funnel setup'!$K$4&amp;'Funnel setup'!$K$6,".",IF(A6216=".",1,A6216+1))</f>
        <v>.</v>
      </c>
      <c r="B6217" s="244" t="str">
        <f t="shared" si="97"/>
        <v/>
      </c>
    </row>
    <row r="6218" spans="1:2" x14ac:dyDescent="0.2">
      <c r="A6218" t="str">
        <f>IF(C6218&amp;G6218&amp;D6218&lt;&gt;'Funnel setup'!$K$3&amp;'Funnel setup'!$K$4&amp;'Funnel setup'!$K$6,".",IF(A6217=".",1,A6217+1))</f>
        <v>.</v>
      </c>
      <c r="B6218" s="244" t="str">
        <f t="shared" si="97"/>
        <v/>
      </c>
    </row>
    <row r="6219" spans="1:2" x14ac:dyDescent="0.2">
      <c r="A6219" t="str">
        <f>IF(C6219&amp;G6219&amp;D6219&lt;&gt;'Funnel setup'!$K$3&amp;'Funnel setup'!$K$4&amp;'Funnel setup'!$K$6,".",IF(A6218=".",1,A6218+1))</f>
        <v>.</v>
      </c>
      <c r="B6219" s="244" t="str">
        <f t="shared" si="97"/>
        <v/>
      </c>
    </row>
    <row r="6220" spans="1:2" x14ac:dyDescent="0.2">
      <c r="A6220" t="str">
        <f>IF(C6220&amp;G6220&amp;D6220&lt;&gt;'Funnel setup'!$K$3&amp;'Funnel setup'!$K$4&amp;'Funnel setup'!$K$6,".",IF(A6219=".",1,A6219+1))</f>
        <v>.</v>
      </c>
      <c r="B6220" s="244" t="str">
        <f t="shared" si="97"/>
        <v/>
      </c>
    </row>
    <row r="6221" spans="1:2" x14ac:dyDescent="0.2">
      <c r="A6221" t="str">
        <f>IF(C6221&amp;G6221&amp;D6221&lt;&gt;'Funnel setup'!$K$3&amp;'Funnel setup'!$K$4&amp;'Funnel setup'!$K$6,".",IF(A6220=".",1,A6220+1))</f>
        <v>.</v>
      </c>
      <c r="B6221" s="244" t="str">
        <f t="shared" si="97"/>
        <v/>
      </c>
    </row>
    <row r="6222" spans="1:2" x14ac:dyDescent="0.2">
      <c r="A6222" t="str">
        <f>IF(C6222&amp;G6222&amp;D6222&lt;&gt;'Funnel setup'!$K$3&amp;'Funnel setup'!$K$4&amp;'Funnel setup'!$K$6,".",IF(A6221=".",1,A6221+1))</f>
        <v>.</v>
      </c>
      <c r="B6222" s="244" t="str">
        <f t="shared" si="97"/>
        <v/>
      </c>
    </row>
    <row r="6223" spans="1:2" x14ac:dyDescent="0.2">
      <c r="A6223" t="str">
        <f>IF(C6223&amp;G6223&amp;D6223&lt;&gt;'Funnel setup'!$K$3&amp;'Funnel setup'!$K$4&amp;'Funnel setup'!$K$6,".",IF(A6222=".",1,A6222+1))</f>
        <v>.</v>
      </c>
      <c r="B6223" s="244" t="str">
        <f t="shared" si="97"/>
        <v/>
      </c>
    </row>
    <row r="6224" spans="1:2" x14ac:dyDescent="0.2">
      <c r="A6224" t="str">
        <f>IF(C6224&amp;G6224&amp;D6224&lt;&gt;'Funnel setup'!$K$3&amp;'Funnel setup'!$K$4&amp;'Funnel setup'!$K$6,".",IF(A6223=".",1,A6223+1))</f>
        <v>.</v>
      </c>
      <c r="B6224" s="244" t="str">
        <f t="shared" si="97"/>
        <v/>
      </c>
    </row>
    <row r="6225" spans="1:2" x14ac:dyDescent="0.2">
      <c r="A6225" t="str">
        <f>IF(C6225&amp;G6225&amp;D6225&lt;&gt;'Funnel setup'!$K$3&amp;'Funnel setup'!$K$4&amp;'Funnel setup'!$K$6,".",IF(A6224=".",1,A6224+1))</f>
        <v>.</v>
      </c>
      <c r="B6225" s="244" t="str">
        <f t="shared" si="97"/>
        <v/>
      </c>
    </row>
    <row r="6226" spans="1:2" x14ac:dyDescent="0.2">
      <c r="A6226" t="str">
        <f>IF(C6226&amp;G6226&amp;D6226&lt;&gt;'Funnel setup'!$K$3&amp;'Funnel setup'!$K$4&amp;'Funnel setup'!$K$6,".",IF(A6225=".",1,A6225+1))</f>
        <v>.</v>
      </c>
      <c r="B6226" s="244" t="str">
        <f t="shared" si="97"/>
        <v/>
      </c>
    </row>
    <row r="6227" spans="1:2" x14ac:dyDescent="0.2">
      <c r="A6227" t="str">
        <f>IF(C6227&amp;G6227&amp;D6227&lt;&gt;'Funnel setup'!$K$3&amp;'Funnel setup'!$K$4&amp;'Funnel setup'!$K$6,".",IF(A6226=".",1,A6226+1))</f>
        <v>.</v>
      </c>
      <c r="B6227" s="244" t="str">
        <f t="shared" si="97"/>
        <v/>
      </c>
    </row>
    <row r="6228" spans="1:2" x14ac:dyDescent="0.2">
      <c r="A6228" t="str">
        <f>IF(C6228&amp;G6228&amp;D6228&lt;&gt;'Funnel setup'!$K$3&amp;'Funnel setup'!$K$4&amp;'Funnel setup'!$K$6,".",IF(A6227=".",1,A6227+1))</f>
        <v>.</v>
      </c>
      <c r="B6228" s="244" t="str">
        <f t="shared" si="97"/>
        <v/>
      </c>
    </row>
    <row r="6229" spans="1:2" x14ac:dyDescent="0.2">
      <c r="A6229" t="str">
        <f>IF(C6229&amp;G6229&amp;D6229&lt;&gt;'Funnel setup'!$K$3&amp;'Funnel setup'!$K$4&amp;'Funnel setup'!$K$6,".",IF(A6228=".",1,A6228+1))</f>
        <v>.</v>
      </c>
      <c r="B6229" s="244" t="str">
        <f t="shared" si="97"/>
        <v/>
      </c>
    </row>
    <row r="6230" spans="1:2" x14ac:dyDescent="0.2">
      <c r="A6230" t="str">
        <f>IF(C6230&amp;G6230&amp;D6230&lt;&gt;'Funnel setup'!$K$3&amp;'Funnel setup'!$K$4&amp;'Funnel setup'!$K$6,".",IF(A6229=".",1,A6229+1))</f>
        <v>.</v>
      </c>
      <c r="B6230" s="244" t="str">
        <f t="shared" si="97"/>
        <v/>
      </c>
    </row>
    <row r="6231" spans="1:2" x14ac:dyDescent="0.2">
      <c r="A6231" t="str">
        <f>IF(C6231&amp;G6231&amp;D6231&lt;&gt;'Funnel setup'!$K$3&amp;'Funnel setup'!$K$4&amp;'Funnel setup'!$K$6,".",IF(A6230=".",1,A6230+1))</f>
        <v>.</v>
      </c>
      <c r="B6231" s="244" t="str">
        <f t="shared" si="97"/>
        <v/>
      </c>
    </row>
    <row r="6232" spans="1:2" x14ac:dyDescent="0.2">
      <c r="A6232" t="str">
        <f>IF(C6232&amp;G6232&amp;D6232&lt;&gt;'Funnel setup'!$K$3&amp;'Funnel setup'!$K$4&amp;'Funnel setup'!$K$6,".",IF(A6231=".",1,A6231+1))</f>
        <v>.</v>
      </c>
      <c r="B6232" s="244" t="str">
        <f t="shared" si="97"/>
        <v/>
      </c>
    </row>
    <row r="6233" spans="1:2" x14ac:dyDescent="0.2">
      <c r="A6233" t="str">
        <f>IF(C6233&amp;G6233&amp;D6233&lt;&gt;'Funnel setup'!$K$3&amp;'Funnel setup'!$K$4&amp;'Funnel setup'!$K$6,".",IF(A6232=".",1,A6232+1))</f>
        <v>.</v>
      </c>
      <c r="B6233" s="244" t="str">
        <f t="shared" si="97"/>
        <v/>
      </c>
    </row>
    <row r="6234" spans="1:2" x14ac:dyDescent="0.2">
      <c r="A6234" t="str">
        <f>IF(C6234&amp;G6234&amp;D6234&lt;&gt;'Funnel setup'!$K$3&amp;'Funnel setup'!$K$4&amp;'Funnel setup'!$K$6,".",IF(A6233=".",1,A6233+1))</f>
        <v>.</v>
      </c>
      <c r="B6234" s="244" t="str">
        <f t="shared" si="97"/>
        <v/>
      </c>
    </row>
    <row r="6235" spans="1:2" x14ac:dyDescent="0.2">
      <c r="A6235" t="str">
        <f>IF(C6235&amp;G6235&amp;D6235&lt;&gt;'Funnel setup'!$K$3&amp;'Funnel setup'!$K$4&amp;'Funnel setup'!$K$6,".",IF(A6234=".",1,A6234+1))</f>
        <v>.</v>
      </c>
      <c r="B6235" s="244" t="str">
        <f t="shared" si="97"/>
        <v/>
      </c>
    </row>
    <row r="6236" spans="1:2" x14ac:dyDescent="0.2">
      <c r="A6236" t="str">
        <f>IF(C6236&amp;G6236&amp;D6236&lt;&gt;'Funnel setup'!$K$3&amp;'Funnel setup'!$K$4&amp;'Funnel setup'!$K$6,".",IF(A6235=".",1,A6235+1))</f>
        <v>.</v>
      </c>
      <c r="B6236" s="244" t="str">
        <f t="shared" si="97"/>
        <v/>
      </c>
    </row>
    <row r="6237" spans="1:2" x14ac:dyDescent="0.2">
      <c r="A6237" t="str">
        <f>IF(C6237&amp;G6237&amp;D6237&lt;&gt;'Funnel setup'!$K$3&amp;'Funnel setup'!$K$4&amp;'Funnel setup'!$K$6,".",IF(A6236=".",1,A6236+1))</f>
        <v>.</v>
      </c>
      <c r="B6237" s="244" t="str">
        <f t="shared" si="97"/>
        <v/>
      </c>
    </row>
    <row r="6238" spans="1:2" x14ac:dyDescent="0.2">
      <c r="A6238" t="str">
        <f>IF(C6238&amp;G6238&amp;D6238&lt;&gt;'Funnel setup'!$K$3&amp;'Funnel setup'!$K$4&amp;'Funnel setup'!$K$6,".",IF(A6237=".",1,A6237+1))</f>
        <v>.</v>
      </c>
      <c r="B6238" s="244" t="str">
        <f t="shared" si="97"/>
        <v/>
      </c>
    </row>
    <row r="6239" spans="1:2" x14ac:dyDescent="0.2">
      <c r="A6239" t="str">
        <f>IF(C6239&amp;G6239&amp;D6239&lt;&gt;'Funnel setup'!$K$3&amp;'Funnel setup'!$K$4&amp;'Funnel setup'!$K$6,".",IF(A6238=".",1,A6238+1))</f>
        <v>.</v>
      </c>
      <c r="B6239" s="244" t="str">
        <f t="shared" si="97"/>
        <v/>
      </c>
    </row>
    <row r="6240" spans="1:2" x14ac:dyDescent="0.2">
      <c r="A6240" t="str">
        <f>IF(C6240&amp;G6240&amp;D6240&lt;&gt;'Funnel setup'!$K$3&amp;'Funnel setup'!$K$4&amp;'Funnel setup'!$K$6,".",IF(A6239=".",1,A6239+1))</f>
        <v>.</v>
      </c>
      <c r="B6240" s="244" t="str">
        <f t="shared" si="97"/>
        <v/>
      </c>
    </row>
    <row r="6241" spans="1:2" x14ac:dyDescent="0.2">
      <c r="A6241" t="str">
        <f>IF(C6241&amp;G6241&amp;D6241&lt;&gt;'Funnel setup'!$K$3&amp;'Funnel setup'!$K$4&amp;'Funnel setup'!$K$6,".",IF(A6240=".",1,A6240+1))</f>
        <v>.</v>
      </c>
      <c r="B6241" s="244" t="str">
        <f t="shared" si="97"/>
        <v/>
      </c>
    </row>
    <row r="6242" spans="1:2" x14ac:dyDescent="0.2">
      <c r="A6242" t="str">
        <f>IF(C6242&amp;G6242&amp;D6242&lt;&gt;'Funnel setup'!$K$3&amp;'Funnel setup'!$K$4&amp;'Funnel setup'!$K$6,".",IF(A6241=".",1,A6241+1))</f>
        <v>.</v>
      </c>
      <c r="B6242" s="244" t="str">
        <f t="shared" si="97"/>
        <v/>
      </c>
    </row>
    <row r="6243" spans="1:2" x14ac:dyDescent="0.2">
      <c r="A6243" t="str">
        <f>IF(C6243&amp;G6243&amp;D6243&lt;&gt;'Funnel setup'!$K$3&amp;'Funnel setup'!$K$4&amp;'Funnel setup'!$K$6,".",IF(A6242=".",1,A6242+1))</f>
        <v>.</v>
      </c>
      <c r="B6243" s="244" t="str">
        <f t="shared" si="97"/>
        <v/>
      </c>
    </row>
    <row r="6244" spans="1:2" x14ac:dyDescent="0.2">
      <c r="A6244" t="str">
        <f>IF(C6244&amp;G6244&amp;D6244&lt;&gt;'Funnel setup'!$K$3&amp;'Funnel setup'!$K$4&amp;'Funnel setup'!$K$6,".",IF(A6243=".",1,A6243+1))</f>
        <v>.</v>
      </c>
      <c r="B6244" s="244" t="str">
        <f t="shared" si="97"/>
        <v/>
      </c>
    </row>
    <row r="6245" spans="1:2" x14ac:dyDescent="0.2">
      <c r="A6245" t="str">
        <f>IF(C6245&amp;G6245&amp;D6245&lt;&gt;'Funnel setup'!$K$3&amp;'Funnel setup'!$K$4&amp;'Funnel setup'!$K$6,".",IF(A6244=".",1,A6244+1))</f>
        <v>.</v>
      </c>
      <c r="B6245" s="244" t="str">
        <f t="shared" si="97"/>
        <v/>
      </c>
    </row>
    <row r="6246" spans="1:2" x14ac:dyDescent="0.2">
      <c r="A6246" t="str">
        <f>IF(C6246&amp;G6246&amp;D6246&lt;&gt;'Funnel setup'!$K$3&amp;'Funnel setup'!$K$4&amp;'Funnel setup'!$K$6,".",IF(A6245=".",1,A6245+1))</f>
        <v>.</v>
      </c>
      <c r="B6246" s="244" t="str">
        <f t="shared" si="97"/>
        <v/>
      </c>
    </row>
    <row r="6247" spans="1:2" x14ac:dyDescent="0.2">
      <c r="A6247" t="str">
        <f>IF(C6247&amp;G6247&amp;D6247&lt;&gt;'Funnel setup'!$K$3&amp;'Funnel setup'!$K$4&amp;'Funnel setup'!$K$6,".",IF(A6246=".",1,A6246+1))</f>
        <v>.</v>
      </c>
      <c r="B6247" s="244" t="str">
        <f t="shared" si="97"/>
        <v/>
      </c>
    </row>
    <row r="6248" spans="1:2" x14ac:dyDescent="0.2">
      <c r="A6248" t="str">
        <f>IF(C6248&amp;G6248&amp;D6248&lt;&gt;'Funnel setup'!$K$3&amp;'Funnel setup'!$K$4&amp;'Funnel setup'!$K$6,".",IF(A6247=".",1,A6247+1))</f>
        <v>.</v>
      </c>
      <c r="B6248" s="244" t="str">
        <f t="shared" si="97"/>
        <v/>
      </c>
    </row>
    <row r="6249" spans="1:2" x14ac:dyDescent="0.2">
      <c r="A6249" t="str">
        <f>IF(C6249&amp;G6249&amp;D6249&lt;&gt;'Funnel setup'!$K$3&amp;'Funnel setup'!$K$4&amp;'Funnel setup'!$K$6,".",IF(A6248=".",1,A6248+1))</f>
        <v>.</v>
      </c>
      <c r="B6249" s="244" t="str">
        <f t="shared" si="97"/>
        <v/>
      </c>
    </row>
    <row r="6250" spans="1:2" x14ac:dyDescent="0.2">
      <c r="A6250" t="str">
        <f>IF(C6250&amp;G6250&amp;D6250&lt;&gt;'Funnel setup'!$K$3&amp;'Funnel setup'!$K$4&amp;'Funnel setup'!$K$6,".",IF(A6249=".",1,A6249+1))</f>
        <v>.</v>
      </c>
      <c r="B6250" s="244" t="str">
        <f t="shared" si="97"/>
        <v/>
      </c>
    </row>
    <row r="6251" spans="1:2" x14ac:dyDescent="0.2">
      <c r="A6251" t="str">
        <f>IF(C6251&amp;G6251&amp;D6251&lt;&gt;'Funnel setup'!$K$3&amp;'Funnel setup'!$K$4&amp;'Funnel setup'!$K$6,".",IF(A6250=".",1,A6250+1))</f>
        <v>.</v>
      </c>
      <c r="B6251" s="244" t="str">
        <f t="shared" si="97"/>
        <v/>
      </c>
    </row>
    <row r="6252" spans="1:2" x14ac:dyDescent="0.2">
      <c r="A6252" t="str">
        <f>IF(C6252&amp;G6252&amp;D6252&lt;&gt;'Funnel setup'!$K$3&amp;'Funnel setup'!$K$4&amp;'Funnel setup'!$K$6,".",IF(A6251=".",1,A6251+1))</f>
        <v>.</v>
      </c>
      <c r="B6252" s="244" t="str">
        <f t="shared" si="97"/>
        <v/>
      </c>
    </row>
    <row r="6253" spans="1:2" x14ac:dyDescent="0.2">
      <c r="A6253" t="str">
        <f>IF(C6253&amp;G6253&amp;D6253&lt;&gt;'Funnel setup'!$K$3&amp;'Funnel setup'!$K$4&amp;'Funnel setup'!$K$6,".",IF(A6252=".",1,A6252+1))</f>
        <v>.</v>
      </c>
      <c r="B6253" s="244" t="str">
        <f t="shared" si="97"/>
        <v/>
      </c>
    </row>
    <row r="6254" spans="1:2" x14ac:dyDescent="0.2">
      <c r="A6254" t="str">
        <f>IF(C6254&amp;G6254&amp;D6254&lt;&gt;'Funnel setup'!$K$3&amp;'Funnel setup'!$K$4&amp;'Funnel setup'!$K$6,".",IF(A6253=".",1,A6253+1))</f>
        <v>.</v>
      </c>
      <c r="B6254" s="244" t="str">
        <f t="shared" si="97"/>
        <v/>
      </c>
    </row>
    <row r="6255" spans="1:2" x14ac:dyDescent="0.2">
      <c r="A6255" t="str">
        <f>IF(C6255&amp;G6255&amp;D6255&lt;&gt;'Funnel setup'!$K$3&amp;'Funnel setup'!$K$4&amp;'Funnel setup'!$K$6,".",IF(A6254=".",1,A6254+1))</f>
        <v>.</v>
      </c>
      <c r="B6255" s="244" t="str">
        <f t="shared" si="97"/>
        <v/>
      </c>
    </row>
    <row r="6256" spans="1:2" x14ac:dyDescent="0.2">
      <c r="A6256" t="str">
        <f>IF(C6256&amp;G6256&amp;D6256&lt;&gt;'Funnel setup'!$K$3&amp;'Funnel setup'!$K$4&amp;'Funnel setup'!$K$6,".",IF(A6255=".",1,A6255+1))</f>
        <v>.</v>
      </c>
      <c r="B6256" s="244" t="str">
        <f t="shared" si="97"/>
        <v/>
      </c>
    </row>
    <row r="6257" spans="1:2" x14ac:dyDescent="0.2">
      <c r="A6257" t="str">
        <f>IF(C6257&amp;G6257&amp;D6257&lt;&gt;'Funnel setup'!$K$3&amp;'Funnel setup'!$K$4&amp;'Funnel setup'!$K$6,".",IF(A6256=".",1,A6256+1))</f>
        <v>.</v>
      </c>
      <c r="B6257" s="244" t="str">
        <f t="shared" si="97"/>
        <v/>
      </c>
    </row>
    <row r="6258" spans="1:2" x14ac:dyDescent="0.2">
      <c r="A6258" t="str">
        <f>IF(C6258&amp;G6258&amp;D6258&lt;&gt;'Funnel setup'!$K$3&amp;'Funnel setup'!$K$4&amp;'Funnel setup'!$K$6,".",IF(A6257=".",1,A6257+1))</f>
        <v>.</v>
      </c>
      <c r="B6258" s="244" t="str">
        <f t="shared" si="97"/>
        <v/>
      </c>
    </row>
    <row r="6259" spans="1:2" x14ac:dyDescent="0.2">
      <c r="A6259" t="str">
        <f>IF(C6259&amp;G6259&amp;D6259&lt;&gt;'Funnel setup'!$K$3&amp;'Funnel setup'!$K$4&amp;'Funnel setup'!$K$6,".",IF(A6258=".",1,A6258+1))</f>
        <v>.</v>
      </c>
      <c r="B6259" s="244" t="str">
        <f t="shared" si="97"/>
        <v/>
      </c>
    </row>
    <row r="6260" spans="1:2" x14ac:dyDescent="0.2">
      <c r="A6260" t="str">
        <f>IF(C6260&amp;G6260&amp;D6260&lt;&gt;'Funnel setup'!$K$3&amp;'Funnel setup'!$K$4&amp;'Funnel setup'!$K$6,".",IF(A6259=".",1,A6259+1))</f>
        <v>.</v>
      </c>
      <c r="B6260" s="244" t="str">
        <f t="shared" si="97"/>
        <v/>
      </c>
    </row>
    <row r="6261" spans="1:2" x14ac:dyDescent="0.2">
      <c r="A6261" t="str">
        <f>IF(C6261&amp;G6261&amp;D6261&lt;&gt;'Funnel setup'!$K$3&amp;'Funnel setup'!$K$4&amp;'Funnel setup'!$K$6,".",IF(A6260=".",1,A6260+1))</f>
        <v>.</v>
      </c>
      <c r="B6261" s="244" t="str">
        <f t="shared" si="97"/>
        <v/>
      </c>
    </row>
    <row r="6262" spans="1:2" x14ac:dyDescent="0.2">
      <c r="A6262" t="str">
        <f>IF(C6262&amp;G6262&amp;D6262&lt;&gt;'Funnel setup'!$K$3&amp;'Funnel setup'!$K$4&amp;'Funnel setup'!$K$6,".",IF(A6261=".",1,A6261+1))</f>
        <v>.</v>
      </c>
      <c r="B6262" s="244" t="str">
        <f t="shared" si="97"/>
        <v/>
      </c>
    </row>
    <row r="6263" spans="1:2" x14ac:dyDescent="0.2">
      <c r="A6263" t="str">
        <f>IF(C6263&amp;G6263&amp;D6263&lt;&gt;'Funnel setup'!$K$3&amp;'Funnel setup'!$K$4&amp;'Funnel setup'!$K$6,".",IF(A6262=".",1,A6262+1))</f>
        <v>.</v>
      </c>
      <c r="B6263" s="244" t="str">
        <f t="shared" si="97"/>
        <v/>
      </c>
    </row>
    <row r="6264" spans="1:2" x14ac:dyDescent="0.2">
      <c r="A6264" t="str">
        <f>IF(C6264&amp;G6264&amp;D6264&lt;&gt;'Funnel setup'!$K$3&amp;'Funnel setup'!$K$4&amp;'Funnel setup'!$K$6,".",IF(A6263=".",1,A6263+1))</f>
        <v>.</v>
      </c>
      <c r="B6264" s="244" t="str">
        <f t="shared" si="97"/>
        <v/>
      </c>
    </row>
    <row r="6265" spans="1:2" x14ac:dyDescent="0.2">
      <c r="A6265" t="str">
        <f>IF(C6265&amp;G6265&amp;D6265&lt;&gt;'Funnel setup'!$K$3&amp;'Funnel setup'!$K$4&amp;'Funnel setup'!$K$6,".",IF(A6264=".",1,A6264+1))</f>
        <v>.</v>
      </c>
      <c r="B6265" s="244" t="str">
        <f t="shared" si="97"/>
        <v/>
      </c>
    </row>
    <row r="6266" spans="1:2" x14ac:dyDescent="0.2">
      <c r="A6266" t="str">
        <f>IF(C6266&amp;G6266&amp;D6266&lt;&gt;'Funnel setup'!$K$3&amp;'Funnel setup'!$K$4&amp;'Funnel setup'!$K$6,".",IF(A6265=".",1,A6265+1))</f>
        <v>.</v>
      </c>
      <c r="B6266" s="244" t="str">
        <f t="shared" si="97"/>
        <v/>
      </c>
    </row>
    <row r="6267" spans="1:2" x14ac:dyDescent="0.2">
      <c r="A6267" t="str">
        <f>IF(C6267&amp;G6267&amp;D6267&lt;&gt;'Funnel setup'!$K$3&amp;'Funnel setup'!$K$4&amp;'Funnel setup'!$K$6,".",IF(A6266=".",1,A6266+1))</f>
        <v>.</v>
      </c>
      <c r="B6267" s="244" t="str">
        <f t="shared" si="97"/>
        <v/>
      </c>
    </row>
    <row r="6268" spans="1:2" x14ac:dyDescent="0.2">
      <c r="A6268" t="str">
        <f>IF(C6268&amp;G6268&amp;D6268&lt;&gt;'Funnel setup'!$K$3&amp;'Funnel setup'!$K$4&amp;'Funnel setup'!$K$6,".",IF(A6267=".",1,A6267+1))</f>
        <v>.</v>
      </c>
      <c r="B6268" s="244" t="str">
        <f t="shared" si="97"/>
        <v/>
      </c>
    </row>
    <row r="6269" spans="1:2" x14ac:dyDescent="0.2">
      <c r="A6269" t="str">
        <f>IF(C6269&amp;G6269&amp;D6269&lt;&gt;'Funnel setup'!$K$3&amp;'Funnel setup'!$K$4&amp;'Funnel setup'!$K$6,".",IF(A6268=".",1,A6268+1))</f>
        <v>.</v>
      </c>
      <c r="B6269" s="244" t="str">
        <f t="shared" si="97"/>
        <v/>
      </c>
    </row>
    <row r="6270" spans="1:2" x14ac:dyDescent="0.2">
      <c r="A6270" t="str">
        <f>IF(C6270&amp;G6270&amp;D6270&lt;&gt;'Funnel setup'!$K$3&amp;'Funnel setup'!$K$4&amp;'Funnel setup'!$K$6,".",IF(A6269=".",1,A6269+1))</f>
        <v>.</v>
      </c>
      <c r="B6270" s="244" t="str">
        <f t="shared" si="97"/>
        <v/>
      </c>
    </row>
    <row r="6271" spans="1:2" x14ac:dyDescent="0.2">
      <c r="A6271" t="str">
        <f>IF(C6271&amp;G6271&amp;D6271&lt;&gt;'Funnel setup'!$K$3&amp;'Funnel setup'!$K$4&amp;'Funnel setup'!$K$6,".",IF(A6270=".",1,A6270+1))</f>
        <v>.</v>
      </c>
      <c r="B6271" s="244" t="str">
        <f t="shared" si="97"/>
        <v/>
      </c>
    </row>
    <row r="6272" spans="1:2" x14ac:dyDescent="0.2">
      <c r="A6272" t="str">
        <f>IF(C6272&amp;G6272&amp;D6272&lt;&gt;'Funnel setup'!$K$3&amp;'Funnel setup'!$K$4&amp;'Funnel setup'!$K$6,".",IF(A6271=".",1,A6271+1))</f>
        <v>.</v>
      </c>
      <c r="B6272" s="244" t="str">
        <f t="shared" si="97"/>
        <v/>
      </c>
    </row>
    <row r="6273" spans="1:2" x14ac:dyDescent="0.2">
      <c r="A6273" t="str">
        <f>IF(C6273&amp;G6273&amp;D6273&lt;&gt;'Funnel setup'!$K$3&amp;'Funnel setup'!$K$4&amp;'Funnel setup'!$K$6,".",IF(A6272=".",1,A6272+1))</f>
        <v>.</v>
      </c>
      <c r="B6273" s="244" t="str">
        <f t="shared" si="97"/>
        <v/>
      </c>
    </row>
    <row r="6274" spans="1:2" x14ac:dyDescent="0.2">
      <c r="A6274" t="str">
        <f>IF(C6274&amp;G6274&amp;D6274&lt;&gt;'Funnel setup'!$K$3&amp;'Funnel setup'!$K$4&amp;'Funnel setup'!$K$6,".",IF(A6273=".",1,A6273+1))</f>
        <v>.</v>
      </c>
      <c r="B6274" s="244" t="str">
        <f t="shared" ref="B6274:B6337" si="98">C6274&amp;D6274&amp;F6274&amp;G6274</f>
        <v/>
      </c>
    </row>
    <row r="6275" spans="1:2" x14ac:dyDescent="0.2">
      <c r="A6275" t="str">
        <f>IF(C6275&amp;G6275&amp;D6275&lt;&gt;'Funnel setup'!$K$3&amp;'Funnel setup'!$K$4&amp;'Funnel setup'!$K$6,".",IF(A6274=".",1,A6274+1))</f>
        <v>.</v>
      </c>
      <c r="B6275" s="244" t="str">
        <f t="shared" si="98"/>
        <v/>
      </c>
    </row>
    <row r="6276" spans="1:2" x14ac:dyDescent="0.2">
      <c r="A6276" t="str">
        <f>IF(C6276&amp;G6276&amp;D6276&lt;&gt;'Funnel setup'!$K$3&amp;'Funnel setup'!$K$4&amp;'Funnel setup'!$K$6,".",IF(A6275=".",1,A6275+1))</f>
        <v>.</v>
      </c>
      <c r="B6276" s="244" t="str">
        <f t="shared" si="98"/>
        <v/>
      </c>
    </row>
    <row r="6277" spans="1:2" x14ac:dyDescent="0.2">
      <c r="A6277" t="str">
        <f>IF(C6277&amp;G6277&amp;D6277&lt;&gt;'Funnel setup'!$K$3&amp;'Funnel setup'!$K$4&amp;'Funnel setup'!$K$6,".",IF(A6276=".",1,A6276+1))</f>
        <v>.</v>
      </c>
      <c r="B6277" s="244" t="str">
        <f t="shared" si="98"/>
        <v/>
      </c>
    </row>
    <row r="6278" spans="1:2" x14ac:dyDescent="0.2">
      <c r="A6278" t="str">
        <f>IF(C6278&amp;G6278&amp;D6278&lt;&gt;'Funnel setup'!$K$3&amp;'Funnel setup'!$K$4&amp;'Funnel setup'!$K$6,".",IF(A6277=".",1,A6277+1))</f>
        <v>.</v>
      </c>
      <c r="B6278" s="244" t="str">
        <f t="shared" si="98"/>
        <v/>
      </c>
    </row>
    <row r="6279" spans="1:2" x14ac:dyDescent="0.2">
      <c r="A6279" t="str">
        <f>IF(C6279&amp;G6279&amp;D6279&lt;&gt;'Funnel setup'!$K$3&amp;'Funnel setup'!$K$4&amp;'Funnel setup'!$K$6,".",IF(A6278=".",1,A6278+1))</f>
        <v>.</v>
      </c>
      <c r="B6279" s="244" t="str">
        <f t="shared" si="98"/>
        <v/>
      </c>
    </row>
    <row r="6280" spans="1:2" x14ac:dyDescent="0.2">
      <c r="A6280" t="str">
        <f>IF(C6280&amp;G6280&amp;D6280&lt;&gt;'Funnel setup'!$K$3&amp;'Funnel setup'!$K$4&amp;'Funnel setup'!$K$6,".",IF(A6279=".",1,A6279+1))</f>
        <v>.</v>
      </c>
      <c r="B6280" s="244" t="str">
        <f t="shared" si="98"/>
        <v/>
      </c>
    </row>
    <row r="6281" spans="1:2" x14ac:dyDescent="0.2">
      <c r="A6281" t="str">
        <f>IF(C6281&amp;G6281&amp;D6281&lt;&gt;'Funnel setup'!$K$3&amp;'Funnel setup'!$K$4&amp;'Funnel setup'!$K$6,".",IF(A6280=".",1,A6280+1))</f>
        <v>.</v>
      </c>
      <c r="B6281" s="244" t="str">
        <f t="shared" si="98"/>
        <v/>
      </c>
    </row>
    <row r="6282" spans="1:2" x14ac:dyDescent="0.2">
      <c r="A6282" t="str">
        <f>IF(C6282&amp;G6282&amp;D6282&lt;&gt;'Funnel setup'!$K$3&amp;'Funnel setup'!$K$4&amp;'Funnel setup'!$K$6,".",IF(A6281=".",1,A6281+1))</f>
        <v>.</v>
      </c>
      <c r="B6282" s="244" t="str">
        <f t="shared" si="98"/>
        <v/>
      </c>
    </row>
    <row r="6283" spans="1:2" x14ac:dyDescent="0.2">
      <c r="A6283" t="str">
        <f>IF(C6283&amp;G6283&amp;D6283&lt;&gt;'Funnel setup'!$K$3&amp;'Funnel setup'!$K$4&amp;'Funnel setup'!$K$6,".",IF(A6282=".",1,A6282+1))</f>
        <v>.</v>
      </c>
      <c r="B6283" s="244" t="str">
        <f t="shared" si="98"/>
        <v/>
      </c>
    </row>
    <row r="6284" spans="1:2" x14ac:dyDescent="0.2">
      <c r="A6284" t="str">
        <f>IF(C6284&amp;G6284&amp;D6284&lt;&gt;'Funnel setup'!$K$3&amp;'Funnel setup'!$K$4&amp;'Funnel setup'!$K$6,".",IF(A6283=".",1,A6283+1))</f>
        <v>.</v>
      </c>
      <c r="B6284" s="244" t="str">
        <f t="shared" si="98"/>
        <v/>
      </c>
    </row>
    <row r="6285" spans="1:2" x14ac:dyDescent="0.2">
      <c r="A6285" t="str">
        <f>IF(C6285&amp;G6285&amp;D6285&lt;&gt;'Funnel setup'!$K$3&amp;'Funnel setup'!$K$4&amp;'Funnel setup'!$K$6,".",IF(A6284=".",1,A6284+1))</f>
        <v>.</v>
      </c>
      <c r="B6285" s="244" t="str">
        <f t="shared" si="98"/>
        <v/>
      </c>
    </row>
    <row r="6286" spans="1:2" x14ac:dyDescent="0.2">
      <c r="A6286" t="str">
        <f>IF(C6286&amp;G6286&amp;D6286&lt;&gt;'Funnel setup'!$K$3&amp;'Funnel setup'!$K$4&amp;'Funnel setup'!$K$6,".",IF(A6285=".",1,A6285+1))</f>
        <v>.</v>
      </c>
      <c r="B6286" s="244" t="str">
        <f t="shared" si="98"/>
        <v/>
      </c>
    </row>
    <row r="6287" spans="1:2" x14ac:dyDescent="0.2">
      <c r="A6287" t="str">
        <f>IF(C6287&amp;G6287&amp;D6287&lt;&gt;'Funnel setup'!$K$3&amp;'Funnel setup'!$K$4&amp;'Funnel setup'!$K$6,".",IF(A6286=".",1,A6286+1))</f>
        <v>.</v>
      </c>
      <c r="B6287" s="244" t="str">
        <f t="shared" si="98"/>
        <v/>
      </c>
    </row>
    <row r="6288" spans="1:2" x14ac:dyDescent="0.2">
      <c r="A6288" t="str">
        <f>IF(C6288&amp;G6288&amp;D6288&lt;&gt;'Funnel setup'!$K$3&amp;'Funnel setup'!$K$4&amp;'Funnel setup'!$K$6,".",IF(A6287=".",1,A6287+1))</f>
        <v>.</v>
      </c>
      <c r="B6288" s="244" t="str">
        <f t="shared" si="98"/>
        <v/>
      </c>
    </row>
    <row r="6289" spans="1:2" x14ac:dyDescent="0.2">
      <c r="A6289" t="str">
        <f>IF(C6289&amp;G6289&amp;D6289&lt;&gt;'Funnel setup'!$K$3&amp;'Funnel setup'!$K$4&amp;'Funnel setup'!$K$6,".",IF(A6288=".",1,A6288+1))</f>
        <v>.</v>
      </c>
      <c r="B6289" s="244" t="str">
        <f t="shared" si="98"/>
        <v/>
      </c>
    </row>
    <row r="6290" spans="1:2" x14ac:dyDescent="0.2">
      <c r="A6290" t="str">
        <f>IF(C6290&amp;G6290&amp;D6290&lt;&gt;'Funnel setup'!$K$3&amp;'Funnel setup'!$K$4&amp;'Funnel setup'!$K$6,".",IF(A6289=".",1,A6289+1))</f>
        <v>.</v>
      </c>
      <c r="B6290" s="244" t="str">
        <f t="shared" si="98"/>
        <v/>
      </c>
    </row>
    <row r="6291" spans="1:2" x14ac:dyDescent="0.2">
      <c r="A6291" t="str">
        <f>IF(C6291&amp;G6291&amp;D6291&lt;&gt;'Funnel setup'!$K$3&amp;'Funnel setup'!$K$4&amp;'Funnel setup'!$K$6,".",IF(A6290=".",1,A6290+1))</f>
        <v>.</v>
      </c>
      <c r="B6291" s="244" t="str">
        <f t="shared" si="98"/>
        <v/>
      </c>
    </row>
    <row r="6292" spans="1:2" x14ac:dyDescent="0.2">
      <c r="A6292" t="str">
        <f>IF(C6292&amp;G6292&amp;D6292&lt;&gt;'Funnel setup'!$K$3&amp;'Funnel setup'!$K$4&amp;'Funnel setup'!$K$6,".",IF(A6291=".",1,A6291+1))</f>
        <v>.</v>
      </c>
      <c r="B6292" s="244" t="str">
        <f t="shared" si="98"/>
        <v/>
      </c>
    </row>
    <row r="6293" spans="1:2" x14ac:dyDescent="0.2">
      <c r="A6293" t="str">
        <f>IF(C6293&amp;G6293&amp;D6293&lt;&gt;'Funnel setup'!$K$3&amp;'Funnel setup'!$K$4&amp;'Funnel setup'!$K$6,".",IF(A6292=".",1,A6292+1))</f>
        <v>.</v>
      </c>
      <c r="B6293" s="244" t="str">
        <f t="shared" si="98"/>
        <v/>
      </c>
    </row>
    <row r="6294" spans="1:2" x14ac:dyDescent="0.2">
      <c r="A6294" t="str">
        <f>IF(C6294&amp;G6294&amp;D6294&lt;&gt;'Funnel setup'!$K$3&amp;'Funnel setup'!$K$4&amp;'Funnel setup'!$K$6,".",IF(A6293=".",1,A6293+1))</f>
        <v>.</v>
      </c>
      <c r="B6294" s="244" t="str">
        <f t="shared" si="98"/>
        <v/>
      </c>
    </row>
    <row r="6295" spans="1:2" x14ac:dyDescent="0.2">
      <c r="A6295" t="str">
        <f>IF(C6295&amp;G6295&amp;D6295&lt;&gt;'Funnel setup'!$K$3&amp;'Funnel setup'!$K$4&amp;'Funnel setup'!$K$6,".",IF(A6294=".",1,A6294+1))</f>
        <v>.</v>
      </c>
      <c r="B6295" s="244" t="str">
        <f t="shared" si="98"/>
        <v/>
      </c>
    </row>
    <row r="6296" spans="1:2" x14ac:dyDescent="0.2">
      <c r="A6296" t="str">
        <f>IF(C6296&amp;G6296&amp;D6296&lt;&gt;'Funnel setup'!$K$3&amp;'Funnel setup'!$K$4&amp;'Funnel setup'!$K$6,".",IF(A6295=".",1,A6295+1))</f>
        <v>.</v>
      </c>
      <c r="B6296" s="244" t="str">
        <f t="shared" si="98"/>
        <v/>
      </c>
    </row>
    <row r="6297" spans="1:2" x14ac:dyDescent="0.2">
      <c r="A6297" t="str">
        <f>IF(C6297&amp;G6297&amp;D6297&lt;&gt;'Funnel setup'!$K$3&amp;'Funnel setup'!$K$4&amp;'Funnel setup'!$K$6,".",IF(A6296=".",1,A6296+1))</f>
        <v>.</v>
      </c>
      <c r="B6297" s="244" t="str">
        <f t="shared" si="98"/>
        <v/>
      </c>
    </row>
    <row r="6298" spans="1:2" x14ac:dyDescent="0.2">
      <c r="A6298" t="str">
        <f>IF(C6298&amp;G6298&amp;D6298&lt;&gt;'Funnel setup'!$K$3&amp;'Funnel setup'!$K$4&amp;'Funnel setup'!$K$6,".",IF(A6297=".",1,A6297+1))</f>
        <v>.</v>
      </c>
      <c r="B6298" s="244" t="str">
        <f t="shared" si="98"/>
        <v/>
      </c>
    </row>
    <row r="6299" spans="1:2" x14ac:dyDescent="0.2">
      <c r="A6299" t="str">
        <f>IF(C6299&amp;G6299&amp;D6299&lt;&gt;'Funnel setup'!$K$3&amp;'Funnel setup'!$K$4&amp;'Funnel setup'!$K$6,".",IF(A6298=".",1,A6298+1))</f>
        <v>.</v>
      </c>
      <c r="B6299" s="244" t="str">
        <f t="shared" si="98"/>
        <v/>
      </c>
    </row>
    <row r="6300" spans="1:2" x14ac:dyDescent="0.2">
      <c r="A6300" t="str">
        <f>IF(C6300&amp;G6300&amp;D6300&lt;&gt;'Funnel setup'!$K$3&amp;'Funnel setup'!$K$4&amp;'Funnel setup'!$K$6,".",IF(A6299=".",1,A6299+1))</f>
        <v>.</v>
      </c>
      <c r="B6300" s="244" t="str">
        <f t="shared" si="98"/>
        <v/>
      </c>
    </row>
    <row r="6301" spans="1:2" x14ac:dyDescent="0.2">
      <c r="A6301" t="str">
        <f>IF(C6301&amp;G6301&amp;D6301&lt;&gt;'Funnel setup'!$K$3&amp;'Funnel setup'!$K$4&amp;'Funnel setup'!$K$6,".",IF(A6300=".",1,A6300+1))</f>
        <v>.</v>
      </c>
      <c r="B6301" s="244" t="str">
        <f t="shared" si="98"/>
        <v/>
      </c>
    </row>
    <row r="6302" spans="1:2" x14ac:dyDescent="0.2">
      <c r="A6302" t="str">
        <f>IF(C6302&amp;G6302&amp;D6302&lt;&gt;'Funnel setup'!$K$3&amp;'Funnel setup'!$K$4&amp;'Funnel setup'!$K$6,".",IF(A6301=".",1,A6301+1))</f>
        <v>.</v>
      </c>
      <c r="B6302" s="244" t="str">
        <f t="shared" si="98"/>
        <v/>
      </c>
    </row>
    <row r="6303" spans="1:2" x14ac:dyDescent="0.2">
      <c r="A6303" t="str">
        <f>IF(C6303&amp;G6303&amp;D6303&lt;&gt;'Funnel setup'!$K$3&amp;'Funnel setup'!$K$4&amp;'Funnel setup'!$K$6,".",IF(A6302=".",1,A6302+1))</f>
        <v>.</v>
      </c>
      <c r="B6303" s="244" t="str">
        <f t="shared" si="98"/>
        <v/>
      </c>
    </row>
    <row r="6304" spans="1:2" x14ac:dyDescent="0.2">
      <c r="A6304" t="str">
        <f>IF(C6304&amp;G6304&amp;D6304&lt;&gt;'Funnel setup'!$K$3&amp;'Funnel setup'!$K$4&amp;'Funnel setup'!$K$6,".",IF(A6303=".",1,A6303+1))</f>
        <v>.</v>
      </c>
      <c r="B6304" s="244" t="str">
        <f t="shared" si="98"/>
        <v/>
      </c>
    </row>
    <row r="6305" spans="1:2" x14ac:dyDescent="0.2">
      <c r="A6305" t="str">
        <f>IF(C6305&amp;G6305&amp;D6305&lt;&gt;'Funnel setup'!$K$3&amp;'Funnel setup'!$K$4&amp;'Funnel setup'!$K$6,".",IF(A6304=".",1,A6304+1))</f>
        <v>.</v>
      </c>
      <c r="B6305" s="244" t="str">
        <f t="shared" si="98"/>
        <v/>
      </c>
    </row>
    <row r="6306" spans="1:2" x14ac:dyDescent="0.2">
      <c r="A6306" t="str">
        <f>IF(C6306&amp;G6306&amp;D6306&lt;&gt;'Funnel setup'!$K$3&amp;'Funnel setup'!$K$4&amp;'Funnel setup'!$K$6,".",IF(A6305=".",1,A6305+1))</f>
        <v>.</v>
      </c>
      <c r="B6306" s="244" t="str">
        <f t="shared" si="98"/>
        <v/>
      </c>
    </row>
    <row r="6307" spans="1:2" x14ac:dyDescent="0.2">
      <c r="A6307" t="str">
        <f>IF(C6307&amp;G6307&amp;D6307&lt;&gt;'Funnel setup'!$K$3&amp;'Funnel setup'!$K$4&amp;'Funnel setup'!$K$6,".",IF(A6306=".",1,A6306+1))</f>
        <v>.</v>
      </c>
      <c r="B6307" s="244" t="str">
        <f t="shared" si="98"/>
        <v/>
      </c>
    </row>
    <row r="6308" spans="1:2" x14ac:dyDescent="0.2">
      <c r="A6308" t="str">
        <f>IF(C6308&amp;G6308&amp;D6308&lt;&gt;'Funnel setup'!$K$3&amp;'Funnel setup'!$K$4&amp;'Funnel setup'!$K$6,".",IF(A6307=".",1,A6307+1))</f>
        <v>.</v>
      </c>
      <c r="B6308" s="244" t="str">
        <f t="shared" si="98"/>
        <v/>
      </c>
    </row>
    <row r="6309" spans="1:2" x14ac:dyDescent="0.2">
      <c r="A6309" t="str">
        <f>IF(C6309&amp;G6309&amp;D6309&lt;&gt;'Funnel setup'!$K$3&amp;'Funnel setup'!$K$4&amp;'Funnel setup'!$K$6,".",IF(A6308=".",1,A6308+1))</f>
        <v>.</v>
      </c>
      <c r="B6309" s="244" t="str">
        <f t="shared" si="98"/>
        <v/>
      </c>
    </row>
    <row r="6310" spans="1:2" x14ac:dyDescent="0.2">
      <c r="A6310" t="str">
        <f>IF(C6310&amp;G6310&amp;D6310&lt;&gt;'Funnel setup'!$K$3&amp;'Funnel setup'!$K$4&amp;'Funnel setup'!$K$6,".",IF(A6309=".",1,A6309+1))</f>
        <v>.</v>
      </c>
      <c r="B6310" s="244" t="str">
        <f t="shared" si="98"/>
        <v/>
      </c>
    </row>
    <row r="6311" spans="1:2" x14ac:dyDescent="0.2">
      <c r="A6311" t="str">
        <f>IF(C6311&amp;G6311&amp;D6311&lt;&gt;'Funnel setup'!$K$3&amp;'Funnel setup'!$K$4&amp;'Funnel setup'!$K$6,".",IF(A6310=".",1,A6310+1))</f>
        <v>.</v>
      </c>
      <c r="B6311" s="244" t="str">
        <f t="shared" si="98"/>
        <v/>
      </c>
    </row>
    <row r="6312" spans="1:2" x14ac:dyDescent="0.2">
      <c r="A6312" t="str">
        <f>IF(C6312&amp;G6312&amp;D6312&lt;&gt;'Funnel setup'!$K$3&amp;'Funnel setup'!$K$4&amp;'Funnel setup'!$K$6,".",IF(A6311=".",1,A6311+1))</f>
        <v>.</v>
      </c>
      <c r="B6312" s="244" t="str">
        <f t="shared" si="98"/>
        <v/>
      </c>
    </row>
    <row r="6313" spans="1:2" x14ac:dyDescent="0.2">
      <c r="A6313" t="str">
        <f>IF(C6313&amp;G6313&amp;D6313&lt;&gt;'Funnel setup'!$K$3&amp;'Funnel setup'!$K$4&amp;'Funnel setup'!$K$6,".",IF(A6312=".",1,A6312+1))</f>
        <v>.</v>
      </c>
      <c r="B6313" s="244" t="str">
        <f t="shared" si="98"/>
        <v/>
      </c>
    </row>
    <row r="6314" spans="1:2" x14ac:dyDescent="0.2">
      <c r="A6314" t="str">
        <f>IF(C6314&amp;G6314&amp;D6314&lt;&gt;'Funnel setup'!$K$3&amp;'Funnel setup'!$K$4&amp;'Funnel setup'!$K$6,".",IF(A6313=".",1,A6313+1))</f>
        <v>.</v>
      </c>
      <c r="B6314" s="244" t="str">
        <f t="shared" si="98"/>
        <v/>
      </c>
    </row>
    <row r="6315" spans="1:2" x14ac:dyDescent="0.2">
      <c r="A6315" t="str">
        <f>IF(C6315&amp;G6315&amp;D6315&lt;&gt;'Funnel setup'!$K$3&amp;'Funnel setup'!$K$4&amp;'Funnel setup'!$K$6,".",IF(A6314=".",1,A6314+1))</f>
        <v>.</v>
      </c>
      <c r="B6315" s="244" t="str">
        <f t="shared" si="98"/>
        <v/>
      </c>
    </row>
    <row r="6316" spans="1:2" x14ac:dyDescent="0.2">
      <c r="A6316" t="str">
        <f>IF(C6316&amp;G6316&amp;D6316&lt;&gt;'Funnel setup'!$K$3&amp;'Funnel setup'!$K$4&amp;'Funnel setup'!$K$6,".",IF(A6315=".",1,A6315+1))</f>
        <v>.</v>
      </c>
      <c r="B6316" s="244" t="str">
        <f t="shared" si="98"/>
        <v/>
      </c>
    </row>
    <row r="6317" spans="1:2" x14ac:dyDescent="0.2">
      <c r="A6317" t="str">
        <f>IF(C6317&amp;G6317&amp;D6317&lt;&gt;'Funnel setup'!$K$3&amp;'Funnel setup'!$K$4&amp;'Funnel setup'!$K$6,".",IF(A6316=".",1,A6316+1))</f>
        <v>.</v>
      </c>
      <c r="B6317" s="244" t="str">
        <f t="shared" si="98"/>
        <v/>
      </c>
    </row>
    <row r="6318" spans="1:2" x14ac:dyDescent="0.2">
      <c r="A6318" t="str">
        <f>IF(C6318&amp;G6318&amp;D6318&lt;&gt;'Funnel setup'!$K$3&amp;'Funnel setup'!$K$4&amp;'Funnel setup'!$K$6,".",IF(A6317=".",1,A6317+1))</f>
        <v>.</v>
      </c>
      <c r="B6318" s="244" t="str">
        <f t="shared" si="98"/>
        <v/>
      </c>
    </row>
    <row r="6319" spans="1:2" x14ac:dyDescent="0.2">
      <c r="A6319" t="str">
        <f>IF(C6319&amp;G6319&amp;D6319&lt;&gt;'Funnel setup'!$K$3&amp;'Funnel setup'!$K$4&amp;'Funnel setup'!$K$6,".",IF(A6318=".",1,A6318+1))</f>
        <v>.</v>
      </c>
      <c r="B6319" s="244" t="str">
        <f t="shared" si="98"/>
        <v/>
      </c>
    </row>
    <row r="6320" spans="1:2" x14ac:dyDescent="0.2">
      <c r="A6320" t="str">
        <f>IF(C6320&amp;G6320&amp;D6320&lt;&gt;'Funnel setup'!$K$3&amp;'Funnel setup'!$K$4&amp;'Funnel setup'!$K$6,".",IF(A6319=".",1,A6319+1))</f>
        <v>.</v>
      </c>
      <c r="B6320" s="244" t="str">
        <f t="shared" si="98"/>
        <v/>
      </c>
    </row>
    <row r="6321" spans="1:2" x14ac:dyDescent="0.2">
      <c r="A6321" t="str">
        <f>IF(C6321&amp;G6321&amp;D6321&lt;&gt;'Funnel setup'!$K$3&amp;'Funnel setup'!$K$4&amp;'Funnel setup'!$K$6,".",IF(A6320=".",1,A6320+1))</f>
        <v>.</v>
      </c>
      <c r="B6321" s="244" t="str">
        <f t="shared" si="98"/>
        <v/>
      </c>
    </row>
    <row r="6322" spans="1:2" x14ac:dyDescent="0.2">
      <c r="A6322" t="str">
        <f>IF(C6322&amp;G6322&amp;D6322&lt;&gt;'Funnel setup'!$K$3&amp;'Funnel setup'!$K$4&amp;'Funnel setup'!$K$6,".",IF(A6321=".",1,A6321+1))</f>
        <v>.</v>
      </c>
      <c r="B6322" s="244" t="str">
        <f t="shared" si="98"/>
        <v/>
      </c>
    </row>
    <row r="6323" spans="1:2" x14ac:dyDescent="0.2">
      <c r="A6323" t="str">
        <f>IF(C6323&amp;G6323&amp;D6323&lt;&gt;'Funnel setup'!$K$3&amp;'Funnel setup'!$K$4&amp;'Funnel setup'!$K$6,".",IF(A6322=".",1,A6322+1))</f>
        <v>.</v>
      </c>
      <c r="B6323" s="244" t="str">
        <f t="shared" si="98"/>
        <v/>
      </c>
    </row>
    <row r="6324" spans="1:2" x14ac:dyDescent="0.2">
      <c r="A6324" t="str">
        <f>IF(C6324&amp;G6324&amp;D6324&lt;&gt;'Funnel setup'!$K$3&amp;'Funnel setup'!$K$4&amp;'Funnel setup'!$K$6,".",IF(A6323=".",1,A6323+1))</f>
        <v>.</v>
      </c>
      <c r="B6324" s="244" t="str">
        <f t="shared" si="98"/>
        <v/>
      </c>
    </row>
    <row r="6325" spans="1:2" x14ac:dyDescent="0.2">
      <c r="A6325" t="str">
        <f>IF(C6325&amp;G6325&amp;D6325&lt;&gt;'Funnel setup'!$K$3&amp;'Funnel setup'!$K$4&amp;'Funnel setup'!$K$6,".",IF(A6324=".",1,A6324+1))</f>
        <v>.</v>
      </c>
      <c r="B6325" s="244" t="str">
        <f t="shared" si="98"/>
        <v/>
      </c>
    </row>
    <row r="6326" spans="1:2" x14ac:dyDescent="0.2">
      <c r="A6326" t="str">
        <f>IF(C6326&amp;G6326&amp;D6326&lt;&gt;'Funnel setup'!$K$3&amp;'Funnel setup'!$K$4&amp;'Funnel setup'!$K$6,".",IF(A6325=".",1,A6325+1))</f>
        <v>.</v>
      </c>
      <c r="B6326" s="244" t="str">
        <f t="shared" si="98"/>
        <v/>
      </c>
    </row>
    <row r="6327" spans="1:2" x14ac:dyDescent="0.2">
      <c r="A6327" t="str">
        <f>IF(C6327&amp;G6327&amp;D6327&lt;&gt;'Funnel setup'!$K$3&amp;'Funnel setup'!$K$4&amp;'Funnel setup'!$K$6,".",IF(A6326=".",1,A6326+1))</f>
        <v>.</v>
      </c>
      <c r="B6327" s="244" t="str">
        <f t="shared" si="98"/>
        <v/>
      </c>
    </row>
    <row r="6328" spans="1:2" x14ac:dyDescent="0.2">
      <c r="A6328" t="str">
        <f>IF(C6328&amp;G6328&amp;D6328&lt;&gt;'Funnel setup'!$K$3&amp;'Funnel setup'!$K$4&amp;'Funnel setup'!$K$6,".",IF(A6327=".",1,A6327+1))</f>
        <v>.</v>
      </c>
      <c r="B6328" s="244" t="str">
        <f t="shared" si="98"/>
        <v/>
      </c>
    </row>
    <row r="6329" spans="1:2" x14ac:dyDescent="0.2">
      <c r="A6329" t="str">
        <f>IF(C6329&amp;G6329&amp;D6329&lt;&gt;'Funnel setup'!$K$3&amp;'Funnel setup'!$K$4&amp;'Funnel setup'!$K$6,".",IF(A6328=".",1,A6328+1))</f>
        <v>.</v>
      </c>
      <c r="B6329" s="244" t="str">
        <f t="shared" si="98"/>
        <v/>
      </c>
    </row>
    <row r="6330" spans="1:2" x14ac:dyDescent="0.2">
      <c r="A6330" t="str">
        <f>IF(C6330&amp;G6330&amp;D6330&lt;&gt;'Funnel setup'!$K$3&amp;'Funnel setup'!$K$4&amp;'Funnel setup'!$K$6,".",IF(A6329=".",1,A6329+1))</f>
        <v>.</v>
      </c>
      <c r="B6330" s="244" t="str">
        <f t="shared" si="98"/>
        <v/>
      </c>
    </row>
    <row r="6331" spans="1:2" x14ac:dyDescent="0.2">
      <c r="A6331" t="str">
        <f>IF(C6331&amp;G6331&amp;D6331&lt;&gt;'Funnel setup'!$K$3&amp;'Funnel setup'!$K$4&amp;'Funnel setup'!$K$6,".",IF(A6330=".",1,A6330+1))</f>
        <v>.</v>
      </c>
      <c r="B6331" s="244" t="str">
        <f t="shared" si="98"/>
        <v/>
      </c>
    </row>
    <row r="6332" spans="1:2" x14ac:dyDescent="0.2">
      <c r="A6332" t="str">
        <f>IF(C6332&amp;G6332&amp;D6332&lt;&gt;'Funnel setup'!$K$3&amp;'Funnel setup'!$K$4&amp;'Funnel setup'!$K$6,".",IF(A6331=".",1,A6331+1))</f>
        <v>.</v>
      </c>
      <c r="B6332" s="244" t="str">
        <f t="shared" si="98"/>
        <v/>
      </c>
    </row>
    <row r="6333" spans="1:2" x14ac:dyDescent="0.2">
      <c r="A6333" t="str">
        <f>IF(C6333&amp;G6333&amp;D6333&lt;&gt;'Funnel setup'!$K$3&amp;'Funnel setup'!$K$4&amp;'Funnel setup'!$K$6,".",IF(A6332=".",1,A6332+1))</f>
        <v>.</v>
      </c>
      <c r="B6333" s="244" t="str">
        <f t="shared" si="98"/>
        <v/>
      </c>
    </row>
    <row r="6334" spans="1:2" x14ac:dyDescent="0.2">
      <c r="A6334" t="str">
        <f>IF(C6334&amp;G6334&amp;D6334&lt;&gt;'Funnel setup'!$K$3&amp;'Funnel setup'!$K$4&amp;'Funnel setup'!$K$6,".",IF(A6333=".",1,A6333+1))</f>
        <v>.</v>
      </c>
      <c r="B6334" s="244" t="str">
        <f t="shared" si="98"/>
        <v/>
      </c>
    </row>
    <row r="6335" spans="1:2" x14ac:dyDescent="0.2">
      <c r="A6335" t="str">
        <f>IF(C6335&amp;G6335&amp;D6335&lt;&gt;'Funnel setup'!$K$3&amp;'Funnel setup'!$K$4&amp;'Funnel setup'!$K$6,".",IF(A6334=".",1,A6334+1))</f>
        <v>.</v>
      </c>
      <c r="B6335" s="244" t="str">
        <f t="shared" si="98"/>
        <v/>
      </c>
    </row>
    <row r="6336" spans="1:2" x14ac:dyDescent="0.2">
      <c r="A6336" t="str">
        <f>IF(C6336&amp;G6336&amp;D6336&lt;&gt;'Funnel setup'!$K$3&amp;'Funnel setup'!$K$4&amp;'Funnel setup'!$K$6,".",IF(A6335=".",1,A6335+1))</f>
        <v>.</v>
      </c>
      <c r="B6336" s="244" t="str">
        <f t="shared" si="98"/>
        <v/>
      </c>
    </row>
    <row r="6337" spans="1:2" x14ac:dyDescent="0.2">
      <c r="A6337" t="str">
        <f>IF(C6337&amp;G6337&amp;D6337&lt;&gt;'Funnel setup'!$K$3&amp;'Funnel setup'!$K$4&amp;'Funnel setup'!$K$6,".",IF(A6336=".",1,A6336+1))</f>
        <v>.</v>
      </c>
      <c r="B6337" s="244" t="str">
        <f t="shared" si="98"/>
        <v/>
      </c>
    </row>
    <row r="6338" spans="1:2" x14ac:dyDescent="0.2">
      <c r="A6338" t="str">
        <f>IF(C6338&amp;G6338&amp;D6338&lt;&gt;'Funnel setup'!$K$3&amp;'Funnel setup'!$K$4&amp;'Funnel setup'!$K$6,".",IF(A6337=".",1,A6337+1))</f>
        <v>.</v>
      </c>
      <c r="B6338" s="244" t="str">
        <f t="shared" ref="B6338:B6401" si="99">C6338&amp;D6338&amp;F6338&amp;G6338</f>
        <v/>
      </c>
    </row>
    <row r="6339" spans="1:2" x14ac:dyDescent="0.2">
      <c r="A6339" t="str">
        <f>IF(C6339&amp;G6339&amp;D6339&lt;&gt;'Funnel setup'!$K$3&amp;'Funnel setup'!$K$4&amp;'Funnel setup'!$K$6,".",IF(A6338=".",1,A6338+1))</f>
        <v>.</v>
      </c>
      <c r="B6339" s="244" t="str">
        <f t="shared" si="99"/>
        <v/>
      </c>
    </row>
    <row r="6340" spans="1:2" x14ac:dyDescent="0.2">
      <c r="A6340" t="str">
        <f>IF(C6340&amp;G6340&amp;D6340&lt;&gt;'Funnel setup'!$K$3&amp;'Funnel setup'!$K$4&amp;'Funnel setup'!$K$6,".",IF(A6339=".",1,A6339+1))</f>
        <v>.</v>
      </c>
      <c r="B6340" s="244" t="str">
        <f t="shared" si="99"/>
        <v/>
      </c>
    </row>
    <row r="6341" spans="1:2" x14ac:dyDescent="0.2">
      <c r="A6341" t="str">
        <f>IF(C6341&amp;G6341&amp;D6341&lt;&gt;'Funnel setup'!$K$3&amp;'Funnel setup'!$K$4&amp;'Funnel setup'!$K$6,".",IF(A6340=".",1,A6340+1))</f>
        <v>.</v>
      </c>
      <c r="B6341" s="244" t="str">
        <f t="shared" si="99"/>
        <v/>
      </c>
    </row>
    <row r="6342" spans="1:2" x14ac:dyDescent="0.2">
      <c r="A6342" t="str">
        <f>IF(C6342&amp;G6342&amp;D6342&lt;&gt;'Funnel setup'!$K$3&amp;'Funnel setup'!$K$4&amp;'Funnel setup'!$K$6,".",IF(A6341=".",1,A6341+1))</f>
        <v>.</v>
      </c>
      <c r="B6342" s="244" t="str">
        <f t="shared" si="99"/>
        <v/>
      </c>
    </row>
    <row r="6343" spans="1:2" x14ac:dyDescent="0.2">
      <c r="A6343" t="str">
        <f>IF(C6343&amp;G6343&amp;D6343&lt;&gt;'Funnel setup'!$K$3&amp;'Funnel setup'!$K$4&amp;'Funnel setup'!$K$6,".",IF(A6342=".",1,A6342+1))</f>
        <v>.</v>
      </c>
      <c r="B6343" s="244" t="str">
        <f t="shared" si="99"/>
        <v/>
      </c>
    </row>
    <row r="6344" spans="1:2" x14ac:dyDescent="0.2">
      <c r="A6344" t="str">
        <f>IF(C6344&amp;G6344&amp;D6344&lt;&gt;'Funnel setup'!$K$3&amp;'Funnel setup'!$K$4&amp;'Funnel setup'!$K$6,".",IF(A6343=".",1,A6343+1))</f>
        <v>.</v>
      </c>
      <c r="B6344" s="244" t="str">
        <f t="shared" si="99"/>
        <v/>
      </c>
    </row>
    <row r="6345" spans="1:2" x14ac:dyDescent="0.2">
      <c r="A6345" t="str">
        <f>IF(C6345&amp;G6345&amp;D6345&lt;&gt;'Funnel setup'!$K$3&amp;'Funnel setup'!$K$4&amp;'Funnel setup'!$K$6,".",IF(A6344=".",1,A6344+1))</f>
        <v>.</v>
      </c>
      <c r="B6345" s="244" t="str">
        <f t="shared" si="99"/>
        <v/>
      </c>
    </row>
    <row r="6346" spans="1:2" x14ac:dyDescent="0.2">
      <c r="A6346" t="str">
        <f>IF(C6346&amp;G6346&amp;D6346&lt;&gt;'Funnel setup'!$K$3&amp;'Funnel setup'!$K$4&amp;'Funnel setup'!$K$6,".",IF(A6345=".",1,A6345+1))</f>
        <v>.</v>
      </c>
      <c r="B6346" s="244" t="str">
        <f t="shared" si="99"/>
        <v/>
      </c>
    </row>
    <row r="6347" spans="1:2" x14ac:dyDescent="0.2">
      <c r="A6347" t="str">
        <f>IF(C6347&amp;G6347&amp;D6347&lt;&gt;'Funnel setup'!$K$3&amp;'Funnel setup'!$K$4&amp;'Funnel setup'!$K$6,".",IF(A6346=".",1,A6346+1))</f>
        <v>.</v>
      </c>
      <c r="B6347" s="244" t="str">
        <f t="shared" si="99"/>
        <v/>
      </c>
    </row>
    <row r="6348" spans="1:2" x14ac:dyDescent="0.2">
      <c r="A6348" t="str">
        <f>IF(C6348&amp;G6348&amp;D6348&lt;&gt;'Funnel setup'!$K$3&amp;'Funnel setup'!$K$4&amp;'Funnel setup'!$K$6,".",IF(A6347=".",1,A6347+1))</f>
        <v>.</v>
      </c>
      <c r="B6348" s="244" t="str">
        <f t="shared" si="99"/>
        <v/>
      </c>
    </row>
    <row r="6349" spans="1:2" x14ac:dyDescent="0.2">
      <c r="A6349" t="str">
        <f>IF(C6349&amp;G6349&amp;D6349&lt;&gt;'Funnel setup'!$K$3&amp;'Funnel setup'!$K$4&amp;'Funnel setup'!$K$6,".",IF(A6348=".",1,A6348+1))</f>
        <v>.</v>
      </c>
      <c r="B6349" s="244" t="str">
        <f t="shared" si="99"/>
        <v/>
      </c>
    </row>
    <row r="6350" spans="1:2" x14ac:dyDescent="0.2">
      <c r="A6350" t="str">
        <f>IF(C6350&amp;G6350&amp;D6350&lt;&gt;'Funnel setup'!$K$3&amp;'Funnel setup'!$K$4&amp;'Funnel setup'!$K$6,".",IF(A6349=".",1,A6349+1))</f>
        <v>.</v>
      </c>
      <c r="B6350" s="244" t="str">
        <f t="shared" si="99"/>
        <v/>
      </c>
    </row>
    <row r="6351" spans="1:2" x14ac:dyDescent="0.2">
      <c r="A6351" t="str">
        <f>IF(C6351&amp;G6351&amp;D6351&lt;&gt;'Funnel setup'!$K$3&amp;'Funnel setup'!$K$4&amp;'Funnel setup'!$K$6,".",IF(A6350=".",1,A6350+1))</f>
        <v>.</v>
      </c>
      <c r="B6351" s="244" t="str">
        <f t="shared" si="99"/>
        <v/>
      </c>
    </row>
    <row r="6352" spans="1:2" x14ac:dyDescent="0.2">
      <c r="A6352" t="str">
        <f>IF(C6352&amp;G6352&amp;D6352&lt;&gt;'Funnel setup'!$K$3&amp;'Funnel setup'!$K$4&amp;'Funnel setup'!$K$6,".",IF(A6351=".",1,A6351+1))</f>
        <v>.</v>
      </c>
      <c r="B6352" s="244" t="str">
        <f t="shared" si="99"/>
        <v/>
      </c>
    </row>
    <row r="6353" spans="1:2" x14ac:dyDescent="0.2">
      <c r="A6353" t="str">
        <f>IF(C6353&amp;G6353&amp;D6353&lt;&gt;'Funnel setup'!$K$3&amp;'Funnel setup'!$K$4&amp;'Funnel setup'!$K$6,".",IF(A6352=".",1,A6352+1))</f>
        <v>.</v>
      </c>
      <c r="B6353" s="244" t="str">
        <f t="shared" si="99"/>
        <v/>
      </c>
    </row>
    <row r="6354" spans="1:2" x14ac:dyDescent="0.2">
      <c r="A6354" t="str">
        <f>IF(C6354&amp;G6354&amp;D6354&lt;&gt;'Funnel setup'!$K$3&amp;'Funnel setup'!$K$4&amp;'Funnel setup'!$K$6,".",IF(A6353=".",1,A6353+1))</f>
        <v>.</v>
      </c>
      <c r="B6354" s="244" t="str">
        <f t="shared" si="99"/>
        <v/>
      </c>
    </row>
    <row r="6355" spans="1:2" x14ac:dyDescent="0.2">
      <c r="A6355" t="str">
        <f>IF(C6355&amp;G6355&amp;D6355&lt;&gt;'Funnel setup'!$K$3&amp;'Funnel setup'!$K$4&amp;'Funnel setup'!$K$6,".",IF(A6354=".",1,A6354+1))</f>
        <v>.</v>
      </c>
      <c r="B6355" s="244" t="str">
        <f t="shared" si="99"/>
        <v/>
      </c>
    </row>
    <row r="6356" spans="1:2" x14ac:dyDescent="0.2">
      <c r="A6356" t="str">
        <f>IF(C6356&amp;G6356&amp;D6356&lt;&gt;'Funnel setup'!$K$3&amp;'Funnel setup'!$K$4&amp;'Funnel setup'!$K$6,".",IF(A6355=".",1,A6355+1))</f>
        <v>.</v>
      </c>
      <c r="B6356" s="244" t="str">
        <f t="shared" si="99"/>
        <v/>
      </c>
    </row>
    <row r="6357" spans="1:2" x14ac:dyDescent="0.2">
      <c r="A6357" t="str">
        <f>IF(C6357&amp;G6357&amp;D6357&lt;&gt;'Funnel setup'!$K$3&amp;'Funnel setup'!$K$4&amp;'Funnel setup'!$K$6,".",IF(A6356=".",1,A6356+1))</f>
        <v>.</v>
      </c>
      <c r="B6357" s="244" t="str">
        <f t="shared" si="99"/>
        <v/>
      </c>
    </row>
    <row r="6358" spans="1:2" x14ac:dyDescent="0.2">
      <c r="A6358" t="str">
        <f>IF(C6358&amp;G6358&amp;D6358&lt;&gt;'Funnel setup'!$K$3&amp;'Funnel setup'!$K$4&amp;'Funnel setup'!$K$6,".",IF(A6357=".",1,A6357+1))</f>
        <v>.</v>
      </c>
      <c r="B6358" s="244" t="str">
        <f t="shared" si="99"/>
        <v/>
      </c>
    </row>
    <row r="6359" spans="1:2" x14ac:dyDescent="0.2">
      <c r="A6359" t="str">
        <f>IF(C6359&amp;G6359&amp;D6359&lt;&gt;'Funnel setup'!$K$3&amp;'Funnel setup'!$K$4&amp;'Funnel setup'!$K$6,".",IF(A6358=".",1,A6358+1))</f>
        <v>.</v>
      </c>
      <c r="B6359" s="244" t="str">
        <f t="shared" si="99"/>
        <v/>
      </c>
    </row>
    <row r="6360" spans="1:2" x14ac:dyDescent="0.2">
      <c r="A6360" t="str">
        <f>IF(C6360&amp;G6360&amp;D6360&lt;&gt;'Funnel setup'!$K$3&amp;'Funnel setup'!$K$4&amp;'Funnel setup'!$K$6,".",IF(A6359=".",1,A6359+1))</f>
        <v>.</v>
      </c>
      <c r="B6360" s="244" t="str">
        <f t="shared" si="99"/>
        <v/>
      </c>
    </row>
    <row r="6361" spans="1:2" x14ac:dyDescent="0.2">
      <c r="A6361" t="str">
        <f>IF(C6361&amp;G6361&amp;D6361&lt;&gt;'Funnel setup'!$K$3&amp;'Funnel setup'!$K$4&amp;'Funnel setup'!$K$6,".",IF(A6360=".",1,A6360+1))</f>
        <v>.</v>
      </c>
      <c r="B6361" s="244" t="str">
        <f t="shared" si="99"/>
        <v/>
      </c>
    </row>
    <row r="6362" spans="1:2" x14ac:dyDescent="0.2">
      <c r="A6362" t="str">
        <f>IF(C6362&amp;G6362&amp;D6362&lt;&gt;'Funnel setup'!$K$3&amp;'Funnel setup'!$K$4&amp;'Funnel setup'!$K$6,".",IF(A6361=".",1,A6361+1))</f>
        <v>.</v>
      </c>
      <c r="B6362" s="244" t="str">
        <f t="shared" si="99"/>
        <v/>
      </c>
    </row>
    <row r="6363" spans="1:2" x14ac:dyDescent="0.2">
      <c r="A6363" t="str">
        <f>IF(C6363&amp;G6363&amp;D6363&lt;&gt;'Funnel setup'!$K$3&amp;'Funnel setup'!$K$4&amp;'Funnel setup'!$K$6,".",IF(A6362=".",1,A6362+1))</f>
        <v>.</v>
      </c>
      <c r="B6363" s="244" t="str">
        <f t="shared" si="99"/>
        <v/>
      </c>
    </row>
    <row r="6364" spans="1:2" x14ac:dyDescent="0.2">
      <c r="A6364" t="str">
        <f>IF(C6364&amp;G6364&amp;D6364&lt;&gt;'Funnel setup'!$K$3&amp;'Funnel setup'!$K$4&amp;'Funnel setup'!$K$6,".",IF(A6363=".",1,A6363+1))</f>
        <v>.</v>
      </c>
      <c r="B6364" s="244" t="str">
        <f t="shared" si="99"/>
        <v/>
      </c>
    </row>
    <row r="6365" spans="1:2" x14ac:dyDescent="0.2">
      <c r="A6365" t="str">
        <f>IF(C6365&amp;G6365&amp;D6365&lt;&gt;'Funnel setup'!$K$3&amp;'Funnel setup'!$K$4&amp;'Funnel setup'!$K$6,".",IF(A6364=".",1,A6364+1))</f>
        <v>.</v>
      </c>
      <c r="B6365" s="244" t="str">
        <f t="shared" si="99"/>
        <v/>
      </c>
    </row>
    <row r="6366" spans="1:2" x14ac:dyDescent="0.2">
      <c r="A6366" t="str">
        <f>IF(C6366&amp;G6366&amp;D6366&lt;&gt;'Funnel setup'!$K$3&amp;'Funnel setup'!$K$4&amp;'Funnel setup'!$K$6,".",IF(A6365=".",1,A6365+1))</f>
        <v>.</v>
      </c>
      <c r="B6366" s="244" t="str">
        <f t="shared" si="99"/>
        <v/>
      </c>
    </row>
    <row r="6367" spans="1:2" x14ac:dyDescent="0.2">
      <c r="A6367" t="str">
        <f>IF(C6367&amp;G6367&amp;D6367&lt;&gt;'Funnel setup'!$K$3&amp;'Funnel setup'!$K$4&amp;'Funnel setup'!$K$6,".",IF(A6366=".",1,A6366+1))</f>
        <v>.</v>
      </c>
      <c r="B6367" s="244" t="str">
        <f t="shared" si="99"/>
        <v/>
      </c>
    </row>
    <row r="6368" spans="1:2" x14ac:dyDescent="0.2">
      <c r="A6368" t="str">
        <f>IF(C6368&amp;G6368&amp;D6368&lt;&gt;'Funnel setup'!$K$3&amp;'Funnel setup'!$K$4&amp;'Funnel setup'!$K$6,".",IF(A6367=".",1,A6367+1))</f>
        <v>.</v>
      </c>
      <c r="B6368" s="244" t="str">
        <f t="shared" si="99"/>
        <v/>
      </c>
    </row>
    <row r="6369" spans="1:2" x14ac:dyDescent="0.2">
      <c r="A6369" t="str">
        <f>IF(C6369&amp;G6369&amp;D6369&lt;&gt;'Funnel setup'!$K$3&amp;'Funnel setup'!$K$4&amp;'Funnel setup'!$K$6,".",IF(A6368=".",1,A6368+1))</f>
        <v>.</v>
      </c>
      <c r="B6369" s="244" t="str">
        <f t="shared" si="99"/>
        <v/>
      </c>
    </row>
    <row r="6370" spans="1:2" x14ac:dyDescent="0.2">
      <c r="A6370" t="str">
        <f>IF(C6370&amp;G6370&amp;D6370&lt;&gt;'Funnel setup'!$K$3&amp;'Funnel setup'!$K$4&amp;'Funnel setup'!$K$6,".",IF(A6369=".",1,A6369+1))</f>
        <v>.</v>
      </c>
      <c r="B6370" s="244" t="str">
        <f t="shared" si="99"/>
        <v/>
      </c>
    </row>
    <row r="6371" spans="1:2" x14ac:dyDescent="0.2">
      <c r="A6371" t="str">
        <f>IF(C6371&amp;G6371&amp;D6371&lt;&gt;'Funnel setup'!$K$3&amp;'Funnel setup'!$K$4&amp;'Funnel setup'!$K$6,".",IF(A6370=".",1,A6370+1))</f>
        <v>.</v>
      </c>
      <c r="B6371" s="244" t="str">
        <f t="shared" si="99"/>
        <v/>
      </c>
    </row>
    <row r="6372" spans="1:2" x14ac:dyDescent="0.2">
      <c r="A6372" t="str">
        <f>IF(C6372&amp;G6372&amp;D6372&lt;&gt;'Funnel setup'!$K$3&amp;'Funnel setup'!$K$4&amp;'Funnel setup'!$K$6,".",IF(A6371=".",1,A6371+1))</f>
        <v>.</v>
      </c>
      <c r="B6372" s="244" t="str">
        <f t="shared" si="99"/>
        <v/>
      </c>
    </row>
    <row r="6373" spans="1:2" x14ac:dyDescent="0.2">
      <c r="A6373" t="str">
        <f>IF(C6373&amp;G6373&amp;D6373&lt;&gt;'Funnel setup'!$K$3&amp;'Funnel setup'!$K$4&amp;'Funnel setup'!$K$6,".",IF(A6372=".",1,A6372+1))</f>
        <v>.</v>
      </c>
      <c r="B6373" s="244" t="str">
        <f t="shared" si="99"/>
        <v/>
      </c>
    </row>
    <row r="6374" spans="1:2" x14ac:dyDescent="0.2">
      <c r="A6374" t="str">
        <f>IF(C6374&amp;G6374&amp;D6374&lt;&gt;'Funnel setup'!$K$3&amp;'Funnel setup'!$K$4&amp;'Funnel setup'!$K$6,".",IF(A6373=".",1,A6373+1))</f>
        <v>.</v>
      </c>
      <c r="B6374" s="244" t="str">
        <f t="shared" si="99"/>
        <v/>
      </c>
    </row>
    <row r="6375" spans="1:2" x14ac:dyDescent="0.2">
      <c r="A6375" t="str">
        <f>IF(C6375&amp;G6375&amp;D6375&lt;&gt;'Funnel setup'!$K$3&amp;'Funnel setup'!$K$4&amp;'Funnel setup'!$K$6,".",IF(A6374=".",1,A6374+1))</f>
        <v>.</v>
      </c>
      <c r="B6375" s="244" t="str">
        <f t="shared" si="99"/>
        <v/>
      </c>
    </row>
    <row r="6376" spans="1:2" x14ac:dyDescent="0.2">
      <c r="A6376" t="str">
        <f>IF(C6376&amp;G6376&amp;D6376&lt;&gt;'Funnel setup'!$K$3&amp;'Funnel setup'!$K$4&amp;'Funnel setup'!$K$6,".",IF(A6375=".",1,A6375+1))</f>
        <v>.</v>
      </c>
      <c r="B6376" s="244" t="str">
        <f t="shared" si="99"/>
        <v/>
      </c>
    </row>
    <row r="6377" spans="1:2" x14ac:dyDescent="0.2">
      <c r="A6377" t="str">
        <f>IF(C6377&amp;G6377&amp;D6377&lt;&gt;'Funnel setup'!$K$3&amp;'Funnel setup'!$K$4&amp;'Funnel setup'!$K$6,".",IF(A6376=".",1,A6376+1))</f>
        <v>.</v>
      </c>
      <c r="B6377" s="244" t="str">
        <f t="shared" si="99"/>
        <v/>
      </c>
    </row>
    <row r="6378" spans="1:2" x14ac:dyDescent="0.2">
      <c r="A6378" t="str">
        <f>IF(C6378&amp;G6378&amp;D6378&lt;&gt;'Funnel setup'!$K$3&amp;'Funnel setup'!$K$4&amp;'Funnel setup'!$K$6,".",IF(A6377=".",1,A6377+1))</f>
        <v>.</v>
      </c>
      <c r="B6378" s="244" t="str">
        <f t="shared" si="99"/>
        <v/>
      </c>
    </row>
    <row r="6379" spans="1:2" x14ac:dyDescent="0.2">
      <c r="A6379" t="str">
        <f>IF(C6379&amp;G6379&amp;D6379&lt;&gt;'Funnel setup'!$K$3&amp;'Funnel setup'!$K$4&amp;'Funnel setup'!$K$6,".",IF(A6378=".",1,A6378+1))</f>
        <v>.</v>
      </c>
      <c r="B6379" s="244" t="str">
        <f t="shared" si="99"/>
        <v/>
      </c>
    </row>
    <row r="6380" spans="1:2" x14ac:dyDescent="0.2">
      <c r="A6380" t="str">
        <f>IF(C6380&amp;G6380&amp;D6380&lt;&gt;'Funnel setup'!$K$3&amp;'Funnel setup'!$K$4&amp;'Funnel setup'!$K$6,".",IF(A6379=".",1,A6379+1))</f>
        <v>.</v>
      </c>
      <c r="B6380" s="244" t="str">
        <f t="shared" si="99"/>
        <v/>
      </c>
    </row>
    <row r="6381" spans="1:2" x14ac:dyDescent="0.2">
      <c r="A6381" t="str">
        <f>IF(C6381&amp;G6381&amp;D6381&lt;&gt;'Funnel setup'!$K$3&amp;'Funnel setup'!$K$4&amp;'Funnel setup'!$K$6,".",IF(A6380=".",1,A6380+1))</f>
        <v>.</v>
      </c>
      <c r="B6381" s="244" t="str">
        <f t="shared" si="99"/>
        <v/>
      </c>
    </row>
    <row r="6382" spans="1:2" x14ac:dyDescent="0.2">
      <c r="A6382" t="str">
        <f>IF(C6382&amp;G6382&amp;D6382&lt;&gt;'Funnel setup'!$K$3&amp;'Funnel setup'!$K$4&amp;'Funnel setup'!$K$6,".",IF(A6381=".",1,A6381+1))</f>
        <v>.</v>
      </c>
      <c r="B6382" s="244" t="str">
        <f t="shared" si="99"/>
        <v/>
      </c>
    </row>
    <row r="6383" spans="1:2" x14ac:dyDescent="0.2">
      <c r="A6383" t="str">
        <f>IF(C6383&amp;G6383&amp;D6383&lt;&gt;'Funnel setup'!$K$3&amp;'Funnel setup'!$K$4&amp;'Funnel setup'!$K$6,".",IF(A6382=".",1,A6382+1))</f>
        <v>.</v>
      </c>
      <c r="B6383" s="244" t="str">
        <f t="shared" si="99"/>
        <v/>
      </c>
    </row>
    <row r="6384" spans="1:2" x14ac:dyDescent="0.2">
      <c r="A6384" t="str">
        <f>IF(C6384&amp;G6384&amp;D6384&lt;&gt;'Funnel setup'!$K$3&amp;'Funnel setup'!$K$4&amp;'Funnel setup'!$K$6,".",IF(A6383=".",1,A6383+1))</f>
        <v>.</v>
      </c>
      <c r="B6384" s="244" t="str">
        <f t="shared" si="99"/>
        <v/>
      </c>
    </row>
    <row r="6385" spans="1:2" x14ac:dyDescent="0.2">
      <c r="A6385" t="str">
        <f>IF(C6385&amp;G6385&amp;D6385&lt;&gt;'Funnel setup'!$K$3&amp;'Funnel setup'!$K$4&amp;'Funnel setup'!$K$6,".",IF(A6384=".",1,A6384+1))</f>
        <v>.</v>
      </c>
      <c r="B6385" s="244" t="str">
        <f t="shared" si="99"/>
        <v/>
      </c>
    </row>
    <row r="6386" spans="1:2" x14ac:dyDescent="0.2">
      <c r="A6386" t="str">
        <f>IF(C6386&amp;G6386&amp;D6386&lt;&gt;'Funnel setup'!$K$3&amp;'Funnel setup'!$K$4&amp;'Funnel setup'!$K$6,".",IF(A6385=".",1,A6385+1))</f>
        <v>.</v>
      </c>
      <c r="B6386" s="244" t="str">
        <f t="shared" si="99"/>
        <v/>
      </c>
    </row>
    <row r="6387" spans="1:2" x14ac:dyDescent="0.2">
      <c r="A6387" t="str">
        <f>IF(C6387&amp;G6387&amp;D6387&lt;&gt;'Funnel setup'!$K$3&amp;'Funnel setup'!$K$4&amp;'Funnel setup'!$K$6,".",IF(A6386=".",1,A6386+1))</f>
        <v>.</v>
      </c>
      <c r="B6387" s="244" t="str">
        <f t="shared" si="99"/>
        <v/>
      </c>
    </row>
    <row r="6388" spans="1:2" x14ac:dyDescent="0.2">
      <c r="A6388" t="str">
        <f>IF(C6388&amp;G6388&amp;D6388&lt;&gt;'Funnel setup'!$K$3&amp;'Funnel setup'!$K$4&amp;'Funnel setup'!$K$6,".",IF(A6387=".",1,A6387+1))</f>
        <v>.</v>
      </c>
      <c r="B6388" s="244" t="str">
        <f t="shared" si="99"/>
        <v/>
      </c>
    </row>
    <row r="6389" spans="1:2" x14ac:dyDescent="0.2">
      <c r="A6389" t="str">
        <f>IF(C6389&amp;G6389&amp;D6389&lt;&gt;'Funnel setup'!$K$3&amp;'Funnel setup'!$K$4&amp;'Funnel setup'!$K$6,".",IF(A6388=".",1,A6388+1))</f>
        <v>.</v>
      </c>
      <c r="B6389" s="244" t="str">
        <f t="shared" si="99"/>
        <v/>
      </c>
    </row>
    <row r="6390" spans="1:2" x14ac:dyDescent="0.2">
      <c r="A6390" t="str">
        <f>IF(C6390&amp;G6390&amp;D6390&lt;&gt;'Funnel setup'!$K$3&amp;'Funnel setup'!$K$4&amp;'Funnel setup'!$K$6,".",IF(A6389=".",1,A6389+1))</f>
        <v>.</v>
      </c>
      <c r="B6390" s="244" t="str">
        <f t="shared" si="99"/>
        <v/>
      </c>
    </row>
    <row r="6391" spans="1:2" x14ac:dyDescent="0.2">
      <c r="A6391" t="str">
        <f>IF(C6391&amp;G6391&amp;D6391&lt;&gt;'Funnel setup'!$K$3&amp;'Funnel setup'!$K$4&amp;'Funnel setup'!$K$6,".",IF(A6390=".",1,A6390+1))</f>
        <v>.</v>
      </c>
      <c r="B6391" s="244" t="str">
        <f t="shared" si="99"/>
        <v/>
      </c>
    </row>
    <row r="6392" spans="1:2" x14ac:dyDescent="0.2">
      <c r="A6392" t="str">
        <f>IF(C6392&amp;G6392&amp;D6392&lt;&gt;'Funnel setup'!$K$3&amp;'Funnel setup'!$K$4&amp;'Funnel setup'!$K$6,".",IF(A6391=".",1,A6391+1))</f>
        <v>.</v>
      </c>
      <c r="B6392" s="244" t="str">
        <f t="shared" si="99"/>
        <v/>
      </c>
    </row>
    <row r="6393" spans="1:2" x14ac:dyDescent="0.2">
      <c r="A6393" t="str">
        <f>IF(C6393&amp;G6393&amp;D6393&lt;&gt;'Funnel setup'!$K$3&amp;'Funnel setup'!$K$4&amp;'Funnel setup'!$K$6,".",IF(A6392=".",1,A6392+1))</f>
        <v>.</v>
      </c>
      <c r="B6393" s="244" t="str">
        <f t="shared" si="99"/>
        <v/>
      </c>
    </row>
    <row r="6394" spans="1:2" x14ac:dyDescent="0.2">
      <c r="A6394" t="str">
        <f>IF(C6394&amp;G6394&amp;D6394&lt;&gt;'Funnel setup'!$K$3&amp;'Funnel setup'!$K$4&amp;'Funnel setup'!$K$6,".",IF(A6393=".",1,A6393+1))</f>
        <v>.</v>
      </c>
      <c r="B6394" s="244" t="str">
        <f t="shared" si="99"/>
        <v/>
      </c>
    </row>
    <row r="6395" spans="1:2" x14ac:dyDescent="0.2">
      <c r="A6395" t="str">
        <f>IF(C6395&amp;G6395&amp;D6395&lt;&gt;'Funnel setup'!$K$3&amp;'Funnel setup'!$K$4&amp;'Funnel setup'!$K$6,".",IF(A6394=".",1,A6394+1))</f>
        <v>.</v>
      </c>
      <c r="B6395" s="244" t="str">
        <f t="shared" si="99"/>
        <v/>
      </c>
    </row>
    <row r="6396" spans="1:2" x14ac:dyDescent="0.2">
      <c r="A6396" t="str">
        <f>IF(C6396&amp;G6396&amp;D6396&lt;&gt;'Funnel setup'!$K$3&amp;'Funnel setup'!$K$4&amp;'Funnel setup'!$K$6,".",IF(A6395=".",1,A6395+1))</f>
        <v>.</v>
      </c>
      <c r="B6396" s="244" t="str">
        <f t="shared" si="99"/>
        <v/>
      </c>
    </row>
    <row r="6397" spans="1:2" x14ac:dyDescent="0.2">
      <c r="A6397" t="str">
        <f>IF(C6397&amp;G6397&amp;D6397&lt;&gt;'Funnel setup'!$K$3&amp;'Funnel setup'!$K$4&amp;'Funnel setup'!$K$6,".",IF(A6396=".",1,A6396+1))</f>
        <v>.</v>
      </c>
      <c r="B6397" s="244" t="str">
        <f t="shared" si="99"/>
        <v/>
      </c>
    </row>
    <row r="6398" spans="1:2" x14ac:dyDescent="0.2">
      <c r="A6398" t="str">
        <f>IF(C6398&amp;G6398&amp;D6398&lt;&gt;'Funnel setup'!$K$3&amp;'Funnel setup'!$K$4&amp;'Funnel setup'!$K$6,".",IF(A6397=".",1,A6397+1))</f>
        <v>.</v>
      </c>
      <c r="B6398" s="244" t="str">
        <f t="shared" si="99"/>
        <v/>
      </c>
    </row>
    <row r="6399" spans="1:2" x14ac:dyDescent="0.2">
      <c r="A6399" t="str">
        <f>IF(C6399&amp;G6399&amp;D6399&lt;&gt;'Funnel setup'!$K$3&amp;'Funnel setup'!$K$4&amp;'Funnel setup'!$K$6,".",IF(A6398=".",1,A6398+1))</f>
        <v>.</v>
      </c>
      <c r="B6399" s="244" t="str">
        <f t="shared" si="99"/>
        <v/>
      </c>
    </row>
    <row r="6400" spans="1:2" x14ac:dyDescent="0.2">
      <c r="A6400" t="str">
        <f>IF(C6400&amp;G6400&amp;D6400&lt;&gt;'Funnel setup'!$K$3&amp;'Funnel setup'!$K$4&amp;'Funnel setup'!$K$6,".",IF(A6399=".",1,A6399+1))</f>
        <v>.</v>
      </c>
      <c r="B6400" s="244" t="str">
        <f t="shared" si="99"/>
        <v/>
      </c>
    </row>
    <row r="6401" spans="1:2" x14ac:dyDescent="0.2">
      <c r="A6401" t="str">
        <f>IF(C6401&amp;G6401&amp;D6401&lt;&gt;'Funnel setup'!$K$3&amp;'Funnel setup'!$K$4&amp;'Funnel setup'!$K$6,".",IF(A6400=".",1,A6400+1))</f>
        <v>.</v>
      </c>
      <c r="B6401" s="244" t="str">
        <f t="shared" si="99"/>
        <v/>
      </c>
    </row>
    <row r="6402" spans="1:2" x14ac:dyDescent="0.2">
      <c r="A6402" t="str">
        <f>IF(C6402&amp;G6402&amp;D6402&lt;&gt;'Funnel setup'!$K$3&amp;'Funnel setup'!$K$4&amp;'Funnel setup'!$K$6,".",IF(A6401=".",1,A6401+1))</f>
        <v>.</v>
      </c>
      <c r="B6402" s="244" t="str">
        <f t="shared" ref="B6402:B6465" si="100">C6402&amp;D6402&amp;F6402&amp;G6402</f>
        <v/>
      </c>
    </row>
    <row r="6403" spans="1:2" x14ac:dyDescent="0.2">
      <c r="A6403" t="str">
        <f>IF(C6403&amp;G6403&amp;D6403&lt;&gt;'Funnel setup'!$K$3&amp;'Funnel setup'!$K$4&amp;'Funnel setup'!$K$6,".",IF(A6402=".",1,A6402+1))</f>
        <v>.</v>
      </c>
      <c r="B6403" s="244" t="str">
        <f t="shared" si="100"/>
        <v/>
      </c>
    </row>
    <row r="6404" spans="1:2" x14ac:dyDescent="0.2">
      <c r="A6404" t="str">
        <f>IF(C6404&amp;G6404&amp;D6404&lt;&gt;'Funnel setup'!$K$3&amp;'Funnel setup'!$K$4&amp;'Funnel setup'!$K$6,".",IF(A6403=".",1,A6403+1))</f>
        <v>.</v>
      </c>
      <c r="B6404" s="244" t="str">
        <f t="shared" si="100"/>
        <v/>
      </c>
    </row>
    <row r="6405" spans="1:2" x14ac:dyDescent="0.2">
      <c r="A6405" t="str">
        <f>IF(C6405&amp;G6405&amp;D6405&lt;&gt;'Funnel setup'!$K$3&amp;'Funnel setup'!$K$4&amp;'Funnel setup'!$K$6,".",IF(A6404=".",1,A6404+1))</f>
        <v>.</v>
      </c>
      <c r="B6405" s="244" t="str">
        <f t="shared" si="100"/>
        <v/>
      </c>
    </row>
    <row r="6406" spans="1:2" x14ac:dyDescent="0.2">
      <c r="A6406" t="str">
        <f>IF(C6406&amp;G6406&amp;D6406&lt;&gt;'Funnel setup'!$K$3&amp;'Funnel setup'!$K$4&amp;'Funnel setup'!$K$6,".",IF(A6405=".",1,A6405+1))</f>
        <v>.</v>
      </c>
      <c r="B6406" s="244" t="str">
        <f t="shared" si="100"/>
        <v/>
      </c>
    </row>
    <row r="6407" spans="1:2" x14ac:dyDescent="0.2">
      <c r="A6407" t="str">
        <f>IF(C6407&amp;G6407&amp;D6407&lt;&gt;'Funnel setup'!$K$3&amp;'Funnel setup'!$K$4&amp;'Funnel setup'!$K$6,".",IF(A6406=".",1,A6406+1))</f>
        <v>.</v>
      </c>
      <c r="B6407" s="244" t="str">
        <f t="shared" si="100"/>
        <v/>
      </c>
    </row>
    <row r="6408" spans="1:2" x14ac:dyDescent="0.2">
      <c r="A6408" t="str">
        <f>IF(C6408&amp;G6408&amp;D6408&lt;&gt;'Funnel setup'!$K$3&amp;'Funnel setup'!$K$4&amp;'Funnel setup'!$K$6,".",IF(A6407=".",1,A6407+1))</f>
        <v>.</v>
      </c>
      <c r="B6408" s="244" t="str">
        <f t="shared" si="100"/>
        <v/>
      </c>
    </row>
    <row r="6409" spans="1:2" x14ac:dyDescent="0.2">
      <c r="A6409" t="str">
        <f>IF(C6409&amp;G6409&amp;D6409&lt;&gt;'Funnel setup'!$K$3&amp;'Funnel setup'!$K$4&amp;'Funnel setup'!$K$6,".",IF(A6408=".",1,A6408+1))</f>
        <v>.</v>
      </c>
      <c r="B6409" s="244" t="str">
        <f t="shared" si="100"/>
        <v/>
      </c>
    </row>
    <row r="6410" spans="1:2" x14ac:dyDescent="0.2">
      <c r="A6410" t="str">
        <f>IF(C6410&amp;G6410&amp;D6410&lt;&gt;'Funnel setup'!$K$3&amp;'Funnel setup'!$K$4&amp;'Funnel setup'!$K$6,".",IF(A6409=".",1,A6409+1))</f>
        <v>.</v>
      </c>
      <c r="B6410" s="244" t="str">
        <f t="shared" si="100"/>
        <v/>
      </c>
    </row>
    <row r="6411" spans="1:2" x14ac:dyDescent="0.2">
      <c r="A6411" t="str">
        <f>IF(C6411&amp;G6411&amp;D6411&lt;&gt;'Funnel setup'!$K$3&amp;'Funnel setup'!$K$4&amp;'Funnel setup'!$K$6,".",IF(A6410=".",1,A6410+1))</f>
        <v>.</v>
      </c>
      <c r="B6411" s="244" t="str">
        <f t="shared" si="100"/>
        <v/>
      </c>
    </row>
    <row r="6412" spans="1:2" x14ac:dyDescent="0.2">
      <c r="A6412" t="str">
        <f>IF(C6412&amp;G6412&amp;D6412&lt;&gt;'Funnel setup'!$K$3&amp;'Funnel setup'!$K$4&amp;'Funnel setup'!$K$6,".",IF(A6411=".",1,A6411+1))</f>
        <v>.</v>
      </c>
      <c r="B6412" s="244" t="str">
        <f t="shared" si="100"/>
        <v/>
      </c>
    </row>
    <row r="6413" spans="1:2" x14ac:dyDescent="0.2">
      <c r="A6413" t="str">
        <f>IF(C6413&amp;G6413&amp;D6413&lt;&gt;'Funnel setup'!$K$3&amp;'Funnel setup'!$K$4&amp;'Funnel setup'!$K$6,".",IF(A6412=".",1,A6412+1))</f>
        <v>.</v>
      </c>
      <c r="B6413" s="244" t="str">
        <f t="shared" si="100"/>
        <v/>
      </c>
    </row>
    <row r="6414" spans="1:2" x14ac:dyDescent="0.2">
      <c r="A6414" t="str">
        <f>IF(C6414&amp;G6414&amp;D6414&lt;&gt;'Funnel setup'!$K$3&amp;'Funnel setup'!$K$4&amp;'Funnel setup'!$K$6,".",IF(A6413=".",1,A6413+1))</f>
        <v>.</v>
      </c>
      <c r="B6414" s="244" t="str">
        <f t="shared" si="100"/>
        <v/>
      </c>
    </row>
    <row r="6415" spans="1:2" x14ac:dyDescent="0.2">
      <c r="A6415" t="str">
        <f>IF(C6415&amp;G6415&amp;D6415&lt;&gt;'Funnel setup'!$K$3&amp;'Funnel setup'!$K$4&amp;'Funnel setup'!$K$6,".",IF(A6414=".",1,A6414+1))</f>
        <v>.</v>
      </c>
      <c r="B6415" s="244" t="str">
        <f t="shared" si="100"/>
        <v/>
      </c>
    </row>
    <row r="6416" spans="1:2" x14ac:dyDescent="0.2">
      <c r="A6416" t="str">
        <f>IF(C6416&amp;G6416&amp;D6416&lt;&gt;'Funnel setup'!$K$3&amp;'Funnel setup'!$K$4&amp;'Funnel setup'!$K$6,".",IF(A6415=".",1,A6415+1))</f>
        <v>.</v>
      </c>
      <c r="B6416" s="244" t="str">
        <f t="shared" si="100"/>
        <v/>
      </c>
    </row>
    <row r="6417" spans="1:2" x14ac:dyDescent="0.2">
      <c r="A6417" t="str">
        <f>IF(C6417&amp;G6417&amp;D6417&lt;&gt;'Funnel setup'!$K$3&amp;'Funnel setup'!$K$4&amp;'Funnel setup'!$K$6,".",IF(A6416=".",1,A6416+1))</f>
        <v>.</v>
      </c>
      <c r="B6417" s="244" t="str">
        <f t="shared" si="100"/>
        <v/>
      </c>
    </row>
    <row r="6418" spans="1:2" x14ac:dyDescent="0.2">
      <c r="A6418" t="str">
        <f>IF(C6418&amp;G6418&amp;D6418&lt;&gt;'Funnel setup'!$K$3&amp;'Funnel setup'!$K$4&amp;'Funnel setup'!$K$6,".",IF(A6417=".",1,A6417+1))</f>
        <v>.</v>
      </c>
      <c r="B6418" s="244" t="str">
        <f t="shared" si="100"/>
        <v/>
      </c>
    </row>
    <row r="6419" spans="1:2" x14ac:dyDescent="0.2">
      <c r="A6419" t="str">
        <f>IF(C6419&amp;G6419&amp;D6419&lt;&gt;'Funnel setup'!$K$3&amp;'Funnel setup'!$K$4&amp;'Funnel setup'!$K$6,".",IF(A6418=".",1,A6418+1))</f>
        <v>.</v>
      </c>
      <c r="B6419" s="244" t="str">
        <f t="shared" si="100"/>
        <v/>
      </c>
    </row>
    <row r="6420" spans="1:2" x14ac:dyDescent="0.2">
      <c r="A6420" t="str">
        <f>IF(C6420&amp;G6420&amp;D6420&lt;&gt;'Funnel setup'!$K$3&amp;'Funnel setup'!$K$4&amp;'Funnel setup'!$K$6,".",IF(A6419=".",1,A6419+1))</f>
        <v>.</v>
      </c>
      <c r="B6420" s="244" t="str">
        <f t="shared" si="100"/>
        <v/>
      </c>
    </row>
    <row r="6421" spans="1:2" x14ac:dyDescent="0.2">
      <c r="A6421" t="str">
        <f>IF(C6421&amp;G6421&amp;D6421&lt;&gt;'Funnel setup'!$K$3&amp;'Funnel setup'!$K$4&amp;'Funnel setup'!$K$6,".",IF(A6420=".",1,A6420+1))</f>
        <v>.</v>
      </c>
      <c r="B6421" s="244" t="str">
        <f t="shared" si="100"/>
        <v/>
      </c>
    </row>
    <row r="6422" spans="1:2" x14ac:dyDescent="0.2">
      <c r="A6422" t="str">
        <f>IF(C6422&amp;G6422&amp;D6422&lt;&gt;'Funnel setup'!$K$3&amp;'Funnel setup'!$K$4&amp;'Funnel setup'!$K$6,".",IF(A6421=".",1,A6421+1))</f>
        <v>.</v>
      </c>
      <c r="B6422" s="244" t="str">
        <f t="shared" si="100"/>
        <v/>
      </c>
    </row>
    <row r="6423" spans="1:2" x14ac:dyDescent="0.2">
      <c r="A6423" t="str">
        <f>IF(C6423&amp;G6423&amp;D6423&lt;&gt;'Funnel setup'!$K$3&amp;'Funnel setup'!$K$4&amp;'Funnel setup'!$K$6,".",IF(A6422=".",1,A6422+1))</f>
        <v>.</v>
      </c>
      <c r="B6423" s="244" t="str">
        <f t="shared" si="100"/>
        <v/>
      </c>
    </row>
    <row r="6424" spans="1:2" x14ac:dyDescent="0.2">
      <c r="A6424" t="str">
        <f>IF(C6424&amp;G6424&amp;D6424&lt;&gt;'Funnel setup'!$K$3&amp;'Funnel setup'!$K$4&amp;'Funnel setup'!$K$6,".",IF(A6423=".",1,A6423+1))</f>
        <v>.</v>
      </c>
      <c r="B6424" s="244" t="str">
        <f t="shared" si="100"/>
        <v/>
      </c>
    </row>
    <row r="6425" spans="1:2" x14ac:dyDescent="0.2">
      <c r="A6425" t="str">
        <f>IF(C6425&amp;G6425&amp;D6425&lt;&gt;'Funnel setup'!$K$3&amp;'Funnel setup'!$K$4&amp;'Funnel setup'!$K$6,".",IF(A6424=".",1,A6424+1))</f>
        <v>.</v>
      </c>
      <c r="B6425" s="244" t="str">
        <f t="shared" si="100"/>
        <v/>
      </c>
    </row>
    <row r="6426" spans="1:2" x14ac:dyDescent="0.2">
      <c r="A6426" t="str">
        <f>IF(C6426&amp;G6426&amp;D6426&lt;&gt;'Funnel setup'!$K$3&amp;'Funnel setup'!$K$4&amp;'Funnel setup'!$K$6,".",IF(A6425=".",1,A6425+1))</f>
        <v>.</v>
      </c>
      <c r="B6426" s="244" t="str">
        <f t="shared" si="100"/>
        <v/>
      </c>
    </row>
    <row r="6427" spans="1:2" x14ac:dyDescent="0.2">
      <c r="A6427" t="str">
        <f>IF(C6427&amp;G6427&amp;D6427&lt;&gt;'Funnel setup'!$K$3&amp;'Funnel setup'!$K$4&amp;'Funnel setup'!$K$6,".",IF(A6426=".",1,A6426+1))</f>
        <v>.</v>
      </c>
      <c r="B6427" s="244" t="str">
        <f t="shared" si="100"/>
        <v/>
      </c>
    </row>
    <row r="6428" spans="1:2" x14ac:dyDescent="0.2">
      <c r="A6428" t="str">
        <f>IF(C6428&amp;G6428&amp;D6428&lt;&gt;'Funnel setup'!$K$3&amp;'Funnel setup'!$K$4&amp;'Funnel setup'!$K$6,".",IF(A6427=".",1,A6427+1))</f>
        <v>.</v>
      </c>
      <c r="B6428" s="244" t="str">
        <f t="shared" si="100"/>
        <v/>
      </c>
    </row>
    <row r="6429" spans="1:2" x14ac:dyDescent="0.2">
      <c r="A6429" t="str">
        <f>IF(C6429&amp;G6429&amp;D6429&lt;&gt;'Funnel setup'!$K$3&amp;'Funnel setup'!$K$4&amp;'Funnel setup'!$K$6,".",IF(A6428=".",1,A6428+1))</f>
        <v>.</v>
      </c>
      <c r="B6429" s="244" t="str">
        <f t="shared" si="100"/>
        <v/>
      </c>
    </row>
    <row r="6430" spans="1:2" x14ac:dyDescent="0.2">
      <c r="A6430" t="str">
        <f>IF(C6430&amp;G6430&amp;D6430&lt;&gt;'Funnel setup'!$K$3&amp;'Funnel setup'!$K$4&amp;'Funnel setup'!$K$6,".",IF(A6429=".",1,A6429+1))</f>
        <v>.</v>
      </c>
      <c r="B6430" s="244" t="str">
        <f t="shared" si="100"/>
        <v/>
      </c>
    </row>
    <row r="6431" spans="1:2" x14ac:dyDescent="0.2">
      <c r="A6431" t="str">
        <f>IF(C6431&amp;G6431&amp;D6431&lt;&gt;'Funnel setup'!$K$3&amp;'Funnel setup'!$K$4&amp;'Funnel setup'!$K$6,".",IF(A6430=".",1,A6430+1))</f>
        <v>.</v>
      </c>
      <c r="B6431" s="244" t="str">
        <f t="shared" si="100"/>
        <v/>
      </c>
    </row>
    <row r="6432" spans="1:2" x14ac:dyDescent="0.2">
      <c r="A6432" t="str">
        <f>IF(C6432&amp;G6432&amp;D6432&lt;&gt;'Funnel setup'!$K$3&amp;'Funnel setup'!$K$4&amp;'Funnel setup'!$K$6,".",IF(A6431=".",1,A6431+1))</f>
        <v>.</v>
      </c>
      <c r="B6432" s="244" t="str">
        <f t="shared" si="100"/>
        <v/>
      </c>
    </row>
    <row r="6433" spans="1:2" x14ac:dyDescent="0.2">
      <c r="A6433" t="str">
        <f>IF(C6433&amp;G6433&amp;D6433&lt;&gt;'Funnel setup'!$K$3&amp;'Funnel setup'!$K$4&amp;'Funnel setup'!$K$6,".",IF(A6432=".",1,A6432+1))</f>
        <v>.</v>
      </c>
      <c r="B6433" s="244" t="str">
        <f t="shared" si="100"/>
        <v/>
      </c>
    </row>
    <row r="6434" spans="1:2" x14ac:dyDescent="0.2">
      <c r="A6434" t="str">
        <f>IF(C6434&amp;G6434&amp;D6434&lt;&gt;'Funnel setup'!$K$3&amp;'Funnel setup'!$K$4&amp;'Funnel setup'!$K$6,".",IF(A6433=".",1,A6433+1))</f>
        <v>.</v>
      </c>
      <c r="B6434" s="244" t="str">
        <f t="shared" si="100"/>
        <v/>
      </c>
    </row>
    <row r="6435" spans="1:2" x14ac:dyDescent="0.2">
      <c r="A6435" t="str">
        <f>IF(C6435&amp;G6435&amp;D6435&lt;&gt;'Funnel setup'!$K$3&amp;'Funnel setup'!$K$4&amp;'Funnel setup'!$K$6,".",IF(A6434=".",1,A6434+1))</f>
        <v>.</v>
      </c>
      <c r="B6435" s="244" t="str">
        <f t="shared" si="100"/>
        <v/>
      </c>
    </row>
    <row r="6436" spans="1:2" x14ac:dyDescent="0.2">
      <c r="A6436" t="str">
        <f>IF(C6436&amp;G6436&amp;D6436&lt;&gt;'Funnel setup'!$K$3&amp;'Funnel setup'!$K$4&amp;'Funnel setup'!$K$6,".",IF(A6435=".",1,A6435+1))</f>
        <v>.</v>
      </c>
      <c r="B6436" s="244" t="str">
        <f t="shared" si="100"/>
        <v/>
      </c>
    </row>
    <row r="6437" spans="1:2" x14ac:dyDescent="0.2">
      <c r="A6437" t="str">
        <f>IF(C6437&amp;G6437&amp;D6437&lt;&gt;'Funnel setup'!$K$3&amp;'Funnel setup'!$K$4&amp;'Funnel setup'!$K$6,".",IF(A6436=".",1,A6436+1))</f>
        <v>.</v>
      </c>
      <c r="B6437" s="244" t="str">
        <f t="shared" si="100"/>
        <v/>
      </c>
    </row>
    <row r="6438" spans="1:2" x14ac:dyDescent="0.2">
      <c r="A6438" t="str">
        <f>IF(C6438&amp;G6438&amp;D6438&lt;&gt;'Funnel setup'!$K$3&amp;'Funnel setup'!$K$4&amp;'Funnel setup'!$K$6,".",IF(A6437=".",1,A6437+1))</f>
        <v>.</v>
      </c>
      <c r="B6438" s="244" t="str">
        <f t="shared" si="100"/>
        <v/>
      </c>
    </row>
    <row r="6439" spans="1:2" x14ac:dyDescent="0.2">
      <c r="A6439" t="str">
        <f>IF(C6439&amp;G6439&amp;D6439&lt;&gt;'Funnel setup'!$K$3&amp;'Funnel setup'!$K$4&amp;'Funnel setup'!$K$6,".",IF(A6438=".",1,A6438+1))</f>
        <v>.</v>
      </c>
      <c r="B6439" s="244" t="str">
        <f t="shared" si="100"/>
        <v/>
      </c>
    </row>
    <row r="6440" spans="1:2" x14ac:dyDescent="0.2">
      <c r="A6440" t="str">
        <f>IF(C6440&amp;G6440&amp;D6440&lt;&gt;'Funnel setup'!$K$3&amp;'Funnel setup'!$K$4&amp;'Funnel setup'!$K$6,".",IF(A6439=".",1,A6439+1))</f>
        <v>.</v>
      </c>
      <c r="B6440" s="244" t="str">
        <f t="shared" si="100"/>
        <v/>
      </c>
    </row>
    <row r="6441" spans="1:2" x14ac:dyDescent="0.2">
      <c r="A6441" t="str">
        <f>IF(C6441&amp;G6441&amp;D6441&lt;&gt;'Funnel setup'!$K$3&amp;'Funnel setup'!$K$4&amp;'Funnel setup'!$K$6,".",IF(A6440=".",1,A6440+1))</f>
        <v>.</v>
      </c>
      <c r="B6441" s="244" t="str">
        <f t="shared" si="100"/>
        <v/>
      </c>
    </row>
    <row r="6442" spans="1:2" x14ac:dyDescent="0.2">
      <c r="A6442" t="str">
        <f>IF(C6442&amp;G6442&amp;D6442&lt;&gt;'Funnel setup'!$K$3&amp;'Funnel setup'!$K$4&amp;'Funnel setup'!$K$6,".",IF(A6441=".",1,A6441+1))</f>
        <v>.</v>
      </c>
      <c r="B6442" s="244" t="str">
        <f t="shared" si="100"/>
        <v/>
      </c>
    </row>
    <row r="6443" spans="1:2" x14ac:dyDescent="0.2">
      <c r="A6443" t="str">
        <f>IF(C6443&amp;G6443&amp;D6443&lt;&gt;'Funnel setup'!$K$3&amp;'Funnel setup'!$K$4&amp;'Funnel setup'!$K$6,".",IF(A6442=".",1,A6442+1))</f>
        <v>.</v>
      </c>
      <c r="B6443" s="244" t="str">
        <f t="shared" si="100"/>
        <v/>
      </c>
    </row>
    <row r="6444" spans="1:2" x14ac:dyDescent="0.2">
      <c r="A6444" t="str">
        <f>IF(C6444&amp;G6444&amp;D6444&lt;&gt;'Funnel setup'!$K$3&amp;'Funnel setup'!$K$4&amp;'Funnel setup'!$K$6,".",IF(A6443=".",1,A6443+1))</f>
        <v>.</v>
      </c>
      <c r="B6444" s="244" t="str">
        <f t="shared" si="100"/>
        <v/>
      </c>
    </row>
    <row r="6445" spans="1:2" x14ac:dyDescent="0.2">
      <c r="A6445" t="str">
        <f>IF(C6445&amp;G6445&amp;D6445&lt;&gt;'Funnel setup'!$K$3&amp;'Funnel setup'!$K$4&amp;'Funnel setup'!$K$6,".",IF(A6444=".",1,A6444+1))</f>
        <v>.</v>
      </c>
      <c r="B6445" s="244" t="str">
        <f t="shared" si="100"/>
        <v/>
      </c>
    </row>
    <row r="6446" spans="1:2" x14ac:dyDescent="0.2">
      <c r="A6446" t="str">
        <f>IF(C6446&amp;G6446&amp;D6446&lt;&gt;'Funnel setup'!$K$3&amp;'Funnel setup'!$K$4&amp;'Funnel setup'!$K$6,".",IF(A6445=".",1,A6445+1))</f>
        <v>.</v>
      </c>
      <c r="B6446" s="244" t="str">
        <f t="shared" si="100"/>
        <v/>
      </c>
    </row>
    <row r="6447" spans="1:2" x14ac:dyDescent="0.2">
      <c r="A6447" t="str">
        <f>IF(C6447&amp;G6447&amp;D6447&lt;&gt;'Funnel setup'!$K$3&amp;'Funnel setup'!$K$4&amp;'Funnel setup'!$K$6,".",IF(A6446=".",1,A6446+1))</f>
        <v>.</v>
      </c>
      <c r="B6447" s="244" t="str">
        <f t="shared" si="100"/>
        <v/>
      </c>
    </row>
    <row r="6448" spans="1:2" x14ac:dyDescent="0.2">
      <c r="A6448" t="str">
        <f>IF(C6448&amp;G6448&amp;D6448&lt;&gt;'Funnel setup'!$K$3&amp;'Funnel setup'!$K$4&amp;'Funnel setup'!$K$6,".",IF(A6447=".",1,A6447+1))</f>
        <v>.</v>
      </c>
      <c r="B6448" s="244" t="str">
        <f t="shared" si="100"/>
        <v/>
      </c>
    </row>
    <row r="6449" spans="1:2" x14ac:dyDescent="0.2">
      <c r="A6449" t="str">
        <f>IF(C6449&amp;G6449&amp;D6449&lt;&gt;'Funnel setup'!$K$3&amp;'Funnel setup'!$K$4&amp;'Funnel setup'!$K$6,".",IF(A6448=".",1,A6448+1))</f>
        <v>.</v>
      </c>
      <c r="B6449" s="244" t="str">
        <f t="shared" si="100"/>
        <v/>
      </c>
    </row>
    <row r="6450" spans="1:2" x14ac:dyDescent="0.2">
      <c r="A6450" t="str">
        <f>IF(C6450&amp;G6450&amp;D6450&lt;&gt;'Funnel setup'!$K$3&amp;'Funnel setup'!$K$4&amp;'Funnel setup'!$K$6,".",IF(A6449=".",1,A6449+1))</f>
        <v>.</v>
      </c>
      <c r="B6450" s="244" t="str">
        <f t="shared" si="100"/>
        <v/>
      </c>
    </row>
    <row r="6451" spans="1:2" x14ac:dyDescent="0.2">
      <c r="A6451" t="str">
        <f>IF(C6451&amp;G6451&amp;D6451&lt;&gt;'Funnel setup'!$K$3&amp;'Funnel setup'!$K$4&amp;'Funnel setup'!$K$6,".",IF(A6450=".",1,A6450+1))</f>
        <v>.</v>
      </c>
      <c r="B6451" s="244" t="str">
        <f t="shared" si="100"/>
        <v/>
      </c>
    </row>
    <row r="6452" spans="1:2" x14ac:dyDescent="0.2">
      <c r="A6452" t="str">
        <f>IF(C6452&amp;G6452&amp;D6452&lt;&gt;'Funnel setup'!$K$3&amp;'Funnel setup'!$K$4&amp;'Funnel setup'!$K$6,".",IF(A6451=".",1,A6451+1))</f>
        <v>.</v>
      </c>
      <c r="B6452" s="244" t="str">
        <f t="shared" si="100"/>
        <v/>
      </c>
    </row>
    <row r="6453" spans="1:2" x14ac:dyDescent="0.2">
      <c r="A6453" t="str">
        <f>IF(C6453&amp;G6453&amp;D6453&lt;&gt;'Funnel setup'!$K$3&amp;'Funnel setup'!$K$4&amp;'Funnel setup'!$K$6,".",IF(A6452=".",1,A6452+1))</f>
        <v>.</v>
      </c>
      <c r="B6453" s="244" t="str">
        <f t="shared" si="100"/>
        <v/>
      </c>
    </row>
    <row r="6454" spans="1:2" x14ac:dyDescent="0.2">
      <c r="A6454" t="str">
        <f>IF(C6454&amp;G6454&amp;D6454&lt;&gt;'Funnel setup'!$K$3&amp;'Funnel setup'!$K$4&amp;'Funnel setup'!$K$6,".",IF(A6453=".",1,A6453+1))</f>
        <v>.</v>
      </c>
      <c r="B6454" s="244" t="str">
        <f t="shared" si="100"/>
        <v/>
      </c>
    </row>
    <row r="6455" spans="1:2" x14ac:dyDescent="0.2">
      <c r="A6455" t="str">
        <f>IF(C6455&amp;G6455&amp;D6455&lt;&gt;'Funnel setup'!$K$3&amp;'Funnel setup'!$K$4&amp;'Funnel setup'!$K$6,".",IF(A6454=".",1,A6454+1))</f>
        <v>.</v>
      </c>
      <c r="B6455" s="244" t="str">
        <f t="shared" si="100"/>
        <v/>
      </c>
    </row>
    <row r="6456" spans="1:2" x14ac:dyDescent="0.2">
      <c r="A6456" t="str">
        <f>IF(C6456&amp;G6456&amp;D6456&lt;&gt;'Funnel setup'!$K$3&amp;'Funnel setup'!$K$4&amp;'Funnel setup'!$K$6,".",IF(A6455=".",1,A6455+1))</f>
        <v>.</v>
      </c>
      <c r="B6456" s="244" t="str">
        <f t="shared" si="100"/>
        <v/>
      </c>
    </row>
    <row r="6457" spans="1:2" x14ac:dyDescent="0.2">
      <c r="A6457" t="str">
        <f>IF(C6457&amp;G6457&amp;D6457&lt;&gt;'Funnel setup'!$K$3&amp;'Funnel setup'!$K$4&amp;'Funnel setup'!$K$6,".",IF(A6456=".",1,A6456+1))</f>
        <v>.</v>
      </c>
      <c r="B6457" s="244" t="str">
        <f t="shared" si="100"/>
        <v/>
      </c>
    </row>
    <row r="6458" spans="1:2" x14ac:dyDescent="0.2">
      <c r="A6458" t="str">
        <f>IF(C6458&amp;G6458&amp;D6458&lt;&gt;'Funnel setup'!$K$3&amp;'Funnel setup'!$K$4&amp;'Funnel setup'!$K$6,".",IF(A6457=".",1,A6457+1))</f>
        <v>.</v>
      </c>
      <c r="B6458" s="244" t="str">
        <f t="shared" si="100"/>
        <v/>
      </c>
    </row>
    <row r="6459" spans="1:2" x14ac:dyDescent="0.2">
      <c r="A6459" t="str">
        <f>IF(C6459&amp;G6459&amp;D6459&lt;&gt;'Funnel setup'!$K$3&amp;'Funnel setup'!$K$4&amp;'Funnel setup'!$K$6,".",IF(A6458=".",1,A6458+1))</f>
        <v>.</v>
      </c>
      <c r="B6459" s="244" t="str">
        <f t="shared" si="100"/>
        <v/>
      </c>
    </row>
    <row r="6460" spans="1:2" x14ac:dyDescent="0.2">
      <c r="A6460" t="str">
        <f>IF(C6460&amp;G6460&amp;D6460&lt;&gt;'Funnel setup'!$K$3&amp;'Funnel setup'!$K$4&amp;'Funnel setup'!$K$6,".",IF(A6459=".",1,A6459+1))</f>
        <v>.</v>
      </c>
      <c r="B6460" s="244" t="str">
        <f t="shared" si="100"/>
        <v/>
      </c>
    </row>
    <row r="6461" spans="1:2" x14ac:dyDescent="0.2">
      <c r="A6461" t="str">
        <f>IF(C6461&amp;G6461&amp;D6461&lt;&gt;'Funnel setup'!$K$3&amp;'Funnel setup'!$K$4&amp;'Funnel setup'!$K$6,".",IF(A6460=".",1,A6460+1))</f>
        <v>.</v>
      </c>
      <c r="B6461" s="244" t="str">
        <f t="shared" si="100"/>
        <v/>
      </c>
    </row>
    <row r="6462" spans="1:2" x14ac:dyDescent="0.2">
      <c r="A6462" t="str">
        <f>IF(C6462&amp;G6462&amp;D6462&lt;&gt;'Funnel setup'!$K$3&amp;'Funnel setup'!$K$4&amp;'Funnel setup'!$K$6,".",IF(A6461=".",1,A6461+1))</f>
        <v>.</v>
      </c>
      <c r="B6462" s="244" t="str">
        <f t="shared" si="100"/>
        <v/>
      </c>
    </row>
    <row r="6463" spans="1:2" x14ac:dyDescent="0.2">
      <c r="A6463" t="str">
        <f>IF(C6463&amp;G6463&amp;D6463&lt;&gt;'Funnel setup'!$K$3&amp;'Funnel setup'!$K$4&amp;'Funnel setup'!$K$6,".",IF(A6462=".",1,A6462+1))</f>
        <v>.</v>
      </c>
      <c r="B6463" s="244" t="str">
        <f t="shared" si="100"/>
        <v/>
      </c>
    </row>
    <row r="6464" spans="1:2" x14ac:dyDescent="0.2">
      <c r="A6464" t="str">
        <f>IF(C6464&amp;G6464&amp;D6464&lt;&gt;'Funnel setup'!$K$3&amp;'Funnel setup'!$K$4&amp;'Funnel setup'!$K$6,".",IF(A6463=".",1,A6463+1))</f>
        <v>.</v>
      </c>
      <c r="B6464" s="244" t="str">
        <f t="shared" si="100"/>
        <v/>
      </c>
    </row>
    <row r="6465" spans="1:2" x14ac:dyDescent="0.2">
      <c r="A6465" t="str">
        <f>IF(C6465&amp;G6465&amp;D6465&lt;&gt;'Funnel setup'!$K$3&amp;'Funnel setup'!$K$4&amp;'Funnel setup'!$K$6,".",IF(A6464=".",1,A6464+1))</f>
        <v>.</v>
      </c>
      <c r="B6465" s="244" t="str">
        <f t="shared" si="100"/>
        <v/>
      </c>
    </row>
    <row r="6466" spans="1:2" x14ac:dyDescent="0.2">
      <c r="A6466" t="str">
        <f>IF(C6466&amp;G6466&amp;D6466&lt;&gt;'Funnel setup'!$K$3&amp;'Funnel setup'!$K$4&amp;'Funnel setup'!$K$6,".",IF(A6465=".",1,A6465+1))</f>
        <v>.</v>
      </c>
      <c r="B6466" s="244" t="str">
        <f t="shared" ref="B6466:B6529" si="101">C6466&amp;D6466&amp;F6466&amp;G6466</f>
        <v/>
      </c>
    </row>
    <row r="6467" spans="1:2" x14ac:dyDescent="0.2">
      <c r="A6467" t="str">
        <f>IF(C6467&amp;G6467&amp;D6467&lt;&gt;'Funnel setup'!$K$3&amp;'Funnel setup'!$K$4&amp;'Funnel setup'!$K$6,".",IF(A6466=".",1,A6466+1))</f>
        <v>.</v>
      </c>
      <c r="B6467" s="244" t="str">
        <f t="shared" si="101"/>
        <v/>
      </c>
    </row>
    <row r="6468" spans="1:2" x14ac:dyDescent="0.2">
      <c r="A6468" t="str">
        <f>IF(C6468&amp;G6468&amp;D6468&lt;&gt;'Funnel setup'!$K$3&amp;'Funnel setup'!$K$4&amp;'Funnel setup'!$K$6,".",IF(A6467=".",1,A6467+1))</f>
        <v>.</v>
      </c>
      <c r="B6468" s="244" t="str">
        <f t="shared" si="101"/>
        <v/>
      </c>
    </row>
    <row r="6469" spans="1:2" x14ac:dyDescent="0.2">
      <c r="A6469" t="str">
        <f>IF(C6469&amp;G6469&amp;D6469&lt;&gt;'Funnel setup'!$K$3&amp;'Funnel setup'!$K$4&amp;'Funnel setup'!$K$6,".",IF(A6468=".",1,A6468+1))</f>
        <v>.</v>
      </c>
      <c r="B6469" s="244" t="str">
        <f t="shared" si="101"/>
        <v/>
      </c>
    </row>
    <row r="6470" spans="1:2" x14ac:dyDescent="0.2">
      <c r="A6470" t="str">
        <f>IF(C6470&amp;G6470&amp;D6470&lt;&gt;'Funnel setup'!$K$3&amp;'Funnel setup'!$K$4&amp;'Funnel setup'!$K$6,".",IF(A6469=".",1,A6469+1))</f>
        <v>.</v>
      </c>
      <c r="B6470" s="244" t="str">
        <f t="shared" si="101"/>
        <v/>
      </c>
    </row>
    <row r="6471" spans="1:2" x14ac:dyDescent="0.2">
      <c r="A6471" t="str">
        <f>IF(C6471&amp;G6471&amp;D6471&lt;&gt;'Funnel setup'!$K$3&amp;'Funnel setup'!$K$4&amp;'Funnel setup'!$K$6,".",IF(A6470=".",1,A6470+1))</f>
        <v>.</v>
      </c>
      <c r="B6471" s="244" t="str">
        <f t="shared" si="101"/>
        <v/>
      </c>
    </row>
    <row r="6472" spans="1:2" x14ac:dyDescent="0.2">
      <c r="A6472" t="str">
        <f>IF(C6472&amp;G6472&amp;D6472&lt;&gt;'Funnel setup'!$K$3&amp;'Funnel setup'!$K$4&amp;'Funnel setup'!$K$6,".",IF(A6471=".",1,A6471+1))</f>
        <v>.</v>
      </c>
      <c r="B6472" s="244" t="str">
        <f t="shared" si="101"/>
        <v/>
      </c>
    </row>
    <row r="6473" spans="1:2" x14ac:dyDescent="0.2">
      <c r="A6473" t="str">
        <f>IF(C6473&amp;G6473&amp;D6473&lt;&gt;'Funnel setup'!$K$3&amp;'Funnel setup'!$K$4&amp;'Funnel setup'!$K$6,".",IF(A6472=".",1,A6472+1))</f>
        <v>.</v>
      </c>
      <c r="B6473" s="244" t="str">
        <f t="shared" si="101"/>
        <v/>
      </c>
    </row>
    <row r="6474" spans="1:2" x14ac:dyDescent="0.2">
      <c r="A6474" t="str">
        <f>IF(C6474&amp;G6474&amp;D6474&lt;&gt;'Funnel setup'!$K$3&amp;'Funnel setup'!$K$4&amp;'Funnel setup'!$K$6,".",IF(A6473=".",1,A6473+1))</f>
        <v>.</v>
      </c>
      <c r="B6474" s="244" t="str">
        <f t="shared" si="101"/>
        <v/>
      </c>
    </row>
    <row r="6475" spans="1:2" x14ac:dyDescent="0.2">
      <c r="A6475" t="str">
        <f>IF(C6475&amp;G6475&amp;D6475&lt;&gt;'Funnel setup'!$K$3&amp;'Funnel setup'!$K$4&amp;'Funnel setup'!$K$6,".",IF(A6474=".",1,A6474+1))</f>
        <v>.</v>
      </c>
      <c r="B6475" s="244" t="str">
        <f t="shared" si="101"/>
        <v/>
      </c>
    </row>
    <row r="6476" spans="1:2" x14ac:dyDescent="0.2">
      <c r="A6476" t="str">
        <f>IF(C6476&amp;G6476&amp;D6476&lt;&gt;'Funnel setup'!$K$3&amp;'Funnel setup'!$K$4&amp;'Funnel setup'!$K$6,".",IF(A6475=".",1,A6475+1))</f>
        <v>.</v>
      </c>
      <c r="B6476" s="244" t="str">
        <f t="shared" si="101"/>
        <v/>
      </c>
    </row>
    <row r="6477" spans="1:2" x14ac:dyDescent="0.2">
      <c r="A6477" t="str">
        <f>IF(C6477&amp;G6477&amp;D6477&lt;&gt;'Funnel setup'!$K$3&amp;'Funnel setup'!$K$4&amp;'Funnel setup'!$K$6,".",IF(A6476=".",1,A6476+1))</f>
        <v>.</v>
      </c>
      <c r="B6477" s="244" t="str">
        <f t="shared" si="101"/>
        <v/>
      </c>
    </row>
    <row r="6478" spans="1:2" x14ac:dyDescent="0.2">
      <c r="A6478" t="str">
        <f>IF(C6478&amp;G6478&amp;D6478&lt;&gt;'Funnel setup'!$K$3&amp;'Funnel setup'!$K$4&amp;'Funnel setup'!$K$6,".",IF(A6477=".",1,A6477+1))</f>
        <v>.</v>
      </c>
      <c r="B6478" s="244" t="str">
        <f t="shared" si="101"/>
        <v/>
      </c>
    </row>
    <row r="6479" spans="1:2" x14ac:dyDescent="0.2">
      <c r="A6479" t="str">
        <f>IF(C6479&amp;G6479&amp;D6479&lt;&gt;'Funnel setup'!$K$3&amp;'Funnel setup'!$K$4&amp;'Funnel setup'!$K$6,".",IF(A6478=".",1,A6478+1))</f>
        <v>.</v>
      </c>
      <c r="B6479" s="244" t="str">
        <f t="shared" si="101"/>
        <v/>
      </c>
    </row>
    <row r="6480" spans="1:2" x14ac:dyDescent="0.2">
      <c r="A6480" t="str">
        <f>IF(C6480&amp;G6480&amp;D6480&lt;&gt;'Funnel setup'!$K$3&amp;'Funnel setup'!$K$4&amp;'Funnel setup'!$K$6,".",IF(A6479=".",1,A6479+1))</f>
        <v>.</v>
      </c>
      <c r="B6480" s="244" t="str">
        <f t="shared" si="101"/>
        <v/>
      </c>
    </row>
    <row r="6481" spans="1:2" x14ac:dyDescent="0.2">
      <c r="A6481" t="str">
        <f>IF(C6481&amp;G6481&amp;D6481&lt;&gt;'Funnel setup'!$K$3&amp;'Funnel setup'!$K$4&amp;'Funnel setup'!$K$6,".",IF(A6480=".",1,A6480+1))</f>
        <v>.</v>
      </c>
      <c r="B6481" s="244" t="str">
        <f t="shared" si="101"/>
        <v/>
      </c>
    </row>
    <row r="6482" spans="1:2" x14ac:dyDescent="0.2">
      <c r="A6482" t="str">
        <f>IF(C6482&amp;G6482&amp;D6482&lt;&gt;'Funnel setup'!$K$3&amp;'Funnel setup'!$K$4&amp;'Funnel setup'!$K$6,".",IF(A6481=".",1,A6481+1))</f>
        <v>.</v>
      </c>
      <c r="B6482" s="244" t="str">
        <f t="shared" si="101"/>
        <v/>
      </c>
    </row>
    <row r="6483" spans="1:2" x14ac:dyDescent="0.2">
      <c r="A6483" t="str">
        <f>IF(C6483&amp;G6483&amp;D6483&lt;&gt;'Funnel setup'!$K$3&amp;'Funnel setup'!$K$4&amp;'Funnel setup'!$K$6,".",IF(A6482=".",1,A6482+1))</f>
        <v>.</v>
      </c>
      <c r="B6483" s="244" t="str">
        <f t="shared" si="101"/>
        <v/>
      </c>
    </row>
    <row r="6484" spans="1:2" x14ac:dyDescent="0.2">
      <c r="A6484" t="str">
        <f>IF(C6484&amp;G6484&amp;D6484&lt;&gt;'Funnel setup'!$K$3&amp;'Funnel setup'!$K$4&amp;'Funnel setup'!$K$6,".",IF(A6483=".",1,A6483+1))</f>
        <v>.</v>
      </c>
      <c r="B6484" s="244" t="str">
        <f t="shared" si="101"/>
        <v/>
      </c>
    </row>
    <row r="6485" spans="1:2" x14ac:dyDescent="0.2">
      <c r="A6485" t="str">
        <f>IF(C6485&amp;G6485&amp;D6485&lt;&gt;'Funnel setup'!$K$3&amp;'Funnel setup'!$K$4&amp;'Funnel setup'!$K$6,".",IF(A6484=".",1,A6484+1))</f>
        <v>.</v>
      </c>
      <c r="B6485" s="244" t="str">
        <f t="shared" si="101"/>
        <v/>
      </c>
    </row>
    <row r="6486" spans="1:2" x14ac:dyDescent="0.2">
      <c r="A6486" t="str">
        <f>IF(C6486&amp;G6486&amp;D6486&lt;&gt;'Funnel setup'!$K$3&amp;'Funnel setup'!$K$4&amp;'Funnel setup'!$K$6,".",IF(A6485=".",1,A6485+1))</f>
        <v>.</v>
      </c>
      <c r="B6486" s="244" t="str">
        <f t="shared" si="101"/>
        <v/>
      </c>
    </row>
    <row r="6487" spans="1:2" x14ac:dyDescent="0.2">
      <c r="A6487" t="str">
        <f>IF(C6487&amp;G6487&amp;D6487&lt;&gt;'Funnel setup'!$K$3&amp;'Funnel setup'!$K$4&amp;'Funnel setup'!$K$6,".",IF(A6486=".",1,A6486+1))</f>
        <v>.</v>
      </c>
      <c r="B6487" s="244" t="str">
        <f t="shared" si="101"/>
        <v/>
      </c>
    </row>
    <row r="6488" spans="1:2" x14ac:dyDescent="0.2">
      <c r="A6488" t="str">
        <f>IF(C6488&amp;G6488&amp;D6488&lt;&gt;'Funnel setup'!$K$3&amp;'Funnel setup'!$K$4&amp;'Funnel setup'!$K$6,".",IF(A6487=".",1,A6487+1))</f>
        <v>.</v>
      </c>
      <c r="B6488" s="244" t="str">
        <f t="shared" si="101"/>
        <v/>
      </c>
    </row>
    <row r="6489" spans="1:2" x14ac:dyDescent="0.2">
      <c r="A6489" t="str">
        <f>IF(C6489&amp;G6489&amp;D6489&lt;&gt;'Funnel setup'!$K$3&amp;'Funnel setup'!$K$4&amp;'Funnel setup'!$K$6,".",IF(A6488=".",1,A6488+1))</f>
        <v>.</v>
      </c>
      <c r="B6489" s="244" t="str">
        <f t="shared" si="101"/>
        <v/>
      </c>
    </row>
    <row r="6490" spans="1:2" x14ac:dyDescent="0.2">
      <c r="A6490" t="str">
        <f>IF(C6490&amp;G6490&amp;D6490&lt;&gt;'Funnel setup'!$K$3&amp;'Funnel setup'!$K$4&amp;'Funnel setup'!$K$6,".",IF(A6489=".",1,A6489+1))</f>
        <v>.</v>
      </c>
      <c r="B6490" s="244" t="str">
        <f t="shared" si="101"/>
        <v/>
      </c>
    </row>
    <row r="6491" spans="1:2" x14ac:dyDescent="0.2">
      <c r="A6491" t="str">
        <f>IF(C6491&amp;G6491&amp;D6491&lt;&gt;'Funnel setup'!$K$3&amp;'Funnel setup'!$K$4&amp;'Funnel setup'!$K$6,".",IF(A6490=".",1,A6490+1))</f>
        <v>.</v>
      </c>
      <c r="B6491" s="244" t="str">
        <f t="shared" si="101"/>
        <v/>
      </c>
    </row>
    <row r="6492" spans="1:2" x14ac:dyDescent="0.2">
      <c r="A6492" t="str">
        <f>IF(C6492&amp;G6492&amp;D6492&lt;&gt;'Funnel setup'!$K$3&amp;'Funnel setup'!$K$4&amp;'Funnel setup'!$K$6,".",IF(A6491=".",1,A6491+1))</f>
        <v>.</v>
      </c>
      <c r="B6492" s="244" t="str">
        <f t="shared" si="101"/>
        <v/>
      </c>
    </row>
    <row r="6493" spans="1:2" x14ac:dyDescent="0.2">
      <c r="A6493" t="str">
        <f>IF(C6493&amp;G6493&amp;D6493&lt;&gt;'Funnel setup'!$K$3&amp;'Funnel setup'!$K$4&amp;'Funnel setup'!$K$6,".",IF(A6492=".",1,A6492+1))</f>
        <v>.</v>
      </c>
      <c r="B6493" s="244" t="str">
        <f t="shared" si="101"/>
        <v/>
      </c>
    </row>
    <row r="6494" spans="1:2" x14ac:dyDescent="0.2">
      <c r="A6494" t="str">
        <f>IF(C6494&amp;G6494&amp;D6494&lt;&gt;'Funnel setup'!$K$3&amp;'Funnel setup'!$K$4&amp;'Funnel setup'!$K$6,".",IF(A6493=".",1,A6493+1))</f>
        <v>.</v>
      </c>
      <c r="B6494" s="244" t="str">
        <f t="shared" si="101"/>
        <v/>
      </c>
    </row>
    <row r="6495" spans="1:2" x14ac:dyDescent="0.2">
      <c r="A6495" t="str">
        <f>IF(C6495&amp;G6495&amp;D6495&lt;&gt;'Funnel setup'!$K$3&amp;'Funnel setup'!$K$4&amp;'Funnel setup'!$K$6,".",IF(A6494=".",1,A6494+1))</f>
        <v>.</v>
      </c>
      <c r="B6495" s="244" t="str">
        <f t="shared" si="101"/>
        <v/>
      </c>
    </row>
    <row r="6496" spans="1:2" x14ac:dyDescent="0.2">
      <c r="A6496" t="str">
        <f>IF(C6496&amp;G6496&amp;D6496&lt;&gt;'Funnel setup'!$K$3&amp;'Funnel setup'!$K$4&amp;'Funnel setup'!$K$6,".",IF(A6495=".",1,A6495+1))</f>
        <v>.</v>
      </c>
      <c r="B6496" s="244" t="str">
        <f t="shared" si="101"/>
        <v/>
      </c>
    </row>
    <row r="6497" spans="1:2" x14ac:dyDescent="0.2">
      <c r="A6497" t="str">
        <f>IF(C6497&amp;G6497&amp;D6497&lt;&gt;'Funnel setup'!$K$3&amp;'Funnel setup'!$K$4&amp;'Funnel setup'!$K$6,".",IF(A6496=".",1,A6496+1))</f>
        <v>.</v>
      </c>
      <c r="B6497" s="244" t="str">
        <f t="shared" si="101"/>
        <v/>
      </c>
    </row>
    <row r="6498" spans="1:2" x14ac:dyDescent="0.2">
      <c r="A6498" t="str">
        <f>IF(C6498&amp;G6498&amp;D6498&lt;&gt;'Funnel setup'!$K$3&amp;'Funnel setup'!$K$4&amp;'Funnel setup'!$K$6,".",IF(A6497=".",1,A6497+1))</f>
        <v>.</v>
      </c>
      <c r="B6498" s="244" t="str">
        <f t="shared" si="101"/>
        <v/>
      </c>
    </row>
    <row r="6499" spans="1:2" x14ac:dyDescent="0.2">
      <c r="A6499" t="str">
        <f>IF(C6499&amp;G6499&amp;D6499&lt;&gt;'Funnel setup'!$K$3&amp;'Funnel setup'!$K$4&amp;'Funnel setup'!$K$6,".",IF(A6498=".",1,A6498+1))</f>
        <v>.</v>
      </c>
      <c r="B6499" s="244" t="str">
        <f t="shared" si="101"/>
        <v/>
      </c>
    </row>
    <row r="6500" spans="1:2" x14ac:dyDescent="0.2">
      <c r="A6500" t="str">
        <f>IF(C6500&amp;G6500&amp;D6500&lt;&gt;'Funnel setup'!$K$3&amp;'Funnel setup'!$K$4&amp;'Funnel setup'!$K$6,".",IF(A6499=".",1,A6499+1))</f>
        <v>.</v>
      </c>
      <c r="B6500" s="244" t="str">
        <f t="shared" si="101"/>
        <v/>
      </c>
    </row>
    <row r="6501" spans="1:2" x14ac:dyDescent="0.2">
      <c r="A6501" t="str">
        <f>IF(C6501&amp;G6501&amp;D6501&lt;&gt;'Funnel setup'!$K$3&amp;'Funnel setup'!$K$4&amp;'Funnel setup'!$K$6,".",IF(A6500=".",1,A6500+1))</f>
        <v>.</v>
      </c>
      <c r="B6501" s="244" t="str">
        <f t="shared" si="101"/>
        <v/>
      </c>
    </row>
    <row r="6502" spans="1:2" x14ac:dyDescent="0.2">
      <c r="A6502" t="str">
        <f>IF(C6502&amp;G6502&amp;D6502&lt;&gt;'Funnel setup'!$K$3&amp;'Funnel setup'!$K$4&amp;'Funnel setup'!$K$6,".",IF(A6501=".",1,A6501+1))</f>
        <v>.</v>
      </c>
      <c r="B6502" s="244" t="str">
        <f t="shared" si="101"/>
        <v/>
      </c>
    </row>
    <row r="6503" spans="1:2" x14ac:dyDescent="0.2">
      <c r="A6503" t="str">
        <f>IF(C6503&amp;G6503&amp;D6503&lt;&gt;'Funnel setup'!$K$3&amp;'Funnel setup'!$K$4&amp;'Funnel setup'!$K$6,".",IF(A6502=".",1,A6502+1))</f>
        <v>.</v>
      </c>
      <c r="B6503" s="244" t="str">
        <f t="shared" si="101"/>
        <v/>
      </c>
    </row>
    <row r="6504" spans="1:2" x14ac:dyDescent="0.2">
      <c r="A6504" t="str">
        <f>IF(C6504&amp;G6504&amp;D6504&lt;&gt;'Funnel setup'!$K$3&amp;'Funnel setup'!$K$4&amp;'Funnel setup'!$K$6,".",IF(A6503=".",1,A6503+1))</f>
        <v>.</v>
      </c>
      <c r="B6504" s="244" t="str">
        <f t="shared" si="101"/>
        <v/>
      </c>
    </row>
    <row r="6505" spans="1:2" x14ac:dyDescent="0.2">
      <c r="A6505" t="str">
        <f>IF(C6505&amp;G6505&amp;D6505&lt;&gt;'Funnel setup'!$K$3&amp;'Funnel setup'!$K$4&amp;'Funnel setup'!$K$6,".",IF(A6504=".",1,A6504+1))</f>
        <v>.</v>
      </c>
      <c r="B6505" s="244" t="str">
        <f t="shared" si="101"/>
        <v/>
      </c>
    </row>
    <row r="6506" spans="1:2" x14ac:dyDescent="0.2">
      <c r="A6506" t="str">
        <f>IF(C6506&amp;G6506&amp;D6506&lt;&gt;'Funnel setup'!$K$3&amp;'Funnel setup'!$K$4&amp;'Funnel setup'!$K$6,".",IF(A6505=".",1,A6505+1))</f>
        <v>.</v>
      </c>
      <c r="B6506" s="244" t="str">
        <f t="shared" si="101"/>
        <v/>
      </c>
    </row>
    <row r="6507" spans="1:2" x14ac:dyDescent="0.2">
      <c r="A6507" t="str">
        <f>IF(C6507&amp;G6507&amp;D6507&lt;&gt;'Funnel setup'!$K$3&amp;'Funnel setup'!$K$4&amp;'Funnel setup'!$K$6,".",IF(A6506=".",1,A6506+1))</f>
        <v>.</v>
      </c>
      <c r="B6507" s="244" t="str">
        <f t="shared" si="101"/>
        <v/>
      </c>
    </row>
    <row r="6508" spans="1:2" x14ac:dyDescent="0.2">
      <c r="A6508" t="str">
        <f>IF(C6508&amp;G6508&amp;D6508&lt;&gt;'Funnel setup'!$K$3&amp;'Funnel setup'!$K$4&amp;'Funnel setup'!$K$6,".",IF(A6507=".",1,A6507+1))</f>
        <v>.</v>
      </c>
      <c r="B6508" s="244" t="str">
        <f t="shared" si="101"/>
        <v/>
      </c>
    </row>
    <row r="6509" spans="1:2" x14ac:dyDescent="0.2">
      <c r="A6509" t="str">
        <f>IF(C6509&amp;G6509&amp;D6509&lt;&gt;'Funnel setup'!$K$3&amp;'Funnel setup'!$K$4&amp;'Funnel setup'!$K$6,".",IF(A6508=".",1,A6508+1))</f>
        <v>.</v>
      </c>
      <c r="B6509" s="244" t="str">
        <f t="shared" si="101"/>
        <v/>
      </c>
    </row>
    <row r="6510" spans="1:2" x14ac:dyDescent="0.2">
      <c r="A6510" t="str">
        <f>IF(C6510&amp;G6510&amp;D6510&lt;&gt;'Funnel setup'!$K$3&amp;'Funnel setup'!$K$4&amp;'Funnel setup'!$K$6,".",IF(A6509=".",1,A6509+1))</f>
        <v>.</v>
      </c>
      <c r="B6510" s="244" t="str">
        <f t="shared" si="101"/>
        <v/>
      </c>
    </row>
    <row r="6511" spans="1:2" x14ac:dyDescent="0.2">
      <c r="A6511" t="str">
        <f>IF(C6511&amp;G6511&amp;D6511&lt;&gt;'Funnel setup'!$K$3&amp;'Funnel setup'!$K$4&amp;'Funnel setup'!$K$6,".",IF(A6510=".",1,A6510+1))</f>
        <v>.</v>
      </c>
      <c r="B6511" s="244" t="str">
        <f t="shared" si="101"/>
        <v/>
      </c>
    </row>
    <row r="6512" spans="1:2" x14ac:dyDescent="0.2">
      <c r="A6512" t="str">
        <f>IF(C6512&amp;G6512&amp;D6512&lt;&gt;'Funnel setup'!$K$3&amp;'Funnel setup'!$K$4&amp;'Funnel setup'!$K$6,".",IF(A6511=".",1,A6511+1))</f>
        <v>.</v>
      </c>
      <c r="B6512" s="244" t="str">
        <f t="shared" si="101"/>
        <v/>
      </c>
    </row>
    <row r="6513" spans="1:2" x14ac:dyDescent="0.2">
      <c r="A6513" t="str">
        <f>IF(C6513&amp;G6513&amp;D6513&lt;&gt;'Funnel setup'!$K$3&amp;'Funnel setup'!$K$4&amp;'Funnel setup'!$K$6,".",IF(A6512=".",1,A6512+1))</f>
        <v>.</v>
      </c>
      <c r="B6513" s="244" t="str">
        <f t="shared" si="101"/>
        <v/>
      </c>
    </row>
    <row r="6514" spans="1:2" x14ac:dyDescent="0.2">
      <c r="A6514" t="str">
        <f>IF(C6514&amp;G6514&amp;D6514&lt;&gt;'Funnel setup'!$K$3&amp;'Funnel setup'!$K$4&amp;'Funnel setup'!$K$6,".",IF(A6513=".",1,A6513+1))</f>
        <v>.</v>
      </c>
      <c r="B6514" s="244" t="str">
        <f t="shared" si="101"/>
        <v/>
      </c>
    </row>
    <row r="6515" spans="1:2" x14ac:dyDescent="0.2">
      <c r="A6515" t="str">
        <f>IF(C6515&amp;G6515&amp;D6515&lt;&gt;'Funnel setup'!$K$3&amp;'Funnel setup'!$K$4&amp;'Funnel setup'!$K$6,".",IF(A6514=".",1,A6514+1))</f>
        <v>.</v>
      </c>
      <c r="B6515" s="244" t="str">
        <f t="shared" si="101"/>
        <v/>
      </c>
    </row>
    <row r="6516" spans="1:2" x14ac:dyDescent="0.2">
      <c r="A6516" t="str">
        <f>IF(C6516&amp;G6516&amp;D6516&lt;&gt;'Funnel setup'!$K$3&amp;'Funnel setup'!$K$4&amp;'Funnel setup'!$K$6,".",IF(A6515=".",1,A6515+1))</f>
        <v>.</v>
      </c>
      <c r="B6516" s="244" t="str">
        <f t="shared" si="101"/>
        <v/>
      </c>
    </row>
    <row r="6517" spans="1:2" x14ac:dyDescent="0.2">
      <c r="A6517" t="str">
        <f>IF(C6517&amp;G6517&amp;D6517&lt;&gt;'Funnel setup'!$K$3&amp;'Funnel setup'!$K$4&amp;'Funnel setup'!$K$6,".",IF(A6516=".",1,A6516+1))</f>
        <v>.</v>
      </c>
      <c r="B6517" s="244" t="str">
        <f t="shared" si="101"/>
        <v/>
      </c>
    </row>
    <row r="6518" spans="1:2" x14ac:dyDescent="0.2">
      <c r="A6518" t="str">
        <f>IF(C6518&amp;G6518&amp;D6518&lt;&gt;'Funnel setup'!$K$3&amp;'Funnel setup'!$K$4&amp;'Funnel setup'!$K$6,".",IF(A6517=".",1,A6517+1))</f>
        <v>.</v>
      </c>
      <c r="B6518" s="244" t="str">
        <f t="shared" si="101"/>
        <v/>
      </c>
    </row>
    <row r="6519" spans="1:2" x14ac:dyDescent="0.2">
      <c r="A6519" t="str">
        <f>IF(C6519&amp;G6519&amp;D6519&lt;&gt;'Funnel setup'!$K$3&amp;'Funnel setup'!$K$4&amp;'Funnel setup'!$K$6,".",IF(A6518=".",1,A6518+1))</f>
        <v>.</v>
      </c>
      <c r="B6519" s="244" t="str">
        <f t="shared" si="101"/>
        <v/>
      </c>
    </row>
    <row r="6520" spans="1:2" x14ac:dyDescent="0.2">
      <c r="A6520" t="str">
        <f>IF(C6520&amp;G6520&amp;D6520&lt;&gt;'Funnel setup'!$K$3&amp;'Funnel setup'!$K$4&amp;'Funnel setup'!$K$6,".",IF(A6519=".",1,A6519+1))</f>
        <v>.</v>
      </c>
      <c r="B6520" s="244" t="str">
        <f t="shared" si="101"/>
        <v/>
      </c>
    </row>
    <row r="6521" spans="1:2" x14ac:dyDescent="0.2">
      <c r="A6521" t="str">
        <f>IF(C6521&amp;G6521&amp;D6521&lt;&gt;'Funnel setup'!$K$3&amp;'Funnel setup'!$K$4&amp;'Funnel setup'!$K$6,".",IF(A6520=".",1,A6520+1))</f>
        <v>.</v>
      </c>
      <c r="B6521" s="244" t="str">
        <f t="shared" si="101"/>
        <v/>
      </c>
    </row>
    <row r="6522" spans="1:2" x14ac:dyDescent="0.2">
      <c r="A6522" t="str">
        <f>IF(C6522&amp;G6522&amp;D6522&lt;&gt;'Funnel setup'!$K$3&amp;'Funnel setup'!$K$4&amp;'Funnel setup'!$K$6,".",IF(A6521=".",1,A6521+1))</f>
        <v>.</v>
      </c>
      <c r="B6522" s="244" t="str">
        <f t="shared" si="101"/>
        <v/>
      </c>
    </row>
    <row r="6523" spans="1:2" x14ac:dyDescent="0.2">
      <c r="A6523" t="str">
        <f>IF(C6523&amp;G6523&amp;D6523&lt;&gt;'Funnel setup'!$K$3&amp;'Funnel setup'!$K$4&amp;'Funnel setup'!$K$6,".",IF(A6522=".",1,A6522+1))</f>
        <v>.</v>
      </c>
      <c r="B6523" s="244" t="str">
        <f t="shared" si="101"/>
        <v/>
      </c>
    </row>
    <row r="6524" spans="1:2" x14ac:dyDescent="0.2">
      <c r="A6524" t="str">
        <f>IF(C6524&amp;G6524&amp;D6524&lt;&gt;'Funnel setup'!$K$3&amp;'Funnel setup'!$K$4&amp;'Funnel setup'!$K$6,".",IF(A6523=".",1,A6523+1))</f>
        <v>.</v>
      </c>
      <c r="B6524" s="244" t="str">
        <f t="shared" si="101"/>
        <v/>
      </c>
    </row>
    <row r="6525" spans="1:2" x14ac:dyDescent="0.2">
      <c r="A6525" t="str">
        <f>IF(C6525&amp;G6525&amp;D6525&lt;&gt;'Funnel setup'!$K$3&amp;'Funnel setup'!$K$4&amp;'Funnel setup'!$K$6,".",IF(A6524=".",1,A6524+1))</f>
        <v>.</v>
      </c>
      <c r="B6525" s="244" t="str">
        <f t="shared" si="101"/>
        <v/>
      </c>
    </row>
    <row r="6526" spans="1:2" x14ac:dyDescent="0.2">
      <c r="A6526" t="str">
        <f>IF(C6526&amp;G6526&amp;D6526&lt;&gt;'Funnel setup'!$K$3&amp;'Funnel setup'!$K$4&amp;'Funnel setup'!$K$6,".",IF(A6525=".",1,A6525+1))</f>
        <v>.</v>
      </c>
      <c r="B6526" s="244" t="str">
        <f t="shared" si="101"/>
        <v/>
      </c>
    </row>
    <row r="6527" spans="1:2" x14ac:dyDescent="0.2">
      <c r="A6527" t="str">
        <f>IF(C6527&amp;G6527&amp;D6527&lt;&gt;'Funnel setup'!$K$3&amp;'Funnel setup'!$K$4&amp;'Funnel setup'!$K$6,".",IF(A6526=".",1,A6526+1))</f>
        <v>.</v>
      </c>
      <c r="B6527" s="244" t="str">
        <f t="shared" si="101"/>
        <v/>
      </c>
    </row>
    <row r="6528" spans="1:2" x14ac:dyDescent="0.2">
      <c r="A6528" t="str">
        <f>IF(C6528&amp;G6528&amp;D6528&lt;&gt;'Funnel setup'!$K$3&amp;'Funnel setup'!$K$4&amp;'Funnel setup'!$K$6,".",IF(A6527=".",1,A6527+1))</f>
        <v>.</v>
      </c>
      <c r="B6528" s="244" t="str">
        <f t="shared" si="101"/>
        <v/>
      </c>
    </row>
    <row r="6529" spans="1:2" x14ac:dyDescent="0.2">
      <c r="A6529" t="str">
        <f>IF(C6529&amp;G6529&amp;D6529&lt;&gt;'Funnel setup'!$K$3&amp;'Funnel setup'!$K$4&amp;'Funnel setup'!$K$6,".",IF(A6528=".",1,A6528+1))</f>
        <v>.</v>
      </c>
      <c r="B6529" s="244" t="str">
        <f t="shared" si="101"/>
        <v/>
      </c>
    </row>
    <row r="6530" spans="1:2" x14ac:dyDescent="0.2">
      <c r="A6530" t="str">
        <f>IF(C6530&amp;G6530&amp;D6530&lt;&gt;'Funnel setup'!$K$3&amp;'Funnel setup'!$K$4&amp;'Funnel setup'!$K$6,".",IF(A6529=".",1,A6529+1))</f>
        <v>.</v>
      </c>
      <c r="B6530" s="244" t="str">
        <f t="shared" ref="B6530:B6593" si="102">C6530&amp;D6530&amp;F6530&amp;G6530</f>
        <v/>
      </c>
    </row>
    <row r="6531" spans="1:2" x14ac:dyDescent="0.2">
      <c r="A6531" t="str">
        <f>IF(C6531&amp;G6531&amp;D6531&lt;&gt;'Funnel setup'!$K$3&amp;'Funnel setup'!$K$4&amp;'Funnel setup'!$K$6,".",IF(A6530=".",1,A6530+1))</f>
        <v>.</v>
      </c>
      <c r="B6531" s="244" t="str">
        <f t="shared" si="102"/>
        <v/>
      </c>
    </row>
    <row r="6532" spans="1:2" x14ac:dyDescent="0.2">
      <c r="A6532" t="str">
        <f>IF(C6532&amp;G6532&amp;D6532&lt;&gt;'Funnel setup'!$K$3&amp;'Funnel setup'!$K$4&amp;'Funnel setup'!$K$6,".",IF(A6531=".",1,A6531+1))</f>
        <v>.</v>
      </c>
      <c r="B6532" s="244" t="str">
        <f t="shared" si="102"/>
        <v/>
      </c>
    </row>
    <row r="6533" spans="1:2" x14ac:dyDescent="0.2">
      <c r="A6533" t="str">
        <f>IF(C6533&amp;G6533&amp;D6533&lt;&gt;'Funnel setup'!$K$3&amp;'Funnel setup'!$K$4&amp;'Funnel setup'!$K$6,".",IF(A6532=".",1,A6532+1))</f>
        <v>.</v>
      </c>
      <c r="B6533" s="244" t="str">
        <f t="shared" si="102"/>
        <v/>
      </c>
    </row>
    <row r="6534" spans="1:2" x14ac:dyDescent="0.2">
      <c r="A6534" t="str">
        <f>IF(C6534&amp;G6534&amp;D6534&lt;&gt;'Funnel setup'!$K$3&amp;'Funnel setup'!$K$4&amp;'Funnel setup'!$K$6,".",IF(A6533=".",1,A6533+1))</f>
        <v>.</v>
      </c>
      <c r="B6534" s="244" t="str">
        <f t="shared" si="102"/>
        <v/>
      </c>
    </row>
    <row r="6535" spans="1:2" x14ac:dyDescent="0.2">
      <c r="A6535" t="str">
        <f>IF(C6535&amp;G6535&amp;D6535&lt;&gt;'Funnel setup'!$K$3&amp;'Funnel setup'!$K$4&amp;'Funnel setup'!$K$6,".",IF(A6534=".",1,A6534+1))</f>
        <v>.</v>
      </c>
      <c r="B6535" s="244" t="str">
        <f t="shared" si="102"/>
        <v/>
      </c>
    </row>
    <row r="6536" spans="1:2" x14ac:dyDescent="0.2">
      <c r="A6536" t="str">
        <f>IF(C6536&amp;G6536&amp;D6536&lt;&gt;'Funnel setup'!$K$3&amp;'Funnel setup'!$K$4&amp;'Funnel setup'!$K$6,".",IF(A6535=".",1,A6535+1))</f>
        <v>.</v>
      </c>
      <c r="B6536" s="244" t="str">
        <f t="shared" si="102"/>
        <v/>
      </c>
    </row>
    <row r="6537" spans="1:2" x14ac:dyDescent="0.2">
      <c r="A6537" t="str">
        <f>IF(C6537&amp;G6537&amp;D6537&lt;&gt;'Funnel setup'!$K$3&amp;'Funnel setup'!$K$4&amp;'Funnel setup'!$K$6,".",IF(A6536=".",1,A6536+1))</f>
        <v>.</v>
      </c>
      <c r="B6537" s="244" t="str">
        <f t="shared" si="102"/>
        <v/>
      </c>
    </row>
    <row r="6538" spans="1:2" x14ac:dyDescent="0.2">
      <c r="A6538" t="str">
        <f>IF(C6538&amp;G6538&amp;D6538&lt;&gt;'Funnel setup'!$K$3&amp;'Funnel setup'!$K$4&amp;'Funnel setup'!$K$6,".",IF(A6537=".",1,A6537+1))</f>
        <v>.</v>
      </c>
      <c r="B6538" s="244" t="str">
        <f t="shared" si="102"/>
        <v/>
      </c>
    </row>
    <row r="6539" spans="1:2" x14ac:dyDescent="0.2">
      <c r="A6539" t="str">
        <f>IF(C6539&amp;G6539&amp;D6539&lt;&gt;'Funnel setup'!$K$3&amp;'Funnel setup'!$K$4&amp;'Funnel setup'!$K$6,".",IF(A6538=".",1,A6538+1))</f>
        <v>.</v>
      </c>
      <c r="B6539" s="244" t="str">
        <f t="shared" si="102"/>
        <v/>
      </c>
    </row>
    <row r="6540" spans="1:2" x14ac:dyDescent="0.2">
      <c r="A6540" t="str">
        <f>IF(C6540&amp;G6540&amp;D6540&lt;&gt;'Funnel setup'!$K$3&amp;'Funnel setup'!$K$4&amp;'Funnel setup'!$K$6,".",IF(A6539=".",1,A6539+1))</f>
        <v>.</v>
      </c>
      <c r="B6540" s="244" t="str">
        <f t="shared" si="102"/>
        <v/>
      </c>
    </row>
    <row r="6541" spans="1:2" x14ac:dyDescent="0.2">
      <c r="A6541" t="str">
        <f>IF(C6541&amp;G6541&amp;D6541&lt;&gt;'Funnel setup'!$K$3&amp;'Funnel setup'!$K$4&amp;'Funnel setup'!$K$6,".",IF(A6540=".",1,A6540+1))</f>
        <v>.</v>
      </c>
      <c r="B6541" s="244" t="str">
        <f t="shared" si="102"/>
        <v/>
      </c>
    </row>
    <row r="6542" spans="1:2" x14ac:dyDescent="0.2">
      <c r="A6542" t="str">
        <f>IF(C6542&amp;G6542&amp;D6542&lt;&gt;'Funnel setup'!$K$3&amp;'Funnel setup'!$K$4&amp;'Funnel setup'!$K$6,".",IF(A6541=".",1,A6541+1))</f>
        <v>.</v>
      </c>
      <c r="B6542" s="244" t="str">
        <f t="shared" si="102"/>
        <v/>
      </c>
    </row>
    <row r="6543" spans="1:2" x14ac:dyDescent="0.2">
      <c r="A6543" t="str">
        <f>IF(C6543&amp;G6543&amp;D6543&lt;&gt;'Funnel setup'!$K$3&amp;'Funnel setup'!$K$4&amp;'Funnel setup'!$K$6,".",IF(A6542=".",1,A6542+1))</f>
        <v>.</v>
      </c>
      <c r="B6543" s="244" t="str">
        <f t="shared" si="102"/>
        <v/>
      </c>
    </row>
    <row r="6544" spans="1:2" x14ac:dyDescent="0.2">
      <c r="A6544" t="str">
        <f>IF(C6544&amp;G6544&amp;D6544&lt;&gt;'Funnel setup'!$K$3&amp;'Funnel setup'!$K$4&amp;'Funnel setup'!$K$6,".",IF(A6543=".",1,A6543+1))</f>
        <v>.</v>
      </c>
      <c r="B6544" s="244" t="str">
        <f t="shared" si="102"/>
        <v/>
      </c>
    </row>
    <row r="6545" spans="1:2" x14ac:dyDescent="0.2">
      <c r="A6545" t="str">
        <f>IF(C6545&amp;G6545&amp;D6545&lt;&gt;'Funnel setup'!$K$3&amp;'Funnel setup'!$K$4&amp;'Funnel setup'!$K$6,".",IF(A6544=".",1,A6544+1))</f>
        <v>.</v>
      </c>
      <c r="B6545" s="244" t="str">
        <f t="shared" si="102"/>
        <v/>
      </c>
    </row>
    <row r="6546" spans="1:2" x14ac:dyDescent="0.2">
      <c r="A6546" t="str">
        <f>IF(C6546&amp;G6546&amp;D6546&lt;&gt;'Funnel setup'!$K$3&amp;'Funnel setup'!$K$4&amp;'Funnel setup'!$K$6,".",IF(A6545=".",1,A6545+1))</f>
        <v>.</v>
      </c>
      <c r="B6546" s="244" t="str">
        <f t="shared" si="102"/>
        <v/>
      </c>
    </row>
    <row r="6547" spans="1:2" x14ac:dyDescent="0.2">
      <c r="A6547" t="str">
        <f>IF(C6547&amp;G6547&amp;D6547&lt;&gt;'Funnel setup'!$K$3&amp;'Funnel setup'!$K$4&amp;'Funnel setup'!$K$6,".",IF(A6546=".",1,A6546+1))</f>
        <v>.</v>
      </c>
      <c r="B6547" s="244" t="str">
        <f t="shared" si="102"/>
        <v/>
      </c>
    </row>
    <row r="6548" spans="1:2" x14ac:dyDescent="0.2">
      <c r="A6548" t="str">
        <f>IF(C6548&amp;G6548&amp;D6548&lt;&gt;'Funnel setup'!$K$3&amp;'Funnel setup'!$K$4&amp;'Funnel setup'!$K$6,".",IF(A6547=".",1,A6547+1))</f>
        <v>.</v>
      </c>
      <c r="B6548" s="244" t="str">
        <f t="shared" si="102"/>
        <v/>
      </c>
    </row>
    <row r="6549" spans="1:2" x14ac:dyDescent="0.2">
      <c r="A6549" t="str">
        <f>IF(C6549&amp;G6549&amp;D6549&lt;&gt;'Funnel setup'!$K$3&amp;'Funnel setup'!$K$4&amp;'Funnel setup'!$K$6,".",IF(A6548=".",1,A6548+1))</f>
        <v>.</v>
      </c>
      <c r="B6549" s="244" t="str">
        <f t="shared" si="102"/>
        <v/>
      </c>
    </row>
    <row r="6550" spans="1:2" x14ac:dyDescent="0.2">
      <c r="A6550" t="str">
        <f>IF(C6550&amp;G6550&amp;D6550&lt;&gt;'Funnel setup'!$K$3&amp;'Funnel setup'!$K$4&amp;'Funnel setup'!$K$6,".",IF(A6549=".",1,A6549+1))</f>
        <v>.</v>
      </c>
      <c r="B6550" s="244" t="str">
        <f t="shared" si="102"/>
        <v/>
      </c>
    </row>
    <row r="6551" spans="1:2" x14ac:dyDescent="0.2">
      <c r="A6551" t="str">
        <f>IF(C6551&amp;G6551&amp;D6551&lt;&gt;'Funnel setup'!$K$3&amp;'Funnel setup'!$K$4&amp;'Funnel setup'!$K$6,".",IF(A6550=".",1,A6550+1))</f>
        <v>.</v>
      </c>
      <c r="B6551" s="244" t="str">
        <f t="shared" si="102"/>
        <v/>
      </c>
    </row>
    <row r="6552" spans="1:2" x14ac:dyDescent="0.2">
      <c r="A6552" t="str">
        <f>IF(C6552&amp;G6552&amp;D6552&lt;&gt;'Funnel setup'!$K$3&amp;'Funnel setup'!$K$4&amp;'Funnel setup'!$K$6,".",IF(A6551=".",1,A6551+1))</f>
        <v>.</v>
      </c>
      <c r="B6552" s="244" t="str">
        <f t="shared" si="102"/>
        <v/>
      </c>
    </row>
    <row r="6553" spans="1:2" x14ac:dyDescent="0.2">
      <c r="A6553" t="str">
        <f>IF(C6553&amp;G6553&amp;D6553&lt;&gt;'Funnel setup'!$K$3&amp;'Funnel setup'!$K$4&amp;'Funnel setup'!$K$6,".",IF(A6552=".",1,A6552+1))</f>
        <v>.</v>
      </c>
      <c r="B6553" s="244" t="str">
        <f t="shared" si="102"/>
        <v/>
      </c>
    </row>
    <row r="6554" spans="1:2" x14ac:dyDescent="0.2">
      <c r="A6554" t="str">
        <f>IF(C6554&amp;G6554&amp;D6554&lt;&gt;'Funnel setup'!$K$3&amp;'Funnel setup'!$K$4&amp;'Funnel setup'!$K$6,".",IF(A6553=".",1,A6553+1))</f>
        <v>.</v>
      </c>
      <c r="B6554" s="244" t="str">
        <f t="shared" si="102"/>
        <v/>
      </c>
    </row>
    <row r="6555" spans="1:2" x14ac:dyDescent="0.2">
      <c r="A6555" t="str">
        <f>IF(C6555&amp;G6555&amp;D6555&lt;&gt;'Funnel setup'!$K$3&amp;'Funnel setup'!$K$4&amp;'Funnel setup'!$K$6,".",IF(A6554=".",1,A6554+1))</f>
        <v>.</v>
      </c>
      <c r="B6555" s="244" t="str">
        <f t="shared" si="102"/>
        <v/>
      </c>
    </row>
    <row r="6556" spans="1:2" x14ac:dyDescent="0.2">
      <c r="A6556" t="str">
        <f>IF(C6556&amp;G6556&amp;D6556&lt;&gt;'Funnel setup'!$K$3&amp;'Funnel setup'!$K$4&amp;'Funnel setup'!$K$6,".",IF(A6555=".",1,A6555+1))</f>
        <v>.</v>
      </c>
      <c r="B6556" s="244" t="str">
        <f t="shared" si="102"/>
        <v/>
      </c>
    </row>
    <row r="6557" spans="1:2" x14ac:dyDescent="0.2">
      <c r="A6557" t="str">
        <f>IF(C6557&amp;G6557&amp;D6557&lt;&gt;'Funnel setup'!$K$3&amp;'Funnel setup'!$K$4&amp;'Funnel setup'!$K$6,".",IF(A6556=".",1,A6556+1))</f>
        <v>.</v>
      </c>
      <c r="B6557" s="244" t="str">
        <f t="shared" si="102"/>
        <v/>
      </c>
    </row>
    <row r="6558" spans="1:2" x14ac:dyDescent="0.2">
      <c r="A6558" t="str">
        <f>IF(C6558&amp;G6558&amp;D6558&lt;&gt;'Funnel setup'!$K$3&amp;'Funnel setup'!$K$4&amp;'Funnel setup'!$K$6,".",IF(A6557=".",1,A6557+1))</f>
        <v>.</v>
      </c>
      <c r="B6558" s="244" t="str">
        <f t="shared" si="102"/>
        <v/>
      </c>
    </row>
    <row r="6559" spans="1:2" x14ac:dyDescent="0.2">
      <c r="A6559" t="str">
        <f>IF(C6559&amp;G6559&amp;D6559&lt;&gt;'Funnel setup'!$K$3&amp;'Funnel setup'!$K$4&amp;'Funnel setup'!$K$6,".",IF(A6558=".",1,A6558+1))</f>
        <v>.</v>
      </c>
      <c r="B6559" s="244" t="str">
        <f t="shared" si="102"/>
        <v/>
      </c>
    </row>
    <row r="6560" spans="1:2" x14ac:dyDescent="0.2">
      <c r="A6560" t="str">
        <f>IF(C6560&amp;G6560&amp;D6560&lt;&gt;'Funnel setup'!$K$3&amp;'Funnel setup'!$K$4&amp;'Funnel setup'!$K$6,".",IF(A6559=".",1,A6559+1))</f>
        <v>.</v>
      </c>
      <c r="B6560" s="244" t="str">
        <f t="shared" si="102"/>
        <v/>
      </c>
    </row>
    <row r="6561" spans="1:2" x14ac:dyDescent="0.2">
      <c r="A6561" t="str">
        <f>IF(C6561&amp;G6561&amp;D6561&lt;&gt;'Funnel setup'!$K$3&amp;'Funnel setup'!$K$4&amp;'Funnel setup'!$K$6,".",IF(A6560=".",1,A6560+1))</f>
        <v>.</v>
      </c>
      <c r="B6561" s="244" t="str">
        <f t="shared" si="102"/>
        <v/>
      </c>
    </row>
    <row r="6562" spans="1:2" x14ac:dyDescent="0.2">
      <c r="A6562" t="str">
        <f>IF(C6562&amp;G6562&amp;D6562&lt;&gt;'Funnel setup'!$K$3&amp;'Funnel setup'!$K$4&amp;'Funnel setup'!$K$6,".",IF(A6561=".",1,A6561+1))</f>
        <v>.</v>
      </c>
      <c r="B6562" s="244" t="str">
        <f t="shared" si="102"/>
        <v/>
      </c>
    </row>
    <row r="6563" spans="1:2" x14ac:dyDescent="0.2">
      <c r="A6563" t="str">
        <f>IF(C6563&amp;G6563&amp;D6563&lt;&gt;'Funnel setup'!$K$3&amp;'Funnel setup'!$K$4&amp;'Funnel setup'!$K$6,".",IF(A6562=".",1,A6562+1))</f>
        <v>.</v>
      </c>
      <c r="B6563" s="244" t="str">
        <f t="shared" si="102"/>
        <v/>
      </c>
    </row>
    <row r="6564" spans="1:2" x14ac:dyDescent="0.2">
      <c r="A6564" t="str">
        <f>IF(C6564&amp;G6564&amp;D6564&lt;&gt;'Funnel setup'!$K$3&amp;'Funnel setup'!$K$4&amp;'Funnel setup'!$K$6,".",IF(A6563=".",1,A6563+1))</f>
        <v>.</v>
      </c>
      <c r="B6564" s="244" t="str">
        <f t="shared" si="102"/>
        <v/>
      </c>
    </row>
    <row r="6565" spans="1:2" x14ac:dyDescent="0.2">
      <c r="A6565" t="str">
        <f>IF(C6565&amp;G6565&amp;D6565&lt;&gt;'Funnel setup'!$K$3&amp;'Funnel setup'!$K$4&amp;'Funnel setup'!$K$6,".",IF(A6564=".",1,A6564+1))</f>
        <v>.</v>
      </c>
      <c r="B6565" s="244" t="str">
        <f t="shared" si="102"/>
        <v/>
      </c>
    </row>
    <row r="6566" spans="1:2" x14ac:dyDescent="0.2">
      <c r="A6566" t="str">
        <f>IF(C6566&amp;G6566&amp;D6566&lt;&gt;'Funnel setup'!$K$3&amp;'Funnel setup'!$K$4&amp;'Funnel setup'!$K$6,".",IF(A6565=".",1,A6565+1))</f>
        <v>.</v>
      </c>
      <c r="B6566" s="244" t="str">
        <f t="shared" si="102"/>
        <v/>
      </c>
    </row>
    <row r="6567" spans="1:2" x14ac:dyDescent="0.2">
      <c r="A6567" t="str">
        <f>IF(C6567&amp;G6567&amp;D6567&lt;&gt;'Funnel setup'!$K$3&amp;'Funnel setup'!$K$4&amp;'Funnel setup'!$K$6,".",IF(A6566=".",1,A6566+1))</f>
        <v>.</v>
      </c>
      <c r="B6567" s="244" t="str">
        <f t="shared" si="102"/>
        <v/>
      </c>
    </row>
    <row r="6568" spans="1:2" x14ac:dyDescent="0.2">
      <c r="A6568" t="str">
        <f>IF(C6568&amp;G6568&amp;D6568&lt;&gt;'Funnel setup'!$K$3&amp;'Funnel setup'!$K$4&amp;'Funnel setup'!$K$6,".",IF(A6567=".",1,A6567+1))</f>
        <v>.</v>
      </c>
      <c r="B6568" s="244" t="str">
        <f t="shared" si="102"/>
        <v/>
      </c>
    </row>
    <row r="6569" spans="1:2" x14ac:dyDescent="0.2">
      <c r="A6569" t="str">
        <f>IF(C6569&amp;G6569&amp;D6569&lt;&gt;'Funnel setup'!$K$3&amp;'Funnel setup'!$K$4&amp;'Funnel setup'!$K$6,".",IF(A6568=".",1,A6568+1))</f>
        <v>.</v>
      </c>
      <c r="B6569" s="244" t="str">
        <f t="shared" si="102"/>
        <v/>
      </c>
    </row>
    <row r="6570" spans="1:2" x14ac:dyDescent="0.2">
      <c r="A6570" t="str">
        <f>IF(C6570&amp;G6570&amp;D6570&lt;&gt;'Funnel setup'!$K$3&amp;'Funnel setup'!$K$4&amp;'Funnel setup'!$K$6,".",IF(A6569=".",1,A6569+1))</f>
        <v>.</v>
      </c>
      <c r="B6570" s="244" t="str">
        <f t="shared" si="102"/>
        <v/>
      </c>
    </row>
    <row r="6571" spans="1:2" x14ac:dyDescent="0.2">
      <c r="A6571" t="str">
        <f>IF(C6571&amp;G6571&amp;D6571&lt;&gt;'Funnel setup'!$K$3&amp;'Funnel setup'!$K$4&amp;'Funnel setup'!$K$6,".",IF(A6570=".",1,A6570+1))</f>
        <v>.</v>
      </c>
      <c r="B6571" s="244" t="str">
        <f t="shared" si="102"/>
        <v/>
      </c>
    </row>
    <row r="6572" spans="1:2" x14ac:dyDescent="0.2">
      <c r="A6572" t="str">
        <f>IF(C6572&amp;G6572&amp;D6572&lt;&gt;'Funnel setup'!$K$3&amp;'Funnel setup'!$K$4&amp;'Funnel setup'!$K$6,".",IF(A6571=".",1,A6571+1))</f>
        <v>.</v>
      </c>
      <c r="B6572" s="244" t="str">
        <f t="shared" si="102"/>
        <v/>
      </c>
    </row>
    <row r="6573" spans="1:2" x14ac:dyDescent="0.2">
      <c r="A6573" t="str">
        <f>IF(C6573&amp;G6573&amp;D6573&lt;&gt;'Funnel setup'!$K$3&amp;'Funnel setup'!$K$4&amp;'Funnel setup'!$K$6,".",IF(A6572=".",1,A6572+1))</f>
        <v>.</v>
      </c>
      <c r="B6573" s="244" t="str">
        <f t="shared" si="102"/>
        <v/>
      </c>
    </row>
    <row r="6574" spans="1:2" x14ac:dyDescent="0.2">
      <c r="A6574" t="str">
        <f>IF(C6574&amp;G6574&amp;D6574&lt;&gt;'Funnel setup'!$K$3&amp;'Funnel setup'!$K$4&amp;'Funnel setup'!$K$6,".",IF(A6573=".",1,A6573+1))</f>
        <v>.</v>
      </c>
      <c r="B6574" s="244" t="str">
        <f t="shared" si="102"/>
        <v/>
      </c>
    </row>
    <row r="6575" spans="1:2" x14ac:dyDescent="0.2">
      <c r="A6575" t="str">
        <f>IF(C6575&amp;G6575&amp;D6575&lt;&gt;'Funnel setup'!$K$3&amp;'Funnel setup'!$K$4&amp;'Funnel setup'!$K$6,".",IF(A6574=".",1,A6574+1))</f>
        <v>.</v>
      </c>
      <c r="B6575" s="244" t="str">
        <f t="shared" si="102"/>
        <v/>
      </c>
    </row>
    <row r="6576" spans="1:2" x14ac:dyDescent="0.2">
      <c r="A6576" t="str">
        <f>IF(C6576&amp;G6576&amp;D6576&lt;&gt;'Funnel setup'!$K$3&amp;'Funnel setup'!$K$4&amp;'Funnel setup'!$K$6,".",IF(A6575=".",1,A6575+1))</f>
        <v>.</v>
      </c>
      <c r="B6576" s="244" t="str">
        <f t="shared" si="102"/>
        <v/>
      </c>
    </row>
    <row r="6577" spans="1:2" x14ac:dyDescent="0.2">
      <c r="A6577" t="str">
        <f>IF(C6577&amp;G6577&amp;D6577&lt;&gt;'Funnel setup'!$K$3&amp;'Funnel setup'!$K$4&amp;'Funnel setup'!$K$6,".",IF(A6576=".",1,A6576+1))</f>
        <v>.</v>
      </c>
      <c r="B6577" s="244" t="str">
        <f t="shared" si="102"/>
        <v/>
      </c>
    </row>
    <row r="6578" spans="1:2" x14ac:dyDescent="0.2">
      <c r="A6578" t="str">
        <f>IF(C6578&amp;G6578&amp;D6578&lt;&gt;'Funnel setup'!$K$3&amp;'Funnel setup'!$K$4&amp;'Funnel setup'!$K$6,".",IF(A6577=".",1,A6577+1))</f>
        <v>.</v>
      </c>
      <c r="B6578" s="244" t="str">
        <f t="shared" si="102"/>
        <v/>
      </c>
    </row>
    <row r="6579" spans="1:2" x14ac:dyDescent="0.2">
      <c r="A6579" t="str">
        <f>IF(C6579&amp;G6579&amp;D6579&lt;&gt;'Funnel setup'!$K$3&amp;'Funnel setup'!$K$4&amp;'Funnel setup'!$K$6,".",IF(A6578=".",1,A6578+1))</f>
        <v>.</v>
      </c>
      <c r="B6579" s="244" t="str">
        <f t="shared" si="102"/>
        <v/>
      </c>
    </row>
    <row r="6580" spans="1:2" x14ac:dyDescent="0.2">
      <c r="A6580" t="str">
        <f>IF(C6580&amp;G6580&amp;D6580&lt;&gt;'Funnel setup'!$K$3&amp;'Funnel setup'!$K$4&amp;'Funnel setup'!$K$6,".",IF(A6579=".",1,A6579+1))</f>
        <v>.</v>
      </c>
      <c r="B6580" s="244" t="str">
        <f t="shared" si="102"/>
        <v/>
      </c>
    </row>
    <row r="6581" spans="1:2" x14ac:dyDescent="0.2">
      <c r="A6581" t="str">
        <f>IF(C6581&amp;G6581&amp;D6581&lt;&gt;'Funnel setup'!$K$3&amp;'Funnel setup'!$K$4&amp;'Funnel setup'!$K$6,".",IF(A6580=".",1,A6580+1))</f>
        <v>.</v>
      </c>
      <c r="B6581" s="244" t="str">
        <f t="shared" si="102"/>
        <v/>
      </c>
    </row>
    <row r="6582" spans="1:2" x14ac:dyDescent="0.2">
      <c r="A6582" t="str">
        <f>IF(C6582&amp;G6582&amp;D6582&lt;&gt;'Funnel setup'!$K$3&amp;'Funnel setup'!$K$4&amp;'Funnel setup'!$K$6,".",IF(A6581=".",1,A6581+1))</f>
        <v>.</v>
      </c>
      <c r="B6582" s="244" t="str">
        <f t="shared" si="102"/>
        <v/>
      </c>
    </row>
    <row r="6583" spans="1:2" x14ac:dyDescent="0.2">
      <c r="A6583" t="str">
        <f>IF(C6583&amp;G6583&amp;D6583&lt;&gt;'Funnel setup'!$K$3&amp;'Funnel setup'!$K$4&amp;'Funnel setup'!$K$6,".",IF(A6582=".",1,A6582+1))</f>
        <v>.</v>
      </c>
      <c r="B6583" s="244" t="str">
        <f t="shared" si="102"/>
        <v/>
      </c>
    </row>
    <row r="6584" spans="1:2" x14ac:dyDescent="0.2">
      <c r="A6584" t="str">
        <f>IF(C6584&amp;G6584&amp;D6584&lt;&gt;'Funnel setup'!$K$3&amp;'Funnel setup'!$K$4&amp;'Funnel setup'!$K$6,".",IF(A6583=".",1,A6583+1))</f>
        <v>.</v>
      </c>
      <c r="B6584" s="244" t="str">
        <f t="shared" si="102"/>
        <v/>
      </c>
    </row>
    <row r="6585" spans="1:2" x14ac:dyDescent="0.2">
      <c r="A6585" t="str">
        <f>IF(C6585&amp;G6585&amp;D6585&lt;&gt;'Funnel setup'!$K$3&amp;'Funnel setup'!$K$4&amp;'Funnel setup'!$K$6,".",IF(A6584=".",1,A6584+1))</f>
        <v>.</v>
      </c>
      <c r="B6585" s="244" t="str">
        <f t="shared" si="102"/>
        <v/>
      </c>
    </row>
    <row r="6586" spans="1:2" x14ac:dyDescent="0.2">
      <c r="A6586" t="str">
        <f>IF(C6586&amp;G6586&amp;D6586&lt;&gt;'Funnel setup'!$K$3&amp;'Funnel setup'!$K$4&amp;'Funnel setup'!$K$6,".",IF(A6585=".",1,A6585+1))</f>
        <v>.</v>
      </c>
      <c r="B6586" s="244" t="str">
        <f t="shared" si="102"/>
        <v/>
      </c>
    </row>
    <row r="6587" spans="1:2" x14ac:dyDescent="0.2">
      <c r="A6587" t="str">
        <f>IF(C6587&amp;G6587&amp;D6587&lt;&gt;'Funnel setup'!$K$3&amp;'Funnel setup'!$K$4&amp;'Funnel setup'!$K$6,".",IF(A6586=".",1,A6586+1))</f>
        <v>.</v>
      </c>
      <c r="B6587" s="244" t="str">
        <f t="shared" si="102"/>
        <v/>
      </c>
    </row>
    <row r="6588" spans="1:2" x14ac:dyDescent="0.2">
      <c r="A6588" t="str">
        <f>IF(C6588&amp;G6588&amp;D6588&lt;&gt;'Funnel setup'!$K$3&amp;'Funnel setup'!$K$4&amp;'Funnel setup'!$K$6,".",IF(A6587=".",1,A6587+1))</f>
        <v>.</v>
      </c>
      <c r="B6588" s="244" t="str">
        <f t="shared" si="102"/>
        <v/>
      </c>
    </row>
    <row r="6589" spans="1:2" x14ac:dyDescent="0.2">
      <c r="A6589" t="str">
        <f>IF(C6589&amp;G6589&amp;D6589&lt;&gt;'Funnel setup'!$K$3&amp;'Funnel setup'!$K$4&amp;'Funnel setup'!$K$6,".",IF(A6588=".",1,A6588+1))</f>
        <v>.</v>
      </c>
      <c r="B6589" s="244" t="str">
        <f t="shared" si="102"/>
        <v/>
      </c>
    </row>
    <row r="6590" spans="1:2" x14ac:dyDescent="0.2">
      <c r="A6590" t="str">
        <f>IF(C6590&amp;G6590&amp;D6590&lt;&gt;'Funnel setup'!$K$3&amp;'Funnel setup'!$K$4&amp;'Funnel setup'!$K$6,".",IF(A6589=".",1,A6589+1))</f>
        <v>.</v>
      </c>
      <c r="B6590" s="244" t="str">
        <f t="shared" si="102"/>
        <v/>
      </c>
    </row>
    <row r="6591" spans="1:2" x14ac:dyDescent="0.2">
      <c r="A6591" t="str">
        <f>IF(C6591&amp;G6591&amp;D6591&lt;&gt;'Funnel setup'!$K$3&amp;'Funnel setup'!$K$4&amp;'Funnel setup'!$K$6,".",IF(A6590=".",1,A6590+1))</f>
        <v>.</v>
      </c>
      <c r="B6591" s="244" t="str">
        <f t="shared" si="102"/>
        <v/>
      </c>
    </row>
    <row r="6592" spans="1:2" x14ac:dyDescent="0.2">
      <c r="A6592" t="str">
        <f>IF(C6592&amp;G6592&amp;D6592&lt;&gt;'Funnel setup'!$K$3&amp;'Funnel setup'!$K$4&amp;'Funnel setup'!$K$6,".",IF(A6591=".",1,A6591+1))</f>
        <v>.</v>
      </c>
      <c r="B6592" s="244" t="str">
        <f t="shared" si="102"/>
        <v/>
      </c>
    </row>
    <row r="6593" spans="1:2" x14ac:dyDescent="0.2">
      <c r="A6593" t="str">
        <f>IF(C6593&amp;G6593&amp;D6593&lt;&gt;'Funnel setup'!$K$3&amp;'Funnel setup'!$K$4&amp;'Funnel setup'!$K$6,".",IF(A6592=".",1,A6592+1))</f>
        <v>.</v>
      </c>
      <c r="B6593" s="244" t="str">
        <f t="shared" si="102"/>
        <v/>
      </c>
    </row>
    <row r="6594" spans="1:2" x14ac:dyDescent="0.2">
      <c r="A6594" t="str">
        <f>IF(C6594&amp;G6594&amp;D6594&lt;&gt;'Funnel setup'!$K$3&amp;'Funnel setup'!$K$4&amp;'Funnel setup'!$K$6,".",IF(A6593=".",1,A6593+1))</f>
        <v>.</v>
      </c>
      <c r="B6594" s="244" t="str">
        <f t="shared" ref="B6594:B6657" si="103">C6594&amp;D6594&amp;F6594&amp;G6594</f>
        <v/>
      </c>
    </row>
    <row r="6595" spans="1:2" x14ac:dyDescent="0.2">
      <c r="A6595" t="str">
        <f>IF(C6595&amp;G6595&amp;D6595&lt;&gt;'Funnel setup'!$K$3&amp;'Funnel setup'!$K$4&amp;'Funnel setup'!$K$6,".",IF(A6594=".",1,A6594+1))</f>
        <v>.</v>
      </c>
      <c r="B6595" s="244" t="str">
        <f t="shared" si="103"/>
        <v/>
      </c>
    </row>
    <row r="6596" spans="1:2" x14ac:dyDescent="0.2">
      <c r="A6596" t="str">
        <f>IF(C6596&amp;G6596&amp;D6596&lt;&gt;'Funnel setup'!$K$3&amp;'Funnel setup'!$K$4&amp;'Funnel setup'!$K$6,".",IF(A6595=".",1,A6595+1))</f>
        <v>.</v>
      </c>
      <c r="B6596" s="244" t="str">
        <f t="shared" si="103"/>
        <v/>
      </c>
    </row>
    <row r="6597" spans="1:2" x14ac:dyDescent="0.2">
      <c r="A6597" t="str">
        <f>IF(C6597&amp;G6597&amp;D6597&lt;&gt;'Funnel setup'!$K$3&amp;'Funnel setup'!$K$4&amp;'Funnel setup'!$K$6,".",IF(A6596=".",1,A6596+1))</f>
        <v>.</v>
      </c>
      <c r="B6597" s="244" t="str">
        <f t="shared" si="103"/>
        <v/>
      </c>
    </row>
    <row r="6598" spans="1:2" x14ac:dyDescent="0.2">
      <c r="A6598" t="str">
        <f>IF(C6598&amp;G6598&amp;D6598&lt;&gt;'Funnel setup'!$K$3&amp;'Funnel setup'!$K$4&amp;'Funnel setup'!$K$6,".",IF(A6597=".",1,A6597+1))</f>
        <v>.</v>
      </c>
      <c r="B6598" s="244" t="str">
        <f t="shared" si="103"/>
        <v/>
      </c>
    </row>
    <row r="6599" spans="1:2" x14ac:dyDescent="0.2">
      <c r="A6599" t="str">
        <f>IF(C6599&amp;G6599&amp;D6599&lt;&gt;'Funnel setup'!$K$3&amp;'Funnel setup'!$K$4&amp;'Funnel setup'!$K$6,".",IF(A6598=".",1,A6598+1))</f>
        <v>.</v>
      </c>
      <c r="B6599" s="244" t="str">
        <f t="shared" si="103"/>
        <v/>
      </c>
    </row>
    <row r="6600" spans="1:2" x14ac:dyDescent="0.2">
      <c r="A6600" t="str">
        <f>IF(C6600&amp;G6600&amp;D6600&lt;&gt;'Funnel setup'!$K$3&amp;'Funnel setup'!$K$4&amp;'Funnel setup'!$K$6,".",IF(A6599=".",1,A6599+1))</f>
        <v>.</v>
      </c>
      <c r="B6600" s="244" t="str">
        <f t="shared" si="103"/>
        <v/>
      </c>
    </row>
    <row r="6601" spans="1:2" x14ac:dyDescent="0.2">
      <c r="A6601" t="str">
        <f>IF(C6601&amp;G6601&amp;D6601&lt;&gt;'Funnel setup'!$K$3&amp;'Funnel setup'!$K$4&amp;'Funnel setup'!$K$6,".",IF(A6600=".",1,A6600+1))</f>
        <v>.</v>
      </c>
      <c r="B6601" s="244" t="str">
        <f t="shared" si="103"/>
        <v/>
      </c>
    </row>
    <row r="6602" spans="1:2" x14ac:dyDescent="0.2">
      <c r="A6602" t="str">
        <f>IF(C6602&amp;G6602&amp;D6602&lt;&gt;'Funnel setup'!$K$3&amp;'Funnel setup'!$K$4&amp;'Funnel setup'!$K$6,".",IF(A6601=".",1,A6601+1))</f>
        <v>.</v>
      </c>
      <c r="B6602" s="244" t="str">
        <f t="shared" si="103"/>
        <v/>
      </c>
    </row>
    <row r="6603" spans="1:2" x14ac:dyDescent="0.2">
      <c r="A6603" t="str">
        <f>IF(C6603&amp;G6603&amp;D6603&lt;&gt;'Funnel setup'!$K$3&amp;'Funnel setup'!$K$4&amp;'Funnel setup'!$K$6,".",IF(A6602=".",1,A6602+1))</f>
        <v>.</v>
      </c>
      <c r="B6603" s="244" t="str">
        <f t="shared" si="103"/>
        <v/>
      </c>
    </row>
    <row r="6604" spans="1:2" x14ac:dyDescent="0.2">
      <c r="A6604" t="str">
        <f>IF(C6604&amp;G6604&amp;D6604&lt;&gt;'Funnel setup'!$K$3&amp;'Funnel setup'!$K$4&amp;'Funnel setup'!$K$6,".",IF(A6603=".",1,A6603+1))</f>
        <v>.</v>
      </c>
      <c r="B6604" s="244" t="str">
        <f t="shared" si="103"/>
        <v/>
      </c>
    </row>
    <row r="6605" spans="1:2" x14ac:dyDescent="0.2">
      <c r="A6605" t="str">
        <f>IF(C6605&amp;G6605&amp;D6605&lt;&gt;'Funnel setup'!$K$3&amp;'Funnel setup'!$K$4&amp;'Funnel setup'!$K$6,".",IF(A6604=".",1,A6604+1))</f>
        <v>.</v>
      </c>
      <c r="B6605" s="244" t="str">
        <f t="shared" si="103"/>
        <v/>
      </c>
    </row>
    <row r="6606" spans="1:2" x14ac:dyDescent="0.2">
      <c r="A6606" t="str">
        <f>IF(C6606&amp;G6606&amp;D6606&lt;&gt;'Funnel setup'!$K$3&amp;'Funnel setup'!$K$4&amp;'Funnel setup'!$K$6,".",IF(A6605=".",1,A6605+1))</f>
        <v>.</v>
      </c>
      <c r="B6606" s="244" t="str">
        <f t="shared" si="103"/>
        <v/>
      </c>
    </row>
    <row r="6607" spans="1:2" x14ac:dyDescent="0.2">
      <c r="A6607" t="str">
        <f>IF(C6607&amp;G6607&amp;D6607&lt;&gt;'Funnel setup'!$K$3&amp;'Funnel setup'!$K$4&amp;'Funnel setup'!$K$6,".",IF(A6606=".",1,A6606+1))</f>
        <v>.</v>
      </c>
      <c r="B6607" s="244" t="str">
        <f t="shared" si="103"/>
        <v/>
      </c>
    </row>
    <row r="6608" spans="1:2" x14ac:dyDescent="0.2">
      <c r="A6608" t="str">
        <f>IF(C6608&amp;G6608&amp;D6608&lt;&gt;'Funnel setup'!$K$3&amp;'Funnel setup'!$K$4&amp;'Funnel setup'!$K$6,".",IF(A6607=".",1,A6607+1))</f>
        <v>.</v>
      </c>
      <c r="B6608" s="244" t="str">
        <f t="shared" si="103"/>
        <v/>
      </c>
    </row>
    <row r="6609" spans="1:2" x14ac:dyDescent="0.2">
      <c r="A6609" t="str">
        <f>IF(C6609&amp;G6609&amp;D6609&lt;&gt;'Funnel setup'!$K$3&amp;'Funnel setup'!$K$4&amp;'Funnel setup'!$K$6,".",IF(A6608=".",1,A6608+1))</f>
        <v>.</v>
      </c>
      <c r="B6609" s="244" t="str">
        <f t="shared" si="103"/>
        <v/>
      </c>
    </row>
    <row r="6610" spans="1:2" x14ac:dyDescent="0.2">
      <c r="A6610" t="str">
        <f>IF(C6610&amp;G6610&amp;D6610&lt;&gt;'Funnel setup'!$K$3&amp;'Funnel setup'!$K$4&amp;'Funnel setup'!$K$6,".",IF(A6609=".",1,A6609+1))</f>
        <v>.</v>
      </c>
      <c r="B6610" s="244" t="str">
        <f t="shared" si="103"/>
        <v/>
      </c>
    </row>
    <row r="6611" spans="1:2" x14ac:dyDescent="0.2">
      <c r="A6611" t="str">
        <f>IF(C6611&amp;G6611&amp;D6611&lt;&gt;'Funnel setup'!$K$3&amp;'Funnel setup'!$K$4&amp;'Funnel setup'!$K$6,".",IF(A6610=".",1,A6610+1))</f>
        <v>.</v>
      </c>
      <c r="B6611" s="244" t="str">
        <f t="shared" si="103"/>
        <v/>
      </c>
    </row>
    <row r="6612" spans="1:2" x14ac:dyDescent="0.2">
      <c r="A6612" t="str">
        <f>IF(C6612&amp;G6612&amp;D6612&lt;&gt;'Funnel setup'!$K$3&amp;'Funnel setup'!$K$4&amp;'Funnel setup'!$K$6,".",IF(A6611=".",1,A6611+1))</f>
        <v>.</v>
      </c>
      <c r="B6612" s="244" t="str">
        <f t="shared" si="103"/>
        <v/>
      </c>
    </row>
    <row r="6613" spans="1:2" x14ac:dyDescent="0.2">
      <c r="A6613" t="str">
        <f>IF(C6613&amp;G6613&amp;D6613&lt;&gt;'Funnel setup'!$K$3&amp;'Funnel setup'!$K$4&amp;'Funnel setup'!$K$6,".",IF(A6612=".",1,A6612+1))</f>
        <v>.</v>
      </c>
      <c r="B6613" s="244" t="str">
        <f t="shared" si="103"/>
        <v/>
      </c>
    </row>
    <row r="6614" spans="1:2" x14ac:dyDescent="0.2">
      <c r="A6614" t="str">
        <f>IF(C6614&amp;G6614&amp;D6614&lt;&gt;'Funnel setup'!$K$3&amp;'Funnel setup'!$K$4&amp;'Funnel setup'!$K$6,".",IF(A6613=".",1,A6613+1))</f>
        <v>.</v>
      </c>
      <c r="B6614" s="244" t="str">
        <f t="shared" si="103"/>
        <v/>
      </c>
    </row>
    <row r="6615" spans="1:2" x14ac:dyDescent="0.2">
      <c r="A6615" t="str">
        <f>IF(C6615&amp;G6615&amp;D6615&lt;&gt;'Funnel setup'!$K$3&amp;'Funnel setup'!$K$4&amp;'Funnel setup'!$K$6,".",IF(A6614=".",1,A6614+1))</f>
        <v>.</v>
      </c>
      <c r="B6615" s="244" t="str">
        <f t="shared" si="103"/>
        <v/>
      </c>
    </row>
    <row r="6616" spans="1:2" x14ac:dyDescent="0.2">
      <c r="A6616" t="str">
        <f>IF(C6616&amp;G6616&amp;D6616&lt;&gt;'Funnel setup'!$K$3&amp;'Funnel setup'!$K$4&amp;'Funnel setup'!$K$6,".",IF(A6615=".",1,A6615+1))</f>
        <v>.</v>
      </c>
      <c r="B6616" s="244" t="str">
        <f t="shared" si="103"/>
        <v/>
      </c>
    </row>
    <row r="6617" spans="1:2" x14ac:dyDescent="0.2">
      <c r="A6617" t="str">
        <f>IF(C6617&amp;G6617&amp;D6617&lt;&gt;'Funnel setup'!$K$3&amp;'Funnel setup'!$K$4&amp;'Funnel setup'!$K$6,".",IF(A6616=".",1,A6616+1))</f>
        <v>.</v>
      </c>
      <c r="B6617" s="244" t="str">
        <f t="shared" si="103"/>
        <v/>
      </c>
    </row>
    <row r="6618" spans="1:2" x14ac:dyDescent="0.2">
      <c r="A6618" t="str">
        <f>IF(C6618&amp;G6618&amp;D6618&lt;&gt;'Funnel setup'!$K$3&amp;'Funnel setup'!$K$4&amp;'Funnel setup'!$K$6,".",IF(A6617=".",1,A6617+1))</f>
        <v>.</v>
      </c>
      <c r="B6618" s="244" t="str">
        <f t="shared" si="103"/>
        <v/>
      </c>
    </row>
    <row r="6619" spans="1:2" x14ac:dyDescent="0.2">
      <c r="A6619" t="str">
        <f>IF(C6619&amp;G6619&amp;D6619&lt;&gt;'Funnel setup'!$K$3&amp;'Funnel setup'!$K$4&amp;'Funnel setup'!$K$6,".",IF(A6618=".",1,A6618+1))</f>
        <v>.</v>
      </c>
      <c r="B6619" s="244" t="str">
        <f t="shared" si="103"/>
        <v/>
      </c>
    </row>
    <row r="6620" spans="1:2" x14ac:dyDescent="0.2">
      <c r="A6620" t="str">
        <f>IF(C6620&amp;G6620&amp;D6620&lt;&gt;'Funnel setup'!$K$3&amp;'Funnel setup'!$K$4&amp;'Funnel setup'!$K$6,".",IF(A6619=".",1,A6619+1))</f>
        <v>.</v>
      </c>
      <c r="B6620" s="244" t="str">
        <f t="shared" si="103"/>
        <v/>
      </c>
    </row>
    <row r="6621" spans="1:2" x14ac:dyDescent="0.2">
      <c r="A6621" t="str">
        <f>IF(C6621&amp;G6621&amp;D6621&lt;&gt;'Funnel setup'!$K$3&amp;'Funnel setup'!$K$4&amp;'Funnel setup'!$K$6,".",IF(A6620=".",1,A6620+1))</f>
        <v>.</v>
      </c>
      <c r="B6621" s="244" t="str">
        <f t="shared" si="103"/>
        <v/>
      </c>
    </row>
    <row r="6622" spans="1:2" x14ac:dyDescent="0.2">
      <c r="A6622" t="str">
        <f>IF(C6622&amp;G6622&amp;D6622&lt;&gt;'Funnel setup'!$K$3&amp;'Funnel setup'!$K$4&amp;'Funnel setup'!$K$6,".",IF(A6621=".",1,A6621+1))</f>
        <v>.</v>
      </c>
      <c r="B6622" s="244" t="str">
        <f t="shared" si="103"/>
        <v/>
      </c>
    </row>
    <row r="6623" spans="1:2" x14ac:dyDescent="0.2">
      <c r="A6623" t="str">
        <f>IF(C6623&amp;G6623&amp;D6623&lt;&gt;'Funnel setup'!$K$3&amp;'Funnel setup'!$K$4&amp;'Funnel setup'!$K$6,".",IF(A6622=".",1,A6622+1))</f>
        <v>.</v>
      </c>
      <c r="B6623" s="244" t="str">
        <f t="shared" si="103"/>
        <v/>
      </c>
    </row>
    <row r="6624" spans="1:2" x14ac:dyDescent="0.2">
      <c r="A6624" t="str">
        <f>IF(C6624&amp;G6624&amp;D6624&lt;&gt;'Funnel setup'!$K$3&amp;'Funnel setup'!$K$4&amp;'Funnel setup'!$K$6,".",IF(A6623=".",1,A6623+1))</f>
        <v>.</v>
      </c>
      <c r="B6624" s="244" t="str">
        <f t="shared" si="103"/>
        <v/>
      </c>
    </row>
    <row r="6625" spans="1:2" x14ac:dyDescent="0.2">
      <c r="A6625" t="str">
        <f>IF(C6625&amp;G6625&amp;D6625&lt;&gt;'Funnel setup'!$K$3&amp;'Funnel setup'!$K$4&amp;'Funnel setup'!$K$6,".",IF(A6624=".",1,A6624+1))</f>
        <v>.</v>
      </c>
      <c r="B6625" s="244" t="str">
        <f t="shared" si="103"/>
        <v/>
      </c>
    </row>
    <row r="6626" spans="1:2" x14ac:dyDescent="0.2">
      <c r="A6626" t="str">
        <f>IF(C6626&amp;G6626&amp;D6626&lt;&gt;'Funnel setup'!$K$3&amp;'Funnel setup'!$K$4&amp;'Funnel setup'!$K$6,".",IF(A6625=".",1,A6625+1))</f>
        <v>.</v>
      </c>
      <c r="B6626" s="244" t="str">
        <f t="shared" si="103"/>
        <v/>
      </c>
    </row>
    <row r="6627" spans="1:2" x14ac:dyDescent="0.2">
      <c r="A6627" t="str">
        <f>IF(C6627&amp;G6627&amp;D6627&lt;&gt;'Funnel setup'!$K$3&amp;'Funnel setup'!$K$4&amp;'Funnel setup'!$K$6,".",IF(A6626=".",1,A6626+1))</f>
        <v>.</v>
      </c>
      <c r="B6627" s="244" t="str">
        <f t="shared" si="103"/>
        <v/>
      </c>
    </row>
    <row r="6628" spans="1:2" x14ac:dyDescent="0.2">
      <c r="A6628" t="str">
        <f>IF(C6628&amp;G6628&amp;D6628&lt;&gt;'Funnel setup'!$K$3&amp;'Funnel setup'!$K$4&amp;'Funnel setup'!$K$6,".",IF(A6627=".",1,A6627+1))</f>
        <v>.</v>
      </c>
      <c r="B6628" s="244" t="str">
        <f t="shared" si="103"/>
        <v/>
      </c>
    </row>
    <row r="6629" spans="1:2" x14ac:dyDescent="0.2">
      <c r="A6629" t="str">
        <f>IF(C6629&amp;G6629&amp;D6629&lt;&gt;'Funnel setup'!$K$3&amp;'Funnel setup'!$K$4&amp;'Funnel setup'!$K$6,".",IF(A6628=".",1,A6628+1))</f>
        <v>.</v>
      </c>
      <c r="B6629" s="244" t="str">
        <f t="shared" si="103"/>
        <v/>
      </c>
    </row>
    <row r="6630" spans="1:2" x14ac:dyDescent="0.2">
      <c r="A6630" t="str">
        <f>IF(C6630&amp;G6630&amp;D6630&lt;&gt;'Funnel setup'!$K$3&amp;'Funnel setup'!$K$4&amp;'Funnel setup'!$K$6,".",IF(A6629=".",1,A6629+1))</f>
        <v>.</v>
      </c>
      <c r="B6630" s="244" t="str">
        <f t="shared" si="103"/>
        <v/>
      </c>
    </row>
    <row r="6631" spans="1:2" x14ac:dyDescent="0.2">
      <c r="A6631" t="str">
        <f>IF(C6631&amp;G6631&amp;D6631&lt;&gt;'Funnel setup'!$K$3&amp;'Funnel setup'!$K$4&amp;'Funnel setup'!$K$6,".",IF(A6630=".",1,A6630+1))</f>
        <v>.</v>
      </c>
      <c r="B6631" s="244" t="str">
        <f t="shared" si="103"/>
        <v/>
      </c>
    </row>
    <row r="6632" spans="1:2" x14ac:dyDescent="0.2">
      <c r="A6632" t="str">
        <f>IF(C6632&amp;G6632&amp;D6632&lt;&gt;'Funnel setup'!$K$3&amp;'Funnel setup'!$K$4&amp;'Funnel setup'!$K$6,".",IF(A6631=".",1,A6631+1))</f>
        <v>.</v>
      </c>
      <c r="B6632" s="244" t="str">
        <f t="shared" si="103"/>
        <v/>
      </c>
    </row>
    <row r="6633" spans="1:2" x14ac:dyDescent="0.2">
      <c r="A6633" t="str">
        <f>IF(C6633&amp;G6633&amp;D6633&lt;&gt;'Funnel setup'!$K$3&amp;'Funnel setup'!$K$4&amp;'Funnel setup'!$K$6,".",IF(A6632=".",1,A6632+1))</f>
        <v>.</v>
      </c>
      <c r="B6633" s="244" t="str">
        <f t="shared" si="103"/>
        <v/>
      </c>
    </row>
    <row r="6634" spans="1:2" x14ac:dyDescent="0.2">
      <c r="A6634" t="str">
        <f>IF(C6634&amp;G6634&amp;D6634&lt;&gt;'Funnel setup'!$K$3&amp;'Funnel setup'!$K$4&amp;'Funnel setup'!$K$6,".",IF(A6633=".",1,A6633+1))</f>
        <v>.</v>
      </c>
      <c r="B6634" s="244" t="str">
        <f t="shared" si="103"/>
        <v/>
      </c>
    </row>
    <row r="6635" spans="1:2" x14ac:dyDescent="0.2">
      <c r="A6635" t="str">
        <f>IF(C6635&amp;G6635&amp;D6635&lt;&gt;'Funnel setup'!$K$3&amp;'Funnel setup'!$K$4&amp;'Funnel setup'!$K$6,".",IF(A6634=".",1,A6634+1))</f>
        <v>.</v>
      </c>
      <c r="B6635" s="244" t="str">
        <f t="shared" si="103"/>
        <v/>
      </c>
    </row>
    <row r="6636" spans="1:2" x14ac:dyDescent="0.2">
      <c r="A6636" t="str">
        <f>IF(C6636&amp;G6636&amp;D6636&lt;&gt;'Funnel setup'!$K$3&amp;'Funnel setup'!$K$4&amp;'Funnel setup'!$K$6,".",IF(A6635=".",1,A6635+1))</f>
        <v>.</v>
      </c>
      <c r="B6636" s="244" t="str">
        <f t="shared" si="103"/>
        <v/>
      </c>
    </row>
    <row r="6637" spans="1:2" x14ac:dyDescent="0.2">
      <c r="A6637" t="str">
        <f>IF(C6637&amp;G6637&amp;D6637&lt;&gt;'Funnel setup'!$K$3&amp;'Funnel setup'!$K$4&amp;'Funnel setup'!$K$6,".",IF(A6636=".",1,A6636+1))</f>
        <v>.</v>
      </c>
      <c r="B6637" s="244" t="str">
        <f t="shared" si="103"/>
        <v/>
      </c>
    </row>
    <row r="6638" spans="1:2" x14ac:dyDescent="0.2">
      <c r="A6638" t="str">
        <f>IF(C6638&amp;G6638&amp;D6638&lt;&gt;'Funnel setup'!$K$3&amp;'Funnel setup'!$K$4&amp;'Funnel setup'!$K$6,".",IF(A6637=".",1,A6637+1))</f>
        <v>.</v>
      </c>
      <c r="B6638" s="244" t="str">
        <f t="shared" si="103"/>
        <v/>
      </c>
    </row>
    <row r="6639" spans="1:2" x14ac:dyDescent="0.2">
      <c r="A6639" t="str">
        <f>IF(C6639&amp;G6639&amp;D6639&lt;&gt;'Funnel setup'!$K$3&amp;'Funnel setup'!$K$4&amp;'Funnel setup'!$K$6,".",IF(A6638=".",1,A6638+1))</f>
        <v>.</v>
      </c>
      <c r="B6639" s="244" t="str">
        <f t="shared" si="103"/>
        <v/>
      </c>
    </row>
    <row r="6640" spans="1:2" x14ac:dyDescent="0.2">
      <c r="A6640" t="str">
        <f>IF(C6640&amp;G6640&amp;D6640&lt;&gt;'Funnel setup'!$K$3&amp;'Funnel setup'!$K$4&amp;'Funnel setup'!$K$6,".",IF(A6639=".",1,A6639+1))</f>
        <v>.</v>
      </c>
      <c r="B6640" s="244" t="str">
        <f t="shared" si="103"/>
        <v/>
      </c>
    </row>
    <row r="6641" spans="1:2" x14ac:dyDescent="0.2">
      <c r="A6641" t="str">
        <f>IF(C6641&amp;G6641&amp;D6641&lt;&gt;'Funnel setup'!$K$3&amp;'Funnel setup'!$K$4&amp;'Funnel setup'!$K$6,".",IF(A6640=".",1,A6640+1))</f>
        <v>.</v>
      </c>
      <c r="B6641" s="244" t="str">
        <f t="shared" si="103"/>
        <v/>
      </c>
    </row>
    <row r="6642" spans="1:2" x14ac:dyDescent="0.2">
      <c r="A6642" t="str">
        <f>IF(C6642&amp;G6642&amp;D6642&lt;&gt;'Funnel setup'!$K$3&amp;'Funnel setup'!$K$4&amp;'Funnel setup'!$K$6,".",IF(A6641=".",1,A6641+1))</f>
        <v>.</v>
      </c>
      <c r="B6642" s="244" t="str">
        <f t="shared" si="103"/>
        <v/>
      </c>
    </row>
    <row r="6643" spans="1:2" x14ac:dyDescent="0.2">
      <c r="A6643" t="str">
        <f>IF(C6643&amp;G6643&amp;D6643&lt;&gt;'Funnel setup'!$K$3&amp;'Funnel setup'!$K$4&amp;'Funnel setup'!$K$6,".",IF(A6642=".",1,A6642+1))</f>
        <v>.</v>
      </c>
      <c r="B6643" s="244" t="str">
        <f t="shared" si="103"/>
        <v/>
      </c>
    </row>
    <row r="6644" spans="1:2" x14ac:dyDescent="0.2">
      <c r="A6644" t="str">
        <f>IF(C6644&amp;G6644&amp;D6644&lt;&gt;'Funnel setup'!$K$3&amp;'Funnel setup'!$K$4&amp;'Funnel setup'!$K$6,".",IF(A6643=".",1,A6643+1))</f>
        <v>.</v>
      </c>
      <c r="B6644" s="244" t="str">
        <f t="shared" si="103"/>
        <v/>
      </c>
    </row>
    <row r="6645" spans="1:2" x14ac:dyDescent="0.2">
      <c r="A6645" t="str">
        <f>IF(C6645&amp;G6645&amp;D6645&lt;&gt;'Funnel setup'!$K$3&amp;'Funnel setup'!$K$4&amp;'Funnel setup'!$K$6,".",IF(A6644=".",1,A6644+1))</f>
        <v>.</v>
      </c>
      <c r="B6645" s="244" t="str">
        <f t="shared" si="103"/>
        <v/>
      </c>
    </row>
    <row r="6646" spans="1:2" x14ac:dyDescent="0.2">
      <c r="A6646" t="str">
        <f>IF(C6646&amp;G6646&amp;D6646&lt;&gt;'Funnel setup'!$K$3&amp;'Funnel setup'!$K$4&amp;'Funnel setup'!$K$6,".",IF(A6645=".",1,A6645+1))</f>
        <v>.</v>
      </c>
      <c r="B6646" s="244" t="str">
        <f t="shared" si="103"/>
        <v/>
      </c>
    </row>
    <row r="6647" spans="1:2" x14ac:dyDescent="0.2">
      <c r="A6647" t="str">
        <f>IF(C6647&amp;G6647&amp;D6647&lt;&gt;'Funnel setup'!$K$3&amp;'Funnel setup'!$K$4&amp;'Funnel setup'!$K$6,".",IF(A6646=".",1,A6646+1))</f>
        <v>.</v>
      </c>
      <c r="B6647" s="244" t="str">
        <f t="shared" si="103"/>
        <v/>
      </c>
    </row>
    <row r="6648" spans="1:2" x14ac:dyDescent="0.2">
      <c r="A6648" t="str">
        <f>IF(C6648&amp;G6648&amp;D6648&lt;&gt;'Funnel setup'!$K$3&amp;'Funnel setup'!$K$4&amp;'Funnel setup'!$K$6,".",IF(A6647=".",1,A6647+1))</f>
        <v>.</v>
      </c>
      <c r="B6648" s="244" t="str">
        <f t="shared" si="103"/>
        <v/>
      </c>
    </row>
    <row r="6649" spans="1:2" x14ac:dyDescent="0.2">
      <c r="A6649" t="str">
        <f>IF(C6649&amp;G6649&amp;D6649&lt;&gt;'Funnel setup'!$K$3&amp;'Funnel setup'!$K$4&amp;'Funnel setup'!$K$6,".",IF(A6648=".",1,A6648+1))</f>
        <v>.</v>
      </c>
      <c r="B6649" s="244" t="str">
        <f t="shared" si="103"/>
        <v/>
      </c>
    </row>
    <row r="6650" spans="1:2" x14ac:dyDescent="0.2">
      <c r="A6650" t="str">
        <f>IF(C6650&amp;G6650&amp;D6650&lt;&gt;'Funnel setup'!$K$3&amp;'Funnel setup'!$K$4&amp;'Funnel setup'!$K$6,".",IF(A6649=".",1,A6649+1))</f>
        <v>.</v>
      </c>
      <c r="B6650" s="244" t="str">
        <f t="shared" si="103"/>
        <v/>
      </c>
    </row>
    <row r="6651" spans="1:2" x14ac:dyDescent="0.2">
      <c r="A6651" t="str">
        <f>IF(C6651&amp;G6651&amp;D6651&lt;&gt;'Funnel setup'!$K$3&amp;'Funnel setup'!$K$4&amp;'Funnel setup'!$K$6,".",IF(A6650=".",1,A6650+1))</f>
        <v>.</v>
      </c>
      <c r="B6651" s="244" t="str">
        <f t="shared" si="103"/>
        <v/>
      </c>
    </row>
    <row r="6652" spans="1:2" x14ac:dyDescent="0.2">
      <c r="A6652" t="str">
        <f>IF(C6652&amp;G6652&amp;D6652&lt;&gt;'Funnel setup'!$K$3&amp;'Funnel setup'!$K$4&amp;'Funnel setup'!$K$6,".",IF(A6651=".",1,A6651+1))</f>
        <v>.</v>
      </c>
      <c r="B6652" s="244" t="str">
        <f t="shared" si="103"/>
        <v/>
      </c>
    </row>
    <row r="6653" spans="1:2" x14ac:dyDescent="0.2">
      <c r="A6653" t="str">
        <f>IF(C6653&amp;G6653&amp;D6653&lt;&gt;'Funnel setup'!$K$3&amp;'Funnel setup'!$K$4&amp;'Funnel setup'!$K$6,".",IF(A6652=".",1,A6652+1))</f>
        <v>.</v>
      </c>
      <c r="B6653" s="244" t="str">
        <f t="shared" si="103"/>
        <v/>
      </c>
    </row>
    <row r="6654" spans="1:2" x14ac:dyDescent="0.2">
      <c r="A6654" t="str">
        <f>IF(C6654&amp;G6654&amp;D6654&lt;&gt;'Funnel setup'!$K$3&amp;'Funnel setup'!$K$4&amp;'Funnel setup'!$K$6,".",IF(A6653=".",1,A6653+1))</f>
        <v>.</v>
      </c>
      <c r="B6654" s="244" t="str">
        <f t="shared" si="103"/>
        <v/>
      </c>
    </row>
    <row r="6655" spans="1:2" x14ac:dyDescent="0.2">
      <c r="A6655" t="str">
        <f>IF(C6655&amp;G6655&amp;D6655&lt;&gt;'Funnel setup'!$K$3&amp;'Funnel setup'!$K$4&amp;'Funnel setup'!$K$6,".",IF(A6654=".",1,A6654+1))</f>
        <v>.</v>
      </c>
      <c r="B6655" s="244" t="str">
        <f t="shared" si="103"/>
        <v/>
      </c>
    </row>
    <row r="6656" spans="1:2" x14ac:dyDescent="0.2">
      <c r="A6656" t="str">
        <f>IF(C6656&amp;G6656&amp;D6656&lt;&gt;'Funnel setup'!$K$3&amp;'Funnel setup'!$K$4&amp;'Funnel setup'!$K$6,".",IF(A6655=".",1,A6655+1))</f>
        <v>.</v>
      </c>
      <c r="B6656" s="244" t="str">
        <f t="shared" si="103"/>
        <v/>
      </c>
    </row>
    <row r="6657" spans="1:2" x14ac:dyDescent="0.2">
      <c r="A6657" t="str">
        <f>IF(C6657&amp;G6657&amp;D6657&lt;&gt;'Funnel setup'!$K$3&amp;'Funnel setup'!$K$4&amp;'Funnel setup'!$K$6,".",IF(A6656=".",1,A6656+1))</f>
        <v>.</v>
      </c>
      <c r="B6657" s="244" t="str">
        <f t="shared" si="103"/>
        <v/>
      </c>
    </row>
    <row r="6658" spans="1:2" x14ac:dyDescent="0.2">
      <c r="A6658" t="str">
        <f>IF(C6658&amp;G6658&amp;D6658&lt;&gt;'Funnel setup'!$K$3&amp;'Funnel setup'!$K$4&amp;'Funnel setup'!$K$6,".",IF(A6657=".",1,A6657+1))</f>
        <v>.</v>
      </c>
      <c r="B6658" s="244" t="str">
        <f t="shared" ref="B6658:B6721" si="104">C6658&amp;D6658&amp;F6658&amp;G6658</f>
        <v/>
      </c>
    </row>
    <row r="6659" spans="1:2" x14ac:dyDescent="0.2">
      <c r="A6659" t="str">
        <f>IF(C6659&amp;G6659&amp;D6659&lt;&gt;'Funnel setup'!$K$3&amp;'Funnel setup'!$K$4&amp;'Funnel setup'!$K$6,".",IF(A6658=".",1,A6658+1))</f>
        <v>.</v>
      </c>
      <c r="B6659" s="244" t="str">
        <f t="shared" si="104"/>
        <v/>
      </c>
    </row>
    <row r="6660" spans="1:2" x14ac:dyDescent="0.2">
      <c r="A6660" t="str">
        <f>IF(C6660&amp;G6660&amp;D6660&lt;&gt;'Funnel setup'!$K$3&amp;'Funnel setup'!$K$4&amp;'Funnel setup'!$K$6,".",IF(A6659=".",1,A6659+1))</f>
        <v>.</v>
      </c>
      <c r="B6660" s="244" t="str">
        <f t="shared" si="104"/>
        <v/>
      </c>
    </row>
    <row r="6661" spans="1:2" x14ac:dyDescent="0.2">
      <c r="A6661" t="str">
        <f>IF(C6661&amp;G6661&amp;D6661&lt;&gt;'Funnel setup'!$K$3&amp;'Funnel setup'!$K$4&amp;'Funnel setup'!$K$6,".",IF(A6660=".",1,A6660+1))</f>
        <v>.</v>
      </c>
      <c r="B6661" s="244" t="str">
        <f t="shared" si="104"/>
        <v/>
      </c>
    </row>
    <row r="6662" spans="1:2" x14ac:dyDescent="0.2">
      <c r="A6662" t="str">
        <f>IF(C6662&amp;G6662&amp;D6662&lt;&gt;'Funnel setup'!$K$3&amp;'Funnel setup'!$K$4&amp;'Funnel setup'!$K$6,".",IF(A6661=".",1,A6661+1))</f>
        <v>.</v>
      </c>
      <c r="B6662" s="244" t="str">
        <f t="shared" si="104"/>
        <v/>
      </c>
    </row>
    <row r="6663" spans="1:2" x14ac:dyDescent="0.2">
      <c r="A6663" t="str">
        <f>IF(C6663&amp;G6663&amp;D6663&lt;&gt;'Funnel setup'!$K$3&amp;'Funnel setup'!$K$4&amp;'Funnel setup'!$K$6,".",IF(A6662=".",1,A6662+1))</f>
        <v>.</v>
      </c>
      <c r="B6663" s="244" t="str">
        <f t="shared" si="104"/>
        <v/>
      </c>
    </row>
    <row r="6664" spans="1:2" x14ac:dyDescent="0.2">
      <c r="A6664" t="str">
        <f>IF(C6664&amp;G6664&amp;D6664&lt;&gt;'Funnel setup'!$K$3&amp;'Funnel setup'!$K$4&amp;'Funnel setup'!$K$6,".",IF(A6663=".",1,A6663+1))</f>
        <v>.</v>
      </c>
      <c r="B6664" s="244" t="str">
        <f t="shared" si="104"/>
        <v/>
      </c>
    </row>
    <row r="6665" spans="1:2" x14ac:dyDescent="0.2">
      <c r="A6665" t="str">
        <f>IF(C6665&amp;G6665&amp;D6665&lt;&gt;'Funnel setup'!$K$3&amp;'Funnel setup'!$K$4&amp;'Funnel setup'!$K$6,".",IF(A6664=".",1,A6664+1))</f>
        <v>.</v>
      </c>
      <c r="B6665" s="244" t="str">
        <f t="shared" si="104"/>
        <v/>
      </c>
    </row>
    <row r="6666" spans="1:2" x14ac:dyDescent="0.2">
      <c r="A6666" t="str">
        <f>IF(C6666&amp;G6666&amp;D6666&lt;&gt;'Funnel setup'!$K$3&amp;'Funnel setup'!$K$4&amp;'Funnel setup'!$K$6,".",IF(A6665=".",1,A6665+1))</f>
        <v>.</v>
      </c>
      <c r="B6666" s="244" t="str">
        <f t="shared" si="104"/>
        <v/>
      </c>
    </row>
    <row r="6667" spans="1:2" x14ac:dyDescent="0.2">
      <c r="A6667" t="str">
        <f>IF(C6667&amp;G6667&amp;D6667&lt;&gt;'Funnel setup'!$K$3&amp;'Funnel setup'!$K$4&amp;'Funnel setup'!$K$6,".",IF(A6666=".",1,A6666+1))</f>
        <v>.</v>
      </c>
      <c r="B6667" s="244" t="str">
        <f t="shared" si="104"/>
        <v/>
      </c>
    </row>
    <row r="6668" spans="1:2" x14ac:dyDescent="0.2">
      <c r="A6668" t="str">
        <f>IF(C6668&amp;G6668&amp;D6668&lt;&gt;'Funnel setup'!$K$3&amp;'Funnel setup'!$K$4&amp;'Funnel setup'!$K$6,".",IF(A6667=".",1,A6667+1))</f>
        <v>.</v>
      </c>
      <c r="B6668" s="244" t="str">
        <f t="shared" si="104"/>
        <v/>
      </c>
    </row>
    <row r="6669" spans="1:2" x14ac:dyDescent="0.2">
      <c r="A6669" t="str">
        <f>IF(C6669&amp;G6669&amp;D6669&lt;&gt;'Funnel setup'!$K$3&amp;'Funnel setup'!$K$4&amp;'Funnel setup'!$K$6,".",IF(A6668=".",1,A6668+1))</f>
        <v>.</v>
      </c>
      <c r="B6669" s="244" t="str">
        <f t="shared" si="104"/>
        <v/>
      </c>
    </row>
    <row r="6670" spans="1:2" x14ac:dyDescent="0.2">
      <c r="A6670" t="str">
        <f>IF(C6670&amp;G6670&amp;D6670&lt;&gt;'Funnel setup'!$K$3&amp;'Funnel setup'!$K$4&amp;'Funnel setup'!$K$6,".",IF(A6669=".",1,A6669+1))</f>
        <v>.</v>
      </c>
      <c r="B6670" s="244" t="str">
        <f t="shared" si="104"/>
        <v/>
      </c>
    </row>
    <row r="6671" spans="1:2" x14ac:dyDescent="0.2">
      <c r="A6671" t="str">
        <f>IF(C6671&amp;G6671&amp;D6671&lt;&gt;'Funnel setup'!$K$3&amp;'Funnel setup'!$K$4&amp;'Funnel setup'!$K$6,".",IF(A6670=".",1,A6670+1))</f>
        <v>.</v>
      </c>
      <c r="B6671" s="244" t="str">
        <f t="shared" si="104"/>
        <v/>
      </c>
    </row>
    <row r="6672" spans="1:2" x14ac:dyDescent="0.2">
      <c r="A6672" t="str">
        <f>IF(C6672&amp;G6672&amp;D6672&lt;&gt;'Funnel setup'!$K$3&amp;'Funnel setup'!$K$4&amp;'Funnel setup'!$K$6,".",IF(A6671=".",1,A6671+1))</f>
        <v>.</v>
      </c>
      <c r="B6672" s="244" t="str">
        <f t="shared" si="104"/>
        <v/>
      </c>
    </row>
    <row r="6673" spans="1:2" x14ac:dyDescent="0.2">
      <c r="A6673" t="str">
        <f>IF(C6673&amp;G6673&amp;D6673&lt;&gt;'Funnel setup'!$K$3&amp;'Funnel setup'!$K$4&amp;'Funnel setup'!$K$6,".",IF(A6672=".",1,A6672+1))</f>
        <v>.</v>
      </c>
      <c r="B6673" s="244" t="str">
        <f t="shared" si="104"/>
        <v/>
      </c>
    </row>
    <row r="6674" spans="1:2" x14ac:dyDescent="0.2">
      <c r="A6674" t="str">
        <f>IF(C6674&amp;G6674&amp;D6674&lt;&gt;'Funnel setup'!$K$3&amp;'Funnel setup'!$K$4&amp;'Funnel setup'!$K$6,".",IF(A6673=".",1,A6673+1))</f>
        <v>.</v>
      </c>
      <c r="B6674" s="244" t="str">
        <f t="shared" si="104"/>
        <v/>
      </c>
    </row>
    <row r="6675" spans="1:2" x14ac:dyDescent="0.2">
      <c r="A6675" t="str">
        <f>IF(C6675&amp;G6675&amp;D6675&lt;&gt;'Funnel setup'!$K$3&amp;'Funnel setup'!$K$4&amp;'Funnel setup'!$K$6,".",IF(A6674=".",1,A6674+1))</f>
        <v>.</v>
      </c>
      <c r="B6675" s="244" t="str">
        <f t="shared" si="104"/>
        <v/>
      </c>
    </row>
    <row r="6676" spans="1:2" x14ac:dyDescent="0.2">
      <c r="A6676" t="str">
        <f>IF(C6676&amp;G6676&amp;D6676&lt;&gt;'Funnel setup'!$K$3&amp;'Funnel setup'!$K$4&amp;'Funnel setup'!$K$6,".",IF(A6675=".",1,A6675+1))</f>
        <v>.</v>
      </c>
      <c r="B6676" s="244" t="str">
        <f t="shared" si="104"/>
        <v/>
      </c>
    </row>
    <row r="6677" spans="1:2" x14ac:dyDescent="0.2">
      <c r="A6677" t="str">
        <f>IF(C6677&amp;G6677&amp;D6677&lt;&gt;'Funnel setup'!$K$3&amp;'Funnel setup'!$K$4&amp;'Funnel setup'!$K$6,".",IF(A6676=".",1,A6676+1))</f>
        <v>.</v>
      </c>
      <c r="B6677" s="244" t="str">
        <f t="shared" si="104"/>
        <v/>
      </c>
    </row>
    <row r="6678" spans="1:2" x14ac:dyDescent="0.2">
      <c r="A6678" t="str">
        <f>IF(C6678&amp;G6678&amp;D6678&lt;&gt;'Funnel setup'!$K$3&amp;'Funnel setup'!$K$4&amp;'Funnel setup'!$K$6,".",IF(A6677=".",1,A6677+1))</f>
        <v>.</v>
      </c>
      <c r="B6678" s="244" t="str">
        <f t="shared" si="104"/>
        <v/>
      </c>
    </row>
    <row r="6679" spans="1:2" x14ac:dyDescent="0.2">
      <c r="A6679" t="str">
        <f>IF(C6679&amp;G6679&amp;D6679&lt;&gt;'Funnel setup'!$K$3&amp;'Funnel setup'!$K$4&amp;'Funnel setup'!$K$6,".",IF(A6678=".",1,A6678+1))</f>
        <v>.</v>
      </c>
      <c r="B6679" s="244" t="str">
        <f t="shared" si="104"/>
        <v/>
      </c>
    </row>
    <row r="6680" spans="1:2" x14ac:dyDescent="0.2">
      <c r="A6680" t="str">
        <f>IF(C6680&amp;G6680&amp;D6680&lt;&gt;'Funnel setup'!$K$3&amp;'Funnel setup'!$K$4&amp;'Funnel setup'!$K$6,".",IF(A6679=".",1,A6679+1))</f>
        <v>.</v>
      </c>
      <c r="B6680" s="244" t="str">
        <f t="shared" si="104"/>
        <v/>
      </c>
    </row>
    <row r="6681" spans="1:2" x14ac:dyDescent="0.2">
      <c r="A6681" t="str">
        <f>IF(C6681&amp;G6681&amp;D6681&lt;&gt;'Funnel setup'!$K$3&amp;'Funnel setup'!$K$4&amp;'Funnel setup'!$K$6,".",IF(A6680=".",1,A6680+1))</f>
        <v>.</v>
      </c>
      <c r="B6681" s="244" t="str">
        <f t="shared" si="104"/>
        <v/>
      </c>
    </row>
    <row r="6682" spans="1:2" x14ac:dyDescent="0.2">
      <c r="A6682" t="str">
        <f>IF(C6682&amp;G6682&amp;D6682&lt;&gt;'Funnel setup'!$K$3&amp;'Funnel setup'!$K$4&amp;'Funnel setup'!$K$6,".",IF(A6681=".",1,A6681+1))</f>
        <v>.</v>
      </c>
      <c r="B6682" s="244" t="str">
        <f t="shared" si="104"/>
        <v/>
      </c>
    </row>
    <row r="6683" spans="1:2" x14ac:dyDescent="0.2">
      <c r="A6683" t="str">
        <f>IF(C6683&amp;G6683&amp;D6683&lt;&gt;'Funnel setup'!$K$3&amp;'Funnel setup'!$K$4&amp;'Funnel setup'!$K$6,".",IF(A6682=".",1,A6682+1))</f>
        <v>.</v>
      </c>
      <c r="B6683" s="244" t="str">
        <f t="shared" si="104"/>
        <v/>
      </c>
    </row>
    <row r="6684" spans="1:2" x14ac:dyDescent="0.2">
      <c r="A6684" t="str">
        <f>IF(C6684&amp;G6684&amp;D6684&lt;&gt;'Funnel setup'!$K$3&amp;'Funnel setup'!$K$4&amp;'Funnel setup'!$K$6,".",IF(A6683=".",1,A6683+1))</f>
        <v>.</v>
      </c>
      <c r="B6684" s="244" t="str">
        <f t="shared" si="104"/>
        <v/>
      </c>
    </row>
    <row r="6685" spans="1:2" x14ac:dyDescent="0.2">
      <c r="A6685" t="str">
        <f>IF(C6685&amp;G6685&amp;D6685&lt;&gt;'Funnel setup'!$K$3&amp;'Funnel setup'!$K$4&amp;'Funnel setup'!$K$6,".",IF(A6684=".",1,A6684+1))</f>
        <v>.</v>
      </c>
      <c r="B6685" s="244" t="str">
        <f t="shared" si="104"/>
        <v/>
      </c>
    </row>
    <row r="6686" spans="1:2" x14ac:dyDescent="0.2">
      <c r="A6686" t="str">
        <f>IF(C6686&amp;G6686&amp;D6686&lt;&gt;'Funnel setup'!$K$3&amp;'Funnel setup'!$K$4&amp;'Funnel setup'!$K$6,".",IF(A6685=".",1,A6685+1))</f>
        <v>.</v>
      </c>
      <c r="B6686" s="244" t="str">
        <f t="shared" si="104"/>
        <v/>
      </c>
    </row>
    <row r="6687" spans="1:2" x14ac:dyDescent="0.2">
      <c r="A6687" t="str">
        <f>IF(C6687&amp;G6687&amp;D6687&lt;&gt;'Funnel setup'!$K$3&amp;'Funnel setup'!$K$4&amp;'Funnel setup'!$K$6,".",IF(A6686=".",1,A6686+1))</f>
        <v>.</v>
      </c>
      <c r="B6687" s="244" t="str">
        <f t="shared" si="104"/>
        <v/>
      </c>
    </row>
    <row r="6688" spans="1:2" x14ac:dyDescent="0.2">
      <c r="A6688" t="str">
        <f>IF(C6688&amp;G6688&amp;D6688&lt;&gt;'Funnel setup'!$K$3&amp;'Funnel setup'!$K$4&amp;'Funnel setup'!$K$6,".",IF(A6687=".",1,A6687+1))</f>
        <v>.</v>
      </c>
      <c r="B6688" s="244" t="str">
        <f t="shared" si="104"/>
        <v/>
      </c>
    </row>
    <row r="6689" spans="1:2" x14ac:dyDescent="0.2">
      <c r="A6689" t="str">
        <f>IF(C6689&amp;G6689&amp;D6689&lt;&gt;'Funnel setup'!$K$3&amp;'Funnel setup'!$K$4&amp;'Funnel setup'!$K$6,".",IF(A6688=".",1,A6688+1))</f>
        <v>.</v>
      </c>
      <c r="B6689" s="244" t="str">
        <f t="shared" si="104"/>
        <v/>
      </c>
    </row>
    <row r="6690" spans="1:2" x14ac:dyDescent="0.2">
      <c r="A6690" t="str">
        <f>IF(C6690&amp;G6690&amp;D6690&lt;&gt;'Funnel setup'!$K$3&amp;'Funnel setup'!$K$4&amp;'Funnel setup'!$K$6,".",IF(A6689=".",1,A6689+1))</f>
        <v>.</v>
      </c>
      <c r="B6690" s="244" t="str">
        <f t="shared" si="104"/>
        <v/>
      </c>
    </row>
    <row r="6691" spans="1:2" x14ac:dyDescent="0.2">
      <c r="A6691" t="str">
        <f>IF(C6691&amp;G6691&amp;D6691&lt;&gt;'Funnel setup'!$K$3&amp;'Funnel setup'!$K$4&amp;'Funnel setup'!$K$6,".",IF(A6690=".",1,A6690+1))</f>
        <v>.</v>
      </c>
      <c r="B6691" s="244" t="str">
        <f t="shared" si="104"/>
        <v/>
      </c>
    </row>
    <row r="6692" spans="1:2" x14ac:dyDescent="0.2">
      <c r="A6692" t="str">
        <f>IF(C6692&amp;G6692&amp;D6692&lt;&gt;'Funnel setup'!$K$3&amp;'Funnel setup'!$K$4&amp;'Funnel setup'!$K$6,".",IF(A6691=".",1,A6691+1))</f>
        <v>.</v>
      </c>
      <c r="B6692" s="244" t="str">
        <f t="shared" si="104"/>
        <v/>
      </c>
    </row>
    <row r="6693" spans="1:2" x14ac:dyDescent="0.2">
      <c r="A6693" t="str">
        <f>IF(C6693&amp;G6693&amp;D6693&lt;&gt;'Funnel setup'!$K$3&amp;'Funnel setup'!$K$4&amp;'Funnel setup'!$K$6,".",IF(A6692=".",1,A6692+1))</f>
        <v>.</v>
      </c>
      <c r="B6693" s="244" t="str">
        <f t="shared" si="104"/>
        <v/>
      </c>
    </row>
    <row r="6694" spans="1:2" x14ac:dyDescent="0.2">
      <c r="A6694" t="str">
        <f>IF(C6694&amp;G6694&amp;D6694&lt;&gt;'Funnel setup'!$K$3&amp;'Funnel setup'!$K$4&amp;'Funnel setup'!$K$6,".",IF(A6693=".",1,A6693+1))</f>
        <v>.</v>
      </c>
      <c r="B6694" s="244" t="str">
        <f t="shared" si="104"/>
        <v/>
      </c>
    </row>
    <row r="6695" spans="1:2" x14ac:dyDescent="0.2">
      <c r="A6695" t="str">
        <f>IF(C6695&amp;G6695&amp;D6695&lt;&gt;'Funnel setup'!$K$3&amp;'Funnel setup'!$K$4&amp;'Funnel setup'!$K$6,".",IF(A6694=".",1,A6694+1))</f>
        <v>.</v>
      </c>
      <c r="B6695" s="244" t="str">
        <f t="shared" si="104"/>
        <v/>
      </c>
    </row>
    <row r="6696" spans="1:2" x14ac:dyDescent="0.2">
      <c r="A6696" t="str">
        <f>IF(C6696&amp;G6696&amp;D6696&lt;&gt;'Funnel setup'!$K$3&amp;'Funnel setup'!$K$4&amp;'Funnel setup'!$K$6,".",IF(A6695=".",1,A6695+1))</f>
        <v>.</v>
      </c>
      <c r="B6696" s="244" t="str">
        <f t="shared" si="104"/>
        <v/>
      </c>
    </row>
    <row r="6697" spans="1:2" x14ac:dyDescent="0.2">
      <c r="A6697" t="str">
        <f>IF(C6697&amp;G6697&amp;D6697&lt;&gt;'Funnel setup'!$K$3&amp;'Funnel setup'!$K$4&amp;'Funnel setup'!$K$6,".",IF(A6696=".",1,A6696+1))</f>
        <v>.</v>
      </c>
      <c r="B6697" s="244" t="str">
        <f t="shared" si="104"/>
        <v/>
      </c>
    </row>
    <row r="6698" spans="1:2" x14ac:dyDescent="0.2">
      <c r="A6698" t="str">
        <f>IF(C6698&amp;G6698&amp;D6698&lt;&gt;'Funnel setup'!$K$3&amp;'Funnel setup'!$K$4&amp;'Funnel setup'!$K$6,".",IF(A6697=".",1,A6697+1))</f>
        <v>.</v>
      </c>
      <c r="B6698" s="244" t="str">
        <f t="shared" si="104"/>
        <v/>
      </c>
    </row>
    <row r="6699" spans="1:2" x14ac:dyDescent="0.2">
      <c r="A6699" t="str">
        <f>IF(C6699&amp;G6699&amp;D6699&lt;&gt;'Funnel setup'!$K$3&amp;'Funnel setup'!$K$4&amp;'Funnel setup'!$K$6,".",IF(A6698=".",1,A6698+1))</f>
        <v>.</v>
      </c>
      <c r="B6699" s="244" t="str">
        <f t="shared" si="104"/>
        <v/>
      </c>
    </row>
    <row r="6700" spans="1:2" x14ac:dyDescent="0.2">
      <c r="A6700" t="str">
        <f>IF(C6700&amp;G6700&amp;D6700&lt;&gt;'Funnel setup'!$K$3&amp;'Funnel setup'!$K$4&amp;'Funnel setup'!$K$6,".",IF(A6699=".",1,A6699+1))</f>
        <v>.</v>
      </c>
      <c r="B6700" s="244" t="str">
        <f t="shared" si="104"/>
        <v/>
      </c>
    </row>
    <row r="6701" spans="1:2" x14ac:dyDescent="0.2">
      <c r="A6701" t="str">
        <f>IF(C6701&amp;G6701&amp;D6701&lt;&gt;'Funnel setup'!$K$3&amp;'Funnel setup'!$K$4&amp;'Funnel setup'!$K$6,".",IF(A6700=".",1,A6700+1))</f>
        <v>.</v>
      </c>
      <c r="B6701" s="244" t="str">
        <f t="shared" si="104"/>
        <v/>
      </c>
    </row>
    <row r="6702" spans="1:2" x14ac:dyDescent="0.2">
      <c r="A6702" t="str">
        <f>IF(C6702&amp;G6702&amp;D6702&lt;&gt;'Funnel setup'!$K$3&amp;'Funnel setup'!$K$4&amp;'Funnel setup'!$K$6,".",IF(A6701=".",1,A6701+1))</f>
        <v>.</v>
      </c>
      <c r="B6702" s="244" t="str">
        <f t="shared" si="104"/>
        <v/>
      </c>
    </row>
    <row r="6703" spans="1:2" x14ac:dyDescent="0.2">
      <c r="A6703" t="str">
        <f>IF(C6703&amp;G6703&amp;D6703&lt;&gt;'Funnel setup'!$K$3&amp;'Funnel setup'!$K$4&amp;'Funnel setup'!$K$6,".",IF(A6702=".",1,A6702+1))</f>
        <v>.</v>
      </c>
      <c r="B6703" s="244" t="str">
        <f t="shared" si="104"/>
        <v/>
      </c>
    </row>
    <row r="6704" spans="1:2" x14ac:dyDescent="0.2">
      <c r="A6704" t="str">
        <f>IF(C6704&amp;G6704&amp;D6704&lt;&gt;'Funnel setup'!$K$3&amp;'Funnel setup'!$K$4&amp;'Funnel setup'!$K$6,".",IF(A6703=".",1,A6703+1))</f>
        <v>.</v>
      </c>
      <c r="B6704" s="244" t="str">
        <f t="shared" si="104"/>
        <v/>
      </c>
    </row>
    <row r="6705" spans="1:2" x14ac:dyDescent="0.2">
      <c r="A6705" t="str">
        <f>IF(C6705&amp;G6705&amp;D6705&lt;&gt;'Funnel setup'!$K$3&amp;'Funnel setup'!$K$4&amp;'Funnel setup'!$K$6,".",IF(A6704=".",1,A6704+1))</f>
        <v>.</v>
      </c>
      <c r="B6705" s="244" t="str">
        <f t="shared" si="104"/>
        <v/>
      </c>
    </row>
    <row r="6706" spans="1:2" x14ac:dyDescent="0.2">
      <c r="A6706" t="str">
        <f>IF(C6706&amp;G6706&amp;D6706&lt;&gt;'Funnel setup'!$K$3&amp;'Funnel setup'!$K$4&amp;'Funnel setup'!$K$6,".",IF(A6705=".",1,A6705+1))</f>
        <v>.</v>
      </c>
      <c r="B6706" s="244" t="str">
        <f t="shared" si="104"/>
        <v/>
      </c>
    </row>
    <row r="6707" spans="1:2" x14ac:dyDescent="0.2">
      <c r="A6707" t="str">
        <f>IF(C6707&amp;G6707&amp;D6707&lt;&gt;'Funnel setup'!$K$3&amp;'Funnel setup'!$K$4&amp;'Funnel setup'!$K$6,".",IF(A6706=".",1,A6706+1))</f>
        <v>.</v>
      </c>
      <c r="B6707" s="244" t="str">
        <f t="shared" si="104"/>
        <v/>
      </c>
    </row>
    <row r="6708" spans="1:2" x14ac:dyDescent="0.2">
      <c r="A6708" t="str">
        <f>IF(C6708&amp;G6708&amp;D6708&lt;&gt;'Funnel setup'!$K$3&amp;'Funnel setup'!$K$4&amp;'Funnel setup'!$K$6,".",IF(A6707=".",1,A6707+1))</f>
        <v>.</v>
      </c>
      <c r="B6708" s="244" t="str">
        <f t="shared" si="104"/>
        <v/>
      </c>
    </row>
    <row r="6709" spans="1:2" x14ac:dyDescent="0.2">
      <c r="A6709" t="str">
        <f>IF(C6709&amp;G6709&amp;D6709&lt;&gt;'Funnel setup'!$K$3&amp;'Funnel setup'!$K$4&amp;'Funnel setup'!$K$6,".",IF(A6708=".",1,A6708+1))</f>
        <v>.</v>
      </c>
      <c r="B6709" s="244" t="str">
        <f t="shared" si="104"/>
        <v/>
      </c>
    </row>
    <row r="6710" spans="1:2" x14ac:dyDescent="0.2">
      <c r="A6710" t="str">
        <f>IF(C6710&amp;G6710&amp;D6710&lt;&gt;'Funnel setup'!$K$3&amp;'Funnel setup'!$K$4&amp;'Funnel setup'!$K$6,".",IF(A6709=".",1,A6709+1))</f>
        <v>.</v>
      </c>
      <c r="B6710" s="244" t="str">
        <f t="shared" si="104"/>
        <v/>
      </c>
    </row>
    <row r="6711" spans="1:2" x14ac:dyDescent="0.2">
      <c r="A6711" t="str">
        <f>IF(C6711&amp;G6711&amp;D6711&lt;&gt;'Funnel setup'!$K$3&amp;'Funnel setup'!$K$4&amp;'Funnel setup'!$K$6,".",IF(A6710=".",1,A6710+1))</f>
        <v>.</v>
      </c>
      <c r="B6711" s="244" t="str">
        <f t="shared" si="104"/>
        <v/>
      </c>
    </row>
    <row r="6712" spans="1:2" x14ac:dyDescent="0.2">
      <c r="A6712" t="str">
        <f>IF(C6712&amp;G6712&amp;D6712&lt;&gt;'Funnel setup'!$K$3&amp;'Funnel setup'!$K$4&amp;'Funnel setup'!$K$6,".",IF(A6711=".",1,A6711+1))</f>
        <v>.</v>
      </c>
      <c r="B6712" s="244" t="str">
        <f t="shared" si="104"/>
        <v/>
      </c>
    </row>
    <row r="6713" spans="1:2" x14ac:dyDescent="0.2">
      <c r="A6713" t="str">
        <f>IF(C6713&amp;G6713&amp;D6713&lt;&gt;'Funnel setup'!$K$3&amp;'Funnel setup'!$K$4&amp;'Funnel setup'!$K$6,".",IF(A6712=".",1,A6712+1))</f>
        <v>.</v>
      </c>
      <c r="B6713" s="244" t="str">
        <f t="shared" si="104"/>
        <v/>
      </c>
    </row>
    <row r="6714" spans="1:2" x14ac:dyDescent="0.2">
      <c r="A6714" t="str">
        <f>IF(C6714&amp;G6714&amp;D6714&lt;&gt;'Funnel setup'!$K$3&amp;'Funnel setup'!$K$4&amp;'Funnel setup'!$K$6,".",IF(A6713=".",1,A6713+1))</f>
        <v>.</v>
      </c>
      <c r="B6714" s="244" t="str">
        <f t="shared" si="104"/>
        <v/>
      </c>
    </row>
    <row r="6715" spans="1:2" x14ac:dyDescent="0.2">
      <c r="A6715" t="str">
        <f>IF(C6715&amp;G6715&amp;D6715&lt;&gt;'Funnel setup'!$K$3&amp;'Funnel setup'!$K$4&amp;'Funnel setup'!$K$6,".",IF(A6714=".",1,A6714+1))</f>
        <v>.</v>
      </c>
      <c r="B6715" s="244" t="str">
        <f t="shared" si="104"/>
        <v/>
      </c>
    </row>
    <row r="6716" spans="1:2" x14ac:dyDescent="0.2">
      <c r="A6716" t="str">
        <f>IF(C6716&amp;G6716&amp;D6716&lt;&gt;'Funnel setup'!$K$3&amp;'Funnel setup'!$K$4&amp;'Funnel setup'!$K$6,".",IF(A6715=".",1,A6715+1))</f>
        <v>.</v>
      </c>
      <c r="B6716" s="244" t="str">
        <f t="shared" si="104"/>
        <v/>
      </c>
    </row>
    <row r="6717" spans="1:2" x14ac:dyDescent="0.2">
      <c r="A6717" t="str">
        <f>IF(C6717&amp;G6717&amp;D6717&lt;&gt;'Funnel setup'!$K$3&amp;'Funnel setup'!$K$4&amp;'Funnel setup'!$K$6,".",IF(A6716=".",1,A6716+1))</f>
        <v>.</v>
      </c>
      <c r="B6717" s="244" t="str">
        <f t="shared" si="104"/>
        <v/>
      </c>
    </row>
    <row r="6718" spans="1:2" x14ac:dyDescent="0.2">
      <c r="A6718" t="str">
        <f>IF(C6718&amp;G6718&amp;D6718&lt;&gt;'Funnel setup'!$K$3&amp;'Funnel setup'!$K$4&amp;'Funnel setup'!$K$6,".",IF(A6717=".",1,A6717+1))</f>
        <v>.</v>
      </c>
      <c r="B6718" s="244" t="str">
        <f t="shared" si="104"/>
        <v/>
      </c>
    </row>
    <row r="6719" spans="1:2" x14ac:dyDescent="0.2">
      <c r="A6719" t="str">
        <f>IF(C6719&amp;G6719&amp;D6719&lt;&gt;'Funnel setup'!$K$3&amp;'Funnel setup'!$K$4&amp;'Funnel setup'!$K$6,".",IF(A6718=".",1,A6718+1))</f>
        <v>.</v>
      </c>
      <c r="B6719" s="244" t="str">
        <f t="shared" si="104"/>
        <v/>
      </c>
    </row>
    <row r="6720" spans="1:2" x14ac:dyDescent="0.2">
      <c r="A6720" t="str">
        <f>IF(C6720&amp;G6720&amp;D6720&lt;&gt;'Funnel setup'!$K$3&amp;'Funnel setup'!$K$4&amp;'Funnel setup'!$K$6,".",IF(A6719=".",1,A6719+1))</f>
        <v>.</v>
      </c>
      <c r="B6720" s="244" t="str">
        <f t="shared" si="104"/>
        <v/>
      </c>
    </row>
    <row r="6721" spans="1:2" x14ac:dyDescent="0.2">
      <c r="A6721" t="str">
        <f>IF(C6721&amp;G6721&amp;D6721&lt;&gt;'Funnel setup'!$K$3&amp;'Funnel setup'!$K$4&amp;'Funnel setup'!$K$6,".",IF(A6720=".",1,A6720+1))</f>
        <v>.</v>
      </c>
      <c r="B6721" s="244" t="str">
        <f t="shared" si="104"/>
        <v/>
      </c>
    </row>
    <row r="6722" spans="1:2" x14ac:dyDescent="0.2">
      <c r="A6722" t="str">
        <f>IF(C6722&amp;G6722&amp;D6722&lt;&gt;'Funnel setup'!$K$3&amp;'Funnel setup'!$K$4&amp;'Funnel setup'!$K$6,".",IF(A6721=".",1,A6721+1))</f>
        <v>.</v>
      </c>
      <c r="B6722" s="244" t="str">
        <f t="shared" ref="B6722:B6785" si="105">C6722&amp;D6722&amp;F6722&amp;G6722</f>
        <v/>
      </c>
    </row>
    <row r="6723" spans="1:2" x14ac:dyDescent="0.2">
      <c r="A6723" t="str">
        <f>IF(C6723&amp;G6723&amp;D6723&lt;&gt;'Funnel setup'!$K$3&amp;'Funnel setup'!$K$4&amp;'Funnel setup'!$K$6,".",IF(A6722=".",1,A6722+1))</f>
        <v>.</v>
      </c>
      <c r="B6723" s="244" t="str">
        <f t="shared" si="105"/>
        <v/>
      </c>
    </row>
    <row r="6724" spans="1:2" x14ac:dyDescent="0.2">
      <c r="A6724" t="str">
        <f>IF(C6724&amp;G6724&amp;D6724&lt;&gt;'Funnel setup'!$K$3&amp;'Funnel setup'!$K$4&amp;'Funnel setup'!$K$6,".",IF(A6723=".",1,A6723+1))</f>
        <v>.</v>
      </c>
      <c r="B6724" s="244" t="str">
        <f t="shared" si="105"/>
        <v/>
      </c>
    </row>
    <row r="6725" spans="1:2" x14ac:dyDescent="0.2">
      <c r="A6725" t="str">
        <f>IF(C6725&amp;G6725&amp;D6725&lt;&gt;'Funnel setup'!$K$3&amp;'Funnel setup'!$K$4&amp;'Funnel setup'!$K$6,".",IF(A6724=".",1,A6724+1))</f>
        <v>.</v>
      </c>
      <c r="B6725" s="244" t="str">
        <f t="shared" si="105"/>
        <v/>
      </c>
    </row>
    <row r="6726" spans="1:2" x14ac:dyDescent="0.2">
      <c r="A6726" t="str">
        <f>IF(C6726&amp;G6726&amp;D6726&lt;&gt;'Funnel setup'!$K$3&amp;'Funnel setup'!$K$4&amp;'Funnel setup'!$K$6,".",IF(A6725=".",1,A6725+1))</f>
        <v>.</v>
      </c>
      <c r="B6726" s="244" t="str">
        <f t="shared" si="105"/>
        <v/>
      </c>
    </row>
    <row r="6727" spans="1:2" x14ac:dyDescent="0.2">
      <c r="A6727" t="str">
        <f>IF(C6727&amp;G6727&amp;D6727&lt;&gt;'Funnel setup'!$K$3&amp;'Funnel setup'!$K$4&amp;'Funnel setup'!$K$6,".",IF(A6726=".",1,A6726+1))</f>
        <v>.</v>
      </c>
      <c r="B6727" s="244" t="str">
        <f t="shared" si="105"/>
        <v/>
      </c>
    </row>
    <row r="6728" spans="1:2" x14ac:dyDescent="0.2">
      <c r="A6728" t="str">
        <f>IF(C6728&amp;G6728&amp;D6728&lt;&gt;'Funnel setup'!$K$3&amp;'Funnel setup'!$K$4&amp;'Funnel setup'!$K$6,".",IF(A6727=".",1,A6727+1))</f>
        <v>.</v>
      </c>
      <c r="B6728" s="244" t="str">
        <f t="shared" si="105"/>
        <v/>
      </c>
    </row>
    <row r="6729" spans="1:2" x14ac:dyDescent="0.2">
      <c r="A6729" t="str">
        <f>IF(C6729&amp;G6729&amp;D6729&lt;&gt;'Funnel setup'!$K$3&amp;'Funnel setup'!$K$4&amp;'Funnel setup'!$K$6,".",IF(A6728=".",1,A6728+1))</f>
        <v>.</v>
      </c>
      <c r="B6729" s="244" t="str">
        <f t="shared" si="105"/>
        <v/>
      </c>
    </row>
    <row r="6730" spans="1:2" x14ac:dyDescent="0.2">
      <c r="A6730" t="str">
        <f>IF(C6730&amp;G6730&amp;D6730&lt;&gt;'Funnel setup'!$K$3&amp;'Funnel setup'!$K$4&amp;'Funnel setup'!$K$6,".",IF(A6729=".",1,A6729+1))</f>
        <v>.</v>
      </c>
      <c r="B6730" s="244" t="str">
        <f t="shared" si="105"/>
        <v/>
      </c>
    </row>
    <row r="6731" spans="1:2" x14ac:dyDescent="0.2">
      <c r="A6731" t="str">
        <f>IF(C6731&amp;G6731&amp;D6731&lt;&gt;'Funnel setup'!$K$3&amp;'Funnel setup'!$K$4&amp;'Funnel setup'!$K$6,".",IF(A6730=".",1,A6730+1))</f>
        <v>.</v>
      </c>
      <c r="B6731" s="244" t="str">
        <f t="shared" si="105"/>
        <v/>
      </c>
    </row>
    <row r="6732" spans="1:2" x14ac:dyDescent="0.2">
      <c r="A6732" t="str">
        <f>IF(C6732&amp;G6732&amp;D6732&lt;&gt;'Funnel setup'!$K$3&amp;'Funnel setup'!$K$4&amp;'Funnel setup'!$K$6,".",IF(A6731=".",1,A6731+1))</f>
        <v>.</v>
      </c>
      <c r="B6732" s="244" t="str">
        <f t="shared" si="105"/>
        <v/>
      </c>
    </row>
    <row r="6733" spans="1:2" x14ac:dyDescent="0.2">
      <c r="A6733" t="str">
        <f>IF(C6733&amp;G6733&amp;D6733&lt;&gt;'Funnel setup'!$K$3&amp;'Funnel setup'!$K$4&amp;'Funnel setup'!$K$6,".",IF(A6732=".",1,A6732+1))</f>
        <v>.</v>
      </c>
      <c r="B6733" s="244" t="str">
        <f t="shared" si="105"/>
        <v/>
      </c>
    </row>
    <row r="6734" spans="1:2" x14ac:dyDescent="0.2">
      <c r="A6734" t="str">
        <f>IF(C6734&amp;G6734&amp;D6734&lt;&gt;'Funnel setup'!$K$3&amp;'Funnel setup'!$K$4&amp;'Funnel setup'!$K$6,".",IF(A6733=".",1,A6733+1))</f>
        <v>.</v>
      </c>
      <c r="B6734" s="244" t="str">
        <f t="shared" si="105"/>
        <v/>
      </c>
    </row>
    <row r="6735" spans="1:2" x14ac:dyDescent="0.2">
      <c r="A6735" t="str">
        <f>IF(C6735&amp;G6735&amp;D6735&lt;&gt;'Funnel setup'!$K$3&amp;'Funnel setup'!$K$4&amp;'Funnel setup'!$K$6,".",IF(A6734=".",1,A6734+1))</f>
        <v>.</v>
      </c>
      <c r="B6735" s="244" t="str">
        <f t="shared" si="105"/>
        <v/>
      </c>
    </row>
    <row r="6736" spans="1:2" x14ac:dyDescent="0.2">
      <c r="A6736" t="str">
        <f>IF(C6736&amp;G6736&amp;D6736&lt;&gt;'Funnel setup'!$K$3&amp;'Funnel setup'!$K$4&amp;'Funnel setup'!$K$6,".",IF(A6735=".",1,A6735+1))</f>
        <v>.</v>
      </c>
      <c r="B6736" s="244" t="str">
        <f t="shared" si="105"/>
        <v/>
      </c>
    </row>
    <row r="6737" spans="1:2" x14ac:dyDescent="0.2">
      <c r="A6737" t="str">
        <f>IF(C6737&amp;G6737&amp;D6737&lt;&gt;'Funnel setup'!$K$3&amp;'Funnel setup'!$K$4&amp;'Funnel setup'!$K$6,".",IF(A6736=".",1,A6736+1))</f>
        <v>.</v>
      </c>
      <c r="B6737" s="244" t="str">
        <f t="shared" si="105"/>
        <v/>
      </c>
    </row>
    <row r="6738" spans="1:2" x14ac:dyDescent="0.2">
      <c r="A6738" t="str">
        <f>IF(C6738&amp;G6738&amp;D6738&lt;&gt;'Funnel setup'!$K$3&amp;'Funnel setup'!$K$4&amp;'Funnel setup'!$K$6,".",IF(A6737=".",1,A6737+1))</f>
        <v>.</v>
      </c>
      <c r="B6738" s="244" t="str">
        <f t="shared" si="105"/>
        <v/>
      </c>
    </row>
    <row r="6739" spans="1:2" x14ac:dyDescent="0.2">
      <c r="A6739" t="str">
        <f>IF(C6739&amp;G6739&amp;D6739&lt;&gt;'Funnel setup'!$K$3&amp;'Funnel setup'!$K$4&amp;'Funnel setup'!$K$6,".",IF(A6738=".",1,A6738+1))</f>
        <v>.</v>
      </c>
      <c r="B6739" s="244" t="str">
        <f t="shared" si="105"/>
        <v/>
      </c>
    </row>
    <row r="6740" spans="1:2" x14ac:dyDescent="0.2">
      <c r="A6740" t="str">
        <f>IF(C6740&amp;G6740&amp;D6740&lt;&gt;'Funnel setup'!$K$3&amp;'Funnel setup'!$K$4&amp;'Funnel setup'!$K$6,".",IF(A6739=".",1,A6739+1))</f>
        <v>.</v>
      </c>
      <c r="B6740" s="244" t="str">
        <f t="shared" si="105"/>
        <v/>
      </c>
    </row>
    <row r="6741" spans="1:2" x14ac:dyDescent="0.2">
      <c r="A6741" t="str">
        <f>IF(C6741&amp;G6741&amp;D6741&lt;&gt;'Funnel setup'!$K$3&amp;'Funnel setup'!$K$4&amp;'Funnel setup'!$K$6,".",IF(A6740=".",1,A6740+1))</f>
        <v>.</v>
      </c>
      <c r="B6741" s="244" t="str">
        <f t="shared" si="105"/>
        <v/>
      </c>
    </row>
    <row r="6742" spans="1:2" x14ac:dyDescent="0.2">
      <c r="A6742" t="str">
        <f>IF(C6742&amp;G6742&amp;D6742&lt;&gt;'Funnel setup'!$K$3&amp;'Funnel setup'!$K$4&amp;'Funnel setup'!$K$6,".",IF(A6741=".",1,A6741+1))</f>
        <v>.</v>
      </c>
      <c r="B6742" s="244" t="str">
        <f t="shared" si="105"/>
        <v/>
      </c>
    </row>
    <row r="6743" spans="1:2" x14ac:dyDescent="0.2">
      <c r="A6743" t="str">
        <f>IF(C6743&amp;G6743&amp;D6743&lt;&gt;'Funnel setup'!$K$3&amp;'Funnel setup'!$K$4&amp;'Funnel setup'!$K$6,".",IF(A6742=".",1,A6742+1))</f>
        <v>.</v>
      </c>
      <c r="B6743" s="244" t="str">
        <f t="shared" si="105"/>
        <v/>
      </c>
    </row>
    <row r="6744" spans="1:2" x14ac:dyDescent="0.2">
      <c r="A6744" t="str">
        <f>IF(C6744&amp;G6744&amp;D6744&lt;&gt;'Funnel setup'!$K$3&amp;'Funnel setup'!$K$4&amp;'Funnel setup'!$K$6,".",IF(A6743=".",1,A6743+1))</f>
        <v>.</v>
      </c>
      <c r="B6744" s="244" t="str">
        <f t="shared" si="105"/>
        <v/>
      </c>
    </row>
    <row r="6745" spans="1:2" x14ac:dyDescent="0.2">
      <c r="A6745" t="str">
        <f>IF(C6745&amp;G6745&amp;D6745&lt;&gt;'Funnel setup'!$K$3&amp;'Funnel setup'!$K$4&amp;'Funnel setup'!$K$6,".",IF(A6744=".",1,A6744+1))</f>
        <v>.</v>
      </c>
      <c r="B6745" s="244" t="str">
        <f t="shared" si="105"/>
        <v/>
      </c>
    </row>
    <row r="6746" spans="1:2" x14ac:dyDescent="0.2">
      <c r="A6746" t="str">
        <f>IF(C6746&amp;G6746&amp;D6746&lt;&gt;'Funnel setup'!$K$3&amp;'Funnel setup'!$K$4&amp;'Funnel setup'!$K$6,".",IF(A6745=".",1,A6745+1))</f>
        <v>.</v>
      </c>
      <c r="B6746" s="244" t="str">
        <f t="shared" si="105"/>
        <v/>
      </c>
    </row>
    <row r="6747" spans="1:2" x14ac:dyDescent="0.2">
      <c r="A6747" t="str">
        <f>IF(C6747&amp;G6747&amp;D6747&lt;&gt;'Funnel setup'!$K$3&amp;'Funnel setup'!$K$4&amp;'Funnel setup'!$K$6,".",IF(A6746=".",1,A6746+1))</f>
        <v>.</v>
      </c>
      <c r="B6747" s="244" t="str">
        <f t="shared" si="105"/>
        <v/>
      </c>
    </row>
    <row r="6748" spans="1:2" x14ac:dyDescent="0.2">
      <c r="A6748" t="str">
        <f>IF(C6748&amp;G6748&amp;D6748&lt;&gt;'Funnel setup'!$K$3&amp;'Funnel setup'!$K$4&amp;'Funnel setup'!$K$6,".",IF(A6747=".",1,A6747+1))</f>
        <v>.</v>
      </c>
      <c r="B6748" s="244" t="str">
        <f t="shared" si="105"/>
        <v/>
      </c>
    </row>
    <row r="6749" spans="1:2" x14ac:dyDescent="0.2">
      <c r="A6749" t="str">
        <f>IF(C6749&amp;G6749&amp;D6749&lt;&gt;'Funnel setup'!$K$3&amp;'Funnel setup'!$K$4&amp;'Funnel setup'!$K$6,".",IF(A6748=".",1,A6748+1))</f>
        <v>.</v>
      </c>
      <c r="B6749" s="244" t="str">
        <f t="shared" si="105"/>
        <v/>
      </c>
    </row>
    <row r="6750" spans="1:2" x14ac:dyDescent="0.2">
      <c r="A6750" t="str">
        <f>IF(C6750&amp;G6750&amp;D6750&lt;&gt;'Funnel setup'!$K$3&amp;'Funnel setup'!$K$4&amp;'Funnel setup'!$K$6,".",IF(A6749=".",1,A6749+1))</f>
        <v>.</v>
      </c>
      <c r="B6750" s="244" t="str">
        <f t="shared" si="105"/>
        <v/>
      </c>
    </row>
    <row r="6751" spans="1:2" x14ac:dyDescent="0.2">
      <c r="A6751" t="str">
        <f>IF(C6751&amp;G6751&amp;D6751&lt;&gt;'Funnel setup'!$K$3&amp;'Funnel setup'!$K$4&amp;'Funnel setup'!$K$6,".",IF(A6750=".",1,A6750+1))</f>
        <v>.</v>
      </c>
      <c r="B6751" s="244" t="str">
        <f t="shared" si="105"/>
        <v/>
      </c>
    </row>
    <row r="6752" spans="1:2" x14ac:dyDescent="0.2">
      <c r="A6752" t="str">
        <f>IF(C6752&amp;G6752&amp;D6752&lt;&gt;'Funnel setup'!$K$3&amp;'Funnel setup'!$K$4&amp;'Funnel setup'!$K$6,".",IF(A6751=".",1,A6751+1))</f>
        <v>.</v>
      </c>
      <c r="B6752" s="244" t="str">
        <f t="shared" si="105"/>
        <v/>
      </c>
    </row>
    <row r="6753" spans="1:2" x14ac:dyDescent="0.2">
      <c r="A6753" t="str">
        <f>IF(C6753&amp;G6753&amp;D6753&lt;&gt;'Funnel setup'!$K$3&amp;'Funnel setup'!$K$4&amp;'Funnel setup'!$K$6,".",IF(A6752=".",1,A6752+1))</f>
        <v>.</v>
      </c>
      <c r="B6753" s="244" t="str">
        <f t="shared" si="105"/>
        <v/>
      </c>
    </row>
    <row r="6754" spans="1:2" x14ac:dyDescent="0.2">
      <c r="A6754" t="str">
        <f>IF(C6754&amp;G6754&amp;D6754&lt;&gt;'Funnel setup'!$K$3&amp;'Funnel setup'!$K$4&amp;'Funnel setup'!$K$6,".",IF(A6753=".",1,A6753+1))</f>
        <v>.</v>
      </c>
      <c r="B6754" s="244" t="str">
        <f t="shared" si="105"/>
        <v/>
      </c>
    </row>
    <row r="6755" spans="1:2" x14ac:dyDescent="0.2">
      <c r="A6755" t="str">
        <f>IF(C6755&amp;G6755&amp;D6755&lt;&gt;'Funnel setup'!$K$3&amp;'Funnel setup'!$K$4&amp;'Funnel setup'!$K$6,".",IF(A6754=".",1,A6754+1))</f>
        <v>.</v>
      </c>
      <c r="B6755" s="244" t="str">
        <f t="shared" si="105"/>
        <v/>
      </c>
    </row>
    <row r="6756" spans="1:2" x14ac:dyDescent="0.2">
      <c r="A6756" t="str">
        <f>IF(C6756&amp;G6756&amp;D6756&lt;&gt;'Funnel setup'!$K$3&amp;'Funnel setup'!$K$4&amp;'Funnel setup'!$K$6,".",IF(A6755=".",1,A6755+1))</f>
        <v>.</v>
      </c>
      <c r="B6756" s="244" t="str">
        <f t="shared" si="105"/>
        <v/>
      </c>
    </row>
    <row r="6757" spans="1:2" x14ac:dyDescent="0.2">
      <c r="A6757" t="str">
        <f>IF(C6757&amp;G6757&amp;D6757&lt;&gt;'Funnel setup'!$K$3&amp;'Funnel setup'!$K$4&amp;'Funnel setup'!$K$6,".",IF(A6756=".",1,A6756+1))</f>
        <v>.</v>
      </c>
      <c r="B6757" s="244" t="str">
        <f t="shared" si="105"/>
        <v/>
      </c>
    </row>
    <row r="6758" spans="1:2" x14ac:dyDescent="0.2">
      <c r="A6758" t="str">
        <f>IF(C6758&amp;G6758&amp;D6758&lt;&gt;'Funnel setup'!$K$3&amp;'Funnel setup'!$K$4&amp;'Funnel setup'!$K$6,".",IF(A6757=".",1,A6757+1))</f>
        <v>.</v>
      </c>
      <c r="B6758" s="244" t="str">
        <f t="shared" si="105"/>
        <v/>
      </c>
    </row>
    <row r="6759" spans="1:2" x14ac:dyDescent="0.2">
      <c r="A6759" t="str">
        <f>IF(C6759&amp;G6759&amp;D6759&lt;&gt;'Funnel setup'!$K$3&amp;'Funnel setup'!$K$4&amp;'Funnel setup'!$K$6,".",IF(A6758=".",1,A6758+1))</f>
        <v>.</v>
      </c>
      <c r="B6759" s="244" t="str">
        <f t="shared" si="105"/>
        <v/>
      </c>
    </row>
    <row r="6760" spans="1:2" x14ac:dyDescent="0.2">
      <c r="A6760" t="str">
        <f>IF(C6760&amp;G6760&amp;D6760&lt;&gt;'Funnel setup'!$K$3&amp;'Funnel setup'!$K$4&amp;'Funnel setup'!$K$6,".",IF(A6759=".",1,A6759+1))</f>
        <v>.</v>
      </c>
      <c r="B6760" s="244" t="str">
        <f t="shared" si="105"/>
        <v/>
      </c>
    </row>
    <row r="6761" spans="1:2" x14ac:dyDescent="0.2">
      <c r="A6761" t="str">
        <f>IF(C6761&amp;G6761&amp;D6761&lt;&gt;'Funnel setup'!$K$3&amp;'Funnel setup'!$K$4&amp;'Funnel setup'!$K$6,".",IF(A6760=".",1,A6760+1))</f>
        <v>.</v>
      </c>
      <c r="B6761" s="244" t="str">
        <f t="shared" si="105"/>
        <v/>
      </c>
    </row>
    <row r="6762" spans="1:2" x14ac:dyDescent="0.2">
      <c r="A6762" t="str">
        <f>IF(C6762&amp;G6762&amp;D6762&lt;&gt;'Funnel setup'!$K$3&amp;'Funnel setup'!$K$4&amp;'Funnel setup'!$K$6,".",IF(A6761=".",1,A6761+1))</f>
        <v>.</v>
      </c>
      <c r="B6762" s="244" t="str">
        <f t="shared" si="105"/>
        <v/>
      </c>
    </row>
    <row r="6763" spans="1:2" x14ac:dyDescent="0.2">
      <c r="A6763" t="str">
        <f>IF(C6763&amp;G6763&amp;D6763&lt;&gt;'Funnel setup'!$K$3&amp;'Funnel setup'!$K$4&amp;'Funnel setup'!$K$6,".",IF(A6762=".",1,A6762+1))</f>
        <v>.</v>
      </c>
      <c r="B6763" s="244" t="str">
        <f t="shared" si="105"/>
        <v/>
      </c>
    </row>
    <row r="6764" spans="1:2" x14ac:dyDescent="0.2">
      <c r="A6764" t="str">
        <f>IF(C6764&amp;G6764&amp;D6764&lt;&gt;'Funnel setup'!$K$3&amp;'Funnel setup'!$K$4&amp;'Funnel setup'!$K$6,".",IF(A6763=".",1,A6763+1))</f>
        <v>.</v>
      </c>
      <c r="B6764" s="244" t="str">
        <f t="shared" si="105"/>
        <v/>
      </c>
    </row>
    <row r="6765" spans="1:2" x14ac:dyDescent="0.2">
      <c r="A6765" t="str">
        <f>IF(C6765&amp;G6765&amp;D6765&lt;&gt;'Funnel setup'!$K$3&amp;'Funnel setup'!$K$4&amp;'Funnel setup'!$K$6,".",IF(A6764=".",1,A6764+1))</f>
        <v>.</v>
      </c>
      <c r="B6765" s="244" t="str">
        <f t="shared" si="105"/>
        <v/>
      </c>
    </row>
    <row r="6766" spans="1:2" x14ac:dyDescent="0.2">
      <c r="A6766" t="str">
        <f>IF(C6766&amp;G6766&amp;D6766&lt;&gt;'Funnel setup'!$K$3&amp;'Funnel setup'!$K$4&amp;'Funnel setup'!$K$6,".",IF(A6765=".",1,A6765+1))</f>
        <v>.</v>
      </c>
      <c r="B6766" s="244" t="str">
        <f t="shared" si="105"/>
        <v/>
      </c>
    </row>
    <row r="6767" spans="1:2" x14ac:dyDescent="0.2">
      <c r="A6767" t="str">
        <f>IF(C6767&amp;G6767&amp;D6767&lt;&gt;'Funnel setup'!$K$3&amp;'Funnel setup'!$K$4&amp;'Funnel setup'!$K$6,".",IF(A6766=".",1,A6766+1))</f>
        <v>.</v>
      </c>
      <c r="B6767" s="244" t="str">
        <f t="shared" si="105"/>
        <v/>
      </c>
    </row>
    <row r="6768" spans="1:2" x14ac:dyDescent="0.2">
      <c r="A6768" t="str">
        <f>IF(C6768&amp;G6768&amp;D6768&lt;&gt;'Funnel setup'!$K$3&amp;'Funnel setup'!$K$4&amp;'Funnel setup'!$K$6,".",IF(A6767=".",1,A6767+1))</f>
        <v>.</v>
      </c>
      <c r="B6768" s="244" t="str">
        <f t="shared" si="105"/>
        <v/>
      </c>
    </row>
    <row r="6769" spans="1:2" x14ac:dyDescent="0.2">
      <c r="A6769" t="str">
        <f>IF(C6769&amp;G6769&amp;D6769&lt;&gt;'Funnel setup'!$K$3&amp;'Funnel setup'!$K$4&amp;'Funnel setup'!$K$6,".",IF(A6768=".",1,A6768+1))</f>
        <v>.</v>
      </c>
      <c r="B6769" s="244" t="str">
        <f t="shared" si="105"/>
        <v/>
      </c>
    </row>
    <row r="6770" spans="1:2" x14ac:dyDescent="0.2">
      <c r="A6770" t="str">
        <f>IF(C6770&amp;G6770&amp;D6770&lt;&gt;'Funnel setup'!$K$3&amp;'Funnel setup'!$K$4&amp;'Funnel setup'!$K$6,".",IF(A6769=".",1,A6769+1))</f>
        <v>.</v>
      </c>
      <c r="B6770" s="244" t="str">
        <f t="shared" si="105"/>
        <v/>
      </c>
    </row>
    <row r="6771" spans="1:2" x14ac:dyDescent="0.2">
      <c r="A6771" t="str">
        <f>IF(C6771&amp;G6771&amp;D6771&lt;&gt;'Funnel setup'!$K$3&amp;'Funnel setup'!$K$4&amp;'Funnel setup'!$K$6,".",IF(A6770=".",1,A6770+1))</f>
        <v>.</v>
      </c>
      <c r="B6771" s="244" t="str">
        <f t="shared" si="105"/>
        <v/>
      </c>
    </row>
    <row r="6772" spans="1:2" x14ac:dyDescent="0.2">
      <c r="A6772" t="str">
        <f>IF(C6772&amp;G6772&amp;D6772&lt;&gt;'Funnel setup'!$K$3&amp;'Funnel setup'!$K$4&amp;'Funnel setup'!$K$6,".",IF(A6771=".",1,A6771+1))</f>
        <v>.</v>
      </c>
      <c r="B6772" s="244" t="str">
        <f t="shared" si="105"/>
        <v/>
      </c>
    </row>
    <row r="6773" spans="1:2" x14ac:dyDescent="0.2">
      <c r="A6773" t="str">
        <f>IF(C6773&amp;G6773&amp;D6773&lt;&gt;'Funnel setup'!$K$3&amp;'Funnel setup'!$K$4&amp;'Funnel setup'!$K$6,".",IF(A6772=".",1,A6772+1))</f>
        <v>.</v>
      </c>
      <c r="B6773" s="244" t="str">
        <f t="shared" si="105"/>
        <v/>
      </c>
    </row>
    <row r="6774" spans="1:2" x14ac:dyDescent="0.2">
      <c r="A6774" t="str">
        <f>IF(C6774&amp;G6774&amp;D6774&lt;&gt;'Funnel setup'!$K$3&amp;'Funnel setup'!$K$4&amp;'Funnel setup'!$K$6,".",IF(A6773=".",1,A6773+1))</f>
        <v>.</v>
      </c>
      <c r="B6774" s="244" t="str">
        <f t="shared" si="105"/>
        <v/>
      </c>
    </row>
    <row r="6775" spans="1:2" x14ac:dyDescent="0.2">
      <c r="A6775" t="str">
        <f>IF(C6775&amp;G6775&amp;D6775&lt;&gt;'Funnel setup'!$K$3&amp;'Funnel setup'!$K$4&amp;'Funnel setup'!$K$6,".",IF(A6774=".",1,A6774+1))</f>
        <v>.</v>
      </c>
      <c r="B6775" s="244" t="str">
        <f t="shared" si="105"/>
        <v/>
      </c>
    </row>
    <row r="6776" spans="1:2" x14ac:dyDescent="0.2">
      <c r="A6776" t="str">
        <f>IF(C6776&amp;G6776&amp;D6776&lt;&gt;'Funnel setup'!$K$3&amp;'Funnel setup'!$K$4&amp;'Funnel setup'!$K$6,".",IF(A6775=".",1,A6775+1))</f>
        <v>.</v>
      </c>
      <c r="B6776" s="244" t="str">
        <f t="shared" si="105"/>
        <v/>
      </c>
    </row>
    <row r="6777" spans="1:2" x14ac:dyDescent="0.2">
      <c r="A6777" t="str">
        <f>IF(C6777&amp;G6777&amp;D6777&lt;&gt;'Funnel setup'!$K$3&amp;'Funnel setup'!$K$4&amp;'Funnel setup'!$K$6,".",IF(A6776=".",1,A6776+1))</f>
        <v>.</v>
      </c>
      <c r="B6777" s="244" t="str">
        <f t="shared" si="105"/>
        <v/>
      </c>
    </row>
    <row r="6778" spans="1:2" x14ac:dyDescent="0.2">
      <c r="A6778" t="str">
        <f>IF(C6778&amp;G6778&amp;D6778&lt;&gt;'Funnel setup'!$K$3&amp;'Funnel setup'!$K$4&amp;'Funnel setup'!$K$6,".",IF(A6777=".",1,A6777+1))</f>
        <v>.</v>
      </c>
      <c r="B6778" s="244" t="str">
        <f t="shared" si="105"/>
        <v/>
      </c>
    </row>
    <row r="6779" spans="1:2" x14ac:dyDescent="0.2">
      <c r="A6779" t="str">
        <f>IF(C6779&amp;G6779&amp;D6779&lt;&gt;'Funnel setup'!$K$3&amp;'Funnel setup'!$K$4&amp;'Funnel setup'!$K$6,".",IF(A6778=".",1,A6778+1))</f>
        <v>.</v>
      </c>
      <c r="B6779" s="244" t="str">
        <f t="shared" si="105"/>
        <v/>
      </c>
    </row>
    <row r="6780" spans="1:2" x14ac:dyDescent="0.2">
      <c r="A6780" t="str">
        <f>IF(C6780&amp;G6780&amp;D6780&lt;&gt;'Funnel setup'!$K$3&amp;'Funnel setup'!$K$4&amp;'Funnel setup'!$K$6,".",IF(A6779=".",1,A6779+1))</f>
        <v>.</v>
      </c>
      <c r="B6780" s="244" t="str">
        <f t="shared" si="105"/>
        <v/>
      </c>
    </row>
    <row r="6781" spans="1:2" x14ac:dyDescent="0.2">
      <c r="A6781" t="str">
        <f>IF(C6781&amp;G6781&amp;D6781&lt;&gt;'Funnel setup'!$K$3&amp;'Funnel setup'!$K$4&amp;'Funnel setup'!$K$6,".",IF(A6780=".",1,A6780+1))</f>
        <v>.</v>
      </c>
      <c r="B6781" s="244" t="str">
        <f t="shared" si="105"/>
        <v/>
      </c>
    </row>
    <row r="6782" spans="1:2" x14ac:dyDescent="0.2">
      <c r="A6782" t="str">
        <f>IF(C6782&amp;G6782&amp;D6782&lt;&gt;'Funnel setup'!$K$3&amp;'Funnel setup'!$K$4&amp;'Funnel setup'!$K$6,".",IF(A6781=".",1,A6781+1))</f>
        <v>.</v>
      </c>
      <c r="B6782" s="244" t="str">
        <f t="shared" si="105"/>
        <v/>
      </c>
    </row>
    <row r="6783" spans="1:2" x14ac:dyDescent="0.2">
      <c r="A6783" t="str">
        <f>IF(C6783&amp;G6783&amp;D6783&lt;&gt;'Funnel setup'!$K$3&amp;'Funnel setup'!$K$4&amp;'Funnel setup'!$K$6,".",IF(A6782=".",1,A6782+1))</f>
        <v>.</v>
      </c>
      <c r="B6783" s="244" t="str">
        <f t="shared" si="105"/>
        <v/>
      </c>
    </row>
    <row r="6784" spans="1:2" x14ac:dyDescent="0.2">
      <c r="A6784" t="str">
        <f>IF(C6784&amp;G6784&amp;D6784&lt;&gt;'Funnel setup'!$K$3&amp;'Funnel setup'!$K$4&amp;'Funnel setup'!$K$6,".",IF(A6783=".",1,A6783+1))</f>
        <v>.</v>
      </c>
      <c r="B6784" s="244" t="str">
        <f t="shared" si="105"/>
        <v/>
      </c>
    </row>
    <row r="6785" spans="1:2" x14ac:dyDescent="0.2">
      <c r="A6785" t="str">
        <f>IF(C6785&amp;G6785&amp;D6785&lt;&gt;'Funnel setup'!$K$3&amp;'Funnel setup'!$K$4&amp;'Funnel setup'!$K$6,".",IF(A6784=".",1,A6784+1))</f>
        <v>.</v>
      </c>
      <c r="B6785" s="244" t="str">
        <f t="shared" si="105"/>
        <v/>
      </c>
    </row>
    <row r="6786" spans="1:2" x14ac:dyDescent="0.2">
      <c r="A6786" t="str">
        <f>IF(C6786&amp;G6786&amp;D6786&lt;&gt;'Funnel setup'!$K$3&amp;'Funnel setup'!$K$4&amp;'Funnel setup'!$K$6,".",IF(A6785=".",1,A6785+1))</f>
        <v>.</v>
      </c>
      <c r="B6786" s="244" t="str">
        <f t="shared" ref="B6786:B6849" si="106">C6786&amp;D6786&amp;F6786&amp;G6786</f>
        <v/>
      </c>
    </row>
    <row r="6787" spans="1:2" x14ac:dyDescent="0.2">
      <c r="A6787" t="str">
        <f>IF(C6787&amp;G6787&amp;D6787&lt;&gt;'Funnel setup'!$K$3&amp;'Funnel setup'!$K$4&amp;'Funnel setup'!$K$6,".",IF(A6786=".",1,A6786+1))</f>
        <v>.</v>
      </c>
      <c r="B6787" s="244" t="str">
        <f t="shared" si="106"/>
        <v/>
      </c>
    </row>
    <row r="6788" spans="1:2" x14ac:dyDescent="0.2">
      <c r="A6788" t="str">
        <f>IF(C6788&amp;G6788&amp;D6788&lt;&gt;'Funnel setup'!$K$3&amp;'Funnel setup'!$K$4&amp;'Funnel setup'!$K$6,".",IF(A6787=".",1,A6787+1))</f>
        <v>.</v>
      </c>
      <c r="B6788" s="244" t="str">
        <f t="shared" si="106"/>
        <v/>
      </c>
    </row>
    <row r="6789" spans="1:2" x14ac:dyDescent="0.2">
      <c r="A6789" t="str">
        <f>IF(C6789&amp;G6789&amp;D6789&lt;&gt;'Funnel setup'!$K$3&amp;'Funnel setup'!$K$4&amp;'Funnel setup'!$K$6,".",IF(A6788=".",1,A6788+1))</f>
        <v>.</v>
      </c>
      <c r="B6789" s="244" t="str">
        <f t="shared" si="106"/>
        <v/>
      </c>
    </row>
    <row r="6790" spans="1:2" x14ac:dyDescent="0.2">
      <c r="A6790" t="str">
        <f>IF(C6790&amp;G6790&amp;D6790&lt;&gt;'Funnel setup'!$K$3&amp;'Funnel setup'!$K$4&amp;'Funnel setup'!$K$6,".",IF(A6789=".",1,A6789+1))</f>
        <v>.</v>
      </c>
      <c r="B6790" s="244" t="str">
        <f t="shared" si="106"/>
        <v/>
      </c>
    </row>
    <row r="6791" spans="1:2" x14ac:dyDescent="0.2">
      <c r="A6791" t="str">
        <f>IF(C6791&amp;G6791&amp;D6791&lt;&gt;'Funnel setup'!$K$3&amp;'Funnel setup'!$K$4&amp;'Funnel setup'!$K$6,".",IF(A6790=".",1,A6790+1))</f>
        <v>.</v>
      </c>
      <c r="B6791" s="244" t="str">
        <f t="shared" si="106"/>
        <v/>
      </c>
    </row>
    <row r="6792" spans="1:2" x14ac:dyDescent="0.2">
      <c r="A6792" t="str">
        <f>IF(C6792&amp;G6792&amp;D6792&lt;&gt;'Funnel setup'!$K$3&amp;'Funnel setup'!$K$4&amp;'Funnel setup'!$K$6,".",IF(A6791=".",1,A6791+1))</f>
        <v>.</v>
      </c>
      <c r="B6792" s="244" t="str">
        <f t="shared" si="106"/>
        <v/>
      </c>
    </row>
    <row r="6793" spans="1:2" x14ac:dyDescent="0.2">
      <c r="A6793" t="str">
        <f>IF(C6793&amp;G6793&amp;D6793&lt;&gt;'Funnel setup'!$K$3&amp;'Funnel setup'!$K$4&amp;'Funnel setup'!$K$6,".",IF(A6792=".",1,A6792+1))</f>
        <v>.</v>
      </c>
      <c r="B6793" s="244" t="str">
        <f t="shared" si="106"/>
        <v/>
      </c>
    </row>
    <row r="6794" spans="1:2" x14ac:dyDescent="0.2">
      <c r="A6794" t="str">
        <f>IF(C6794&amp;G6794&amp;D6794&lt;&gt;'Funnel setup'!$K$3&amp;'Funnel setup'!$K$4&amp;'Funnel setup'!$K$6,".",IF(A6793=".",1,A6793+1))</f>
        <v>.</v>
      </c>
      <c r="B6794" s="244" t="str">
        <f t="shared" si="106"/>
        <v/>
      </c>
    </row>
    <row r="6795" spans="1:2" x14ac:dyDescent="0.2">
      <c r="A6795" t="str">
        <f>IF(C6795&amp;G6795&amp;D6795&lt;&gt;'Funnel setup'!$K$3&amp;'Funnel setup'!$K$4&amp;'Funnel setup'!$K$6,".",IF(A6794=".",1,A6794+1))</f>
        <v>.</v>
      </c>
      <c r="B6795" s="244" t="str">
        <f t="shared" si="106"/>
        <v/>
      </c>
    </row>
    <row r="6796" spans="1:2" x14ac:dyDescent="0.2">
      <c r="A6796" t="str">
        <f>IF(C6796&amp;G6796&amp;D6796&lt;&gt;'Funnel setup'!$K$3&amp;'Funnel setup'!$K$4&amp;'Funnel setup'!$K$6,".",IF(A6795=".",1,A6795+1))</f>
        <v>.</v>
      </c>
      <c r="B6796" s="244" t="str">
        <f t="shared" si="106"/>
        <v/>
      </c>
    </row>
    <row r="6797" spans="1:2" x14ac:dyDescent="0.2">
      <c r="A6797" t="str">
        <f>IF(C6797&amp;G6797&amp;D6797&lt;&gt;'Funnel setup'!$K$3&amp;'Funnel setup'!$K$4&amp;'Funnel setup'!$K$6,".",IF(A6796=".",1,A6796+1))</f>
        <v>.</v>
      </c>
      <c r="B6797" s="244" t="str">
        <f t="shared" si="106"/>
        <v/>
      </c>
    </row>
    <row r="6798" spans="1:2" x14ac:dyDescent="0.2">
      <c r="A6798" t="str">
        <f>IF(C6798&amp;G6798&amp;D6798&lt;&gt;'Funnel setup'!$K$3&amp;'Funnel setup'!$K$4&amp;'Funnel setup'!$K$6,".",IF(A6797=".",1,A6797+1))</f>
        <v>.</v>
      </c>
      <c r="B6798" s="244" t="str">
        <f t="shared" si="106"/>
        <v/>
      </c>
    </row>
    <row r="6799" spans="1:2" x14ac:dyDescent="0.2">
      <c r="A6799" t="str">
        <f>IF(C6799&amp;G6799&amp;D6799&lt;&gt;'Funnel setup'!$K$3&amp;'Funnel setup'!$K$4&amp;'Funnel setup'!$K$6,".",IF(A6798=".",1,A6798+1))</f>
        <v>.</v>
      </c>
      <c r="B6799" s="244" t="str">
        <f t="shared" si="106"/>
        <v/>
      </c>
    </row>
    <row r="6800" spans="1:2" x14ac:dyDescent="0.2">
      <c r="A6800" t="str">
        <f>IF(C6800&amp;G6800&amp;D6800&lt;&gt;'Funnel setup'!$K$3&amp;'Funnel setup'!$K$4&amp;'Funnel setup'!$K$6,".",IF(A6799=".",1,A6799+1))</f>
        <v>.</v>
      </c>
      <c r="B6800" s="244" t="str">
        <f t="shared" si="106"/>
        <v/>
      </c>
    </row>
    <row r="6801" spans="1:2" x14ac:dyDescent="0.2">
      <c r="A6801" t="str">
        <f>IF(C6801&amp;G6801&amp;D6801&lt;&gt;'Funnel setup'!$K$3&amp;'Funnel setup'!$K$4&amp;'Funnel setup'!$K$6,".",IF(A6800=".",1,A6800+1))</f>
        <v>.</v>
      </c>
      <c r="B6801" s="244" t="str">
        <f t="shared" si="106"/>
        <v/>
      </c>
    </row>
    <row r="6802" spans="1:2" x14ac:dyDescent="0.2">
      <c r="A6802" t="str">
        <f>IF(C6802&amp;G6802&amp;D6802&lt;&gt;'Funnel setup'!$K$3&amp;'Funnel setup'!$K$4&amp;'Funnel setup'!$K$6,".",IF(A6801=".",1,A6801+1))</f>
        <v>.</v>
      </c>
      <c r="B6802" s="244" t="str">
        <f t="shared" si="106"/>
        <v/>
      </c>
    </row>
    <row r="6803" spans="1:2" x14ac:dyDescent="0.2">
      <c r="A6803" t="str">
        <f>IF(C6803&amp;G6803&amp;D6803&lt;&gt;'Funnel setup'!$K$3&amp;'Funnel setup'!$K$4&amp;'Funnel setup'!$K$6,".",IF(A6802=".",1,A6802+1))</f>
        <v>.</v>
      </c>
      <c r="B6803" s="244" t="str">
        <f t="shared" si="106"/>
        <v/>
      </c>
    </row>
    <row r="6804" spans="1:2" x14ac:dyDescent="0.2">
      <c r="A6804" t="str">
        <f>IF(C6804&amp;G6804&amp;D6804&lt;&gt;'Funnel setup'!$K$3&amp;'Funnel setup'!$K$4&amp;'Funnel setup'!$K$6,".",IF(A6803=".",1,A6803+1))</f>
        <v>.</v>
      </c>
      <c r="B6804" s="244" t="str">
        <f t="shared" si="106"/>
        <v/>
      </c>
    </row>
    <row r="6805" spans="1:2" x14ac:dyDescent="0.2">
      <c r="A6805" t="str">
        <f>IF(C6805&amp;G6805&amp;D6805&lt;&gt;'Funnel setup'!$K$3&amp;'Funnel setup'!$K$4&amp;'Funnel setup'!$K$6,".",IF(A6804=".",1,A6804+1))</f>
        <v>.</v>
      </c>
      <c r="B6805" s="244" t="str">
        <f t="shared" si="106"/>
        <v/>
      </c>
    </row>
    <row r="6806" spans="1:2" x14ac:dyDescent="0.2">
      <c r="A6806" t="str">
        <f>IF(C6806&amp;G6806&amp;D6806&lt;&gt;'Funnel setup'!$K$3&amp;'Funnel setup'!$K$4&amp;'Funnel setup'!$K$6,".",IF(A6805=".",1,A6805+1))</f>
        <v>.</v>
      </c>
      <c r="B6806" s="244" t="str">
        <f t="shared" si="106"/>
        <v/>
      </c>
    </row>
    <row r="6807" spans="1:2" x14ac:dyDescent="0.2">
      <c r="A6807" t="str">
        <f>IF(C6807&amp;G6807&amp;D6807&lt;&gt;'Funnel setup'!$K$3&amp;'Funnel setup'!$K$4&amp;'Funnel setup'!$K$6,".",IF(A6806=".",1,A6806+1))</f>
        <v>.</v>
      </c>
      <c r="B6807" s="244" t="str">
        <f t="shared" si="106"/>
        <v/>
      </c>
    </row>
    <row r="6808" spans="1:2" x14ac:dyDescent="0.2">
      <c r="A6808" t="str">
        <f>IF(C6808&amp;G6808&amp;D6808&lt;&gt;'Funnel setup'!$K$3&amp;'Funnel setup'!$K$4&amp;'Funnel setup'!$K$6,".",IF(A6807=".",1,A6807+1))</f>
        <v>.</v>
      </c>
      <c r="B6808" s="244" t="str">
        <f t="shared" si="106"/>
        <v/>
      </c>
    </row>
    <row r="6809" spans="1:2" x14ac:dyDescent="0.2">
      <c r="A6809" t="str">
        <f>IF(C6809&amp;G6809&amp;D6809&lt;&gt;'Funnel setup'!$K$3&amp;'Funnel setup'!$K$4&amp;'Funnel setup'!$K$6,".",IF(A6808=".",1,A6808+1))</f>
        <v>.</v>
      </c>
      <c r="B6809" s="244" t="str">
        <f t="shared" si="106"/>
        <v/>
      </c>
    </row>
    <row r="6810" spans="1:2" x14ac:dyDescent="0.2">
      <c r="A6810" t="str">
        <f>IF(C6810&amp;G6810&amp;D6810&lt;&gt;'Funnel setup'!$K$3&amp;'Funnel setup'!$K$4&amp;'Funnel setup'!$K$6,".",IF(A6809=".",1,A6809+1))</f>
        <v>.</v>
      </c>
      <c r="B6810" s="244" t="str">
        <f t="shared" si="106"/>
        <v/>
      </c>
    </row>
    <row r="6811" spans="1:2" x14ac:dyDescent="0.2">
      <c r="A6811" t="str">
        <f>IF(C6811&amp;G6811&amp;D6811&lt;&gt;'Funnel setup'!$K$3&amp;'Funnel setup'!$K$4&amp;'Funnel setup'!$K$6,".",IF(A6810=".",1,A6810+1))</f>
        <v>.</v>
      </c>
      <c r="B6811" s="244" t="str">
        <f t="shared" si="106"/>
        <v/>
      </c>
    </row>
    <row r="6812" spans="1:2" x14ac:dyDescent="0.2">
      <c r="A6812" t="str">
        <f>IF(C6812&amp;G6812&amp;D6812&lt;&gt;'Funnel setup'!$K$3&amp;'Funnel setup'!$K$4&amp;'Funnel setup'!$K$6,".",IF(A6811=".",1,A6811+1))</f>
        <v>.</v>
      </c>
      <c r="B6812" s="244" t="str">
        <f t="shared" si="106"/>
        <v/>
      </c>
    </row>
    <row r="6813" spans="1:2" x14ac:dyDescent="0.2">
      <c r="A6813" t="str">
        <f>IF(C6813&amp;G6813&amp;D6813&lt;&gt;'Funnel setup'!$K$3&amp;'Funnel setup'!$K$4&amp;'Funnel setup'!$K$6,".",IF(A6812=".",1,A6812+1))</f>
        <v>.</v>
      </c>
      <c r="B6813" s="244" t="str">
        <f t="shared" si="106"/>
        <v/>
      </c>
    </row>
    <row r="6814" spans="1:2" x14ac:dyDescent="0.2">
      <c r="A6814" t="str">
        <f>IF(C6814&amp;G6814&amp;D6814&lt;&gt;'Funnel setup'!$K$3&amp;'Funnel setup'!$K$4&amp;'Funnel setup'!$K$6,".",IF(A6813=".",1,A6813+1))</f>
        <v>.</v>
      </c>
      <c r="B6814" s="244" t="str">
        <f t="shared" si="106"/>
        <v/>
      </c>
    </row>
    <row r="6815" spans="1:2" x14ac:dyDescent="0.2">
      <c r="A6815" t="str">
        <f>IF(C6815&amp;G6815&amp;D6815&lt;&gt;'Funnel setup'!$K$3&amp;'Funnel setup'!$K$4&amp;'Funnel setup'!$K$6,".",IF(A6814=".",1,A6814+1))</f>
        <v>.</v>
      </c>
      <c r="B6815" s="244" t="str">
        <f t="shared" si="106"/>
        <v/>
      </c>
    </row>
    <row r="6816" spans="1:2" x14ac:dyDescent="0.2">
      <c r="A6816" t="str">
        <f>IF(C6816&amp;G6816&amp;D6816&lt;&gt;'Funnel setup'!$K$3&amp;'Funnel setup'!$K$4&amp;'Funnel setup'!$K$6,".",IF(A6815=".",1,A6815+1))</f>
        <v>.</v>
      </c>
      <c r="B6816" s="244" t="str">
        <f t="shared" si="106"/>
        <v/>
      </c>
    </row>
    <row r="6817" spans="1:2" x14ac:dyDescent="0.2">
      <c r="A6817" t="str">
        <f>IF(C6817&amp;G6817&amp;D6817&lt;&gt;'Funnel setup'!$K$3&amp;'Funnel setup'!$K$4&amp;'Funnel setup'!$K$6,".",IF(A6816=".",1,A6816+1))</f>
        <v>.</v>
      </c>
      <c r="B6817" s="244" t="str">
        <f t="shared" si="106"/>
        <v/>
      </c>
    </row>
    <row r="6818" spans="1:2" x14ac:dyDescent="0.2">
      <c r="A6818" t="str">
        <f>IF(C6818&amp;G6818&amp;D6818&lt;&gt;'Funnel setup'!$K$3&amp;'Funnel setup'!$K$4&amp;'Funnel setup'!$K$6,".",IF(A6817=".",1,A6817+1))</f>
        <v>.</v>
      </c>
      <c r="B6818" s="244" t="str">
        <f t="shared" si="106"/>
        <v/>
      </c>
    </row>
    <row r="6819" spans="1:2" x14ac:dyDescent="0.2">
      <c r="A6819" t="str">
        <f>IF(C6819&amp;G6819&amp;D6819&lt;&gt;'Funnel setup'!$K$3&amp;'Funnel setup'!$K$4&amp;'Funnel setup'!$K$6,".",IF(A6818=".",1,A6818+1))</f>
        <v>.</v>
      </c>
      <c r="B6819" s="244" t="str">
        <f t="shared" si="106"/>
        <v/>
      </c>
    </row>
    <row r="6820" spans="1:2" x14ac:dyDescent="0.2">
      <c r="A6820" t="str">
        <f>IF(C6820&amp;G6820&amp;D6820&lt;&gt;'Funnel setup'!$K$3&amp;'Funnel setup'!$K$4&amp;'Funnel setup'!$K$6,".",IF(A6819=".",1,A6819+1))</f>
        <v>.</v>
      </c>
      <c r="B6820" s="244" t="str">
        <f t="shared" si="106"/>
        <v/>
      </c>
    </row>
    <row r="6821" spans="1:2" x14ac:dyDescent="0.2">
      <c r="A6821" t="str">
        <f>IF(C6821&amp;G6821&amp;D6821&lt;&gt;'Funnel setup'!$K$3&amp;'Funnel setup'!$K$4&amp;'Funnel setup'!$K$6,".",IF(A6820=".",1,A6820+1))</f>
        <v>.</v>
      </c>
      <c r="B6821" s="244" t="str">
        <f t="shared" si="106"/>
        <v/>
      </c>
    </row>
    <row r="6822" spans="1:2" x14ac:dyDescent="0.2">
      <c r="A6822" t="str">
        <f>IF(C6822&amp;G6822&amp;D6822&lt;&gt;'Funnel setup'!$K$3&amp;'Funnel setup'!$K$4&amp;'Funnel setup'!$K$6,".",IF(A6821=".",1,A6821+1))</f>
        <v>.</v>
      </c>
      <c r="B6822" s="244" t="str">
        <f t="shared" si="106"/>
        <v/>
      </c>
    </row>
    <row r="6823" spans="1:2" x14ac:dyDescent="0.2">
      <c r="A6823" t="str">
        <f>IF(C6823&amp;G6823&amp;D6823&lt;&gt;'Funnel setup'!$K$3&amp;'Funnel setup'!$K$4&amp;'Funnel setup'!$K$6,".",IF(A6822=".",1,A6822+1))</f>
        <v>.</v>
      </c>
      <c r="B6823" s="244" t="str">
        <f t="shared" si="106"/>
        <v/>
      </c>
    </row>
    <row r="6824" spans="1:2" x14ac:dyDescent="0.2">
      <c r="A6824" t="str">
        <f>IF(C6824&amp;G6824&amp;D6824&lt;&gt;'Funnel setup'!$K$3&amp;'Funnel setup'!$K$4&amp;'Funnel setup'!$K$6,".",IF(A6823=".",1,A6823+1))</f>
        <v>.</v>
      </c>
      <c r="B6824" s="244" t="str">
        <f t="shared" si="106"/>
        <v/>
      </c>
    </row>
    <row r="6825" spans="1:2" x14ac:dyDescent="0.2">
      <c r="A6825" t="str">
        <f>IF(C6825&amp;G6825&amp;D6825&lt;&gt;'Funnel setup'!$K$3&amp;'Funnel setup'!$K$4&amp;'Funnel setup'!$K$6,".",IF(A6824=".",1,A6824+1))</f>
        <v>.</v>
      </c>
      <c r="B6825" s="244" t="str">
        <f t="shared" si="106"/>
        <v/>
      </c>
    </row>
    <row r="6826" spans="1:2" x14ac:dyDescent="0.2">
      <c r="A6826" t="str">
        <f>IF(C6826&amp;G6826&amp;D6826&lt;&gt;'Funnel setup'!$K$3&amp;'Funnel setup'!$K$4&amp;'Funnel setup'!$K$6,".",IF(A6825=".",1,A6825+1))</f>
        <v>.</v>
      </c>
      <c r="B6826" s="244" t="str">
        <f t="shared" si="106"/>
        <v/>
      </c>
    </row>
    <row r="6827" spans="1:2" x14ac:dyDescent="0.2">
      <c r="A6827" t="str">
        <f>IF(C6827&amp;G6827&amp;D6827&lt;&gt;'Funnel setup'!$K$3&amp;'Funnel setup'!$K$4&amp;'Funnel setup'!$K$6,".",IF(A6826=".",1,A6826+1))</f>
        <v>.</v>
      </c>
      <c r="B6827" s="244" t="str">
        <f t="shared" si="106"/>
        <v/>
      </c>
    </row>
    <row r="6828" spans="1:2" x14ac:dyDescent="0.2">
      <c r="A6828" t="str">
        <f>IF(C6828&amp;G6828&amp;D6828&lt;&gt;'Funnel setup'!$K$3&amp;'Funnel setup'!$K$4&amp;'Funnel setup'!$K$6,".",IF(A6827=".",1,A6827+1))</f>
        <v>.</v>
      </c>
      <c r="B6828" s="244" t="str">
        <f t="shared" si="106"/>
        <v/>
      </c>
    </row>
    <row r="6829" spans="1:2" x14ac:dyDescent="0.2">
      <c r="A6829" t="str">
        <f>IF(C6829&amp;G6829&amp;D6829&lt;&gt;'Funnel setup'!$K$3&amp;'Funnel setup'!$K$4&amp;'Funnel setup'!$K$6,".",IF(A6828=".",1,A6828+1))</f>
        <v>.</v>
      </c>
      <c r="B6829" s="244" t="str">
        <f t="shared" si="106"/>
        <v/>
      </c>
    </row>
    <row r="6830" spans="1:2" x14ac:dyDescent="0.2">
      <c r="A6830" t="str">
        <f>IF(C6830&amp;G6830&amp;D6830&lt;&gt;'Funnel setup'!$K$3&amp;'Funnel setup'!$K$4&amp;'Funnel setup'!$K$6,".",IF(A6829=".",1,A6829+1))</f>
        <v>.</v>
      </c>
      <c r="B6830" s="244" t="str">
        <f t="shared" si="106"/>
        <v/>
      </c>
    </row>
    <row r="6831" spans="1:2" x14ac:dyDescent="0.2">
      <c r="A6831" t="str">
        <f>IF(C6831&amp;G6831&amp;D6831&lt;&gt;'Funnel setup'!$K$3&amp;'Funnel setup'!$K$4&amp;'Funnel setup'!$K$6,".",IF(A6830=".",1,A6830+1))</f>
        <v>.</v>
      </c>
      <c r="B6831" s="244" t="str">
        <f t="shared" si="106"/>
        <v/>
      </c>
    </row>
    <row r="6832" spans="1:2" x14ac:dyDescent="0.2">
      <c r="A6832" t="str">
        <f>IF(C6832&amp;G6832&amp;D6832&lt;&gt;'Funnel setup'!$K$3&amp;'Funnel setup'!$K$4&amp;'Funnel setup'!$K$6,".",IF(A6831=".",1,A6831+1))</f>
        <v>.</v>
      </c>
      <c r="B6832" s="244" t="str">
        <f t="shared" si="106"/>
        <v/>
      </c>
    </row>
    <row r="6833" spans="1:2" x14ac:dyDescent="0.2">
      <c r="A6833" t="str">
        <f>IF(C6833&amp;G6833&amp;D6833&lt;&gt;'Funnel setup'!$K$3&amp;'Funnel setup'!$K$4&amp;'Funnel setup'!$K$6,".",IF(A6832=".",1,A6832+1))</f>
        <v>.</v>
      </c>
      <c r="B6833" s="244" t="str">
        <f t="shared" si="106"/>
        <v/>
      </c>
    </row>
    <row r="6834" spans="1:2" x14ac:dyDescent="0.2">
      <c r="A6834" t="str">
        <f>IF(C6834&amp;G6834&amp;D6834&lt;&gt;'Funnel setup'!$K$3&amp;'Funnel setup'!$K$4&amp;'Funnel setup'!$K$6,".",IF(A6833=".",1,A6833+1))</f>
        <v>.</v>
      </c>
      <c r="B6834" s="244" t="str">
        <f t="shared" si="106"/>
        <v/>
      </c>
    </row>
    <row r="6835" spans="1:2" x14ac:dyDescent="0.2">
      <c r="A6835" t="str">
        <f>IF(C6835&amp;G6835&amp;D6835&lt;&gt;'Funnel setup'!$K$3&amp;'Funnel setup'!$K$4&amp;'Funnel setup'!$K$6,".",IF(A6834=".",1,A6834+1))</f>
        <v>.</v>
      </c>
      <c r="B6835" s="244" t="str">
        <f t="shared" si="106"/>
        <v/>
      </c>
    </row>
    <row r="6836" spans="1:2" x14ac:dyDescent="0.2">
      <c r="A6836" t="str">
        <f>IF(C6836&amp;G6836&amp;D6836&lt;&gt;'Funnel setup'!$K$3&amp;'Funnel setup'!$K$4&amp;'Funnel setup'!$K$6,".",IF(A6835=".",1,A6835+1))</f>
        <v>.</v>
      </c>
      <c r="B6836" s="244" t="str">
        <f t="shared" si="106"/>
        <v/>
      </c>
    </row>
    <row r="6837" spans="1:2" x14ac:dyDescent="0.2">
      <c r="A6837" t="str">
        <f>IF(C6837&amp;G6837&amp;D6837&lt;&gt;'Funnel setup'!$K$3&amp;'Funnel setup'!$K$4&amp;'Funnel setup'!$K$6,".",IF(A6836=".",1,A6836+1))</f>
        <v>.</v>
      </c>
      <c r="B6837" s="244" t="str">
        <f t="shared" si="106"/>
        <v/>
      </c>
    </row>
    <row r="6838" spans="1:2" x14ac:dyDescent="0.2">
      <c r="A6838" t="str">
        <f>IF(C6838&amp;G6838&amp;D6838&lt;&gt;'Funnel setup'!$K$3&amp;'Funnel setup'!$K$4&amp;'Funnel setup'!$K$6,".",IF(A6837=".",1,A6837+1))</f>
        <v>.</v>
      </c>
      <c r="B6838" s="244" t="str">
        <f t="shared" si="106"/>
        <v/>
      </c>
    </row>
    <row r="6839" spans="1:2" x14ac:dyDescent="0.2">
      <c r="A6839" t="str">
        <f>IF(C6839&amp;G6839&amp;D6839&lt;&gt;'Funnel setup'!$K$3&amp;'Funnel setup'!$K$4&amp;'Funnel setup'!$K$6,".",IF(A6838=".",1,A6838+1))</f>
        <v>.</v>
      </c>
      <c r="B6839" s="244" t="str">
        <f t="shared" si="106"/>
        <v/>
      </c>
    </row>
    <row r="6840" spans="1:2" x14ac:dyDescent="0.2">
      <c r="A6840" t="str">
        <f>IF(C6840&amp;G6840&amp;D6840&lt;&gt;'Funnel setup'!$K$3&amp;'Funnel setup'!$K$4&amp;'Funnel setup'!$K$6,".",IF(A6839=".",1,A6839+1))</f>
        <v>.</v>
      </c>
      <c r="B6840" s="244" t="str">
        <f t="shared" si="106"/>
        <v/>
      </c>
    </row>
    <row r="6841" spans="1:2" x14ac:dyDescent="0.2">
      <c r="A6841" t="str">
        <f>IF(C6841&amp;G6841&amp;D6841&lt;&gt;'Funnel setup'!$K$3&amp;'Funnel setup'!$K$4&amp;'Funnel setup'!$K$6,".",IF(A6840=".",1,A6840+1))</f>
        <v>.</v>
      </c>
      <c r="B6841" s="244" t="str">
        <f t="shared" si="106"/>
        <v/>
      </c>
    </row>
    <row r="6842" spans="1:2" x14ac:dyDescent="0.2">
      <c r="A6842" t="str">
        <f>IF(C6842&amp;G6842&amp;D6842&lt;&gt;'Funnel setup'!$K$3&amp;'Funnel setup'!$K$4&amp;'Funnel setup'!$K$6,".",IF(A6841=".",1,A6841+1))</f>
        <v>.</v>
      </c>
      <c r="B6842" s="244" t="str">
        <f t="shared" si="106"/>
        <v/>
      </c>
    </row>
    <row r="6843" spans="1:2" x14ac:dyDescent="0.2">
      <c r="A6843" t="str">
        <f>IF(C6843&amp;G6843&amp;D6843&lt;&gt;'Funnel setup'!$K$3&amp;'Funnel setup'!$K$4&amp;'Funnel setup'!$K$6,".",IF(A6842=".",1,A6842+1))</f>
        <v>.</v>
      </c>
      <c r="B6843" s="244" t="str">
        <f t="shared" si="106"/>
        <v/>
      </c>
    </row>
    <row r="6844" spans="1:2" x14ac:dyDescent="0.2">
      <c r="A6844" t="str">
        <f>IF(C6844&amp;G6844&amp;D6844&lt;&gt;'Funnel setup'!$K$3&amp;'Funnel setup'!$K$4&amp;'Funnel setup'!$K$6,".",IF(A6843=".",1,A6843+1))</f>
        <v>.</v>
      </c>
      <c r="B6844" s="244" t="str">
        <f t="shared" si="106"/>
        <v/>
      </c>
    </row>
    <row r="6845" spans="1:2" x14ac:dyDescent="0.2">
      <c r="A6845" t="str">
        <f>IF(C6845&amp;G6845&amp;D6845&lt;&gt;'Funnel setup'!$K$3&amp;'Funnel setup'!$K$4&amp;'Funnel setup'!$K$6,".",IF(A6844=".",1,A6844+1))</f>
        <v>.</v>
      </c>
      <c r="B6845" s="244" t="str">
        <f t="shared" si="106"/>
        <v/>
      </c>
    </row>
    <row r="6846" spans="1:2" x14ac:dyDescent="0.2">
      <c r="A6846" t="str">
        <f>IF(C6846&amp;G6846&amp;D6846&lt;&gt;'Funnel setup'!$K$3&amp;'Funnel setup'!$K$4&amp;'Funnel setup'!$K$6,".",IF(A6845=".",1,A6845+1))</f>
        <v>.</v>
      </c>
      <c r="B6846" s="244" t="str">
        <f t="shared" si="106"/>
        <v/>
      </c>
    </row>
    <row r="6847" spans="1:2" x14ac:dyDescent="0.2">
      <c r="A6847" t="str">
        <f>IF(C6847&amp;G6847&amp;D6847&lt;&gt;'Funnel setup'!$K$3&amp;'Funnel setup'!$K$4&amp;'Funnel setup'!$K$6,".",IF(A6846=".",1,A6846+1))</f>
        <v>.</v>
      </c>
      <c r="B6847" s="244" t="str">
        <f t="shared" si="106"/>
        <v/>
      </c>
    </row>
    <row r="6848" spans="1:2" x14ac:dyDescent="0.2">
      <c r="A6848" t="str">
        <f>IF(C6848&amp;G6848&amp;D6848&lt;&gt;'Funnel setup'!$K$3&amp;'Funnel setup'!$K$4&amp;'Funnel setup'!$K$6,".",IF(A6847=".",1,A6847+1))</f>
        <v>.</v>
      </c>
      <c r="B6848" s="244" t="str">
        <f t="shared" si="106"/>
        <v/>
      </c>
    </row>
    <row r="6849" spans="1:2" x14ac:dyDescent="0.2">
      <c r="A6849" t="str">
        <f>IF(C6849&amp;G6849&amp;D6849&lt;&gt;'Funnel setup'!$K$3&amp;'Funnel setup'!$K$4&amp;'Funnel setup'!$K$6,".",IF(A6848=".",1,A6848+1))</f>
        <v>.</v>
      </c>
      <c r="B6849" s="244" t="str">
        <f t="shared" si="106"/>
        <v/>
      </c>
    </row>
    <row r="6850" spans="1:2" x14ac:dyDescent="0.2">
      <c r="A6850" t="str">
        <f>IF(C6850&amp;G6850&amp;D6850&lt;&gt;'Funnel setup'!$K$3&amp;'Funnel setup'!$K$4&amp;'Funnel setup'!$K$6,".",IF(A6849=".",1,A6849+1))</f>
        <v>.</v>
      </c>
      <c r="B6850" s="244" t="str">
        <f t="shared" ref="B6850:B6913" si="107">C6850&amp;D6850&amp;F6850&amp;G6850</f>
        <v/>
      </c>
    </row>
    <row r="6851" spans="1:2" x14ac:dyDescent="0.2">
      <c r="A6851" t="str">
        <f>IF(C6851&amp;G6851&amp;D6851&lt;&gt;'Funnel setup'!$K$3&amp;'Funnel setup'!$K$4&amp;'Funnel setup'!$K$6,".",IF(A6850=".",1,A6850+1))</f>
        <v>.</v>
      </c>
      <c r="B6851" s="244" t="str">
        <f t="shared" si="107"/>
        <v/>
      </c>
    </row>
    <row r="6852" spans="1:2" x14ac:dyDescent="0.2">
      <c r="A6852" t="str">
        <f>IF(C6852&amp;G6852&amp;D6852&lt;&gt;'Funnel setup'!$K$3&amp;'Funnel setup'!$K$4&amp;'Funnel setup'!$K$6,".",IF(A6851=".",1,A6851+1))</f>
        <v>.</v>
      </c>
      <c r="B6852" s="244" t="str">
        <f t="shared" si="107"/>
        <v/>
      </c>
    </row>
    <row r="6853" spans="1:2" x14ac:dyDescent="0.2">
      <c r="A6853" t="str">
        <f>IF(C6853&amp;G6853&amp;D6853&lt;&gt;'Funnel setup'!$K$3&amp;'Funnel setup'!$K$4&amp;'Funnel setup'!$K$6,".",IF(A6852=".",1,A6852+1))</f>
        <v>.</v>
      </c>
      <c r="B6853" s="244" t="str">
        <f t="shared" si="107"/>
        <v/>
      </c>
    </row>
    <row r="6854" spans="1:2" x14ac:dyDescent="0.2">
      <c r="A6854" t="str">
        <f>IF(C6854&amp;G6854&amp;D6854&lt;&gt;'Funnel setup'!$K$3&amp;'Funnel setup'!$K$4&amp;'Funnel setup'!$K$6,".",IF(A6853=".",1,A6853+1))</f>
        <v>.</v>
      </c>
      <c r="B6854" s="244" t="str">
        <f t="shared" si="107"/>
        <v/>
      </c>
    </row>
    <row r="6855" spans="1:2" x14ac:dyDescent="0.2">
      <c r="A6855" t="str">
        <f>IF(C6855&amp;G6855&amp;D6855&lt;&gt;'Funnel setup'!$K$3&amp;'Funnel setup'!$K$4&amp;'Funnel setup'!$K$6,".",IF(A6854=".",1,A6854+1))</f>
        <v>.</v>
      </c>
      <c r="B6855" s="244" t="str">
        <f t="shared" si="107"/>
        <v/>
      </c>
    </row>
    <row r="6856" spans="1:2" x14ac:dyDescent="0.2">
      <c r="A6856" t="str">
        <f>IF(C6856&amp;G6856&amp;D6856&lt;&gt;'Funnel setup'!$K$3&amp;'Funnel setup'!$K$4&amp;'Funnel setup'!$K$6,".",IF(A6855=".",1,A6855+1))</f>
        <v>.</v>
      </c>
      <c r="B6856" s="244" t="str">
        <f t="shared" si="107"/>
        <v/>
      </c>
    </row>
    <row r="6857" spans="1:2" x14ac:dyDescent="0.2">
      <c r="A6857" t="str">
        <f>IF(C6857&amp;G6857&amp;D6857&lt;&gt;'Funnel setup'!$K$3&amp;'Funnel setup'!$K$4&amp;'Funnel setup'!$K$6,".",IF(A6856=".",1,A6856+1))</f>
        <v>.</v>
      </c>
      <c r="B6857" s="244" t="str">
        <f t="shared" si="107"/>
        <v/>
      </c>
    </row>
    <row r="6858" spans="1:2" x14ac:dyDescent="0.2">
      <c r="A6858" t="str">
        <f>IF(C6858&amp;G6858&amp;D6858&lt;&gt;'Funnel setup'!$K$3&amp;'Funnel setup'!$K$4&amp;'Funnel setup'!$K$6,".",IF(A6857=".",1,A6857+1))</f>
        <v>.</v>
      </c>
      <c r="B6858" s="244" t="str">
        <f t="shared" si="107"/>
        <v/>
      </c>
    </row>
    <row r="6859" spans="1:2" x14ac:dyDescent="0.2">
      <c r="A6859" t="str">
        <f>IF(C6859&amp;G6859&amp;D6859&lt;&gt;'Funnel setup'!$K$3&amp;'Funnel setup'!$K$4&amp;'Funnel setup'!$K$6,".",IF(A6858=".",1,A6858+1))</f>
        <v>.</v>
      </c>
      <c r="B6859" s="244" t="str">
        <f t="shared" si="107"/>
        <v/>
      </c>
    </row>
    <row r="6860" spans="1:2" x14ac:dyDescent="0.2">
      <c r="A6860" t="str">
        <f>IF(C6860&amp;G6860&amp;D6860&lt;&gt;'Funnel setup'!$K$3&amp;'Funnel setup'!$K$4&amp;'Funnel setup'!$K$6,".",IF(A6859=".",1,A6859+1))</f>
        <v>.</v>
      </c>
      <c r="B6860" s="244" t="str">
        <f t="shared" si="107"/>
        <v/>
      </c>
    </row>
    <row r="6861" spans="1:2" x14ac:dyDescent="0.2">
      <c r="A6861" t="str">
        <f>IF(C6861&amp;G6861&amp;D6861&lt;&gt;'Funnel setup'!$K$3&amp;'Funnel setup'!$K$4&amp;'Funnel setup'!$K$6,".",IF(A6860=".",1,A6860+1))</f>
        <v>.</v>
      </c>
      <c r="B6861" s="244" t="str">
        <f t="shared" si="107"/>
        <v/>
      </c>
    </row>
    <row r="6862" spans="1:2" x14ac:dyDescent="0.2">
      <c r="A6862" t="str">
        <f>IF(C6862&amp;G6862&amp;D6862&lt;&gt;'Funnel setup'!$K$3&amp;'Funnel setup'!$K$4&amp;'Funnel setup'!$K$6,".",IF(A6861=".",1,A6861+1))</f>
        <v>.</v>
      </c>
      <c r="B6862" s="244" t="str">
        <f t="shared" si="107"/>
        <v/>
      </c>
    </row>
    <row r="6863" spans="1:2" x14ac:dyDescent="0.2">
      <c r="A6863" t="str">
        <f>IF(C6863&amp;G6863&amp;D6863&lt;&gt;'Funnel setup'!$K$3&amp;'Funnel setup'!$K$4&amp;'Funnel setup'!$K$6,".",IF(A6862=".",1,A6862+1))</f>
        <v>.</v>
      </c>
      <c r="B6863" s="244" t="str">
        <f t="shared" si="107"/>
        <v/>
      </c>
    </row>
    <row r="6864" spans="1:2" x14ac:dyDescent="0.2">
      <c r="A6864" t="str">
        <f>IF(C6864&amp;G6864&amp;D6864&lt;&gt;'Funnel setup'!$K$3&amp;'Funnel setup'!$K$4&amp;'Funnel setup'!$K$6,".",IF(A6863=".",1,A6863+1))</f>
        <v>.</v>
      </c>
      <c r="B6864" s="244" t="str">
        <f t="shared" si="107"/>
        <v/>
      </c>
    </row>
    <row r="6865" spans="1:2" x14ac:dyDescent="0.2">
      <c r="A6865" t="str">
        <f>IF(C6865&amp;G6865&amp;D6865&lt;&gt;'Funnel setup'!$K$3&amp;'Funnel setup'!$K$4&amp;'Funnel setup'!$K$6,".",IF(A6864=".",1,A6864+1))</f>
        <v>.</v>
      </c>
      <c r="B6865" s="244" t="str">
        <f t="shared" si="107"/>
        <v/>
      </c>
    </row>
    <row r="6866" spans="1:2" x14ac:dyDescent="0.2">
      <c r="A6866" t="str">
        <f>IF(C6866&amp;G6866&amp;D6866&lt;&gt;'Funnel setup'!$K$3&amp;'Funnel setup'!$K$4&amp;'Funnel setup'!$K$6,".",IF(A6865=".",1,A6865+1))</f>
        <v>.</v>
      </c>
      <c r="B6866" s="244" t="str">
        <f t="shared" si="107"/>
        <v/>
      </c>
    </row>
    <row r="6867" spans="1:2" x14ac:dyDescent="0.2">
      <c r="A6867" t="str">
        <f>IF(C6867&amp;G6867&amp;D6867&lt;&gt;'Funnel setup'!$K$3&amp;'Funnel setup'!$K$4&amp;'Funnel setup'!$K$6,".",IF(A6866=".",1,A6866+1))</f>
        <v>.</v>
      </c>
      <c r="B6867" s="244" t="str">
        <f t="shared" si="107"/>
        <v/>
      </c>
    </row>
    <row r="6868" spans="1:2" x14ac:dyDescent="0.2">
      <c r="A6868" t="str">
        <f>IF(C6868&amp;G6868&amp;D6868&lt;&gt;'Funnel setup'!$K$3&amp;'Funnel setup'!$K$4&amp;'Funnel setup'!$K$6,".",IF(A6867=".",1,A6867+1))</f>
        <v>.</v>
      </c>
      <c r="B6868" s="244" t="str">
        <f t="shared" si="107"/>
        <v/>
      </c>
    </row>
    <row r="6869" spans="1:2" x14ac:dyDescent="0.2">
      <c r="A6869" t="str">
        <f>IF(C6869&amp;G6869&amp;D6869&lt;&gt;'Funnel setup'!$K$3&amp;'Funnel setup'!$K$4&amp;'Funnel setup'!$K$6,".",IF(A6868=".",1,A6868+1))</f>
        <v>.</v>
      </c>
      <c r="B6869" s="244" t="str">
        <f t="shared" si="107"/>
        <v/>
      </c>
    </row>
    <row r="6870" spans="1:2" x14ac:dyDescent="0.2">
      <c r="A6870" t="str">
        <f>IF(C6870&amp;G6870&amp;D6870&lt;&gt;'Funnel setup'!$K$3&amp;'Funnel setup'!$K$4&amp;'Funnel setup'!$K$6,".",IF(A6869=".",1,A6869+1))</f>
        <v>.</v>
      </c>
      <c r="B6870" s="244" t="str">
        <f t="shared" si="107"/>
        <v/>
      </c>
    </row>
    <row r="6871" spans="1:2" x14ac:dyDescent="0.2">
      <c r="A6871" t="str">
        <f>IF(C6871&amp;G6871&amp;D6871&lt;&gt;'Funnel setup'!$K$3&amp;'Funnel setup'!$K$4&amp;'Funnel setup'!$K$6,".",IF(A6870=".",1,A6870+1))</f>
        <v>.</v>
      </c>
      <c r="B6871" s="244" t="str">
        <f t="shared" si="107"/>
        <v/>
      </c>
    </row>
    <row r="6872" spans="1:2" x14ac:dyDescent="0.2">
      <c r="A6872" t="str">
        <f>IF(C6872&amp;G6872&amp;D6872&lt;&gt;'Funnel setup'!$K$3&amp;'Funnel setup'!$K$4&amp;'Funnel setup'!$K$6,".",IF(A6871=".",1,A6871+1))</f>
        <v>.</v>
      </c>
      <c r="B6872" s="244" t="str">
        <f t="shared" si="107"/>
        <v/>
      </c>
    </row>
    <row r="6873" spans="1:2" x14ac:dyDescent="0.2">
      <c r="A6873" t="str">
        <f>IF(C6873&amp;G6873&amp;D6873&lt;&gt;'Funnel setup'!$K$3&amp;'Funnel setup'!$K$4&amp;'Funnel setup'!$K$6,".",IF(A6872=".",1,A6872+1))</f>
        <v>.</v>
      </c>
      <c r="B6873" s="244" t="str">
        <f t="shared" si="107"/>
        <v/>
      </c>
    </row>
    <row r="6874" spans="1:2" x14ac:dyDescent="0.2">
      <c r="A6874" t="str">
        <f>IF(C6874&amp;G6874&amp;D6874&lt;&gt;'Funnel setup'!$K$3&amp;'Funnel setup'!$K$4&amp;'Funnel setup'!$K$6,".",IF(A6873=".",1,A6873+1))</f>
        <v>.</v>
      </c>
      <c r="B6874" s="244" t="str">
        <f t="shared" si="107"/>
        <v/>
      </c>
    </row>
    <row r="6875" spans="1:2" x14ac:dyDescent="0.2">
      <c r="A6875" t="str">
        <f>IF(C6875&amp;G6875&amp;D6875&lt;&gt;'Funnel setup'!$K$3&amp;'Funnel setup'!$K$4&amp;'Funnel setup'!$K$6,".",IF(A6874=".",1,A6874+1))</f>
        <v>.</v>
      </c>
      <c r="B6875" s="244" t="str">
        <f t="shared" si="107"/>
        <v/>
      </c>
    </row>
    <row r="6876" spans="1:2" x14ac:dyDescent="0.2">
      <c r="A6876" t="str">
        <f>IF(C6876&amp;G6876&amp;D6876&lt;&gt;'Funnel setup'!$K$3&amp;'Funnel setup'!$K$4&amp;'Funnel setup'!$K$6,".",IF(A6875=".",1,A6875+1))</f>
        <v>.</v>
      </c>
      <c r="B6876" s="244" t="str">
        <f t="shared" si="107"/>
        <v/>
      </c>
    </row>
    <row r="6877" spans="1:2" x14ac:dyDescent="0.2">
      <c r="A6877" t="str">
        <f>IF(C6877&amp;G6877&amp;D6877&lt;&gt;'Funnel setup'!$K$3&amp;'Funnel setup'!$K$4&amp;'Funnel setup'!$K$6,".",IF(A6876=".",1,A6876+1))</f>
        <v>.</v>
      </c>
      <c r="B6877" s="244" t="str">
        <f t="shared" si="107"/>
        <v/>
      </c>
    </row>
    <row r="6878" spans="1:2" x14ac:dyDescent="0.2">
      <c r="A6878" t="str">
        <f>IF(C6878&amp;G6878&amp;D6878&lt;&gt;'Funnel setup'!$K$3&amp;'Funnel setup'!$K$4&amp;'Funnel setup'!$K$6,".",IF(A6877=".",1,A6877+1))</f>
        <v>.</v>
      </c>
      <c r="B6878" s="244" t="str">
        <f t="shared" si="107"/>
        <v/>
      </c>
    </row>
    <row r="6879" spans="1:2" x14ac:dyDescent="0.2">
      <c r="A6879" t="str">
        <f>IF(C6879&amp;G6879&amp;D6879&lt;&gt;'Funnel setup'!$K$3&amp;'Funnel setup'!$K$4&amp;'Funnel setup'!$K$6,".",IF(A6878=".",1,A6878+1))</f>
        <v>.</v>
      </c>
      <c r="B6879" s="244" t="str">
        <f t="shared" si="107"/>
        <v/>
      </c>
    </row>
    <row r="6880" spans="1:2" x14ac:dyDescent="0.2">
      <c r="A6880" t="str">
        <f>IF(C6880&amp;G6880&amp;D6880&lt;&gt;'Funnel setup'!$K$3&amp;'Funnel setup'!$K$4&amp;'Funnel setup'!$K$6,".",IF(A6879=".",1,A6879+1))</f>
        <v>.</v>
      </c>
      <c r="B6880" s="244" t="str">
        <f t="shared" si="107"/>
        <v/>
      </c>
    </row>
    <row r="6881" spans="1:2" x14ac:dyDescent="0.2">
      <c r="A6881" t="str">
        <f>IF(C6881&amp;G6881&amp;D6881&lt;&gt;'Funnel setup'!$K$3&amp;'Funnel setup'!$K$4&amp;'Funnel setup'!$K$6,".",IF(A6880=".",1,A6880+1))</f>
        <v>.</v>
      </c>
      <c r="B6881" s="244" t="str">
        <f t="shared" si="107"/>
        <v/>
      </c>
    </row>
    <row r="6882" spans="1:2" x14ac:dyDescent="0.2">
      <c r="A6882" t="str">
        <f>IF(C6882&amp;G6882&amp;D6882&lt;&gt;'Funnel setup'!$K$3&amp;'Funnel setup'!$K$4&amp;'Funnel setup'!$K$6,".",IF(A6881=".",1,A6881+1))</f>
        <v>.</v>
      </c>
      <c r="B6882" s="244" t="str">
        <f t="shared" si="107"/>
        <v/>
      </c>
    </row>
    <row r="6883" spans="1:2" x14ac:dyDescent="0.2">
      <c r="A6883" t="str">
        <f>IF(C6883&amp;G6883&amp;D6883&lt;&gt;'Funnel setup'!$K$3&amp;'Funnel setup'!$K$4&amp;'Funnel setup'!$K$6,".",IF(A6882=".",1,A6882+1))</f>
        <v>.</v>
      </c>
      <c r="B6883" s="244" t="str">
        <f t="shared" si="107"/>
        <v/>
      </c>
    </row>
    <row r="6884" spans="1:2" x14ac:dyDescent="0.2">
      <c r="A6884" t="str">
        <f>IF(C6884&amp;G6884&amp;D6884&lt;&gt;'Funnel setup'!$K$3&amp;'Funnel setup'!$K$4&amp;'Funnel setup'!$K$6,".",IF(A6883=".",1,A6883+1))</f>
        <v>.</v>
      </c>
      <c r="B6884" s="244" t="str">
        <f t="shared" si="107"/>
        <v/>
      </c>
    </row>
    <row r="6885" spans="1:2" x14ac:dyDescent="0.2">
      <c r="A6885" t="str">
        <f>IF(C6885&amp;G6885&amp;D6885&lt;&gt;'Funnel setup'!$K$3&amp;'Funnel setup'!$K$4&amp;'Funnel setup'!$K$6,".",IF(A6884=".",1,A6884+1))</f>
        <v>.</v>
      </c>
      <c r="B6885" s="244" t="str">
        <f t="shared" si="107"/>
        <v/>
      </c>
    </row>
    <row r="6886" spans="1:2" x14ac:dyDescent="0.2">
      <c r="A6886" t="str">
        <f>IF(C6886&amp;G6886&amp;D6886&lt;&gt;'Funnel setup'!$K$3&amp;'Funnel setup'!$K$4&amp;'Funnel setup'!$K$6,".",IF(A6885=".",1,A6885+1))</f>
        <v>.</v>
      </c>
      <c r="B6886" s="244" t="str">
        <f t="shared" si="107"/>
        <v/>
      </c>
    </row>
    <row r="6887" spans="1:2" x14ac:dyDescent="0.2">
      <c r="A6887" t="str">
        <f>IF(C6887&amp;G6887&amp;D6887&lt;&gt;'Funnel setup'!$K$3&amp;'Funnel setup'!$K$4&amp;'Funnel setup'!$K$6,".",IF(A6886=".",1,A6886+1))</f>
        <v>.</v>
      </c>
      <c r="B6887" s="244" t="str">
        <f t="shared" si="107"/>
        <v/>
      </c>
    </row>
    <row r="6888" spans="1:2" x14ac:dyDescent="0.2">
      <c r="A6888" t="str">
        <f>IF(C6888&amp;G6888&amp;D6888&lt;&gt;'Funnel setup'!$K$3&amp;'Funnel setup'!$K$4&amp;'Funnel setup'!$K$6,".",IF(A6887=".",1,A6887+1))</f>
        <v>.</v>
      </c>
      <c r="B6888" s="244" t="str">
        <f t="shared" si="107"/>
        <v/>
      </c>
    </row>
    <row r="6889" spans="1:2" x14ac:dyDescent="0.2">
      <c r="A6889" t="str">
        <f>IF(C6889&amp;G6889&amp;D6889&lt;&gt;'Funnel setup'!$K$3&amp;'Funnel setup'!$K$4&amp;'Funnel setup'!$K$6,".",IF(A6888=".",1,A6888+1))</f>
        <v>.</v>
      </c>
      <c r="B6889" s="244" t="str">
        <f t="shared" si="107"/>
        <v/>
      </c>
    </row>
    <row r="6890" spans="1:2" x14ac:dyDescent="0.2">
      <c r="A6890" t="str">
        <f>IF(C6890&amp;G6890&amp;D6890&lt;&gt;'Funnel setup'!$K$3&amp;'Funnel setup'!$K$4&amp;'Funnel setup'!$K$6,".",IF(A6889=".",1,A6889+1))</f>
        <v>.</v>
      </c>
      <c r="B6890" s="244" t="str">
        <f t="shared" si="107"/>
        <v/>
      </c>
    </row>
    <row r="6891" spans="1:2" x14ac:dyDescent="0.2">
      <c r="A6891" t="str">
        <f>IF(C6891&amp;G6891&amp;D6891&lt;&gt;'Funnel setup'!$K$3&amp;'Funnel setup'!$K$4&amp;'Funnel setup'!$K$6,".",IF(A6890=".",1,A6890+1))</f>
        <v>.</v>
      </c>
      <c r="B6891" s="244" t="str">
        <f t="shared" si="107"/>
        <v/>
      </c>
    </row>
    <row r="6892" spans="1:2" x14ac:dyDescent="0.2">
      <c r="A6892" t="str">
        <f>IF(C6892&amp;G6892&amp;D6892&lt;&gt;'Funnel setup'!$K$3&amp;'Funnel setup'!$K$4&amp;'Funnel setup'!$K$6,".",IF(A6891=".",1,A6891+1))</f>
        <v>.</v>
      </c>
      <c r="B6892" s="244" t="str">
        <f t="shared" si="107"/>
        <v/>
      </c>
    </row>
    <row r="6893" spans="1:2" x14ac:dyDescent="0.2">
      <c r="A6893" t="str">
        <f>IF(C6893&amp;G6893&amp;D6893&lt;&gt;'Funnel setup'!$K$3&amp;'Funnel setup'!$K$4&amp;'Funnel setup'!$K$6,".",IF(A6892=".",1,A6892+1))</f>
        <v>.</v>
      </c>
      <c r="B6893" s="244" t="str">
        <f t="shared" si="107"/>
        <v/>
      </c>
    </row>
    <row r="6894" spans="1:2" x14ac:dyDescent="0.2">
      <c r="A6894" t="str">
        <f>IF(C6894&amp;G6894&amp;D6894&lt;&gt;'Funnel setup'!$K$3&amp;'Funnel setup'!$K$4&amp;'Funnel setup'!$K$6,".",IF(A6893=".",1,A6893+1))</f>
        <v>.</v>
      </c>
      <c r="B6894" s="244" t="str">
        <f t="shared" si="107"/>
        <v/>
      </c>
    </row>
    <row r="6895" spans="1:2" x14ac:dyDescent="0.2">
      <c r="A6895" t="str">
        <f>IF(C6895&amp;G6895&amp;D6895&lt;&gt;'Funnel setup'!$K$3&amp;'Funnel setup'!$K$4&amp;'Funnel setup'!$K$6,".",IF(A6894=".",1,A6894+1))</f>
        <v>.</v>
      </c>
      <c r="B6895" s="244" t="str">
        <f t="shared" si="107"/>
        <v/>
      </c>
    </row>
    <row r="6896" spans="1:2" x14ac:dyDescent="0.2">
      <c r="A6896" t="str">
        <f>IF(C6896&amp;G6896&amp;D6896&lt;&gt;'Funnel setup'!$K$3&amp;'Funnel setup'!$K$4&amp;'Funnel setup'!$K$6,".",IF(A6895=".",1,A6895+1))</f>
        <v>.</v>
      </c>
      <c r="B6896" s="244" t="str">
        <f t="shared" si="107"/>
        <v/>
      </c>
    </row>
    <row r="6897" spans="1:2" x14ac:dyDescent="0.2">
      <c r="A6897" t="str">
        <f>IF(C6897&amp;G6897&amp;D6897&lt;&gt;'Funnel setup'!$K$3&amp;'Funnel setup'!$K$4&amp;'Funnel setup'!$K$6,".",IF(A6896=".",1,A6896+1))</f>
        <v>.</v>
      </c>
      <c r="B6897" s="244" t="str">
        <f t="shared" si="107"/>
        <v/>
      </c>
    </row>
    <row r="6898" spans="1:2" x14ac:dyDescent="0.2">
      <c r="A6898" t="str">
        <f>IF(C6898&amp;G6898&amp;D6898&lt;&gt;'Funnel setup'!$K$3&amp;'Funnel setup'!$K$4&amp;'Funnel setup'!$K$6,".",IF(A6897=".",1,A6897+1))</f>
        <v>.</v>
      </c>
      <c r="B6898" s="244" t="str">
        <f t="shared" si="107"/>
        <v/>
      </c>
    </row>
    <row r="6899" spans="1:2" x14ac:dyDescent="0.2">
      <c r="A6899" t="str">
        <f>IF(C6899&amp;G6899&amp;D6899&lt;&gt;'Funnel setup'!$K$3&amp;'Funnel setup'!$K$4&amp;'Funnel setup'!$K$6,".",IF(A6898=".",1,A6898+1))</f>
        <v>.</v>
      </c>
      <c r="B6899" s="244" t="str">
        <f t="shared" si="107"/>
        <v/>
      </c>
    </row>
    <row r="6900" spans="1:2" x14ac:dyDescent="0.2">
      <c r="A6900" t="str">
        <f>IF(C6900&amp;G6900&amp;D6900&lt;&gt;'Funnel setup'!$K$3&amp;'Funnel setup'!$K$4&amp;'Funnel setup'!$K$6,".",IF(A6899=".",1,A6899+1))</f>
        <v>.</v>
      </c>
      <c r="B6900" s="244" t="str">
        <f t="shared" si="107"/>
        <v/>
      </c>
    </row>
    <row r="6901" spans="1:2" x14ac:dyDescent="0.2">
      <c r="A6901" t="str">
        <f>IF(C6901&amp;G6901&amp;D6901&lt;&gt;'Funnel setup'!$K$3&amp;'Funnel setup'!$K$4&amp;'Funnel setup'!$K$6,".",IF(A6900=".",1,A6900+1))</f>
        <v>.</v>
      </c>
      <c r="B6901" s="244" t="str">
        <f t="shared" si="107"/>
        <v/>
      </c>
    </row>
    <row r="6902" spans="1:2" x14ac:dyDescent="0.2">
      <c r="A6902" t="str">
        <f>IF(C6902&amp;G6902&amp;D6902&lt;&gt;'Funnel setup'!$K$3&amp;'Funnel setup'!$K$4&amp;'Funnel setup'!$K$6,".",IF(A6901=".",1,A6901+1))</f>
        <v>.</v>
      </c>
      <c r="B6902" s="244" t="str">
        <f t="shared" si="107"/>
        <v/>
      </c>
    </row>
    <row r="6903" spans="1:2" x14ac:dyDescent="0.2">
      <c r="A6903" t="str">
        <f>IF(C6903&amp;G6903&amp;D6903&lt;&gt;'Funnel setup'!$K$3&amp;'Funnel setup'!$K$4&amp;'Funnel setup'!$K$6,".",IF(A6902=".",1,A6902+1))</f>
        <v>.</v>
      </c>
      <c r="B6903" s="244" t="str">
        <f t="shared" si="107"/>
        <v/>
      </c>
    </row>
    <row r="6904" spans="1:2" x14ac:dyDescent="0.2">
      <c r="A6904" t="str">
        <f>IF(C6904&amp;G6904&amp;D6904&lt;&gt;'Funnel setup'!$K$3&amp;'Funnel setup'!$K$4&amp;'Funnel setup'!$K$6,".",IF(A6903=".",1,A6903+1))</f>
        <v>.</v>
      </c>
      <c r="B6904" s="244" t="str">
        <f t="shared" si="107"/>
        <v/>
      </c>
    </row>
    <row r="6905" spans="1:2" x14ac:dyDescent="0.2">
      <c r="A6905" t="str">
        <f>IF(C6905&amp;G6905&amp;D6905&lt;&gt;'Funnel setup'!$K$3&amp;'Funnel setup'!$K$4&amp;'Funnel setup'!$K$6,".",IF(A6904=".",1,A6904+1))</f>
        <v>.</v>
      </c>
      <c r="B6905" s="244" t="str">
        <f t="shared" si="107"/>
        <v/>
      </c>
    </row>
    <row r="6906" spans="1:2" x14ac:dyDescent="0.2">
      <c r="A6906" t="str">
        <f>IF(C6906&amp;G6906&amp;D6906&lt;&gt;'Funnel setup'!$K$3&amp;'Funnel setup'!$K$4&amp;'Funnel setup'!$K$6,".",IF(A6905=".",1,A6905+1))</f>
        <v>.</v>
      </c>
      <c r="B6906" s="244" t="str">
        <f t="shared" si="107"/>
        <v/>
      </c>
    </row>
    <row r="6907" spans="1:2" x14ac:dyDescent="0.2">
      <c r="A6907" t="str">
        <f>IF(C6907&amp;G6907&amp;D6907&lt;&gt;'Funnel setup'!$K$3&amp;'Funnel setup'!$K$4&amp;'Funnel setup'!$K$6,".",IF(A6906=".",1,A6906+1))</f>
        <v>.</v>
      </c>
      <c r="B6907" s="244" t="str">
        <f t="shared" si="107"/>
        <v/>
      </c>
    </row>
    <row r="6908" spans="1:2" x14ac:dyDescent="0.2">
      <c r="A6908" t="str">
        <f>IF(C6908&amp;G6908&amp;D6908&lt;&gt;'Funnel setup'!$K$3&amp;'Funnel setup'!$K$4&amp;'Funnel setup'!$K$6,".",IF(A6907=".",1,A6907+1))</f>
        <v>.</v>
      </c>
      <c r="B6908" s="244" t="str">
        <f t="shared" si="107"/>
        <v/>
      </c>
    </row>
    <row r="6909" spans="1:2" x14ac:dyDescent="0.2">
      <c r="A6909" t="str">
        <f>IF(C6909&amp;G6909&amp;D6909&lt;&gt;'Funnel setup'!$K$3&amp;'Funnel setup'!$K$4&amp;'Funnel setup'!$K$6,".",IF(A6908=".",1,A6908+1))</f>
        <v>.</v>
      </c>
      <c r="B6909" s="244" t="str">
        <f t="shared" si="107"/>
        <v/>
      </c>
    </row>
    <row r="6910" spans="1:2" x14ac:dyDescent="0.2">
      <c r="A6910" t="str">
        <f>IF(C6910&amp;G6910&amp;D6910&lt;&gt;'Funnel setup'!$K$3&amp;'Funnel setup'!$K$4&amp;'Funnel setup'!$K$6,".",IF(A6909=".",1,A6909+1))</f>
        <v>.</v>
      </c>
      <c r="B6910" s="244" t="str">
        <f t="shared" si="107"/>
        <v/>
      </c>
    </row>
    <row r="6911" spans="1:2" x14ac:dyDescent="0.2">
      <c r="A6911" t="str">
        <f>IF(C6911&amp;G6911&amp;D6911&lt;&gt;'Funnel setup'!$K$3&amp;'Funnel setup'!$K$4&amp;'Funnel setup'!$K$6,".",IF(A6910=".",1,A6910+1))</f>
        <v>.</v>
      </c>
      <c r="B6911" s="244" t="str">
        <f t="shared" si="107"/>
        <v/>
      </c>
    </row>
    <row r="6912" spans="1:2" x14ac:dyDescent="0.2">
      <c r="A6912" t="str">
        <f>IF(C6912&amp;G6912&amp;D6912&lt;&gt;'Funnel setup'!$K$3&amp;'Funnel setup'!$K$4&amp;'Funnel setup'!$K$6,".",IF(A6911=".",1,A6911+1))</f>
        <v>.</v>
      </c>
      <c r="B6912" s="244" t="str">
        <f t="shared" si="107"/>
        <v/>
      </c>
    </row>
    <row r="6913" spans="1:2" x14ac:dyDescent="0.2">
      <c r="A6913" t="str">
        <f>IF(C6913&amp;G6913&amp;D6913&lt;&gt;'Funnel setup'!$K$3&amp;'Funnel setup'!$K$4&amp;'Funnel setup'!$K$6,".",IF(A6912=".",1,A6912+1))</f>
        <v>.</v>
      </c>
      <c r="B6913" s="244" t="str">
        <f t="shared" si="107"/>
        <v/>
      </c>
    </row>
    <row r="6914" spans="1:2" x14ac:dyDescent="0.2">
      <c r="A6914" t="str">
        <f>IF(C6914&amp;G6914&amp;D6914&lt;&gt;'Funnel setup'!$K$3&amp;'Funnel setup'!$K$4&amp;'Funnel setup'!$K$6,".",IF(A6913=".",1,A6913+1))</f>
        <v>.</v>
      </c>
      <c r="B6914" s="244" t="str">
        <f t="shared" ref="B6914:B6977" si="108">C6914&amp;D6914&amp;F6914&amp;G6914</f>
        <v/>
      </c>
    </row>
    <row r="6915" spans="1:2" x14ac:dyDescent="0.2">
      <c r="A6915" t="str">
        <f>IF(C6915&amp;G6915&amp;D6915&lt;&gt;'Funnel setup'!$K$3&amp;'Funnel setup'!$K$4&amp;'Funnel setup'!$K$6,".",IF(A6914=".",1,A6914+1))</f>
        <v>.</v>
      </c>
      <c r="B6915" s="244" t="str">
        <f t="shared" si="108"/>
        <v/>
      </c>
    </row>
    <row r="6916" spans="1:2" x14ac:dyDescent="0.2">
      <c r="A6916" t="str">
        <f>IF(C6916&amp;G6916&amp;D6916&lt;&gt;'Funnel setup'!$K$3&amp;'Funnel setup'!$K$4&amp;'Funnel setup'!$K$6,".",IF(A6915=".",1,A6915+1))</f>
        <v>.</v>
      </c>
      <c r="B6916" s="244" t="str">
        <f t="shared" si="108"/>
        <v/>
      </c>
    </row>
    <row r="6917" spans="1:2" x14ac:dyDescent="0.2">
      <c r="A6917" t="str">
        <f>IF(C6917&amp;G6917&amp;D6917&lt;&gt;'Funnel setup'!$K$3&amp;'Funnel setup'!$K$4&amp;'Funnel setup'!$K$6,".",IF(A6916=".",1,A6916+1))</f>
        <v>.</v>
      </c>
      <c r="B6917" s="244" t="str">
        <f t="shared" si="108"/>
        <v/>
      </c>
    </row>
    <row r="6918" spans="1:2" x14ac:dyDescent="0.2">
      <c r="A6918" t="str">
        <f>IF(C6918&amp;G6918&amp;D6918&lt;&gt;'Funnel setup'!$K$3&amp;'Funnel setup'!$K$4&amp;'Funnel setup'!$K$6,".",IF(A6917=".",1,A6917+1))</f>
        <v>.</v>
      </c>
      <c r="B6918" s="244" t="str">
        <f t="shared" si="108"/>
        <v/>
      </c>
    </row>
    <row r="6919" spans="1:2" x14ac:dyDescent="0.2">
      <c r="A6919" t="str">
        <f>IF(C6919&amp;G6919&amp;D6919&lt;&gt;'Funnel setup'!$K$3&amp;'Funnel setup'!$K$4&amp;'Funnel setup'!$K$6,".",IF(A6918=".",1,A6918+1))</f>
        <v>.</v>
      </c>
      <c r="B6919" s="244" t="str">
        <f t="shared" si="108"/>
        <v/>
      </c>
    </row>
    <row r="6920" spans="1:2" x14ac:dyDescent="0.2">
      <c r="A6920" t="str">
        <f>IF(C6920&amp;G6920&amp;D6920&lt;&gt;'Funnel setup'!$K$3&amp;'Funnel setup'!$K$4&amp;'Funnel setup'!$K$6,".",IF(A6919=".",1,A6919+1))</f>
        <v>.</v>
      </c>
      <c r="B6920" s="244" t="str">
        <f t="shared" si="108"/>
        <v/>
      </c>
    </row>
    <row r="6921" spans="1:2" x14ac:dyDescent="0.2">
      <c r="A6921" t="str">
        <f>IF(C6921&amp;G6921&amp;D6921&lt;&gt;'Funnel setup'!$K$3&amp;'Funnel setup'!$K$4&amp;'Funnel setup'!$K$6,".",IF(A6920=".",1,A6920+1))</f>
        <v>.</v>
      </c>
      <c r="B6921" s="244" t="str">
        <f t="shared" si="108"/>
        <v/>
      </c>
    </row>
    <row r="6922" spans="1:2" x14ac:dyDescent="0.2">
      <c r="A6922" t="str">
        <f>IF(C6922&amp;G6922&amp;D6922&lt;&gt;'Funnel setup'!$K$3&amp;'Funnel setup'!$K$4&amp;'Funnel setup'!$K$6,".",IF(A6921=".",1,A6921+1))</f>
        <v>.</v>
      </c>
      <c r="B6922" s="244" t="str">
        <f t="shared" si="108"/>
        <v/>
      </c>
    </row>
    <row r="6923" spans="1:2" x14ac:dyDescent="0.2">
      <c r="A6923" t="str">
        <f>IF(C6923&amp;G6923&amp;D6923&lt;&gt;'Funnel setup'!$K$3&amp;'Funnel setup'!$K$4&amp;'Funnel setup'!$K$6,".",IF(A6922=".",1,A6922+1))</f>
        <v>.</v>
      </c>
      <c r="B6923" s="244" t="str">
        <f t="shared" si="108"/>
        <v/>
      </c>
    </row>
    <row r="6924" spans="1:2" x14ac:dyDescent="0.2">
      <c r="A6924" t="str">
        <f>IF(C6924&amp;G6924&amp;D6924&lt;&gt;'Funnel setup'!$K$3&amp;'Funnel setup'!$K$4&amp;'Funnel setup'!$K$6,".",IF(A6923=".",1,A6923+1))</f>
        <v>.</v>
      </c>
      <c r="B6924" s="244" t="str">
        <f t="shared" si="108"/>
        <v/>
      </c>
    </row>
    <row r="6925" spans="1:2" x14ac:dyDescent="0.2">
      <c r="A6925" t="str">
        <f>IF(C6925&amp;G6925&amp;D6925&lt;&gt;'Funnel setup'!$K$3&amp;'Funnel setup'!$K$4&amp;'Funnel setup'!$K$6,".",IF(A6924=".",1,A6924+1))</f>
        <v>.</v>
      </c>
      <c r="B6925" s="244" t="str">
        <f t="shared" si="108"/>
        <v/>
      </c>
    </row>
    <row r="6926" spans="1:2" x14ac:dyDescent="0.2">
      <c r="A6926" t="str">
        <f>IF(C6926&amp;G6926&amp;D6926&lt;&gt;'Funnel setup'!$K$3&amp;'Funnel setup'!$K$4&amp;'Funnel setup'!$K$6,".",IF(A6925=".",1,A6925+1))</f>
        <v>.</v>
      </c>
      <c r="B6926" s="244" t="str">
        <f t="shared" si="108"/>
        <v/>
      </c>
    </row>
    <row r="6927" spans="1:2" x14ac:dyDescent="0.2">
      <c r="A6927" t="str">
        <f>IF(C6927&amp;G6927&amp;D6927&lt;&gt;'Funnel setup'!$K$3&amp;'Funnel setup'!$K$4&amp;'Funnel setup'!$K$6,".",IF(A6926=".",1,A6926+1))</f>
        <v>.</v>
      </c>
      <c r="B6927" s="244" t="str">
        <f t="shared" si="108"/>
        <v/>
      </c>
    </row>
    <row r="6928" spans="1:2" x14ac:dyDescent="0.2">
      <c r="A6928" t="str">
        <f>IF(C6928&amp;G6928&amp;D6928&lt;&gt;'Funnel setup'!$K$3&amp;'Funnel setup'!$K$4&amp;'Funnel setup'!$K$6,".",IF(A6927=".",1,A6927+1))</f>
        <v>.</v>
      </c>
      <c r="B6928" s="244" t="str">
        <f t="shared" si="108"/>
        <v/>
      </c>
    </row>
    <row r="6929" spans="1:2" x14ac:dyDescent="0.2">
      <c r="A6929" t="str">
        <f>IF(C6929&amp;G6929&amp;D6929&lt;&gt;'Funnel setup'!$K$3&amp;'Funnel setup'!$K$4&amp;'Funnel setup'!$K$6,".",IF(A6928=".",1,A6928+1))</f>
        <v>.</v>
      </c>
      <c r="B6929" s="244" t="str">
        <f t="shared" si="108"/>
        <v/>
      </c>
    </row>
    <row r="6930" spans="1:2" x14ac:dyDescent="0.2">
      <c r="A6930" t="str">
        <f>IF(C6930&amp;G6930&amp;D6930&lt;&gt;'Funnel setup'!$K$3&amp;'Funnel setup'!$K$4&amp;'Funnel setup'!$K$6,".",IF(A6929=".",1,A6929+1))</f>
        <v>.</v>
      </c>
      <c r="B6930" s="244" t="str">
        <f t="shared" si="108"/>
        <v/>
      </c>
    </row>
    <row r="6931" spans="1:2" x14ac:dyDescent="0.2">
      <c r="A6931" t="str">
        <f>IF(C6931&amp;G6931&amp;D6931&lt;&gt;'Funnel setup'!$K$3&amp;'Funnel setup'!$K$4&amp;'Funnel setup'!$K$6,".",IF(A6930=".",1,A6930+1))</f>
        <v>.</v>
      </c>
      <c r="B6931" s="244" t="str">
        <f t="shared" si="108"/>
        <v/>
      </c>
    </row>
    <row r="6932" spans="1:2" x14ac:dyDescent="0.2">
      <c r="A6932" t="str">
        <f>IF(C6932&amp;G6932&amp;D6932&lt;&gt;'Funnel setup'!$K$3&amp;'Funnel setup'!$K$4&amp;'Funnel setup'!$K$6,".",IF(A6931=".",1,A6931+1))</f>
        <v>.</v>
      </c>
      <c r="B6932" s="244" t="str">
        <f t="shared" si="108"/>
        <v/>
      </c>
    </row>
    <row r="6933" spans="1:2" x14ac:dyDescent="0.2">
      <c r="A6933" t="str">
        <f>IF(C6933&amp;G6933&amp;D6933&lt;&gt;'Funnel setup'!$K$3&amp;'Funnel setup'!$K$4&amp;'Funnel setup'!$K$6,".",IF(A6932=".",1,A6932+1))</f>
        <v>.</v>
      </c>
      <c r="B6933" s="244" t="str">
        <f t="shared" si="108"/>
        <v/>
      </c>
    </row>
    <row r="6934" spans="1:2" x14ac:dyDescent="0.2">
      <c r="A6934" t="str">
        <f>IF(C6934&amp;G6934&amp;D6934&lt;&gt;'Funnel setup'!$K$3&amp;'Funnel setup'!$K$4&amp;'Funnel setup'!$K$6,".",IF(A6933=".",1,A6933+1))</f>
        <v>.</v>
      </c>
      <c r="B6934" s="244" t="str">
        <f t="shared" si="108"/>
        <v/>
      </c>
    </row>
    <row r="6935" spans="1:2" x14ac:dyDescent="0.2">
      <c r="A6935" t="str">
        <f>IF(C6935&amp;G6935&amp;D6935&lt;&gt;'Funnel setup'!$K$3&amp;'Funnel setup'!$K$4&amp;'Funnel setup'!$K$6,".",IF(A6934=".",1,A6934+1))</f>
        <v>.</v>
      </c>
      <c r="B6935" s="244" t="str">
        <f t="shared" si="108"/>
        <v/>
      </c>
    </row>
    <row r="6936" spans="1:2" x14ac:dyDescent="0.2">
      <c r="A6936" t="str">
        <f>IF(C6936&amp;G6936&amp;D6936&lt;&gt;'Funnel setup'!$K$3&amp;'Funnel setup'!$K$4&amp;'Funnel setup'!$K$6,".",IF(A6935=".",1,A6935+1))</f>
        <v>.</v>
      </c>
      <c r="B6936" s="244" t="str">
        <f t="shared" si="108"/>
        <v/>
      </c>
    </row>
    <row r="6937" spans="1:2" x14ac:dyDescent="0.2">
      <c r="A6937" t="str">
        <f>IF(C6937&amp;G6937&amp;D6937&lt;&gt;'Funnel setup'!$K$3&amp;'Funnel setup'!$K$4&amp;'Funnel setup'!$K$6,".",IF(A6936=".",1,A6936+1))</f>
        <v>.</v>
      </c>
      <c r="B6937" s="244" t="str">
        <f t="shared" si="108"/>
        <v/>
      </c>
    </row>
    <row r="6938" spans="1:2" x14ac:dyDescent="0.2">
      <c r="A6938" t="str">
        <f>IF(C6938&amp;G6938&amp;D6938&lt;&gt;'Funnel setup'!$K$3&amp;'Funnel setup'!$K$4&amp;'Funnel setup'!$K$6,".",IF(A6937=".",1,A6937+1))</f>
        <v>.</v>
      </c>
      <c r="B6938" s="244" t="str">
        <f t="shared" si="108"/>
        <v/>
      </c>
    </row>
    <row r="6939" spans="1:2" x14ac:dyDescent="0.2">
      <c r="A6939" t="str">
        <f>IF(C6939&amp;G6939&amp;D6939&lt;&gt;'Funnel setup'!$K$3&amp;'Funnel setup'!$K$4&amp;'Funnel setup'!$K$6,".",IF(A6938=".",1,A6938+1))</f>
        <v>.</v>
      </c>
      <c r="B6939" s="244" t="str">
        <f t="shared" si="108"/>
        <v/>
      </c>
    </row>
    <row r="6940" spans="1:2" x14ac:dyDescent="0.2">
      <c r="A6940" t="str">
        <f>IF(C6940&amp;G6940&amp;D6940&lt;&gt;'Funnel setup'!$K$3&amp;'Funnel setup'!$K$4&amp;'Funnel setup'!$K$6,".",IF(A6939=".",1,A6939+1))</f>
        <v>.</v>
      </c>
      <c r="B6940" s="244" t="str">
        <f t="shared" si="108"/>
        <v/>
      </c>
    </row>
    <row r="6941" spans="1:2" x14ac:dyDescent="0.2">
      <c r="A6941" t="str">
        <f>IF(C6941&amp;G6941&amp;D6941&lt;&gt;'Funnel setup'!$K$3&amp;'Funnel setup'!$K$4&amp;'Funnel setup'!$K$6,".",IF(A6940=".",1,A6940+1))</f>
        <v>.</v>
      </c>
      <c r="B6941" s="244" t="str">
        <f t="shared" si="108"/>
        <v/>
      </c>
    </row>
    <row r="6942" spans="1:2" x14ac:dyDescent="0.2">
      <c r="A6942" t="str">
        <f>IF(C6942&amp;G6942&amp;D6942&lt;&gt;'Funnel setup'!$K$3&amp;'Funnel setup'!$K$4&amp;'Funnel setup'!$K$6,".",IF(A6941=".",1,A6941+1))</f>
        <v>.</v>
      </c>
      <c r="B6942" s="244" t="str">
        <f t="shared" si="108"/>
        <v/>
      </c>
    </row>
    <row r="6943" spans="1:2" x14ac:dyDescent="0.2">
      <c r="A6943" t="str">
        <f>IF(C6943&amp;G6943&amp;D6943&lt;&gt;'Funnel setup'!$K$3&amp;'Funnel setup'!$K$4&amp;'Funnel setup'!$K$6,".",IF(A6942=".",1,A6942+1))</f>
        <v>.</v>
      </c>
      <c r="B6943" s="244" t="str">
        <f t="shared" si="108"/>
        <v/>
      </c>
    </row>
    <row r="6944" spans="1:2" x14ac:dyDescent="0.2">
      <c r="A6944" t="str">
        <f>IF(C6944&amp;G6944&amp;D6944&lt;&gt;'Funnel setup'!$K$3&amp;'Funnel setup'!$K$4&amp;'Funnel setup'!$K$6,".",IF(A6943=".",1,A6943+1))</f>
        <v>.</v>
      </c>
      <c r="B6944" s="244" t="str">
        <f t="shared" si="108"/>
        <v/>
      </c>
    </row>
    <row r="6945" spans="1:2" x14ac:dyDescent="0.2">
      <c r="A6945" t="str">
        <f>IF(C6945&amp;G6945&amp;D6945&lt;&gt;'Funnel setup'!$K$3&amp;'Funnel setup'!$K$4&amp;'Funnel setup'!$K$6,".",IF(A6944=".",1,A6944+1))</f>
        <v>.</v>
      </c>
      <c r="B6945" s="244" t="str">
        <f t="shared" si="108"/>
        <v/>
      </c>
    </row>
    <row r="6946" spans="1:2" x14ac:dyDescent="0.2">
      <c r="A6946" t="str">
        <f>IF(C6946&amp;G6946&amp;D6946&lt;&gt;'Funnel setup'!$K$3&amp;'Funnel setup'!$K$4&amp;'Funnel setup'!$K$6,".",IF(A6945=".",1,A6945+1))</f>
        <v>.</v>
      </c>
      <c r="B6946" s="244" t="str">
        <f t="shared" si="108"/>
        <v/>
      </c>
    </row>
    <row r="6947" spans="1:2" x14ac:dyDescent="0.2">
      <c r="A6947" t="str">
        <f>IF(C6947&amp;G6947&amp;D6947&lt;&gt;'Funnel setup'!$K$3&amp;'Funnel setup'!$K$4&amp;'Funnel setup'!$K$6,".",IF(A6946=".",1,A6946+1))</f>
        <v>.</v>
      </c>
      <c r="B6947" s="244" t="str">
        <f t="shared" si="108"/>
        <v/>
      </c>
    </row>
    <row r="6948" spans="1:2" x14ac:dyDescent="0.2">
      <c r="A6948" t="str">
        <f>IF(C6948&amp;G6948&amp;D6948&lt;&gt;'Funnel setup'!$K$3&amp;'Funnel setup'!$K$4&amp;'Funnel setup'!$K$6,".",IF(A6947=".",1,A6947+1))</f>
        <v>.</v>
      </c>
      <c r="B6948" s="244" t="str">
        <f t="shared" si="108"/>
        <v/>
      </c>
    </row>
    <row r="6949" spans="1:2" x14ac:dyDescent="0.2">
      <c r="A6949" t="str">
        <f>IF(C6949&amp;G6949&amp;D6949&lt;&gt;'Funnel setup'!$K$3&amp;'Funnel setup'!$K$4&amp;'Funnel setup'!$K$6,".",IF(A6948=".",1,A6948+1))</f>
        <v>.</v>
      </c>
      <c r="B6949" s="244" t="str">
        <f t="shared" si="108"/>
        <v/>
      </c>
    </row>
    <row r="6950" spans="1:2" x14ac:dyDescent="0.2">
      <c r="A6950" t="str">
        <f>IF(C6950&amp;G6950&amp;D6950&lt;&gt;'Funnel setup'!$K$3&amp;'Funnel setup'!$K$4&amp;'Funnel setup'!$K$6,".",IF(A6949=".",1,A6949+1))</f>
        <v>.</v>
      </c>
      <c r="B6950" s="244" t="str">
        <f t="shared" si="108"/>
        <v/>
      </c>
    </row>
    <row r="6951" spans="1:2" x14ac:dyDescent="0.2">
      <c r="A6951" t="str">
        <f>IF(C6951&amp;G6951&amp;D6951&lt;&gt;'Funnel setup'!$K$3&amp;'Funnel setup'!$K$4&amp;'Funnel setup'!$K$6,".",IF(A6950=".",1,A6950+1))</f>
        <v>.</v>
      </c>
      <c r="B6951" s="244" t="str">
        <f t="shared" si="108"/>
        <v/>
      </c>
    </row>
    <row r="6952" spans="1:2" x14ac:dyDescent="0.2">
      <c r="A6952" t="str">
        <f>IF(C6952&amp;G6952&amp;D6952&lt;&gt;'Funnel setup'!$K$3&amp;'Funnel setup'!$K$4&amp;'Funnel setup'!$K$6,".",IF(A6951=".",1,A6951+1))</f>
        <v>.</v>
      </c>
      <c r="B6952" s="244" t="str">
        <f t="shared" si="108"/>
        <v/>
      </c>
    </row>
    <row r="6953" spans="1:2" x14ac:dyDescent="0.2">
      <c r="A6953" t="str">
        <f>IF(C6953&amp;G6953&amp;D6953&lt;&gt;'Funnel setup'!$K$3&amp;'Funnel setup'!$K$4&amp;'Funnel setup'!$K$6,".",IF(A6952=".",1,A6952+1))</f>
        <v>.</v>
      </c>
      <c r="B6953" s="244" t="str">
        <f t="shared" si="108"/>
        <v/>
      </c>
    </row>
    <row r="6954" spans="1:2" x14ac:dyDescent="0.2">
      <c r="A6954" t="str">
        <f>IF(C6954&amp;G6954&amp;D6954&lt;&gt;'Funnel setup'!$K$3&amp;'Funnel setup'!$K$4&amp;'Funnel setup'!$K$6,".",IF(A6953=".",1,A6953+1))</f>
        <v>.</v>
      </c>
      <c r="B6954" s="244" t="str">
        <f t="shared" si="108"/>
        <v/>
      </c>
    </row>
    <row r="6955" spans="1:2" x14ac:dyDescent="0.2">
      <c r="A6955" t="str">
        <f>IF(C6955&amp;G6955&amp;D6955&lt;&gt;'Funnel setup'!$K$3&amp;'Funnel setup'!$K$4&amp;'Funnel setup'!$K$6,".",IF(A6954=".",1,A6954+1))</f>
        <v>.</v>
      </c>
      <c r="B6955" s="244" t="str">
        <f t="shared" si="108"/>
        <v/>
      </c>
    </row>
    <row r="6956" spans="1:2" x14ac:dyDescent="0.2">
      <c r="A6956" t="str">
        <f>IF(C6956&amp;G6956&amp;D6956&lt;&gt;'Funnel setup'!$K$3&amp;'Funnel setup'!$K$4&amp;'Funnel setup'!$K$6,".",IF(A6955=".",1,A6955+1))</f>
        <v>.</v>
      </c>
      <c r="B6956" s="244" t="str">
        <f t="shared" si="108"/>
        <v/>
      </c>
    </row>
    <row r="6957" spans="1:2" x14ac:dyDescent="0.2">
      <c r="A6957" t="str">
        <f>IF(C6957&amp;G6957&amp;D6957&lt;&gt;'Funnel setup'!$K$3&amp;'Funnel setup'!$K$4&amp;'Funnel setup'!$K$6,".",IF(A6956=".",1,A6956+1))</f>
        <v>.</v>
      </c>
      <c r="B6957" s="244" t="str">
        <f t="shared" si="108"/>
        <v/>
      </c>
    </row>
    <row r="6958" spans="1:2" x14ac:dyDescent="0.2">
      <c r="A6958" t="str">
        <f>IF(C6958&amp;G6958&amp;D6958&lt;&gt;'Funnel setup'!$K$3&amp;'Funnel setup'!$K$4&amp;'Funnel setup'!$K$6,".",IF(A6957=".",1,A6957+1))</f>
        <v>.</v>
      </c>
      <c r="B6958" s="244" t="str">
        <f t="shared" si="108"/>
        <v/>
      </c>
    </row>
    <row r="6959" spans="1:2" x14ac:dyDescent="0.2">
      <c r="A6959" t="str">
        <f>IF(C6959&amp;G6959&amp;D6959&lt;&gt;'Funnel setup'!$K$3&amp;'Funnel setup'!$K$4&amp;'Funnel setup'!$K$6,".",IF(A6958=".",1,A6958+1))</f>
        <v>.</v>
      </c>
      <c r="B6959" s="244" t="str">
        <f t="shared" si="108"/>
        <v/>
      </c>
    </row>
    <row r="6960" spans="1:2" x14ac:dyDescent="0.2">
      <c r="A6960" t="str">
        <f>IF(C6960&amp;G6960&amp;D6960&lt;&gt;'Funnel setup'!$K$3&amp;'Funnel setup'!$K$4&amp;'Funnel setup'!$K$6,".",IF(A6959=".",1,A6959+1))</f>
        <v>.</v>
      </c>
      <c r="B6960" s="244" t="str">
        <f t="shared" si="108"/>
        <v/>
      </c>
    </row>
    <row r="6961" spans="1:2" x14ac:dyDescent="0.2">
      <c r="A6961" t="str">
        <f>IF(C6961&amp;G6961&amp;D6961&lt;&gt;'Funnel setup'!$K$3&amp;'Funnel setup'!$K$4&amp;'Funnel setup'!$K$6,".",IF(A6960=".",1,A6960+1))</f>
        <v>.</v>
      </c>
      <c r="B6961" s="244" t="str">
        <f t="shared" si="108"/>
        <v/>
      </c>
    </row>
    <row r="6962" spans="1:2" x14ac:dyDescent="0.2">
      <c r="A6962" t="str">
        <f>IF(C6962&amp;G6962&amp;D6962&lt;&gt;'Funnel setup'!$K$3&amp;'Funnel setup'!$K$4&amp;'Funnel setup'!$K$6,".",IF(A6961=".",1,A6961+1))</f>
        <v>.</v>
      </c>
      <c r="B6962" s="244" t="str">
        <f t="shared" si="108"/>
        <v/>
      </c>
    </row>
    <row r="6963" spans="1:2" x14ac:dyDescent="0.2">
      <c r="A6963" t="str">
        <f>IF(C6963&amp;G6963&amp;D6963&lt;&gt;'Funnel setup'!$K$3&amp;'Funnel setup'!$K$4&amp;'Funnel setup'!$K$6,".",IF(A6962=".",1,A6962+1))</f>
        <v>.</v>
      </c>
      <c r="B6963" s="244" t="str">
        <f t="shared" si="108"/>
        <v/>
      </c>
    </row>
    <row r="6964" spans="1:2" x14ac:dyDescent="0.2">
      <c r="A6964" t="str">
        <f>IF(C6964&amp;G6964&amp;D6964&lt;&gt;'Funnel setup'!$K$3&amp;'Funnel setup'!$K$4&amp;'Funnel setup'!$K$6,".",IF(A6963=".",1,A6963+1))</f>
        <v>.</v>
      </c>
      <c r="B6964" s="244" t="str">
        <f t="shared" si="108"/>
        <v/>
      </c>
    </row>
    <row r="6965" spans="1:2" x14ac:dyDescent="0.2">
      <c r="A6965" t="str">
        <f>IF(C6965&amp;G6965&amp;D6965&lt;&gt;'Funnel setup'!$K$3&amp;'Funnel setup'!$K$4&amp;'Funnel setup'!$K$6,".",IF(A6964=".",1,A6964+1))</f>
        <v>.</v>
      </c>
      <c r="B6965" s="244" t="str">
        <f t="shared" si="108"/>
        <v/>
      </c>
    </row>
    <row r="6966" spans="1:2" x14ac:dyDescent="0.2">
      <c r="A6966" t="str">
        <f>IF(C6966&amp;G6966&amp;D6966&lt;&gt;'Funnel setup'!$K$3&amp;'Funnel setup'!$K$4&amp;'Funnel setup'!$K$6,".",IF(A6965=".",1,A6965+1))</f>
        <v>.</v>
      </c>
      <c r="B6966" s="244" t="str">
        <f t="shared" si="108"/>
        <v/>
      </c>
    </row>
    <row r="6967" spans="1:2" x14ac:dyDescent="0.2">
      <c r="A6967" t="str">
        <f>IF(C6967&amp;G6967&amp;D6967&lt;&gt;'Funnel setup'!$K$3&amp;'Funnel setup'!$K$4&amp;'Funnel setup'!$K$6,".",IF(A6966=".",1,A6966+1))</f>
        <v>.</v>
      </c>
      <c r="B6967" s="244" t="str">
        <f t="shared" si="108"/>
        <v/>
      </c>
    </row>
    <row r="6968" spans="1:2" x14ac:dyDescent="0.2">
      <c r="A6968" t="str">
        <f>IF(C6968&amp;G6968&amp;D6968&lt;&gt;'Funnel setup'!$K$3&amp;'Funnel setup'!$K$4&amp;'Funnel setup'!$K$6,".",IF(A6967=".",1,A6967+1))</f>
        <v>.</v>
      </c>
      <c r="B6968" s="244" t="str">
        <f t="shared" si="108"/>
        <v/>
      </c>
    </row>
    <row r="6969" spans="1:2" x14ac:dyDescent="0.2">
      <c r="A6969" t="str">
        <f>IF(C6969&amp;G6969&amp;D6969&lt;&gt;'Funnel setup'!$K$3&amp;'Funnel setup'!$K$4&amp;'Funnel setup'!$K$6,".",IF(A6968=".",1,A6968+1))</f>
        <v>.</v>
      </c>
      <c r="B6969" s="244" t="str">
        <f t="shared" si="108"/>
        <v/>
      </c>
    </row>
    <row r="6970" spans="1:2" x14ac:dyDescent="0.2">
      <c r="A6970" t="str">
        <f>IF(C6970&amp;G6970&amp;D6970&lt;&gt;'Funnel setup'!$K$3&amp;'Funnel setup'!$K$4&amp;'Funnel setup'!$K$6,".",IF(A6969=".",1,A6969+1))</f>
        <v>.</v>
      </c>
      <c r="B6970" s="244" t="str">
        <f t="shared" si="108"/>
        <v/>
      </c>
    </row>
    <row r="6971" spans="1:2" x14ac:dyDescent="0.2">
      <c r="A6971" t="str">
        <f>IF(C6971&amp;G6971&amp;D6971&lt;&gt;'Funnel setup'!$K$3&amp;'Funnel setup'!$K$4&amp;'Funnel setup'!$K$6,".",IF(A6970=".",1,A6970+1))</f>
        <v>.</v>
      </c>
      <c r="B6971" s="244" t="str">
        <f t="shared" si="108"/>
        <v/>
      </c>
    </row>
    <row r="6972" spans="1:2" x14ac:dyDescent="0.2">
      <c r="A6972" t="str">
        <f>IF(C6972&amp;G6972&amp;D6972&lt;&gt;'Funnel setup'!$K$3&amp;'Funnel setup'!$K$4&amp;'Funnel setup'!$K$6,".",IF(A6971=".",1,A6971+1))</f>
        <v>.</v>
      </c>
      <c r="B6972" s="244" t="str">
        <f t="shared" si="108"/>
        <v/>
      </c>
    </row>
    <row r="6973" spans="1:2" x14ac:dyDescent="0.2">
      <c r="A6973" t="str">
        <f>IF(C6973&amp;G6973&amp;D6973&lt;&gt;'Funnel setup'!$K$3&amp;'Funnel setup'!$K$4&amp;'Funnel setup'!$K$6,".",IF(A6972=".",1,A6972+1))</f>
        <v>.</v>
      </c>
      <c r="B6973" s="244" t="str">
        <f t="shared" si="108"/>
        <v/>
      </c>
    </row>
    <row r="6974" spans="1:2" x14ac:dyDescent="0.2">
      <c r="A6974" t="str">
        <f>IF(C6974&amp;G6974&amp;D6974&lt;&gt;'Funnel setup'!$K$3&amp;'Funnel setup'!$K$4&amp;'Funnel setup'!$K$6,".",IF(A6973=".",1,A6973+1))</f>
        <v>.</v>
      </c>
      <c r="B6974" s="244" t="str">
        <f t="shared" si="108"/>
        <v/>
      </c>
    </row>
    <row r="6975" spans="1:2" x14ac:dyDescent="0.2">
      <c r="A6975" t="str">
        <f>IF(C6975&amp;G6975&amp;D6975&lt;&gt;'Funnel setup'!$K$3&amp;'Funnel setup'!$K$4&amp;'Funnel setup'!$K$6,".",IF(A6974=".",1,A6974+1))</f>
        <v>.</v>
      </c>
      <c r="B6975" s="244" t="str">
        <f t="shared" si="108"/>
        <v/>
      </c>
    </row>
    <row r="6976" spans="1:2" x14ac:dyDescent="0.2">
      <c r="A6976" t="str">
        <f>IF(C6976&amp;G6976&amp;D6976&lt;&gt;'Funnel setup'!$K$3&amp;'Funnel setup'!$K$4&amp;'Funnel setup'!$K$6,".",IF(A6975=".",1,A6975+1))</f>
        <v>.</v>
      </c>
      <c r="B6976" s="244" t="str">
        <f t="shared" si="108"/>
        <v/>
      </c>
    </row>
    <row r="6977" spans="1:2" x14ac:dyDescent="0.2">
      <c r="A6977" t="str">
        <f>IF(C6977&amp;G6977&amp;D6977&lt;&gt;'Funnel setup'!$K$3&amp;'Funnel setup'!$K$4&amp;'Funnel setup'!$K$6,".",IF(A6976=".",1,A6976+1))</f>
        <v>.</v>
      </c>
      <c r="B6977" s="244" t="str">
        <f t="shared" si="108"/>
        <v/>
      </c>
    </row>
    <row r="6978" spans="1:2" x14ac:dyDescent="0.2">
      <c r="A6978" t="str">
        <f>IF(C6978&amp;G6978&amp;D6978&lt;&gt;'Funnel setup'!$K$3&amp;'Funnel setup'!$K$4&amp;'Funnel setup'!$K$6,".",IF(A6977=".",1,A6977+1))</f>
        <v>.</v>
      </c>
      <c r="B6978" s="244" t="str">
        <f t="shared" ref="B6978:B7041" si="109">C6978&amp;D6978&amp;F6978&amp;G6978</f>
        <v/>
      </c>
    </row>
    <row r="6979" spans="1:2" x14ac:dyDescent="0.2">
      <c r="A6979" t="str">
        <f>IF(C6979&amp;G6979&amp;D6979&lt;&gt;'Funnel setup'!$K$3&amp;'Funnel setup'!$K$4&amp;'Funnel setup'!$K$6,".",IF(A6978=".",1,A6978+1))</f>
        <v>.</v>
      </c>
      <c r="B6979" s="244" t="str">
        <f t="shared" si="109"/>
        <v/>
      </c>
    </row>
    <row r="6980" spans="1:2" x14ac:dyDescent="0.2">
      <c r="A6980" t="str">
        <f>IF(C6980&amp;G6980&amp;D6980&lt;&gt;'Funnel setup'!$K$3&amp;'Funnel setup'!$K$4&amp;'Funnel setup'!$K$6,".",IF(A6979=".",1,A6979+1))</f>
        <v>.</v>
      </c>
      <c r="B6980" s="244" t="str">
        <f t="shared" si="109"/>
        <v/>
      </c>
    </row>
    <row r="6981" spans="1:2" x14ac:dyDescent="0.2">
      <c r="A6981" t="str">
        <f>IF(C6981&amp;G6981&amp;D6981&lt;&gt;'Funnel setup'!$K$3&amp;'Funnel setup'!$K$4&amp;'Funnel setup'!$K$6,".",IF(A6980=".",1,A6980+1))</f>
        <v>.</v>
      </c>
      <c r="B6981" s="244" t="str">
        <f t="shared" si="109"/>
        <v/>
      </c>
    </row>
    <row r="6982" spans="1:2" x14ac:dyDescent="0.2">
      <c r="A6982" t="str">
        <f>IF(C6982&amp;G6982&amp;D6982&lt;&gt;'Funnel setup'!$K$3&amp;'Funnel setup'!$K$4&amp;'Funnel setup'!$K$6,".",IF(A6981=".",1,A6981+1))</f>
        <v>.</v>
      </c>
      <c r="B6982" s="244" t="str">
        <f t="shared" si="109"/>
        <v/>
      </c>
    </row>
    <row r="6983" spans="1:2" x14ac:dyDescent="0.2">
      <c r="A6983" t="str">
        <f>IF(C6983&amp;G6983&amp;D6983&lt;&gt;'Funnel setup'!$K$3&amp;'Funnel setup'!$K$4&amp;'Funnel setup'!$K$6,".",IF(A6982=".",1,A6982+1))</f>
        <v>.</v>
      </c>
      <c r="B6983" s="244" t="str">
        <f t="shared" si="109"/>
        <v/>
      </c>
    </row>
    <row r="6984" spans="1:2" x14ac:dyDescent="0.2">
      <c r="A6984" t="str">
        <f>IF(C6984&amp;G6984&amp;D6984&lt;&gt;'Funnel setup'!$K$3&amp;'Funnel setup'!$K$4&amp;'Funnel setup'!$K$6,".",IF(A6983=".",1,A6983+1))</f>
        <v>.</v>
      </c>
      <c r="B6984" s="244" t="str">
        <f t="shared" si="109"/>
        <v/>
      </c>
    </row>
    <row r="6985" spans="1:2" x14ac:dyDescent="0.2">
      <c r="A6985" t="str">
        <f>IF(C6985&amp;G6985&amp;D6985&lt;&gt;'Funnel setup'!$K$3&amp;'Funnel setup'!$K$4&amp;'Funnel setup'!$K$6,".",IF(A6984=".",1,A6984+1))</f>
        <v>.</v>
      </c>
      <c r="B6985" s="244" t="str">
        <f t="shared" si="109"/>
        <v/>
      </c>
    </row>
    <row r="6986" spans="1:2" x14ac:dyDescent="0.2">
      <c r="A6986" t="str">
        <f>IF(C6986&amp;G6986&amp;D6986&lt;&gt;'Funnel setup'!$K$3&amp;'Funnel setup'!$K$4&amp;'Funnel setup'!$K$6,".",IF(A6985=".",1,A6985+1))</f>
        <v>.</v>
      </c>
      <c r="B6986" s="244" t="str">
        <f t="shared" si="109"/>
        <v/>
      </c>
    </row>
    <row r="6987" spans="1:2" x14ac:dyDescent="0.2">
      <c r="A6987" t="str">
        <f>IF(C6987&amp;G6987&amp;D6987&lt;&gt;'Funnel setup'!$K$3&amp;'Funnel setup'!$K$4&amp;'Funnel setup'!$K$6,".",IF(A6986=".",1,A6986+1))</f>
        <v>.</v>
      </c>
      <c r="B6987" s="244" t="str">
        <f t="shared" si="109"/>
        <v/>
      </c>
    </row>
    <row r="6988" spans="1:2" x14ac:dyDescent="0.2">
      <c r="A6988" t="str">
        <f>IF(C6988&amp;G6988&amp;D6988&lt;&gt;'Funnel setup'!$K$3&amp;'Funnel setup'!$K$4&amp;'Funnel setup'!$K$6,".",IF(A6987=".",1,A6987+1))</f>
        <v>.</v>
      </c>
      <c r="B6988" s="244" t="str">
        <f t="shared" si="109"/>
        <v/>
      </c>
    </row>
    <row r="6989" spans="1:2" x14ac:dyDescent="0.2">
      <c r="A6989" t="str">
        <f>IF(C6989&amp;G6989&amp;D6989&lt;&gt;'Funnel setup'!$K$3&amp;'Funnel setup'!$K$4&amp;'Funnel setup'!$K$6,".",IF(A6988=".",1,A6988+1))</f>
        <v>.</v>
      </c>
      <c r="B6989" s="244" t="str">
        <f t="shared" si="109"/>
        <v/>
      </c>
    </row>
    <row r="6990" spans="1:2" x14ac:dyDescent="0.2">
      <c r="A6990" t="str">
        <f>IF(C6990&amp;G6990&amp;D6990&lt;&gt;'Funnel setup'!$K$3&amp;'Funnel setup'!$K$4&amp;'Funnel setup'!$K$6,".",IF(A6989=".",1,A6989+1))</f>
        <v>.</v>
      </c>
      <c r="B6990" s="244" t="str">
        <f t="shared" si="109"/>
        <v/>
      </c>
    </row>
    <row r="6991" spans="1:2" x14ac:dyDescent="0.2">
      <c r="A6991" t="str">
        <f>IF(C6991&amp;G6991&amp;D6991&lt;&gt;'Funnel setup'!$K$3&amp;'Funnel setup'!$K$4&amp;'Funnel setup'!$K$6,".",IF(A6990=".",1,A6990+1))</f>
        <v>.</v>
      </c>
      <c r="B6991" s="244" t="str">
        <f t="shared" si="109"/>
        <v/>
      </c>
    </row>
    <row r="6992" spans="1:2" x14ac:dyDescent="0.2">
      <c r="A6992" t="str">
        <f>IF(C6992&amp;G6992&amp;D6992&lt;&gt;'Funnel setup'!$K$3&amp;'Funnel setup'!$K$4&amp;'Funnel setup'!$K$6,".",IF(A6991=".",1,A6991+1))</f>
        <v>.</v>
      </c>
      <c r="B6992" s="244" t="str">
        <f t="shared" si="109"/>
        <v/>
      </c>
    </row>
    <row r="6993" spans="1:2" x14ac:dyDescent="0.2">
      <c r="A6993" t="str">
        <f>IF(C6993&amp;G6993&amp;D6993&lt;&gt;'Funnel setup'!$K$3&amp;'Funnel setup'!$K$4&amp;'Funnel setup'!$K$6,".",IF(A6992=".",1,A6992+1))</f>
        <v>.</v>
      </c>
      <c r="B6993" s="244" t="str">
        <f t="shared" si="109"/>
        <v/>
      </c>
    </row>
    <row r="6994" spans="1:2" x14ac:dyDescent="0.2">
      <c r="A6994" t="str">
        <f>IF(C6994&amp;G6994&amp;D6994&lt;&gt;'Funnel setup'!$K$3&amp;'Funnel setup'!$K$4&amp;'Funnel setup'!$K$6,".",IF(A6993=".",1,A6993+1))</f>
        <v>.</v>
      </c>
      <c r="B6994" s="244" t="str">
        <f t="shared" si="109"/>
        <v/>
      </c>
    </row>
    <row r="6995" spans="1:2" x14ac:dyDescent="0.2">
      <c r="A6995" t="str">
        <f>IF(C6995&amp;G6995&amp;D6995&lt;&gt;'Funnel setup'!$K$3&amp;'Funnel setup'!$K$4&amp;'Funnel setup'!$K$6,".",IF(A6994=".",1,A6994+1))</f>
        <v>.</v>
      </c>
      <c r="B6995" s="244" t="str">
        <f t="shared" si="109"/>
        <v/>
      </c>
    </row>
    <row r="6996" spans="1:2" x14ac:dyDescent="0.2">
      <c r="A6996" t="str">
        <f>IF(C6996&amp;G6996&amp;D6996&lt;&gt;'Funnel setup'!$K$3&amp;'Funnel setup'!$K$4&amp;'Funnel setup'!$K$6,".",IF(A6995=".",1,A6995+1))</f>
        <v>.</v>
      </c>
      <c r="B6996" s="244" t="str">
        <f t="shared" si="109"/>
        <v/>
      </c>
    </row>
    <row r="6997" spans="1:2" x14ac:dyDescent="0.2">
      <c r="A6997" t="str">
        <f>IF(C6997&amp;G6997&amp;D6997&lt;&gt;'Funnel setup'!$K$3&amp;'Funnel setup'!$K$4&amp;'Funnel setup'!$K$6,".",IF(A6996=".",1,A6996+1))</f>
        <v>.</v>
      </c>
      <c r="B6997" s="244" t="str">
        <f t="shared" si="109"/>
        <v/>
      </c>
    </row>
    <row r="6998" spans="1:2" x14ac:dyDescent="0.2">
      <c r="A6998" t="str">
        <f>IF(C6998&amp;G6998&amp;D6998&lt;&gt;'Funnel setup'!$K$3&amp;'Funnel setup'!$K$4&amp;'Funnel setup'!$K$6,".",IF(A6997=".",1,A6997+1))</f>
        <v>.</v>
      </c>
      <c r="B6998" s="244" t="str">
        <f t="shared" si="109"/>
        <v/>
      </c>
    </row>
    <row r="6999" spans="1:2" x14ac:dyDescent="0.2">
      <c r="A6999" t="str">
        <f>IF(C6999&amp;G6999&amp;D6999&lt;&gt;'Funnel setup'!$K$3&amp;'Funnel setup'!$K$4&amp;'Funnel setup'!$K$6,".",IF(A6998=".",1,A6998+1))</f>
        <v>.</v>
      </c>
      <c r="B6999" s="244" t="str">
        <f t="shared" si="109"/>
        <v/>
      </c>
    </row>
    <row r="7000" spans="1:2" x14ac:dyDescent="0.2">
      <c r="A7000" t="str">
        <f>IF(C7000&amp;G7000&amp;D7000&lt;&gt;'Funnel setup'!$K$3&amp;'Funnel setup'!$K$4&amp;'Funnel setup'!$K$6,".",IF(A6999=".",1,A6999+1))</f>
        <v>.</v>
      </c>
      <c r="B7000" s="244" t="str">
        <f t="shared" si="109"/>
        <v/>
      </c>
    </row>
    <row r="7001" spans="1:2" x14ac:dyDescent="0.2">
      <c r="A7001" t="str">
        <f>IF(C7001&amp;G7001&amp;D7001&lt;&gt;'Funnel setup'!$K$3&amp;'Funnel setup'!$K$4&amp;'Funnel setup'!$K$6,".",IF(A7000=".",1,A7000+1))</f>
        <v>.</v>
      </c>
      <c r="B7001" s="244" t="str">
        <f t="shared" si="109"/>
        <v/>
      </c>
    </row>
    <row r="7002" spans="1:2" x14ac:dyDescent="0.2">
      <c r="A7002" t="str">
        <f>IF(C7002&amp;G7002&amp;D7002&lt;&gt;'Funnel setup'!$K$3&amp;'Funnel setup'!$K$4&amp;'Funnel setup'!$K$6,".",IF(A7001=".",1,A7001+1))</f>
        <v>.</v>
      </c>
      <c r="B7002" s="244" t="str">
        <f t="shared" si="109"/>
        <v/>
      </c>
    </row>
    <row r="7003" spans="1:2" x14ac:dyDescent="0.2">
      <c r="A7003" t="str">
        <f>IF(C7003&amp;G7003&amp;D7003&lt;&gt;'Funnel setup'!$K$3&amp;'Funnel setup'!$K$4&amp;'Funnel setup'!$K$6,".",IF(A7002=".",1,A7002+1))</f>
        <v>.</v>
      </c>
      <c r="B7003" s="244" t="str">
        <f t="shared" si="109"/>
        <v/>
      </c>
    </row>
    <row r="7004" spans="1:2" x14ac:dyDescent="0.2">
      <c r="A7004" t="str">
        <f>IF(C7004&amp;G7004&amp;D7004&lt;&gt;'Funnel setup'!$K$3&amp;'Funnel setup'!$K$4&amp;'Funnel setup'!$K$6,".",IF(A7003=".",1,A7003+1))</f>
        <v>.</v>
      </c>
      <c r="B7004" s="244" t="str">
        <f t="shared" si="109"/>
        <v/>
      </c>
    </row>
    <row r="7005" spans="1:2" x14ac:dyDescent="0.2">
      <c r="A7005" t="str">
        <f>IF(C7005&amp;G7005&amp;D7005&lt;&gt;'Funnel setup'!$K$3&amp;'Funnel setup'!$K$4&amp;'Funnel setup'!$K$6,".",IF(A7004=".",1,A7004+1))</f>
        <v>.</v>
      </c>
      <c r="B7005" s="244" t="str">
        <f t="shared" si="109"/>
        <v/>
      </c>
    </row>
    <row r="7006" spans="1:2" x14ac:dyDescent="0.2">
      <c r="A7006" t="str">
        <f>IF(C7006&amp;G7006&amp;D7006&lt;&gt;'Funnel setup'!$K$3&amp;'Funnel setup'!$K$4&amp;'Funnel setup'!$K$6,".",IF(A7005=".",1,A7005+1))</f>
        <v>.</v>
      </c>
      <c r="B7006" s="244" t="str">
        <f t="shared" si="109"/>
        <v/>
      </c>
    </row>
    <row r="7007" spans="1:2" x14ac:dyDescent="0.2">
      <c r="A7007" t="str">
        <f>IF(C7007&amp;G7007&amp;D7007&lt;&gt;'Funnel setup'!$K$3&amp;'Funnel setup'!$K$4&amp;'Funnel setup'!$K$6,".",IF(A7006=".",1,A7006+1))</f>
        <v>.</v>
      </c>
      <c r="B7007" s="244" t="str">
        <f t="shared" si="109"/>
        <v/>
      </c>
    </row>
    <row r="7008" spans="1:2" x14ac:dyDescent="0.2">
      <c r="A7008" t="str">
        <f>IF(C7008&amp;G7008&amp;D7008&lt;&gt;'Funnel setup'!$K$3&amp;'Funnel setup'!$K$4&amp;'Funnel setup'!$K$6,".",IF(A7007=".",1,A7007+1))</f>
        <v>.</v>
      </c>
      <c r="B7008" s="244" t="str">
        <f t="shared" si="109"/>
        <v/>
      </c>
    </row>
    <row r="7009" spans="1:2" x14ac:dyDescent="0.2">
      <c r="A7009" t="str">
        <f>IF(C7009&amp;G7009&amp;D7009&lt;&gt;'Funnel setup'!$K$3&amp;'Funnel setup'!$K$4&amp;'Funnel setup'!$K$6,".",IF(A7008=".",1,A7008+1))</f>
        <v>.</v>
      </c>
      <c r="B7009" s="244" t="str">
        <f t="shared" si="109"/>
        <v/>
      </c>
    </row>
    <row r="7010" spans="1:2" x14ac:dyDescent="0.2">
      <c r="A7010" t="str">
        <f>IF(C7010&amp;G7010&amp;D7010&lt;&gt;'Funnel setup'!$K$3&amp;'Funnel setup'!$K$4&amp;'Funnel setup'!$K$6,".",IF(A7009=".",1,A7009+1))</f>
        <v>.</v>
      </c>
      <c r="B7010" s="244" t="str">
        <f t="shared" si="109"/>
        <v/>
      </c>
    </row>
    <row r="7011" spans="1:2" x14ac:dyDescent="0.2">
      <c r="A7011" t="str">
        <f>IF(C7011&amp;G7011&amp;D7011&lt;&gt;'Funnel setup'!$K$3&amp;'Funnel setup'!$K$4&amp;'Funnel setup'!$K$6,".",IF(A7010=".",1,A7010+1))</f>
        <v>.</v>
      </c>
      <c r="B7011" s="244" t="str">
        <f t="shared" si="109"/>
        <v/>
      </c>
    </row>
    <row r="7012" spans="1:2" x14ac:dyDescent="0.2">
      <c r="A7012" t="str">
        <f>IF(C7012&amp;G7012&amp;D7012&lt;&gt;'Funnel setup'!$K$3&amp;'Funnel setup'!$K$4&amp;'Funnel setup'!$K$6,".",IF(A7011=".",1,A7011+1))</f>
        <v>.</v>
      </c>
      <c r="B7012" s="244" t="str">
        <f t="shared" si="109"/>
        <v/>
      </c>
    </row>
    <row r="7013" spans="1:2" x14ac:dyDescent="0.2">
      <c r="A7013" t="str">
        <f>IF(C7013&amp;G7013&amp;D7013&lt;&gt;'Funnel setup'!$K$3&amp;'Funnel setup'!$K$4&amp;'Funnel setup'!$K$6,".",IF(A7012=".",1,A7012+1))</f>
        <v>.</v>
      </c>
      <c r="B7013" s="244" t="str">
        <f t="shared" si="109"/>
        <v/>
      </c>
    </row>
    <row r="7014" spans="1:2" x14ac:dyDescent="0.2">
      <c r="A7014" t="str">
        <f>IF(C7014&amp;G7014&amp;D7014&lt;&gt;'Funnel setup'!$K$3&amp;'Funnel setup'!$K$4&amp;'Funnel setup'!$K$6,".",IF(A7013=".",1,A7013+1))</f>
        <v>.</v>
      </c>
      <c r="B7014" s="244" t="str">
        <f t="shared" si="109"/>
        <v/>
      </c>
    </row>
    <row r="7015" spans="1:2" x14ac:dyDescent="0.2">
      <c r="A7015" t="str">
        <f>IF(C7015&amp;G7015&amp;D7015&lt;&gt;'Funnel setup'!$K$3&amp;'Funnel setup'!$K$4&amp;'Funnel setup'!$K$6,".",IF(A7014=".",1,A7014+1))</f>
        <v>.</v>
      </c>
      <c r="B7015" s="244" t="str">
        <f t="shared" si="109"/>
        <v/>
      </c>
    </row>
    <row r="7016" spans="1:2" x14ac:dyDescent="0.2">
      <c r="A7016" t="str">
        <f>IF(C7016&amp;G7016&amp;D7016&lt;&gt;'Funnel setup'!$K$3&amp;'Funnel setup'!$K$4&amp;'Funnel setup'!$K$6,".",IF(A7015=".",1,A7015+1))</f>
        <v>.</v>
      </c>
      <c r="B7016" s="244" t="str">
        <f t="shared" si="109"/>
        <v/>
      </c>
    </row>
    <row r="7017" spans="1:2" x14ac:dyDescent="0.2">
      <c r="A7017" t="str">
        <f>IF(C7017&amp;G7017&amp;D7017&lt;&gt;'Funnel setup'!$K$3&amp;'Funnel setup'!$K$4&amp;'Funnel setup'!$K$6,".",IF(A7016=".",1,A7016+1))</f>
        <v>.</v>
      </c>
      <c r="B7017" s="244" t="str">
        <f t="shared" si="109"/>
        <v/>
      </c>
    </row>
    <row r="7018" spans="1:2" x14ac:dyDescent="0.2">
      <c r="A7018" t="str">
        <f>IF(C7018&amp;G7018&amp;D7018&lt;&gt;'Funnel setup'!$K$3&amp;'Funnel setup'!$K$4&amp;'Funnel setup'!$K$6,".",IF(A7017=".",1,A7017+1))</f>
        <v>.</v>
      </c>
      <c r="B7018" s="244" t="str">
        <f t="shared" si="109"/>
        <v/>
      </c>
    </row>
    <row r="7019" spans="1:2" x14ac:dyDescent="0.2">
      <c r="A7019" t="str">
        <f>IF(C7019&amp;G7019&amp;D7019&lt;&gt;'Funnel setup'!$K$3&amp;'Funnel setup'!$K$4&amp;'Funnel setup'!$K$6,".",IF(A7018=".",1,A7018+1))</f>
        <v>.</v>
      </c>
      <c r="B7019" s="244" t="str">
        <f t="shared" si="109"/>
        <v/>
      </c>
    </row>
    <row r="7020" spans="1:2" x14ac:dyDescent="0.2">
      <c r="A7020" t="str">
        <f>IF(C7020&amp;G7020&amp;D7020&lt;&gt;'Funnel setup'!$K$3&amp;'Funnel setup'!$K$4&amp;'Funnel setup'!$K$6,".",IF(A7019=".",1,A7019+1))</f>
        <v>.</v>
      </c>
      <c r="B7020" s="244" t="str">
        <f t="shared" si="109"/>
        <v/>
      </c>
    </row>
    <row r="7021" spans="1:2" x14ac:dyDescent="0.2">
      <c r="A7021" t="str">
        <f>IF(C7021&amp;G7021&amp;D7021&lt;&gt;'Funnel setup'!$K$3&amp;'Funnel setup'!$K$4&amp;'Funnel setup'!$K$6,".",IF(A7020=".",1,A7020+1))</f>
        <v>.</v>
      </c>
      <c r="B7021" s="244" t="str">
        <f t="shared" si="109"/>
        <v/>
      </c>
    </row>
    <row r="7022" spans="1:2" x14ac:dyDescent="0.2">
      <c r="A7022" t="str">
        <f>IF(C7022&amp;G7022&amp;D7022&lt;&gt;'Funnel setup'!$K$3&amp;'Funnel setup'!$K$4&amp;'Funnel setup'!$K$6,".",IF(A7021=".",1,A7021+1))</f>
        <v>.</v>
      </c>
      <c r="B7022" s="244" t="str">
        <f t="shared" si="109"/>
        <v/>
      </c>
    </row>
    <row r="7023" spans="1:2" x14ac:dyDescent="0.2">
      <c r="A7023" t="str">
        <f>IF(C7023&amp;G7023&amp;D7023&lt;&gt;'Funnel setup'!$K$3&amp;'Funnel setup'!$K$4&amp;'Funnel setup'!$K$6,".",IF(A7022=".",1,A7022+1))</f>
        <v>.</v>
      </c>
      <c r="B7023" s="244" t="str">
        <f t="shared" si="109"/>
        <v/>
      </c>
    </row>
    <row r="7024" spans="1:2" x14ac:dyDescent="0.2">
      <c r="A7024" t="str">
        <f>IF(C7024&amp;G7024&amp;D7024&lt;&gt;'Funnel setup'!$K$3&amp;'Funnel setup'!$K$4&amp;'Funnel setup'!$K$6,".",IF(A7023=".",1,A7023+1))</f>
        <v>.</v>
      </c>
      <c r="B7024" s="244" t="str">
        <f t="shared" si="109"/>
        <v/>
      </c>
    </row>
    <row r="7025" spans="1:2" x14ac:dyDescent="0.2">
      <c r="A7025" t="str">
        <f>IF(C7025&amp;G7025&amp;D7025&lt;&gt;'Funnel setup'!$K$3&amp;'Funnel setup'!$K$4&amp;'Funnel setup'!$K$6,".",IF(A7024=".",1,A7024+1))</f>
        <v>.</v>
      </c>
      <c r="B7025" s="244" t="str">
        <f t="shared" si="109"/>
        <v/>
      </c>
    </row>
    <row r="7026" spans="1:2" x14ac:dyDescent="0.2">
      <c r="A7026" t="str">
        <f>IF(C7026&amp;G7026&amp;D7026&lt;&gt;'Funnel setup'!$K$3&amp;'Funnel setup'!$K$4&amp;'Funnel setup'!$K$6,".",IF(A7025=".",1,A7025+1))</f>
        <v>.</v>
      </c>
      <c r="B7026" s="244" t="str">
        <f t="shared" si="109"/>
        <v/>
      </c>
    </row>
    <row r="7027" spans="1:2" x14ac:dyDescent="0.2">
      <c r="A7027" t="str">
        <f>IF(C7027&amp;G7027&amp;D7027&lt;&gt;'Funnel setup'!$K$3&amp;'Funnel setup'!$K$4&amp;'Funnel setup'!$K$6,".",IF(A7026=".",1,A7026+1))</f>
        <v>.</v>
      </c>
      <c r="B7027" s="244" t="str">
        <f t="shared" si="109"/>
        <v/>
      </c>
    </row>
    <row r="7028" spans="1:2" x14ac:dyDescent="0.2">
      <c r="A7028" t="str">
        <f>IF(C7028&amp;G7028&amp;D7028&lt;&gt;'Funnel setup'!$K$3&amp;'Funnel setup'!$K$4&amp;'Funnel setup'!$K$6,".",IF(A7027=".",1,A7027+1))</f>
        <v>.</v>
      </c>
      <c r="B7028" s="244" t="str">
        <f t="shared" si="109"/>
        <v/>
      </c>
    </row>
    <row r="7029" spans="1:2" x14ac:dyDescent="0.2">
      <c r="A7029" t="str">
        <f>IF(C7029&amp;G7029&amp;D7029&lt;&gt;'Funnel setup'!$K$3&amp;'Funnel setup'!$K$4&amp;'Funnel setup'!$K$6,".",IF(A7028=".",1,A7028+1))</f>
        <v>.</v>
      </c>
      <c r="B7029" s="244" t="str">
        <f t="shared" si="109"/>
        <v/>
      </c>
    </row>
    <row r="7030" spans="1:2" x14ac:dyDescent="0.2">
      <c r="A7030" t="str">
        <f>IF(C7030&amp;G7030&amp;D7030&lt;&gt;'Funnel setup'!$K$3&amp;'Funnel setup'!$K$4&amp;'Funnel setup'!$K$6,".",IF(A7029=".",1,A7029+1))</f>
        <v>.</v>
      </c>
      <c r="B7030" s="244" t="str">
        <f t="shared" si="109"/>
        <v/>
      </c>
    </row>
    <row r="7031" spans="1:2" x14ac:dyDescent="0.2">
      <c r="A7031" t="str">
        <f>IF(C7031&amp;G7031&amp;D7031&lt;&gt;'Funnel setup'!$K$3&amp;'Funnel setup'!$K$4&amp;'Funnel setup'!$K$6,".",IF(A7030=".",1,A7030+1))</f>
        <v>.</v>
      </c>
      <c r="B7031" s="244" t="str">
        <f t="shared" si="109"/>
        <v/>
      </c>
    </row>
    <row r="7032" spans="1:2" x14ac:dyDescent="0.2">
      <c r="A7032" t="str">
        <f>IF(C7032&amp;G7032&amp;D7032&lt;&gt;'Funnel setup'!$K$3&amp;'Funnel setup'!$K$4&amp;'Funnel setup'!$K$6,".",IF(A7031=".",1,A7031+1))</f>
        <v>.</v>
      </c>
      <c r="B7032" s="244" t="str">
        <f t="shared" si="109"/>
        <v/>
      </c>
    </row>
    <row r="7033" spans="1:2" x14ac:dyDescent="0.2">
      <c r="A7033" t="str">
        <f>IF(C7033&amp;G7033&amp;D7033&lt;&gt;'Funnel setup'!$K$3&amp;'Funnel setup'!$K$4&amp;'Funnel setup'!$K$6,".",IF(A7032=".",1,A7032+1))</f>
        <v>.</v>
      </c>
      <c r="B7033" s="244" t="str">
        <f t="shared" si="109"/>
        <v/>
      </c>
    </row>
    <row r="7034" spans="1:2" x14ac:dyDescent="0.2">
      <c r="A7034" t="str">
        <f>IF(C7034&amp;G7034&amp;D7034&lt;&gt;'Funnel setup'!$K$3&amp;'Funnel setup'!$K$4&amp;'Funnel setup'!$K$6,".",IF(A7033=".",1,A7033+1))</f>
        <v>.</v>
      </c>
      <c r="B7034" s="244" t="str">
        <f t="shared" si="109"/>
        <v/>
      </c>
    </row>
    <row r="7035" spans="1:2" x14ac:dyDescent="0.2">
      <c r="A7035" t="str">
        <f>IF(C7035&amp;G7035&amp;D7035&lt;&gt;'Funnel setup'!$K$3&amp;'Funnel setup'!$K$4&amp;'Funnel setup'!$K$6,".",IF(A7034=".",1,A7034+1))</f>
        <v>.</v>
      </c>
      <c r="B7035" s="244" t="str">
        <f t="shared" si="109"/>
        <v/>
      </c>
    </row>
    <row r="7036" spans="1:2" x14ac:dyDescent="0.2">
      <c r="A7036" t="str">
        <f>IF(C7036&amp;G7036&amp;D7036&lt;&gt;'Funnel setup'!$K$3&amp;'Funnel setup'!$K$4&amp;'Funnel setup'!$K$6,".",IF(A7035=".",1,A7035+1))</f>
        <v>.</v>
      </c>
      <c r="B7036" s="244" t="str">
        <f t="shared" si="109"/>
        <v/>
      </c>
    </row>
    <row r="7037" spans="1:2" x14ac:dyDescent="0.2">
      <c r="A7037" t="str">
        <f>IF(C7037&amp;G7037&amp;D7037&lt;&gt;'Funnel setup'!$K$3&amp;'Funnel setup'!$K$4&amp;'Funnel setup'!$K$6,".",IF(A7036=".",1,A7036+1))</f>
        <v>.</v>
      </c>
      <c r="B7037" s="244" t="str">
        <f t="shared" si="109"/>
        <v/>
      </c>
    </row>
    <row r="7038" spans="1:2" x14ac:dyDescent="0.2">
      <c r="A7038" t="str">
        <f>IF(C7038&amp;G7038&amp;D7038&lt;&gt;'Funnel setup'!$K$3&amp;'Funnel setup'!$K$4&amp;'Funnel setup'!$K$6,".",IF(A7037=".",1,A7037+1))</f>
        <v>.</v>
      </c>
      <c r="B7038" s="244" t="str">
        <f t="shared" si="109"/>
        <v/>
      </c>
    </row>
    <row r="7039" spans="1:2" x14ac:dyDescent="0.2">
      <c r="A7039" t="str">
        <f>IF(C7039&amp;G7039&amp;D7039&lt;&gt;'Funnel setup'!$K$3&amp;'Funnel setup'!$K$4&amp;'Funnel setup'!$K$6,".",IF(A7038=".",1,A7038+1))</f>
        <v>.</v>
      </c>
      <c r="B7039" s="244" t="str">
        <f t="shared" si="109"/>
        <v/>
      </c>
    </row>
    <row r="7040" spans="1:2" x14ac:dyDescent="0.2">
      <c r="A7040" t="str">
        <f>IF(C7040&amp;G7040&amp;D7040&lt;&gt;'Funnel setup'!$K$3&amp;'Funnel setup'!$K$4&amp;'Funnel setup'!$K$6,".",IF(A7039=".",1,A7039+1))</f>
        <v>.</v>
      </c>
      <c r="B7040" s="244" t="str">
        <f t="shared" si="109"/>
        <v/>
      </c>
    </row>
    <row r="7041" spans="1:2" x14ac:dyDescent="0.2">
      <c r="A7041" t="str">
        <f>IF(C7041&amp;G7041&amp;D7041&lt;&gt;'Funnel setup'!$K$3&amp;'Funnel setup'!$K$4&amp;'Funnel setup'!$K$6,".",IF(A7040=".",1,A7040+1))</f>
        <v>.</v>
      </c>
      <c r="B7041" s="244" t="str">
        <f t="shared" si="109"/>
        <v/>
      </c>
    </row>
    <row r="7042" spans="1:2" x14ac:dyDescent="0.2">
      <c r="A7042" t="str">
        <f>IF(C7042&amp;G7042&amp;D7042&lt;&gt;'Funnel setup'!$K$3&amp;'Funnel setup'!$K$4&amp;'Funnel setup'!$K$6,".",IF(A7041=".",1,A7041+1))</f>
        <v>.</v>
      </c>
      <c r="B7042" s="244" t="str">
        <f t="shared" ref="B7042:B7105" si="110">C7042&amp;D7042&amp;F7042&amp;G7042</f>
        <v/>
      </c>
    </row>
    <row r="7043" spans="1:2" x14ac:dyDescent="0.2">
      <c r="A7043" t="str">
        <f>IF(C7043&amp;G7043&amp;D7043&lt;&gt;'Funnel setup'!$K$3&amp;'Funnel setup'!$K$4&amp;'Funnel setup'!$K$6,".",IF(A7042=".",1,A7042+1))</f>
        <v>.</v>
      </c>
      <c r="B7043" s="244" t="str">
        <f t="shared" si="110"/>
        <v/>
      </c>
    </row>
    <row r="7044" spans="1:2" x14ac:dyDescent="0.2">
      <c r="A7044" t="str">
        <f>IF(C7044&amp;G7044&amp;D7044&lt;&gt;'Funnel setup'!$K$3&amp;'Funnel setup'!$K$4&amp;'Funnel setup'!$K$6,".",IF(A7043=".",1,A7043+1))</f>
        <v>.</v>
      </c>
      <c r="B7044" s="244" t="str">
        <f t="shared" si="110"/>
        <v/>
      </c>
    </row>
    <row r="7045" spans="1:2" x14ac:dyDescent="0.2">
      <c r="A7045" t="str">
        <f>IF(C7045&amp;G7045&amp;D7045&lt;&gt;'Funnel setup'!$K$3&amp;'Funnel setup'!$K$4&amp;'Funnel setup'!$K$6,".",IF(A7044=".",1,A7044+1))</f>
        <v>.</v>
      </c>
      <c r="B7045" s="244" t="str">
        <f t="shared" si="110"/>
        <v/>
      </c>
    </row>
    <row r="7046" spans="1:2" x14ac:dyDescent="0.2">
      <c r="A7046" t="str">
        <f>IF(C7046&amp;G7046&amp;D7046&lt;&gt;'Funnel setup'!$K$3&amp;'Funnel setup'!$K$4&amp;'Funnel setup'!$K$6,".",IF(A7045=".",1,A7045+1))</f>
        <v>.</v>
      </c>
      <c r="B7046" s="244" t="str">
        <f t="shared" si="110"/>
        <v/>
      </c>
    </row>
    <row r="7047" spans="1:2" x14ac:dyDescent="0.2">
      <c r="A7047" t="str">
        <f>IF(C7047&amp;G7047&amp;D7047&lt;&gt;'Funnel setup'!$K$3&amp;'Funnel setup'!$K$4&amp;'Funnel setup'!$K$6,".",IF(A7046=".",1,A7046+1))</f>
        <v>.</v>
      </c>
      <c r="B7047" s="244" t="str">
        <f t="shared" si="110"/>
        <v/>
      </c>
    </row>
    <row r="7048" spans="1:2" x14ac:dyDescent="0.2">
      <c r="A7048" t="str">
        <f>IF(C7048&amp;G7048&amp;D7048&lt;&gt;'Funnel setup'!$K$3&amp;'Funnel setup'!$K$4&amp;'Funnel setup'!$K$6,".",IF(A7047=".",1,A7047+1))</f>
        <v>.</v>
      </c>
      <c r="B7048" s="244" t="str">
        <f t="shared" si="110"/>
        <v/>
      </c>
    </row>
    <row r="7049" spans="1:2" x14ac:dyDescent="0.2">
      <c r="A7049" t="str">
        <f>IF(C7049&amp;G7049&amp;D7049&lt;&gt;'Funnel setup'!$K$3&amp;'Funnel setup'!$K$4&amp;'Funnel setup'!$K$6,".",IF(A7048=".",1,A7048+1))</f>
        <v>.</v>
      </c>
      <c r="B7049" s="244" t="str">
        <f t="shared" si="110"/>
        <v/>
      </c>
    </row>
    <row r="7050" spans="1:2" x14ac:dyDescent="0.2">
      <c r="A7050" t="str">
        <f>IF(C7050&amp;G7050&amp;D7050&lt;&gt;'Funnel setup'!$K$3&amp;'Funnel setup'!$K$4&amp;'Funnel setup'!$K$6,".",IF(A7049=".",1,A7049+1))</f>
        <v>.</v>
      </c>
      <c r="B7050" s="244" t="str">
        <f t="shared" si="110"/>
        <v/>
      </c>
    </row>
    <row r="7051" spans="1:2" x14ac:dyDescent="0.2">
      <c r="A7051" t="str">
        <f>IF(C7051&amp;G7051&amp;D7051&lt;&gt;'Funnel setup'!$K$3&amp;'Funnel setup'!$K$4&amp;'Funnel setup'!$K$6,".",IF(A7050=".",1,A7050+1))</f>
        <v>.</v>
      </c>
      <c r="B7051" s="244" t="str">
        <f t="shared" si="110"/>
        <v/>
      </c>
    </row>
    <row r="7052" spans="1:2" x14ac:dyDescent="0.2">
      <c r="A7052" t="str">
        <f>IF(C7052&amp;G7052&amp;D7052&lt;&gt;'Funnel setup'!$K$3&amp;'Funnel setup'!$K$4&amp;'Funnel setup'!$K$6,".",IF(A7051=".",1,A7051+1))</f>
        <v>.</v>
      </c>
      <c r="B7052" s="244" t="str">
        <f t="shared" si="110"/>
        <v/>
      </c>
    </row>
    <row r="7053" spans="1:2" x14ac:dyDescent="0.2">
      <c r="A7053" t="str">
        <f>IF(C7053&amp;G7053&amp;D7053&lt;&gt;'Funnel setup'!$K$3&amp;'Funnel setup'!$K$4&amp;'Funnel setup'!$K$6,".",IF(A7052=".",1,A7052+1))</f>
        <v>.</v>
      </c>
      <c r="B7053" s="244" t="str">
        <f t="shared" si="110"/>
        <v/>
      </c>
    </row>
    <row r="7054" spans="1:2" x14ac:dyDescent="0.2">
      <c r="A7054" t="str">
        <f>IF(C7054&amp;G7054&amp;D7054&lt;&gt;'Funnel setup'!$K$3&amp;'Funnel setup'!$K$4&amp;'Funnel setup'!$K$6,".",IF(A7053=".",1,A7053+1))</f>
        <v>.</v>
      </c>
      <c r="B7054" s="244" t="str">
        <f t="shared" si="110"/>
        <v/>
      </c>
    </row>
    <row r="7055" spans="1:2" x14ac:dyDescent="0.2">
      <c r="A7055" t="str">
        <f>IF(C7055&amp;G7055&amp;D7055&lt;&gt;'Funnel setup'!$K$3&amp;'Funnel setup'!$K$4&amp;'Funnel setup'!$K$6,".",IF(A7054=".",1,A7054+1))</f>
        <v>.</v>
      </c>
      <c r="B7055" s="244" t="str">
        <f t="shared" si="110"/>
        <v/>
      </c>
    </row>
    <row r="7056" spans="1:2" x14ac:dyDescent="0.2">
      <c r="A7056" t="str">
        <f>IF(C7056&amp;G7056&amp;D7056&lt;&gt;'Funnel setup'!$K$3&amp;'Funnel setup'!$K$4&amp;'Funnel setup'!$K$6,".",IF(A7055=".",1,A7055+1))</f>
        <v>.</v>
      </c>
      <c r="B7056" s="244" t="str">
        <f t="shared" si="110"/>
        <v/>
      </c>
    </row>
    <row r="7057" spans="1:2" x14ac:dyDescent="0.2">
      <c r="A7057" t="str">
        <f>IF(C7057&amp;G7057&amp;D7057&lt;&gt;'Funnel setup'!$K$3&amp;'Funnel setup'!$K$4&amp;'Funnel setup'!$K$6,".",IF(A7056=".",1,A7056+1))</f>
        <v>.</v>
      </c>
      <c r="B7057" s="244" t="str">
        <f t="shared" si="110"/>
        <v/>
      </c>
    </row>
    <row r="7058" spans="1:2" x14ac:dyDescent="0.2">
      <c r="A7058" t="str">
        <f>IF(C7058&amp;G7058&amp;D7058&lt;&gt;'Funnel setup'!$K$3&amp;'Funnel setup'!$K$4&amp;'Funnel setup'!$K$6,".",IF(A7057=".",1,A7057+1))</f>
        <v>.</v>
      </c>
      <c r="B7058" s="244" t="str">
        <f t="shared" si="110"/>
        <v/>
      </c>
    </row>
    <row r="7059" spans="1:2" x14ac:dyDescent="0.2">
      <c r="A7059" t="str">
        <f>IF(C7059&amp;G7059&amp;D7059&lt;&gt;'Funnel setup'!$K$3&amp;'Funnel setup'!$K$4&amp;'Funnel setup'!$K$6,".",IF(A7058=".",1,A7058+1))</f>
        <v>.</v>
      </c>
      <c r="B7059" s="244" t="str">
        <f t="shared" si="110"/>
        <v/>
      </c>
    </row>
    <row r="7060" spans="1:2" x14ac:dyDescent="0.2">
      <c r="A7060" t="str">
        <f>IF(C7060&amp;G7060&amp;D7060&lt;&gt;'Funnel setup'!$K$3&amp;'Funnel setup'!$K$4&amp;'Funnel setup'!$K$6,".",IF(A7059=".",1,A7059+1))</f>
        <v>.</v>
      </c>
      <c r="B7060" s="244" t="str">
        <f t="shared" si="110"/>
        <v/>
      </c>
    </row>
    <row r="7061" spans="1:2" x14ac:dyDescent="0.2">
      <c r="A7061" t="str">
        <f>IF(C7061&amp;G7061&amp;D7061&lt;&gt;'Funnel setup'!$K$3&amp;'Funnel setup'!$K$4&amp;'Funnel setup'!$K$6,".",IF(A7060=".",1,A7060+1))</f>
        <v>.</v>
      </c>
      <c r="B7061" s="244" t="str">
        <f t="shared" si="110"/>
        <v/>
      </c>
    </row>
    <row r="7062" spans="1:2" x14ac:dyDescent="0.2">
      <c r="A7062" t="str">
        <f>IF(C7062&amp;G7062&amp;D7062&lt;&gt;'Funnel setup'!$K$3&amp;'Funnel setup'!$K$4&amp;'Funnel setup'!$K$6,".",IF(A7061=".",1,A7061+1))</f>
        <v>.</v>
      </c>
      <c r="B7062" s="244" t="str">
        <f t="shared" si="110"/>
        <v/>
      </c>
    </row>
    <row r="7063" spans="1:2" x14ac:dyDescent="0.2">
      <c r="A7063" t="str">
        <f>IF(C7063&amp;G7063&amp;D7063&lt;&gt;'Funnel setup'!$K$3&amp;'Funnel setup'!$K$4&amp;'Funnel setup'!$K$6,".",IF(A7062=".",1,A7062+1))</f>
        <v>.</v>
      </c>
      <c r="B7063" s="244" t="str">
        <f t="shared" si="110"/>
        <v/>
      </c>
    </row>
    <row r="7064" spans="1:2" x14ac:dyDescent="0.2">
      <c r="A7064" t="str">
        <f>IF(C7064&amp;G7064&amp;D7064&lt;&gt;'Funnel setup'!$K$3&amp;'Funnel setup'!$K$4&amp;'Funnel setup'!$K$6,".",IF(A7063=".",1,A7063+1))</f>
        <v>.</v>
      </c>
      <c r="B7064" s="244" t="str">
        <f t="shared" si="110"/>
        <v/>
      </c>
    </row>
    <row r="7065" spans="1:2" x14ac:dyDescent="0.2">
      <c r="A7065" t="str">
        <f>IF(C7065&amp;G7065&amp;D7065&lt;&gt;'Funnel setup'!$K$3&amp;'Funnel setup'!$K$4&amp;'Funnel setup'!$K$6,".",IF(A7064=".",1,A7064+1))</f>
        <v>.</v>
      </c>
      <c r="B7065" s="244" t="str">
        <f t="shared" si="110"/>
        <v/>
      </c>
    </row>
    <row r="7066" spans="1:2" x14ac:dyDescent="0.2">
      <c r="A7066" t="str">
        <f>IF(C7066&amp;G7066&amp;D7066&lt;&gt;'Funnel setup'!$K$3&amp;'Funnel setup'!$K$4&amp;'Funnel setup'!$K$6,".",IF(A7065=".",1,A7065+1))</f>
        <v>.</v>
      </c>
      <c r="B7066" s="244" t="str">
        <f t="shared" si="110"/>
        <v/>
      </c>
    </row>
    <row r="7067" spans="1:2" x14ac:dyDescent="0.2">
      <c r="A7067" t="str">
        <f>IF(C7067&amp;G7067&amp;D7067&lt;&gt;'Funnel setup'!$K$3&amp;'Funnel setup'!$K$4&amp;'Funnel setup'!$K$6,".",IF(A7066=".",1,A7066+1))</f>
        <v>.</v>
      </c>
      <c r="B7067" s="244" t="str">
        <f t="shared" si="110"/>
        <v/>
      </c>
    </row>
    <row r="7068" spans="1:2" x14ac:dyDescent="0.2">
      <c r="A7068" t="str">
        <f>IF(C7068&amp;G7068&amp;D7068&lt;&gt;'Funnel setup'!$K$3&amp;'Funnel setup'!$K$4&amp;'Funnel setup'!$K$6,".",IF(A7067=".",1,A7067+1))</f>
        <v>.</v>
      </c>
      <c r="B7068" s="244" t="str">
        <f t="shared" si="110"/>
        <v/>
      </c>
    </row>
    <row r="7069" spans="1:2" x14ac:dyDescent="0.2">
      <c r="A7069" t="str">
        <f>IF(C7069&amp;G7069&amp;D7069&lt;&gt;'Funnel setup'!$K$3&amp;'Funnel setup'!$K$4&amp;'Funnel setup'!$K$6,".",IF(A7068=".",1,A7068+1))</f>
        <v>.</v>
      </c>
      <c r="B7069" s="244" t="str">
        <f t="shared" si="110"/>
        <v/>
      </c>
    </row>
    <row r="7070" spans="1:2" x14ac:dyDescent="0.2">
      <c r="A7070" t="str">
        <f>IF(C7070&amp;G7070&amp;D7070&lt;&gt;'Funnel setup'!$K$3&amp;'Funnel setup'!$K$4&amp;'Funnel setup'!$K$6,".",IF(A7069=".",1,A7069+1))</f>
        <v>.</v>
      </c>
      <c r="B7070" s="244" t="str">
        <f t="shared" si="110"/>
        <v/>
      </c>
    </row>
    <row r="7071" spans="1:2" x14ac:dyDescent="0.2">
      <c r="A7071" t="str">
        <f>IF(C7071&amp;G7071&amp;D7071&lt;&gt;'Funnel setup'!$K$3&amp;'Funnel setup'!$K$4&amp;'Funnel setup'!$K$6,".",IF(A7070=".",1,A7070+1))</f>
        <v>.</v>
      </c>
      <c r="B7071" s="244" t="str">
        <f t="shared" si="110"/>
        <v/>
      </c>
    </row>
    <row r="7072" spans="1:2" x14ac:dyDescent="0.2">
      <c r="A7072" t="str">
        <f>IF(C7072&amp;G7072&amp;D7072&lt;&gt;'Funnel setup'!$K$3&amp;'Funnel setup'!$K$4&amp;'Funnel setup'!$K$6,".",IF(A7071=".",1,A7071+1))</f>
        <v>.</v>
      </c>
      <c r="B7072" s="244" t="str">
        <f t="shared" si="110"/>
        <v/>
      </c>
    </row>
    <row r="7073" spans="1:2" x14ac:dyDescent="0.2">
      <c r="A7073" t="str">
        <f>IF(C7073&amp;G7073&amp;D7073&lt;&gt;'Funnel setup'!$K$3&amp;'Funnel setup'!$K$4&amp;'Funnel setup'!$K$6,".",IF(A7072=".",1,A7072+1))</f>
        <v>.</v>
      </c>
      <c r="B7073" s="244" t="str">
        <f t="shared" si="110"/>
        <v/>
      </c>
    </row>
    <row r="7074" spans="1:2" x14ac:dyDescent="0.2">
      <c r="A7074" t="str">
        <f>IF(C7074&amp;G7074&amp;D7074&lt;&gt;'Funnel setup'!$K$3&amp;'Funnel setup'!$K$4&amp;'Funnel setup'!$K$6,".",IF(A7073=".",1,A7073+1))</f>
        <v>.</v>
      </c>
      <c r="B7074" s="244" t="str">
        <f t="shared" si="110"/>
        <v/>
      </c>
    </row>
    <row r="7075" spans="1:2" x14ac:dyDescent="0.2">
      <c r="A7075" t="str">
        <f>IF(C7075&amp;G7075&amp;D7075&lt;&gt;'Funnel setup'!$K$3&amp;'Funnel setup'!$K$4&amp;'Funnel setup'!$K$6,".",IF(A7074=".",1,A7074+1))</f>
        <v>.</v>
      </c>
      <c r="B7075" s="244" t="str">
        <f t="shared" si="110"/>
        <v/>
      </c>
    </row>
    <row r="7076" spans="1:2" x14ac:dyDescent="0.2">
      <c r="A7076" t="str">
        <f>IF(C7076&amp;G7076&amp;D7076&lt;&gt;'Funnel setup'!$K$3&amp;'Funnel setup'!$K$4&amp;'Funnel setup'!$K$6,".",IF(A7075=".",1,A7075+1))</f>
        <v>.</v>
      </c>
      <c r="B7076" s="244" t="str">
        <f t="shared" si="110"/>
        <v/>
      </c>
    </row>
    <row r="7077" spans="1:2" x14ac:dyDescent="0.2">
      <c r="A7077" t="str">
        <f>IF(C7077&amp;G7077&amp;D7077&lt;&gt;'Funnel setup'!$K$3&amp;'Funnel setup'!$K$4&amp;'Funnel setup'!$K$6,".",IF(A7076=".",1,A7076+1))</f>
        <v>.</v>
      </c>
      <c r="B7077" s="244" t="str">
        <f t="shared" si="110"/>
        <v/>
      </c>
    </row>
    <row r="7078" spans="1:2" x14ac:dyDescent="0.2">
      <c r="A7078" t="str">
        <f>IF(C7078&amp;G7078&amp;D7078&lt;&gt;'Funnel setup'!$K$3&amp;'Funnel setup'!$K$4&amp;'Funnel setup'!$K$6,".",IF(A7077=".",1,A7077+1))</f>
        <v>.</v>
      </c>
      <c r="B7078" s="244" t="str">
        <f t="shared" si="110"/>
        <v/>
      </c>
    </row>
    <row r="7079" spans="1:2" x14ac:dyDescent="0.2">
      <c r="A7079" t="str">
        <f>IF(C7079&amp;G7079&amp;D7079&lt;&gt;'Funnel setup'!$K$3&amp;'Funnel setup'!$K$4&amp;'Funnel setup'!$K$6,".",IF(A7078=".",1,A7078+1))</f>
        <v>.</v>
      </c>
      <c r="B7079" s="244" t="str">
        <f t="shared" si="110"/>
        <v/>
      </c>
    </row>
    <row r="7080" spans="1:2" x14ac:dyDescent="0.2">
      <c r="A7080" t="str">
        <f>IF(C7080&amp;G7080&amp;D7080&lt;&gt;'Funnel setup'!$K$3&amp;'Funnel setup'!$K$4&amp;'Funnel setup'!$K$6,".",IF(A7079=".",1,A7079+1))</f>
        <v>.</v>
      </c>
      <c r="B7080" s="244" t="str">
        <f t="shared" si="110"/>
        <v/>
      </c>
    </row>
    <row r="7081" spans="1:2" x14ac:dyDescent="0.2">
      <c r="A7081" t="str">
        <f>IF(C7081&amp;G7081&amp;D7081&lt;&gt;'Funnel setup'!$K$3&amp;'Funnel setup'!$K$4&amp;'Funnel setup'!$K$6,".",IF(A7080=".",1,A7080+1))</f>
        <v>.</v>
      </c>
      <c r="B7081" s="244" t="str">
        <f t="shared" si="110"/>
        <v/>
      </c>
    </row>
    <row r="7082" spans="1:2" x14ac:dyDescent="0.2">
      <c r="A7082" t="str">
        <f>IF(C7082&amp;G7082&amp;D7082&lt;&gt;'Funnel setup'!$K$3&amp;'Funnel setup'!$K$4&amp;'Funnel setup'!$K$6,".",IF(A7081=".",1,A7081+1))</f>
        <v>.</v>
      </c>
      <c r="B7082" s="244" t="str">
        <f t="shared" si="110"/>
        <v/>
      </c>
    </row>
    <row r="7083" spans="1:2" x14ac:dyDescent="0.2">
      <c r="A7083" t="str">
        <f>IF(C7083&amp;G7083&amp;D7083&lt;&gt;'Funnel setup'!$K$3&amp;'Funnel setup'!$K$4&amp;'Funnel setup'!$K$6,".",IF(A7082=".",1,A7082+1))</f>
        <v>.</v>
      </c>
      <c r="B7083" s="244" t="str">
        <f t="shared" si="110"/>
        <v/>
      </c>
    </row>
    <row r="7084" spans="1:2" x14ac:dyDescent="0.2">
      <c r="A7084" t="str">
        <f>IF(C7084&amp;G7084&amp;D7084&lt;&gt;'Funnel setup'!$K$3&amp;'Funnel setup'!$K$4&amp;'Funnel setup'!$K$6,".",IF(A7083=".",1,A7083+1))</f>
        <v>.</v>
      </c>
      <c r="B7084" s="244" t="str">
        <f t="shared" si="110"/>
        <v/>
      </c>
    </row>
    <row r="7085" spans="1:2" x14ac:dyDescent="0.2">
      <c r="A7085" t="str">
        <f>IF(C7085&amp;G7085&amp;D7085&lt;&gt;'Funnel setup'!$K$3&amp;'Funnel setup'!$K$4&amp;'Funnel setup'!$K$6,".",IF(A7084=".",1,A7084+1))</f>
        <v>.</v>
      </c>
      <c r="B7085" s="244" t="str">
        <f t="shared" si="110"/>
        <v/>
      </c>
    </row>
    <row r="7086" spans="1:2" x14ac:dyDescent="0.2">
      <c r="A7086" t="str">
        <f>IF(C7086&amp;G7086&amp;D7086&lt;&gt;'Funnel setup'!$K$3&amp;'Funnel setup'!$K$4&amp;'Funnel setup'!$K$6,".",IF(A7085=".",1,A7085+1))</f>
        <v>.</v>
      </c>
      <c r="B7086" s="244" t="str">
        <f t="shared" si="110"/>
        <v/>
      </c>
    </row>
    <row r="7087" spans="1:2" x14ac:dyDescent="0.2">
      <c r="A7087" t="str">
        <f>IF(C7087&amp;G7087&amp;D7087&lt;&gt;'Funnel setup'!$K$3&amp;'Funnel setup'!$K$4&amp;'Funnel setup'!$K$6,".",IF(A7086=".",1,A7086+1))</f>
        <v>.</v>
      </c>
      <c r="B7087" s="244" t="str">
        <f t="shared" si="110"/>
        <v/>
      </c>
    </row>
    <row r="7088" spans="1:2" x14ac:dyDescent="0.2">
      <c r="A7088" t="str">
        <f>IF(C7088&amp;G7088&amp;D7088&lt;&gt;'Funnel setup'!$K$3&amp;'Funnel setup'!$K$4&amp;'Funnel setup'!$K$6,".",IF(A7087=".",1,A7087+1))</f>
        <v>.</v>
      </c>
      <c r="B7088" s="244" t="str">
        <f t="shared" si="110"/>
        <v/>
      </c>
    </row>
    <row r="7089" spans="1:2" x14ac:dyDescent="0.2">
      <c r="A7089" t="str">
        <f>IF(C7089&amp;G7089&amp;D7089&lt;&gt;'Funnel setup'!$K$3&amp;'Funnel setup'!$K$4&amp;'Funnel setup'!$K$6,".",IF(A7088=".",1,A7088+1))</f>
        <v>.</v>
      </c>
      <c r="B7089" s="244" t="str">
        <f t="shared" si="110"/>
        <v/>
      </c>
    </row>
    <row r="7090" spans="1:2" x14ac:dyDescent="0.2">
      <c r="A7090" t="str">
        <f>IF(C7090&amp;G7090&amp;D7090&lt;&gt;'Funnel setup'!$K$3&amp;'Funnel setup'!$K$4&amp;'Funnel setup'!$K$6,".",IF(A7089=".",1,A7089+1))</f>
        <v>.</v>
      </c>
      <c r="B7090" s="244" t="str">
        <f t="shared" si="110"/>
        <v/>
      </c>
    </row>
    <row r="7091" spans="1:2" x14ac:dyDescent="0.2">
      <c r="A7091" t="str">
        <f>IF(C7091&amp;G7091&amp;D7091&lt;&gt;'Funnel setup'!$K$3&amp;'Funnel setup'!$K$4&amp;'Funnel setup'!$K$6,".",IF(A7090=".",1,A7090+1))</f>
        <v>.</v>
      </c>
      <c r="B7091" s="244" t="str">
        <f t="shared" si="110"/>
        <v/>
      </c>
    </row>
    <row r="7092" spans="1:2" x14ac:dyDescent="0.2">
      <c r="A7092" t="str">
        <f>IF(C7092&amp;G7092&amp;D7092&lt;&gt;'Funnel setup'!$K$3&amp;'Funnel setup'!$K$4&amp;'Funnel setup'!$K$6,".",IF(A7091=".",1,A7091+1))</f>
        <v>.</v>
      </c>
      <c r="B7092" s="244" t="str">
        <f t="shared" si="110"/>
        <v/>
      </c>
    </row>
    <row r="7093" spans="1:2" x14ac:dyDescent="0.2">
      <c r="A7093" t="str">
        <f>IF(C7093&amp;G7093&amp;D7093&lt;&gt;'Funnel setup'!$K$3&amp;'Funnel setup'!$K$4&amp;'Funnel setup'!$K$6,".",IF(A7092=".",1,A7092+1))</f>
        <v>.</v>
      </c>
      <c r="B7093" s="244" t="str">
        <f t="shared" si="110"/>
        <v/>
      </c>
    </row>
    <row r="7094" spans="1:2" x14ac:dyDescent="0.2">
      <c r="A7094" t="str">
        <f>IF(C7094&amp;G7094&amp;D7094&lt;&gt;'Funnel setup'!$K$3&amp;'Funnel setup'!$K$4&amp;'Funnel setup'!$K$6,".",IF(A7093=".",1,A7093+1))</f>
        <v>.</v>
      </c>
      <c r="B7094" s="244" t="str">
        <f t="shared" si="110"/>
        <v/>
      </c>
    </row>
    <row r="7095" spans="1:2" x14ac:dyDescent="0.2">
      <c r="A7095" t="str">
        <f>IF(C7095&amp;G7095&amp;D7095&lt;&gt;'Funnel setup'!$K$3&amp;'Funnel setup'!$K$4&amp;'Funnel setup'!$K$6,".",IF(A7094=".",1,A7094+1))</f>
        <v>.</v>
      </c>
      <c r="B7095" s="244" t="str">
        <f t="shared" si="110"/>
        <v/>
      </c>
    </row>
    <row r="7096" spans="1:2" x14ac:dyDescent="0.2">
      <c r="A7096" t="str">
        <f>IF(C7096&amp;G7096&amp;D7096&lt;&gt;'Funnel setup'!$K$3&amp;'Funnel setup'!$K$4&amp;'Funnel setup'!$K$6,".",IF(A7095=".",1,A7095+1))</f>
        <v>.</v>
      </c>
      <c r="B7096" s="244" t="str">
        <f t="shared" si="110"/>
        <v/>
      </c>
    </row>
    <row r="7097" spans="1:2" x14ac:dyDescent="0.2">
      <c r="A7097" t="str">
        <f>IF(C7097&amp;G7097&amp;D7097&lt;&gt;'Funnel setup'!$K$3&amp;'Funnel setup'!$K$4&amp;'Funnel setup'!$K$6,".",IF(A7096=".",1,A7096+1))</f>
        <v>.</v>
      </c>
      <c r="B7097" s="244" t="str">
        <f t="shared" si="110"/>
        <v/>
      </c>
    </row>
    <row r="7098" spans="1:2" x14ac:dyDescent="0.2">
      <c r="A7098" t="str">
        <f>IF(C7098&amp;G7098&amp;D7098&lt;&gt;'Funnel setup'!$K$3&amp;'Funnel setup'!$K$4&amp;'Funnel setup'!$K$6,".",IF(A7097=".",1,A7097+1))</f>
        <v>.</v>
      </c>
      <c r="B7098" s="244" t="str">
        <f t="shared" si="110"/>
        <v/>
      </c>
    </row>
    <row r="7099" spans="1:2" x14ac:dyDescent="0.2">
      <c r="A7099" t="str">
        <f>IF(C7099&amp;G7099&amp;D7099&lt;&gt;'Funnel setup'!$K$3&amp;'Funnel setup'!$K$4&amp;'Funnel setup'!$K$6,".",IF(A7098=".",1,A7098+1))</f>
        <v>.</v>
      </c>
      <c r="B7099" s="244" t="str">
        <f t="shared" si="110"/>
        <v/>
      </c>
    </row>
    <row r="7100" spans="1:2" x14ac:dyDescent="0.2">
      <c r="A7100" t="str">
        <f>IF(C7100&amp;G7100&amp;D7100&lt;&gt;'Funnel setup'!$K$3&amp;'Funnel setup'!$K$4&amp;'Funnel setup'!$K$6,".",IF(A7099=".",1,A7099+1))</f>
        <v>.</v>
      </c>
      <c r="B7100" s="244" t="str">
        <f t="shared" si="110"/>
        <v/>
      </c>
    </row>
    <row r="7101" spans="1:2" x14ac:dyDescent="0.2">
      <c r="A7101" t="str">
        <f>IF(C7101&amp;G7101&amp;D7101&lt;&gt;'Funnel setup'!$K$3&amp;'Funnel setup'!$K$4&amp;'Funnel setup'!$K$6,".",IF(A7100=".",1,A7100+1))</f>
        <v>.</v>
      </c>
      <c r="B7101" s="244" t="str">
        <f t="shared" si="110"/>
        <v/>
      </c>
    </row>
    <row r="7102" spans="1:2" x14ac:dyDescent="0.2">
      <c r="A7102" t="str">
        <f>IF(C7102&amp;G7102&amp;D7102&lt;&gt;'Funnel setup'!$K$3&amp;'Funnel setup'!$K$4&amp;'Funnel setup'!$K$6,".",IF(A7101=".",1,A7101+1))</f>
        <v>.</v>
      </c>
      <c r="B7102" s="244" t="str">
        <f t="shared" si="110"/>
        <v/>
      </c>
    </row>
    <row r="7103" spans="1:2" x14ac:dyDescent="0.2">
      <c r="A7103" t="str">
        <f>IF(C7103&amp;G7103&amp;D7103&lt;&gt;'Funnel setup'!$K$3&amp;'Funnel setup'!$K$4&amp;'Funnel setup'!$K$6,".",IF(A7102=".",1,A7102+1))</f>
        <v>.</v>
      </c>
      <c r="B7103" s="244" t="str">
        <f t="shared" si="110"/>
        <v/>
      </c>
    </row>
    <row r="7104" spans="1:2" x14ac:dyDescent="0.2">
      <c r="A7104" t="str">
        <f>IF(C7104&amp;G7104&amp;D7104&lt;&gt;'Funnel setup'!$K$3&amp;'Funnel setup'!$K$4&amp;'Funnel setup'!$K$6,".",IF(A7103=".",1,A7103+1))</f>
        <v>.</v>
      </c>
      <c r="B7104" s="244" t="str">
        <f t="shared" si="110"/>
        <v/>
      </c>
    </row>
    <row r="7105" spans="1:2" x14ac:dyDescent="0.2">
      <c r="A7105" t="str">
        <f>IF(C7105&amp;G7105&amp;D7105&lt;&gt;'Funnel setup'!$K$3&amp;'Funnel setup'!$K$4&amp;'Funnel setup'!$K$6,".",IF(A7104=".",1,A7104+1))</f>
        <v>.</v>
      </c>
      <c r="B7105" s="244" t="str">
        <f t="shared" si="110"/>
        <v/>
      </c>
    </row>
    <row r="7106" spans="1:2" x14ac:dyDescent="0.2">
      <c r="A7106" t="str">
        <f>IF(C7106&amp;G7106&amp;D7106&lt;&gt;'Funnel setup'!$K$3&amp;'Funnel setup'!$K$4&amp;'Funnel setup'!$K$6,".",IF(A7105=".",1,A7105+1))</f>
        <v>.</v>
      </c>
      <c r="B7106" s="244" t="str">
        <f t="shared" ref="B7106:B7169" si="111">C7106&amp;D7106&amp;F7106&amp;G7106</f>
        <v/>
      </c>
    </row>
    <row r="7107" spans="1:2" x14ac:dyDescent="0.2">
      <c r="A7107" t="str">
        <f>IF(C7107&amp;G7107&amp;D7107&lt;&gt;'Funnel setup'!$K$3&amp;'Funnel setup'!$K$4&amp;'Funnel setup'!$K$6,".",IF(A7106=".",1,A7106+1))</f>
        <v>.</v>
      </c>
      <c r="B7107" s="244" t="str">
        <f t="shared" si="111"/>
        <v/>
      </c>
    </row>
    <row r="7108" spans="1:2" x14ac:dyDescent="0.2">
      <c r="A7108" t="str">
        <f>IF(C7108&amp;G7108&amp;D7108&lt;&gt;'Funnel setup'!$K$3&amp;'Funnel setup'!$K$4&amp;'Funnel setup'!$K$6,".",IF(A7107=".",1,A7107+1))</f>
        <v>.</v>
      </c>
      <c r="B7108" s="244" t="str">
        <f t="shared" si="111"/>
        <v/>
      </c>
    </row>
    <row r="7109" spans="1:2" x14ac:dyDescent="0.2">
      <c r="A7109" t="str">
        <f>IF(C7109&amp;G7109&amp;D7109&lt;&gt;'Funnel setup'!$K$3&amp;'Funnel setup'!$K$4&amp;'Funnel setup'!$K$6,".",IF(A7108=".",1,A7108+1))</f>
        <v>.</v>
      </c>
      <c r="B7109" s="244" t="str">
        <f t="shared" si="111"/>
        <v/>
      </c>
    </row>
    <row r="7110" spans="1:2" x14ac:dyDescent="0.2">
      <c r="A7110" t="str">
        <f>IF(C7110&amp;G7110&amp;D7110&lt;&gt;'Funnel setup'!$K$3&amp;'Funnel setup'!$K$4&amp;'Funnel setup'!$K$6,".",IF(A7109=".",1,A7109+1))</f>
        <v>.</v>
      </c>
      <c r="B7110" s="244" t="str">
        <f t="shared" si="111"/>
        <v/>
      </c>
    </row>
    <row r="7111" spans="1:2" x14ac:dyDescent="0.2">
      <c r="A7111" t="str">
        <f>IF(C7111&amp;G7111&amp;D7111&lt;&gt;'Funnel setup'!$K$3&amp;'Funnel setup'!$K$4&amp;'Funnel setup'!$K$6,".",IF(A7110=".",1,A7110+1))</f>
        <v>.</v>
      </c>
      <c r="B7111" s="244" t="str">
        <f t="shared" si="111"/>
        <v/>
      </c>
    </row>
    <row r="7112" spans="1:2" x14ac:dyDescent="0.2">
      <c r="A7112" t="str">
        <f>IF(C7112&amp;G7112&amp;D7112&lt;&gt;'Funnel setup'!$K$3&amp;'Funnel setup'!$K$4&amp;'Funnel setup'!$K$6,".",IF(A7111=".",1,A7111+1))</f>
        <v>.</v>
      </c>
      <c r="B7112" s="244" t="str">
        <f t="shared" si="111"/>
        <v/>
      </c>
    </row>
    <row r="7113" spans="1:2" x14ac:dyDescent="0.2">
      <c r="A7113" t="str">
        <f>IF(C7113&amp;G7113&amp;D7113&lt;&gt;'Funnel setup'!$K$3&amp;'Funnel setup'!$K$4&amp;'Funnel setup'!$K$6,".",IF(A7112=".",1,A7112+1))</f>
        <v>.</v>
      </c>
      <c r="B7113" s="244" t="str">
        <f t="shared" si="111"/>
        <v/>
      </c>
    </row>
    <row r="7114" spans="1:2" x14ac:dyDescent="0.2">
      <c r="A7114" t="str">
        <f>IF(C7114&amp;G7114&amp;D7114&lt;&gt;'Funnel setup'!$K$3&amp;'Funnel setup'!$K$4&amp;'Funnel setup'!$K$6,".",IF(A7113=".",1,A7113+1))</f>
        <v>.</v>
      </c>
      <c r="B7114" s="244" t="str">
        <f t="shared" si="111"/>
        <v/>
      </c>
    </row>
    <row r="7115" spans="1:2" x14ac:dyDescent="0.2">
      <c r="A7115" t="str">
        <f>IF(C7115&amp;G7115&amp;D7115&lt;&gt;'Funnel setup'!$K$3&amp;'Funnel setup'!$K$4&amp;'Funnel setup'!$K$6,".",IF(A7114=".",1,A7114+1))</f>
        <v>.</v>
      </c>
      <c r="B7115" s="244" t="str">
        <f t="shared" si="111"/>
        <v/>
      </c>
    </row>
    <row r="7116" spans="1:2" x14ac:dyDescent="0.2">
      <c r="A7116" t="str">
        <f>IF(C7116&amp;G7116&amp;D7116&lt;&gt;'Funnel setup'!$K$3&amp;'Funnel setup'!$K$4&amp;'Funnel setup'!$K$6,".",IF(A7115=".",1,A7115+1))</f>
        <v>.</v>
      </c>
      <c r="B7116" s="244" t="str">
        <f t="shared" si="111"/>
        <v/>
      </c>
    </row>
    <row r="7117" spans="1:2" x14ac:dyDescent="0.2">
      <c r="A7117" t="str">
        <f>IF(C7117&amp;G7117&amp;D7117&lt;&gt;'Funnel setup'!$K$3&amp;'Funnel setup'!$K$4&amp;'Funnel setup'!$K$6,".",IF(A7116=".",1,A7116+1))</f>
        <v>.</v>
      </c>
      <c r="B7117" s="244" t="str">
        <f t="shared" si="111"/>
        <v/>
      </c>
    </row>
    <row r="7118" spans="1:2" x14ac:dyDescent="0.2">
      <c r="A7118" t="str">
        <f>IF(C7118&amp;G7118&amp;D7118&lt;&gt;'Funnel setup'!$K$3&amp;'Funnel setup'!$K$4&amp;'Funnel setup'!$K$6,".",IF(A7117=".",1,A7117+1))</f>
        <v>.</v>
      </c>
      <c r="B7118" s="244" t="str">
        <f t="shared" si="111"/>
        <v/>
      </c>
    </row>
    <row r="7119" spans="1:2" x14ac:dyDescent="0.2">
      <c r="A7119" t="str">
        <f>IF(C7119&amp;G7119&amp;D7119&lt;&gt;'Funnel setup'!$K$3&amp;'Funnel setup'!$K$4&amp;'Funnel setup'!$K$6,".",IF(A7118=".",1,A7118+1))</f>
        <v>.</v>
      </c>
      <c r="B7119" s="244" t="str">
        <f t="shared" si="111"/>
        <v/>
      </c>
    </row>
    <row r="7120" spans="1:2" x14ac:dyDescent="0.2">
      <c r="A7120" t="str">
        <f>IF(C7120&amp;G7120&amp;D7120&lt;&gt;'Funnel setup'!$K$3&amp;'Funnel setup'!$K$4&amp;'Funnel setup'!$K$6,".",IF(A7119=".",1,A7119+1))</f>
        <v>.</v>
      </c>
      <c r="B7120" s="244" t="str">
        <f t="shared" si="111"/>
        <v/>
      </c>
    </row>
    <row r="7121" spans="1:2" x14ac:dyDescent="0.2">
      <c r="A7121" t="str">
        <f>IF(C7121&amp;G7121&amp;D7121&lt;&gt;'Funnel setup'!$K$3&amp;'Funnel setup'!$K$4&amp;'Funnel setup'!$K$6,".",IF(A7120=".",1,A7120+1))</f>
        <v>.</v>
      </c>
      <c r="B7121" s="244" t="str">
        <f t="shared" si="111"/>
        <v/>
      </c>
    </row>
    <row r="7122" spans="1:2" x14ac:dyDescent="0.2">
      <c r="A7122" t="str">
        <f>IF(C7122&amp;G7122&amp;D7122&lt;&gt;'Funnel setup'!$K$3&amp;'Funnel setup'!$K$4&amp;'Funnel setup'!$K$6,".",IF(A7121=".",1,A7121+1))</f>
        <v>.</v>
      </c>
      <c r="B7122" s="244" t="str">
        <f t="shared" si="111"/>
        <v/>
      </c>
    </row>
    <row r="7123" spans="1:2" x14ac:dyDescent="0.2">
      <c r="A7123" t="str">
        <f>IF(C7123&amp;G7123&amp;D7123&lt;&gt;'Funnel setup'!$K$3&amp;'Funnel setup'!$K$4&amp;'Funnel setup'!$K$6,".",IF(A7122=".",1,A7122+1))</f>
        <v>.</v>
      </c>
      <c r="B7123" s="244" t="str">
        <f t="shared" si="111"/>
        <v/>
      </c>
    </row>
    <row r="7124" spans="1:2" x14ac:dyDescent="0.2">
      <c r="A7124" t="str">
        <f>IF(C7124&amp;G7124&amp;D7124&lt;&gt;'Funnel setup'!$K$3&amp;'Funnel setup'!$K$4&amp;'Funnel setup'!$K$6,".",IF(A7123=".",1,A7123+1))</f>
        <v>.</v>
      </c>
      <c r="B7124" s="244" t="str">
        <f t="shared" si="111"/>
        <v/>
      </c>
    </row>
    <row r="7125" spans="1:2" x14ac:dyDescent="0.2">
      <c r="A7125" t="str">
        <f>IF(C7125&amp;G7125&amp;D7125&lt;&gt;'Funnel setup'!$K$3&amp;'Funnel setup'!$K$4&amp;'Funnel setup'!$K$6,".",IF(A7124=".",1,A7124+1))</f>
        <v>.</v>
      </c>
      <c r="B7125" s="244" t="str">
        <f t="shared" si="111"/>
        <v/>
      </c>
    </row>
    <row r="7126" spans="1:2" x14ac:dyDescent="0.2">
      <c r="A7126" t="str">
        <f>IF(C7126&amp;G7126&amp;D7126&lt;&gt;'Funnel setup'!$K$3&amp;'Funnel setup'!$K$4&amp;'Funnel setup'!$K$6,".",IF(A7125=".",1,A7125+1))</f>
        <v>.</v>
      </c>
      <c r="B7126" s="244" t="str">
        <f t="shared" si="111"/>
        <v/>
      </c>
    </row>
    <row r="7127" spans="1:2" x14ac:dyDescent="0.2">
      <c r="A7127" t="str">
        <f>IF(C7127&amp;G7127&amp;D7127&lt;&gt;'Funnel setup'!$K$3&amp;'Funnel setup'!$K$4&amp;'Funnel setup'!$K$6,".",IF(A7126=".",1,A7126+1))</f>
        <v>.</v>
      </c>
      <c r="B7127" s="244" t="str">
        <f t="shared" si="111"/>
        <v/>
      </c>
    </row>
    <row r="7128" spans="1:2" x14ac:dyDescent="0.2">
      <c r="A7128" t="str">
        <f>IF(C7128&amp;G7128&amp;D7128&lt;&gt;'Funnel setup'!$K$3&amp;'Funnel setup'!$K$4&amp;'Funnel setup'!$K$6,".",IF(A7127=".",1,A7127+1))</f>
        <v>.</v>
      </c>
      <c r="B7128" s="244" t="str">
        <f t="shared" si="111"/>
        <v/>
      </c>
    </row>
    <row r="7129" spans="1:2" x14ac:dyDescent="0.2">
      <c r="A7129" t="str">
        <f>IF(C7129&amp;G7129&amp;D7129&lt;&gt;'Funnel setup'!$K$3&amp;'Funnel setup'!$K$4&amp;'Funnel setup'!$K$6,".",IF(A7128=".",1,A7128+1))</f>
        <v>.</v>
      </c>
      <c r="B7129" s="244" t="str">
        <f t="shared" si="111"/>
        <v/>
      </c>
    </row>
    <row r="7130" spans="1:2" x14ac:dyDescent="0.2">
      <c r="A7130" t="str">
        <f>IF(C7130&amp;G7130&amp;D7130&lt;&gt;'Funnel setup'!$K$3&amp;'Funnel setup'!$K$4&amp;'Funnel setup'!$K$6,".",IF(A7129=".",1,A7129+1))</f>
        <v>.</v>
      </c>
      <c r="B7130" s="244" t="str">
        <f t="shared" si="111"/>
        <v/>
      </c>
    </row>
    <row r="7131" spans="1:2" x14ac:dyDescent="0.2">
      <c r="A7131" t="str">
        <f>IF(C7131&amp;G7131&amp;D7131&lt;&gt;'Funnel setup'!$K$3&amp;'Funnel setup'!$K$4&amp;'Funnel setup'!$K$6,".",IF(A7130=".",1,A7130+1))</f>
        <v>.</v>
      </c>
      <c r="B7131" s="244" t="str">
        <f t="shared" si="111"/>
        <v/>
      </c>
    </row>
    <row r="7132" spans="1:2" x14ac:dyDescent="0.2">
      <c r="A7132" t="str">
        <f>IF(C7132&amp;G7132&amp;D7132&lt;&gt;'Funnel setup'!$K$3&amp;'Funnel setup'!$K$4&amp;'Funnel setup'!$K$6,".",IF(A7131=".",1,A7131+1))</f>
        <v>.</v>
      </c>
      <c r="B7132" s="244" t="str">
        <f t="shared" si="111"/>
        <v/>
      </c>
    </row>
    <row r="7133" spans="1:2" x14ac:dyDescent="0.2">
      <c r="A7133" t="str">
        <f>IF(C7133&amp;G7133&amp;D7133&lt;&gt;'Funnel setup'!$K$3&amp;'Funnel setup'!$K$4&amp;'Funnel setup'!$K$6,".",IF(A7132=".",1,A7132+1))</f>
        <v>.</v>
      </c>
      <c r="B7133" s="244" t="str">
        <f t="shared" si="111"/>
        <v/>
      </c>
    </row>
    <row r="7134" spans="1:2" x14ac:dyDescent="0.2">
      <c r="A7134" t="str">
        <f>IF(C7134&amp;G7134&amp;D7134&lt;&gt;'Funnel setup'!$K$3&amp;'Funnel setup'!$K$4&amp;'Funnel setup'!$K$6,".",IF(A7133=".",1,A7133+1))</f>
        <v>.</v>
      </c>
      <c r="B7134" s="244" t="str">
        <f t="shared" si="111"/>
        <v/>
      </c>
    </row>
    <row r="7135" spans="1:2" x14ac:dyDescent="0.2">
      <c r="A7135" t="str">
        <f>IF(C7135&amp;G7135&amp;D7135&lt;&gt;'Funnel setup'!$K$3&amp;'Funnel setup'!$K$4&amp;'Funnel setup'!$K$6,".",IF(A7134=".",1,A7134+1))</f>
        <v>.</v>
      </c>
      <c r="B7135" s="244" t="str">
        <f t="shared" si="111"/>
        <v/>
      </c>
    </row>
    <row r="7136" spans="1:2" x14ac:dyDescent="0.2">
      <c r="A7136" t="str">
        <f>IF(C7136&amp;G7136&amp;D7136&lt;&gt;'Funnel setup'!$K$3&amp;'Funnel setup'!$K$4&amp;'Funnel setup'!$K$6,".",IF(A7135=".",1,A7135+1))</f>
        <v>.</v>
      </c>
      <c r="B7136" s="244" t="str">
        <f t="shared" si="111"/>
        <v/>
      </c>
    </row>
    <row r="7137" spans="1:2" x14ac:dyDescent="0.2">
      <c r="A7137" t="str">
        <f>IF(C7137&amp;G7137&amp;D7137&lt;&gt;'Funnel setup'!$K$3&amp;'Funnel setup'!$K$4&amp;'Funnel setup'!$K$6,".",IF(A7136=".",1,A7136+1))</f>
        <v>.</v>
      </c>
      <c r="B7137" s="244" t="str">
        <f t="shared" si="111"/>
        <v/>
      </c>
    </row>
    <row r="7138" spans="1:2" x14ac:dyDescent="0.2">
      <c r="A7138" t="str">
        <f>IF(C7138&amp;G7138&amp;D7138&lt;&gt;'Funnel setup'!$K$3&amp;'Funnel setup'!$K$4&amp;'Funnel setup'!$K$6,".",IF(A7137=".",1,A7137+1))</f>
        <v>.</v>
      </c>
      <c r="B7138" s="244" t="str">
        <f t="shared" si="111"/>
        <v/>
      </c>
    </row>
    <row r="7139" spans="1:2" x14ac:dyDescent="0.2">
      <c r="A7139" t="str">
        <f>IF(C7139&amp;G7139&amp;D7139&lt;&gt;'Funnel setup'!$K$3&amp;'Funnel setup'!$K$4&amp;'Funnel setup'!$K$6,".",IF(A7138=".",1,A7138+1))</f>
        <v>.</v>
      </c>
      <c r="B7139" s="244" t="str">
        <f t="shared" si="111"/>
        <v/>
      </c>
    </row>
    <row r="7140" spans="1:2" x14ac:dyDescent="0.2">
      <c r="A7140" t="str">
        <f>IF(C7140&amp;G7140&amp;D7140&lt;&gt;'Funnel setup'!$K$3&amp;'Funnel setup'!$K$4&amp;'Funnel setup'!$K$6,".",IF(A7139=".",1,A7139+1))</f>
        <v>.</v>
      </c>
      <c r="B7140" s="244" t="str">
        <f t="shared" si="111"/>
        <v/>
      </c>
    </row>
    <row r="7141" spans="1:2" x14ac:dyDescent="0.2">
      <c r="A7141" t="str">
        <f>IF(C7141&amp;G7141&amp;D7141&lt;&gt;'Funnel setup'!$K$3&amp;'Funnel setup'!$K$4&amp;'Funnel setup'!$K$6,".",IF(A7140=".",1,A7140+1))</f>
        <v>.</v>
      </c>
      <c r="B7141" s="244" t="str">
        <f t="shared" si="111"/>
        <v/>
      </c>
    </row>
    <row r="7142" spans="1:2" x14ac:dyDescent="0.2">
      <c r="A7142" t="str">
        <f>IF(C7142&amp;G7142&amp;D7142&lt;&gt;'Funnel setup'!$K$3&amp;'Funnel setup'!$K$4&amp;'Funnel setup'!$K$6,".",IF(A7141=".",1,A7141+1))</f>
        <v>.</v>
      </c>
      <c r="B7142" s="244" t="str">
        <f t="shared" si="111"/>
        <v/>
      </c>
    </row>
    <row r="7143" spans="1:2" x14ac:dyDescent="0.2">
      <c r="A7143" t="str">
        <f>IF(C7143&amp;G7143&amp;D7143&lt;&gt;'Funnel setup'!$K$3&amp;'Funnel setup'!$K$4&amp;'Funnel setup'!$K$6,".",IF(A7142=".",1,A7142+1))</f>
        <v>.</v>
      </c>
      <c r="B7143" s="244" t="str">
        <f t="shared" si="111"/>
        <v/>
      </c>
    </row>
    <row r="7144" spans="1:2" x14ac:dyDescent="0.2">
      <c r="A7144" t="str">
        <f>IF(C7144&amp;G7144&amp;D7144&lt;&gt;'Funnel setup'!$K$3&amp;'Funnel setup'!$K$4&amp;'Funnel setup'!$K$6,".",IF(A7143=".",1,A7143+1))</f>
        <v>.</v>
      </c>
      <c r="B7144" s="244" t="str">
        <f t="shared" si="111"/>
        <v/>
      </c>
    </row>
    <row r="7145" spans="1:2" x14ac:dyDescent="0.2">
      <c r="A7145" t="str">
        <f>IF(C7145&amp;G7145&amp;D7145&lt;&gt;'Funnel setup'!$K$3&amp;'Funnel setup'!$K$4&amp;'Funnel setup'!$K$6,".",IF(A7144=".",1,A7144+1))</f>
        <v>.</v>
      </c>
      <c r="B7145" s="244" t="str">
        <f t="shared" si="111"/>
        <v/>
      </c>
    </row>
    <row r="7146" spans="1:2" x14ac:dyDescent="0.2">
      <c r="A7146" t="str">
        <f>IF(C7146&amp;G7146&amp;D7146&lt;&gt;'Funnel setup'!$K$3&amp;'Funnel setup'!$K$4&amp;'Funnel setup'!$K$6,".",IF(A7145=".",1,A7145+1))</f>
        <v>.</v>
      </c>
      <c r="B7146" s="244" t="str">
        <f t="shared" si="111"/>
        <v/>
      </c>
    </row>
    <row r="7147" spans="1:2" x14ac:dyDescent="0.2">
      <c r="A7147" t="str">
        <f>IF(C7147&amp;G7147&amp;D7147&lt;&gt;'Funnel setup'!$K$3&amp;'Funnel setup'!$K$4&amp;'Funnel setup'!$K$6,".",IF(A7146=".",1,A7146+1))</f>
        <v>.</v>
      </c>
      <c r="B7147" s="244" t="str">
        <f t="shared" si="111"/>
        <v/>
      </c>
    </row>
    <row r="7148" spans="1:2" x14ac:dyDescent="0.2">
      <c r="A7148" t="str">
        <f>IF(C7148&amp;G7148&amp;D7148&lt;&gt;'Funnel setup'!$K$3&amp;'Funnel setup'!$K$4&amp;'Funnel setup'!$K$6,".",IF(A7147=".",1,A7147+1))</f>
        <v>.</v>
      </c>
      <c r="B7148" s="244" t="str">
        <f t="shared" si="111"/>
        <v/>
      </c>
    </row>
    <row r="7149" spans="1:2" x14ac:dyDescent="0.2">
      <c r="A7149" t="str">
        <f>IF(C7149&amp;G7149&amp;D7149&lt;&gt;'Funnel setup'!$K$3&amp;'Funnel setup'!$K$4&amp;'Funnel setup'!$K$6,".",IF(A7148=".",1,A7148+1))</f>
        <v>.</v>
      </c>
      <c r="B7149" s="244" t="str">
        <f t="shared" si="111"/>
        <v/>
      </c>
    </row>
    <row r="7150" spans="1:2" x14ac:dyDescent="0.2">
      <c r="A7150" t="str">
        <f>IF(C7150&amp;G7150&amp;D7150&lt;&gt;'Funnel setup'!$K$3&amp;'Funnel setup'!$K$4&amp;'Funnel setup'!$K$6,".",IF(A7149=".",1,A7149+1))</f>
        <v>.</v>
      </c>
      <c r="B7150" s="244" t="str">
        <f t="shared" si="111"/>
        <v/>
      </c>
    </row>
    <row r="7151" spans="1:2" x14ac:dyDescent="0.2">
      <c r="A7151" t="str">
        <f>IF(C7151&amp;G7151&amp;D7151&lt;&gt;'Funnel setup'!$K$3&amp;'Funnel setup'!$K$4&amp;'Funnel setup'!$K$6,".",IF(A7150=".",1,A7150+1))</f>
        <v>.</v>
      </c>
      <c r="B7151" s="244" t="str">
        <f t="shared" si="111"/>
        <v/>
      </c>
    </row>
    <row r="7152" spans="1:2" x14ac:dyDescent="0.2">
      <c r="A7152" t="str">
        <f>IF(C7152&amp;G7152&amp;D7152&lt;&gt;'Funnel setup'!$K$3&amp;'Funnel setup'!$K$4&amp;'Funnel setup'!$K$6,".",IF(A7151=".",1,A7151+1))</f>
        <v>.</v>
      </c>
      <c r="B7152" s="244" t="str">
        <f t="shared" si="111"/>
        <v/>
      </c>
    </row>
    <row r="7153" spans="1:2" x14ac:dyDescent="0.2">
      <c r="A7153" t="str">
        <f>IF(C7153&amp;G7153&amp;D7153&lt;&gt;'Funnel setup'!$K$3&amp;'Funnel setup'!$K$4&amp;'Funnel setup'!$K$6,".",IF(A7152=".",1,A7152+1))</f>
        <v>.</v>
      </c>
      <c r="B7153" s="244" t="str">
        <f t="shared" si="111"/>
        <v/>
      </c>
    </row>
    <row r="7154" spans="1:2" x14ac:dyDescent="0.2">
      <c r="A7154" t="str">
        <f>IF(C7154&amp;G7154&amp;D7154&lt;&gt;'Funnel setup'!$K$3&amp;'Funnel setup'!$K$4&amp;'Funnel setup'!$K$6,".",IF(A7153=".",1,A7153+1))</f>
        <v>.</v>
      </c>
      <c r="B7154" s="244" t="str">
        <f t="shared" si="111"/>
        <v/>
      </c>
    </row>
    <row r="7155" spans="1:2" x14ac:dyDescent="0.2">
      <c r="A7155" t="str">
        <f>IF(C7155&amp;G7155&amp;D7155&lt;&gt;'Funnel setup'!$K$3&amp;'Funnel setup'!$K$4&amp;'Funnel setup'!$K$6,".",IF(A7154=".",1,A7154+1))</f>
        <v>.</v>
      </c>
      <c r="B7155" s="244" t="str">
        <f t="shared" si="111"/>
        <v/>
      </c>
    </row>
    <row r="7156" spans="1:2" x14ac:dyDescent="0.2">
      <c r="A7156" t="str">
        <f>IF(C7156&amp;G7156&amp;D7156&lt;&gt;'Funnel setup'!$K$3&amp;'Funnel setup'!$K$4&amp;'Funnel setup'!$K$6,".",IF(A7155=".",1,A7155+1))</f>
        <v>.</v>
      </c>
      <c r="B7156" s="244" t="str">
        <f t="shared" si="111"/>
        <v/>
      </c>
    </row>
    <row r="7157" spans="1:2" x14ac:dyDescent="0.2">
      <c r="A7157" t="str">
        <f>IF(C7157&amp;G7157&amp;D7157&lt;&gt;'Funnel setup'!$K$3&amp;'Funnel setup'!$K$4&amp;'Funnel setup'!$K$6,".",IF(A7156=".",1,A7156+1))</f>
        <v>.</v>
      </c>
      <c r="B7157" s="244" t="str">
        <f t="shared" si="111"/>
        <v/>
      </c>
    </row>
    <row r="7158" spans="1:2" x14ac:dyDescent="0.2">
      <c r="A7158" t="str">
        <f>IF(C7158&amp;G7158&amp;D7158&lt;&gt;'Funnel setup'!$K$3&amp;'Funnel setup'!$K$4&amp;'Funnel setup'!$K$6,".",IF(A7157=".",1,A7157+1))</f>
        <v>.</v>
      </c>
      <c r="B7158" s="244" t="str">
        <f t="shared" si="111"/>
        <v/>
      </c>
    </row>
    <row r="7159" spans="1:2" x14ac:dyDescent="0.2">
      <c r="A7159" t="str">
        <f>IF(C7159&amp;G7159&amp;D7159&lt;&gt;'Funnel setup'!$K$3&amp;'Funnel setup'!$K$4&amp;'Funnel setup'!$K$6,".",IF(A7158=".",1,A7158+1))</f>
        <v>.</v>
      </c>
      <c r="B7159" s="244" t="str">
        <f t="shared" si="111"/>
        <v/>
      </c>
    </row>
    <row r="7160" spans="1:2" x14ac:dyDescent="0.2">
      <c r="A7160" t="str">
        <f>IF(C7160&amp;G7160&amp;D7160&lt;&gt;'Funnel setup'!$K$3&amp;'Funnel setup'!$K$4&amp;'Funnel setup'!$K$6,".",IF(A7159=".",1,A7159+1))</f>
        <v>.</v>
      </c>
      <c r="B7160" s="244" t="str">
        <f t="shared" si="111"/>
        <v/>
      </c>
    </row>
    <row r="7161" spans="1:2" x14ac:dyDescent="0.2">
      <c r="A7161" t="str">
        <f>IF(C7161&amp;G7161&amp;D7161&lt;&gt;'Funnel setup'!$K$3&amp;'Funnel setup'!$K$4&amp;'Funnel setup'!$K$6,".",IF(A7160=".",1,A7160+1))</f>
        <v>.</v>
      </c>
      <c r="B7161" s="244" t="str">
        <f t="shared" si="111"/>
        <v/>
      </c>
    </row>
    <row r="7162" spans="1:2" x14ac:dyDescent="0.2">
      <c r="A7162" t="str">
        <f>IF(C7162&amp;G7162&amp;D7162&lt;&gt;'Funnel setup'!$K$3&amp;'Funnel setup'!$K$4&amp;'Funnel setup'!$K$6,".",IF(A7161=".",1,A7161+1))</f>
        <v>.</v>
      </c>
      <c r="B7162" s="244" t="str">
        <f t="shared" si="111"/>
        <v/>
      </c>
    </row>
    <row r="7163" spans="1:2" x14ac:dyDescent="0.2">
      <c r="A7163" t="str">
        <f>IF(C7163&amp;G7163&amp;D7163&lt;&gt;'Funnel setup'!$K$3&amp;'Funnel setup'!$K$4&amp;'Funnel setup'!$K$6,".",IF(A7162=".",1,A7162+1))</f>
        <v>.</v>
      </c>
      <c r="B7163" s="244" t="str">
        <f t="shared" si="111"/>
        <v/>
      </c>
    </row>
    <row r="7164" spans="1:2" x14ac:dyDescent="0.2">
      <c r="A7164" t="str">
        <f>IF(C7164&amp;G7164&amp;D7164&lt;&gt;'Funnel setup'!$K$3&amp;'Funnel setup'!$K$4&amp;'Funnel setup'!$K$6,".",IF(A7163=".",1,A7163+1))</f>
        <v>.</v>
      </c>
      <c r="B7164" s="244" t="str">
        <f t="shared" si="111"/>
        <v/>
      </c>
    </row>
    <row r="7165" spans="1:2" x14ac:dyDescent="0.2">
      <c r="A7165" t="str">
        <f>IF(C7165&amp;G7165&amp;D7165&lt;&gt;'Funnel setup'!$K$3&amp;'Funnel setup'!$K$4&amp;'Funnel setup'!$K$6,".",IF(A7164=".",1,A7164+1))</f>
        <v>.</v>
      </c>
      <c r="B7165" s="244" t="str">
        <f t="shared" si="111"/>
        <v/>
      </c>
    </row>
    <row r="7166" spans="1:2" x14ac:dyDescent="0.2">
      <c r="A7166" t="str">
        <f>IF(C7166&amp;G7166&amp;D7166&lt;&gt;'Funnel setup'!$K$3&amp;'Funnel setup'!$K$4&amp;'Funnel setup'!$K$6,".",IF(A7165=".",1,A7165+1))</f>
        <v>.</v>
      </c>
      <c r="B7166" s="244" t="str">
        <f t="shared" si="111"/>
        <v/>
      </c>
    </row>
    <row r="7167" spans="1:2" x14ac:dyDescent="0.2">
      <c r="A7167" t="str">
        <f>IF(C7167&amp;G7167&amp;D7167&lt;&gt;'Funnel setup'!$K$3&amp;'Funnel setup'!$K$4&amp;'Funnel setup'!$K$6,".",IF(A7166=".",1,A7166+1))</f>
        <v>.</v>
      </c>
      <c r="B7167" s="244" t="str">
        <f t="shared" si="111"/>
        <v/>
      </c>
    </row>
    <row r="7168" spans="1:2" x14ac:dyDescent="0.2">
      <c r="A7168" t="str">
        <f>IF(C7168&amp;G7168&amp;D7168&lt;&gt;'Funnel setup'!$K$3&amp;'Funnel setup'!$K$4&amp;'Funnel setup'!$K$6,".",IF(A7167=".",1,A7167+1))</f>
        <v>.</v>
      </c>
      <c r="B7168" s="244" t="str">
        <f t="shared" si="111"/>
        <v/>
      </c>
    </row>
    <row r="7169" spans="1:2" x14ac:dyDescent="0.2">
      <c r="A7169" t="str">
        <f>IF(C7169&amp;G7169&amp;D7169&lt;&gt;'Funnel setup'!$K$3&amp;'Funnel setup'!$K$4&amp;'Funnel setup'!$K$6,".",IF(A7168=".",1,A7168+1))</f>
        <v>.</v>
      </c>
      <c r="B7169" s="244" t="str">
        <f t="shared" si="111"/>
        <v/>
      </c>
    </row>
    <row r="7170" spans="1:2" x14ac:dyDescent="0.2">
      <c r="A7170" t="str">
        <f>IF(C7170&amp;G7170&amp;D7170&lt;&gt;'Funnel setup'!$K$3&amp;'Funnel setup'!$K$4&amp;'Funnel setup'!$K$6,".",IF(A7169=".",1,A7169+1))</f>
        <v>.</v>
      </c>
      <c r="B7170" s="244" t="str">
        <f t="shared" ref="B7170:B7233" si="112">C7170&amp;D7170&amp;F7170&amp;G7170</f>
        <v/>
      </c>
    </row>
    <row r="7171" spans="1:2" x14ac:dyDescent="0.2">
      <c r="A7171" t="str">
        <f>IF(C7171&amp;G7171&amp;D7171&lt;&gt;'Funnel setup'!$K$3&amp;'Funnel setup'!$K$4&amp;'Funnel setup'!$K$6,".",IF(A7170=".",1,A7170+1))</f>
        <v>.</v>
      </c>
      <c r="B7171" s="244" t="str">
        <f t="shared" si="112"/>
        <v/>
      </c>
    </row>
    <row r="7172" spans="1:2" x14ac:dyDescent="0.2">
      <c r="A7172" t="str">
        <f>IF(C7172&amp;G7172&amp;D7172&lt;&gt;'Funnel setup'!$K$3&amp;'Funnel setup'!$K$4&amp;'Funnel setup'!$K$6,".",IF(A7171=".",1,A7171+1))</f>
        <v>.</v>
      </c>
      <c r="B7172" s="244" t="str">
        <f t="shared" si="112"/>
        <v/>
      </c>
    </row>
    <row r="7173" spans="1:2" x14ac:dyDescent="0.2">
      <c r="A7173" t="str">
        <f>IF(C7173&amp;G7173&amp;D7173&lt;&gt;'Funnel setup'!$K$3&amp;'Funnel setup'!$K$4&amp;'Funnel setup'!$K$6,".",IF(A7172=".",1,A7172+1))</f>
        <v>.</v>
      </c>
      <c r="B7173" s="244" t="str">
        <f t="shared" si="112"/>
        <v/>
      </c>
    </row>
    <row r="7174" spans="1:2" x14ac:dyDescent="0.2">
      <c r="A7174" t="str">
        <f>IF(C7174&amp;G7174&amp;D7174&lt;&gt;'Funnel setup'!$K$3&amp;'Funnel setup'!$K$4&amp;'Funnel setup'!$K$6,".",IF(A7173=".",1,A7173+1))</f>
        <v>.</v>
      </c>
      <c r="B7174" s="244" t="str">
        <f t="shared" si="112"/>
        <v/>
      </c>
    </row>
    <row r="7175" spans="1:2" x14ac:dyDescent="0.2">
      <c r="A7175" t="str">
        <f>IF(C7175&amp;G7175&amp;D7175&lt;&gt;'Funnel setup'!$K$3&amp;'Funnel setup'!$K$4&amp;'Funnel setup'!$K$6,".",IF(A7174=".",1,A7174+1))</f>
        <v>.</v>
      </c>
      <c r="B7175" s="244" t="str">
        <f t="shared" si="112"/>
        <v/>
      </c>
    </row>
    <row r="7176" spans="1:2" x14ac:dyDescent="0.2">
      <c r="A7176" t="str">
        <f>IF(C7176&amp;G7176&amp;D7176&lt;&gt;'Funnel setup'!$K$3&amp;'Funnel setup'!$K$4&amp;'Funnel setup'!$K$6,".",IF(A7175=".",1,A7175+1))</f>
        <v>.</v>
      </c>
      <c r="B7176" s="244" t="str">
        <f t="shared" si="112"/>
        <v/>
      </c>
    </row>
    <row r="7177" spans="1:2" x14ac:dyDescent="0.2">
      <c r="A7177" t="str">
        <f>IF(C7177&amp;G7177&amp;D7177&lt;&gt;'Funnel setup'!$K$3&amp;'Funnel setup'!$K$4&amp;'Funnel setup'!$K$6,".",IF(A7176=".",1,A7176+1))</f>
        <v>.</v>
      </c>
      <c r="B7177" s="244" t="str">
        <f t="shared" si="112"/>
        <v/>
      </c>
    </row>
    <row r="7178" spans="1:2" x14ac:dyDescent="0.2">
      <c r="A7178" t="str">
        <f>IF(C7178&amp;G7178&amp;D7178&lt;&gt;'Funnel setup'!$K$3&amp;'Funnel setup'!$K$4&amp;'Funnel setup'!$K$6,".",IF(A7177=".",1,A7177+1))</f>
        <v>.</v>
      </c>
      <c r="B7178" s="244" t="str">
        <f t="shared" si="112"/>
        <v/>
      </c>
    </row>
    <row r="7179" spans="1:2" x14ac:dyDescent="0.2">
      <c r="A7179" t="str">
        <f>IF(C7179&amp;G7179&amp;D7179&lt;&gt;'Funnel setup'!$K$3&amp;'Funnel setup'!$K$4&amp;'Funnel setup'!$K$6,".",IF(A7178=".",1,A7178+1))</f>
        <v>.</v>
      </c>
      <c r="B7179" s="244" t="str">
        <f t="shared" si="112"/>
        <v/>
      </c>
    </row>
    <row r="7180" spans="1:2" x14ac:dyDescent="0.2">
      <c r="A7180" t="str">
        <f>IF(C7180&amp;G7180&amp;D7180&lt;&gt;'Funnel setup'!$K$3&amp;'Funnel setup'!$K$4&amp;'Funnel setup'!$K$6,".",IF(A7179=".",1,A7179+1))</f>
        <v>.</v>
      </c>
      <c r="B7180" s="244" t="str">
        <f t="shared" si="112"/>
        <v/>
      </c>
    </row>
    <row r="7181" spans="1:2" x14ac:dyDescent="0.2">
      <c r="A7181" t="str">
        <f>IF(C7181&amp;G7181&amp;D7181&lt;&gt;'Funnel setup'!$K$3&amp;'Funnel setup'!$K$4&amp;'Funnel setup'!$K$6,".",IF(A7180=".",1,A7180+1))</f>
        <v>.</v>
      </c>
      <c r="B7181" s="244" t="str">
        <f t="shared" si="112"/>
        <v/>
      </c>
    </row>
    <row r="7182" spans="1:2" x14ac:dyDescent="0.2">
      <c r="A7182" t="str">
        <f>IF(C7182&amp;G7182&amp;D7182&lt;&gt;'Funnel setup'!$K$3&amp;'Funnel setup'!$K$4&amp;'Funnel setup'!$K$6,".",IF(A7181=".",1,A7181+1))</f>
        <v>.</v>
      </c>
      <c r="B7182" s="244" t="str">
        <f t="shared" si="112"/>
        <v/>
      </c>
    </row>
    <row r="7183" spans="1:2" x14ac:dyDescent="0.2">
      <c r="A7183" t="str">
        <f>IF(C7183&amp;G7183&amp;D7183&lt;&gt;'Funnel setup'!$K$3&amp;'Funnel setup'!$K$4&amp;'Funnel setup'!$K$6,".",IF(A7182=".",1,A7182+1))</f>
        <v>.</v>
      </c>
      <c r="B7183" s="244" t="str">
        <f t="shared" si="112"/>
        <v/>
      </c>
    </row>
    <row r="7184" spans="1:2" x14ac:dyDescent="0.2">
      <c r="A7184" t="str">
        <f>IF(C7184&amp;G7184&amp;D7184&lt;&gt;'Funnel setup'!$K$3&amp;'Funnel setup'!$K$4&amp;'Funnel setup'!$K$6,".",IF(A7183=".",1,A7183+1))</f>
        <v>.</v>
      </c>
      <c r="B7184" s="244" t="str">
        <f t="shared" si="112"/>
        <v/>
      </c>
    </row>
    <row r="7185" spans="1:2" x14ac:dyDescent="0.2">
      <c r="A7185" t="str">
        <f>IF(C7185&amp;G7185&amp;D7185&lt;&gt;'Funnel setup'!$K$3&amp;'Funnel setup'!$K$4&amp;'Funnel setup'!$K$6,".",IF(A7184=".",1,A7184+1))</f>
        <v>.</v>
      </c>
      <c r="B7185" s="244" t="str">
        <f t="shared" si="112"/>
        <v/>
      </c>
    </row>
    <row r="7186" spans="1:2" x14ac:dyDescent="0.2">
      <c r="A7186" t="str">
        <f>IF(C7186&amp;G7186&amp;D7186&lt;&gt;'Funnel setup'!$K$3&amp;'Funnel setup'!$K$4&amp;'Funnel setup'!$K$6,".",IF(A7185=".",1,A7185+1))</f>
        <v>.</v>
      </c>
      <c r="B7186" s="244" t="str">
        <f t="shared" si="112"/>
        <v/>
      </c>
    </row>
    <row r="7187" spans="1:2" x14ac:dyDescent="0.2">
      <c r="A7187" t="str">
        <f>IF(C7187&amp;G7187&amp;D7187&lt;&gt;'Funnel setup'!$K$3&amp;'Funnel setup'!$K$4&amp;'Funnel setup'!$K$6,".",IF(A7186=".",1,A7186+1))</f>
        <v>.</v>
      </c>
      <c r="B7187" s="244" t="str">
        <f t="shared" si="112"/>
        <v/>
      </c>
    </row>
    <row r="7188" spans="1:2" x14ac:dyDescent="0.2">
      <c r="A7188" t="str">
        <f>IF(C7188&amp;G7188&amp;D7188&lt;&gt;'Funnel setup'!$K$3&amp;'Funnel setup'!$K$4&amp;'Funnel setup'!$K$6,".",IF(A7187=".",1,A7187+1))</f>
        <v>.</v>
      </c>
      <c r="B7188" s="244" t="str">
        <f t="shared" si="112"/>
        <v/>
      </c>
    </row>
    <row r="7189" spans="1:2" x14ac:dyDescent="0.2">
      <c r="A7189" t="str">
        <f>IF(C7189&amp;G7189&amp;D7189&lt;&gt;'Funnel setup'!$K$3&amp;'Funnel setup'!$K$4&amp;'Funnel setup'!$K$6,".",IF(A7188=".",1,A7188+1))</f>
        <v>.</v>
      </c>
      <c r="B7189" s="244" t="str">
        <f t="shared" si="112"/>
        <v/>
      </c>
    </row>
    <row r="7190" spans="1:2" x14ac:dyDescent="0.2">
      <c r="A7190" t="str">
        <f>IF(C7190&amp;G7190&amp;D7190&lt;&gt;'Funnel setup'!$K$3&amp;'Funnel setup'!$K$4&amp;'Funnel setup'!$K$6,".",IF(A7189=".",1,A7189+1))</f>
        <v>.</v>
      </c>
      <c r="B7190" s="244" t="str">
        <f t="shared" si="112"/>
        <v/>
      </c>
    </row>
    <row r="7191" spans="1:2" x14ac:dyDescent="0.2">
      <c r="A7191" t="str">
        <f>IF(C7191&amp;G7191&amp;D7191&lt;&gt;'Funnel setup'!$K$3&amp;'Funnel setup'!$K$4&amp;'Funnel setup'!$K$6,".",IF(A7190=".",1,A7190+1))</f>
        <v>.</v>
      </c>
      <c r="B7191" s="244" t="str">
        <f t="shared" si="112"/>
        <v/>
      </c>
    </row>
    <row r="7192" spans="1:2" x14ac:dyDescent="0.2">
      <c r="A7192" t="str">
        <f>IF(C7192&amp;G7192&amp;D7192&lt;&gt;'Funnel setup'!$K$3&amp;'Funnel setup'!$K$4&amp;'Funnel setup'!$K$6,".",IF(A7191=".",1,A7191+1))</f>
        <v>.</v>
      </c>
      <c r="B7192" s="244" t="str">
        <f t="shared" si="112"/>
        <v/>
      </c>
    </row>
    <row r="7193" spans="1:2" x14ac:dyDescent="0.2">
      <c r="A7193" t="str">
        <f>IF(C7193&amp;G7193&amp;D7193&lt;&gt;'Funnel setup'!$K$3&amp;'Funnel setup'!$K$4&amp;'Funnel setup'!$K$6,".",IF(A7192=".",1,A7192+1))</f>
        <v>.</v>
      </c>
      <c r="B7193" s="244" t="str">
        <f t="shared" si="112"/>
        <v/>
      </c>
    </row>
    <row r="7194" spans="1:2" x14ac:dyDescent="0.2">
      <c r="A7194" t="str">
        <f>IF(C7194&amp;G7194&amp;D7194&lt;&gt;'Funnel setup'!$K$3&amp;'Funnel setup'!$K$4&amp;'Funnel setup'!$K$6,".",IF(A7193=".",1,A7193+1))</f>
        <v>.</v>
      </c>
      <c r="B7194" s="244" t="str">
        <f t="shared" si="112"/>
        <v/>
      </c>
    </row>
    <row r="7195" spans="1:2" x14ac:dyDescent="0.2">
      <c r="A7195" t="str">
        <f>IF(C7195&amp;G7195&amp;D7195&lt;&gt;'Funnel setup'!$K$3&amp;'Funnel setup'!$K$4&amp;'Funnel setup'!$K$6,".",IF(A7194=".",1,A7194+1))</f>
        <v>.</v>
      </c>
      <c r="B7195" s="244" t="str">
        <f t="shared" si="112"/>
        <v/>
      </c>
    </row>
    <row r="7196" spans="1:2" x14ac:dyDescent="0.2">
      <c r="A7196" t="str">
        <f>IF(C7196&amp;G7196&amp;D7196&lt;&gt;'Funnel setup'!$K$3&amp;'Funnel setup'!$K$4&amp;'Funnel setup'!$K$6,".",IF(A7195=".",1,A7195+1))</f>
        <v>.</v>
      </c>
      <c r="B7196" s="244" t="str">
        <f t="shared" si="112"/>
        <v/>
      </c>
    </row>
    <row r="7197" spans="1:2" x14ac:dyDescent="0.2">
      <c r="A7197" t="str">
        <f>IF(C7197&amp;G7197&amp;D7197&lt;&gt;'Funnel setup'!$K$3&amp;'Funnel setup'!$K$4&amp;'Funnel setup'!$K$6,".",IF(A7196=".",1,A7196+1))</f>
        <v>.</v>
      </c>
      <c r="B7197" s="244" t="str">
        <f t="shared" si="112"/>
        <v/>
      </c>
    </row>
    <row r="7198" spans="1:2" x14ac:dyDescent="0.2">
      <c r="A7198" t="str">
        <f>IF(C7198&amp;G7198&amp;D7198&lt;&gt;'Funnel setup'!$K$3&amp;'Funnel setup'!$K$4&amp;'Funnel setup'!$K$6,".",IF(A7197=".",1,A7197+1))</f>
        <v>.</v>
      </c>
      <c r="B7198" s="244" t="str">
        <f t="shared" si="112"/>
        <v/>
      </c>
    </row>
    <row r="7199" spans="1:2" x14ac:dyDescent="0.2">
      <c r="A7199" t="str">
        <f>IF(C7199&amp;G7199&amp;D7199&lt;&gt;'Funnel setup'!$K$3&amp;'Funnel setup'!$K$4&amp;'Funnel setup'!$K$6,".",IF(A7198=".",1,A7198+1))</f>
        <v>.</v>
      </c>
      <c r="B7199" s="244" t="str">
        <f t="shared" si="112"/>
        <v/>
      </c>
    </row>
    <row r="7200" spans="1:2" x14ac:dyDescent="0.2">
      <c r="A7200" t="str">
        <f>IF(C7200&amp;G7200&amp;D7200&lt;&gt;'Funnel setup'!$K$3&amp;'Funnel setup'!$K$4&amp;'Funnel setup'!$K$6,".",IF(A7199=".",1,A7199+1))</f>
        <v>.</v>
      </c>
      <c r="B7200" s="244" t="str">
        <f t="shared" si="112"/>
        <v/>
      </c>
    </row>
    <row r="7201" spans="1:2" x14ac:dyDescent="0.2">
      <c r="A7201" t="str">
        <f>IF(C7201&amp;G7201&amp;D7201&lt;&gt;'Funnel setup'!$K$3&amp;'Funnel setup'!$K$4&amp;'Funnel setup'!$K$6,".",IF(A7200=".",1,A7200+1))</f>
        <v>.</v>
      </c>
      <c r="B7201" s="244" t="str">
        <f t="shared" si="112"/>
        <v/>
      </c>
    </row>
    <row r="7202" spans="1:2" x14ac:dyDescent="0.2">
      <c r="A7202" t="str">
        <f>IF(C7202&amp;G7202&amp;D7202&lt;&gt;'Funnel setup'!$K$3&amp;'Funnel setup'!$K$4&amp;'Funnel setup'!$K$6,".",IF(A7201=".",1,A7201+1))</f>
        <v>.</v>
      </c>
      <c r="B7202" s="244" t="str">
        <f t="shared" si="112"/>
        <v/>
      </c>
    </row>
    <row r="7203" spans="1:2" x14ac:dyDescent="0.2">
      <c r="A7203" t="str">
        <f>IF(C7203&amp;G7203&amp;D7203&lt;&gt;'Funnel setup'!$K$3&amp;'Funnel setup'!$K$4&amp;'Funnel setup'!$K$6,".",IF(A7202=".",1,A7202+1))</f>
        <v>.</v>
      </c>
      <c r="B7203" s="244" t="str">
        <f t="shared" si="112"/>
        <v/>
      </c>
    </row>
    <row r="7204" spans="1:2" x14ac:dyDescent="0.2">
      <c r="A7204" t="str">
        <f>IF(C7204&amp;G7204&amp;D7204&lt;&gt;'Funnel setup'!$K$3&amp;'Funnel setup'!$K$4&amp;'Funnel setup'!$K$6,".",IF(A7203=".",1,A7203+1))</f>
        <v>.</v>
      </c>
      <c r="B7204" s="244" t="str">
        <f t="shared" si="112"/>
        <v/>
      </c>
    </row>
    <row r="7205" spans="1:2" x14ac:dyDescent="0.2">
      <c r="A7205" t="str">
        <f>IF(C7205&amp;G7205&amp;D7205&lt;&gt;'Funnel setup'!$K$3&amp;'Funnel setup'!$K$4&amp;'Funnel setup'!$K$6,".",IF(A7204=".",1,A7204+1))</f>
        <v>.</v>
      </c>
      <c r="B7205" s="244" t="str">
        <f t="shared" si="112"/>
        <v/>
      </c>
    </row>
    <row r="7206" spans="1:2" x14ac:dyDescent="0.2">
      <c r="A7206" t="str">
        <f>IF(C7206&amp;G7206&amp;D7206&lt;&gt;'Funnel setup'!$K$3&amp;'Funnel setup'!$K$4&amp;'Funnel setup'!$K$6,".",IF(A7205=".",1,A7205+1))</f>
        <v>.</v>
      </c>
      <c r="B7206" s="244" t="str">
        <f t="shared" si="112"/>
        <v/>
      </c>
    </row>
    <row r="7207" spans="1:2" x14ac:dyDescent="0.2">
      <c r="A7207" t="str">
        <f>IF(C7207&amp;G7207&amp;D7207&lt;&gt;'Funnel setup'!$K$3&amp;'Funnel setup'!$K$4&amp;'Funnel setup'!$K$6,".",IF(A7206=".",1,A7206+1))</f>
        <v>.</v>
      </c>
      <c r="B7207" s="244" t="str">
        <f t="shared" si="112"/>
        <v/>
      </c>
    </row>
    <row r="7208" spans="1:2" x14ac:dyDescent="0.2">
      <c r="A7208" t="str">
        <f>IF(C7208&amp;G7208&amp;D7208&lt;&gt;'Funnel setup'!$K$3&amp;'Funnel setup'!$K$4&amp;'Funnel setup'!$K$6,".",IF(A7207=".",1,A7207+1))</f>
        <v>.</v>
      </c>
      <c r="B7208" s="244" t="str">
        <f t="shared" si="112"/>
        <v/>
      </c>
    </row>
    <row r="7209" spans="1:2" x14ac:dyDescent="0.2">
      <c r="A7209" t="str">
        <f>IF(C7209&amp;G7209&amp;D7209&lt;&gt;'Funnel setup'!$K$3&amp;'Funnel setup'!$K$4&amp;'Funnel setup'!$K$6,".",IF(A7208=".",1,A7208+1))</f>
        <v>.</v>
      </c>
      <c r="B7209" s="244" t="str">
        <f t="shared" si="112"/>
        <v/>
      </c>
    </row>
    <row r="7210" spans="1:2" x14ac:dyDescent="0.2">
      <c r="A7210" t="str">
        <f>IF(C7210&amp;G7210&amp;D7210&lt;&gt;'Funnel setup'!$K$3&amp;'Funnel setup'!$K$4&amp;'Funnel setup'!$K$6,".",IF(A7209=".",1,A7209+1))</f>
        <v>.</v>
      </c>
      <c r="B7210" s="244" t="str">
        <f t="shared" si="112"/>
        <v/>
      </c>
    </row>
    <row r="7211" spans="1:2" x14ac:dyDescent="0.2">
      <c r="A7211" t="str">
        <f>IF(C7211&amp;G7211&amp;D7211&lt;&gt;'Funnel setup'!$K$3&amp;'Funnel setup'!$K$4&amp;'Funnel setup'!$K$6,".",IF(A7210=".",1,A7210+1))</f>
        <v>.</v>
      </c>
      <c r="B7211" s="244" t="str">
        <f t="shared" si="112"/>
        <v/>
      </c>
    </row>
    <row r="7212" spans="1:2" x14ac:dyDescent="0.2">
      <c r="A7212" t="str">
        <f>IF(C7212&amp;G7212&amp;D7212&lt;&gt;'Funnel setup'!$K$3&amp;'Funnel setup'!$K$4&amp;'Funnel setup'!$K$6,".",IF(A7211=".",1,A7211+1))</f>
        <v>.</v>
      </c>
      <c r="B7212" s="244" t="str">
        <f t="shared" si="112"/>
        <v/>
      </c>
    </row>
    <row r="7213" spans="1:2" x14ac:dyDescent="0.2">
      <c r="A7213" t="str">
        <f>IF(C7213&amp;G7213&amp;D7213&lt;&gt;'Funnel setup'!$K$3&amp;'Funnel setup'!$K$4&amp;'Funnel setup'!$K$6,".",IF(A7212=".",1,A7212+1))</f>
        <v>.</v>
      </c>
      <c r="B7213" s="244" t="str">
        <f t="shared" si="112"/>
        <v/>
      </c>
    </row>
    <row r="7214" spans="1:2" x14ac:dyDescent="0.2">
      <c r="A7214" t="str">
        <f>IF(C7214&amp;G7214&amp;D7214&lt;&gt;'Funnel setup'!$K$3&amp;'Funnel setup'!$K$4&amp;'Funnel setup'!$K$6,".",IF(A7213=".",1,A7213+1))</f>
        <v>.</v>
      </c>
      <c r="B7214" s="244" t="str">
        <f t="shared" si="112"/>
        <v/>
      </c>
    </row>
    <row r="7215" spans="1:2" x14ac:dyDescent="0.2">
      <c r="A7215" t="str">
        <f>IF(C7215&amp;G7215&amp;D7215&lt;&gt;'Funnel setup'!$K$3&amp;'Funnel setup'!$K$4&amp;'Funnel setup'!$K$6,".",IF(A7214=".",1,A7214+1))</f>
        <v>.</v>
      </c>
      <c r="B7215" s="244" t="str">
        <f t="shared" si="112"/>
        <v/>
      </c>
    </row>
    <row r="7216" spans="1:2" x14ac:dyDescent="0.2">
      <c r="A7216" t="str">
        <f>IF(C7216&amp;G7216&amp;D7216&lt;&gt;'Funnel setup'!$K$3&amp;'Funnel setup'!$K$4&amp;'Funnel setup'!$K$6,".",IF(A7215=".",1,A7215+1))</f>
        <v>.</v>
      </c>
      <c r="B7216" s="244" t="str">
        <f t="shared" si="112"/>
        <v/>
      </c>
    </row>
    <row r="7217" spans="1:2" x14ac:dyDescent="0.2">
      <c r="A7217" t="str">
        <f>IF(C7217&amp;G7217&amp;D7217&lt;&gt;'Funnel setup'!$K$3&amp;'Funnel setup'!$K$4&amp;'Funnel setup'!$K$6,".",IF(A7216=".",1,A7216+1))</f>
        <v>.</v>
      </c>
      <c r="B7217" s="244" t="str">
        <f t="shared" si="112"/>
        <v/>
      </c>
    </row>
    <row r="7218" spans="1:2" x14ac:dyDescent="0.2">
      <c r="A7218" t="str">
        <f>IF(C7218&amp;G7218&amp;D7218&lt;&gt;'Funnel setup'!$K$3&amp;'Funnel setup'!$K$4&amp;'Funnel setup'!$K$6,".",IF(A7217=".",1,A7217+1))</f>
        <v>.</v>
      </c>
      <c r="B7218" s="244" t="str">
        <f t="shared" si="112"/>
        <v/>
      </c>
    </row>
    <row r="7219" spans="1:2" x14ac:dyDescent="0.2">
      <c r="A7219" t="str">
        <f>IF(C7219&amp;G7219&amp;D7219&lt;&gt;'Funnel setup'!$K$3&amp;'Funnel setup'!$K$4&amp;'Funnel setup'!$K$6,".",IF(A7218=".",1,A7218+1))</f>
        <v>.</v>
      </c>
      <c r="B7219" s="244" t="str">
        <f t="shared" si="112"/>
        <v/>
      </c>
    </row>
    <row r="7220" spans="1:2" x14ac:dyDescent="0.2">
      <c r="A7220" t="str">
        <f>IF(C7220&amp;G7220&amp;D7220&lt;&gt;'Funnel setup'!$K$3&amp;'Funnel setup'!$K$4&amp;'Funnel setup'!$K$6,".",IF(A7219=".",1,A7219+1))</f>
        <v>.</v>
      </c>
      <c r="B7220" s="244" t="str">
        <f t="shared" si="112"/>
        <v/>
      </c>
    </row>
    <row r="7221" spans="1:2" x14ac:dyDescent="0.2">
      <c r="A7221" t="str">
        <f>IF(C7221&amp;G7221&amp;D7221&lt;&gt;'Funnel setup'!$K$3&amp;'Funnel setup'!$K$4&amp;'Funnel setup'!$K$6,".",IF(A7220=".",1,A7220+1))</f>
        <v>.</v>
      </c>
      <c r="B7221" s="244" t="str">
        <f t="shared" si="112"/>
        <v/>
      </c>
    </row>
    <row r="7222" spans="1:2" x14ac:dyDescent="0.2">
      <c r="A7222" t="str">
        <f>IF(C7222&amp;G7222&amp;D7222&lt;&gt;'Funnel setup'!$K$3&amp;'Funnel setup'!$K$4&amp;'Funnel setup'!$K$6,".",IF(A7221=".",1,A7221+1))</f>
        <v>.</v>
      </c>
      <c r="B7222" s="244" t="str">
        <f t="shared" si="112"/>
        <v/>
      </c>
    </row>
    <row r="7223" spans="1:2" x14ac:dyDescent="0.2">
      <c r="A7223" t="str">
        <f>IF(C7223&amp;G7223&amp;D7223&lt;&gt;'Funnel setup'!$K$3&amp;'Funnel setup'!$K$4&amp;'Funnel setup'!$K$6,".",IF(A7222=".",1,A7222+1))</f>
        <v>.</v>
      </c>
      <c r="B7223" s="244" t="str">
        <f t="shared" si="112"/>
        <v/>
      </c>
    </row>
    <row r="7224" spans="1:2" x14ac:dyDescent="0.2">
      <c r="A7224" t="str">
        <f>IF(C7224&amp;G7224&amp;D7224&lt;&gt;'Funnel setup'!$K$3&amp;'Funnel setup'!$K$4&amp;'Funnel setup'!$K$6,".",IF(A7223=".",1,A7223+1))</f>
        <v>.</v>
      </c>
      <c r="B7224" s="244" t="str">
        <f t="shared" si="112"/>
        <v/>
      </c>
    </row>
    <row r="7225" spans="1:2" x14ac:dyDescent="0.2">
      <c r="A7225" t="str">
        <f>IF(C7225&amp;G7225&amp;D7225&lt;&gt;'Funnel setup'!$K$3&amp;'Funnel setup'!$K$4&amp;'Funnel setup'!$K$6,".",IF(A7224=".",1,A7224+1))</f>
        <v>.</v>
      </c>
      <c r="B7225" s="244" t="str">
        <f t="shared" si="112"/>
        <v/>
      </c>
    </row>
    <row r="7226" spans="1:2" x14ac:dyDescent="0.2">
      <c r="A7226" t="str">
        <f>IF(C7226&amp;G7226&amp;D7226&lt;&gt;'Funnel setup'!$K$3&amp;'Funnel setup'!$K$4&amp;'Funnel setup'!$K$6,".",IF(A7225=".",1,A7225+1))</f>
        <v>.</v>
      </c>
      <c r="B7226" s="244" t="str">
        <f t="shared" si="112"/>
        <v/>
      </c>
    </row>
    <row r="7227" spans="1:2" x14ac:dyDescent="0.2">
      <c r="A7227" t="str">
        <f>IF(C7227&amp;G7227&amp;D7227&lt;&gt;'Funnel setup'!$K$3&amp;'Funnel setup'!$K$4&amp;'Funnel setup'!$K$6,".",IF(A7226=".",1,A7226+1))</f>
        <v>.</v>
      </c>
      <c r="B7227" s="244" t="str">
        <f t="shared" si="112"/>
        <v/>
      </c>
    </row>
    <row r="7228" spans="1:2" x14ac:dyDescent="0.2">
      <c r="A7228" t="str">
        <f>IF(C7228&amp;G7228&amp;D7228&lt;&gt;'Funnel setup'!$K$3&amp;'Funnel setup'!$K$4&amp;'Funnel setup'!$K$6,".",IF(A7227=".",1,A7227+1))</f>
        <v>.</v>
      </c>
      <c r="B7228" s="244" t="str">
        <f t="shared" si="112"/>
        <v/>
      </c>
    </row>
    <row r="7229" spans="1:2" x14ac:dyDescent="0.2">
      <c r="A7229" t="str">
        <f>IF(C7229&amp;G7229&amp;D7229&lt;&gt;'Funnel setup'!$K$3&amp;'Funnel setup'!$K$4&amp;'Funnel setup'!$K$6,".",IF(A7228=".",1,A7228+1))</f>
        <v>.</v>
      </c>
      <c r="B7229" s="244" t="str">
        <f t="shared" si="112"/>
        <v/>
      </c>
    </row>
    <row r="7230" spans="1:2" x14ac:dyDescent="0.2">
      <c r="A7230" t="str">
        <f>IF(C7230&amp;G7230&amp;D7230&lt;&gt;'Funnel setup'!$K$3&amp;'Funnel setup'!$K$4&amp;'Funnel setup'!$K$6,".",IF(A7229=".",1,A7229+1))</f>
        <v>.</v>
      </c>
      <c r="B7230" s="244" t="str">
        <f t="shared" si="112"/>
        <v/>
      </c>
    </row>
    <row r="7231" spans="1:2" x14ac:dyDescent="0.2">
      <c r="A7231" t="str">
        <f>IF(C7231&amp;G7231&amp;D7231&lt;&gt;'Funnel setup'!$K$3&amp;'Funnel setup'!$K$4&amp;'Funnel setup'!$K$6,".",IF(A7230=".",1,A7230+1))</f>
        <v>.</v>
      </c>
      <c r="B7231" s="244" t="str">
        <f t="shared" si="112"/>
        <v/>
      </c>
    </row>
    <row r="7232" spans="1:2" x14ac:dyDescent="0.2">
      <c r="A7232" t="str">
        <f>IF(C7232&amp;G7232&amp;D7232&lt;&gt;'Funnel setup'!$K$3&amp;'Funnel setup'!$K$4&amp;'Funnel setup'!$K$6,".",IF(A7231=".",1,A7231+1))</f>
        <v>.</v>
      </c>
      <c r="B7232" s="244" t="str">
        <f t="shared" si="112"/>
        <v/>
      </c>
    </row>
    <row r="7233" spans="1:2" x14ac:dyDescent="0.2">
      <c r="A7233" t="str">
        <f>IF(C7233&amp;G7233&amp;D7233&lt;&gt;'Funnel setup'!$K$3&amp;'Funnel setup'!$K$4&amp;'Funnel setup'!$K$6,".",IF(A7232=".",1,A7232+1))</f>
        <v>.</v>
      </c>
      <c r="B7233" s="244" t="str">
        <f t="shared" si="112"/>
        <v/>
      </c>
    </row>
    <row r="7234" spans="1:2" x14ac:dyDescent="0.2">
      <c r="A7234" t="str">
        <f>IF(C7234&amp;G7234&amp;D7234&lt;&gt;'Funnel setup'!$K$3&amp;'Funnel setup'!$K$4&amp;'Funnel setup'!$K$6,".",IF(A7233=".",1,A7233+1))</f>
        <v>.</v>
      </c>
      <c r="B7234" s="244" t="str">
        <f t="shared" ref="B7234:B7297" si="113">C7234&amp;D7234&amp;F7234&amp;G7234</f>
        <v/>
      </c>
    </row>
    <row r="7235" spans="1:2" x14ac:dyDescent="0.2">
      <c r="A7235" t="str">
        <f>IF(C7235&amp;G7235&amp;D7235&lt;&gt;'Funnel setup'!$K$3&amp;'Funnel setup'!$K$4&amp;'Funnel setup'!$K$6,".",IF(A7234=".",1,A7234+1))</f>
        <v>.</v>
      </c>
      <c r="B7235" s="244" t="str">
        <f t="shared" si="113"/>
        <v/>
      </c>
    </row>
    <row r="7236" spans="1:2" x14ac:dyDescent="0.2">
      <c r="A7236" t="str">
        <f>IF(C7236&amp;G7236&amp;D7236&lt;&gt;'Funnel setup'!$K$3&amp;'Funnel setup'!$K$4&amp;'Funnel setup'!$K$6,".",IF(A7235=".",1,A7235+1))</f>
        <v>.</v>
      </c>
      <c r="B7236" s="244" t="str">
        <f t="shared" si="113"/>
        <v/>
      </c>
    </row>
    <row r="7237" spans="1:2" x14ac:dyDescent="0.2">
      <c r="A7237" t="str">
        <f>IF(C7237&amp;G7237&amp;D7237&lt;&gt;'Funnel setup'!$K$3&amp;'Funnel setup'!$K$4&amp;'Funnel setup'!$K$6,".",IF(A7236=".",1,A7236+1))</f>
        <v>.</v>
      </c>
      <c r="B7237" s="244" t="str">
        <f t="shared" si="113"/>
        <v/>
      </c>
    </row>
    <row r="7238" spans="1:2" x14ac:dyDescent="0.2">
      <c r="A7238" t="str">
        <f>IF(C7238&amp;G7238&amp;D7238&lt;&gt;'Funnel setup'!$K$3&amp;'Funnel setup'!$K$4&amp;'Funnel setup'!$K$6,".",IF(A7237=".",1,A7237+1))</f>
        <v>.</v>
      </c>
      <c r="B7238" s="244" t="str">
        <f t="shared" si="113"/>
        <v/>
      </c>
    </row>
    <row r="7239" spans="1:2" x14ac:dyDescent="0.2">
      <c r="A7239" t="str">
        <f>IF(C7239&amp;G7239&amp;D7239&lt;&gt;'Funnel setup'!$K$3&amp;'Funnel setup'!$K$4&amp;'Funnel setup'!$K$6,".",IF(A7238=".",1,A7238+1))</f>
        <v>.</v>
      </c>
      <c r="B7239" s="244" t="str">
        <f t="shared" si="113"/>
        <v/>
      </c>
    </row>
    <row r="7240" spans="1:2" x14ac:dyDescent="0.2">
      <c r="A7240" t="str">
        <f>IF(C7240&amp;G7240&amp;D7240&lt;&gt;'Funnel setup'!$K$3&amp;'Funnel setup'!$K$4&amp;'Funnel setup'!$K$6,".",IF(A7239=".",1,A7239+1))</f>
        <v>.</v>
      </c>
      <c r="B7240" s="244" t="str">
        <f t="shared" si="113"/>
        <v/>
      </c>
    </row>
    <row r="7241" spans="1:2" x14ac:dyDescent="0.2">
      <c r="A7241" t="str">
        <f>IF(C7241&amp;G7241&amp;D7241&lt;&gt;'Funnel setup'!$K$3&amp;'Funnel setup'!$K$4&amp;'Funnel setup'!$K$6,".",IF(A7240=".",1,A7240+1))</f>
        <v>.</v>
      </c>
      <c r="B7241" s="244" t="str">
        <f t="shared" si="113"/>
        <v/>
      </c>
    </row>
    <row r="7242" spans="1:2" x14ac:dyDescent="0.2">
      <c r="A7242" t="str">
        <f>IF(C7242&amp;G7242&amp;D7242&lt;&gt;'Funnel setup'!$K$3&amp;'Funnel setup'!$K$4&amp;'Funnel setup'!$K$6,".",IF(A7241=".",1,A7241+1))</f>
        <v>.</v>
      </c>
      <c r="B7242" s="244" t="str">
        <f t="shared" si="113"/>
        <v/>
      </c>
    </row>
    <row r="7243" spans="1:2" x14ac:dyDescent="0.2">
      <c r="A7243" t="str">
        <f>IF(C7243&amp;G7243&amp;D7243&lt;&gt;'Funnel setup'!$K$3&amp;'Funnel setup'!$K$4&amp;'Funnel setup'!$K$6,".",IF(A7242=".",1,A7242+1))</f>
        <v>.</v>
      </c>
      <c r="B7243" s="244" t="str">
        <f t="shared" si="113"/>
        <v/>
      </c>
    </row>
    <row r="7244" spans="1:2" x14ac:dyDescent="0.2">
      <c r="A7244" t="str">
        <f>IF(C7244&amp;G7244&amp;D7244&lt;&gt;'Funnel setup'!$K$3&amp;'Funnel setup'!$K$4&amp;'Funnel setup'!$K$6,".",IF(A7243=".",1,A7243+1))</f>
        <v>.</v>
      </c>
      <c r="B7244" s="244" t="str">
        <f t="shared" si="113"/>
        <v/>
      </c>
    </row>
    <row r="7245" spans="1:2" x14ac:dyDescent="0.2">
      <c r="A7245" t="str">
        <f>IF(C7245&amp;G7245&amp;D7245&lt;&gt;'Funnel setup'!$K$3&amp;'Funnel setup'!$K$4&amp;'Funnel setup'!$K$6,".",IF(A7244=".",1,A7244+1))</f>
        <v>.</v>
      </c>
      <c r="B7245" s="244" t="str">
        <f t="shared" si="113"/>
        <v/>
      </c>
    </row>
    <row r="7246" spans="1:2" x14ac:dyDescent="0.2">
      <c r="A7246" t="str">
        <f>IF(C7246&amp;G7246&amp;D7246&lt;&gt;'Funnel setup'!$K$3&amp;'Funnel setup'!$K$4&amp;'Funnel setup'!$K$6,".",IF(A7245=".",1,A7245+1))</f>
        <v>.</v>
      </c>
      <c r="B7246" s="244" t="str">
        <f t="shared" si="113"/>
        <v/>
      </c>
    </row>
    <row r="7247" spans="1:2" x14ac:dyDescent="0.2">
      <c r="A7247" t="str">
        <f>IF(C7247&amp;G7247&amp;D7247&lt;&gt;'Funnel setup'!$K$3&amp;'Funnel setup'!$K$4&amp;'Funnel setup'!$K$6,".",IF(A7246=".",1,A7246+1))</f>
        <v>.</v>
      </c>
      <c r="B7247" s="244" t="str">
        <f t="shared" si="113"/>
        <v/>
      </c>
    </row>
    <row r="7248" spans="1:2" x14ac:dyDescent="0.2">
      <c r="A7248" t="str">
        <f>IF(C7248&amp;G7248&amp;D7248&lt;&gt;'Funnel setup'!$K$3&amp;'Funnel setup'!$K$4&amp;'Funnel setup'!$K$6,".",IF(A7247=".",1,A7247+1))</f>
        <v>.</v>
      </c>
      <c r="B7248" s="244" t="str">
        <f t="shared" si="113"/>
        <v/>
      </c>
    </row>
    <row r="7249" spans="1:2" x14ac:dyDescent="0.2">
      <c r="A7249" t="str">
        <f>IF(C7249&amp;G7249&amp;D7249&lt;&gt;'Funnel setup'!$K$3&amp;'Funnel setup'!$K$4&amp;'Funnel setup'!$K$6,".",IF(A7248=".",1,A7248+1))</f>
        <v>.</v>
      </c>
      <c r="B7249" s="244" t="str">
        <f t="shared" si="113"/>
        <v/>
      </c>
    </row>
    <row r="7250" spans="1:2" x14ac:dyDescent="0.2">
      <c r="A7250" t="str">
        <f>IF(C7250&amp;G7250&amp;D7250&lt;&gt;'Funnel setup'!$K$3&amp;'Funnel setup'!$K$4&amp;'Funnel setup'!$K$6,".",IF(A7249=".",1,A7249+1))</f>
        <v>.</v>
      </c>
      <c r="B7250" s="244" t="str">
        <f t="shared" si="113"/>
        <v/>
      </c>
    </row>
    <row r="7251" spans="1:2" x14ac:dyDescent="0.2">
      <c r="A7251" t="str">
        <f>IF(C7251&amp;G7251&amp;D7251&lt;&gt;'Funnel setup'!$K$3&amp;'Funnel setup'!$K$4&amp;'Funnel setup'!$K$6,".",IF(A7250=".",1,A7250+1))</f>
        <v>.</v>
      </c>
      <c r="B7251" s="244" t="str">
        <f t="shared" si="113"/>
        <v/>
      </c>
    </row>
    <row r="7252" spans="1:2" x14ac:dyDescent="0.2">
      <c r="A7252" t="str">
        <f>IF(C7252&amp;G7252&amp;D7252&lt;&gt;'Funnel setup'!$K$3&amp;'Funnel setup'!$K$4&amp;'Funnel setup'!$K$6,".",IF(A7251=".",1,A7251+1))</f>
        <v>.</v>
      </c>
      <c r="B7252" s="244" t="str">
        <f t="shared" si="113"/>
        <v/>
      </c>
    </row>
    <row r="7253" spans="1:2" x14ac:dyDescent="0.2">
      <c r="A7253" t="str">
        <f>IF(C7253&amp;G7253&amp;D7253&lt;&gt;'Funnel setup'!$K$3&amp;'Funnel setup'!$K$4&amp;'Funnel setup'!$K$6,".",IF(A7252=".",1,A7252+1))</f>
        <v>.</v>
      </c>
      <c r="B7253" s="244" t="str">
        <f t="shared" si="113"/>
        <v/>
      </c>
    </row>
    <row r="7254" spans="1:2" x14ac:dyDescent="0.2">
      <c r="A7254" t="str">
        <f>IF(C7254&amp;G7254&amp;D7254&lt;&gt;'Funnel setup'!$K$3&amp;'Funnel setup'!$K$4&amp;'Funnel setup'!$K$6,".",IF(A7253=".",1,A7253+1))</f>
        <v>.</v>
      </c>
      <c r="B7254" s="244" t="str">
        <f t="shared" si="113"/>
        <v/>
      </c>
    </row>
    <row r="7255" spans="1:2" x14ac:dyDescent="0.2">
      <c r="A7255" t="str">
        <f>IF(C7255&amp;G7255&amp;D7255&lt;&gt;'Funnel setup'!$K$3&amp;'Funnel setup'!$K$4&amp;'Funnel setup'!$K$6,".",IF(A7254=".",1,A7254+1))</f>
        <v>.</v>
      </c>
      <c r="B7255" s="244" t="str">
        <f t="shared" si="113"/>
        <v/>
      </c>
    </row>
    <row r="7256" spans="1:2" x14ac:dyDescent="0.2">
      <c r="A7256" t="str">
        <f>IF(C7256&amp;G7256&amp;D7256&lt;&gt;'Funnel setup'!$K$3&amp;'Funnel setup'!$K$4&amp;'Funnel setup'!$K$6,".",IF(A7255=".",1,A7255+1))</f>
        <v>.</v>
      </c>
      <c r="B7256" s="244" t="str">
        <f t="shared" si="113"/>
        <v/>
      </c>
    </row>
    <row r="7257" spans="1:2" x14ac:dyDescent="0.2">
      <c r="A7257" t="str">
        <f>IF(C7257&amp;G7257&amp;D7257&lt;&gt;'Funnel setup'!$K$3&amp;'Funnel setup'!$K$4&amp;'Funnel setup'!$K$6,".",IF(A7256=".",1,A7256+1))</f>
        <v>.</v>
      </c>
      <c r="B7257" s="244" t="str">
        <f t="shared" si="113"/>
        <v/>
      </c>
    </row>
    <row r="7258" spans="1:2" x14ac:dyDescent="0.2">
      <c r="A7258" t="str">
        <f>IF(C7258&amp;G7258&amp;D7258&lt;&gt;'Funnel setup'!$K$3&amp;'Funnel setup'!$K$4&amp;'Funnel setup'!$K$6,".",IF(A7257=".",1,A7257+1))</f>
        <v>.</v>
      </c>
      <c r="B7258" s="244" t="str">
        <f t="shared" si="113"/>
        <v/>
      </c>
    </row>
    <row r="7259" spans="1:2" x14ac:dyDescent="0.2">
      <c r="A7259" t="str">
        <f>IF(C7259&amp;G7259&amp;D7259&lt;&gt;'Funnel setup'!$K$3&amp;'Funnel setup'!$K$4&amp;'Funnel setup'!$K$6,".",IF(A7258=".",1,A7258+1))</f>
        <v>.</v>
      </c>
      <c r="B7259" s="244" t="str">
        <f t="shared" si="113"/>
        <v/>
      </c>
    </row>
    <row r="7260" spans="1:2" x14ac:dyDescent="0.2">
      <c r="A7260" t="str">
        <f>IF(C7260&amp;G7260&amp;D7260&lt;&gt;'Funnel setup'!$K$3&amp;'Funnel setup'!$K$4&amp;'Funnel setup'!$K$6,".",IF(A7259=".",1,A7259+1))</f>
        <v>.</v>
      </c>
      <c r="B7260" s="244" t="str">
        <f t="shared" si="113"/>
        <v/>
      </c>
    </row>
    <row r="7261" spans="1:2" x14ac:dyDescent="0.2">
      <c r="A7261" t="str">
        <f>IF(C7261&amp;G7261&amp;D7261&lt;&gt;'Funnel setup'!$K$3&amp;'Funnel setup'!$K$4&amp;'Funnel setup'!$K$6,".",IF(A7260=".",1,A7260+1))</f>
        <v>.</v>
      </c>
      <c r="B7261" s="244" t="str">
        <f t="shared" si="113"/>
        <v/>
      </c>
    </row>
    <row r="7262" spans="1:2" x14ac:dyDescent="0.2">
      <c r="A7262" t="str">
        <f>IF(C7262&amp;G7262&amp;D7262&lt;&gt;'Funnel setup'!$K$3&amp;'Funnel setup'!$K$4&amp;'Funnel setup'!$K$6,".",IF(A7261=".",1,A7261+1))</f>
        <v>.</v>
      </c>
      <c r="B7262" s="244" t="str">
        <f t="shared" si="113"/>
        <v/>
      </c>
    </row>
    <row r="7263" spans="1:2" x14ac:dyDescent="0.2">
      <c r="A7263" t="str">
        <f>IF(C7263&amp;G7263&amp;D7263&lt;&gt;'Funnel setup'!$K$3&amp;'Funnel setup'!$K$4&amp;'Funnel setup'!$K$6,".",IF(A7262=".",1,A7262+1))</f>
        <v>.</v>
      </c>
      <c r="B7263" s="244" t="str">
        <f t="shared" si="113"/>
        <v/>
      </c>
    </row>
    <row r="7264" spans="1:2" x14ac:dyDescent="0.2">
      <c r="A7264" t="str">
        <f>IF(C7264&amp;G7264&amp;D7264&lt;&gt;'Funnel setup'!$K$3&amp;'Funnel setup'!$K$4&amp;'Funnel setup'!$K$6,".",IF(A7263=".",1,A7263+1))</f>
        <v>.</v>
      </c>
      <c r="B7264" s="244" t="str">
        <f t="shared" si="113"/>
        <v/>
      </c>
    </row>
    <row r="7265" spans="1:2" x14ac:dyDescent="0.2">
      <c r="A7265" t="str">
        <f>IF(C7265&amp;G7265&amp;D7265&lt;&gt;'Funnel setup'!$K$3&amp;'Funnel setup'!$K$4&amp;'Funnel setup'!$K$6,".",IF(A7264=".",1,A7264+1))</f>
        <v>.</v>
      </c>
      <c r="B7265" s="244" t="str">
        <f t="shared" si="113"/>
        <v/>
      </c>
    </row>
    <row r="7266" spans="1:2" x14ac:dyDescent="0.2">
      <c r="A7266" t="str">
        <f>IF(C7266&amp;G7266&amp;D7266&lt;&gt;'Funnel setup'!$K$3&amp;'Funnel setup'!$K$4&amp;'Funnel setup'!$K$6,".",IF(A7265=".",1,A7265+1))</f>
        <v>.</v>
      </c>
      <c r="B7266" s="244" t="str">
        <f t="shared" si="113"/>
        <v/>
      </c>
    </row>
    <row r="7267" spans="1:2" x14ac:dyDescent="0.2">
      <c r="A7267" t="str">
        <f>IF(C7267&amp;G7267&amp;D7267&lt;&gt;'Funnel setup'!$K$3&amp;'Funnel setup'!$K$4&amp;'Funnel setup'!$K$6,".",IF(A7266=".",1,A7266+1))</f>
        <v>.</v>
      </c>
      <c r="B7267" s="244" t="str">
        <f t="shared" si="113"/>
        <v/>
      </c>
    </row>
    <row r="7268" spans="1:2" x14ac:dyDescent="0.2">
      <c r="A7268" t="str">
        <f>IF(C7268&amp;G7268&amp;D7268&lt;&gt;'Funnel setup'!$K$3&amp;'Funnel setup'!$K$4&amp;'Funnel setup'!$K$6,".",IF(A7267=".",1,A7267+1))</f>
        <v>.</v>
      </c>
      <c r="B7268" s="244" t="str">
        <f t="shared" si="113"/>
        <v/>
      </c>
    </row>
    <row r="7269" spans="1:2" x14ac:dyDescent="0.2">
      <c r="A7269" t="str">
        <f>IF(C7269&amp;G7269&amp;D7269&lt;&gt;'Funnel setup'!$K$3&amp;'Funnel setup'!$K$4&amp;'Funnel setup'!$K$6,".",IF(A7268=".",1,A7268+1))</f>
        <v>.</v>
      </c>
      <c r="B7269" s="244" t="str">
        <f t="shared" si="113"/>
        <v/>
      </c>
    </row>
    <row r="7270" spans="1:2" x14ac:dyDescent="0.2">
      <c r="A7270" t="str">
        <f>IF(C7270&amp;G7270&amp;D7270&lt;&gt;'Funnel setup'!$K$3&amp;'Funnel setup'!$K$4&amp;'Funnel setup'!$K$6,".",IF(A7269=".",1,A7269+1))</f>
        <v>.</v>
      </c>
      <c r="B7270" s="244" t="str">
        <f t="shared" si="113"/>
        <v/>
      </c>
    </row>
    <row r="7271" spans="1:2" x14ac:dyDescent="0.2">
      <c r="A7271" t="str">
        <f>IF(C7271&amp;G7271&amp;D7271&lt;&gt;'Funnel setup'!$K$3&amp;'Funnel setup'!$K$4&amp;'Funnel setup'!$K$6,".",IF(A7270=".",1,A7270+1))</f>
        <v>.</v>
      </c>
      <c r="B7271" s="244" t="str">
        <f t="shared" si="113"/>
        <v/>
      </c>
    </row>
    <row r="7272" spans="1:2" x14ac:dyDescent="0.2">
      <c r="A7272" t="str">
        <f>IF(C7272&amp;G7272&amp;D7272&lt;&gt;'Funnel setup'!$K$3&amp;'Funnel setup'!$K$4&amp;'Funnel setup'!$K$6,".",IF(A7271=".",1,A7271+1))</f>
        <v>.</v>
      </c>
      <c r="B7272" s="244" t="str">
        <f t="shared" si="113"/>
        <v/>
      </c>
    </row>
    <row r="7273" spans="1:2" x14ac:dyDescent="0.2">
      <c r="A7273" t="str">
        <f>IF(C7273&amp;G7273&amp;D7273&lt;&gt;'Funnel setup'!$K$3&amp;'Funnel setup'!$K$4&amp;'Funnel setup'!$K$6,".",IF(A7272=".",1,A7272+1))</f>
        <v>.</v>
      </c>
      <c r="B7273" s="244" t="str">
        <f t="shared" si="113"/>
        <v/>
      </c>
    </row>
    <row r="7274" spans="1:2" x14ac:dyDescent="0.2">
      <c r="A7274" t="str">
        <f>IF(C7274&amp;G7274&amp;D7274&lt;&gt;'Funnel setup'!$K$3&amp;'Funnel setup'!$K$4&amp;'Funnel setup'!$K$6,".",IF(A7273=".",1,A7273+1))</f>
        <v>.</v>
      </c>
      <c r="B7274" s="244" t="str">
        <f t="shared" si="113"/>
        <v/>
      </c>
    </row>
    <row r="7275" spans="1:2" x14ac:dyDescent="0.2">
      <c r="A7275" t="str">
        <f>IF(C7275&amp;G7275&amp;D7275&lt;&gt;'Funnel setup'!$K$3&amp;'Funnel setup'!$K$4&amp;'Funnel setup'!$K$6,".",IF(A7274=".",1,A7274+1))</f>
        <v>.</v>
      </c>
      <c r="B7275" s="244" t="str">
        <f t="shared" si="113"/>
        <v/>
      </c>
    </row>
    <row r="7276" spans="1:2" x14ac:dyDescent="0.2">
      <c r="A7276" t="str">
        <f>IF(C7276&amp;G7276&amp;D7276&lt;&gt;'Funnel setup'!$K$3&amp;'Funnel setup'!$K$4&amp;'Funnel setup'!$K$6,".",IF(A7275=".",1,A7275+1))</f>
        <v>.</v>
      </c>
      <c r="B7276" s="244" t="str">
        <f t="shared" si="113"/>
        <v/>
      </c>
    </row>
    <row r="7277" spans="1:2" x14ac:dyDescent="0.2">
      <c r="A7277" t="str">
        <f>IF(C7277&amp;G7277&amp;D7277&lt;&gt;'Funnel setup'!$K$3&amp;'Funnel setup'!$K$4&amp;'Funnel setup'!$K$6,".",IF(A7276=".",1,A7276+1))</f>
        <v>.</v>
      </c>
      <c r="B7277" s="244" t="str">
        <f t="shared" si="113"/>
        <v/>
      </c>
    </row>
    <row r="7278" spans="1:2" x14ac:dyDescent="0.2">
      <c r="A7278" t="str">
        <f>IF(C7278&amp;G7278&amp;D7278&lt;&gt;'Funnel setup'!$K$3&amp;'Funnel setup'!$K$4&amp;'Funnel setup'!$K$6,".",IF(A7277=".",1,A7277+1))</f>
        <v>.</v>
      </c>
      <c r="B7278" s="244" t="str">
        <f t="shared" si="113"/>
        <v/>
      </c>
    </row>
    <row r="7279" spans="1:2" x14ac:dyDescent="0.2">
      <c r="A7279" t="str">
        <f>IF(C7279&amp;G7279&amp;D7279&lt;&gt;'Funnel setup'!$K$3&amp;'Funnel setup'!$K$4&amp;'Funnel setup'!$K$6,".",IF(A7278=".",1,A7278+1))</f>
        <v>.</v>
      </c>
      <c r="B7279" s="244" t="str">
        <f t="shared" si="113"/>
        <v/>
      </c>
    </row>
    <row r="7280" spans="1:2" x14ac:dyDescent="0.2">
      <c r="A7280" t="str">
        <f>IF(C7280&amp;G7280&amp;D7280&lt;&gt;'Funnel setup'!$K$3&amp;'Funnel setup'!$K$4&amp;'Funnel setup'!$K$6,".",IF(A7279=".",1,A7279+1))</f>
        <v>.</v>
      </c>
      <c r="B7280" s="244" t="str">
        <f t="shared" si="113"/>
        <v/>
      </c>
    </row>
    <row r="7281" spans="1:2" x14ac:dyDescent="0.2">
      <c r="A7281" t="str">
        <f>IF(C7281&amp;G7281&amp;D7281&lt;&gt;'Funnel setup'!$K$3&amp;'Funnel setup'!$K$4&amp;'Funnel setup'!$K$6,".",IF(A7280=".",1,A7280+1))</f>
        <v>.</v>
      </c>
      <c r="B7281" s="244" t="str">
        <f t="shared" si="113"/>
        <v/>
      </c>
    </row>
    <row r="7282" spans="1:2" x14ac:dyDescent="0.2">
      <c r="A7282" t="str">
        <f>IF(C7282&amp;G7282&amp;D7282&lt;&gt;'Funnel setup'!$K$3&amp;'Funnel setup'!$K$4&amp;'Funnel setup'!$K$6,".",IF(A7281=".",1,A7281+1))</f>
        <v>.</v>
      </c>
      <c r="B7282" s="244" t="str">
        <f t="shared" si="113"/>
        <v/>
      </c>
    </row>
    <row r="7283" spans="1:2" x14ac:dyDescent="0.2">
      <c r="A7283" t="str">
        <f>IF(C7283&amp;G7283&amp;D7283&lt;&gt;'Funnel setup'!$K$3&amp;'Funnel setup'!$K$4&amp;'Funnel setup'!$K$6,".",IF(A7282=".",1,A7282+1))</f>
        <v>.</v>
      </c>
      <c r="B7283" s="244" t="str">
        <f t="shared" si="113"/>
        <v/>
      </c>
    </row>
    <row r="7284" spans="1:2" x14ac:dyDescent="0.2">
      <c r="A7284" t="str">
        <f>IF(C7284&amp;G7284&amp;D7284&lt;&gt;'Funnel setup'!$K$3&amp;'Funnel setup'!$K$4&amp;'Funnel setup'!$K$6,".",IF(A7283=".",1,A7283+1))</f>
        <v>.</v>
      </c>
      <c r="B7284" s="244" t="str">
        <f t="shared" si="113"/>
        <v/>
      </c>
    </row>
    <row r="7285" spans="1:2" x14ac:dyDescent="0.2">
      <c r="A7285" t="str">
        <f>IF(C7285&amp;G7285&amp;D7285&lt;&gt;'Funnel setup'!$K$3&amp;'Funnel setup'!$K$4&amp;'Funnel setup'!$K$6,".",IF(A7284=".",1,A7284+1))</f>
        <v>.</v>
      </c>
      <c r="B7285" s="244" t="str">
        <f t="shared" si="113"/>
        <v/>
      </c>
    </row>
    <row r="7286" spans="1:2" x14ac:dyDescent="0.2">
      <c r="A7286" t="str">
        <f>IF(C7286&amp;G7286&amp;D7286&lt;&gt;'Funnel setup'!$K$3&amp;'Funnel setup'!$K$4&amp;'Funnel setup'!$K$6,".",IF(A7285=".",1,A7285+1))</f>
        <v>.</v>
      </c>
      <c r="B7286" s="244" t="str">
        <f t="shared" si="113"/>
        <v/>
      </c>
    </row>
    <row r="7287" spans="1:2" x14ac:dyDescent="0.2">
      <c r="A7287" t="str">
        <f>IF(C7287&amp;G7287&amp;D7287&lt;&gt;'Funnel setup'!$K$3&amp;'Funnel setup'!$K$4&amp;'Funnel setup'!$K$6,".",IF(A7286=".",1,A7286+1))</f>
        <v>.</v>
      </c>
      <c r="B7287" s="244" t="str">
        <f t="shared" si="113"/>
        <v/>
      </c>
    </row>
    <row r="7288" spans="1:2" x14ac:dyDescent="0.2">
      <c r="A7288" t="str">
        <f>IF(C7288&amp;G7288&amp;D7288&lt;&gt;'Funnel setup'!$K$3&amp;'Funnel setup'!$K$4&amp;'Funnel setup'!$K$6,".",IF(A7287=".",1,A7287+1))</f>
        <v>.</v>
      </c>
      <c r="B7288" s="244" t="str">
        <f t="shared" si="113"/>
        <v/>
      </c>
    </row>
    <row r="7289" spans="1:2" x14ac:dyDescent="0.2">
      <c r="A7289" t="str">
        <f>IF(C7289&amp;G7289&amp;D7289&lt;&gt;'Funnel setup'!$K$3&amp;'Funnel setup'!$K$4&amp;'Funnel setup'!$K$6,".",IF(A7288=".",1,A7288+1))</f>
        <v>.</v>
      </c>
      <c r="B7289" s="244" t="str">
        <f t="shared" si="113"/>
        <v/>
      </c>
    </row>
    <row r="7290" spans="1:2" x14ac:dyDescent="0.2">
      <c r="A7290" t="str">
        <f>IF(C7290&amp;G7290&amp;D7290&lt;&gt;'Funnel setup'!$K$3&amp;'Funnel setup'!$K$4&amp;'Funnel setup'!$K$6,".",IF(A7289=".",1,A7289+1))</f>
        <v>.</v>
      </c>
      <c r="B7290" s="244" t="str">
        <f t="shared" si="113"/>
        <v/>
      </c>
    </row>
    <row r="7291" spans="1:2" x14ac:dyDescent="0.2">
      <c r="A7291" t="str">
        <f>IF(C7291&amp;G7291&amp;D7291&lt;&gt;'Funnel setup'!$K$3&amp;'Funnel setup'!$K$4&amp;'Funnel setup'!$K$6,".",IF(A7290=".",1,A7290+1))</f>
        <v>.</v>
      </c>
      <c r="B7291" s="244" t="str">
        <f t="shared" si="113"/>
        <v/>
      </c>
    </row>
    <row r="7292" spans="1:2" x14ac:dyDescent="0.2">
      <c r="A7292" t="str">
        <f>IF(C7292&amp;G7292&amp;D7292&lt;&gt;'Funnel setup'!$K$3&amp;'Funnel setup'!$K$4&amp;'Funnel setup'!$K$6,".",IF(A7291=".",1,A7291+1))</f>
        <v>.</v>
      </c>
      <c r="B7292" s="244" t="str">
        <f t="shared" si="113"/>
        <v/>
      </c>
    </row>
    <row r="7293" spans="1:2" x14ac:dyDescent="0.2">
      <c r="A7293" t="str">
        <f>IF(C7293&amp;G7293&amp;D7293&lt;&gt;'Funnel setup'!$K$3&amp;'Funnel setup'!$K$4&amp;'Funnel setup'!$K$6,".",IF(A7292=".",1,A7292+1))</f>
        <v>.</v>
      </c>
      <c r="B7293" s="244" t="str">
        <f t="shared" si="113"/>
        <v/>
      </c>
    </row>
    <row r="7294" spans="1:2" x14ac:dyDescent="0.2">
      <c r="A7294" t="str">
        <f>IF(C7294&amp;G7294&amp;D7294&lt;&gt;'Funnel setup'!$K$3&amp;'Funnel setup'!$K$4&amp;'Funnel setup'!$K$6,".",IF(A7293=".",1,A7293+1))</f>
        <v>.</v>
      </c>
      <c r="B7294" s="244" t="str">
        <f t="shared" si="113"/>
        <v/>
      </c>
    </row>
    <row r="7295" spans="1:2" x14ac:dyDescent="0.2">
      <c r="A7295" t="str">
        <f>IF(C7295&amp;G7295&amp;D7295&lt;&gt;'Funnel setup'!$K$3&amp;'Funnel setup'!$K$4&amp;'Funnel setup'!$K$6,".",IF(A7294=".",1,A7294+1))</f>
        <v>.</v>
      </c>
      <c r="B7295" s="244" t="str">
        <f t="shared" si="113"/>
        <v/>
      </c>
    </row>
    <row r="7296" spans="1:2" x14ac:dyDescent="0.2">
      <c r="A7296" t="str">
        <f>IF(C7296&amp;G7296&amp;D7296&lt;&gt;'Funnel setup'!$K$3&amp;'Funnel setup'!$K$4&amp;'Funnel setup'!$K$6,".",IF(A7295=".",1,A7295+1))</f>
        <v>.</v>
      </c>
      <c r="B7296" s="244" t="str">
        <f t="shared" si="113"/>
        <v/>
      </c>
    </row>
    <row r="7297" spans="1:2" x14ac:dyDescent="0.2">
      <c r="A7297" t="str">
        <f>IF(C7297&amp;G7297&amp;D7297&lt;&gt;'Funnel setup'!$K$3&amp;'Funnel setup'!$K$4&amp;'Funnel setup'!$K$6,".",IF(A7296=".",1,A7296+1))</f>
        <v>.</v>
      </c>
      <c r="B7297" s="244" t="str">
        <f t="shared" si="113"/>
        <v/>
      </c>
    </row>
    <row r="7298" spans="1:2" x14ac:dyDescent="0.2">
      <c r="A7298" t="str">
        <f>IF(C7298&amp;G7298&amp;D7298&lt;&gt;'Funnel setup'!$K$3&amp;'Funnel setup'!$K$4&amp;'Funnel setup'!$K$6,".",IF(A7297=".",1,A7297+1))</f>
        <v>.</v>
      </c>
      <c r="B7298" s="244" t="str">
        <f t="shared" ref="B7298:B7361" si="114">C7298&amp;D7298&amp;F7298&amp;G7298</f>
        <v/>
      </c>
    </row>
    <row r="7299" spans="1:2" x14ac:dyDescent="0.2">
      <c r="A7299" t="str">
        <f>IF(C7299&amp;G7299&amp;D7299&lt;&gt;'Funnel setup'!$K$3&amp;'Funnel setup'!$K$4&amp;'Funnel setup'!$K$6,".",IF(A7298=".",1,A7298+1))</f>
        <v>.</v>
      </c>
      <c r="B7299" s="244" t="str">
        <f t="shared" si="114"/>
        <v/>
      </c>
    </row>
    <row r="7300" spans="1:2" x14ac:dyDescent="0.2">
      <c r="A7300" t="str">
        <f>IF(C7300&amp;G7300&amp;D7300&lt;&gt;'Funnel setup'!$K$3&amp;'Funnel setup'!$K$4&amp;'Funnel setup'!$K$6,".",IF(A7299=".",1,A7299+1))</f>
        <v>.</v>
      </c>
      <c r="B7300" s="244" t="str">
        <f t="shared" si="114"/>
        <v/>
      </c>
    </row>
    <row r="7301" spans="1:2" x14ac:dyDescent="0.2">
      <c r="A7301" t="str">
        <f>IF(C7301&amp;G7301&amp;D7301&lt;&gt;'Funnel setup'!$K$3&amp;'Funnel setup'!$K$4&amp;'Funnel setup'!$K$6,".",IF(A7300=".",1,A7300+1))</f>
        <v>.</v>
      </c>
      <c r="B7301" s="244" t="str">
        <f t="shared" si="114"/>
        <v/>
      </c>
    </row>
    <row r="7302" spans="1:2" x14ac:dyDescent="0.2">
      <c r="A7302" t="str">
        <f>IF(C7302&amp;G7302&amp;D7302&lt;&gt;'Funnel setup'!$K$3&amp;'Funnel setup'!$K$4&amp;'Funnel setup'!$K$6,".",IF(A7301=".",1,A7301+1))</f>
        <v>.</v>
      </c>
      <c r="B7302" s="244" t="str">
        <f t="shared" si="114"/>
        <v/>
      </c>
    </row>
    <row r="7303" spans="1:2" x14ac:dyDescent="0.2">
      <c r="A7303" t="str">
        <f>IF(C7303&amp;G7303&amp;D7303&lt;&gt;'Funnel setup'!$K$3&amp;'Funnel setup'!$K$4&amp;'Funnel setup'!$K$6,".",IF(A7302=".",1,A7302+1))</f>
        <v>.</v>
      </c>
      <c r="B7303" s="244" t="str">
        <f t="shared" si="114"/>
        <v/>
      </c>
    </row>
    <row r="7304" spans="1:2" x14ac:dyDescent="0.2">
      <c r="A7304" t="str">
        <f>IF(C7304&amp;G7304&amp;D7304&lt;&gt;'Funnel setup'!$K$3&amp;'Funnel setup'!$K$4&amp;'Funnel setup'!$K$6,".",IF(A7303=".",1,A7303+1))</f>
        <v>.</v>
      </c>
      <c r="B7304" s="244" t="str">
        <f t="shared" si="114"/>
        <v/>
      </c>
    </row>
    <row r="7305" spans="1:2" x14ac:dyDescent="0.2">
      <c r="A7305" t="str">
        <f>IF(C7305&amp;G7305&amp;D7305&lt;&gt;'Funnel setup'!$K$3&amp;'Funnel setup'!$K$4&amp;'Funnel setup'!$K$6,".",IF(A7304=".",1,A7304+1))</f>
        <v>.</v>
      </c>
      <c r="B7305" s="244" t="str">
        <f t="shared" si="114"/>
        <v/>
      </c>
    </row>
    <row r="7306" spans="1:2" x14ac:dyDescent="0.2">
      <c r="A7306" t="str">
        <f>IF(C7306&amp;G7306&amp;D7306&lt;&gt;'Funnel setup'!$K$3&amp;'Funnel setup'!$K$4&amp;'Funnel setup'!$K$6,".",IF(A7305=".",1,A7305+1))</f>
        <v>.</v>
      </c>
      <c r="B7306" s="244" t="str">
        <f t="shared" si="114"/>
        <v/>
      </c>
    </row>
    <row r="7307" spans="1:2" x14ac:dyDescent="0.2">
      <c r="A7307" t="str">
        <f>IF(C7307&amp;G7307&amp;D7307&lt;&gt;'Funnel setup'!$K$3&amp;'Funnel setup'!$K$4&amp;'Funnel setup'!$K$6,".",IF(A7306=".",1,A7306+1))</f>
        <v>.</v>
      </c>
      <c r="B7307" s="244" t="str">
        <f t="shared" si="114"/>
        <v/>
      </c>
    </row>
    <row r="7308" spans="1:2" x14ac:dyDescent="0.2">
      <c r="A7308" t="str">
        <f>IF(C7308&amp;G7308&amp;D7308&lt;&gt;'Funnel setup'!$K$3&amp;'Funnel setup'!$K$4&amp;'Funnel setup'!$K$6,".",IF(A7307=".",1,A7307+1))</f>
        <v>.</v>
      </c>
      <c r="B7308" s="244" t="str">
        <f t="shared" si="114"/>
        <v/>
      </c>
    </row>
    <row r="7309" spans="1:2" x14ac:dyDescent="0.2">
      <c r="A7309" t="str">
        <f>IF(C7309&amp;G7309&amp;D7309&lt;&gt;'Funnel setup'!$K$3&amp;'Funnel setup'!$K$4&amp;'Funnel setup'!$K$6,".",IF(A7308=".",1,A7308+1))</f>
        <v>.</v>
      </c>
      <c r="B7309" s="244" t="str">
        <f t="shared" si="114"/>
        <v/>
      </c>
    </row>
    <row r="7310" spans="1:2" x14ac:dyDescent="0.2">
      <c r="A7310" t="str">
        <f>IF(C7310&amp;G7310&amp;D7310&lt;&gt;'Funnel setup'!$K$3&amp;'Funnel setup'!$K$4&amp;'Funnel setup'!$K$6,".",IF(A7309=".",1,A7309+1))</f>
        <v>.</v>
      </c>
      <c r="B7310" s="244" t="str">
        <f t="shared" si="114"/>
        <v/>
      </c>
    </row>
    <row r="7311" spans="1:2" x14ac:dyDescent="0.2">
      <c r="A7311" t="str">
        <f>IF(C7311&amp;G7311&amp;D7311&lt;&gt;'Funnel setup'!$K$3&amp;'Funnel setup'!$K$4&amp;'Funnel setup'!$K$6,".",IF(A7310=".",1,A7310+1))</f>
        <v>.</v>
      </c>
      <c r="B7311" s="244" t="str">
        <f t="shared" si="114"/>
        <v/>
      </c>
    </row>
    <row r="7312" spans="1:2" x14ac:dyDescent="0.2">
      <c r="A7312" t="str">
        <f>IF(C7312&amp;G7312&amp;D7312&lt;&gt;'Funnel setup'!$K$3&amp;'Funnel setup'!$K$4&amp;'Funnel setup'!$K$6,".",IF(A7311=".",1,A7311+1))</f>
        <v>.</v>
      </c>
      <c r="B7312" s="244" t="str">
        <f t="shared" si="114"/>
        <v/>
      </c>
    </row>
    <row r="7313" spans="1:2" x14ac:dyDescent="0.2">
      <c r="A7313" t="str">
        <f>IF(C7313&amp;G7313&amp;D7313&lt;&gt;'Funnel setup'!$K$3&amp;'Funnel setup'!$K$4&amp;'Funnel setup'!$K$6,".",IF(A7312=".",1,A7312+1))</f>
        <v>.</v>
      </c>
      <c r="B7313" s="244" t="str">
        <f t="shared" si="114"/>
        <v/>
      </c>
    </row>
    <row r="7314" spans="1:2" x14ac:dyDescent="0.2">
      <c r="A7314" t="str">
        <f>IF(C7314&amp;G7314&amp;D7314&lt;&gt;'Funnel setup'!$K$3&amp;'Funnel setup'!$K$4&amp;'Funnel setup'!$K$6,".",IF(A7313=".",1,A7313+1))</f>
        <v>.</v>
      </c>
      <c r="B7314" s="244" t="str">
        <f t="shared" si="114"/>
        <v/>
      </c>
    </row>
    <row r="7315" spans="1:2" x14ac:dyDescent="0.2">
      <c r="A7315" t="str">
        <f>IF(C7315&amp;G7315&amp;D7315&lt;&gt;'Funnel setup'!$K$3&amp;'Funnel setup'!$K$4&amp;'Funnel setup'!$K$6,".",IF(A7314=".",1,A7314+1))</f>
        <v>.</v>
      </c>
      <c r="B7315" s="244" t="str">
        <f t="shared" si="114"/>
        <v/>
      </c>
    </row>
    <row r="7316" spans="1:2" x14ac:dyDescent="0.2">
      <c r="A7316" t="str">
        <f>IF(C7316&amp;G7316&amp;D7316&lt;&gt;'Funnel setup'!$K$3&amp;'Funnel setup'!$K$4&amp;'Funnel setup'!$K$6,".",IF(A7315=".",1,A7315+1))</f>
        <v>.</v>
      </c>
      <c r="B7316" s="244" t="str">
        <f t="shared" si="114"/>
        <v/>
      </c>
    </row>
    <row r="7317" spans="1:2" x14ac:dyDescent="0.2">
      <c r="A7317" t="str">
        <f>IF(C7317&amp;G7317&amp;D7317&lt;&gt;'Funnel setup'!$K$3&amp;'Funnel setup'!$K$4&amp;'Funnel setup'!$K$6,".",IF(A7316=".",1,A7316+1))</f>
        <v>.</v>
      </c>
      <c r="B7317" s="244" t="str">
        <f t="shared" si="114"/>
        <v/>
      </c>
    </row>
    <row r="7318" spans="1:2" x14ac:dyDescent="0.2">
      <c r="A7318" t="str">
        <f>IF(C7318&amp;G7318&amp;D7318&lt;&gt;'Funnel setup'!$K$3&amp;'Funnel setup'!$K$4&amp;'Funnel setup'!$K$6,".",IF(A7317=".",1,A7317+1))</f>
        <v>.</v>
      </c>
      <c r="B7318" s="244" t="str">
        <f t="shared" si="114"/>
        <v/>
      </c>
    </row>
    <row r="7319" spans="1:2" x14ac:dyDescent="0.2">
      <c r="A7319" t="str">
        <f>IF(C7319&amp;G7319&amp;D7319&lt;&gt;'Funnel setup'!$K$3&amp;'Funnel setup'!$K$4&amp;'Funnel setup'!$K$6,".",IF(A7318=".",1,A7318+1))</f>
        <v>.</v>
      </c>
      <c r="B7319" s="244" t="str">
        <f t="shared" si="114"/>
        <v/>
      </c>
    </row>
    <row r="7320" spans="1:2" x14ac:dyDescent="0.2">
      <c r="A7320" t="str">
        <f>IF(C7320&amp;G7320&amp;D7320&lt;&gt;'Funnel setup'!$K$3&amp;'Funnel setup'!$K$4&amp;'Funnel setup'!$K$6,".",IF(A7319=".",1,A7319+1))</f>
        <v>.</v>
      </c>
      <c r="B7320" s="244" t="str">
        <f t="shared" si="114"/>
        <v/>
      </c>
    </row>
    <row r="7321" spans="1:2" x14ac:dyDescent="0.2">
      <c r="A7321" t="str">
        <f>IF(C7321&amp;G7321&amp;D7321&lt;&gt;'Funnel setup'!$K$3&amp;'Funnel setup'!$K$4&amp;'Funnel setup'!$K$6,".",IF(A7320=".",1,A7320+1))</f>
        <v>.</v>
      </c>
      <c r="B7321" s="244" t="str">
        <f t="shared" si="114"/>
        <v/>
      </c>
    </row>
    <row r="7322" spans="1:2" x14ac:dyDescent="0.2">
      <c r="A7322" t="str">
        <f>IF(C7322&amp;G7322&amp;D7322&lt;&gt;'Funnel setup'!$K$3&amp;'Funnel setup'!$K$4&amp;'Funnel setup'!$K$6,".",IF(A7321=".",1,A7321+1))</f>
        <v>.</v>
      </c>
      <c r="B7322" s="244" t="str">
        <f t="shared" si="114"/>
        <v/>
      </c>
    </row>
    <row r="7323" spans="1:2" x14ac:dyDescent="0.2">
      <c r="A7323" t="str">
        <f>IF(C7323&amp;G7323&amp;D7323&lt;&gt;'Funnel setup'!$K$3&amp;'Funnel setup'!$K$4&amp;'Funnel setup'!$K$6,".",IF(A7322=".",1,A7322+1))</f>
        <v>.</v>
      </c>
      <c r="B7323" s="244" t="str">
        <f t="shared" si="114"/>
        <v/>
      </c>
    </row>
    <row r="7324" spans="1:2" x14ac:dyDescent="0.2">
      <c r="A7324" t="str">
        <f>IF(C7324&amp;G7324&amp;D7324&lt;&gt;'Funnel setup'!$K$3&amp;'Funnel setup'!$K$4&amp;'Funnel setup'!$K$6,".",IF(A7323=".",1,A7323+1))</f>
        <v>.</v>
      </c>
      <c r="B7324" s="244" t="str">
        <f t="shared" si="114"/>
        <v/>
      </c>
    </row>
    <row r="7325" spans="1:2" x14ac:dyDescent="0.2">
      <c r="A7325" t="str">
        <f>IF(C7325&amp;G7325&amp;D7325&lt;&gt;'Funnel setup'!$K$3&amp;'Funnel setup'!$K$4&amp;'Funnel setup'!$K$6,".",IF(A7324=".",1,A7324+1))</f>
        <v>.</v>
      </c>
      <c r="B7325" s="244" t="str">
        <f t="shared" si="114"/>
        <v/>
      </c>
    </row>
    <row r="7326" spans="1:2" x14ac:dyDescent="0.2">
      <c r="A7326" t="str">
        <f>IF(C7326&amp;G7326&amp;D7326&lt;&gt;'Funnel setup'!$K$3&amp;'Funnel setup'!$K$4&amp;'Funnel setup'!$K$6,".",IF(A7325=".",1,A7325+1))</f>
        <v>.</v>
      </c>
      <c r="B7326" s="244" t="str">
        <f t="shared" si="114"/>
        <v/>
      </c>
    </row>
    <row r="7327" spans="1:2" x14ac:dyDescent="0.2">
      <c r="A7327" t="str">
        <f>IF(C7327&amp;G7327&amp;D7327&lt;&gt;'Funnel setup'!$K$3&amp;'Funnel setup'!$K$4&amp;'Funnel setup'!$K$6,".",IF(A7326=".",1,A7326+1))</f>
        <v>.</v>
      </c>
      <c r="B7327" s="244" t="str">
        <f t="shared" si="114"/>
        <v/>
      </c>
    </row>
    <row r="7328" spans="1:2" x14ac:dyDescent="0.2">
      <c r="A7328" t="str">
        <f>IF(C7328&amp;G7328&amp;D7328&lt;&gt;'Funnel setup'!$K$3&amp;'Funnel setup'!$K$4&amp;'Funnel setup'!$K$6,".",IF(A7327=".",1,A7327+1))</f>
        <v>.</v>
      </c>
      <c r="B7328" s="244" t="str">
        <f t="shared" si="114"/>
        <v/>
      </c>
    </row>
    <row r="7329" spans="1:2" x14ac:dyDescent="0.2">
      <c r="A7329" t="str">
        <f>IF(C7329&amp;G7329&amp;D7329&lt;&gt;'Funnel setup'!$K$3&amp;'Funnel setup'!$K$4&amp;'Funnel setup'!$K$6,".",IF(A7328=".",1,A7328+1))</f>
        <v>.</v>
      </c>
      <c r="B7329" s="244" t="str">
        <f t="shared" si="114"/>
        <v/>
      </c>
    </row>
    <row r="7330" spans="1:2" x14ac:dyDescent="0.2">
      <c r="A7330" t="str">
        <f>IF(C7330&amp;G7330&amp;D7330&lt;&gt;'Funnel setup'!$K$3&amp;'Funnel setup'!$K$4&amp;'Funnel setup'!$K$6,".",IF(A7329=".",1,A7329+1))</f>
        <v>.</v>
      </c>
      <c r="B7330" s="244" t="str">
        <f t="shared" si="114"/>
        <v/>
      </c>
    </row>
    <row r="7331" spans="1:2" x14ac:dyDescent="0.2">
      <c r="A7331" t="str">
        <f>IF(C7331&amp;G7331&amp;D7331&lt;&gt;'Funnel setup'!$K$3&amp;'Funnel setup'!$K$4&amp;'Funnel setup'!$K$6,".",IF(A7330=".",1,A7330+1))</f>
        <v>.</v>
      </c>
      <c r="B7331" s="244" t="str">
        <f t="shared" si="114"/>
        <v/>
      </c>
    </row>
    <row r="7332" spans="1:2" x14ac:dyDescent="0.2">
      <c r="A7332" t="str">
        <f>IF(C7332&amp;G7332&amp;D7332&lt;&gt;'Funnel setup'!$K$3&amp;'Funnel setup'!$K$4&amp;'Funnel setup'!$K$6,".",IF(A7331=".",1,A7331+1))</f>
        <v>.</v>
      </c>
      <c r="B7332" s="244" t="str">
        <f t="shared" si="114"/>
        <v/>
      </c>
    </row>
    <row r="7333" spans="1:2" x14ac:dyDescent="0.2">
      <c r="A7333" t="str">
        <f>IF(C7333&amp;G7333&amp;D7333&lt;&gt;'Funnel setup'!$K$3&amp;'Funnel setup'!$K$4&amp;'Funnel setup'!$K$6,".",IF(A7332=".",1,A7332+1))</f>
        <v>.</v>
      </c>
      <c r="B7333" s="244" t="str">
        <f t="shared" si="114"/>
        <v/>
      </c>
    </row>
    <row r="7334" spans="1:2" x14ac:dyDescent="0.2">
      <c r="A7334" t="str">
        <f>IF(C7334&amp;G7334&amp;D7334&lt;&gt;'Funnel setup'!$K$3&amp;'Funnel setup'!$K$4&amp;'Funnel setup'!$K$6,".",IF(A7333=".",1,A7333+1))</f>
        <v>.</v>
      </c>
      <c r="B7334" s="244" t="str">
        <f t="shared" si="114"/>
        <v/>
      </c>
    </row>
    <row r="7335" spans="1:2" x14ac:dyDescent="0.2">
      <c r="A7335" t="str">
        <f>IF(C7335&amp;G7335&amp;D7335&lt;&gt;'Funnel setup'!$K$3&amp;'Funnel setup'!$K$4&amp;'Funnel setup'!$K$6,".",IF(A7334=".",1,A7334+1))</f>
        <v>.</v>
      </c>
      <c r="B7335" s="244" t="str">
        <f t="shared" si="114"/>
        <v/>
      </c>
    </row>
    <row r="7336" spans="1:2" x14ac:dyDescent="0.2">
      <c r="A7336" t="str">
        <f>IF(C7336&amp;G7336&amp;D7336&lt;&gt;'Funnel setup'!$K$3&amp;'Funnel setup'!$K$4&amp;'Funnel setup'!$K$6,".",IF(A7335=".",1,A7335+1))</f>
        <v>.</v>
      </c>
      <c r="B7336" s="244" t="str">
        <f t="shared" si="114"/>
        <v/>
      </c>
    </row>
    <row r="7337" spans="1:2" x14ac:dyDescent="0.2">
      <c r="A7337" t="str">
        <f>IF(C7337&amp;G7337&amp;D7337&lt;&gt;'Funnel setup'!$K$3&amp;'Funnel setup'!$K$4&amp;'Funnel setup'!$K$6,".",IF(A7336=".",1,A7336+1))</f>
        <v>.</v>
      </c>
      <c r="B7337" s="244" t="str">
        <f t="shared" si="114"/>
        <v/>
      </c>
    </row>
    <row r="7338" spans="1:2" x14ac:dyDescent="0.2">
      <c r="A7338" t="str">
        <f>IF(C7338&amp;G7338&amp;D7338&lt;&gt;'Funnel setup'!$K$3&amp;'Funnel setup'!$K$4&amp;'Funnel setup'!$K$6,".",IF(A7337=".",1,A7337+1))</f>
        <v>.</v>
      </c>
      <c r="B7338" s="244" t="str">
        <f t="shared" si="114"/>
        <v/>
      </c>
    </row>
    <row r="7339" spans="1:2" x14ac:dyDescent="0.2">
      <c r="A7339" t="str">
        <f>IF(C7339&amp;G7339&amp;D7339&lt;&gt;'Funnel setup'!$K$3&amp;'Funnel setup'!$K$4&amp;'Funnel setup'!$K$6,".",IF(A7338=".",1,A7338+1))</f>
        <v>.</v>
      </c>
      <c r="B7339" s="244" t="str">
        <f t="shared" si="114"/>
        <v/>
      </c>
    </row>
    <row r="7340" spans="1:2" x14ac:dyDescent="0.2">
      <c r="A7340" t="str">
        <f>IF(C7340&amp;G7340&amp;D7340&lt;&gt;'Funnel setup'!$K$3&amp;'Funnel setup'!$K$4&amp;'Funnel setup'!$K$6,".",IF(A7339=".",1,A7339+1))</f>
        <v>.</v>
      </c>
      <c r="B7340" s="244" t="str">
        <f t="shared" si="114"/>
        <v/>
      </c>
    </row>
    <row r="7341" spans="1:2" x14ac:dyDescent="0.2">
      <c r="A7341" t="str">
        <f>IF(C7341&amp;G7341&amp;D7341&lt;&gt;'Funnel setup'!$K$3&amp;'Funnel setup'!$K$4&amp;'Funnel setup'!$K$6,".",IF(A7340=".",1,A7340+1))</f>
        <v>.</v>
      </c>
      <c r="B7341" s="244" t="str">
        <f t="shared" si="114"/>
        <v/>
      </c>
    </row>
    <row r="7342" spans="1:2" x14ac:dyDescent="0.2">
      <c r="A7342" t="str">
        <f>IF(C7342&amp;G7342&amp;D7342&lt;&gt;'Funnel setup'!$K$3&amp;'Funnel setup'!$K$4&amp;'Funnel setup'!$K$6,".",IF(A7341=".",1,A7341+1))</f>
        <v>.</v>
      </c>
      <c r="B7342" s="244" t="str">
        <f t="shared" si="114"/>
        <v/>
      </c>
    </row>
    <row r="7343" spans="1:2" x14ac:dyDescent="0.2">
      <c r="A7343" t="str">
        <f>IF(C7343&amp;G7343&amp;D7343&lt;&gt;'Funnel setup'!$K$3&amp;'Funnel setup'!$K$4&amp;'Funnel setup'!$K$6,".",IF(A7342=".",1,A7342+1))</f>
        <v>.</v>
      </c>
      <c r="B7343" s="244" t="str">
        <f t="shared" si="114"/>
        <v/>
      </c>
    </row>
    <row r="7344" spans="1:2" x14ac:dyDescent="0.2">
      <c r="A7344" t="str">
        <f>IF(C7344&amp;G7344&amp;D7344&lt;&gt;'Funnel setup'!$K$3&amp;'Funnel setup'!$K$4&amp;'Funnel setup'!$K$6,".",IF(A7343=".",1,A7343+1))</f>
        <v>.</v>
      </c>
      <c r="B7344" s="244" t="str">
        <f t="shared" si="114"/>
        <v/>
      </c>
    </row>
    <row r="7345" spans="1:2" x14ac:dyDescent="0.2">
      <c r="A7345" t="str">
        <f>IF(C7345&amp;G7345&amp;D7345&lt;&gt;'Funnel setup'!$K$3&amp;'Funnel setup'!$K$4&amp;'Funnel setup'!$K$6,".",IF(A7344=".",1,A7344+1))</f>
        <v>.</v>
      </c>
      <c r="B7345" s="244" t="str">
        <f t="shared" si="114"/>
        <v/>
      </c>
    </row>
    <row r="7346" spans="1:2" x14ac:dyDescent="0.2">
      <c r="A7346" t="str">
        <f>IF(C7346&amp;G7346&amp;D7346&lt;&gt;'Funnel setup'!$K$3&amp;'Funnel setup'!$K$4&amp;'Funnel setup'!$K$6,".",IF(A7345=".",1,A7345+1))</f>
        <v>.</v>
      </c>
      <c r="B7346" s="244" t="str">
        <f t="shared" si="114"/>
        <v/>
      </c>
    </row>
    <row r="7347" spans="1:2" x14ac:dyDescent="0.2">
      <c r="A7347" t="str">
        <f>IF(C7347&amp;G7347&amp;D7347&lt;&gt;'Funnel setup'!$K$3&amp;'Funnel setup'!$K$4&amp;'Funnel setup'!$K$6,".",IF(A7346=".",1,A7346+1))</f>
        <v>.</v>
      </c>
      <c r="B7347" s="244" t="str">
        <f t="shared" si="114"/>
        <v/>
      </c>
    </row>
    <row r="7348" spans="1:2" x14ac:dyDescent="0.2">
      <c r="A7348" t="str">
        <f>IF(C7348&amp;G7348&amp;D7348&lt;&gt;'Funnel setup'!$K$3&amp;'Funnel setup'!$K$4&amp;'Funnel setup'!$K$6,".",IF(A7347=".",1,A7347+1))</f>
        <v>.</v>
      </c>
      <c r="B7348" s="244" t="str">
        <f t="shared" si="114"/>
        <v/>
      </c>
    </row>
    <row r="7349" spans="1:2" x14ac:dyDescent="0.2">
      <c r="A7349" t="str">
        <f>IF(C7349&amp;G7349&amp;D7349&lt;&gt;'Funnel setup'!$K$3&amp;'Funnel setup'!$K$4&amp;'Funnel setup'!$K$6,".",IF(A7348=".",1,A7348+1))</f>
        <v>.</v>
      </c>
      <c r="B7349" s="244" t="str">
        <f t="shared" si="114"/>
        <v/>
      </c>
    </row>
    <row r="7350" spans="1:2" x14ac:dyDescent="0.2">
      <c r="A7350" t="str">
        <f>IF(C7350&amp;G7350&amp;D7350&lt;&gt;'Funnel setup'!$K$3&amp;'Funnel setup'!$K$4&amp;'Funnel setup'!$K$6,".",IF(A7349=".",1,A7349+1))</f>
        <v>.</v>
      </c>
      <c r="B7350" s="244" t="str">
        <f t="shared" si="114"/>
        <v/>
      </c>
    </row>
    <row r="7351" spans="1:2" x14ac:dyDescent="0.2">
      <c r="A7351" t="str">
        <f>IF(C7351&amp;G7351&amp;D7351&lt;&gt;'Funnel setup'!$K$3&amp;'Funnel setup'!$K$4&amp;'Funnel setup'!$K$6,".",IF(A7350=".",1,A7350+1))</f>
        <v>.</v>
      </c>
      <c r="B7351" s="244" t="str">
        <f t="shared" si="114"/>
        <v/>
      </c>
    </row>
    <row r="7352" spans="1:2" x14ac:dyDescent="0.2">
      <c r="A7352" t="str">
        <f>IF(C7352&amp;G7352&amp;D7352&lt;&gt;'Funnel setup'!$K$3&amp;'Funnel setup'!$K$4&amp;'Funnel setup'!$K$6,".",IF(A7351=".",1,A7351+1))</f>
        <v>.</v>
      </c>
      <c r="B7352" s="244" t="str">
        <f t="shared" si="114"/>
        <v/>
      </c>
    </row>
    <row r="7353" spans="1:2" x14ac:dyDescent="0.2">
      <c r="A7353" t="str">
        <f>IF(C7353&amp;G7353&amp;D7353&lt;&gt;'Funnel setup'!$K$3&amp;'Funnel setup'!$K$4&amp;'Funnel setup'!$K$6,".",IF(A7352=".",1,A7352+1))</f>
        <v>.</v>
      </c>
      <c r="B7353" s="244" t="str">
        <f t="shared" si="114"/>
        <v/>
      </c>
    </row>
    <row r="7354" spans="1:2" x14ac:dyDescent="0.2">
      <c r="A7354" t="str">
        <f>IF(C7354&amp;G7354&amp;D7354&lt;&gt;'Funnel setup'!$K$3&amp;'Funnel setup'!$K$4&amp;'Funnel setup'!$K$6,".",IF(A7353=".",1,A7353+1))</f>
        <v>.</v>
      </c>
      <c r="B7354" s="244" t="str">
        <f t="shared" si="114"/>
        <v/>
      </c>
    </row>
    <row r="7355" spans="1:2" x14ac:dyDescent="0.2">
      <c r="A7355" t="str">
        <f>IF(C7355&amp;G7355&amp;D7355&lt;&gt;'Funnel setup'!$K$3&amp;'Funnel setup'!$K$4&amp;'Funnel setup'!$K$6,".",IF(A7354=".",1,A7354+1))</f>
        <v>.</v>
      </c>
      <c r="B7355" s="244" t="str">
        <f t="shared" si="114"/>
        <v/>
      </c>
    </row>
    <row r="7356" spans="1:2" x14ac:dyDescent="0.2">
      <c r="A7356" t="str">
        <f>IF(C7356&amp;G7356&amp;D7356&lt;&gt;'Funnel setup'!$K$3&amp;'Funnel setup'!$K$4&amp;'Funnel setup'!$K$6,".",IF(A7355=".",1,A7355+1))</f>
        <v>.</v>
      </c>
      <c r="B7356" s="244" t="str">
        <f t="shared" si="114"/>
        <v/>
      </c>
    </row>
    <row r="7357" spans="1:2" x14ac:dyDescent="0.2">
      <c r="A7357" t="str">
        <f>IF(C7357&amp;G7357&amp;D7357&lt;&gt;'Funnel setup'!$K$3&amp;'Funnel setup'!$K$4&amp;'Funnel setup'!$K$6,".",IF(A7356=".",1,A7356+1))</f>
        <v>.</v>
      </c>
      <c r="B7357" s="244" t="str">
        <f t="shared" si="114"/>
        <v/>
      </c>
    </row>
    <row r="7358" spans="1:2" x14ac:dyDescent="0.2">
      <c r="A7358" t="str">
        <f>IF(C7358&amp;G7358&amp;D7358&lt;&gt;'Funnel setup'!$K$3&amp;'Funnel setup'!$K$4&amp;'Funnel setup'!$K$6,".",IF(A7357=".",1,A7357+1))</f>
        <v>.</v>
      </c>
      <c r="B7358" s="244" t="str">
        <f t="shared" si="114"/>
        <v/>
      </c>
    </row>
    <row r="7359" spans="1:2" x14ac:dyDescent="0.2">
      <c r="A7359" t="str">
        <f>IF(C7359&amp;G7359&amp;D7359&lt;&gt;'Funnel setup'!$K$3&amp;'Funnel setup'!$K$4&amp;'Funnel setup'!$K$6,".",IF(A7358=".",1,A7358+1))</f>
        <v>.</v>
      </c>
      <c r="B7359" s="244" t="str">
        <f t="shared" si="114"/>
        <v/>
      </c>
    </row>
    <row r="7360" spans="1:2" x14ac:dyDescent="0.2">
      <c r="A7360" t="str">
        <f>IF(C7360&amp;G7360&amp;D7360&lt;&gt;'Funnel setup'!$K$3&amp;'Funnel setup'!$K$4&amp;'Funnel setup'!$K$6,".",IF(A7359=".",1,A7359+1))</f>
        <v>.</v>
      </c>
      <c r="B7360" s="244" t="str">
        <f t="shared" si="114"/>
        <v/>
      </c>
    </row>
    <row r="7361" spans="1:2" x14ac:dyDescent="0.2">
      <c r="A7361" t="str">
        <f>IF(C7361&amp;G7361&amp;D7361&lt;&gt;'Funnel setup'!$K$3&amp;'Funnel setup'!$K$4&amp;'Funnel setup'!$K$6,".",IF(A7360=".",1,A7360+1))</f>
        <v>.</v>
      </c>
      <c r="B7361" s="244" t="str">
        <f t="shared" si="114"/>
        <v/>
      </c>
    </row>
    <row r="7362" spans="1:2" x14ac:dyDescent="0.2">
      <c r="A7362" t="str">
        <f>IF(C7362&amp;G7362&amp;D7362&lt;&gt;'Funnel setup'!$K$3&amp;'Funnel setup'!$K$4&amp;'Funnel setup'!$K$6,".",IF(A7361=".",1,A7361+1))</f>
        <v>.</v>
      </c>
      <c r="B7362" s="244" t="str">
        <f t="shared" ref="B7362:B7425" si="115">C7362&amp;D7362&amp;F7362&amp;G7362</f>
        <v/>
      </c>
    </row>
    <row r="7363" spans="1:2" x14ac:dyDescent="0.2">
      <c r="A7363" t="str">
        <f>IF(C7363&amp;G7363&amp;D7363&lt;&gt;'Funnel setup'!$K$3&amp;'Funnel setup'!$K$4&amp;'Funnel setup'!$K$6,".",IF(A7362=".",1,A7362+1))</f>
        <v>.</v>
      </c>
      <c r="B7363" s="244" t="str">
        <f t="shared" si="115"/>
        <v/>
      </c>
    </row>
    <row r="7364" spans="1:2" x14ac:dyDescent="0.2">
      <c r="A7364" t="str">
        <f>IF(C7364&amp;G7364&amp;D7364&lt;&gt;'Funnel setup'!$K$3&amp;'Funnel setup'!$K$4&amp;'Funnel setup'!$K$6,".",IF(A7363=".",1,A7363+1))</f>
        <v>.</v>
      </c>
      <c r="B7364" s="244" t="str">
        <f t="shared" si="115"/>
        <v/>
      </c>
    </row>
    <row r="7365" spans="1:2" x14ac:dyDescent="0.2">
      <c r="A7365" t="str">
        <f>IF(C7365&amp;G7365&amp;D7365&lt;&gt;'Funnel setup'!$K$3&amp;'Funnel setup'!$K$4&amp;'Funnel setup'!$K$6,".",IF(A7364=".",1,A7364+1))</f>
        <v>.</v>
      </c>
      <c r="B7365" s="244" t="str">
        <f t="shared" si="115"/>
        <v/>
      </c>
    </row>
    <row r="7366" spans="1:2" x14ac:dyDescent="0.2">
      <c r="A7366" t="str">
        <f>IF(C7366&amp;G7366&amp;D7366&lt;&gt;'Funnel setup'!$K$3&amp;'Funnel setup'!$K$4&amp;'Funnel setup'!$K$6,".",IF(A7365=".",1,A7365+1))</f>
        <v>.</v>
      </c>
      <c r="B7366" s="244" t="str">
        <f t="shared" si="115"/>
        <v/>
      </c>
    </row>
    <row r="7367" spans="1:2" x14ac:dyDescent="0.2">
      <c r="A7367" t="str">
        <f>IF(C7367&amp;G7367&amp;D7367&lt;&gt;'Funnel setup'!$K$3&amp;'Funnel setup'!$K$4&amp;'Funnel setup'!$K$6,".",IF(A7366=".",1,A7366+1))</f>
        <v>.</v>
      </c>
      <c r="B7367" s="244" t="str">
        <f t="shared" si="115"/>
        <v/>
      </c>
    </row>
    <row r="7368" spans="1:2" x14ac:dyDescent="0.2">
      <c r="A7368" t="str">
        <f>IF(C7368&amp;G7368&amp;D7368&lt;&gt;'Funnel setup'!$K$3&amp;'Funnel setup'!$K$4&amp;'Funnel setup'!$K$6,".",IF(A7367=".",1,A7367+1))</f>
        <v>.</v>
      </c>
      <c r="B7368" s="244" t="str">
        <f t="shared" si="115"/>
        <v/>
      </c>
    </row>
    <row r="7369" spans="1:2" x14ac:dyDescent="0.2">
      <c r="A7369" t="str">
        <f>IF(C7369&amp;G7369&amp;D7369&lt;&gt;'Funnel setup'!$K$3&amp;'Funnel setup'!$K$4&amp;'Funnel setup'!$K$6,".",IF(A7368=".",1,A7368+1))</f>
        <v>.</v>
      </c>
      <c r="B7369" s="244" t="str">
        <f t="shared" si="115"/>
        <v/>
      </c>
    </row>
    <row r="7370" spans="1:2" x14ac:dyDescent="0.2">
      <c r="A7370" t="str">
        <f>IF(C7370&amp;G7370&amp;D7370&lt;&gt;'Funnel setup'!$K$3&amp;'Funnel setup'!$K$4&amp;'Funnel setup'!$K$6,".",IF(A7369=".",1,A7369+1))</f>
        <v>.</v>
      </c>
      <c r="B7370" s="244" t="str">
        <f t="shared" si="115"/>
        <v/>
      </c>
    </row>
    <row r="7371" spans="1:2" x14ac:dyDescent="0.2">
      <c r="A7371" t="str">
        <f>IF(C7371&amp;G7371&amp;D7371&lt;&gt;'Funnel setup'!$K$3&amp;'Funnel setup'!$K$4&amp;'Funnel setup'!$K$6,".",IF(A7370=".",1,A7370+1))</f>
        <v>.</v>
      </c>
      <c r="B7371" s="244" t="str">
        <f t="shared" si="115"/>
        <v/>
      </c>
    </row>
    <row r="7372" spans="1:2" x14ac:dyDescent="0.2">
      <c r="A7372" t="str">
        <f>IF(C7372&amp;G7372&amp;D7372&lt;&gt;'Funnel setup'!$K$3&amp;'Funnel setup'!$K$4&amp;'Funnel setup'!$K$6,".",IF(A7371=".",1,A7371+1))</f>
        <v>.</v>
      </c>
      <c r="B7372" s="244" t="str">
        <f t="shared" si="115"/>
        <v/>
      </c>
    </row>
    <row r="7373" spans="1:2" x14ac:dyDescent="0.2">
      <c r="A7373" t="str">
        <f>IF(C7373&amp;G7373&amp;D7373&lt;&gt;'Funnel setup'!$K$3&amp;'Funnel setup'!$K$4&amp;'Funnel setup'!$K$6,".",IF(A7372=".",1,A7372+1))</f>
        <v>.</v>
      </c>
      <c r="B7373" s="244" t="str">
        <f t="shared" si="115"/>
        <v/>
      </c>
    </row>
    <row r="7374" spans="1:2" x14ac:dyDescent="0.2">
      <c r="A7374" t="str">
        <f>IF(C7374&amp;G7374&amp;D7374&lt;&gt;'Funnel setup'!$K$3&amp;'Funnel setup'!$K$4&amp;'Funnel setup'!$K$6,".",IF(A7373=".",1,A7373+1))</f>
        <v>.</v>
      </c>
      <c r="B7374" s="244" t="str">
        <f t="shared" si="115"/>
        <v/>
      </c>
    </row>
    <row r="7375" spans="1:2" x14ac:dyDescent="0.2">
      <c r="A7375" t="str">
        <f>IF(C7375&amp;G7375&amp;D7375&lt;&gt;'Funnel setup'!$K$3&amp;'Funnel setup'!$K$4&amp;'Funnel setup'!$K$6,".",IF(A7374=".",1,A7374+1))</f>
        <v>.</v>
      </c>
      <c r="B7375" s="244" t="str">
        <f t="shared" si="115"/>
        <v/>
      </c>
    </row>
    <row r="7376" spans="1:2" x14ac:dyDescent="0.2">
      <c r="A7376" t="str">
        <f>IF(C7376&amp;G7376&amp;D7376&lt;&gt;'Funnel setup'!$K$3&amp;'Funnel setup'!$K$4&amp;'Funnel setup'!$K$6,".",IF(A7375=".",1,A7375+1))</f>
        <v>.</v>
      </c>
      <c r="B7376" s="244" t="str">
        <f t="shared" si="115"/>
        <v/>
      </c>
    </row>
    <row r="7377" spans="1:2" x14ac:dyDescent="0.2">
      <c r="A7377" t="str">
        <f>IF(C7377&amp;G7377&amp;D7377&lt;&gt;'Funnel setup'!$K$3&amp;'Funnel setup'!$K$4&amp;'Funnel setup'!$K$6,".",IF(A7376=".",1,A7376+1))</f>
        <v>.</v>
      </c>
      <c r="B7377" s="244" t="str">
        <f t="shared" si="115"/>
        <v/>
      </c>
    </row>
    <row r="7378" spans="1:2" x14ac:dyDescent="0.2">
      <c r="A7378" t="str">
        <f>IF(C7378&amp;G7378&amp;D7378&lt;&gt;'Funnel setup'!$K$3&amp;'Funnel setup'!$K$4&amp;'Funnel setup'!$K$6,".",IF(A7377=".",1,A7377+1))</f>
        <v>.</v>
      </c>
      <c r="B7378" s="244" t="str">
        <f t="shared" si="115"/>
        <v/>
      </c>
    </row>
    <row r="7379" spans="1:2" x14ac:dyDescent="0.2">
      <c r="A7379" t="str">
        <f>IF(C7379&amp;G7379&amp;D7379&lt;&gt;'Funnel setup'!$K$3&amp;'Funnel setup'!$K$4&amp;'Funnel setup'!$K$6,".",IF(A7378=".",1,A7378+1))</f>
        <v>.</v>
      </c>
      <c r="B7379" s="244" t="str">
        <f t="shared" si="115"/>
        <v/>
      </c>
    </row>
    <row r="7380" spans="1:2" x14ac:dyDescent="0.2">
      <c r="A7380" t="str">
        <f>IF(C7380&amp;G7380&amp;D7380&lt;&gt;'Funnel setup'!$K$3&amp;'Funnel setup'!$K$4&amp;'Funnel setup'!$K$6,".",IF(A7379=".",1,A7379+1))</f>
        <v>.</v>
      </c>
      <c r="B7380" s="244" t="str">
        <f t="shared" si="115"/>
        <v/>
      </c>
    </row>
    <row r="7381" spans="1:2" x14ac:dyDescent="0.2">
      <c r="A7381" t="str">
        <f>IF(C7381&amp;G7381&amp;D7381&lt;&gt;'Funnel setup'!$K$3&amp;'Funnel setup'!$K$4&amp;'Funnel setup'!$K$6,".",IF(A7380=".",1,A7380+1))</f>
        <v>.</v>
      </c>
      <c r="B7381" s="244" t="str">
        <f t="shared" si="115"/>
        <v/>
      </c>
    </row>
    <row r="7382" spans="1:2" x14ac:dyDescent="0.2">
      <c r="A7382" t="str">
        <f>IF(C7382&amp;G7382&amp;D7382&lt;&gt;'Funnel setup'!$K$3&amp;'Funnel setup'!$K$4&amp;'Funnel setup'!$K$6,".",IF(A7381=".",1,A7381+1))</f>
        <v>.</v>
      </c>
      <c r="B7382" s="244" t="str">
        <f t="shared" si="115"/>
        <v/>
      </c>
    </row>
    <row r="7383" spans="1:2" x14ac:dyDescent="0.2">
      <c r="A7383" t="str">
        <f>IF(C7383&amp;G7383&amp;D7383&lt;&gt;'Funnel setup'!$K$3&amp;'Funnel setup'!$K$4&amp;'Funnel setup'!$K$6,".",IF(A7382=".",1,A7382+1))</f>
        <v>.</v>
      </c>
      <c r="B7383" s="244" t="str">
        <f t="shared" si="115"/>
        <v/>
      </c>
    </row>
    <row r="7384" spans="1:2" x14ac:dyDescent="0.2">
      <c r="A7384" t="str">
        <f>IF(C7384&amp;G7384&amp;D7384&lt;&gt;'Funnel setup'!$K$3&amp;'Funnel setup'!$K$4&amp;'Funnel setup'!$K$6,".",IF(A7383=".",1,A7383+1))</f>
        <v>.</v>
      </c>
      <c r="B7384" s="244" t="str">
        <f t="shared" si="115"/>
        <v/>
      </c>
    </row>
    <row r="7385" spans="1:2" x14ac:dyDescent="0.2">
      <c r="A7385" t="str">
        <f>IF(C7385&amp;G7385&amp;D7385&lt;&gt;'Funnel setup'!$K$3&amp;'Funnel setup'!$K$4&amp;'Funnel setup'!$K$6,".",IF(A7384=".",1,A7384+1))</f>
        <v>.</v>
      </c>
      <c r="B7385" s="244" t="str">
        <f t="shared" si="115"/>
        <v/>
      </c>
    </row>
    <row r="7386" spans="1:2" x14ac:dyDescent="0.2">
      <c r="A7386" t="str">
        <f>IF(C7386&amp;G7386&amp;D7386&lt;&gt;'Funnel setup'!$K$3&amp;'Funnel setup'!$K$4&amp;'Funnel setup'!$K$6,".",IF(A7385=".",1,A7385+1))</f>
        <v>.</v>
      </c>
      <c r="B7386" s="244" t="str">
        <f t="shared" si="115"/>
        <v/>
      </c>
    </row>
    <row r="7387" spans="1:2" x14ac:dyDescent="0.2">
      <c r="A7387" t="str">
        <f>IF(C7387&amp;G7387&amp;D7387&lt;&gt;'Funnel setup'!$K$3&amp;'Funnel setup'!$K$4&amp;'Funnel setup'!$K$6,".",IF(A7386=".",1,A7386+1))</f>
        <v>.</v>
      </c>
      <c r="B7387" s="244" t="str">
        <f t="shared" si="115"/>
        <v/>
      </c>
    </row>
    <row r="7388" spans="1:2" x14ac:dyDescent="0.2">
      <c r="A7388" t="str">
        <f>IF(C7388&amp;G7388&amp;D7388&lt;&gt;'Funnel setup'!$K$3&amp;'Funnel setup'!$K$4&amp;'Funnel setup'!$K$6,".",IF(A7387=".",1,A7387+1))</f>
        <v>.</v>
      </c>
      <c r="B7388" s="244" t="str">
        <f t="shared" si="115"/>
        <v/>
      </c>
    </row>
    <row r="7389" spans="1:2" x14ac:dyDescent="0.2">
      <c r="A7389" t="str">
        <f>IF(C7389&amp;G7389&amp;D7389&lt;&gt;'Funnel setup'!$K$3&amp;'Funnel setup'!$K$4&amp;'Funnel setup'!$K$6,".",IF(A7388=".",1,A7388+1))</f>
        <v>.</v>
      </c>
      <c r="B7389" s="244" t="str">
        <f t="shared" si="115"/>
        <v/>
      </c>
    </row>
    <row r="7390" spans="1:2" x14ac:dyDescent="0.2">
      <c r="A7390" t="str">
        <f>IF(C7390&amp;G7390&amp;D7390&lt;&gt;'Funnel setup'!$K$3&amp;'Funnel setup'!$K$4&amp;'Funnel setup'!$K$6,".",IF(A7389=".",1,A7389+1))</f>
        <v>.</v>
      </c>
      <c r="B7390" s="244" t="str">
        <f t="shared" si="115"/>
        <v/>
      </c>
    </row>
    <row r="7391" spans="1:2" x14ac:dyDescent="0.2">
      <c r="A7391" t="str">
        <f>IF(C7391&amp;G7391&amp;D7391&lt;&gt;'Funnel setup'!$K$3&amp;'Funnel setup'!$K$4&amp;'Funnel setup'!$K$6,".",IF(A7390=".",1,A7390+1))</f>
        <v>.</v>
      </c>
      <c r="B7391" s="244" t="str">
        <f t="shared" si="115"/>
        <v/>
      </c>
    </row>
    <row r="7392" spans="1:2" x14ac:dyDescent="0.2">
      <c r="A7392" t="str">
        <f>IF(C7392&amp;G7392&amp;D7392&lt;&gt;'Funnel setup'!$K$3&amp;'Funnel setup'!$K$4&amp;'Funnel setup'!$K$6,".",IF(A7391=".",1,A7391+1))</f>
        <v>.</v>
      </c>
      <c r="B7392" s="244" t="str">
        <f t="shared" si="115"/>
        <v/>
      </c>
    </row>
    <row r="7393" spans="1:2" x14ac:dyDescent="0.2">
      <c r="A7393" t="str">
        <f>IF(C7393&amp;G7393&amp;D7393&lt;&gt;'Funnel setup'!$K$3&amp;'Funnel setup'!$K$4&amp;'Funnel setup'!$K$6,".",IF(A7392=".",1,A7392+1))</f>
        <v>.</v>
      </c>
      <c r="B7393" s="244" t="str">
        <f t="shared" si="115"/>
        <v/>
      </c>
    </row>
    <row r="7394" spans="1:2" x14ac:dyDescent="0.2">
      <c r="A7394" t="str">
        <f>IF(C7394&amp;G7394&amp;D7394&lt;&gt;'Funnel setup'!$K$3&amp;'Funnel setup'!$K$4&amp;'Funnel setup'!$K$6,".",IF(A7393=".",1,A7393+1))</f>
        <v>.</v>
      </c>
      <c r="B7394" s="244" t="str">
        <f t="shared" si="115"/>
        <v/>
      </c>
    </row>
    <row r="7395" spans="1:2" x14ac:dyDescent="0.2">
      <c r="A7395" t="str">
        <f>IF(C7395&amp;G7395&amp;D7395&lt;&gt;'Funnel setup'!$K$3&amp;'Funnel setup'!$K$4&amp;'Funnel setup'!$K$6,".",IF(A7394=".",1,A7394+1))</f>
        <v>.</v>
      </c>
      <c r="B7395" s="244" t="str">
        <f t="shared" si="115"/>
        <v/>
      </c>
    </row>
    <row r="7396" spans="1:2" x14ac:dyDescent="0.2">
      <c r="A7396" t="str">
        <f>IF(C7396&amp;G7396&amp;D7396&lt;&gt;'Funnel setup'!$K$3&amp;'Funnel setup'!$K$4&amp;'Funnel setup'!$K$6,".",IF(A7395=".",1,A7395+1))</f>
        <v>.</v>
      </c>
      <c r="B7396" s="244" t="str">
        <f t="shared" si="115"/>
        <v/>
      </c>
    </row>
    <row r="7397" spans="1:2" x14ac:dyDescent="0.2">
      <c r="A7397" t="str">
        <f>IF(C7397&amp;G7397&amp;D7397&lt;&gt;'Funnel setup'!$K$3&amp;'Funnel setup'!$K$4&amp;'Funnel setup'!$K$6,".",IF(A7396=".",1,A7396+1))</f>
        <v>.</v>
      </c>
      <c r="B7397" s="244" t="str">
        <f t="shared" si="115"/>
        <v/>
      </c>
    </row>
    <row r="7398" spans="1:2" x14ac:dyDescent="0.2">
      <c r="A7398" t="str">
        <f>IF(C7398&amp;G7398&amp;D7398&lt;&gt;'Funnel setup'!$K$3&amp;'Funnel setup'!$K$4&amp;'Funnel setup'!$K$6,".",IF(A7397=".",1,A7397+1))</f>
        <v>.</v>
      </c>
      <c r="B7398" s="244" t="str">
        <f t="shared" si="115"/>
        <v/>
      </c>
    </row>
    <row r="7399" spans="1:2" x14ac:dyDescent="0.2">
      <c r="A7399" t="str">
        <f>IF(C7399&amp;G7399&amp;D7399&lt;&gt;'Funnel setup'!$K$3&amp;'Funnel setup'!$K$4&amp;'Funnel setup'!$K$6,".",IF(A7398=".",1,A7398+1))</f>
        <v>.</v>
      </c>
      <c r="B7399" s="244" t="str">
        <f t="shared" si="115"/>
        <v/>
      </c>
    </row>
    <row r="7400" spans="1:2" x14ac:dyDescent="0.2">
      <c r="A7400" t="str">
        <f>IF(C7400&amp;G7400&amp;D7400&lt;&gt;'Funnel setup'!$K$3&amp;'Funnel setup'!$K$4&amp;'Funnel setup'!$K$6,".",IF(A7399=".",1,A7399+1))</f>
        <v>.</v>
      </c>
      <c r="B7400" s="244" t="str">
        <f t="shared" si="115"/>
        <v/>
      </c>
    </row>
    <row r="7401" spans="1:2" x14ac:dyDescent="0.2">
      <c r="A7401" t="str">
        <f>IF(C7401&amp;G7401&amp;D7401&lt;&gt;'Funnel setup'!$K$3&amp;'Funnel setup'!$K$4&amp;'Funnel setup'!$K$6,".",IF(A7400=".",1,A7400+1))</f>
        <v>.</v>
      </c>
      <c r="B7401" s="244" t="str">
        <f t="shared" si="115"/>
        <v/>
      </c>
    </row>
    <row r="7402" spans="1:2" x14ac:dyDescent="0.2">
      <c r="A7402" t="str">
        <f>IF(C7402&amp;G7402&amp;D7402&lt;&gt;'Funnel setup'!$K$3&amp;'Funnel setup'!$K$4&amp;'Funnel setup'!$K$6,".",IF(A7401=".",1,A7401+1))</f>
        <v>.</v>
      </c>
      <c r="B7402" s="244" t="str">
        <f t="shared" si="115"/>
        <v/>
      </c>
    </row>
    <row r="7403" spans="1:2" x14ac:dyDescent="0.2">
      <c r="A7403" t="str">
        <f>IF(C7403&amp;G7403&amp;D7403&lt;&gt;'Funnel setup'!$K$3&amp;'Funnel setup'!$K$4&amp;'Funnel setup'!$K$6,".",IF(A7402=".",1,A7402+1))</f>
        <v>.</v>
      </c>
      <c r="B7403" s="244" t="str">
        <f t="shared" si="115"/>
        <v/>
      </c>
    </row>
    <row r="7404" spans="1:2" x14ac:dyDescent="0.2">
      <c r="A7404" t="str">
        <f>IF(C7404&amp;G7404&amp;D7404&lt;&gt;'Funnel setup'!$K$3&amp;'Funnel setup'!$K$4&amp;'Funnel setup'!$K$6,".",IF(A7403=".",1,A7403+1))</f>
        <v>.</v>
      </c>
      <c r="B7404" s="244" t="str">
        <f t="shared" si="115"/>
        <v/>
      </c>
    </row>
    <row r="7405" spans="1:2" x14ac:dyDescent="0.2">
      <c r="A7405" t="str">
        <f>IF(C7405&amp;G7405&amp;D7405&lt;&gt;'Funnel setup'!$K$3&amp;'Funnel setup'!$K$4&amp;'Funnel setup'!$K$6,".",IF(A7404=".",1,A7404+1))</f>
        <v>.</v>
      </c>
      <c r="B7405" s="244" t="str">
        <f t="shared" si="115"/>
        <v/>
      </c>
    </row>
    <row r="7406" spans="1:2" x14ac:dyDescent="0.2">
      <c r="A7406" t="str">
        <f>IF(C7406&amp;G7406&amp;D7406&lt;&gt;'Funnel setup'!$K$3&amp;'Funnel setup'!$K$4&amp;'Funnel setup'!$K$6,".",IF(A7405=".",1,A7405+1))</f>
        <v>.</v>
      </c>
      <c r="B7406" s="244" t="str">
        <f t="shared" si="115"/>
        <v/>
      </c>
    </row>
    <row r="7407" spans="1:2" x14ac:dyDescent="0.2">
      <c r="A7407" t="str">
        <f>IF(C7407&amp;G7407&amp;D7407&lt;&gt;'Funnel setup'!$K$3&amp;'Funnel setup'!$K$4&amp;'Funnel setup'!$K$6,".",IF(A7406=".",1,A7406+1))</f>
        <v>.</v>
      </c>
      <c r="B7407" s="244" t="str">
        <f t="shared" si="115"/>
        <v/>
      </c>
    </row>
    <row r="7408" spans="1:2" x14ac:dyDescent="0.2">
      <c r="A7408" t="str">
        <f>IF(C7408&amp;G7408&amp;D7408&lt;&gt;'Funnel setup'!$K$3&amp;'Funnel setup'!$K$4&amp;'Funnel setup'!$K$6,".",IF(A7407=".",1,A7407+1))</f>
        <v>.</v>
      </c>
      <c r="B7408" s="244" t="str">
        <f t="shared" si="115"/>
        <v/>
      </c>
    </row>
    <row r="7409" spans="1:2" x14ac:dyDescent="0.2">
      <c r="A7409" t="str">
        <f>IF(C7409&amp;G7409&amp;D7409&lt;&gt;'Funnel setup'!$K$3&amp;'Funnel setup'!$K$4&amp;'Funnel setup'!$K$6,".",IF(A7408=".",1,A7408+1))</f>
        <v>.</v>
      </c>
      <c r="B7409" s="244" t="str">
        <f t="shared" si="115"/>
        <v/>
      </c>
    </row>
    <row r="7410" spans="1:2" x14ac:dyDescent="0.2">
      <c r="A7410" t="str">
        <f>IF(C7410&amp;G7410&amp;D7410&lt;&gt;'Funnel setup'!$K$3&amp;'Funnel setup'!$K$4&amp;'Funnel setup'!$K$6,".",IF(A7409=".",1,A7409+1))</f>
        <v>.</v>
      </c>
      <c r="B7410" s="244" t="str">
        <f t="shared" si="115"/>
        <v/>
      </c>
    </row>
    <row r="7411" spans="1:2" x14ac:dyDescent="0.2">
      <c r="A7411" t="str">
        <f>IF(C7411&amp;G7411&amp;D7411&lt;&gt;'Funnel setup'!$K$3&amp;'Funnel setup'!$K$4&amp;'Funnel setup'!$K$6,".",IF(A7410=".",1,A7410+1))</f>
        <v>.</v>
      </c>
      <c r="B7411" s="244" t="str">
        <f t="shared" si="115"/>
        <v/>
      </c>
    </row>
    <row r="7412" spans="1:2" x14ac:dyDescent="0.2">
      <c r="A7412" t="str">
        <f>IF(C7412&amp;G7412&amp;D7412&lt;&gt;'Funnel setup'!$K$3&amp;'Funnel setup'!$K$4&amp;'Funnel setup'!$K$6,".",IF(A7411=".",1,A7411+1))</f>
        <v>.</v>
      </c>
      <c r="B7412" s="244" t="str">
        <f t="shared" si="115"/>
        <v/>
      </c>
    </row>
    <row r="7413" spans="1:2" x14ac:dyDescent="0.2">
      <c r="A7413" t="str">
        <f>IF(C7413&amp;G7413&amp;D7413&lt;&gt;'Funnel setup'!$K$3&amp;'Funnel setup'!$K$4&amp;'Funnel setup'!$K$6,".",IF(A7412=".",1,A7412+1))</f>
        <v>.</v>
      </c>
      <c r="B7413" s="244" t="str">
        <f t="shared" si="115"/>
        <v/>
      </c>
    </row>
    <row r="7414" spans="1:2" x14ac:dyDescent="0.2">
      <c r="A7414" t="str">
        <f>IF(C7414&amp;G7414&amp;D7414&lt;&gt;'Funnel setup'!$K$3&amp;'Funnel setup'!$K$4&amp;'Funnel setup'!$K$6,".",IF(A7413=".",1,A7413+1))</f>
        <v>.</v>
      </c>
      <c r="B7414" s="244" t="str">
        <f t="shared" si="115"/>
        <v/>
      </c>
    </row>
    <row r="7415" spans="1:2" x14ac:dyDescent="0.2">
      <c r="A7415" t="str">
        <f>IF(C7415&amp;G7415&amp;D7415&lt;&gt;'Funnel setup'!$K$3&amp;'Funnel setup'!$K$4&amp;'Funnel setup'!$K$6,".",IF(A7414=".",1,A7414+1))</f>
        <v>.</v>
      </c>
      <c r="B7415" s="244" t="str">
        <f t="shared" si="115"/>
        <v/>
      </c>
    </row>
    <row r="7416" spans="1:2" x14ac:dyDescent="0.2">
      <c r="A7416" t="str">
        <f>IF(C7416&amp;G7416&amp;D7416&lt;&gt;'Funnel setup'!$K$3&amp;'Funnel setup'!$K$4&amp;'Funnel setup'!$K$6,".",IF(A7415=".",1,A7415+1))</f>
        <v>.</v>
      </c>
      <c r="B7416" s="244" t="str">
        <f t="shared" si="115"/>
        <v/>
      </c>
    </row>
    <row r="7417" spans="1:2" x14ac:dyDescent="0.2">
      <c r="A7417" t="str">
        <f>IF(C7417&amp;G7417&amp;D7417&lt;&gt;'Funnel setup'!$K$3&amp;'Funnel setup'!$K$4&amp;'Funnel setup'!$K$6,".",IF(A7416=".",1,A7416+1))</f>
        <v>.</v>
      </c>
      <c r="B7417" s="244" t="str">
        <f t="shared" si="115"/>
        <v/>
      </c>
    </row>
    <row r="7418" spans="1:2" x14ac:dyDescent="0.2">
      <c r="A7418" t="str">
        <f>IF(C7418&amp;G7418&amp;D7418&lt;&gt;'Funnel setup'!$K$3&amp;'Funnel setup'!$K$4&amp;'Funnel setup'!$K$6,".",IF(A7417=".",1,A7417+1))</f>
        <v>.</v>
      </c>
      <c r="B7418" s="244" t="str">
        <f t="shared" si="115"/>
        <v/>
      </c>
    </row>
    <row r="7419" spans="1:2" x14ac:dyDescent="0.2">
      <c r="A7419" t="str">
        <f>IF(C7419&amp;G7419&amp;D7419&lt;&gt;'Funnel setup'!$K$3&amp;'Funnel setup'!$K$4&amp;'Funnel setup'!$K$6,".",IF(A7418=".",1,A7418+1))</f>
        <v>.</v>
      </c>
      <c r="B7419" s="244" t="str">
        <f t="shared" si="115"/>
        <v/>
      </c>
    </row>
    <row r="7420" spans="1:2" x14ac:dyDescent="0.2">
      <c r="A7420" t="str">
        <f>IF(C7420&amp;G7420&amp;D7420&lt;&gt;'Funnel setup'!$K$3&amp;'Funnel setup'!$K$4&amp;'Funnel setup'!$K$6,".",IF(A7419=".",1,A7419+1))</f>
        <v>.</v>
      </c>
      <c r="B7420" s="244" t="str">
        <f t="shared" si="115"/>
        <v/>
      </c>
    </row>
    <row r="7421" spans="1:2" x14ac:dyDescent="0.2">
      <c r="A7421" t="str">
        <f>IF(C7421&amp;G7421&amp;D7421&lt;&gt;'Funnel setup'!$K$3&amp;'Funnel setup'!$K$4&amp;'Funnel setup'!$K$6,".",IF(A7420=".",1,A7420+1))</f>
        <v>.</v>
      </c>
      <c r="B7421" s="244" t="str">
        <f t="shared" si="115"/>
        <v/>
      </c>
    </row>
    <row r="7422" spans="1:2" x14ac:dyDescent="0.2">
      <c r="A7422" t="str">
        <f>IF(C7422&amp;G7422&amp;D7422&lt;&gt;'Funnel setup'!$K$3&amp;'Funnel setup'!$K$4&amp;'Funnel setup'!$K$6,".",IF(A7421=".",1,A7421+1))</f>
        <v>.</v>
      </c>
      <c r="B7422" s="244" t="str">
        <f t="shared" si="115"/>
        <v/>
      </c>
    </row>
    <row r="7423" spans="1:2" x14ac:dyDescent="0.2">
      <c r="A7423" t="str">
        <f>IF(C7423&amp;G7423&amp;D7423&lt;&gt;'Funnel setup'!$K$3&amp;'Funnel setup'!$K$4&amp;'Funnel setup'!$K$6,".",IF(A7422=".",1,A7422+1))</f>
        <v>.</v>
      </c>
      <c r="B7423" s="244" t="str">
        <f t="shared" si="115"/>
        <v/>
      </c>
    </row>
    <row r="7424" spans="1:2" x14ac:dyDescent="0.2">
      <c r="A7424" t="str">
        <f>IF(C7424&amp;G7424&amp;D7424&lt;&gt;'Funnel setup'!$K$3&amp;'Funnel setup'!$K$4&amp;'Funnel setup'!$K$6,".",IF(A7423=".",1,A7423+1))</f>
        <v>.</v>
      </c>
      <c r="B7424" s="244" t="str">
        <f t="shared" si="115"/>
        <v/>
      </c>
    </row>
    <row r="7425" spans="1:2" x14ac:dyDescent="0.2">
      <c r="A7425" t="str">
        <f>IF(C7425&amp;G7425&amp;D7425&lt;&gt;'Funnel setup'!$K$3&amp;'Funnel setup'!$K$4&amp;'Funnel setup'!$K$6,".",IF(A7424=".",1,A7424+1))</f>
        <v>.</v>
      </c>
      <c r="B7425" s="244" t="str">
        <f t="shared" si="115"/>
        <v/>
      </c>
    </row>
    <row r="7426" spans="1:2" x14ac:dyDescent="0.2">
      <c r="A7426" t="str">
        <f>IF(C7426&amp;G7426&amp;D7426&lt;&gt;'Funnel setup'!$K$3&amp;'Funnel setup'!$K$4&amp;'Funnel setup'!$K$6,".",IF(A7425=".",1,A7425+1))</f>
        <v>.</v>
      </c>
      <c r="B7426" s="244" t="str">
        <f t="shared" ref="B7426:B7489" si="116">C7426&amp;D7426&amp;F7426&amp;G7426</f>
        <v/>
      </c>
    </row>
    <row r="7427" spans="1:2" x14ac:dyDescent="0.2">
      <c r="A7427" t="str">
        <f>IF(C7427&amp;G7427&amp;D7427&lt;&gt;'Funnel setup'!$K$3&amp;'Funnel setup'!$K$4&amp;'Funnel setup'!$K$6,".",IF(A7426=".",1,A7426+1))</f>
        <v>.</v>
      </c>
      <c r="B7427" s="244" t="str">
        <f t="shared" si="116"/>
        <v/>
      </c>
    </row>
    <row r="7428" spans="1:2" x14ac:dyDescent="0.2">
      <c r="A7428" t="str">
        <f>IF(C7428&amp;G7428&amp;D7428&lt;&gt;'Funnel setup'!$K$3&amp;'Funnel setup'!$K$4&amp;'Funnel setup'!$K$6,".",IF(A7427=".",1,A7427+1))</f>
        <v>.</v>
      </c>
      <c r="B7428" s="244" t="str">
        <f t="shared" si="116"/>
        <v/>
      </c>
    </row>
    <row r="7429" spans="1:2" x14ac:dyDescent="0.2">
      <c r="A7429" t="str">
        <f>IF(C7429&amp;G7429&amp;D7429&lt;&gt;'Funnel setup'!$K$3&amp;'Funnel setup'!$K$4&amp;'Funnel setup'!$K$6,".",IF(A7428=".",1,A7428+1))</f>
        <v>.</v>
      </c>
      <c r="B7429" s="244" t="str">
        <f t="shared" si="116"/>
        <v/>
      </c>
    </row>
    <row r="7430" spans="1:2" x14ac:dyDescent="0.2">
      <c r="A7430" t="str">
        <f>IF(C7430&amp;G7430&amp;D7430&lt;&gt;'Funnel setup'!$K$3&amp;'Funnel setup'!$K$4&amp;'Funnel setup'!$K$6,".",IF(A7429=".",1,A7429+1))</f>
        <v>.</v>
      </c>
      <c r="B7430" s="244" t="str">
        <f t="shared" si="116"/>
        <v/>
      </c>
    </row>
    <row r="7431" spans="1:2" x14ac:dyDescent="0.2">
      <c r="A7431" t="str">
        <f>IF(C7431&amp;G7431&amp;D7431&lt;&gt;'Funnel setup'!$K$3&amp;'Funnel setup'!$K$4&amp;'Funnel setup'!$K$6,".",IF(A7430=".",1,A7430+1))</f>
        <v>.</v>
      </c>
      <c r="B7431" s="244" t="str">
        <f t="shared" si="116"/>
        <v/>
      </c>
    </row>
    <row r="7432" spans="1:2" x14ac:dyDescent="0.2">
      <c r="A7432" t="str">
        <f>IF(C7432&amp;G7432&amp;D7432&lt;&gt;'Funnel setup'!$K$3&amp;'Funnel setup'!$K$4&amp;'Funnel setup'!$K$6,".",IF(A7431=".",1,A7431+1))</f>
        <v>.</v>
      </c>
      <c r="B7432" s="244" t="str">
        <f t="shared" si="116"/>
        <v/>
      </c>
    </row>
    <row r="7433" spans="1:2" x14ac:dyDescent="0.2">
      <c r="A7433" t="str">
        <f>IF(C7433&amp;G7433&amp;D7433&lt;&gt;'Funnel setup'!$K$3&amp;'Funnel setup'!$K$4&amp;'Funnel setup'!$K$6,".",IF(A7432=".",1,A7432+1))</f>
        <v>.</v>
      </c>
      <c r="B7433" s="244" t="str">
        <f t="shared" si="116"/>
        <v/>
      </c>
    </row>
    <row r="7434" spans="1:2" x14ac:dyDescent="0.2">
      <c r="A7434" t="str">
        <f>IF(C7434&amp;G7434&amp;D7434&lt;&gt;'Funnel setup'!$K$3&amp;'Funnel setup'!$K$4&amp;'Funnel setup'!$K$6,".",IF(A7433=".",1,A7433+1))</f>
        <v>.</v>
      </c>
      <c r="B7434" s="244" t="str">
        <f t="shared" si="116"/>
        <v/>
      </c>
    </row>
    <row r="7435" spans="1:2" x14ac:dyDescent="0.2">
      <c r="A7435" t="str">
        <f>IF(C7435&amp;G7435&amp;D7435&lt;&gt;'Funnel setup'!$K$3&amp;'Funnel setup'!$K$4&amp;'Funnel setup'!$K$6,".",IF(A7434=".",1,A7434+1))</f>
        <v>.</v>
      </c>
      <c r="B7435" s="244" t="str">
        <f t="shared" si="116"/>
        <v/>
      </c>
    </row>
    <row r="7436" spans="1:2" x14ac:dyDescent="0.2">
      <c r="A7436" t="str">
        <f>IF(C7436&amp;G7436&amp;D7436&lt;&gt;'Funnel setup'!$K$3&amp;'Funnel setup'!$K$4&amp;'Funnel setup'!$K$6,".",IF(A7435=".",1,A7435+1))</f>
        <v>.</v>
      </c>
      <c r="B7436" s="244" t="str">
        <f t="shared" si="116"/>
        <v/>
      </c>
    </row>
    <row r="7437" spans="1:2" x14ac:dyDescent="0.2">
      <c r="A7437" t="str">
        <f>IF(C7437&amp;G7437&amp;D7437&lt;&gt;'Funnel setup'!$K$3&amp;'Funnel setup'!$K$4&amp;'Funnel setup'!$K$6,".",IF(A7436=".",1,A7436+1))</f>
        <v>.</v>
      </c>
      <c r="B7437" s="244" t="str">
        <f t="shared" si="116"/>
        <v/>
      </c>
    </row>
    <row r="7438" spans="1:2" x14ac:dyDescent="0.2">
      <c r="A7438" t="str">
        <f>IF(C7438&amp;G7438&amp;D7438&lt;&gt;'Funnel setup'!$K$3&amp;'Funnel setup'!$K$4&amp;'Funnel setup'!$K$6,".",IF(A7437=".",1,A7437+1))</f>
        <v>.</v>
      </c>
      <c r="B7438" s="244" t="str">
        <f t="shared" si="116"/>
        <v/>
      </c>
    </row>
    <row r="7439" spans="1:2" x14ac:dyDescent="0.2">
      <c r="A7439" t="str">
        <f>IF(C7439&amp;G7439&amp;D7439&lt;&gt;'Funnel setup'!$K$3&amp;'Funnel setup'!$K$4&amp;'Funnel setup'!$K$6,".",IF(A7438=".",1,A7438+1))</f>
        <v>.</v>
      </c>
      <c r="B7439" s="244" t="str">
        <f t="shared" si="116"/>
        <v/>
      </c>
    </row>
    <row r="7440" spans="1:2" x14ac:dyDescent="0.2">
      <c r="A7440" t="str">
        <f>IF(C7440&amp;G7440&amp;D7440&lt;&gt;'Funnel setup'!$K$3&amp;'Funnel setup'!$K$4&amp;'Funnel setup'!$K$6,".",IF(A7439=".",1,A7439+1))</f>
        <v>.</v>
      </c>
      <c r="B7440" s="244" t="str">
        <f t="shared" si="116"/>
        <v/>
      </c>
    </row>
    <row r="7441" spans="1:2" x14ac:dyDescent="0.2">
      <c r="A7441" t="str">
        <f>IF(C7441&amp;G7441&amp;D7441&lt;&gt;'Funnel setup'!$K$3&amp;'Funnel setup'!$K$4&amp;'Funnel setup'!$K$6,".",IF(A7440=".",1,A7440+1))</f>
        <v>.</v>
      </c>
      <c r="B7441" s="244" t="str">
        <f t="shared" si="116"/>
        <v/>
      </c>
    </row>
    <row r="7442" spans="1:2" x14ac:dyDescent="0.2">
      <c r="A7442" t="str">
        <f>IF(C7442&amp;G7442&amp;D7442&lt;&gt;'Funnel setup'!$K$3&amp;'Funnel setup'!$K$4&amp;'Funnel setup'!$K$6,".",IF(A7441=".",1,A7441+1))</f>
        <v>.</v>
      </c>
      <c r="B7442" s="244" t="str">
        <f t="shared" si="116"/>
        <v/>
      </c>
    </row>
    <row r="7443" spans="1:2" x14ac:dyDescent="0.2">
      <c r="A7443" t="str">
        <f>IF(C7443&amp;G7443&amp;D7443&lt;&gt;'Funnel setup'!$K$3&amp;'Funnel setup'!$K$4&amp;'Funnel setup'!$K$6,".",IF(A7442=".",1,A7442+1))</f>
        <v>.</v>
      </c>
      <c r="B7443" s="244" t="str">
        <f t="shared" si="116"/>
        <v/>
      </c>
    </row>
    <row r="7444" spans="1:2" x14ac:dyDescent="0.2">
      <c r="A7444" t="str">
        <f>IF(C7444&amp;G7444&amp;D7444&lt;&gt;'Funnel setup'!$K$3&amp;'Funnel setup'!$K$4&amp;'Funnel setup'!$K$6,".",IF(A7443=".",1,A7443+1))</f>
        <v>.</v>
      </c>
      <c r="B7444" s="244" t="str">
        <f t="shared" si="116"/>
        <v/>
      </c>
    </row>
    <row r="7445" spans="1:2" x14ac:dyDescent="0.2">
      <c r="A7445" t="str">
        <f>IF(C7445&amp;G7445&amp;D7445&lt;&gt;'Funnel setup'!$K$3&amp;'Funnel setup'!$K$4&amp;'Funnel setup'!$K$6,".",IF(A7444=".",1,A7444+1))</f>
        <v>.</v>
      </c>
      <c r="B7445" s="244" t="str">
        <f t="shared" si="116"/>
        <v/>
      </c>
    </row>
    <row r="7446" spans="1:2" x14ac:dyDescent="0.2">
      <c r="A7446" t="str">
        <f>IF(C7446&amp;G7446&amp;D7446&lt;&gt;'Funnel setup'!$K$3&amp;'Funnel setup'!$K$4&amp;'Funnel setup'!$K$6,".",IF(A7445=".",1,A7445+1))</f>
        <v>.</v>
      </c>
      <c r="B7446" s="244" t="str">
        <f t="shared" si="116"/>
        <v/>
      </c>
    </row>
    <row r="7447" spans="1:2" x14ac:dyDescent="0.2">
      <c r="A7447" t="str">
        <f>IF(C7447&amp;G7447&amp;D7447&lt;&gt;'Funnel setup'!$K$3&amp;'Funnel setup'!$K$4&amp;'Funnel setup'!$K$6,".",IF(A7446=".",1,A7446+1))</f>
        <v>.</v>
      </c>
      <c r="B7447" s="244" t="str">
        <f t="shared" si="116"/>
        <v/>
      </c>
    </row>
    <row r="7448" spans="1:2" x14ac:dyDescent="0.2">
      <c r="A7448" t="str">
        <f>IF(C7448&amp;G7448&amp;D7448&lt;&gt;'Funnel setup'!$K$3&amp;'Funnel setup'!$K$4&amp;'Funnel setup'!$K$6,".",IF(A7447=".",1,A7447+1))</f>
        <v>.</v>
      </c>
      <c r="B7448" s="244" t="str">
        <f t="shared" si="116"/>
        <v/>
      </c>
    </row>
    <row r="7449" spans="1:2" x14ac:dyDescent="0.2">
      <c r="A7449" t="str">
        <f>IF(C7449&amp;G7449&amp;D7449&lt;&gt;'Funnel setup'!$K$3&amp;'Funnel setup'!$K$4&amp;'Funnel setup'!$K$6,".",IF(A7448=".",1,A7448+1))</f>
        <v>.</v>
      </c>
      <c r="B7449" s="244" t="str">
        <f t="shared" si="116"/>
        <v/>
      </c>
    </row>
    <row r="7450" spans="1:2" x14ac:dyDescent="0.2">
      <c r="A7450" t="str">
        <f>IF(C7450&amp;G7450&amp;D7450&lt;&gt;'Funnel setup'!$K$3&amp;'Funnel setup'!$K$4&amp;'Funnel setup'!$K$6,".",IF(A7449=".",1,A7449+1))</f>
        <v>.</v>
      </c>
      <c r="B7450" s="244" t="str">
        <f t="shared" si="116"/>
        <v/>
      </c>
    </row>
    <row r="7451" spans="1:2" x14ac:dyDescent="0.2">
      <c r="A7451" t="str">
        <f>IF(C7451&amp;G7451&amp;D7451&lt;&gt;'Funnel setup'!$K$3&amp;'Funnel setup'!$K$4&amp;'Funnel setup'!$K$6,".",IF(A7450=".",1,A7450+1))</f>
        <v>.</v>
      </c>
      <c r="B7451" s="244" t="str">
        <f t="shared" si="116"/>
        <v/>
      </c>
    </row>
    <row r="7452" spans="1:2" x14ac:dyDescent="0.2">
      <c r="A7452" t="str">
        <f>IF(C7452&amp;G7452&amp;D7452&lt;&gt;'Funnel setup'!$K$3&amp;'Funnel setup'!$K$4&amp;'Funnel setup'!$K$6,".",IF(A7451=".",1,A7451+1))</f>
        <v>.</v>
      </c>
      <c r="B7452" s="244" t="str">
        <f t="shared" si="116"/>
        <v/>
      </c>
    </row>
    <row r="7453" spans="1:2" x14ac:dyDescent="0.2">
      <c r="A7453" t="str">
        <f>IF(C7453&amp;G7453&amp;D7453&lt;&gt;'Funnel setup'!$K$3&amp;'Funnel setup'!$K$4&amp;'Funnel setup'!$K$6,".",IF(A7452=".",1,A7452+1))</f>
        <v>.</v>
      </c>
      <c r="B7453" s="244" t="str">
        <f t="shared" si="116"/>
        <v/>
      </c>
    </row>
    <row r="7454" spans="1:2" x14ac:dyDescent="0.2">
      <c r="A7454" t="str">
        <f>IF(C7454&amp;G7454&amp;D7454&lt;&gt;'Funnel setup'!$K$3&amp;'Funnel setup'!$K$4&amp;'Funnel setup'!$K$6,".",IF(A7453=".",1,A7453+1))</f>
        <v>.</v>
      </c>
      <c r="B7454" s="244" t="str">
        <f t="shared" si="116"/>
        <v/>
      </c>
    </row>
    <row r="7455" spans="1:2" x14ac:dyDescent="0.2">
      <c r="A7455" t="str">
        <f>IF(C7455&amp;G7455&amp;D7455&lt;&gt;'Funnel setup'!$K$3&amp;'Funnel setup'!$K$4&amp;'Funnel setup'!$K$6,".",IF(A7454=".",1,A7454+1))</f>
        <v>.</v>
      </c>
      <c r="B7455" s="244" t="str">
        <f t="shared" si="116"/>
        <v/>
      </c>
    </row>
    <row r="7456" spans="1:2" x14ac:dyDescent="0.2">
      <c r="A7456" t="str">
        <f>IF(C7456&amp;G7456&amp;D7456&lt;&gt;'Funnel setup'!$K$3&amp;'Funnel setup'!$K$4&amp;'Funnel setup'!$K$6,".",IF(A7455=".",1,A7455+1))</f>
        <v>.</v>
      </c>
      <c r="B7456" s="244" t="str">
        <f t="shared" si="116"/>
        <v/>
      </c>
    </row>
    <row r="7457" spans="1:2" x14ac:dyDescent="0.2">
      <c r="A7457" t="str">
        <f>IF(C7457&amp;G7457&amp;D7457&lt;&gt;'Funnel setup'!$K$3&amp;'Funnel setup'!$K$4&amp;'Funnel setup'!$K$6,".",IF(A7456=".",1,A7456+1))</f>
        <v>.</v>
      </c>
      <c r="B7457" s="244" t="str">
        <f t="shared" si="116"/>
        <v/>
      </c>
    </row>
    <row r="7458" spans="1:2" x14ac:dyDescent="0.2">
      <c r="A7458" t="str">
        <f>IF(C7458&amp;G7458&amp;D7458&lt;&gt;'Funnel setup'!$K$3&amp;'Funnel setup'!$K$4&amp;'Funnel setup'!$K$6,".",IF(A7457=".",1,A7457+1))</f>
        <v>.</v>
      </c>
      <c r="B7458" s="244" t="str">
        <f t="shared" si="116"/>
        <v/>
      </c>
    </row>
    <row r="7459" spans="1:2" x14ac:dyDescent="0.2">
      <c r="A7459" t="str">
        <f>IF(C7459&amp;G7459&amp;D7459&lt;&gt;'Funnel setup'!$K$3&amp;'Funnel setup'!$K$4&amp;'Funnel setup'!$K$6,".",IF(A7458=".",1,A7458+1))</f>
        <v>.</v>
      </c>
      <c r="B7459" s="244" t="str">
        <f t="shared" si="116"/>
        <v/>
      </c>
    </row>
    <row r="7460" spans="1:2" x14ac:dyDescent="0.2">
      <c r="A7460" t="str">
        <f>IF(C7460&amp;G7460&amp;D7460&lt;&gt;'Funnel setup'!$K$3&amp;'Funnel setup'!$K$4&amp;'Funnel setup'!$K$6,".",IF(A7459=".",1,A7459+1))</f>
        <v>.</v>
      </c>
      <c r="B7460" s="244" t="str">
        <f t="shared" si="116"/>
        <v/>
      </c>
    </row>
    <row r="7461" spans="1:2" x14ac:dyDescent="0.2">
      <c r="A7461" t="str">
        <f>IF(C7461&amp;G7461&amp;D7461&lt;&gt;'Funnel setup'!$K$3&amp;'Funnel setup'!$K$4&amp;'Funnel setup'!$K$6,".",IF(A7460=".",1,A7460+1))</f>
        <v>.</v>
      </c>
      <c r="B7461" s="244" t="str">
        <f t="shared" si="116"/>
        <v/>
      </c>
    </row>
    <row r="7462" spans="1:2" x14ac:dyDescent="0.2">
      <c r="A7462" t="str">
        <f>IF(C7462&amp;G7462&amp;D7462&lt;&gt;'Funnel setup'!$K$3&amp;'Funnel setup'!$K$4&amp;'Funnel setup'!$K$6,".",IF(A7461=".",1,A7461+1))</f>
        <v>.</v>
      </c>
      <c r="B7462" s="244" t="str">
        <f t="shared" si="116"/>
        <v/>
      </c>
    </row>
    <row r="7463" spans="1:2" x14ac:dyDescent="0.2">
      <c r="A7463" t="str">
        <f>IF(C7463&amp;G7463&amp;D7463&lt;&gt;'Funnel setup'!$K$3&amp;'Funnel setup'!$K$4&amp;'Funnel setup'!$K$6,".",IF(A7462=".",1,A7462+1))</f>
        <v>.</v>
      </c>
      <c r="B7463" s="244" t="str">
        <f t="shared" si="116"/>
        <v/>
      </c>
    </row>
    <row r="7464" spans="1:2" x14ac:dyDescent="0.2">
      <c r="A7464" t="str">
        <f>IF(C7464&amp;G7464&amp;D7464&lt;&gt;'Funnel setup'!$K$3&amp;'Funnel setup'!$K$4&amp;'Funnel setup'!$K$6,".",IF(A7463=".",1,A7463+1))</f>
        <v>.</v>
      </c>
      <c r="B7464" s="244" t="str">
        <f t="shared" si="116"/>
        <v/>
      </c>
    </row>
    <row r="7465" spans="1:2" x14ac:dyDescent="0.2">
      <c r="A7465" t="str">
        <f>IF(C7465&amp;G7465&amp;D7465&lt;&gt;'Funnel setup'!$K$3&amp;'Funnel setup'!$K$4&amp;'Funnel setup'!$K$6,".",IF(A7464=".",1,A7464+1))</f>
        <v>.</v>
      </c>
      <c r="B7465" s="244" t="str">
        <f t="shared" si="116"/>
        <v/>
      </c>
    </row>
    <row r="7466" spans="1:2" x14ac:dyDescent="0.2">
      <c r="A7466" t="str">
        <f>IF(C7466&amp;G7466&amp;D7466&lt;&gt;'Funnel setup'!$K$3&amp;'Funnel setup'!$K$4&amp;'Funnel setup'!$K$6,".",IF(A7465=".",1,A7465+1))</f>
        <v>.</v>
      </c>
      <c r="B7466" s="244" t="str">
        <f t="shared" si="116"/>
        <v/>
      </c>
    </row>
    <row r="7467" spans="1:2" x14ac:dyDescent="0.2">
      <c r="A7467" t="str">
        <f>IF(C7467&amp;G7467&amp;D7467&lt;&gt;'Funnel setup'!$K$3&amp;'Funnel setup'!$K$4&amp;'Funnel setup'!$K$6,".",IF(A7466=".",1,A7466+1))</f>
        <v>.</v>
      </c>
      <c r="B7467" s="244" t="str">
        <f t="shared" si="116"/>
        <v/>
      </c>
    </row>
    <row r="7468" spans="1:2" x14ac:dyDescent="0.2">
      <c r="A7468" t="str">
        <f>IF(C7468&amp;G7468&amp;D7468&lt;&gt;'Funnel setup'!$K$3&amp;'Funnel setup'!$K$4&amp;'Funnel setup'!$K$6,".",IF(A7467=".",1,A7467+1))</f>
        <v>.</v>
      </c>
      <c r="B7468" s="244" t="str">
        <f t="shared" si="116"/>
        <v/>
      </c>
    </row>
    <row r="7469" spans="1:2" x14ac:dyDescent="0.2">
      <c r="A7469" t="str">
        <f>IF(C7469&amp;G7469&amp;D7469&lt;&gt;'Funnel setup'!$K$3&amp;'Funnel setup'!$K$4&amp;'Funnel setup'!$K$6,".",IF(A7468=".",1,A7468+1))</f>
        <v>.</v>
      </c>
      <c r="B7469" s="244" t="str">
        <f t="shared" si="116"/>
        <v/>
      </c>
    </row>
    <row r="7470" spans="1:2" x14ac:dyDescent="0.2">
      <c r="A7470" t="str">
        <f>IF(C7470&amp;G7470&amp;D7470&lt;&gt;'Funnel setup'!$K$3&amp;'Funnel setup'!$K$4&amp;'Funnel setup'!$K$6,".",IF(A7469=".",1,A7469+1))</f>
        <v>.</v>
      </c>
      <c r="B7470" s="244" t="str">
        <f t="shared" si="116"/>
        <v/>
      </c>
    </row>
    <row r="7471" spans="1:2" x14ac:dyDescent="0.2">
      <c r="A7471" t="str">
        <f>IF(C7471&amp;G7471&amp;D7471&lt;&gt;'Funnel setup'!$K$3&amp;'Funnel setup'!$K$4&amp;'Funnel setup'!$K$6,".",IF(A7470=".",1,A7470+1))</f>
        <v>.</v>
      </c>
      <c r="B7471" s="244" t="str">
        <f t="shared" si="116"/>
        <v/>
      </c>
    </row>
    <row r="7472" spans="1:2" x14ac:dyDescent="0.2">
      <c r="A7472" t="str">
        <f>IF(C7472&amp;G7472&amp;D7472&lt;&gt;'Funnel setup'!$K$3&amp;'Funnel setup'!$K$4&amp;'Funnel setup'!$K$6,".",IF(A7471=".",1,A7471+1))</f>
        <v>.</v>
      </c>
      <c r="B7472" s="244" t="str">
        <f t="shared" si="116"/>
        <v/>
      </c>
    </row>
    <row r="7473" spans="1:2" x14ac:dyDescent="0.2">
      <c r="A7473" t="str">
        <f>IF(C7473&amp;G7473&amp;D7473&lt;&gt;'Funnel setup'!$K$3&amp;'Funnel setup'!$K$4&amp;'Funnel setup'!$K$6,".",IF(A7472=".",1,A7472+1))</f>
        <v>.</v>
      </c>
      <c r="B7473" s="244" t="str">
        <f t="shared" si="116"/>
        <v/>
      </c>
    </row>
    <row r="7474" spans="1:2" x14ac:dyDescent="0.2">
      <c r="A7474" t="str">
        <f>IF(C7474&amp;G7474&amp;D7474&lt;&gt;'Funnel setup'!$K$3&amp;'Funnel setup'!$K$4&amp;'Funnel setup'!$K$6,".",IF(A7473=".",1,A7473+1))</f>
        <v>.</v>
      </c>
      <c r="B7474" s="244" t="str">
        <f t="shared" si="116"/>
        <v/>
      </c>
    </row>
    <row r="7475" spans="1:2" x14ac:dyDescent="0.2">
      <c r="A7475" t="str">
        <f>IF(C7475&amp;G7475&amp;D7475&lt;&gt;'Funnel setup'!$K$3&amp;'Funnel setup'!$K$4&amp;'Funnel setup'!$K$6,".",IF(A7474=".",1,A7474+1))</f>
        <v>.</v>
      </c>
      <c r="B7475" s="244" t="str">
        <f t="shared" si="116"/>
        <v/>
      </c>
    </row>
    <row r="7476" spans="1:2" x14ac:dyDescent="0.2">
      <c r="A7476" t="str">
        <f>IF(C7476&amp;G7476&amp;D7476&lt;&gt;'Funnel setup'!$K$3&amp;'Funnel setup'!$K$4&amp;'Funnel setup'!$K$6,".",IF(A7475=".",1,A7475+1))</f>
        <v>.</v>
      </c>
      <c r="B7476" s="244" t="str">
        <f t="shared" si="116"/>
        <v/>
      </c>
    </row>
    <row r="7477" spans="1:2" x14ac:dyDescent="0.2">
      <c r="A7477" t="str">
        <f>IF(C7477&amp;G7477&amp;D7477&lt;&gt;'Funnel setup'!$K$3&amp;'Funnel setup'!$K$4&amp;'Funnel setup'!$K$6,".",IF(A7476=".",1,A7476+1))</f>
        <v>.</v>
      </c>
      <c r="B7477" s="244" t="str">
        <f t="shared" si="116"/>
        <v/>
      </c>
    </row>
    <row r="7478" spans="1:2" x14ac:dyDescent="0.2">
      <c r="A7478" t="str">
        <f>IF(C7478&amp;G7478&amp;D7478&lt;&gt;'Funnel setup'!$K$3&amp;'Funnel setup'!$K$4&amp;'Funnel setup'!$K$6,".",IF(A7477=".",1,A7477+1))</f>
        <v>.</v>
      </c>
      <c r="B7478" s="244" t="str">
        <f t="shared" si="116"/>
        <v/>
      </c>
    </row>
    <row r="7479" spans="1:2" x14ac:dyDescent="0.2">
      <c r="A7479" t="str">
        <f>IF(C7479&amp;G7479&amp;D7479&lt;&gt;'Funnel setup'!$K$3&amp;'Funnel setup'!$K$4&amp;'Funnel setup'!$K$6,".",IF(A7478=".",1,A7478+1))</f>
        <v>.</v>
      </c>
      <c r="B7479" s="244" t="str">
        <f t="shared" si="116"/>
        <v/>
      </c>
    </row>
    <row r="7480" spans="1:2" x14ac:dyDescent="0.2">
      <c r="A7480" t="str">
        <f>IF(C7480&amp;G7480&amp;D7480&lt;&gt;'Funnel setup'!$K$3&amp;'Funnel setup'!$K$4&amp;'Funnel setup'!$K$6,".",IF(A7479=".",1,A7479+1))</f>
        <v>.</v>
      </c>
      <c r="B7480" s="244" t="str">
        <f t="shared" si="116"/>
        <v/>
      </c>
    </row>
    <row r="7481" spans="1:2" x14ac:dyDescent="0.2">
      <c r="A7481" t="str">
        <f>IF(C7481&amp;G7481&amp;D7481&lt;&gt;'Funnel setup'!$K$3&amp;'Funnel setup'!$K$4&amp;'Funnel setup'!$K$6,".",IF(A7480=".",1,A7480+1))</f>
        <v>.</v>
      </c>
      <c r="B7481" s="244" t="str">
        <f t="shared" si="116"/>
        <v/>
      </c>
    </row>
    <row r="7482" spans="1:2" x14ac:dyDescent="0.2">
      <c r="A7482" t="str">
        <f>IF(C7482&amp;G7482&amp;D7482&lt;&gt;'Funnel setup'!$K$3&amp;'Funnel setup'!$K$4&amp;'Funnel setup'!$K$6,".",IF(A7481=".",1,A7481+1))</f>
        <v>.</v>
      </c>
      <c r="B7482" s="244" t="str">
        <f t="shared" si="116"/>
        <v/>
      </c>
    </row>
    <row r="7483" spans="1:2" x14ac:dyDescent="0.2">
      <c r="A7483" t="str">
        <f>IF(C7483&amp;G7483&amp;D7483&lt;&gt;'Funnel setup'!$K$3&amp;'Funnel setup'!$K$4&amp;'Funnel setup'!$K$6,".",IF(A7482=".",1,A7482+1))</f>
        <v>.</v>
      </c>
      <c r="B7483" s="244" t="str">
        <f t="shared" si="116"/>
        <v/>
      </c>
    </row>
    <row r="7484" spans="1:2" x14ac:dyDescent="0.2">
      <c r="A7484" t="str">
        <f>IF(C7484&amp;G7484&amp;D7484&lt;&gt;'Funnel setup'!$K$3&amp;'Funnel setup'!$K$4&amp;'Funnel setup'!$K$6,".",IF(A7483=".",1,A7483+1))</f>
        <v>.</v>
      </c>
      <c r="B7484" s="244" t="str">
        <f t="shared" si="116"/>
        <v/>
      </c>
    </row>
    <row r="7485" spans="1:2" x14ac:dyDescent="0.2">
      <c r="A7485" t="str">
        <f>IF(C7485&amp;G7485&amp;D7485&lt;&gt;'Funnel setup'!$K$3&amp;'Funnel setup'!$K$4&amp;'Funnel setup'!$K$6,".",IF(A7484=".",1,A7484+1))</f>
        <v>.</v>
      </c>
      <c r="B7485" s="244" t="str">
        <f t="shared" si="116"/>
        <v/>
      </c>
    </row>
    <row r="7486" spans="1:2" x14ac:dyDescent="0.2">
      <c r="A7486" t="str">
        <f>IF(C7486&amp;G7486&amp;D7486&lt;&gt;'Funnel setup'!$K$3&amp;'Funnel setup'!$K$4&amp;'Funnel setup'!$K$6,".",IF(A7485=".",1,A7485+1))</f>
        <v>.</v>
      </c>
      <c r="B7486" s="244" t="str">
        <f t="shared" si="116"/>
        <v/>
      </c>
    </row>
    <row r="7487" spans="1:2" x14ac:dyDescent="0.2">
      <c r="A7487" t="str">
        <f>IF(C7487&amp;G7487&amp;D7487&lt;&gt;'Funnel setup'!$K$3&amp;'Funnel setup'!$K$4&amp;'Funnel setup'!$K$6,".",IF(A7486=".",1,A7486+1))</f>
        <v>.</v>
      </c>
      <c r="B7487" s="244" t="str">
        <f t="shared" si="116"/>
        <v/>
      </c>
    </row>
    <row r="7488" spans="1:2" x14ac:dyDescent="0.2">
      <c r="A7488" t="str">
        <f>IF(C7488&amp;G7488&amp;D7488&lt;&gt;'Funnel setup'!$K$3&amp;'Funnel setup'!$K$4&amp;'Funnel setup'!$K$6,".",IF(A7487=".",1,A7487+1))</f>
        <v>.</v>
      </c>
      <c r="B7488" s="244" t="str">
        <f t="shared" si="116"/>
        <v/>
      </c>
    </row>
    <row r="7489" spans="1:2" x14ac:dyDescent="0.2">
      <c r="A7489" t="str">
        <f>IF(C7489&amp;G7489&amp;D7489&lt;&gt;'Funnel setup'!$K$3&amp;'Funnel setup'!$K$4&amp;'Funnel setup'!$K$6,".",IF(A7488=".",1,A7488+1))</f>
        <v>.</v>
      </c>
      <c r="B7489" s="244" t="str">
        <f t="shared" si="116"/>
        <v/>
      </c>
    </row>
    <row r="7490" spans="1:2" x14ac:dyDescent="0.2">
      <c r="A7490" t="str">
        <f>IF(C7490&amp;G7490&amp;D7490&lt;&gt;'Funnel setup'!$K$3&amp;'Funnel setup'!$K$4&amp;'Funnel setup'!$K$6,".",IF(A7489=".",1,A7489+1))</f>
        <v>.</v>
      </c>
      <c r="B7490" s="244" t="str">
        <f t="shared" ref="B7490:B7553" si="117">C7490&amp;D7490&amp;F7490&amp;G7490</f>
        <v/>
      </c>
    </row>
    <row r="7491" spans="1:2" x14ac:dyDescent="0.2">
      <c r="A7491" t="str">
        <f>IF(C7491&amp;G7491&amp;D7491&lt;&gt;'Funnel setup'!$K$3&amp;'Funnel setup'!$K$4&amp;'Funnel setup'!$K$6,".",IF(A7490=".",1,A7490+1))</f>
        <v>.</v>
      </c>
      <c r="B7491" s="244" t="str">
        <f t="shared" si="117"/>
        <v/>
      </c>
    </row>
    <row r="7492" spans="1:2" x14ac:dyDescent="0.2">
      <c r="A7492" t="str">
        <f>IF(C7492&amp;G7492&amp;D7492&lt;&gt;'Funnel setup'!$K$3&amp;'Funnel setup'!$K$4&amp;'Funnel setup'!$K$6,".",IF(A7491=".",1,A7491+1))</f>
        <v>.</v>
      </c>
      <c r="B7492" s="244" t="str">
        <f t="shared" si="117"/>
        <v/>
      </c>
    </row>
    <row r="7493" spans="1:2" x14ac:dyDescent="0.2">
      <c r="A7493" t="str">
        <f>IF(C7493&amp;G7493&amp;D7493&lt;&gt;'Funnel setup'!$K$3&amp;'Funnel setup'!$K$4&amp;'Funnel setup'!$K$6,".",IF(A7492=".",1,A7492+1))</f>
        <v>.</v>
      </c>
      <c r="B7493" s="244" t="str">
        <f t="shared" si="117"/>
        <v/>
      </c>
    </row>
    <row r="7494" spans="1:2" x14ac:dyDescent="0.2">
      <c r="A7494" t="str">
        <f>IF(C7494&amp;G7494&amp;D7494&lt;&gt;'Funnel setup'!$K$3&amp;'Funnel setup'!$K$4&amp;'Funnel setup'!$K$6,".",IF(A7493=".",1,A7493+1))</f>
        <v>.</v>
      </c>
      <c r="B7494" s="244" t="str">
        <f t="shared" si="117"/>
        <v/>
      </c>
    </row>
    <row r="7495" spans="1:2" x14ac:dyDescent="0.2">
      <c r="A7495" t="str">
        <f>IF(C7495&amp;G7495&amp;D7495&lt;&gt;'Funnel setup'!$K$3&amp;'Funnel setup'!$K$4&amp;'Funnel setup'!$K$6,".",IF(A7494=".",1,A7494+1))</f>
        <v>.</v>
      </c>
      <c r="B7495" s="244" t="str">
        <f t="shared" si="117"/>
        <v/>
      </c>
    </row>
    <row r="7496" spans="1:2" x14ac:dyDescent="0.2">
      <c r="A7496" t="str">
        <f>IF(C7496&amp;G7496&amp;D7496&lt;&gt;'Funnel setup'!$K$3&amp;'Funnel setup'!$K$4&amp;'Funnel setup'!$K$6,".",IF(A7495=".",1,A7495+1))</f>
        <v>.</v>
      </c>
      <c r="B7496" s="244" t="str">
        <f t="shared" si="117"/>
        <v/>
      </c>
    </row>
    <row r="7497" spans="1:2" x14ac:dyDescent="0.2">
      <c r="A7497" t="str">
        <f>IF(C7497&amp;G7497&amp;D7497&lt;&gt;'Funnel setup'!$K$3&amp;'Funnel setup'!$K$4&amp;'Funnel setup'!$K$6,".",IF(A7496=".",1,A7496+1))</f>
        <v>.</v>
      </c>
      <c r="B7497" s="244" t="str">
        <f t="shared" si="117"/>
        <v/>
      </c>
    </row>
    <row r="7498" spans="1:2" x14ac:dyDescent="0.2">
      <c r="A7498" t="str">
        <f>IF(C7498&amp;G7498&amp;D7498&lt;&gt;'Funnel setup'!$K$3&amp;'Funnel setup'!$K$4&amp;'Funnel setup'!$K$6,".",IF(A7497=".",1,A7497+1))</f>
        <v>.</v>
      </c>
      <c r="B7498" s="244" t="str">
        <f t="shared" si="117"/>
        <v/>
      </c>
    </row>
    <row r="7499" spans="1:2" x14ac:dyDescent="0.2">
      <c r="A7499" t="str">
        <f>IF(C7499&amp;G7499&amp;D7499&lt;&gt;'Funnel setup'!$K$3&amp;'Funnel setup'!$K$4&amp;'Funnel setup'!$K$6,".",IF(A7498=".",1,A7498+1))</f>
        <v>.</v>
      </c>
      <c r="B7499" s="244" t="str">
        <f t="shared" si="117"/>
        <v/>
      </c>
    </row>
    <row r="7500" spans="1:2" x14ac:dyDescent="0.2">
      <c r="A7500" t="str">
        <f>IF(C7500&amp;G7500&amp;D7500&lt;&gt;'Funnel setup'!$K$3&amp;'Funnel setup'!$K$4&amp;'Funnel setup'!$K$6,".",IF(A7499=".",1,A7499+1))</f>
        <v>.</v>
      </c>
      <c r="B7500" s="244" t="str">
        <f t="shared" si="117"/>
        <v/>
      </c>
    </row>
    <row r="7501" spans="1:2" x14ac:dyDescent="0.2">
      <c r="A7501" t="str">
        <f>IF(C7501&amp;G7501&amp;D7501&lt;&gt;'Funnel setup'!$K$3&amp;'Funnel setup'!$K$4&amp;'Funnel setup'!$K$6,".",IF(A7500=".",1,A7500+1))</f>
        <v>.</v>
      </c>
      <c r="B7501" s="244" t="str">
        <f t="shared" si="117"/>
        <v/>
      </c>
    </row>
    <row r="7502" spans="1:2" x14ac:dyDescent="0.2">
      <c r="A7502" t="str">
        <f>IF(C7502&amp;G7502&amp;D7502&lt;&gt;'Funnel setup'!$K$3&amp;'Funnel setup'!$K$4&amp;'Funnel setup'!$K$6,".",IF(A7501=".",1,A7501+1))</f>
        <v>.</v>
      </c>
      <c r="B7502" s="244" t="str">
        <f t="shared" si="117"/>
        <v/>
      </c>
    </row>
    <row r="7503" spans="1:2" x14ac:dyDescent="0.2">
      <c r="A7503" t="str">
        <f>IF(C7503&amp;G7503&amp;D7503&lt;&gt;'Funnel setup'!$K$3&amp;'Funnel setup'!$K$4&amp;'Funnel setup'!$K$6,".",IF(A7502=".",1,A7502+1))</f>
        <v>.</v>
      </c>
      <c r="B7503" s="244" t="str">
        <f t="shared" si="117"/>
        <v/>
      </c>
    </row>
    <row r="7504" spans="1:2" x14ac:dyDescent="0.2">
      <c r="A7504" t="str">
        <f>IF(C7504&amp;G7504&amp;D7504&lt;&gt;'Funnel setup'!$K$3&amp;'Funnel setup'!$K$4&amp;'Funnel setup'!$K$6,".",IF(A7503=".",1,A7503+1))</f>
        <v>.</v>
      </c>
      <c r="B7504" s="244" t="str">
        <f t="shared" si="117"/>
        <v/>
      </c>
    </row>
    <row r="7505" spans="1:2" x14ac:dyDescent="0.2">
      <c r="A7505" t="str">
        <f>IF(C7505&amp;G7505&amp;D7505&lt;&gt;'Funnel setup'!$K$3&amp;'Funnel setup'!$K$4&amp;'Funnel setup'!$K$6,".",IF(A7504=".",1,A7504+1))</f>
        <v>.</v>
      </c>
      <c r="B7505" s="244" t="str">
        <f t="shared" si="117"/>
        <v/>
      </c>
    </row>
    <row r="7506" spans="1:2" x14ac:dyDescent="0.2">
      <c r="A7506" t="str">
        <f>IF(C7506&amp;G7506&amp;D7506&lt;&gt;'Funnel setup'!$K$3&amp;'Funnel setup'!$K$4&amp;'Funnel setup'!$K$6,".",IF(A7505=".",1,A7505+1))</f>
        <v>.</v>
      </c>
      <c r="B7506" s="244" t="str">
        <f t="shared" si="117"/>
        <v/>
      </c>
    </row>
    <row r="7507" spans="1:2" x14ac:dyDescent="0.2">
      <c r="A7507" t="str">
        <f>IF(C7507&amp;G7507&amp;D7507&lt;&gt;'Funnel setup'!$K$3&amp;'Funnel setup'!$K$4&amp;'Funnel setup'!$K$6,".",IF(A7506=".",1,A7506+1))</f>
        <v>.</v>
      </c>
      <c r="B7507" s="244" t="str">
        <f t="shared" si="117"/>
        <v/>
      </c>
    </row>
    <row r="7508" spans="1:2" x14ac:dyDescent="0.2">
      <c r="A7508" t="str">
        <f>IF(C7508&amp;G7508&amp;D7508&lt;&gt;'Funnel setup'!$K$3&amp;'Funnel setup'!$K$4&amp;'Funnel setup'!$K$6,".",IF(A7507=".",1,A7507+1))</f>
        <v>.</v>
      </c>
      <c r="B7508" s="244" t="str">
        <f t="shared" si="117"/>
        <v/>
      </c>
    </row>
    <row r="7509" spans="1:2" x14ac:dyDescent="0.2">
      <c r="A7509" t="str">
        <f>IF(C7509&amp;G7509&amp;D7509&lt;&gt;'Funnel setup'!$K$3&amp;'Funnel setup'!$K$4&amp;'Funnel setup'!$K$6,".",IF(A7508=".",1,A7508+1))</f>
        <v>.</v>
      </c>
      <c r="B7509" s="244" t="str">
        <f t="shared" si="117"/>
        <v/>
      </c>
    </row>
    <row r="7510" spans="1:2" x14ac:dyDescent="0.2">
      <c r="A7510" t="str">
        <f>IF(C7510&amp;G7510&amp;D7510&lt;&gt;'Funnel setup'!$K$3&amp;'Funnel setup'!$K$4&amp;'Funnel setup'!$K$6,".",IF(A7509=".",1,A7509+1))</f>
        <v>.</v>
      </c>
      <c r="B7510" s="244" t="str">
        <f t="shared" si="117"/>
        <v/>
      </c>
    </row>
    <row r="7511" spans="1:2" x14ac:dyDescent="0.2">
      <c r="A7511" t="str">
        <f>IF(C7511&amp;G7511&amp;D7511&lt;&gt;'Funnel setup'!$K$3&amp;'Funnel setup'!$K$4&amp;'Funnel setup'!$K$6,".",IF(A7510=".",1,A7510+1))</f>
        <v>.</v>
      </c>
      <c r="B7511" s="244" t="str">
        <f t="shared" si="117"/>
        <v/>
      </c>
    </row>
    <row r="7512" spans="1:2" x14ac:dyDescent="0.2">
      <c r="A7512" t="str">
        <f>IF(C7512&amp;G7512&amp;D7512&lt;&gt;'Funnel setup'!$K$3&amp;'Funnel setup'!$K$4&amp;'Funnel setup'!$K$6,".",IF(A7511=".",1,A7511+1))</f>
        <v>.</v>
      </c>
      <c r="B7512" s="244" t="str">
        <f t="shared" si="117"/>
        <v/>
      </c>
    </row>
    <row r="7513" spans="1:2" x14ac:dyDescent="0.2">
      <c r="A7513" t="str">
        <f>IF(C7513&amp;G7513&amp;D7513&lt;&gt;'Funnel setup'!$K$3&amp;'Funnel setup'!$K$4&amp;'Funnel setup'!$K$6,".",IF(A7512=".",1,A7512+1))</f>
        <v>.</v>
      </c>
      <c r="B7513" s="244" t="str">
        <f t="shared" si="117"/>
        <v/>
      </c>
    </row>
    <row r="7514" spans="1:2" x14ac:dyDescent="0.2">
      <c r="A7514" t="str">
        <f>IF(C7514&amp;G7514&amp;D7514&lt;&gt;'Funnel setup'!$K$3&amp;'Funnel setup'!$K$4&amp;'Funnel setup'!$K$6,".",IF(A7513=".",1,A7513+1))</f>
        <v>.</v>
      </c>
      <c r="B7514" s="244" t="str">
        <f t="shared" si="117"/>
        <v/>
      </c>
    </row>
    <row r="7515" spans="1:2" x14ac:dyDescent="0.2">
      <c r="A7515" t="str">
        <f>IF(C7515&amp;G7515&amp;D7515&lt;&gt;'Funnel setup'!$K$3&amp;'Funnel setup'!$K$4&amp;'Funnel setup'!$K$6,".",IF(A7514=".",1,A7514+1))</f>
        <v>.</v>
      </c>
      <c r="B7515" s="244" t="str">
        <f t="shared" si="117"/>
        <v/>
      </c>
    </row>
    <row r="7516" spans="1:2" x14ac:dyDescent="0.2">
      <c r="A7516" t="str">
        <f>IF(C7516&amp;G7516&amp;D7516&lt;&gt;'Funnel setup'!$K$3&amp;'Funnel setup'!$K$4&amp;'Funnel setup'!$K$6,".",IF(A7515=".",1,A7515+1))</f>
        <v>.</v>
      </c>
      <c r="B7516" s="244" t="str">
        <f t="shared" si="117"/>
        <v/>
      </c>
    </row>
    <row r="7517" spans="1:2" x14ac:dyDescent="0.2">
      <c r="A7517" t="str">
        <f>IF(C7517&amp;G7517&amp;D7517&lt;&gt;'Funnel setup'!$K$3&amp;'Funnel setup'!$K$4&amp;'Funnel setup'!$K$6,".",IF(A7516=".",1,A7516+1))</f>
        <v>.</v>
      </c>
      <c r="B7517" s="244" t="str">
        <f t="shared" si="117"/>
        <v/>
      </c>
    </row>
    <row r="7518" spans="1:2" x14ac:dyDescent="0.2">
      <c r="A7518" t="str">
        <f>IF(C7518&amp;G7518&amp;D7518&lt;&gt;'Funnel setup'!$K$3&amp;'Funnel setup'!$K$4&amp;'Funnel setup'!$K$6,".",IF(A7517=".",1,A7517+1))</f>
        <v>.</v>
      </c>
      <c r="B7518" s="244" t="str">
        <f t="shared" si="117"/>
        <v/>
      </c>
    </row>
    <row r="7519" spans="1:2" x14ac:dyDescent="0.2">
      <c r="A7519" t="str">
        <f>IF(C7519&amp;G7519&amp;D7519&lt;&gt;'Funnel setup'!$K$3&amp;'Funnel setup'!$K$4&amp;'Funnel setup'!$K$6,".",IF(A7518=".",1,A7518+1))</f>
        <v>.</v>
      </c>
      <c r="B7519" s="244" t="str">
        <f t="shared" si="117"/>
        <v/>
      </c>
    </row>
    <row r="7520" spans="1:2" x14ac:dyDescent="0.2">
      <c r="A7520" t="str">
        <f>IF(C7520&amp;G7520&amp;D7520&lt;&gt;'Funnel setup'!$K$3&amp;'Funnel setup'!$K$4&amp;'Funnel setup'!$K$6,".",IF(A7519=".",1,A7519+1))</f>
        <v>.</v>
      </c>
      <c r="B7520" s="244" t="str">
        <f t="shared" si="117"/>
        <v/>
      </c>
    </row>
    <row r="7521" spans="1:2" x14ac:dyDescent="0.2">
      <c r="A7521" t="str">
        <f>IF(C7521&amp;G7521&amp;D7521&lt;&gt;'Funnel setup'!$K$3&amp;'Funnel setup'!$K$4&amp;'Funnel setup'!$K$6,".",IF(A7520=".",1,A7520+1))</f>
        <v>.</v>
      </c>
      <c r="B7521" s="244" t="str">
        <f t="shared" si="117"/>
        <v/>
      </c>
    </row>
    <row r="7522" spans="1:2" x14ac:dyDescent="0.2">
      <c r="A7522" t="str">
        <f>IF(C7522&amp;G7522&amp;D7522&lt;&gt;'Funnel setup'!$K$3&amp;'Funnel setup'!$K$4&amp;'Funnel setup'!$K$6,".",IF(A7521=".",1,A7521+1))</f>
        <v>.</v>
      </c>
      <c r="B7522" s="244" t="str">
        <f t="shared" si="117"/>
        <v/>
      </c>
    </row>
    <row r="7523" spans="1:2" x14ac:dyDescent="0.2">
      <c r="A7523" t="str">
        <f>IF(C7523&amp;G7523&amp;D7523&lt;&gt;'Funnel setup'!$K$3&amp;'Funnel setup'!$K$4&amp;'Funnel setup'!$K$6,".",IF(A7522=".",1,A7522+1))</f>
        <v>.</v>
      </c>
      <c r="B7523" s="244" t="str">
        <f t="shared" si="117"/>
        <v/>
      </c>
    </row>
    <row r="7524" spans="1:2" x14ac:dyDescent="0.2">
      <c r="A7524" t="str">
        <f>IF(C7524&amp;G7524&amp;D7524&lt;&gt;'Funnel setup'!$K$3&amp;'Funnel setup'!$K$4&amp;'Funnel setup'!$K$6,".",IF(A7523=".",1,A7523+1))</f>
        <v>.</v>
      </c>
      <c r="B7524" s="244" t="str">
        <f t="shared" si="117"/>
        <v/>
      </c>
    </row>
    <row r="7525" spans="1:2" x14ac:dyDescent="0.2">
      <c r="A7525" t="str">
        <f>IF(C7525&amp;G7525&amp;D7525&lt;&gt;'Funnel setup'!$K$3&amp;'Funnel setup'!$K$4&amp;'Funnel setup'!$K$6,".",IF(A7524=".",1,A7524+1))</f>
        <v>.</v>
      </c>
      <c r="B7525" s="244" t="str">
        <f t="shared" si="117"/>
        <v/>
      </c>
    </row>
    <row r="7526" spans="1:2" x14ac:dyDescent="0.2">
      <c r="A7526" t="str">
        <f>IF(C7526&amp;G7526&amp;D7526&lt;&gt;'Funnel setup'!$K$3&amp;'Funnel setup'!$K$4&amp;'Funnel setup'!$K$6,".",IF(A7525=".",1,A7525+1))</f>
        <v>.</v>
      </c>
      <c r="B7526" s="244" t="str">
        <f t="shared" si="117"/>
        <v/>
      </c>
    </row>
    <row r="7527" spans="1:2" x14ac:dyDescent="0.2">
      <c r="A7527" t="str">
        <f>IF(C7527&amp;G7527&amp;D7527&lt;&gt;'Funnel setup'!$K$3&amp;'Funnel setup'!$K$4&amp;'Funnel setup'!$K$6,".",IF(A7526=".",1,A7526+1))</f>
        <v>.</v>
      </c>
      <c r="B7527" s="244" t="str">
        <f t="shared" si="117"/>
        <v/>
      </c>
    </row>
    <row r="7528" spans="1:2" x14ac:dyDescent="0.2">
      <c r="A7528" t="str">
        <f>IF(C7528&amp;G7528&amp;D7528&lt;&gt;'Funnel setup'!$K$3&amp;'Funnel setup'!$K$4&amp;'Funnel setup'!$K$6,".",IF(A7527=".",1,A7527+1))</f>
        <v>.</v>
      </c>
      <c r="B7528" s="244" t="str">
        <f t="shared" si="117"/>
        <v/>
      </c>
    </row>
    <row r="7529" spans="1:2" x14ac:dyDescent="0.2">
      <c r="A7529" t="str">
        <f>IF(C7529&amp;G7529&amp;D7529&lt;&gt;'Funnel setup'!$K$3&amp;'Funnel setup'!$K$4&amp;'Funnel setup'!$K$6,".",IF(A7528=".",1,A7528+1))</f>
        <v>.</v>
      </c>
      <c r="B7529" s="244" t="str">
        <f t="shared" si="117"/>
        <v/>
      </c>
    </row>
    <row r="7530" spans="1:2" x14ac:dyDescent="0.2">
      <c r="A7530" t="str">
        <f>IF(C7530&amp;G7530&amp;D7530&lt;&gt;'Funnel setup'!$K$3&amp;'Funnel setup'!$K$4&amp;'Funnel setup'!$K$6,".",IF(A7529=".",1,A7529+1))</f>
        <v>.</v>
      </c>
      <c r="B7530" s="244" t="str">
        <f t="shared" si="117"/>
        <v/>
      </c>
    </row>
    <row r="7531" spans="1:2" x14ac:dyDescent="0.2">
      <c r="A7531" t="str">
        <f>IF(C7531&amp;G7531&amp;D7531&lt;&gt;'Funnel setup'!$K$3&amp;'Funnel setup'!$K$4&amp;'Funnel setup'!$K$6,".",IF(A7530=".",1,A7530+1))</f>
        <v>.</v>
      </c>
      <c r="B7531" s="244" t="str">
        <f t="shared" si="117"/>
        <v/>
      </c>
    </row>
    <row r="7532" spans="1:2" x14ac:dyDescent="0.2">
      <c r="A7532" t="str">
        <f>IF(C7532&amp;G7532&amp;D7532&lt;&gt;'Funnel setup'!$K$3&amp;'Funnel setup'!$K$4&amp;'Funnel setup'!$K$6,".",IF(A7531=".",1,A7531+1))</f>
        <v>.</v>
      </c>
      <c r="B7532" s="244" t="str">
        <f t="shared" si="117"/>
        <v/>
      </c>
    </row>
    <row r="7533" spans="1:2" x14ac:dyDescent="0.2">
      <c r="A7533" t="str">
        <f>IF(C7533&amp;G7533&amp;D7533&lt;&gt;'Funnel setup'!$K$3&amp;'Funnel setup'!$K$4&amp;'Funnel setup'!$K$6,".",IF(A7532=".",1,A7532+1))</f>
        <v>.</v>
      </c>
      <c r="B7533" s="244" t="str">
        <f t="shared" si="117"/>
        <v/>
      </c>
    </row>
    <row r="7534" spans="1:2" x14ac:dyDescent="0.2">
      <c r="A7534" t="str">
        <f>IF(C7534&amp;G7534&amp;D7534&lt;&gt;'Funnel setup'!$K$3&amp;'Funnel setup'!$K$4&amp;'Funnel setup'!$K$6,".",IF(A7533=".",1,A7533+1))</f>
        <v>.</v>
      </c>
      <c r="B7534" s="244" t="str">
        <f t="shared" si="117"/>
        <v/>
      </c>
    </row>
    <row r="7535" spans="1:2" x14ac:dyDescent="0.2">
      <c r="A7535" t="str">
        <f>IF(C7535&amp;G7535&amp;D7535&lt;&gt;'Funnel setup'!$K$3&amp;'Funnel setup'!$K$4&amp;'Funnel setup'!$K$6,".",IF(A7534=".",1,A7534+1))</f>
        <v>.</v>
      </c>
      <c r="B7535" s="244" t="str">
        <f t="shared" si="117"/>
        <v/>
      </c>
    </row>
    <row r="7536" spans="1:2" x14ac:dyDescent="0.2">
      <c r="A7536" t="str">
        <f>IF(C7536&amp;G7536&amp;D7536&lt;&gt;'Funnel setup'!$K$3&amp;'Funnel setup'!$K$4&amp;'Funnel setup'!$K$6,".",IF(A7535=".",1,A7535+1))</f>
        <v>.</v>
      </c>
      <c r="B7536" s="244" t="str">
        <f t="shared" si="117"/>
        <v/>
      </c>
    </row>
    <row r="7537" spans="1:2" x14ac:dyDescent="0.2">
      <c r="A7537" t="str">
        <f>IF(C7537&amp;G7537&amp;D7537&lt;&gt;'Funnel setup'!$K$3&amp;'Funnel setup'!$K$4&amp;'Funnel setup'!$K$6,".",IF(A7536=".",1,A7536+1))</f>
        <v>.</v>
      </c>
      <c r="B7537" s="244" t="str">
        <f t="shared" si="117"/>
        <v/>
      </c>
    </row>
    <row r="7538" spans="1:2" x14ac:dyDescent="0.2">
      <c r="A7538" t="str">
        <f>IF(C7538&amp;G7538&amp;D7538&lt;&gt;'Funnel setup'!$K$3&amp;'Funnel setup'!$K$4&amp;'Funnel setup'!$K$6,".",IF(A7537=".",1,A7537+1))</f>
        <v>.</v>
      </c>
      <c r="B7538" s="244" t="str">
        <f t="shared" si="117"/>
        <v/>
      </c>
    </row>
    <row r="7539" spans="1:2" x14ac:dyDescent="0.2">
      <c r="A7539" t="str">
        <f>IF(C7539&amp;G7539&amp;D7539&lt;&gt;'Funnel setup'!$K$3&amp;'Funnel setup'!$K$4&amp;'Funnel setup'!$K$6,".",IF(A7538=".",1,A7538+1))</f>
        <v>.</v>
      </c>
      <c r="B7539" s="244" t="str">
        <f t="shared" si="117"/>
        <v/>
      </c>
    </row>
    <row r="7540" spans="1:2" x14ac:dyDescent="0.2">
      <c r="A7540" t="str">
        <f>IF(C7540&amp;G7540&amp;D7540&lt;&gt;'Funnel setup'!$K$3&amp;'Funnel setup'!$K$4&amp;'Funnel setup'!$K$6,".",IF(A7539=".",1,A7539+1))</f>
        <v>.</v>
      </c>
      <c r="B7540" s="244" t="str">
        <f t="shared" si="117"/>
        <v/>
      </c>
    </row>
    <row r="7541" spans="1:2" x14ac:dyDescent="0.2">
      <c r="A7541" t="str">
        <f>IF(C7541&amp;G7541&amp;D7541&lt;&gt;'Funnel setup'!$K$3&amp;'Funnel setup'!$K$4&amp;'Funnel setup'!$K$6,".",IF(A7540=".",1,A7540+1))</f>
        <v>.</v>
      </c>
      <c r="B7541" s="244" t="str">
        <f t="shared" si="117"/>
        <v/>
      </c>
    </row>
    <row r="7542" spans="1:2" x14ac:dyDescent="0.2">
      <c r="A7542" t="str">
        <f>IF(C7542&amp;G7542&amp;D7542&lt;&gt;'Funnel setup'!$K$3&amp;'Funnel setup'!$K$4&amp;'Funnel setup'!$K$6,".",IF(A7541=".",1,A7541+1))</f>
        <v>.</v>
      </c>
      <c r="B7542" s="244" t="str">
        <f t="shared" si="117"/>
        <v/>
      </c>
    </row>
    <row r="7543" spans="1:2" x14ac:dyDescent="0.2">
      <c r="A7543" t="str">
        <f>IF(C7543&amp;G7543&amp;D7543&lt;&gt;'Funnel setup'!$K$3&amp;'Funnel setup'!$K$4&amp;'Funnel setup'!$K$6,".",IF(A7542=".",1,A7542+1))</f>
        <v>.</v>
      </c>
      <c r="B7543" s="244" t="str">
        <f t="shared" si="117"/>
        <v/>
      </c>
    </row>
    <row r="7544" spans="1:2" x14ac:dyDescent="0.2">
      <c r="A7544" t="str">
        <f>IF(C7544&amp;G7544&amp;D7544&lt;&gt;'Funnel setup'!$K$3&amp;'Funnel setup'!$K$4&amp;'Funnel setup'!$K$6,".",IF(A7543=".",1,A7543+1))</f>
        <v>.</v>
      </c>
      <c r="B7544" s="244" t="str">
        <f t="shared" si="117"/>
        <v/>
      </c>
    </row>
    <row r="7545" spans="1:2" x14ac:dyDescent="0.2">
      <c r="A7545" t="str">
        <f>IF(C7545&amp;G7545&amp;D7545&lt;&gt;'Funnel setup'!$K$3&amp;'Funnel setup'!$K$4&amp;'Funnel setup'!$K$6,".",IF(A7544=".",1,A7544+1))</f>
        <v>.</v>
      </c>
      <c r="B7545" s="244" t="str">
        <f t="shared" si="117"/>
        <v/>
      </c>
    </row>
    <row r="7546" spans="1:2" x14ac:dyDescent="0.2">
      <c r="A7546" t="str">
        <f>IF(C7546&amp;G7546&amp;D7546&lt;&gt;'Funnel setup'!$K$3&amp;'Funnel setup'!$K$4&amp;'Funnel setup'!$K$6,".",IF(A7545=".",1,A7545+1))</f>
        <v>.</v>
      </c>
      <c r="B7546" s="244" t="str">
        <f t="shared" si="117"/>
        <v/>
      </c>
    </row>
    <row r="7547" spans="1:2" x14ac:dyDescent="0.2">
      <c r="A7547" t="str">
        <f>IF(C7547&amp;G7547&amp;D7547&lt;&gt;'Funnel setup'!$K$3&amp;'Funnel setup'!$K$4&amp;'Funnel setup'!$K$6,".",IF(A7546=".",1,A7546+1))</f>
        <v>.</v>
      </c>
      <c r="B7547" s="244" t="str">
        <f t="shared" si="117"/>
        <v/>
      </c>
    </row>
    <row r="7548" spans="1:2" x14ac:dyDescent="0.2">
      <c r="A7548" t="str">
        <f>IF(C7548&amp;G7548&amp;D7548&lt;&gt;'Funnel setup'!$K$3&amp;'Funnel setup'!$K$4&amp;'Funnel setup'!$K$6,".",IF(A7547=".",1,A7547+1))</f>
        <v>.</v>
      </c>
      <c r="B7548" s="244" t="str">
        <f t="shared" si="117"/>
        <v/>
      </c>
    </row>
    <row r="7549" spans="1:2" x14ac:dyDescent="0.2">
      <c r="A7549" t="str">
        <f>IF(C7549&amp;G7549&amp;D7549&lt;&gt;'Funnel setup'!$K$3&amp;'Funnel setup'!$K$4&amp;'Funnel setup'!$K$6,".",IF(A7548=".",1,A7548+1))</f>
        <v>.</v>
      </c>
      <c r="B7549" s="244" t="str">
        <f t="shared" si="117"/>
        <v/>
      </c>
    </row>
    <row r="7550" spans="1:2" x14ac:dyDescent="0.2">
      <c r="A7550" t="str">
        <f>IF(C7550&amp;G7550&amp;D7550&lt;&gt;'Funnel setup'!$K$3&amp;'Funnel setup'!$K$4&amp;'Funnel setup'!$K$6,".",IF(A7549=".",1,A7549+1))</f>
        <v>.</v>
      </c>
      <c r="B7550" s="244" t="str">
        <f t="shared" si="117"/>
        <v/>
      </c>
    </row>
    <row r="7551" spans="1:2" x14ac:dyDescent="0.2">
      <c r="A7551" t="str">
        <f>IF(C7551&amp;G7551&amp;D7551&lt;&gt;'Funnel setup'!$K$3&amp;'Funnel setup'!$K$4&amp;'Funnel setup'!$K$6,".",IF(A7550=".",1,A7550+1))</f>
        <v>.</v>
      </c>
      <c r="B7551" s="244" t="str">
        <f t="shared" si="117"/>
        <v/>
      </c>
    </row>
    <row r="7552" spans="1:2" x14ac:dyDescent="0.2">
      <c r="A7552" t="str">
        <f>IF(C7552&amp;G7552&amp;D7552&lt;&gt;'Funnel setup'!$K$3&amp;'Funnel setup'!$K$4&amp;'Funnel setup'!$K$6,".",IF(A7551=".",1,A7551+1))</f>
        <v>.</v>
      </c>
      <c r="B7552" s="244" t="str">
        <f t="shared" si="117"/>
        <v/>
      </c>
    </row>
    <row r="7553" spans="1:2" x14ac:dyDescent="0.2">
      <c r="A7553" t="str">
        <f>IF(C7553&amp;G7553&amp;D7553&lt;&gt;'Funnel setup'!$K$3&amp;'Funnel setup'!$K$4&amp;'Funnel setup'!$K$6,".",IF(A7552=".",1,A7552+1))</f>
        <v>.</v>
      </c>
      <c r="B7553" s="244" t="str">
        <f t="shared" si="117"/>
        <v/>
      </c>
    </row>
    <row r="7554" spans="1:2" x14ac:dyDescent="0.2">
      <c r="A7554" t="str">
        <f>IF(C7554&amp;G7554&amp;D7554&lt;&gt;'Funnel setup'!$K$3&amp;'Funnel setup'!$K$4&amp;'Funnel setup'!$K$6,".",IF(A7553=".",1,A7553+1))</f>
        <v>.</v>
      </c>
      <c r="B7554" s="244" t="str">
        <f t="shared" ref="B7554:B7617" si="118">C7554&amp;D7554&amp;F7554&amp;G7554</f>
        <v/>
      </c>
    </row>
    <row r="7555" spans="1:2" x14ac:dyDescent="0.2">
      <c r="A7555" t="str">
        <f>IF(C7555&amp;G7555&amp;D7555&lt;&gt;'Funnel setup'!$K$3&amp;'Funnel setup'!$K$4&amp;'Funnel setup'!$K$6,".",IF(A7554=".",1,A7554+1))</f>
        <v>.</v>
      </c>
      <c r="B7555" s="244" t="str">
        <f t="shared" si="118"/>
        <v/>
      </c>
    </row>
    <row r="7556" spans="1:2" x14ac:dyDescent="0.2">
      <c r="A7556" t="str">
        <f>IF(C7556&amp;G7556&amp;D7556&lt;&gt;'Funnel setup'!$K$3&amp;'Funnel setup'!$K$4&amp;'Funnel setup'!$K$6,".",IF(A7555=".",1,A7555+1))</f>
        <v>.</v>
      </c>
      <c r="B7556" s="244" t="str">
        <f t="shared" si="118"/>
        <v/>
      </c>
    </row>
    <row r="7557" spans="1:2" x14ac:dyDescent="0.2">
      <c r="A7557" t="str">
        <f>IF(C7557&amp;G7557&amp;D7557&lt;&gt;'Funnel setup'!$K$3&amp;'Funnel setup'!$K$4&amp;'Funnel setup'!$K$6,".",IF(A7556=".",1,A7556+1))</f>
        <v>.</v>
      </c>
      <c r="B7557" s="244" t="str">
        <f t="shared" si="118"/>
        <v/>
      </c>
    </row>
    <row r="7558" spans="1:2" x14ac:dyDescent="0.2">
      <c r="A7558" t="str">
        <f>IF(C7558&amp;G7558&amp;D7558&lt;&gt;'Funnel setup'!$K$3&amp;'Funnel setup'!$K$4&amp;'Funnel setup'!$K$6,".",IF(A7557=".",1,A7557+1))</f>
        <v>.</v>
      </c>
      <c r="B7558" s="244" t="str">
        <f t="shared" si="118"/>
        <v/>
      </c>
    </row>
    <row r="7559" spans="1:2" x14ac:dyDescent="0.2">
      <c r="A7559" t="str">
        <f>IF(C7559&amp;G7559&amp;D7559&lt;&gt;'Funnel setup'!$K$3&amp;'Funnel setup'!$K$4&amp;'Funnel setup'!$K$6,".",IF(A7558=".",1,A7558+1))</f>
        <v>.</v>
      </c>
      <c r="B7559" s="244" t="str">
        <f t="shared" si="118"/>
        <v/>
      </c>
    </row>
    <row r="7560" spans="1:2" x14ac:dyDescent="0.2">
      <c r="A7560" t="str">
        <f>IF(C7560&amp;G7560&amp;D7560&lt;&gt;'Funnel setup'!$K$3&amp;'Funnel setup'!$K$4&amp;'Funnel setup'!$K$6,".",IF(A7559=".",1,A7559+1))</f>
        <v>.</v>
      </c>
      <c r="B7560" s="244" t="str">
        <f t="shared" si="118"/>
        <v/>
      </c>
    </row>
    <row r="7561" spans="1:2" x14ac:dyDescent="0.2">
      <c r="A7561" t="str">
        <f>IF(C7561&amp;G7561&amp;D7561&lt;&gt;'Funnel setup'!$K$3&amp;'Funnel setup'!$K$4&amp;'Funnel setup'!$K$6,".",IF(A7560=".",1,A7560+1))</f>
        <v>.</v>
      </c>
      <c r="B7561" s="244" t="str">
        <f t="shared" si="118"/>
        <v/>
      </c>
    </row>
    <row r="7562" spans="1:2" x14ac:dyDescent="0.2">
      <c r="A7562" t="str">
        <f>IF(C7562&amp;G7562&amp;D7562&lt;&gt;'Funnel setup'!$K$3&amp;'Funnel setup'!$K$4&amp;'Funnel setup'!$K$6,".",IF(A7561=".",1,A7561+1))</f>
        <v>.</v>
      </c>
      <c r="B7562" s="244" t="str">
        <f t="shared" si="118"/>
        <v/>
      </c>
    </row>
    <row r="7563" spans="1:2" x14ac:dyDescent="0.2">
      <c r="A7563" t="str">
        <f>IF(C7563&amp;G7563&amp;D7563&lt;&gt;'Funnel setup'!$K$3&amp;'Funnel setup'!$K$4&amp;'Funnel setup'!$K$6,".",IF(A7562=".",1,A7562+1))</f>
        <v>.</v>
      </c>
      <c r="B7563" s="244" t="str">
        <f t="shared" si="118"/>
        <v/>
      </c>
    </row>
    <row r="7564" spans="1:2" x14ac:dyDescent="0.2">
      <c r="A7564" t="str">
        <f>IF(C7564&amp;G7564&amp;D7564&lt;&gt;'Funnel setup'!$K$3&amp;'Funnel setup'!$K$4&amp;'Funnel setup'!$K$6,".",IF(A7563=".",1,A7563+1))</f>
        <v>.</v>
      </c>
      <c r="B7564" s="244" t="str">
        <f t="shared" si="118"/>
        <v/>
      </c>
    </row>
    <row r="7565" spans="1:2" x14ac:dyDescent="0.2">
      <c r="A7565" t="str">
        <f>IF(C7565&amp;G7565&amp;D7565&lt;&gt;'Funnel setup'!$K$3&amp;'Funnel setup'!$K$4&amp;'Funnel setup'!$K$6,".",IF(A7564=".",1,A7564+1))</f>
        <v>.</v>
      </c>
      <c r="B7565" s="244" t="str">
        <f t="shared" si="118"/>
        <v/>
      </c>
    </row>
    <row r="7566" spans="1:2" x14ac:dyDescent="0.2">
      <c r="A7566" t="str">
        <f>IF(C7566&amp;G7566&amp;D7566&lt;&gt;'Funnel setup'!$K$3&amp;'Funnel setup'!$K$4&amp;'Funnel setup'!$K$6,".",IF(A7565=".",1,A7565+1))</f>
        <v>.</v>
      </c>
      <c r="B7566" s="244" t="str">
        <f t="shared" si="118"/>
        <v/>
      </c>
    </row>
    <row r="7567" spans="1:2" x14ac:dyDescent="0.2">
      <c r="A7567" t="str">
        <f>IF(C7567&amp;G7567&amp;D7567&lt;&gt;'Funnel setup'!$K$3&amp;'Funnel setup'!$K$4&amp;'Funnel setup'!$K$6,".",IF(A7566=".",1,A7566+1))</f>
        <v>.</v>
      </c>
      <c r="B7567" s="244" t="str">
        <f t="shared" si="118"/>
        <v/>
      </c>
    </row>
    <row r="7568" spans="1:2" x14ac:dyDescent="0.2">
      <c r="A7568" t="str">
        <f>IF(C7568&amp;G7568&amp;D7568&lt;&gt;'Funnel setup'!$K$3&amp;'Funnel setup'!$K$4&amp;'Funnel setup'!$K$6,".",IF(A7567=".",1,A7567+1))</f>
        <v>.</v>
      </c>
      <c r="B7568" s="244" t="str">
        <f t="shared" si="118"/>
        <v/>
      </c>
    </row>
    <row r="7569" spans="1:2" x14ac:dyDescent="0.2">
      <c r="A7569" t="str">
        <f>IF(C7569&amp;G7569&amp;D7569&lt;&gt;'Funnel setup'!$K$3&amp;'Funnel setup'!$K$4&amp;'Funnel setup'!$K$6,".",IF(A7568=".",1,A7568+1))</f>
        <v>.</v>
      </c>
      <c r="B7569" s="244" t="str">
        <f t="shared" si="118"/>
        <v/>
      </c>
    </row>
    <row r="7570" spans="1:2" x14ac:dyDescent="0.2">
      <c r="A7570" t="str">
        <f>IF(C7570&amp;G7570&amp;D7570&lt;&gt;'Funnel setup'!$K$3&amp;'Funnel setup'!$K$4&amp;'Funnel setup'!$K$6,".",IF(A7569=".",1,A7569+1))</f>
        <v>.</v>
      </c>
      <c r="B7570" s="244" t="str">
        <f t="shared" si="118"/>
        <v/>
      </c>
    </row>
    <row r="7571" spans="1:2" x14ac:dyDescent="0.2">
      <c r="A7571" t="str">
        <f>IF(C7571&amp;G7571&amp;D7571&lt;&gt;'Funnel setup'!$K$3&amp;'Funnel setup'!$K$4&amp;'Funnel setup'!$K$6,".",IF(A7570=".",1,A7570+1))</f>
        <v>.</v>
      </c>
      <c r="B7571" s="244" t="str">
        <f t="shared" si="118"/>
        <v/>
      </c>
    </row>
    <row r="7572" spans="1:2" x14ac:dyDescent="0.2">
      <c r="A7572" t="str">
        <f>IF(C7572&amp;G7572&amp;D7572&lt;&gt;'Funnel setup'!$K$3&amp;'Funnel setup'!$K$4&amp;'Funnel setup'!$K$6,".",IF(A7571=".",1,A7571+1))</f>
        <v>.</v>
      </c>
      <c r="B7572" s="244" t="str">
        <f t="shared" si="118"/>
        <v/>
      </c>
    </row>
    <row r="7573" spans="1:2" x14ac:dyDescent="0.2">
      <c r="A7573" t="str">
        <f>IF(C7573&amp;G7573&amp;D7573&lt;&gt;'Funnel setup'!$K$3&amp;'Funnel setup'!$K$4&amp;'Funnel setup'!$K$6,".",IF(A7572=".",1,A7572+1))</f>
        <v>.</v>
      </c>
      <c r="B7573" s="244" t="str">
        <f t="shared" si="118"/>
        <v/>
      </c>
    </row>
    <row r="7574" spans="1:2" x14ac:dyDescent="0.2">
      <c r="A7574" t="str">
        <f>IF(C7574&amp;G7574&amp;D7574&lt;&gt;'Funnel setup'!$K$3&amp;'Funnel setup'!$K$4&amp;'Funnel setup'!$K$6,".",IF(A7573=".",1,A7573+1))</f>
        <v>.</v>
      </c>
      <c r="B7574" s="244" t="str">
        <f t="shared" si="118"/>
        <v/>
      </c>
    </row>
    <row r="7575" spans="1:2" x14ac:dyDescent="0.2">
      <c r="A7575" t="str">
        <f>IF(C7575&amp;G7575&amp;D7575&lt;&gt;'Funnel setup'!$K$3&amp;'Funnel setup'!$K$4&amp;'Funnel setup'!$K$6,".",IF(A7574=".",1,A7574+1))</f>
        <v>.</v>
      </c>
      <c r="B7575" s="244" t="str">
        <f t="shared" si="118"/>
        <v/>
      </c>
    </row>
    <row r="7576" spans="1:2" x14ac:dyDescent="0.2">
      <c r="A7576" t="str">
        <f>IF(C7576&amp;G7576&amp;D7576&lt;&gt;'Funnel setup'!$K$3&amp;'Funnel setup'!$K$4&amp;'Funnel setup'!$K$6,".",IF(A7575=".",1,A7575+1))</f>
        <v>.</v>
      </c>
      <c r="B7576" s="244" t="str">
        <f t="shared" si="118"/>
        <v/>
      </c>
    </row>
    <row r="7577" spans="1:2" x14ac:dyDescent="0.2">
      <c r="A7577" t="str">
        <f>IF(C7577&amp;G7577&amp;D7577&lt;&gt;'Funnel setup'!$K$3&amp;'Funnel setup'!$K$4&amp;'Funnel setup'!$K$6,".",IF(A7576=".",1,A7576+1))</f>
        <v>.</v>
      </c>
      <c r="B7577" s="244" t="str">
        <f t="shared" si="118"/>
        <v/>
      </c>
    </row>
    <row r="7578" spans="1:2" x14ac:dyDescent="0.2">
      <c r="A7578" t="str">
        <f>IF(C7578&amp;G7578&amp;D7578&lt;&gt;'Funnel setup'!$K$3&amp;'Funnel setup'!$K$4&amp;'Funnel setup'!$K$6,".",IF(A7577=".",1,A7577+1))</f>
        <v>.</v>
      </c>
      <c r="B7578" s="244" t="str">
        <f t="shared" si="118"/>
        <v/>
      </c>
    </row>
    <row r="7579" spans="1:2" x14ac:dyDescent="0.2">
      <c r="A7579" t="str">
        <f>IF(C7579&amp;G7579&amp;D7579&lt;&gt;'Funnel setup'!$K$3&amp;'Funnel setup'!$K$4&amp;'Funnel setup'!$K$6,".",IF(A7578=".",1,A7578+1))</f>
        <v>.</v>
      </c>
      <c r="B7579" s="244" t="str">
        <f t="shared" si="118"/>
        <v/>
      </c>
    </row>
    <row r="7580" spans="1:2" x14ac:dyDescent="0.2">
      <c r="A7580" t="str">
        <f>IF(C7580&amp;G7580&amp;D7580&lt;&gt;'Funnel setup'!$K$3&amp;'Funnel setup'!$K$4&amp;'Funnel setup'!$K$6,".",IF(A7579=".",1,A7579+1))</f>
        <v>.</v>
      </c>
      <c r="B7580" s="244" t="str">
        <f t="shared" si="118"/>
        <v/>
      </c>
    </row>
    <row r="7581" spans="1:2" x14ac:dyDescent="0.2">
      <c r="A7581" t="str">
        <f>IF(C7581&amp;G7581&amp;D7581&lt;&gt;'Funnel setup'!$K$3&amp;'Funnel setup'!$K$4&amp;'Funnel setup'!$K$6,".",IF(A7580=".",1,A7580+1))</f>
        <v>.</v>
      </c>
      <c r="B7581" s="244" t="str">
        <f t="shared" si="118"/>
        <v/>
      </c>
    </row>
    <row r="7582" spans="1:2" x14ac:dyDescent="0.2">
      <c r="A7582" t="str">
        <f>IF(C7582&amp;G7582&amp;D7582&lt;&gt;'Funnel setup'!$K$3&amp;'Funnel setup'!$K$4&amp;'Funnel setup'!$K$6,".",IF(A7581=".",1,A7581+1))</f>
        <v>.</v>
      </c>
      <c r="B7582" s="244" t="str">
        <f t="shared" si="118"/>
        <v/>
      </c>
    </row>
    <row r="7583" spans="1:2" x14ac:dyDescent="0.2">
      <c r="A7583" t="str">
        <f>IF(C7583&amp;G7583&amp;D7583&lt;&gt;'Funnel setup'!$K$3&amp;'Funnel setup'!$K$4&amp;'Funnel setup'!$K$6,".",IF(A7582=".",1,A7582+1))</f>
        <v>.</v>
      </c>
      <c r="B7583" s="244" t="str">
        <f t="shared" si="118"/>
        <v/>
      </c>
    </row>
    <row r="7584" spans="1:2" x14ac:dyDescent="0.2">
      <c r="A7584" t="str">
        <f>IF(C7584&amp;G7584&amp;D7584&lt;&gt;'Funnel setup'!$K$3&amp;'Funnel setup'!$K$4&amp;'Funnel setup'!$K$6,".",IF(A7583=".",1,A7583+1))</f>
        <v>.</v>
      </c>
      <c r="B7584" s="244" t="str">
        <f t="shared" si="118"/>
        <v/>
      </c>
    </row>
    <row r="7585" spans="1:2" x14ac:dyDescent="0.2">
      <c r="A7585" t="str">
        <f>IF(C7585&amp;G7585&amp;D7585&lt;&gt;'Funnel setup'!$K$3&amp;'Funnel setup'!$K$4&amp;'Funnel setup'!$K$6,".",IF(A7584=".",1,A7584+1))</f>
        <v>.</v>
      </c>
      <c r="B7585" s="244" t="str">
        <f t="shared" si="118"/>
        <v/>
      </c>
    </row>
    <row r="7586" spans="1:2" x14ac:dyDescent="0.2">
      <c r="A7586" t="str">
        <f>IF(C7586&amp;G7586&amp;D7586&lt;&gt;'Funnel setup'!$K$3&amp;'Funnel setup'!$K$4&amp;'Funnel setup'!$K$6,".",IF(A7585=".",1,A7585+1))</f>
        <v>.</v>
      </c>
      <c r="B7586" s="244" t="str">
        <f t="shared" si="118"/>
        <v/>
      </c>
    </row>
    <row r="7587" spans="1:2" x14ac:dyDescent="0.2">
      <c r="A7587" t="str">
        <f>IF(C7587&amp;G7587&amp;D7587&lt;&gt;'Funnel setup'!$K$3&amp;'Funnel setup'!$K$4&amp;'Funnel setup'!$K$6,".",IF(A7586=".",1,A7586+1))</f>
        <v>.</v>
      </c>
      <c r="B7587" s="244" t="str">
        <f t="shared" si="118"/>
        <v/>
      </c>
    </row>
    <row r="7588" spans="1:2" x14ac:dyDescent="0.2">
      <c r="A7588" t="str">
        <f>IF(C7588&amp;G7588&amp;D7588&lt;&gt;'Funnel setup'!$K$3&amp;'Funnel setup'!$K$4&amp;'Funnel setup'!$K$6,".",IF(A7587=".",1,A7587+1))</f>
        <v>.</v>
      </c>
      <c r="B7588" s="244" t="str">
        <f t="shared" si="118"/>
        <v/>
      </c>
    </row>
    <row r="7589" spans="1:2" x14ac:dyDescent="0.2">
      <c r="A7589" t="str">
        <f>IF(C7589&amp;G7589&amp;D7589&lt;&gt;'Funnel setup'!$K$3&amp;'Funnel setup'!$K$4&amp;'Funnel setup'!$K$6,".",IF(A7588=".",1,A7588+1))</f>
        <v>.</v>
      </c>
      <c r="B7589" s="244" t="str">
        <f t="shared" si="118"/>
        <v/>
      </c>
    </row>
    <row r="7590" spans="1:2" x14ac:dyDescent="0.2">
      <c r="A7590" t="str">
        <f>IF(C7590&amp;G7590&amp;D7590&lt;&gt;'Funnel setup'!$K$3&amp;'Funnel setup'!$K$4&amp;'Funnel setup'!$K$6,".",IF(A7589=".",1,A7589+1))</f>
        <v>.</v>
      </c>
      <c r="B7590" s="244" t="str">
        <f t="shared" si="118"/>
        <v/>
      </c>
    </row>
    <row r="7591" spans="1:2" x14ac:dyDescent="0.2">
      <c r="A7591" t="str">
        <f>IF(C7591&amp;G7591&amp;D7591&lt;&gt;'Funnel setup'!$K$3&amp;'Funnel setup'!$K$4&amp;'Funnel setup'!$K$6,".",IF(A7590=".",1,A7590+1))</f>
        <v>.</v>
      </c>
      <c r="B7591" s="244" t="str">
        <f t="shared" si="118"/>
        <v/>
      </c>
    </row>
    <row r="7592" spans="1:2" x14ac:dyDescent="0.2">
      <c r="A7592" t="str">
        <f>IF(C7592&amp;G7592&amp;D7592&lt;&gt;'Funnel setup'!$K$3&amp;'Funnel setup'!$K$4&amp;'Funnel setup'!$K$6,".",IF(A7591=".",1,A7591+1))</f>
        <v>.</v>
      </c>
      <c r="B7592" s="244" t="str">
        <f t="shared" si="118"/>
        <v/>
      </c>
    </row>
    <row r="7593" spans="1:2" x14ac:dyDescent="0.2">
      <c r="A7593" t="str">
        <f>IF(C7593&amp;G7593&amp;D7593&lt;&gt;'Funnel setup'!$K$3&amp;'Funnel setup'!$K$4&amp;'Funnel setup'!$K$6,".",IF(A7592=".",1,A7592+1))</f>
        <v>.</v>
      </c>
      <c r="B7593" s="244" t="str">
        <f t="shared" si="118"/>
        <v/>
      </c>
    </row>
    <row r="7594" spans="1:2" x14ac:dyDescent="0.2">
      <c r="A7594" t="str">
        <f>IF(C7594&amp;G7594&amp;D7594&lt;&gt;'Funnel setup'!$K$3&amp;'Funnel setup'!$K$4&amp;'Funnel setup'!$K$6,".",IF(A7593=".",1,A7593+1))</f>
        <v>.</v>
      </c>
      <c r="B7594" s="244" t="str">
        <f t="shared" si="118"/>
        <v/>
      </c>
    </row>
    <row r="7595" spans="1:2" x14ac:dyDescent="0.2">
      <c r="A7595" t="str">
        <f>IF(C7595&amp;G7595&amp;D7595&lt;&gt;'Funnel setup'!$K$3&amp;'Funnel setup'!$K$4&amp;'Funnel setup'!$K$6,".",IF(A7594=".",1,A7594+1))</f>
        <v>.</v>
      </c>
      <c r="B7595" s="244" t="str">
        <f t="shared" si="118"/>
        <v/>
      </c>
    </row>
    <row r="7596" spans="1:2" x14ac:dyDescent="0.2">
      <c r="A7596" t="str">
        <f>IF(C7596&amp;G7596&amp;D7596&lt;&gt;'Funnel setup'!$K$3&amp;'Funnel setup'!$K$4&amp;'Funnel setup'!$K$6,".",IF(A7595=".",1,A7595+1))</f>
        <v>.</v>
      </c>
      <c r="B7596" s="244" t="str">
        <f t="shared" si="118"/>
        <v/>
      </c>
    </row>
    <row r="7597" spans="1:2" x14ac:dyDescent="0.2">
      <c r="A7597" t="str">
        <f>IF(C7597&amp;G7597&amp;D7597&lt;&gt;'Funnel setup'!$K$3&amp;'Funnel setup'!$K$4&amp;'Funnel setup'!$K$6,".",IF(A7596=".",1,A7596+1))</f>
        <v>.</v>
      </c>
      <c r="B7597" s="244" t="str">
        <f t="shared" si="118"/>
        <v/>
      </c>
    </row>
    <row r="7598" spans="1:2" x14ac:dyDescent="0.2">
      <c r="A7598" t="str">
        <f>IF(C7598&amp;G7598&amp;D7598&lt;&gt;'Funnel setup'!$K$3&amp;'Funnel setup'!$K$4&amp;'Funnel setup'!$K$6,".",IF(A7597=".",1,A7597+1))</f>
        <v>.</v>
      </c>
      <c r="B7598" s="244" t="str">
        <f t="shared" si="118"/>
        <v/>
      </c>
    </row>
    <row r="7599" spans="1:2" x14ac:dyDescent="0.2">
      <c r="A7599" t="str">
        <f>IF(C7599&amp;G7599&amp;D7599&lt;&gt;'Funnel setup'!$K$3&amp;'Funnel setup'!$K$4&amp;'Funnel setup'!$K$6,".",IF(A7598=".",1,A7598+1))</f>
        <v>.</v>
      </c>
      <c r="B7599" s="244" t="str">
        <f t="shared" si="118"/>
        <v/>
      </c>
    </row>
    <row r="7600" spans="1:2" x14ac:dyDescent="0.2">
      <c r="A7600" t="str">
        <f>IF(C7600&amp;G7600&amp;D7600&lt;&gt;'Funnel setup'!$K$3&amp;'Funnel setup'!$K$4&amp;'Funnel setup'!$K$6,".",IF(A7599=".",1,A7599+1))</f>
        <v>.</v>
      </c>
      <c r="B7600" s="244" t="str">
        <f t="shared" si="118"/>
        <v/>
      </c>
    </row>
    <row r="7601" spans="1:2" x14ac:dyDescent="0.2">
      <c r="A7601" t="str">
        <f>IF(C7601&amp;G7601&amp;D7601&lt;&gt;'Funnel setup'!$K$3&amp;'Funnel setup'!$K$4&amp;'Funnel setup'!$K$6,".",IF(A7600=".",1,A7600+1))</f>
        <v>.</v>
      </c>
      <c r="B7601" s="244" t="str">
        <f t="shared" si="118"/>
        <v/>
      </c>
    </row>
    <row r="7602" spans="1:2" x14ac:dyDescent="0.2">
      <c r="A7602" t="str">
        <f>IF(C7602&amp;G7602&amp;D7602&lt;&gt;'Funnel setup'!$K$3&amp;'Funnel setup'!$K$4&amp;'Funnel setup'!$K$6,".",IF(A7601=".",1,A7601+1))</f>
        <v>.</v>
      </c>
      <c r="B7602" s="244" t="str">
        <f t="shared" si="118"/>
        <v/>
      </c>
    </row>
    <row r="7603" spans="1:2" x14ac:dyDescent="0.2">
      <c r="A7603" t="str">
        <f>IF(C7603&amp;G7603&amp;D7603&lt;&gt;'Funnel setup'!$K$3&amp;'Funnel setup'!$K$4&amp;'Funnel setup'!$K$6,".",IF(A7602=".",1,A7602+1))</f>
        <v>.</v>
      </c>
      <c r="B7603" s="244" t="str">
        <f t="shared" si="118"/>
        <v/>
      </c>
    </row>
    <row r="7604" spans="1:2" x14ac:dyDescent="0.2">
      <c r="A7604" t="str">
        <f>IF(C7604&amp;G7604&amp;D7604&lt;&gt;'Funnel setup'!$K$3&amp;'Funnel setup'!$K$4&amp;'Funnel setup'!$K$6,".",IF(A7603=".",1,A7603+1))</f>
        <v>.</v>
      </c>
      <c r="B7604" s="244" t="str">
        <f t="shared" si="118"/>
        <v/>
      </c>
    </row>
    <row r="7605" spans="1:2" x14ac:dyDescent="0.2">
      <c r="A7605" t="str">
        <f>IF(C7605&amp;G7605&amp;D7605&lt;&gt;'Funnel setup'!$K$3&amp;'Funnel setup'!$K$4&amp;'Funnel setup'!$K$6,".",IF(A7604=".",1,A7604+1))</f>
        <v>.</v>
      </c>
      <c r="B7605" s="244" t="str">
        <f t="shared" si="118"/>
        <v/>
      </c>
    </row>
    <row r="7606" spans="1:2" x14ac:dyDescent="0.2">
      <c r="A7606" t="str">
        <f>IF(C7606&amp;G7606&amp;D7606&lt;&gt;'Funnel setup'!$K$3&amp;'Funnel setup'!$K$4&amp;'Funnel setup'!$K$6,".",IF(A7605=".",1,A7605+1))</f>
        <v>.</v>
      </c>
      <c r="B7606" s="244" t="str">
        <f t="shared" si="118"/>
        <v/>
      </c>
    </row>
    <row r="7607" spans="1:2" x14ac:dyDescent="0.2">
      <c r="A7607" t="str">
        <f>IF(C7607&amp;G7607&amp;D7607&lt;&gt;'Funnel setup'!$K$3&amp;'Funnel setup'!$K$4&amp;'Funnel setup'!$K$6,".",IF(A7606=".",1,A7606+1))</f>
        <v>.</v>
      </c>
      <c r="B7607" s="244" t="str">
        <f t="shared" si="118"/>
        <v/>
      </c>
    </row>
    <row r="7608" spans="1:2" x14ac:dyDescent="0.2">
      <c r="A7608" t="str">
        <f>IF(C7608&amp;G7608&amp;D7608&lt;&gt;'Funnel setup'!$K$3&amp;'Funnel setup'!$K$4&amp;'Funnel setup'!$K$6,".",IF(A7607=".",1,A7607+1))</f>
        <v>.</v>
      </c>
      <c r="B7608" s="244" t="str">
        <f t="shared" si="118"/>
        <v/>
      </c>
    </row>
    <row r="7609" spans="1:2" x14ac:dyDescent="0.2">
      <c r="A7609" t="str">
        <f>IF(C7609&amp;G7609&amp;D7609&lt;&gt;'Funnel setup'!$K$3&amp;'Funnel setup'!$K$4&amp;'Funnel setup'!$K$6,".",IF(A7608=".",1,A7608+1))</f>
        <v>.</v>
      </c>
      <c r="B7609" s="244" t="str">
        <f t="shared" si="118"/>
        <v/>
      </c>
    </row>
    <row r="7610" spans="1:2" x14ac:dyDescent="0.2">
      <c r="A7610" t="str">
        <f>IF(C7610&amp;G7610&amp;D7610&lt;&gt;'Funnel setup'!$K$3&amp;'Funnel setup'!$K$4&amp;'Funnel setup'!$K$6,".",IF(A7609=".",1,A7609+1))</f>
        <v>.</v>
      </c>
      <c r="B7610" s="244" t="str">
        <f t="shared" si="118"/>
        <v/>
      </c>
    </row>
    <row r="7611" spans="1:2" x14ac:dyDescent="0.2">
      <c r="A7611" t="str">
        <f>IF(C7611&amp;G7611&amp;D7611&lt;&gt;'Funnel setup'!$K$3&amp;'Funnel setup'!$K$4&amp;'Funnel setup'!$K$6,".",IF(A7610=".",1,A7610+1))</f>
        <v>.</v>
      </c>
      <c r="B7611" s="244" t="str">
        <f t="shared" si="118"/>
        <v/>
      </c>
    </row>
    <row r="7612" spans="1:2" x14ac:dyDescent="0.2">
      <c r="A7612" t="str">
        <f>IF(C7612&amp;G7612&amp;D7612&lt;&gt;'Funnel setup'!$K$3&amp;'Funnel setup'!$K$4&amp;'Funnel setup'!$K$6,".",IF(A7611=".",1,A7611+1))</f>
        <v>.</v>
      </c>
      <c r="B7612" s="244" t="str">
        <f t="shared" si="118"/>
        <v/>
      </c>
    </row>
    <row r="7613" spans="1:2" x14ac:dyDescent="0.2">
      <c r="A7613" t="str">
        <f>IF(C7613&amp;G7613&amp;D7613&lt;&gt;'Funnel setup'!$K$3&amp;'Funnel setup'!$K$4&amp;'Funnel setup'!$K$6,".",IF(A7612=".",1,A7612+1))</f>
        <v>.</v>
      </c>
      <c r="B7613" s="244" t="str">
        <f t="shared" si="118"/>
        <v/>
      </c>
    </row>
    <row r="7614" spans="1:2" x14ac:dyDescent="0.2">
      <c r="A7614" t="str">
        <f>IF(C7614&amp;G7614&amp;D7614&lt;&gt;'Funnel setup'!$K$3&amp;'Funnel setup'!$K$4&amp;'Funnel setup'!$K$6,".",IF(A7613=".",1,A7613+1))</f>
        <v>.</v>
      </c>
      <c r="B7614" s="244" t="str">
        <f t="shared" si="118"/>
        <v/>
      </c>
    </row>
    <row r="7615" spans="1:2" x14ac:dyDescent="0.2">
      <c r="A7615" t="str">
        <f>IF(C7615&amp;G7615&amp;D7615&lt;&gt;'Funnel setup'!$K$3&amp;'Funnel setup'!$K$4&amp;'Funnel setup'!$K$6,".",IF(A7614=".",1,A7614+1))</f>
        <v>.</v>
      </c>
      <c r="B7615" s="244" t="str">
        <f t="shared" si="118"/>
        <v/>
      </c>
    </row>
    <row r="7616" spans="1:2" x14ac:dyDescent="0.2">
      <c r="A7616" t="str">
        <f>IF(C7616&amp;G7616&amp;D7616&lt;&gt;'Funnel setup'!$K$3&amp;'Funnel setup'!$K$4&amp;'Funnel setup'!$K$6,".",IF(A7615=".",1,A7615+1))</f>
        <v>.</v>
      </c>
      <c r="B7616" s="244" t="str">
        <f t="shared" si="118"/>
        <v/>
      </c>
    </row>
    <row r="7617" spans="1:2" x14ac:dyDescent="0.2">
      <c r="A7617" t="str">
        <f>IF(C7617&amp;G7617&amp;D7617&lt;&gt;'Funnel setup'!$K$3&amp;'Funnel setup'!$K$4&amp;'Funnel setup'!$K$6,".",IF(A7616=".",1,A7616+1))</f>
        <v>.</v>
      </c>
      <c r="B7617" s="244" t="str">
        <f t="shared" si="118"/>
        <v/>
      </c>
    </row>
    <row r="7618" spans="1:2" x14ac:dyDescent="0.2">
      <c r="A7618" t="str">
        <f>IF(C7618&amp;G7618&amp;D7618&lt;&gt;'Funnel setup'!$K$3&amp;'Funnel setup'!$K$4&amp;'Funnel setup'!$K$6,".",IF(A7617=".",1,A7617+1))</f>
        <v>.</v>
      </c>
      <c r="B7618" s="244" t="str">
        <f t="shared" ref="B7618:B7681" si="119">C7618&amp;D7618&amp;F7618&amp;G7618</f>
        <v/>
      </c>
    </row>
    <row r="7619" spans="1:2" x14ac:dyDescent="0.2">
      <c r="A7619" t="str">
        <f>IF(C7619&amp;G7619&amp;D7619&lt;&gt;'Funnel setup'!$K$3&amp;'Funnel setup'!$K$4&amp;'Funnel setup'!$K$6,".",IF(A7618=".",1,A7618+1))</f>
        <v>.</v>
      </c>
      <c r="B7619" s="244" t="str">
        <f t="shared" si="119"/>
        <v/>
      </c>
    </row>
    <row r="7620" spans="1:2" x14ac:dyDescent="0.2">
      <c r="A7620" t="str">
        <f>IF(C7620&amp;G7620&amp;D7620&lt;&gt;'Funnel setup'!$K$3&amp;'Funnel setup'!$K$4&amp;'Funnel setup'!$K$6,".",IF(A7619=".",1,A7619+1))</f>
        <v>.</v>
      </c>
      <c r="B7620" s="244" t="str">
        <f t="shared" si="119"/>
        <v/>
      </c>
    </row>
    <row r="7621" spans="1:2" x14ac:dyDescent="0.2">
      <c r="A7621" t="str">
        <f>IF(C7621&amp;G7621&amp;D7621&lt;&gt;'Funnel setup'!$K$3&amp;'Funnel setup'!$K$4&amp;'Funnel setup'!$K$6,".",IF(A7620=".",1,A7620+1))</f>
        <v>.</v>
      </c>
      <c r="B7621" s="244" t="str">
        <f t="shared" si="119"/>
        <v/>
      </c>
    </row>
    <row r="7622" spans="1:2" x14ac:dyDescent="0.2">
      <c r="A7622" t="str">
        <f>IF(C7622&amp;G7622&amp;D7622&lt;&gt;'Funnel setup'!$K$3&amp;'Funnel setup'!$K$4&amp;'Funnel setup'!$K$6,".",IF(A7621=".",1,A7621+1))</f>
        <v>.</v>
      </c>
      <c r="B7622" s="244" t="str">
        <f t="shared" si="119"/>
        <v/>
      </c>
    </row>
    <row r="7623" spans="1:2" x14ac:dyDescent="0.2">
      <c r="A7623" t="str">
        <f>IF(C7623&amp;G7623&amp;D7623&lt;&gt;'Funnel setup'!$K$3&amp;'Funnel setup'!$K$4&amp;'Funnel setup'!$K$6,".",IF(A7622=".",1,A7622+1))</f>
        <v>.</v>
      </c>
      <c r="B7623" s="244" t="str">
        <f t="shared" si="119"/>
        <v/>
      </c>
    </row>
    <row r="7624" spans="1:2" x14ac:dyDescent="0.2">
      <c r="A7624" t="str">
        <f>IF(C7624&amp;G7624&amp;D7624&lt;&gt;'Funnel setup'!$K$3&amp;'Funnel setup'!$K$4&amp;'Funnel setup'!$K$6,".",IF(A7623=".",1,A7623+1))</f>
        <v>.</v>
      </c>
      <c r="B7624" s="244" t="str">
        <f t="shared" si="119"/>
        <v/>
      </c>
    </row>
    <row r="7625" spans="1:2" x14ac:dyDescent="0.2">
      <c r="A7625" t="str">
        <f>IF(C7625&amp;G7625&amp;D7625&lt;&gt;'Funnel setup'!$K$3&amp;'Funnel setup'!$K$4&amp;'Funnel setup'!$K$6,".",IF(A7624=".",1,A7624+1))</f>
        <v>.</v>
      </c>
      <c r="B7625" s="244" t="str">
        <f t="shared" si="119"/>
        <v/>
      </c>
    </row>
    <row r="7626" spans="1:2" x14ac:dyDescent="0.2">
      <c r="A7626" t="str">
        <f>IF(C7626&amp;G7626&amp;D7626&lt;&gt;'Funnel setup'!$K$3&amp;'Funnel setup'!$K$4&amp;'Funnel setup'!$K$6,".",IF(A7625=".",1,A7625+1))</f>
        <v>.</v>
      </c>
      <c r="B7626" s="244" t="str">
        <f t="shared" si="119"/>
        <v/>
      </c>
    </row>
    <row r="7627" spans="1:2" x14ac:dyDescent="0.2">
      <c r="A7627" t="str">
        <f>IF(C7627&amp;G7627&amp;D7627&lt;&gt;'Funnel setup'!$K$3&amp;'Funnel setup'!$K$4&amp;'Funnel setup'!$K$6,".",IF(A7626=".",1,A7626+1))</f>
        <v>.</v>
      </c>
      <c r="B7627" s="244" t="str">
        <f t="shared" si="119"/>
        <v/>
      </c>
    </row>
    <row r="7628" spans="1:2" x14ac:dyDescent="0.2">
      <c r="A7628" t="str">
        <f>IF(C7628&amp;G7628&amp;D7628&lt;&gt;'Funnel setup'!$K$3&amp;'Funnel setup'!$K$4&amp;'Funnel setup'!$K$6,".",IF(A7627=".",1,A7627+1))</f>
        <v>.</v>
      </c>
      <c r="B7628" s="244" t="str">
        <f t="shared" si="119"/>
        <v/>
      </c>
    </row>
    <row r="7629" spans="1:2" x14ac:dyDescent="0.2">
      <c r="A7629" t="str">
        <f>IF(C7629&amp;G7629&amp;D7629&lt;&gt;'Funnel setup'!$K$3&amp;'Funnel setup'!$K$4&amp;'Funnel setup'!$K$6,".",IF(A7628=".",1,A7628+1))</f>
        <v>.</v>
      </c>
      <c r="B7629" s="244" t="str">
        <f t="shared" si="119"/>
        <v/>
      </c>
    </row>
    <row r="7630" spans="1:2" x14ac:dyDescent="0.2">
      <c r="A7630" t="str">
        <f>IF(C7630&amp;G7630&amp;D7630&lt;&gt;'Funnel setup'!$K$3&amp;'Funnel setup'!$K$4&amp;'Funnel setup'!$K$6,".",IF(A7629=".",1,A7629+1))</f>
        <v>.</v>
      </c>
      <c r="B7630" s="244" t="str">
        <f t="shared" si="119"/>
        <v/>
      </c>
    </row>
    <row r="7631" spans="1:2" x14ac:dyDescent="0.2">
      <c r="A7631" t="str">
        <f>IF(C7631&amp;G7631&amp;D7631&lt;&gt;'Funnel setup'!$K$3&amp;'Funnel setup'!$K$4&amp;'Funnel setup'!$K$6,".",IF(A7630=".",1,A7630+1))</f>
        <v>.</v>
      </c>
      <c r="B7631" s="244" t="str">
        <f t="shared" si="119"/>
        <v/>
      </c>
    </row>
    <row r="7632" spans="1:2" x14ac:dyDescent="0.2">
      <c r="A7632" t="str">
        <f>IF(C7632&amp;G7632&amp;D7632&lt;&gt;'Funnel setup'!$K$3&amp;'Funnel setup'!$K$4&amp;'Funnel setup'!$K$6,".",IF(A7631=".",1,A7631+1))</f>
        <v>.</v>
      </c>
      <c r="B7632" s="244" t="str">
        <f t="shared" si="119"/>
        <v/>
      </c>
    </row>
    <row r="7633" spans="1:2" x14ac:dyDescent="0.2">
      <c r="A7633" t="str">
        <f>IF(C7633&amp;G7633&amp;D7633&lt;&gt;'Funnel setup'!$K$3&amp;'Funnel setup'!$K$4&amp;'Funnel setup'!$K$6,".",IF(A7632=".",1,A7632+1))</f>
        <v>.</v>
      </c>
      <c r="B7633" s="244" t="str">
        <f t="shared" si="119"/>
        <v/>
      </c>
    </row>
    <row r="7634" spans="1:2" x14ac:dyDescent="0.2">
      <c r="A7634" t="str">
        <f>IF(C7634&amp;G7634&amp;D7634&lt;&gt;'Funnel setup'!$K$3&amp;'Funnel setup'!$K$4&amp;'Funnel setup'!$K$6,".",IF(A7633=".",1,A7633+1))</f>
        <v>.</v>
      </c>
      <c r="B7634" s="244" t="str">
        <f t="shared" si="119"/>
        <v/>
      </c>
    </row>
    <row r="7635" spans="1:2" x14ac:dyDescent="0.2">
      <c r="A7635" t="str">
        <f>IF(C7635&amp;G7635&amp;D7635&lt;&gt;'Funnel setup'!$K$3&amp;'Funnel setup'!$K$4&amp;'Funnel setup'!$K$6,".",IF(A7634=".",1,A7634+1))</f>
        <v>.</v>
      </c>
      <c r="B7635" s="244" t="str">
        <f t="shared" si="119"/>
        <v/>
      </c>
    </row>
    <row r="7636" spans="1:2" x14ac:dyDescent="0.2">
      <c r="A7636" t="str">
        <f>IF(C7636&amp;G7636&amp;D7636&lt;&gt;'Funnel setup'!$K$3&amp;'Funnel setup'!$K$4&amp;'Funnel setup'!$K$6,".",IF(A7635=".",1,A7635+1))</f>
        <v>.</v>
      </c>
      <c r="B7636" s="244" t="str">
        <f t="shared" si="119"/>
        <v/>
      </c>
    </row>
    <row r="7637" spans="1:2" x14ac:dyDescent="0.2">
      <c r="A7637" t="str">
        <f>IF(C7637&amp;G7637&amp;D7637&lt;&gt;'Funnel setup'!$K$3&amp;'Funnel setup'!$K$4&amp;'Funnel setup'!$K$6,".",IF(A7636=".",1,A7636+1))</f>
        <v>.</v>
      </c>
      <c r="B7637" s="244" t="str">
        <f t="shared" si="119"/>
        <v/>
      </c>
    </row>
    <row r="7638" spans="1:2" x14ac:dyDescent="0.2">
      <c r="A7638" t="str">
        <f>IF(C7638&amp;G7638&amp;D7638&lt;&gt;'Funnel setup'!$K$3&amp;'Funnel setup'!$K$4&amp;'Funnel setup'!$K$6,".",IF(A7637=".",1,A7637+1))</f>
        <v>.</v>
      </c>
      <c r="B7638" s="244" t="str">
        <f t="shared" si="119"/>
        <v/>
      </c>
    </row>
    <row r="7639" spans="1:2" x14ac:dyDescent="0.2">
      <c r="A7639" t="str">
        <f>IF(C7639&amp;G7639&amp;D7639&lt;&gt;'Funnel setup'!$K$3&amp;'Funnel setup'!$K$4&amp;'Funnel setup'!$K$6,".",IF(A7638=".",1,A7638+1))</f>
        <v>.</v>
      </c>
      <c r="B7639" s="244" t="str">
        <f t="shared" si="119"/>
        <v/>
      </c>
    </row>
    <row r="7640" spans="1:2" x14ac:dyDescent="0.2">
      <c r="A7640" t="str">
        <f>IF(C7640&amp;G7640&amp;D7640&lt;&gt;'Funnel setup'!$K$3&amp;'Funnel setup'!$K$4&amp;'Funnel setup'!$K$6,".",IF(A7639=".",1,A7639+1))</f>
        <v>.</v>
      </c>
      <c r="B7640" s="244" t="str">
        <f t="shared" si="119"/>
        <v/>
      </c>
    </row>
    <row r="7641" spans="1:2" x14ac:dyDescent="0.2">
      <c r="A7641" t="str">
        <f>IF(C7641&amp;G7641&amp;D7641&lt;&gt;'Funnel setup'!$K$3&amp;'Funnel setup'!$K$4&amp;'Funnel setup'!$K$6,".",IF(A7640=".",1,A7640+1))</f>
        <v>.</v>
      </c>
      <c r="B7641" s="244" t="str">
        <f t="shared" si="119"/>
        <v/>
      </c>
    </row>
    <row r="7642" spans="1:2" x14ac:dyDescent="0.2">
      <c r="A7642" t="str">
        <f>IF(C7642&amp;G7642&amp;D7642&lt;&gt;'Funnel setup'!$K$3&amp;'Funnel setup'!$K$4&amp;'Funnel setup'!$K$6,".",IF(A7641=".",1,A7641+1))</f>
        <v>.</v>
      </c>
      <c r="B7642" s="244" t="str">
        <f t="shared" si="119"/>
        <v/>
      </c>
    </row>
    <row r="7643" spans="1:2" x14ac:dyDescent="0.2">
      <c r="A7643" t="str">
        <f>IF(C7643&amp;G7643&amp;D7643&lt;&gt;'Funnel setup'!$K$3&amp;'Funnel setup'!$K$4&amp;'Funnel setup'!$K$6,".",IF(A7642=".",1,A7642+1))</f>
        <v>.</v>
      </c>
      <c r="B7643" s="244" t="str">
        <f t="shared" si="119"/>
        <v/>
      </c>
    </row>
    <row r="7644" spans="1:2" x14ac:dyDescent="0.2">
      <c r="A7644" t="str">
        <f>IF(C7644&amp;G7644&amp;D7644&lt;&gt;'Funnel setup'!$K$3&amp;'Funnel setup'!$K$4&amp;'Funnel setup'!$K$6,".",IF(A7643=".",1,A7643+1))</f>
        <v>.</v>
      </c>
      <c r="B7644" s="244" t="str">
        <f t="shared" si="119"/>
        <v/>
      </c>
    </row>
    <row r="7645" spans="1:2" x14ac:dyDescent="0.2">
      <c r="A7645" t="str">
        <f>IF(C7645&amp;G7645&amp;D7645&lt;&gt;'Funnel setup'!$K$3&amp;'Funnel setup'!$K$4&amp;'Funnel setup'!$K$6,".",IF(A7644=".",1,A7644+1))</f>
        <v>.</v>
      </c>
      <c r="B7645" s="244" t="str">
        <f t="shared" si="119"/>
        <v/>
      </c>
    </row>
    <row r="7646" spans="1:2" x14ac:dyDescent="0.2">
      <c r="A7646" t="str">
        <f>IF(C7646&amp;G7646&amp;D7646&lt;&gt;'Funnel setup'!$K$3&amp;'Funnel setup'!$K$4&amp;'Funnel setup'!$K$6,".",IF(A7645=".",1,A7645+1))</f>
        <v>.</v>
      </c>
      <c r="B7646" s="244" t="str">
        <f t="shared" si="119"/>
        <v/>
      </c>
    </row>
    <row r="7647" spans="1:2" x14ac:dyDescent="0.2">
      <c r="A7647" t="str">
        <f>IF(C7647&amp;G7647&amp;D7647&lt;&gt;'Funnel setup'!$K$3&amp;'Funnel setup'!$K$4&amp;'Funnel setup'!$K$6,".",IF(A7646=".",1,A7646+1))</f>
        <v>.</v>
      </c>
      <c r="B7647" s="244" t="str">
        <f t="shared" si="119"/>
        <v/>
      </c>
    </row>
    <row r="7648" spans="1:2" x14ac:dyDescent="0.2">
      <c r="A7648" t="str">
        <f>IF(C7648&amp;G7648&amp;D7648&lt;&gt;'Funnel setup'!$K$3&amp;'Funnel setup'!$K$4&amp;'Funnel setup'!$K$6,".",IF(A7647=".",1,A7647+1))</f>
        <v>.</v>
      </c>
      <c r="B7648" s="244" t="str">
        <f t="shared" si="119"/>
        <v/>
      </c>
    </row>
    <row r="7649" spans="1:2" x14ac:dyDescent="0.2">
      <c r="A7649" t="str">
        <f>IF(C7649&amp;G7649&amp;D7649&lt;&gt;'Funnel setup'!$K$3&amp;'Funnel setup'!$K$4&amp;'Funnel setup'!$K$6,".",IF(A7648=".",1,A7648+1))</f>
        <v>.</v>
      </c>
      <c r="B7649" s="244" t="str">
        <f t="shared" si="119"/>
        <v/>
      </c>
    </row>
    <row r="7650" spans="1:2" x14ac:dyDescent="0.2">
      <c r="A7650" t="str">
        <f>IF(C7650&amp;G7650&amp;D7650&lt;&gt;'Funnel setup'!$K$3&amp;'Funnel setup'!$K$4&amp;'Funnel setup'!$K$6,".",IF(A7649=".",1,A7649+1))</f>
        <v>.</v>
      </c>
      <c r="B7650" s="244" t="str">
        <f t="shared" si="119"/>
        <v/>
      </c>
    </row>
    <row r="7651" spans="1:2" x14ac:dyDescent="0.2">
      <c r="A7651" t="str">
        <f>IF(C7651&amp;G7651&amp;D7651&lt;&gt;'Funnel setup'!$K$3&amp;'Funnel setup'!$K$4&amp;'Funnel setup'!$K$6,".",IF(A7650=".",1,A7650+1))</f>
        <v>.</v>
      </c>
      <c r="B7651" s="244" t="str">
        <f t="shared" si="119"/>
        <v/>
      </c>
    </row>
    <row r="7652" spans="1:2" x14ac:dyDescent="0.2">
      <c r="A7652" t="str">
        <f>IF(C7652&amp;G7652&amp;D7652&lt;&gt;'Funnel setup'!$K$3&amp;'Funnel setup'!$K$4&amp;'Funnel setup'!$K$6,".",IF(A7651=".",1,A7651+1))</f>
        <v>.</v>
      </c>
      <c r="B7652" s="244" t="str">
        <f t="shared" si="119"/>
        <v/>
      </c>
    </row>
    <row r="7653" spans="1:2" x14ac:dyDescent="0.2">
      <c r="A7653" t="str">
        <f>IF(C7653&amp;G7653&amp;D7653&lt;&gt;'Funnel setup'!$K$3&amp;'Funnel setup'!$K$4&amp;'Funnel setup'!$K$6,".",IF(A7652=".",1,A7652+1))</f>
        <v>.</v>
      </c>
      <c r="B7653" s="244" t="str">
        <f t="shared" si="119"/>
        <v/>
      </c>
    </row>
    <row r="7654" spans="1:2" x14ac:dyDescent="0.2">
      <c r="A7654" t="str">
        <f>IF(C7654&amp;G7654&amp;D7654&lt;&gt;'Funnel setup'!$K$3&amp;'Funnel setup'!$K$4&amp;'Funnel setup'!$K$6,".",IF(A7653=".",1,A7653+1))</f>
        <v>.</v>
      </c>
      <c r="B7654" s="244" t="str">
        <f t="shared" si="119"/>
        <v/>
      </c>
    </row>
    <row r="7655" spans="1:2" x14ac:dyDescent="0.2">
      <c r="A7655" t="str">
        <f>IF(C7655&amp;G7655&amp;D7655&lt;&gt;'Funnel setup'!$K$3&amp;'Funnel setup'!$K$4&amp;'Funnel setup'!$K$6,".",IF(A7654=".",1,A7654+1))</f>
        <v>.</v>
      </c>
      <c r="B7655" s="244" t="str">
        <f t="shared" si="119"/>
        <v/>
      </c>
    </row>
    <row r="7656" spans="1:2" x14ac:dyDescent="0.2">
      <c r="A7656" t="str">
        <f>IF(C7656&amp;G7656&amp;D7656&lt;&gt;'Funnel setup'!$K$3&amp;'Funnel setup'!$K$4&amp;'Funnel setup'!$K$6,".",IF(A7655=".",1,A7655+1))</f>
        <v>.</v>
      </c>
      <c r="B7656" s="244" t="str">
        <f t="shared" si="119"/>
        <v/>
      </c>
    </row>
    <row r="7657" spans="1:2" x14ac:dyDescent="0.2">
      <c r="A7657" t="str">
        <f>IF(C7657&amp;G7657&amp;D7657&lt;&gt;'Funnel setup'!$K$3&amp;'Funnel setup'!$K$4&amp;'Funnel setup'!$K$6,".",IF(A7656=".",1,A7656+1))</f>
        <v>.</v>
      </c>
      <c r="B7657" s="244" t="str">
        <f t="shared" si="119"/>
        <v/>
      </c>
    </row>
    <row r="7658" spans="1:2" x14ac:dyDescent="0.2">
      <c r="A7658" t="str">
        <f>IF(C7658&amp;G7658&amp;D7658&lt;&gt;'Funnel setup'!$K$3&amp;'Funnel setup'!$K$4&amp;'Funnel setup'!$K$6,".",IF(A7657=".",1,A7657+1))</f>
        <v>.</v>
      </c>
      <c r="B7658" s="244" t="str">
        <f t="shared" si="119"/>
        <v/>
      </c>
    </row>
    <row r="7659" spans="1:2" x14ac:dyDescent="0.2">
      <c r="A7659" t="str">
        <f>IF(C7659&amp;G7659&amp;D7659&lt;&gt;'Funnel setup'!$K$3&amp;'Funnel setup'!$K$4&amp;'Funnel setup'!$K$6,".",IF(A7658=".",1,A7658+1))</f>
        <v>.</v>
      </c>
      <c r="B7659" s="244" t="str">
        <f t="shared" si="119"/>
        <v/>
      </c>
    </row>
    <row r="7660" spans="1:2" x14ac:dyDescent="0.2">
      <c r="A7660" t="str">
        <f>IF(C7660&amp;G7660&amp;D7660&lt;&gt;'Funnel setup'!$K$3&amp;'Funnel setup'!$K$4&amp;'Funnel setup'!$K$6,".",IF(A7659=".",1,A7659+1))</f>
        <v>.</v>
      </c>
      <c r="B7660" s="244" t="str">
        <f t="shared" si="119"/>
        <v/>
      </c>
    </row>
    <row r="7661" spans="1:2" x14ac:dyDescent="0.2">
      <c r="A7661" t="str">
        <f>IF(C7661&amp;G7661&amp;D7661&lt;&gt;'Funnel setup'!$K$3&amp;'Funnel setup'!$K$4&amp;'Funnel setup'!$K$6,".",IF(A7660=".",1,A7660+1))</f>
        <v>.</v>
      </c>
      <c r="B7661" s="244" t="str">
        <f t="shared" si="119"/>
        <v/>
      </c>
    </row>
    <row r="7662" spans="1:2" x14ac:dyDescent="0.2">
      <c r="A7662" t="str">
        <f>IF(C7662&amp;G7662&amp;D7662&lt;&gt;'Funnel setup'!$K$3&amp;'Funnel setup'!$K$4&amp;'Funnel setup'!$K$6,".",IF(A7661=".",1,A7661+1))</f>
        <v>.</v>
      </c>
      <c r="B7662" s="244" t="str">
        <f t="shared" si="119"/>
        <v/>
      </c>
    </row>
    <row r="7663" spans="1:2" x14ac:dyDescent="0.2">
      <c r="A7663" t="str">
        <f>IF(C7663&amp;G7663&amp;D7663&lt;&gt;'Funnel setup'!$K$3&amp;'Funnel setup'!$K$4&amp;'Funnel setup'!$K$6,".",IF(A7662=".",1,A7662+1))</f>
        <v>.</v>
      </c>
      <c r="B7663" s="244" t="str">
        <f t="shared" si="119"/>
        <v/>
      </c>
    </row>
    <row r="7664" spans="1:2" x14ac:dyDescent="0.2">
      <c r="A7664" t="str">
        <f>IF(C7664&amp;G7664&amp;D7664&lt;&gt;'Funnel setup'!$K$3&amp;'Funnel setup'!$K$4&amp;'Funnel setup'!$K$6,".",IF(A7663=".",1,A7663+1))</f>
        <v>.</v>
      </c>
      <c r="B7664" s="244" t="str">
        <f t="shared" si="119"/>
        <v/>
      </c>
    </row>
    <row r="7665" spans="1:2" x14ac:dyDescent="0.2">
      <c r="A7665" t="str">
        <f>IF(C7665&amp;G7665&amp;D7665&lt;&gt;'Funnel setup'!$K$3&amp;'Funnel setup'!$K$4&amp;'Funnel setup'!$K$6,".",IF(A7664=".",1,A7664+1))</f>
        <v>.</v>
      </c>
      <c r="B7665" s="244" t="str">
        <f t="shared" si="119"/>
        <v/>
      </c>
    </row>
    <row r="7666" spans="1:2" x14ac:dyDescent="0.2">
      <c r="A7666" t="str">
        <f>IF(C7666&amp;G7666&amp;D7666&lt;&gt;'Funnel setup'!$K$3&amp;'Funnel setup'!$K$4&amp;'Funnel setup'!$K$6,".",IF(A7665=".",1,A7665+1))</f>
        <v>.</v>
      </c>
      <c r="B7666" s="244" t="str">
        <f t="shared" si="119"/>
        <v/>
      </c>
    </row>
    <row r="7667" spans="1:2" x14ac:dyDescent="0.2">
      <c r="A7667" t="str">
        <f>IF(C7667&amp;G7667&amp;D7667&lt;&gt;'Funnel setup'!$K$3&amp;'Funnel setup'!$K$4&amp;'Funnel setup'!$K$6,".",IF(A7666=".",1,A7666+1))</f>
        <v>.</v>
      </c>
      <c r="B7667" s="244" t="str">
        <f t="shared" si="119"/>
        <v/>
      </c>
    </row>
    <row r="7668" spans="1:2" x14ac:dyDescent="0.2">
      <c r="A7668" t="str">
        <f>IF(C7668&amp;G7668&amp;D7668&lt;&gt;'Funnel setup'!$K$3&amp;'Funnel setup'!$K$4&amp;'Funnel setup'!$K$6,".",IF(A7667=".",1,A7667+1))</f>
        <v>.</v>
      </c>
      <c r="B7668" s="244" t="str">
        <f t="shared" si="119"/>
        <v/>
      </c>
    </row>
    <row r="7669" spans="1:2" x14ac:dyDescent="0.2">
      <c r="A7669" t="str">
        <f>IF(C7669&amp;G7669&amp;D7669&lt;&gt;'Funnel setup'!$K$3&amp;'Funnel setup'!$K$4&amp;'Funnel setup'!$K$6,".",IF(A7668=".",1,A7668+1))</f>
        <v>.</v>
      </c>
      <c r="B7669" s="244" t="str">
        <f t="shared" si="119"/>
        <v/>
      </c>
    </row>
    <row r="7670" spans="1:2" x14ac:dyDescent="0.2">
      <c r="A7670" t="str">
        <f>IF(C7670&amp;G7670&amp;D7670&lt;&gt;'Funnel setup'!$K$3&amp;'Funnel setup'!$K$4&amp;'Funnel setup'!$K$6,".",IF(A7669=".",1,A7669+1))</f>
        <v>.</v>
      </c>
      <c r="B7670" s="244" t="str">
        <f t="shared" si="119"/>
        <v/>
      </c>
    </row>
    <row r="7671" spans="1:2" x14ac:dyDescent="0.2">
      <c r="A7671" t="str">
        <f>IF(C7671&amp;G7671&amp;D7671&lt;&gt;'Funnel setup'!$K$3&amp;'Funnel setup'!$K$4&amp;'Funnel setup'!$K$6,".",IF(A7670=".",1,A7670+1))</f>
        <v>.</v>
      </c>
      <c r="B7671" s="244" t="str">
        <f t="shared" si="119"/>
        <v/>
      </c>
    </row>
    <row r="7672" spans="1:2" x14ac:dyDescent="0.2">
      <c r="A7672" t="str">
        <f>IF(C7672&amp;G7672&amp;D7672&lt;&gt;'Funnel setup'!$K$3&amp;'Funnel setup'!$K$4&amp;'Funnel setup'!$K$6,".",IF(A7671=".",1,A7671+1))</f>
        <v>.</v>
      </c>
      <c r="B7672" s="244" t="str">
        <f t="shared" si="119"/>
        <v/>
      </c>
    </row>
    <row r="7673" spans="1:2" x14ac:dyDescent="0.2">
      <c r="A7673" t="str">
        <f>IF(C7673&amp;G7673&amp;D7673&lt;&gt;'Funnel setup'!$K$3&amp;'Funnel setup'!$K$4&amp;'Funnel setup'!$K$6,".",IF(A7672=".",1,A7672+1))</f>
        <v>.</v>
      </c>
      <c r="B7673" s="244" t="str">
        <f t="shared" si="119"/>
        <v/>
      </c>
    </row>
    <row r="7674" spans="1:2" x14ac:dyDescent="0.2">
      <c r="A7674" t="str">
        <f>IF(C7674&amp;G7674&amp;D7674&lt;&gt;'Funnel setup'!$K$3&amp;'Funnel setup'!$K$4&amp;'Funnel setup'!$K$6,".",IF(A7673=".",1,A7673+1))</f>
        <v>.</v>
      </c>
      <c r="B7674" s="244" t="str">
        <f t="shared" si="119"/>
        <v/>
      </c>
    </row>
    <row r="7675" spans="1:2" x14ac:dyDescent="0.2">
      <c r="A7675" t="str">
        <f>IF(C7675&amp;G7675&amp;D7675&lt;&gt;'Funnel setup'!$K$3&amp;'Funnel setup'!$K$4&amp;'Funnel setup'!$K$6,".",IF(A7674=".",1,A7674+1))</f>
        <v>.</v>
      </c>
      <c r="B7675" s="244" t="str">
        <f t="shared" si="119"/>
        <v/>
      </c>
    </row>
    <row r="7676" spans="1:2" x14ac:dyDescent="0.2">
      <c r="A7676" t="str">
        <f>IF(C7676&amp;G7676&amp;D7676&lt;&gt;'Funnel setup'!$K$3&amp;'Funnel setup'!$K$4&amp;'Funnel setup'!$K$6,".",IF(A7675=".",1,A7675+1))</f>
        <v>.</v>
      </c>
      <c r="B7676" s="244" t="str">
        <f t="shared" si="119"/>
        <v/>
      </c>
    </row>
    <row r="7677" spans="1:2" x14ac:dyDescent="0.2">
      <c r="A7677" t="str">
        <f>IF(C7677&amp;G7677&amp;D7677&lt;&gt;'Funnel setup'!$K$3&amp;'Funnel setup'!$K$4&amp;'Funnel setup'!$K$6,".",IF(A7676=".",1,A7676+1))</f>
        <v>.</v>
      </c>
      <c r="B7677" s="244" t="str">
        <f t="shared" si="119"/>
        <v/>
      </c>
    </row>
    <row r="7678" spans="1:2" x14ac:dyDescent="0.2">
      <c r="A7678" t="str">
        <f>IF(C7678&amp;G7678&amp;D7678&lt;&gt;'Funnel setup'!$K$3&amp;'Funnel setup'!$K$4&amp;'Funnel setup'!$K$6,".",IF(A7677=".",1,A7677+1))</f>
        <v>.</v>
      </c>
      <c r="B7678" s="244" t="str">
        <f t="shared" si="119"/>
        <v/>
      </c>
    </row>
    <row r="7679" spans="1:2" x14ac:dyDescent="0.2">
      <c r="A7679" t="str">
        <f>IF(C7679&amp;G7679&amp;D7679&lt;&gt;'Funnel setup'!$K$3&amp;'Funnel setup'!$K$4&amp;'Funnel setup'!$K$6,".",IF(A7678=".",1,A7678+1))</f>
        <v>.</v>
      </c>
      <c r="B7679" s="244" t="str">
        <f t="shared" si="119"/>
        <v/>
      </c>
    </row>
    <row r="7680" spans="1:2" x14ac:dyDescent="0.2">
      <c r="A7680" t="str">
        <f>IF(C7680&amp;G7680&amp;D7680&lt;&gt;'Funnel setup'!$K$3&amp;'Funnel setup'!$K$4&amp;'Funnel setup'!$K$6,".",IF(A7679=".",1,A7679+1))</f>
        <v>.</v>
      </c>
      <c r="B7680" s="244" t="str">
        <f t="shared" si="119"/>
        <v/>
      </c>
    </row>
    <row r="7681" spans="1:2" x14ac:dyDescent="0.2">
      <c r="A7681" t="str">
        <f>IF(C7681&amp;G7681&amp;D7681&lt;&gt;'Funnel setup'!$K$3&amp;'Funnel setup'!$K$4&amp;'Funnel setup'!$K$6,".",IF(A7680=".",1,A7680+1))</f>
        <v>.</v>
      </c>
      <c r="B7681" s="244" t="str">
        <f t="shared" si="119"/>
        <v/>
      </c>
    </row>
    <row r="7682" spans="1:2" x14ac:dyDescent="0.2">
      <c r="A7682" t="str">
        <f>IF(C7682&amp;G7682&amp;D7682&lt;&gt;'Funnel setup'!$K$3&amp;'Funnel setup'!$K$4&amp;'Funnel setup'!$K$6,".",IF(A7681=".",1,A7681+1))</f>
        <v>.</v>
      </c>
      <c r="B7682" s="244" t="str">
        <f t="shared" ref="B7682:B7745" si="120">C7682&amp;D7682&amp;F7682&amp;G7682</f>
        <v/>
      </c>
    </row>
    <row r="7683" spans="1:2" x14ac:dyDescent="0.2">
      <c r="A7683" t="str">
        <f>IF(C7683&amp;G7683&amp;D7683&lt;&gt;'Funnel setup'!$K$3&amp;'Funnel setup'!$K$4&amp;'Funnel setup'!$K$6,".",IF(A7682=".",1,A7682+1))</f>
        <v>.</v>
      </c>
      <c r="B7683" s="244" t="str">
        <f t="shared" si="120"/>
        <v/>
      </c>
    </row>
    <row r="7684" spans="1:2" x14ac:dyDescent="0.2">
      <c r="A7684" t="str">
        <f>IF(C7684&amp;G7684&amp;D7684&lt;&gt;'Funnel setup'!$K$3&amp;'Funnel setup'!$K$4&amp;'Funnel setup'!$K$6,".",IF(A7683=".",1,A7683+1))</f>
        <v>.</v>
      </c>
      <c r="B7684" s="244" t="str">
        <f t="shared" si="120"/>
        <v/>
      </c>
    </row>
    <row r="7685" spans="1:2" x14ac:dyDescent="0.2">
      <c r="A7685" t="str">
        <f>IF(C7685&amp;G7685&amp;D7685&lt;&gt;'Funnel setup'!$K$3&amp;'Funnel setup'!$K$4&amp;'Funnel setup'!$K$6,".",IF(A7684=".",1,A7684+1))</f>
        <v>.</v>
      </c>
      <c r="B7685" s="244" t="str">
        <f t="shared" si="120"/>
        <v/>
      </c>
    </row>
    <row r="7686" spans="1:2" x14ac:dyDescent="0.2">
      <c r="A7686" t="str">
        <f>IF(C7686&amp;G7686&amp;D7686&lt;&gt;'Funnel setup'!$K$3&amp;'Funnel setup'!$K$4&amp;'Funnel setup'!$K$6,".",IF(A7685=".",1,A7685+1))</f>
        <v>.</v>
      </c>
      <c r="B7686" s="244" t="str">
        <f t="shared" si="120"/>
        <v/>
      </c>
    </row>
    <row r="7687" spans="1:2" x14ac:dyDescent="0.2">
      <c r="A7687" t="str">
        <f>IF(C7687&amp;G7687&amp;D7687&lt;&gt;'Funnel setup'!$K$3&amp;'Funnel setup'!$K$4&amp;'Funnel setup'!$K$6,".",IF(A7686=".",1,A7686+1))</f>
        <v>.</v>
      </c>
      <c r="B7687" s="244" t="str">
        <f t="shared" si="120"/>
        <v/>
      </c>
    </row>
    <row r="7688" spans="1:2" x14ac:dyDescent="0.2">
      <c r="A7688" t="str">
        <f>IF(C7688&amp;G7688&amp;D7688&lt;&gt;'Funnel setup'!$K$3&amp;'Funnel setup'!$K$4&amp;'Funnel setup'!$K$6,".",IF(A7687=".",1,A7687+1))</f>
        <v>.</v>
      </c>
      <c r="B7688" s="244" t="str">
        <f t="shared" si="120"/>
        <v/>
      </c>
    </row>
    <row r="7689" spans="1:2" x14ac:dyDescent="0.2">
      <c r="A7689" t="str">
        <f>IF(C7689&amp;G7689&amp;D7689&lt;&gt;'Funnel setup'!$K$3&amp;'Funnel setup'!$K$4&amp;'Funnel setup'!$K$6,".",IF(A7688=".",1,A7688+1))</f>
        <v>.</v>
      </c>
      <c r="B7689" s="244" t="str">
        <f t="shared" si="120"/>
        <v/>
      </c>
    </row>
    <row r="7690" spans="1:2" x14ac:dyDescent="0.2">
      <c r="A7690" t="str">
        <f>IF(C7690&amp;G7690&amp;D7690&lt;&gt;'Funnel setup'!$K$3&amp;'Funnel setup'!$K$4&amp;'Funnel setup'!$K$6,".",IF(A7689=".",1,A7689+1))</f>
        <v>.</v>
      </c>
      <c r="B7690" s="244" t="str">
        <f t="shared" si="120"/>
        <v/>
      </c>
    </row>
    <row r="7691" spans="1:2" x14ac:dyDescent="0.2">
      <c r="A7691" t="str">
        <f>IF(C7691&amp;G7691&amp;D7691&lt;&gt;'Funnel setup'!$K$3&amp;'Funnel setup'!$K$4&amp;'Funnel setup'!$K$6,".",IF(A7690=".",1,A7690+1))</f>
        <v>.</v>
      </c>
      <c r="B7691" s="244" t="str">
        <f t="shared" si="120"/>
        <v/>
      </c>
    </row>
    <row r="7692" spans="1:2" x14ac:dyDescent="0.2">
      <c r="A7692" t="str">
        <f>IF(C7692&amp;G7692&amp;D7692&lt;&gt;'Funnel setup'!$K$3&amp;'Funnel setup'!$K$4&amp;'Funnel setup'!$K$6,".",IF(A7691=".",1,A7691+1))</f>
        <v>.</v>
      </c>
      <c r="B7692" s="244" t="str">
        <f t="shared" si="120"/>
        <v/>
      </c>
    </row>
    <row r="7693" spans="1:2" x14ac:dyDescent="0.2">
      <c r="A7693" t="str">
        <f>IF(C7693&amp;G7693&amp;D7693&lt;&gt;'Funnel setup'!$K$3&amp;'Funnel setup'!$K$4&amp;'Funnel setup'!$K$6,".",IF(A7692=".",1,A7692+1))</f>
        <v>.</v>
      </c>
      <c r="B7693" s="244" t="str">
        <f t="shared" si="120"/>
        <v/>
      </c>
    </row>
    <row r="7694" spans="1:2" x14ac:dyDescent="0.2">
      <c r="A7694" t="str">
        <f>IF(C7694&amp;G7694&amp;D7694&lt;&gt;'Funnel setup'!$K$3&amp;'Funnel setup'!$K$4&amp;'Funnel setup'!$K$6,".",IF(A7693=".",1,A7693+1))</f>
        <v>.</v>
      </c>
      <c r="B7694" s="244" t="str">
        <f t="shared" si="120"/>
        <v/>
      </c>
    </row>
    <row r="7695" spans="1:2" x14ac:dyDescent="0.2">
      <c r="A7695" t="str">
        <f>IF(C7695&amp;G7695&amp;D7695&lt;&gt;'Funnel setup'!$K$3&amp;'Funnel setup'!$K$4&amp;'Funnel setup'!$K$6,".",IF(A7694=".",1,A7694+1))</f>
        <v>.</v>
      </c>
      <c r="B7695" s="244" t="str">
        <f t="shared" si="120"/>
        <v/>
      </c>
    </row>
    <row r="7696" spans="1:2" x14ac:dyDescent="0.2">
      <c r="A7696" t="str">
        <f>IF(C7696&amp;G7696&amp;D7696&lt;&gt;'Funnel setup'!$K$3&amp;'Funnel setup'!$K$4&amp;'Funnel setup'!$K$6,".",IF(A7695=".",1,A7695+1))</f>
        <v>.</v>
      </c>
      <c r="B7696" s="244" t="str">
        <f t="shared" si="120"/>
        <v/>
      </c>
    </row>
    <row r="7697" spans="1:2" x14ac:dyDescent="0.2">
      <c r="A7697" t="str">
        <f>IF(C7697&amp;G7697&amp;D7697&lt;&gt;'Funnel setup'!$K$3&amp;'Funnel setup'!$K$4&amp;'Funnel setup'!$K$6,".",IF(A7696=".",1,A7696+1))</f>
        <v>.</v>
      </c>
      <c r="B7697" s="244" t="str">
        <f t="shared" si="120"/>
        <v/>
      </c>
    </row>
    <row r="7698" spans="1:2" x14ac:dyDescent="0.2">
      <c r="A7698" t="str">
        <f>IF(C7698&amp;G7698&amp;D7698&lt;&gt;'Funnel setup'!$K$3&amp;'Funnel setup'!$K$4&amp;'Funnel setup'!$K$6,".",IF(A7697=".",1,A7697+1))</f>
        <v>.</v>
      </c>
      <c r="B7698" s="244" t="str">
        <f t="shared" si="120"/>
        <v/>
      </c>
    </row>
    <row r="7699" spans="1:2" x14ac:dyDescent="0.2">
      <c r="A7699" t="str">
        <f>IF(C7699&amp;G7699&amp;D7699&lt;&gt;'Funnel setup'!$K$3&amp;'Funnel setup'!$K$4&amp;'Funnel setup'!$K$6,".",IF(A7698=".",1,A7698+1))</f>
        <v>.</v>
      </c>
      <c r="B7699" s="244" t="str">
        <f t="shared" si="120"/>
        <v/>
      </c>
    </row>
    <row r="7700" spans="1:2" x14ac:dyDescent="0.2">
      <c r="A7700" t="str">
        <f>IF(C7700&amp;G7700&amp;D7700&lt;&gt;'Funnel setup'!$K$3&amp;'Funnel setup'!$K$4&amp;'Funnel setup'!$K$6,".",IF(A7699=".",1,A7699+1))</f>
        <v>.</v>
      </c>
      <c r="B7700" s="244" t="str">
        <f t="shared" si="120"/>
        <v/>
      </c>
    </row>
    <row r="7701" spans="1:2" x14ac:dyDescent="0.2">
      <c r="A7701" t="str">
        <f>IF(C7701&amp;G7701&amp;D7701&lt;&gt;'Funnel setup'!$K$3&amp;'Funnel setup'!$K$4&amp;'Funnel setup'!$K$6,".",IF(A7700=".",1,A7700+1))</f>
        <v>.</v>
      </c>
      <c r="B7701" s="244" t="str">
        <f t="shared" si="120"/>
        <v/>
      </c>
    </row>
    <row r="7702" spans="1:2" x14ac:dyDescent="0.2">
      <c r="A7702" t="str">
        <f>IF(C7702&amp;G7702&amp;D7702&lt;&gt;'Funnel setup'!$K$3&amp;'Funnel setup'!$K$4&amp;'Funnel setup'!$K$6,".",IF(A7701=".",1,A7701+1))</f>
        <v>.</v>
      </c>
      <c r="B7702" s="244" t="str">
        <f t="shared" si="120"/>
        <v/>
      </c>
    </row>
    <row r="7703" spans="1:2" x14ac:dyDescent="0.2">
      <c r="A7703" t="str">
        <f>IF(C7703&amp;G7703&amp;D7703&lt;&gt;'Funnel setup'!$K$3&amp;'Funnel setup'!$K$4&amp;'Funnel setup'!$K$6,".",IF(A7702=".",1,A7702+1))</f>
        <v>.</v>
      </c>
      <c r="B7703" s="244" t="str">
        <f t="shared" si="120"/>
        <v/>
      </c>
    </row>
    <row r="7704" spans="1:2" x14ac:dyDescent="0.2">
      <c r="A7704" t="str">
        <f>IF(C7704&amp;G7704&amp;D7704&lt;&gt;'Funnel setup'!$K$3&amp;'Funnel setup'!$K$4&amp;'Funnel setup'!$K$6,".",IF(A7703=".",1,A7703+1))</f>
        <v>.</v>
      </c>
      <c r="B7704" s="244" t="str">
        <f t="shared" si="120"/>
        <v/>
      </c>
    </row>
    <row r="7705" spans="1:2" x14ac:dyDescent="0.2">
      <c r="A7705" t="str">
        <f>IF(C7705&amp;G7705&amp;D7705&lt;&gt;'Funnel setup'!$K$3&amp;'Funnel setup'!$K$4&amp;'Funnel setup'!$K$6,".",IF(A7704=".",1,A7704+1))</f>
        <v>.</v>
      </c>
      <c r="B7705" s="244" t="str">
        <f t="shared" si="120"/>
        <v/>
      </c>
    </row>
    <row r="7706" spans="1:2" x14ac:dyDescent="0.2">
      <c r="A7706" t="str">
        <f>IF(C7706&amp;G7706&amp;D7706&lt;&gt;'Funnel setup'!$K$3&amp;'Funnel setup'!$K$4&amp;'Funnel setup'!$K$6,".",IF(A7705=".",1,A7705+1))</f>
        <v>.</v>
      </c>
      <c r="B7706" s="244" t="str">
        <f t="shared" si="120"/>
        <v/>
      </c>
    </row>
    <row r="7707" spans="1:2" x14ac:dyDescent="0.2">
      <c r="A7707" t="str">
        <f>IF(C7707&amp;G7707&amp;D7707&lt;&gt;'Funnel setup'!$K$3&amp;'Funnel setup'!$K$4&amp;'Funnel setup'!$K$6,".",IF(A7706=".",1,A7706+1))</f>
        <v>.</v>
      </c>
      <c r="B7707" s="244" t="str">
        <f t="shared" si="120"/>
        <v/>
      </c>
    </row>
    <row r="7708" spans="1:2" x14ac:dyDescent="0.2">
      <c r="A7708" t="str">
        <f>IF(C7708&amp;G7708&amp;D7708&lt;&gt;'Funnel setup'!$K$3&amp;'Funnel setup'!$K$4&amp;'Funnel setup'!$K$6,".",IF(A7707=".",1,A7707+1))</f>
        <v>.</v>
      </c>
      <c r="B7708" s="244" t="str">
        <f t="shared" si="120"/>
        <v/>
      </c>
    </row>
    <row r="7709" spans="1:2" x14ac:dyDescent="0.2">
      <c r="A7709" t="str">
        <f>IF(C7709&amp;G7709&amp;D7709&lt;&gt;'Funnel setup'!$K$3&amp;'Funnel setup'!$K$4&amp;'Funnel setup'!$K$6,".",IF(A7708=".",1,A7708+1))</f>
        <v>.</v>
      </c>
      <c r="B7709" s="244" t="str">
        <f t="shared" si="120"/>
        <v/>
      </c>
    </row>
    <row r="7710" spans="1:2" x14ac:dyDescent="0.2">
      <c r="A7710" t="str">
        <f>IF(C7710&amp;G7710&amp;D7710&lt;&gt;'Funnel setup'!$K$3&amp;'Funnel setup'!$K$4&amp;'Funnel setup'!$K$6,".",IF(A7709=".",1,A7709+1))</f>
        <v>.</v>
      </c>
      <c r="B7710" s="244" t="str">
        <f t="shared" si="120"/>
        <v/>
      </c>
    </row>
    <row r="7711" spans="1:2" x14ac:dyDescent="0.2">
      <c r="A7711" t="str">
        <f>IF(C7711&amp;G7711&amp;D7711&lt;&gt;'Funnel setup'!$K$3&amp;'Funnel setup'!$K$4&amp;'Funnel setup'!$K$6,".",IF(A7710=".",1,A7710+1))</f>
        <v>.</v>
      </c>
      <c r="B7711" s="244" t="str">
        <f t="shared" si="120"/>
        <v/>
      </c>
    </row>
    <row r="7712" spans="1:2" x14ac:dyDescent="0.2">
      <c r="A7712" t="str">
        <f>IF(C7712&amp;G7712&amp;D7712&lt;&gt;'Funnel setup'!$K$3&amp;'Funnel setup'!$K$4&amp;'Funnel setup'!$K$6,".",IF(A7711=".",1,A7711+1))</f>
        <v>.</v>
      </c>
      <c r="B7712" s="244" t="str">
        <f t="shared" si="120"/>
        <v/>
      </c>
    </row>
    <row r="7713" spans="1:2" x14ac:dyDescent="0.2">
      <c r="A7713" t="str">
        <f>IF(C7713&amp;G7713&amp;D7713&lt;&gt;'Funnel setup'!$K$3&amp;'Funnel setup'!$K$4&amp;'Funnel setup'!$K$6,".",IF(A7712=".",1,A7712+1))</f>
        <v>.</v>
      </c>
      <c r="B7713" s="244" t="str">
        <f t="shared" si="120"/>
        <v/>
      </c>
    </row>
    <row r="7714" spans="1:2" x14ac:dyDescent="0.2">
      <c r="A7714" t="str">
        <f>IF(C7714&amp;G7714&amp;D7714&lt;&gt;'Funnel setup'!$K$3&amp;'Funnel setup'!$K$4&amp;'Funnel setup'!$K$6,".",IF(A7713=".",1,A7713+1))</f>
        <v>.</v>
      </c>
      <c r="B7714" s="244" t="str">
        <f t="shared" si="120"/>
        <v/>
      </c>
    </row>
    <row r="7715" spans="1:2" x14ac:dyDescent="0.2">
      <c r="A7715" t="str">
        <f>IF(C7715&amp;G7715&amp;D7715&lt;&gt;'Funnel setup'!$K$3&amp;'Funnel setup'!$K$4&amp;'Funnel setup'!$K$6,".",IF(A7714=".",1,A7714+1))</f>
        <v>.</v>
      </c>
      <c r="B7715" s="244" t="str">
        <f t="shared" si="120"/>
        <v/>
      </c>
    </row>
    <row r="7716" spans="1:2" x14ac:dyDescent="0.2">
      <c r="A7716" t="str">
        <f>IF(C7716&amp;G7716&amp;D7716&lt;&gt;'Funnel setup'!$K$3&amp;'Funnel setup'!$K$4&amp;'Funnel setup'!$K$6,".",IF(A7715=".",1,A7715+1))</f>
        <v>.</v>
      </c>
      <c r="B7716" s="244" t="str">
        <f t="shared" si="120"/>
        <v/>
      </c>
    </row>
    <row r="7717" spans="1:2" x14ac:dyDescent="0.2">
      <c r="A7717" t="str">
        <f>IF(C7717&amp;G7717&amp;D7717&lt;&gt;'Funnel setup'!$K$3&amp;'Funnel setup'!$K$4&amp;'Funnel setup'!$K$6,".",IF(A7716=".",1,A7716+1))</f>
        <v>.</v>
      </c>
      <c r="B7717" s="244" t="str">
        <f t="shared" si="120"/>
        <v/>
      </c>
    </row>
    <row r="7718" spans="1:2" x14ac:dyDescent="0.2">
      <c r="A7718" t="str">
        <f>IF(C7718&amp;G7718&amp;D7718&lt;&gt;'Funnel setup'!$K$3&amp;'Funnel setup'!$K$4&amp;'Funnel setup'!$K$6,".",IF(A7717=".",1,A7717+1))</f>
        <v>.</v>
      </c>
      <c r="B7718" s="244" t="str">
        <f t="shared" si="120"/>
        <v/>
      </c>
    </row>
    <row r="7719" spans="1:2" x14ac:dyDescent="0.2">
      <c r="A7719" t="str">
        <f>IF(C7719&amp;G7719&amp;D7719&lt;&gt;'Funnel setup'!$K$3&amp;'Funnel setup'!$K$4&amp;'Funnel setup'!$K$6,".",IF(A7718=".",1,A7718+1))</f>
        <v>.</v>
      </c>
      <c r="B7719" s="244" t="str">
        <f t="shared" si="120"/>
        <v/>
      </c>
    </row>
    <row r="7720" spans="1:2" x14ac:dyDescent="0.2">
      <c r="A7720" t="str">
        <f>IF(C7720&amp;G7720&amp;D7720&lt;&gt;'Funnel setup'!$K$3&amp;'Funnel setup'!$K$4&amp;'Funnel setup'!$K$6,".",IF(A7719=".",1,A7719+1))</f>
        <v>.</v>
      </c>
      <c r="B7720" s="244" t="str">
        <f t="shared" si="120"/>
        <v/>
      </c>
    </row>
    <row r="7721" spans="1:2" x14ac:dyDescent="0.2">
      <c r="A7721" t="str">
        <f>IF(C7721&amp;G7721&amp;D7721&lt;&gt;'Funnel setup'!$K$3&amp;'Funnel setup'!$K$4&amp;'Funnel setup'!$K$6,".",IF(A7720=".",1,A7720+1))</f>
        <v>.</v>
      </c>
      <c r="B7721" s="244" t="str">
        <f t="shared" si="120"/>
        <v/>
      </c>
    </row>
    <row r="7722" spans="1:2" x14ac:dyDescent="0.2">
      <c r="A7722" t="str">
        <f>IF(C7722&amp;G7722&amp;D7722&lt;&gt;'Funnel setup'!$K$3&amp;'Funnel setup'!$K$4&amp;'Funnel setup'!$K$6,".",IF(A7721=".",1,A7721+1))</f>
        <v>.</v>
      </c>
      <c r="B7722" s="244" t="str">
        <f t="shared" si="120"/>
        <v/>
      </c>
    </row>
    <row r="7723" spans="1:2" x14ac:dyDescent="0.2">
      <c r="A7723" t="str">
        <f>IF(C7723&amp;G7723&amp;D7723&lt;&gt;'Funnel setup'!$K$3&amp;'Funnel setup'!$K$4&amp;'Funnel setup'!$K$6,".",IF(A7722=".",1,A7722+1))</f>
        <v>.</v>
      </c>
      <c r="B7723" s="244" t="str">
        <f t="shared" si="120"/>
        <v/>
      </c>
    </row>
    <row r="7724" spans="1:2" x14ac:dyDescent="0.2">
      <c r="A7724" t="str">
        <f>IF(C7724&amp;G7724&amp;D7724&lt;&gt;'Funnel setup'!$K$3&amp;'Funnel setup'!$K$4&amp;'Funnel setup'!$K$6,".",IF(A7723=".",1,A7723+1))</f>
        <v>.</v>
      </c>
      <c r="B7724" s="244" t="str">
        <f t="shared" si="120"/>
        <v/>
      </c>
    </row>
    <row r="7725" spans="1:2" x14ac:dyDescent="0.2">
      <c r="A7725" t="str">
        <f>IF(C7725&amp;G7725&amp;D7725&lt;&gt;'Funnel setup'!$K$3&amp;'Funnel setup'!$K$4&amp;'Funnel setup'!$K$6,".",IF(A7724=".",1,A7724+1))</f>
        <v>.</v>
      </c>
      <c r="B7725" s="244" t="str">
        <f t="shared" si="120"/>
        <v/>
      </c>
    </row>
    <row r="7726" spans="1:2" x14ac:dyDescent="0.2">
      <c r="A7726" t="str">
        <f>IF(C7726&amp;G7726&amp;D7726&lt;&gt;'Funnel setup'!$K$3&amp;'Funnel setup'!$K$4&amp;'Funnel setup'!$K$6,".",IF(A7725=".",1,A7725+1))</f>
        <v>.</v>
      </c>
      <c r="B7726" s="244" t="str">
        <f t="shared" si="120"/>
        <v/>
      </c>
    </row>
    <row r="7727" spans="1:2" x14ac:dyDescent="0.2">
      <c r="A7727" t="str">
        <f>IF(C7727&amp;G7727&amp;D7727&lt;&gt;'Funnel setup'!$K$3&amp;'Funnel setup'!$K$4&amp;'Funnel setup'!$K$6,".",IF(A7726=".",1,A7726+1))</f>
        <v>.</v>
      </c>
      <c r="B7727" s="244" t="str">
        <f t="shared" si="120"/>
        <v/>
      </c>
    </row>
    <row r="7728" spans="1:2" x14ac:dyDescent="0.2">
      <c r="A7728" t="str">
        <f>IF(C7728&amp;G7728&amp;D7728&lt;&gt;'Funnel setup'!$K$3&amp;'Funnel setup'!$K$4&amp;'Funnel setup'!$K$6,".",IF(A7727=".",1,A7727+1))</f>
        <v>.</v>
      </c>
      <c r="B7728" s="244" t="str">
        <f t="shared" si="120"/>
        <v/>
      </c>
    </row>
    <row r="7729" spans="1:2" x14ac:dyDescent="0.2">
      <c r="A7729" t="str">
        <f>IF(C7729&amp;G7729&amp;D7729&lt;&gt;'Funnel setup'!$K$3&amp;'Funnel setup'!$K$4&amp;'Funnel setup'!$K$6,".",IF(A7728=".",1,A7728+1))</f>
        <v>.</v>
      </c>
      <c r="B7729" s="244" t="str">
        <f t="shared" si="120"/>
        <v/>
      </c>
    </row>
    <row r="7730" spans="1:2" x14ac:dyDescent="0.2">
      <c r="A7730" t="str">
        <f>IF(C7730&amp;G7730&amp;D7730&lt;&gt;'Funnel setup'!$K$3&amp;'Funnel setup'!$K$4&amp;'Funnel setup'!$K$6,".",IF(A7729=".",1,A7729+1))</f>
        <v>.</v>
      </c>
      <c r="B7730" s="244" t="str">
        <f t="shared" si="120"/>
        <v/>
      </c>
    </row>
    <row r="7731" spans="1:2" x14ac:dyDescent="0.2">
      <c r="A7731" t="str">
        <f>IF(C7731&amp;G7731&amp;D7731&lt;&gt;'Funnel setup'!$K$3&amp;'Funnel setup'!$K$4&amp;'Funnel setup'!$K$6,".",IF(A7730=".",1,A7730+1))</f>
        <v>.</v>
      </c>
      <c r="B7731" s="244" t="str">
        <f t="shared" si="120"/>
        <v/>
      </c>
    </row>
    <row r="7732" spans="1:2" x14ac:dyDescent="0.2">
      <c r="A7732" t="str">
        <f>IF(C7732&amp;G7732&amp;D7732&lt;&gt;'Funnel setup'!$K$3&amp;'Funnel setup'!$K$4&amp;'Funnel setup'!$K$6,".",IF(A7731=".",1,A7731+1))</f>
        <v>.</v>
      </c>
      <c r="B7732" s="244" t="str">
        <f t="shared" si="120"/>
        <v/>
      </c>
    </row>
    <row r="7733" spans="1:2" x14ac:dyDescent="0.2">
      <c r="A7733" t="str">
        <f>IF(C7733&amp;G7733&amp;D7733&lt;&gt;'Funnel setup'!$K$3&amp;'Funnel setup'!$K$4&amp;'Funnel setup'!$K$6,".",IF(A7732=".",1,A7732+1))</f>
        <v>.</v>
      </c>
      <c r="B7733" s="244" t="str">
        <f t="shared" si="120"/>
        <v/>
      </c>
    </row>
    <row r="7734" spans="1:2" x14ac:dyDescent="0.2">
      <c r="A7734" t="str">
        <f>IF(C7734&amp;G7734&amp;D7734&lt;&gt;'Funnel setup'!$K$3&amp;'Funnel setup'!$K$4&amp;'Funnel setup'!$K$6,".",IF(A7733=".",1,A7733+1))</f>
        <v>.</v>
      </c>
      <c r="B7734" s="244" t="str">
        <f t="shared" si="120"/>
        <v/>
      </c>
    </row>
    <row r="7735" spans="1:2" x14ac:dyDescent="0.2">
      <c r="A7735" t="str">
        <f>IF(C7735&amp;G7735&amp;D7735&lt;&gt;'Funnel setup'!$K$3&amp;'Funnel setup'!$K$4&amp;'Funnel setup'!$K$6,".",IF(A7734=".",1,A7734+1))</f>
        <v>.</v>
      </c>
      <c r="B7735" s="244" t="str">
        <f t="shared" si="120"/>
        <v/>
      </c>
    </row>
    <row r="7736" spans="1:2" x14ac:dyDescent="0.2">
      <c r="A7736" t="str">
        <f>IF(C7736&amp;G7736&amp;D7736&lt;&gt;'Funnel setup'!$K$3&amp;'Funnel setup'!$K$4&amp;'Funnel setup'!$K$6,".",IF(A7735=".",1,A7735+1))</f>
        <v>.</v>
      </c>
      <c r="B7736" s="244" t="str">
        <f t="shared" si="120"/>
        <v/>
      </c>
    </row>
    <row r="7737" spans="1:2" x14ac:dyDescent="0.2">
      <c r="A7737" t="str">
        <f>IF(C7737&amp;G7737&amp;D7737&lt;&gt;'Funnel setup'!$K$3&amp;'Funnel setup'!$K$4&amp;'Funnel setup'!$K$6,".",IF(A7736=".",1,A7736+1))</f>
        <v>.</v>
      </c>
      <c r="B7737" s="244" t="str">
        <f t="shared" si="120"/>
        <v/>
      </c>
    </row>
    <row r="7738" spans="1:2" x14ac:dyDescent="0.2">
      <c r="A7738" t="str">
        <f>IF(C7738&amp;G7738&amp;D7738&lt;&gt;'Funnel setup'!$K$3&amp;'Funnel setup'!$K$4&amp;'Funnel setup'!$K$6,".",IF(A7737=".",1,A7737+1))</f>
        <v>.</v>
      </c>
      <c r="B7738" s="244" t="str">
        <f t="shared" si="120"/>
        <v/>
      </c>
    </row>
    <row r="7739" spans="1:2" x14ac:dyDescent="0.2">
      <c r="A7739" t="str">
        <f>IF(C7739&amp;G7739&amp;D7739&lt;&gt;'Funnel setup'!$K$3&amp;'Funnel setup'!$K$4&amp;'Funnel setup'!$K$6,".",IF(A7738=".",1,A7738+1))</f>
        <v>.</v>
      </c>
      <c r="B7739" s="244" t="str">
        <f t="shared" si="120"/>
        <v/>
      </c>
    </row>
    <row r="7740" spans="1:2" x14ac:dyDescent="0.2">
      <c r="A7740" t="str">
        <f>IF(C7740&amp;G7740&amp;D7740&lt;&gt;'Funnel setup'!$K$3&amp;'Funnel setup'!$K$4&amp;'Funnel setup'!$K$6,".",IF(A7739=".",1,A7739+1))</f>
        <v>.</v>
      </c>
      <c r="B7740" s="244" t="str">
        <f t="shared" si="120"/>
        <v/>
      </c>
    </row>
    <row r="7741" spans="1:2" x14ac:dyDescent="0.2">
      <c r="A7741" t="str">
        <f>IF(C7741&amp;G7741&amp;D7741&lt;&gt;'Funnel setup'!$K$3&amp;'Funnel setup'!$K$4&amp;'Funnel setup'!$K$6,".",IF(A7740=".",1,A7740+1))</f>
        <v>.</v>
      </c>
      <c r="B7741" s="244" t="str">
        <f t="shared" si="120"/>
        <v/>
      </c>
    </row>
    <row r="7742" spans="1:2" x14ac:dyDescent="0.2">
      <c r="A7742" t="str">
        <f>IF(C7742&amp;G7742&amp;D7742&lt;&gt;'Funnel setup'!$K$3&amp;'Funnel setup'!$K$4&amp;'Funnel setup'!$K$6,".",IF(A7741=".",1,A7741+1))</f>
        <v>.</v>
      </c>
      <c r="B7742" s="244" t="str">
        <f t="shared" si="120"/>
        <v/>
      </c>
    </row>
    <row r="7743" spans="1:2" x14ac:dyDescent="0.2">
      <c r="A7743" t="str">
        <f>IF(C7743&amp;G7743&amp;D7743&lt;&gt;'Funnel setup'!$K$3&amp;'Funnel setup'!$K$4&amp;'Funnel setup'!$K$6,".",IF(A7742=".",1,A7742+1))</f>
        <v>.</v>
      </c>
      <c r="B7743" s="244" t="str">
        <f t="shared" si="120"/>
        <v/>
      </c>
    </row>
    <row r="7744" spans="1:2" x14ac:dyDescent="0.2">
      <c r="A7744" t="str">
        <f>IF(C7744&amp;G7744&amp;D7744&lt;&gt;'Funnel setup'!$K$3&amp;'Funnel setup'!$K$4&amp;'Funnel setup'!$K$6,".",IF(A7743=".",1,A7743+1))</f>
        <v>.</v>
      </c>
      <c r="B7744" s="244" t="str">
        <f t="shared" si="120"/>
        <v/>
      </c>
    </row>
    <row r="7745" spans="1:2" x14ac:dyDescent="0.2">
      <c r="A7745" t="str">
        <f>IF(C7745&amp;G7745&amp;D7745&lt;&gt;'Funnel setup'!$K$3&amp;'Funnel setup'!$K$4&amp;'Funnel setup'!$K$6,".",IF(A7744=".",1,A7744+1))</f>
        <v>.</v>
      </c>
      <c r="B7745" s="244" t="str">
        <f t="shared" si="120"/>
        <v/>
      </c>
    </row>
    <row r="7746" spans="1:2" x14ac:dyDescent="0.2">
      <c r="A7746" t="str">
        <f>IF(C7746&amp;G7746&amp;D7746&lt;&gt;'Funnel setup'!$K$3&amp;'Funnel setup'!$K$4&amp;'Funnel setup'!$K$6,".",IF(A7745=".",1,A7745+1))</f>
        <v>.</v>
      </c>
      <c r="B7746" s="244" t="str">
        <f t="shared" ref="B7746:B7809" si="121">C7746&amp;D7746&amp;F7746&amp;G7746</f>
        <v/>
      </c>
    </row>
    <row r="7747" spans="1:2" x14ac:dyDescent="0.2">
      <c r="A7747" t="str">
        <f>IF(C7747&amp;G7747&amp;D7747&lt;&gt;'Funnel setup'!$K$3&amp;'Funnel setup'!$K$4&amp;'Funnel setup'!$K$6,".",IF(A7746=".",1,A7746+1))</f>
        <v>.</v>
      </c>
      <c r="B7747" s="244" t="str">
        <f t="shared" si="121"/>
        <v/>
      </c>
    </row>
    <row r="7748" spans="1:2" x14ac:dyDescent="0.2">
      <c r="A7748" t="str">
        <f>IF(C7748&amp;G7748&amp;D7748&lt;&gt;'Funnel setup'!$K$3&amp;'Funnel setup'!$K$4&amp;'Funnel setup'!$K$6,".",IF(A7747=".",1,A7747+1))</f>
        <v>.</v>
      </c>
      <c r="B7748" s="244" t="str">
        <f t="shared" si="121"/>
        <v/>
      </c>
    </row>
    <row r="7749" spans="1:2" x14ac:dyDescent="0.2">
      <c r="A7749" t="str">
        <f>IF(C7749&amp;G7749&amp;D7749&lt;&gt;'Funnel setup'!$K$3&amp;'Funnel setup'!$K$4&amp;'Funnel setup'!$K$6,".",IF(A7748=".",1,A7748+1))</f>
        <v>.</v>
      </c>
      <c r="B7749" s="244" t="str">
        <f t="shared" si="121"/>
        <v/>
      </c>
    </row>
    <row r="7750" spans="1:2" x14ac:dyDescent="0.2">
      <c r="A7750" t="str">
        <f>IF(C7750&amp;G7750&amp;D7750&lt;&gt;'Funnel setup'!$K$3&amp;'Funnel setup'!$K$4&amp;'Funnel setup'!$K$6,".",IF(A7749=".",1,A7749+1))</f>
        <v>.</v>
      </c>
      <c r="B7750" s="244" t="str">
        <f t="shared" si="121"/>
        <v/>
      </c>
    </row>
    <row r="7751" spans="1:2" x14ac:dyDescent="0.2">
      <c r="A7751" t="str">
        <f>IF(C7751&amp;G7751&amp;D7751&lt;&gt;'Funnel setup'!$K$3&amp;'Funnel setup'!$K$4&amp;'Funnel setup'!$K$6,".",IF(A7750=".",1,A7750+1))</f>
        <v>.</v>
      </c>
      <c r="B7751" s="244" t="str">
        <f t="shared" si="121"/>
        <v/>
      </c>
    </row>
    <row r="7752" spans="1:2" x14ac:dyDescent="0.2">
      <c r="A7752" t="str">
        <f>IF(C7752&amp;G7752&amp;D7752&lt;&gt;'Funnel setup'!$K$3&amp;'Funnel setup'!$K$4&amp;'Funnel setup'!$K$6,".",IF(A7751=".",1,A7751+1))</f>
        <v>.</v>
      </c>
      <c r="B7752" s="244" t="str">
        <f t="shared" si="121"/>
        <v/>
      </c>
    </row>
    <row r="7753" spans="1:2" x14ac:dyDescent="0.2">
      <c r="A7753" t="str">
        <f>IF(C7753&amp;G7753&amp;D7753&lt;&gt;'Funnel setup'!$K$3&amp;'Funnel setup'!$K$4&amp;'Funnel setup'!$K$6,".",IF(A7752=".",1,A7752+1))</f>
        <v>.</v>
      </c>
      <c r="B7753" s="244" t="str">
        <f t="shared" si="121"/>
        <v/>
      </c>
    </row>
    <row r="7754" spans="1:2" x14ac:dyDescent="0.2">
      <c r="A7754" t="str">
        <f>IF(C7754&amp;G7754&amp;D7754&lt;&gt;'Funnel setup'!$K$3&amp;'Funnel setup'!$K$4&amp;'Funnel setup'!$K$6,".",IF(A7753=".",1,A7753+1))</f>
        <v>.</v>
      </c>
      <c r="B7754" s="244" t="str">
        <f t="shared" si="121"/>
        <v/>
      </c>
    </row>
    <row r="7755" spans="1:2" x14ac:dyDescent="0.2">
      <c r="A7755" t="str">
        <f>IF(C7755&amp;G7755&amp;D7755&lt;&gt;'Funnel setup'!$K$3&amp;'Funnel setup'!$K$4&amp;'Funnel setup'!$K$6,".",IF(A7754=".",1,A7754+1))</f>
        <v>.</v>
      </c>
      <c r="B7755" s="244" t="str">
        <f t="shared" si="121"/>
        <v/>
      </c>
    </row>
    <row r="7756" spans="1:2" x14ac:dyDescent="0.2">
      <c r="A7756" t="str">
        <f>IF(C7756&amp;G7756&amp;D7756&lt;&gt;'Funnel setup'!$K$3&amp;'Funnel setup'!$K$4&amp;'Funnel setup'!$K$6,".",IF(A7755=".",1,A7755+1))</f>
        <v>.</v>
      </c>
      <c r="B7756" s="244" t="str">
        <f t="shared" si="121"/>
        <v/>
      </c>
    </row>
    <row r="7757" spans="1:2" x14ac:dyDescent="0.2">
      <c r="A7757" t="str">
        <f>IF(C7757&amp;G7757&amp;D7757&lt;&gt;'Funnel setup'!$K$3&amp;'Funnel setup'!$K$4&amp;'Funnel setup'!$K$6,".",IF(A7756=".",1,A7756+1))</f>
        <v>.</v>
      </c>
      <c r="B7757" s="244" t="str">
        <f t="shared" si="121"/>
        <v/>
      </c>
    </row>
    <row r="7758" spans="1:2" x14ac:dyDescent="0.2">
      <c r="A7758" t="str">
        <f>IF(C7758&amp;G7758&amp;D7758&lt;&gt;'Funnel setup'!$K$3&amp;'Funnel setup'!$K$4&amp;'Funnel setup'!$K$6,".",IF(A7757=".",1,A7757+1))</f>
        <v>.</v>
      </c>
      <c r="B7758" s="244" t="str">
        <f t="shared" si="121"/>
        <v/>
      </c>
    </row>
    <row r="7759" spans="1:2" x14ac:dyDescent="0.2">
      <c r="A7759" t="str">
        <f>IF(C7759&amp;G7759&amp;D7759&lt;&gt;'Funnel setup'!$K$3&amp;'Funnel setup'!$K$4&amp;'Funnel setup'!$K$6,".",IF(A7758=".",1,A7758+1))</f>
        <v>.</v>
      </c>
      <c r="B7759" s="244" t="str">
        <f t="shared" si="121"/>
        <v/>
      </c>
    </row>
    <row r="7760" spans="1:2" x14ac:dyDescent="0.2">
      <c r="A7760" t="str">
        <f>IF(C7760&amp;G7760&amp;D7760&lt;&gt;'Funnel setup'!$K$3&amp;'Funnel setup'!$K$4&amp;'Funnel setup'!$K$6,".",IF(A7759=".",1,A7759+1))</f>
        <v>.</v>
      </c>
      <c r="B7760" s="244" t="str">
        <f t="shared" si="121"/>
        <v/>
      </c>
    </row>
    <row r="7761" spans="1:2" x14ac:dyDescent="0.2">
      <c r="A7761" t="str">
        <f>IF(C7761&amp;G7761&amp;D7761&lt;&gt;'Funnel setup'!$K$3&amp;'Funnel setup'!$K$4&amp;'Funnel setup'!$K$6,".",IF(A7760=".",1,A7760+1))</f>
        <v>.</v>
      </c>
      <c r="B7761" s="244" t="str">
        <f t="shared" si="121"/>
        <v/>
      </c>
    </row>
    <row r="7762" spans="1:2" x14ac:dyDescent="0.2">
      <c r="A7762" t="str">
        <f>IF(C7762&amp;G7762&amp;D7762&lt;&gt;'Funnel setup'!$K$3&amp;'Funnel setup'!$K$4&amp;'Funnel setup'!$K$6,".",IF(A7761=".",1,A7761+1))</f>
        <v>.</v>
      </c>
      <c r="B7762" s="244" t="str">
        <f t="shared" si="121"/>
        <v/>
      </c>
    </row>
    <row r="7763" spans="1:2" x14ac:dyDescent="0.2">
      <c r="A7763" t="str">
        <f>IF(C7763&amp;G7763&amp;D7763&lt;&gt;'Funnel setup'!$K$3&amp;'Funnel setup'!$K$4&amp;'Funnel setup'!$K$6,".",IF(A7762=".",1,A7762+1))</f>
        <v>.</v>
      </c>
      <c r="B7763" s="244" t="str">
        <f t="shared" si="121"/>
        <v/>
      </c>
    </row>
    <row r="7764" spans="1:2" x14ac:dyDescent="0.2">
      <c r="A7764" t="str">
        <f>IF(C7764&amp;G7764&amp;D7764&lt;&gt;'Funnel setup'!$K$3&amp;'Funnel setup'!$K$4&amp;'Funnel setup'!$K$6,".",IF(A7763=".",1,A7763+1))</f>
        <v>.</v>
      </c>
      <c r="B7764" s="244" t="str">
        <f t="shared" si="121"/>
        <v/>
      </c>
    </row>
    <row r="7765" spans="1:2" x14ac:dyDescent="0.2">
      <c r="A7765" t="str">
        <f>IF(C7765&amp;G7765&amp;D7765&lt;&gt;'Funnel setup'!$K$3&amp;'Funnel setup'!$K$4&amp;'Funnel setup'!$K$6,".",IF(A7764=".",1,A7764+1))</f>
        <v>.</v>
      </c>
      <c r="B7765" s="244" t="str">
        <f t="shared" si="121"/>
        <v/>
      </c>
    </row>
    <row r="7766" spans="1:2" x14ac:dyDescent="0.2">
      <c r="A7766" t="str">
        <f>IF(C7766&amp;G7766&amp;D7766&lt;&gt;'Funnel setup'!$K$3&amp;'Funnel setup'!$K$4&amp;'Funnel setup'!$K$6,".",IF(A7765=".",1,A7765+1))</f>
        <v>.</v>
      </c>
      <c r="B7766" s="244" t="str">
        <f t="shared" si="121"/>
        <v/>
      </c>
    </row>
    <row r="7767" spans="1:2" x14ac:dyDescent="0.2">
      <c r="A7767" t="str">
        <f>IF(C7767&amp;G7767&amp;D7767&lt;&gt;'Funnel setup'!$K$3&amp;'Funnel setup'!$K$4&amp;'Funnel setup'!$K$6,".",IF(A7766=".",1,A7766+1))</f>
        <v>.</v>
      </c>
      <c r="B7767" s="244" t="str">
        <f t="shared" si="121"/>
        <v/>
      </c>
    </row>
    <row r="7768" spans="1:2" x14ac:dyDescent="0.2">
      <c r="A7768" t="str">
        <f>IF(C7768&amp;G7768&amp;D7768&lt;&gt;'Funnel setup'!$K$3&amp;'Funnel setup'!$K$4&amp;'Funnel setup'!$K$6,".",IF(A7767=".",1,A7767+1))</f>
        <v>.</v>
      </c>
      <c r="B7768" s="244" t="str">
        <f t="shared" si="121"/>
        <v/>
      </c>
    </row>
  </sheetData>
  <conditionalFormatting sqref="A1:A1048576">
    <cfRule type="cellIs" dxfId="12" priority="1" operator="equal">
      <formula>"."</formula>
    </cfRule>
  </conditionalFormatting>
  <conditionalFormatting sqref="B1:B1048576">
    <cfRule type="cellIs" dxfId="11" priority="2" operator="notEqual">
      <formula>""</formula>
    </cfRule>
  </conditionalFormatting>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tabColor indexed="13"/>
  </sheetPr>
  <dimension ref="A1:P423"/>
  <sheetViews>
    <sheetView showGridLines="0" topLeftCell="A2" zoomScale="80" zoomScaleNormal="80" workbookViewId="0">
      <selection activeCell="H26" sqref="H26"/>
    </sheetView>
  </sheetViews>
  <sheetFormatPr defaultRowHeight="12.75" x14ac:dyDescent="0.2"/>
  <cols>
    <col min="1" max="1" width="9" customWidth="1"/>
    <col min="2" max="2" width="23.85546875" customWidth="1"/>
    <col min="3" max="3" width="17" customWidth="1"/>
    <col min="4" max="4" width="13.7109375" customWidth="1"/>
    <col min="5" max="5" width="15.5703125" customWidth="1"/>
    <col min="6" max="6" width="17.85546875" customWidth="1"/>
    <col min="7" max="7" width="16" customWidth="1"/>
    <col min="8" max="8" width="15.85546875" customWidth="1"/>
    <col min="10" max="10" width="35.140625" customWidth="1"/>
    <col min="11" max="11" width="22.85546875" customWidth="1"/>
    <col min="12" max="12" width="22.28515625" bestFit="1" customWidth="1"/>
    <col min="13" max="13" width="24.140625" bestFit="1" customWidth="1"/>
    <col min="14" max="14" width="23.85546875" bestFit="1" customWidth="1"/>
    <col min="15" max="15" width="12.5703125" bestFit="1" customWidth="1"/>
    <col min="16" max="16" width="11.85546875" customWidth="1"/>
  </cols>
  <sheetData>
    <row r="1" spans="1:11" ht="21" customHeight="1" x14ac:dyDescent="0.25">
      <c r="B1" s="405" t="s">
        <v>447</v>
      </c>
      <c r="C1" s="406"/>
      <c r="D1" s="406"/>
      <c r="E1" s="406"/>
      <c r="F1" s="406"/>
      <c r="G1" s="406"/>
      <c r="H1" s="406"/>
    </row>
    <row r="2" spans="1:11" ht="54" customHeight="1" thickBot="1" x14ac:dyDescent="0.25">
      <c r="A2" s="205"/>
      <c r="B2" s="205"/>
      <c r="C2" s="205"/>
      <c r="D2" s="209"/>
      <c r="E2" s="209"/>
      <c r="F2" s="209"/>
      <c r="G2" s="403"/>
      <c r="H2" s="404"/>
    </row>
    <row r="3" spans="1:11" ht="27.75" customHeight="1" thickBot="1" x14ac:dyDescent="0.25">
      <c r="A3" s="206" t="s">
        <v>414</v>
      </c>
      <c r="B3" s="207" t="s">
        <v>415</v>
      </c>
      <c r="C3" s="207" t="s">
        <v>418</v>
      </c>
      <c r="D3" s="208" t="s">
        <v>419</v>
      </c>
      <c r="E3" s="208" t="s">
        <v>421</v>
      </c>
      <c r="F3" s="208" t="s">
        <v>427</v>
      </c>
      <c r="G3" s="208" t="s">
        <v>448</v>
      </c>
      <c r="H3" s="208" t="s">
        <v>428</v>
      </c>
      <c r="J3" s="140" t="s">
        <v>415</v>
      </c>
      <c r="K3" s="171" t="str">
        <f>'Funnel Plot'!B11</f>
        <v>Total Hip Replacement</v>
      </c>
    </row>
    <row r="4" spans="1:11" x14ac:dyDescent="0.2">
      <c r="A4" s="179" t="str">
        <f t="shared" ref="A4:A21" si="0">B4&amp;C4</f>
        <v/>
      </c>
      <c r="J4" s="140" t="s">
        <v>418</v>
      </c>
      <c r="K4" s="171" t="str">
        <f>'Funnel Plot'!D11</f>
        <v>Oxford Hip Score</v>
      </c>
    </row>
    <row r="5" spans="1:11" x14ac:dyDescent="0.2">
      <c r="A5" s="179" t="str">
        <f t="shared" si="0"/>
        <v/>
      </c>
      <c r="J5" s="140"/>
      <c r="K5" s="171"/>
    </row>
    <row r="6" spans="1:11" x14ac:dyDescent="0.2">
      <c r="A6" s="180" t="str">
        <f t="shared" si="0"/>
        <v/>
      </c>
      <c r="J6" s="140" t="s">
        <v>416</v>
      </c>
      <c r="K6" s="171" t="str">
        <f>'Funnel Plot'!F11</f>
        <v>Provider</v>
      </c>
    </row>
    <row r="7" spans="1:11" x14ac:dyDescent="0.2">
      <c r="A7" s="179" t="str">
        <f t="shared" si="0"/>
        <v/>
      </c>
      <c r="J7" s="140" t="s">
        <v>417</v>
      </c>
      <c r="K7" s="171" t="str">
        <f>'Funnel Plot'!H11</f>
        <v>BLACKPOOL TEACHING HOSPITALS NHS FOUNDATION TRUST (RXL)</v>
      </c>
    </row>
    <row r="8" spans="1:11" x14ac:dyDescent="0.2">
      <c r="A8" s="179" t="str">
        <f t="shared" si="0"/>
        <v/>
      </c>
      <c r="J8" s="140" t="s">
        <v>428</v>
      </c>
      <c r="K8" s="171" t="e">
        <f>VLOOKUP(K3&amp;K4,A:H,8,0)</f>
        <v>#N/A</v>
      </c>
    </row>
    <row r="9" spans="1:11" ht="13.5" customHeight="1" thickBot="1" x14ac:dyDescent="0.25">
      <c r="A9" s="204" t="str">
        <f t="shared" si="0"/>
        <v/>
      </c>
      <c r="J9" s="140" t="s">
        <v>449</v>
      </c>
      <c r="K9" s="171" t="e">
        <f>VLOOKUP(K3&amp;K4,A:H,6,0)</f>
        <v>#N/A</v>
      </c>
    </row>
    <row r="10" spans="1:11" x14ac:dyDescent="0.2">
      <c r="A10" s="179" t="str">
        <f t="shared" si="0"/>
        <v/>
      </c>
      <c r="J10" s="140" t="s">
        <v>450</v>
      </c>
      <c r="K10" s="171" t="e">
        <f>VLOOKUP(K3&amp;K6&amp;K7&amp;K4,'Provider Commission - Raw Data'!B:Q,7,0)</f>
        <v>#N/A</v>
      </c>
    </row>
    <row r="11" spans="1:11" x14ac:dyDescent="0.2">
      <c r="A11" s="179" t="str">
        <f t="shared" si="0"/>
        <v/>
      </c>
      <c r="J11" s="140" t="s">
        <v>451</v>
      </c>
      <c r="K11" s="171">
        <f>MAX('Provider Commission - Raw Data'!A:A)</f>
        <v>0</v>
      </c>
    </row>
    <row r="12" spans="1:11" x14ac:dyDescent="0.2">
      <c r="A12" s="180" t="str">
        <f t="shared" si="0"/>
        <v/>
      </c>
      <c r="J12" s="140" t="s">
        <v>452</v>
      </c>
      <c r="K12" s="190">
        <v>10</v>
      </c>
    </row>
    <row r="13" spans="1:11" x14ac:dyDescent="0.2">
      <c r="A13" s="202" t="str">
        <f t="shared" si="0"/>
        <v/>
      </c>
      <c r="J13" s="140" t="s">
        <v>453</v>
      </c>
      <c r="K13" s="172">
        <f t="array" aca="1" ref="K13" ca="1">CEILING(MAX(IF(ISERROR('Funnel Lookup'!S3:S403),50,'Funnel Lookup'!S3:S403)),50)</f>
        <v>50</v>
      </c>
    </row>
    <row r="14" spans="1:11" x14ac:dyDescent="0.2">
      <c r="A14" s="203" t="str">
        <f t="shared" si="0"/>
        <v/>
      </c>
      <c r="J14" s="141" t="s">
        <v>454</v>
      </c>
      <c r="K14" s="171">
        <f ca="1">EXP((LN(K13)-LN(K12))/19)</f>
        <v>1.0883984007303873</v>
      </c>
    </row>
    <row r="15" spans="1:11" ht="13.5" customHeight="1" thickBot="1" x14ac:dyDescent="0.25">
      <c r="A15" s="210" t="str">
        <f t="shared" si="0"/>
        <v/>
      </c>
      <c r="J15" s="140"/>
      <c r="K15" s="169" t="str">
        <f>IF(K4="Aberdeen Varicose Vein Questionnaire","Lower ","Upper ")</f>
        <v xml:space="preserve">Upper </v>
      </c>
    </row>
    <row r="16" spans="1:11" x14ac:dyDescent="0.2">
      <c r="A16" s="391" t="str">
        <f t="shared" si="0"/>
        <v/>
      </c>
      <c r="J16" s="140"/>
      <c r="K16" s="169" t="str">
        <f>IF(K4="Aberdeen Varicose Vein Questionnaire","Upper ","Lower ")</f>
        <v xml:space="preserve">Lower </v>
      </c>
    </row>
    <row r="17" spans="1:16" x14ac:dyDescent="0.2">
      <c r="A17" s="179" t="str">
        <f t="shared" si="0"/>
        <v/>
      </c>
      <c r="J17" s="140" t="s">
        <v>455</v>
      </c>
      <c r="K17" s="139"/>
    </row>
    <row r="18" spans="1:16" ht="13.5" customHeight="1" thickBot="1" x14ac:dyDescent="0.25">
      <c r="A18" s="180" t="str">
        <f t="shared" si="0"/>
        <v/>
      </c>
      <c r="J18" s="140" t="s">
        <v>456</v>
      </c>
      <c r="K18" s="139"/>
    </row>
    <row r="19" spans="1:16" x14ac:dyDescent="0.2">
      <c r="A19" s="391" t="str">
        <f t="shared" si="0"/>
        <v/>
      </c>
      <c r="J19" s="3"/>
    </row>
    <row r="20" spans="1:16" x14ac:dyDescent="0.2">
      <c r="A20" s="179" t="str">
        <f t="shared" si="0"/>
        <v/>
      </c>
    </row>
    <row r="21" spans="1:16" x14ac:dyDescent="0.2">
      <c r="A21" s="180" t="str">
        <f t="shared" si="0"/>
        <v/>
      </c>
      <c r="J21" s="143"/>
      <c r="K21" s="143" t="s">
        <v>457</v>
      </c>
      <c r="L21" s="143" t="s">
        <v>458</v>
      </c>
      <c r="M21" s="143" t="s">
        <v>459</v>
      </c>
      <c r="N21" s="143" t="s">
        <v>460</v>
      </c>
      <c r="O21" s="191" t="s">
        <v>122</v>
      </c>
      <c r="P21" s="191" t="s">
        <v>461</v>
      </c>
    </row>
    <row r="22" spans="1:16" x14ac:dyDescent="0.2">
      <c r="J22" s="144" t="s">
        <v>462</v>
      </c>
      <c r="K22" s="145" t="s">
        <v>463</v>
      </c>
      <c r="L22" s="145" t="s">
        <v>464</v>
      </c>
      <c r="M22" s="145" t="s">
        <v>465</v>
      </c>
      <c r="N22" s="145" t="s">
        <v>466</v>
      </c>
      <c r="O22" s="192" t="s">
        <v>467</v>
      </c>
      <c r="P22" s="192" t="s">
        <v>468</v>
      </c>
    </row>
    <row r="23" spans="1:16" x14ac:dyDescent="0.2">
      <c r="J23" s="169">
        <v>10</v>
      </c>
      <c r="K23" s="169" t="e">
        <f t="shared" ref="K23:K42" si="1">$K$9-(2*$K$8)/SQRT(J23)</f>
        <v>#N/A</v>
      </c>
      <c r="L23" s="169" t="e">
        <f t="shared" ref="L23:L42" si="2">$K$9+(2*$K$8)/SQRT(J23)</f>
        <v>#N/A</v>
      </c>
      <c r="M23" s="169" t="e">
        <f t="shared" ref="M23:M42" si="3">$K$9-(3*$K$8)/SQRT(J23)</f>
        <v>#N/A</v>
      </c>
      <c r="N23" s="169" t="e">
        <f t="shared" ref="N23:N42" si="4">$K$9+(3*$K$8)/SQRT(J23)</f>
        <v>#N/A</v>
      </c>
      <c r="O23" s="169" t="e">
        <f t="shared" ref="O23:O42" si="5">$K$9</f>
        <v>#N/A</v>
      </c>
      <c r="P23" s="169">
        <v>1</v>
      </c>
    </row>
    <row r="24" spans="1:16" x14ac:dyDescent="0.2">
      <c r="B24" s="250"/>
      <c r="C24" s="250"/>
      <c r="D24" s="250"/>
      <c r="E24" s="250"/>
      <c r="F24" s="250"/>
      <c r="G24" s="250"/>
      <c r="H24" s="250"/>
      <c r="J24" s="169">
        <f t="shared" ref="J24:J42" ca="1" si="6">J23*K$14</f>
        <v>10.883984007303873</v>
      </c>
      <c r="K24" s="169" t="e">
        <f t="shared" ca="1" si="1"/>
        <v>#N/A</v>
      </c>
      <c r="L24" s="169" t="e">
        <f t="shared" ca="1" si="2"/>
        <v>#N/A</v>
      </c>
      <c r="M24" s="169" t="e">
        <f t="shared" ca="1" si="3"/>
        <v>#N/A</v>
      </c>
      <c r="N24" s="169" t="e">
        <f t="shared" ca="1" si="4"/>
        <v>#N/A</v>
      </c>
      <c r="O24" s="170" t="e">
        <f t="shared" si="5"/>
        <v>#N/A</v>
      </c>
      <c r="P24" s="169" t="str">
        <f>IF(P23="","",IF(P23+1&gt;'Funnel setup'!$K$11,"",P23+1))</f>
        <v/>
      </c>
    </row>
    <row r="25" spans="1:16" x14ac:dyDescent="0.2">
      <c r="J25" s="169">
        <f t="shared" ca="1" si="6"/>
        <v>11.846110787124648</v>
      </c>
      <c r="K25" s="169" t="e">
        <f t="shared" ca="1" si="1"/>
        <v>#N/A</v>
      </c>
      <c r="L25" s="169" t="e">
        <f t="shared" ca="1" si="2"/>
        <v>#N/A</v>
      </c>
      <c r="M25" s="169" t="e">
        <f t="shared" ca="1" si="3"/>
        <v>#N/A</v>
      </c>
      <c r="N25" s="169" t="e">
        <f t="shared" ca="1" si="4"/>
        <v>#N/A</v>
      </c>
      <c r="O25" s="170" t="e">
        <f t="shared" si="5"/>
        <v>#N/A</v>
      </c>
      <c r="P25" s="169" t="str">
        <f>IF(P24="","",IF(P24+1&gt;'Funnel setup'!$K$11,"",P24+1))</f>
        <v/>
      </c>
    </row>
    <row r="26" spans="1:16" x14ac:dyDescent="0.2">
      <c r="J26" s="169">
        <f t="shared" ca="1" si="6"/>
        <v>12.893288035581456</v>
      </c>
      <c r="K26" s="169" t="e">
        <f t="shared" ca="1" si="1"/>
        <v>#N/A</v>
      </c>
      <c r="L26" s="169" t="e">
        <f t="shared" ca="1" si="2"/>
        <v>#N/A</v>
      </c>
      <c r="M26" s="169" t="e">
        <f t="shared" ca="1" si="3"/>
        <v>#N/A</v>
      </c>
      <c r="N26" s="169" t="e">
        <f t="shared" ca="1" si="4"/>
        <v>#N/A</v>
      </c>
      <c r="O26" s="170" t="e">
        <f t="shared" si="5"/>
        <v>#N/A</v>
      </c>
      <c r="P26" s="169" t="str">
        <f>IF(P25="","",IF(P25+1&gt;'Funnel setup'!$K$11,"",P25+1))</f>
        <v/>
      </c>
    </row>
    <row r="27" spans="1:16" x14ac:dyDescent="0.2">
      <c r="J27" s="169">
        <f t="shared" ca="1" si="6"/>
        <v>14.033034078083094</v>
      </c>
      <c r="K27" s="169" t="e">
        <f t="shared" ca="1" si="1"/>
        <v>#N/A</v>
      </c>
      <c r="L27" s="169" t="e">
        <f t="shared" ca="1" si="2"/>
        <v>#N/A</v>
      </c>
      <c r="M27" s="169" t="e">
        <f t="shared" ca="1" si="3"/>
        <v>#N/A</v>
      </c>
      <c r="N27" s="169" t="e">
        <f t="shared" ca="1" si="4"/>
        <v>#N/A</v>
      </c>
      <c r="O27" s="170" t="e">
        <f t="shared" si="5"/>
        <v>#N/A</v>
      </c>
      <c r="P27" s="169" t="str">
        <f>IF(P26="","",IF(P26+1&gt;'Funnel setup'!$K$11,"",P26+1))</f>
        <v/>
      </c>
    </row>
    <row r="28" spans="1:16" x14ac:dyDescent="0.2">
      <c r="J28" s="169">
        <f t="shared" ca="1" si="6"/>
        <v>15.273531847980665</v>
      </c>
      <c r="K28" s="169" t="e">
        <f t="shared" ca="1" si="1"/>
        <v>#N/A</v>
      </c>
      <c r="L28" s="169" t="e">
        <f t="shared" ca="1" si="2"/>
        <v>#N/A</v>
      </c>
      <c r="M28" s="169" t="e">
        <f t="shared" ca="1" si="3"/>
        <v>#N/A</v>
      </c>
      <c r="N28" s="169" t="e">
        <f t="shared" ca="1" si="4"/>
        <v>#N/A</v>
      </c>
      <c r="O28" s="170" t="e">
        <f t="shared" si="5"/>
        <v>#N/A</v>
      </c>
      <c r="P28" s="169" t="str">
        <f>IF(P27="","",IF(P27+1&gt;'Funnel setup'!$K$11,"",P27+1))</f>
        <v/>
      </c>
    </row>
    <row r="29" spans="1:16" x14ac:dyDescent="0.2">
      <c r="J29" s="169">
        <f t="shared" ca="1" si="6"/>
        <v>16.623687636846793</v>
      </c>
      <c r="K29" s="169" t="e">
        <f t="shared" ca="1" si="1"/>
        <v>#N/A</v>
      </c>
      <c r="L29" s="169" t="e">
        <f t="shared" ca="1" si="2"/>
        <v>#N/A</v>
      </c>
      <c r="M29" s="169" t="e">
        <f t="shared" ca="1" si="3"/>
        <v>#N/A</v>
      </c>
      <c r="N29" s="169" t="e">
        <f t="shared" ca="1" si="4"/>
        <v>#N/A</v>
      </c>
      <c r="O29" s="170" t="e">
        <f t="shared" si="5"/>
        <v>#N/A</v>
      </c>
      <c r="P29" s="169" t="str">
        <f>IF(P28="","",IF(P28+1&gt;'Funnel setup'!$K$11,"",P28+1))</f>
        <v/>
      </c>
    </row>
    <row r="30" spans="1:16" x14ac:dyDescent="0.2">
      <c r="J30" s="169">
        <f t="shared" ca="1" si="6"/>
        <v>18.093195038185559</v>
      </c>
      <c r="K30" s="169" t="e">
        <f t="shared" ca="1" si="1"/>
        <v>#N/A</v>
      </c>
      <c r="L30" s="169" t="e">
        <f t="shared" ca="1" si="2"/>
        <v>#N/A</v>
      </c>
      <c r="M30" s="169" t="e">
        <f t="shared" ca="1" si="3"/>
        <v>#N/A</v>
      </c>
      <c r="N30" s="169" t="e">
        <f t="shared" ca="1" si="4"/>
        <v>#N/A</v>
      </c>
      <c r="O30" s="170" t="e">
        <f t="shared" si="5"/>
        <v>#N/A</v>
      </c>
      <c r="P30" s="169" t="str">
        <f>IF(P29="","",IF(P29+1&gt;'Funnel setup'!$K$11,"",P29+1))</f>
        <v/>
      </c>
    </row>
    <row r="31" spans="1:16" x14ac:dyDescent="0.2">
      <c r="J31" s="169">
        <f t="shared" ca="1" si="6"/>
        <v>19.692604543664142</v>
      </c>
      <c r="K31" s="169" t="e">
        <f t="shared" ca="1" si="1"/>
        <v>#N/A</v>
      </c>
      <c r="L31" s="169" t="e">
        <f t="shared" ca="1" si="2"/>
        <v>#N/A</v>
      </c>
      <c r="M31" s="169" t="e">
        <f t="shared" ca="1" si="3"/>
        <v>#N/A</v>
      </c>
      <c r="N31" s="169" t="e">
        <f t="shared" ca="1" si="4"/>
        <v>#N/A</v>
      </c>
      <c r="O31" s="170" t="e">
        <f t="shared" si="5"/>
        <v>#N/A</v>
      </c>
      <c r="P31" s="169" t="str">
        <f>IF(P30="","",IF(P30+1&gt;'Funnel setup'!$K$11,"",P30+1))</f>
        <v/>
      </c>
    </row>
    <row r="32" spans="1:16" x14ac:dyDescent="0.2">
      <c r="J32" s="169">
        <f t="shared" ca="1" si="6"/>
        <v>21.43339929154001</v>
      </c>
      <c r="K32" s="169" t="e">
        <f t="shared" ca="1" si="1"/>
        <v>#N/A</v>
      </c>
      <c r="L32" s="169" t="e">
        <f t="shared" ca="1" si="2"/>
        <v>#N/A</v>
      </c>
      <c r="M32" s="169" t="e">
        <f t="shared" ca="1" si="3"/>
        <v>#N/A</v>
      </c>
      <c r="N32" s="169" t="e">
        <f t="shared" ca="1" si="4"/>
        <v>#N/A</v>
      </c>
      <c r="O32" s="170" t="e">
        <f t="shared" si="5"/>
        <v>#N/A</v>
      </c>
      <c r="P32" s="169" t="str">
        <f>IF(P31="","",IF(P31+1&gt;'Funnel setup'!$K$11,"",P31+1))</f>
        <v/>
      </c>
    </row>
    <row r="33" spans="3:16" x14ac:dyDescent="0.2">
      <c r="J33" s="169">
        <f t="shared" ca="1" si="6"/>
        <v>23.328077511127962</v>
      </c>
      <c r="K33" s="169" t="e">
        <f t="shared" ca="1" si="1"/>
        <v>#N/A</v>
      </c>
      <c r="L33" s="169" t="e">
        <f t="shared" ca="1" si="2"/>
        <v>#N/A</v>
      </c>
      <c r="M33" s="169" t="e">
        <f t="shared" ca="1" si="3"/>
        <v>#N/A</v>
      </c>
      <c r="N33" s="169" t="e">
        <f t="shared" ca="1" si="4"/>
        <v>#N/A</v>
      </c>
      <c r="O33" s="170" t="e">
        <f t="shared" si="5"/>
        <v>#N/A</v>
      </c>
      <c r="P33" s="169" t="str">
        <f>IF(P32="","",IF(P32+1&gt;'Funnel setup'!$K$11,"",P32+1))</f>
        <v/>
      </c>
    </row>
    <row r="34" spans="3:16" x14ac:dyDescent="0.2">
      <c r="J34" s="169">
        <f t="shared" ca="1" si="6"/>
        <v>25.390242255226187</v>
      </c>
      <c r="K34" s="169" t="e">
        <f t="shared" ca="1" si="1"/>
        <v>#N/A</v>
      </c>
      <c r="L34" s="169" t="e">
        <f t="shared" ca="1" si="2"/>
        <v>#N/A</v>
      </c>
      <c r="M34" s="169" t="e">
        <f t="shared" ca="1" si="3"/>
        <v>#N/A</v>
      </c>
      <c r="N34" s="169" t="e">
        <f t="shared" ca="1" si="4"/>
        <v>#N/A</v>
      </c>
      <c r="O34" s="170" t="e">
        <f t="shared" si="5"/>
        <v>#N/A</v>
      </c>
      <c r="P34" s="169" t="str">
        <f>IF(P33="","",IF(P33+1&gt;'Funnel setup'!$K$11,"",P33+1))</f>
        <v/>
      </c>
    </row>
    <row r="35" spans="3:16" x14ac:dyDescent="0.2">
      <c r="J35" s="169">
        <f t="shared" ca="1" si="6"/>
        <v>27.634699064745284</v>
      </c>
      <c r="K35" s="169" t="e">
        <f t="shared" ca="1" si="1"/>
        <v>#N/A</v>
      </c>
      <c r="L35" s="169" t="e">
        <f t="shared" ca="1" si="2"/>
        <v>#N/A</v>
      </c>
      <c r="M35" s="169" t="e">
        <f t="shared" ca="1" si="3"/>
        <v>#N/A</v>
      </c>
      <c r="N35" s="169" t="e">
        <f t="shared" ca="1" si="4"/>
        <v>#N/A</v>
      </c>
      <c r="O35" s="170" t="e">
        <f t="shared" si="5"/>
        <v>#N/A</v>
      </c>
      <c r="P35" s="169" t="str">
        <f>IF(P34="","",IF(P34+1&gt;'Funnel setup'!$K$11,"",P34+1))</f>
        <v/>
      </c>
    </row>
    <row r="36" spans="3:16" x14ac:dyDescent="0.2">
      <c r="J36" s="169">
        <f t="shared" ca="1" si="6"/>
        <v>30.077562266734297</v>
      </c>
      <c r="K36" s="169" t="e">
        <f t="shared" ca="1" si="1"/>
        <v>#N/A</v>
      </c>
      <c r="L36" s="169" t="e">
        <f t="shared" ca="1" si="2"/>
        <v>#N/A</v>
      </c>
      <c r="M36" s="169" t="e">
        <f t="shared" ca="1" si="3"/>
        <v>#N/A</v>
      </c>
      <c r="N36" s="169" t="e">
        <f t="shared" ca="1" si="4"/>
        <v>#N/A</v>
      </c>
      <c r="O36" s="170" t="e">
        <f t="shared" si="5"/>
        <v>#N/A</v>
      </c>
      <c r="P36" s="169" t="str">
        <f>IF(P35="","",IF(P35+1&gt;'Funnel setup'!$K$11,"",P35+1))</f>
        <v/>
      </c>
    </row>
    <row r="37" spans="3:16" x14ac:dyDescent="0.2">
      <c r="J37" s="169">
        <f t="shared" ca="1" si="6"/>
        <v>32.736370668982254</v>
      </c>
      <c r="K37" s="169" t="e">
        <f t="shared" ca="1" si="1"/>
        <v>#N/A</v>
      </c>
      <c r="L37" s="169" t="e">
        <f t="shared" ca="1" si="2"/>
        <v>#N/A</v>
      </c>
      <c r="M37" s="169" t="e">
        <f t="shared" ca="1" si="3"/>
        <v>#N/A</v>
      </c>
      <c r="N37" s="169" t="e">
        <f t="shared" ca="1" si="4"/>
        <v>#N/A</v>
      </c>
      <c r="O37" s="170" t="e">
        <f t="shared" si="5"/>
        <v>#N/A</v>
      </c>
      <c r="P37" s="169" t="str">
        <f>IF(P36="","",IF(P36+1&gt;'Funnel setup'!$K$11,"",P36+1))</f>
        <v/>
      </c>
    </row>
    <row r="38" spans="3:16" x14ac:dyDescent="0.2">
      <c r="J38" s="169">
        <f t="shared" ca="1" si="6"/>
        <v>35.630213481837444</v>
      </c>
      <c r="K38" s="169" t="e">
        <f t="shared" ca="1" si="1"/>
        <v>#N/A</v>
      </c>
      <c r="L38" s="169" t="e">
        <f t="shared" ca="1" si="2"/>
        <v>#N/A</v>
      </c>
      <c r="M38" s="169" t="e">
        <f t="shared" ca="1" si="3"/>
        <v>#N/A</v>
      </c>
      <c r="N38" s="169" t="e">
        <f t="shared" ca="1" si="4"/>
        <v>#N/A</v>
      </c>
      <c r="O38" s="170" t="e">
        <f t="shared" si="5"/>
        <v>#N/A</v>
      </c>
      <c r="P38" s="169" t="str">
        <f>IF(P37="","",IF(P37+1&gt;'Funnel setup'!$K$11,"",P37+1))</f>
        <v/>
      </c>
    </row>
    <row r="39" spans="3:16" x14ac:dyDescent="0.2">
      <c r="J39" s="169">
        <f t="shared" ca="1" si="6"/>
        <v>38.779867371314161</v>
      </c>
      <c r="K39" s="169" t="e">
        <f t="shared" ca="1" si="1"/>
        <v>#N/A</v>
      </c>
      <c r="L39" s="169" t="e">
        <f t="shared" ca="1" si="2"/>
        <v>#N/A</v>
      </c>
      <c r="M39" s="169" t="e">
        <f t="shared" ca="1" si="3"/>
        <v>#N/A</v>
      </c>
      <c r="N39" s="169" t="e">
        <f t="shared" ca="1" si="4"/>
        <v>#N/A</v>
      </c>
      <c r="O39" s="170" t="e">
        <f t="shared" si="5"/>
        <v>#N/A</v>
      </c>
      <c r="P39" s="169" t="str">
        <f>IF(P38="","",IF(P38+1&gt;'Funnel setup'!$K$11,"",P38+1))</f>
        <v/>
      </c>
    </row>
    <row r="40" spans="3:16" x14ac:dyDescent="0.2">
      <c r="J40" s="169">
        <f t="shared" ca="1" si="6"/>
        <v>42.207945627474864</v>
      </c>
      <c r="K40" s="169" t="e">
        <f t="shared" ca="1" si="1"/>
        <v>#N/A</v>
      </c>
      <c r="L40" s="169" t="e">
        <f t="shared" ca="1" si="2"/>
        <v>#N/A</v>
      </c>
      <c r="M40" s="169" t="e">
        <f t="shared" ca="1" si="3"/>
        <v>#N/A</v>
      </c>
      <c r="N40" s="169" t="e">
        <f t="shared" ca="1" si="4"/>
        <v>#N/A</v>
      </c>
      <c r="O40" s="170" t="e">
        <f t="shared" si="5"/>
        <v>#N/A</v>
      </c>
      <c r="P40" s="169" t="str">
        <f>IF(P39="","",IF(P39+1&gt;'Funnel setup'!$K$11,"",P39+1))</f>
        <v/>
      </c>
    </row>
    <row r="41" spans="3:16" x14ac:dyDescent="0.2">
      <c r="J41" s="169">
        <f t="shared" ca="1" si="6"/>
        <v>45.939060519058785</v>
      </c>
      <c r="K41" s="169" t="e">
        <f t="shared" ca="1" si="1"/>
        <v>#N/A</v>
      </c>
      <c r="L41" s="169" t="e">
        <f t="shared" ca="1" si="2"/>
        <v>#N/A</v>
      </c>
      <c r="M41" s="169" t="e">
        <f t="shared" ca="1" si="3"/>
        <v>#N/A</v>
      </c>
      <c r="N41" s="169" t="e">
        <f t="shared" ca="1" si="4"/>
        <v>#N/A</v>
      </c>
      <c r="O41" s="170" t="e">
        <f t="shared" si="5"/>
        <v>#N/A</v>
      </c>
      <c r="P41" s="169" t="str">
        <f>IF(P40="","",IF(P40+1&gt;'Funnel setup'!$K$11,"",P40+1))</f>
        <v/>
      </c>
    </row>
    <row r="42" spans="3:16" x14ac:dyDescent="0.2">
      <c r="J42" s="169">
        <f t="shared" ca="1" si="6"/>
        <v>50.000000000000057</v>
      </c>
      <c r="K42" s="169" t="e">
        <f t="shared" ca="1" si="1"/>
        <v>#N/A</v>
      </c>
      <c r="L42" s="169" t="e">
        <f t="shared" ca="1" si="2"/>
        <v>#N/A</v>
      </c>
      <c r="M42" s="169" t="e">
        <f t="shared" ca="1" si="3"/>
        <v>#N/A</v>
      </c>
      <c r="N42" s="169" t="e">
        <f t="shared" ca="1" si="4"/>
        <v>#N/A</v>
      </c>
      <c r="O42" s="170" t="e">
        <f t="shared" si="5"/>
        <v>#N/A</v>
      </c>
      <c r="P42" s="169" t="str">
        <f>IF(P41="","",IF(P41+1&gt;'Funnel setup'!$K$11,"",P41+1))</f>
        <v/>
      </c>
    </row>
    <row r="43" spans="3:16" ht="15" customHeight="1" x14ac:dyDescent="0.25">
      <c r="C43" s="142"/>
      <c r="G43" s="12"/>
      <c r="P43" s="169" t="str">
        <f>IF(P42="","",IF(P42+1&gt;'Funnel setup'!$K$11,"",P42+1))</f>
        <v/>
      </c>
    </row>
    <row r="44" spans="3:16" ht="15" customHeight="1" x14ac:dyDescent="0.25">
      <c r="C44" s="142"/>
      <c r="G44" s="12"/>
      <c r="P44" s="169" t="str">
        <f>IF(P43="","",IF(P43+1&gt;'Funnel setup'!$K$11,"",P43+1))</f>
        <v/>
      </c>
    </row>
    <row r="45" spans="3:16" ht="15" customHeight="1" x14ac:dyDescent="0.25">
      <c r="C45" s="142"/>
      <c r="G45" s="12"/>
      <c r="P45" s="169" t="str">
        <f>IF(P44="","",IF(P44+1&gt;'Funnel setup'!$K$11,"",P44+1))</f>
        <v/>
      </c>
    </row>
    <row r="46" spans="3:16" ht="15" customHeight="1" x14ac:dyDescent="0.25">
      <c r="C46" s="142"/>
      <c r="G46" s="12"/>
      <c r="P46" s="169" t="str">
        <f>IF(P45="","",IF(P45+1&gt;'Funnel setup'!$K$11,"",P45+1))</f>
        <v/>
      </c>
    </row>
    <row r="47" spans="3:16" ht="15" customHeight="1" x14ac:dyDescent="0.25">
      <c r="G47" s="12"/>
      <c r="P47" s="169" t="str">
        <f>IF(P46="","",IF(P46+1&gt;'Funnel setup'!$K$11,"",P46+1))</f>
        <v/>
      </c>
    </row>
    <row r="48" spans="3:16" ht="15" customHeight="1" x14ac:dyDescent="0.25">
      <c r="G48" s="12"/>
      <c r="P48" s="169" t="str">
        <f>IF(P47="","",IF(P47+1&gt;'Funnel setup'!$K$11,"",P47+1))</f>
        <v/>
      </c>
    </row>
    <row r="49" spans="7:16" ht="15" customHeight="1" x14ac:dyDescent="0.25">
      <c r="G49" s="12"/>
      <c r="P49" s="169" t="str">
        <f>IF(P48="","",IF(P48+1&gt;'Funnel setup'!$K$11,"",P48+1))</f>
        <v/>
      </c>
    </row>
    <row r="50" spans="7:16" ht="15" customHeight="1" x14ac:dyDescent="0.25">
      <c r="G50" s="12"/>
      <c r="P50" s="169" t="str">
        <f>IF(P49="","",IF(P49+1&gt;'Funnel setup'!$K$11,"",P49+1))</f>
        <v/>
      </c>
    </row>
    <row r="51" spans="7:16" ht="15" customHeight="1" x14ac:dyDescent="0.25">
      <c r="G51" s="12"/>
      <c r="P51" s="169" t="str">
        <f>IF(P50="","",IF(P50+1&gt;'Funnel setup'!$K$11,"",P50+1))</f>
        <v/>
      </c>
    </row>
    <row r="52" spans="7:16" ht="15" customHeight="1" x14ac:dyDescent="0.25">
      <c r="G52" s="12"/>
      <c r="P52" s="169" t="str">
        <f>IF(P51="","",IF(P51+1&gt;'Funnel setup'!$K$11,"",P51+1))</f>
        <v/>
      </c>
    </row>
    <row r="53" spans="7:16" ht="15" customHeight="1" x14ac:dyDescent="0.25">
      <c r="G53" s="12"/>
      <c r="P53" s="169" t="str">
        <f>IF(P52="","",IF(P52+1&gt;'Funnel setup'!$K$11,"",P52+1))</f>
        <v/>
      </c>
    </row>
    <row r="54" spans="7:16" x14ac:dyDescent="0.2">
      <c r="P54" s="169" t="str">
        <f>IF(P53="","",IF(P53+1&gt;'Funnel setup'!$K$11,"",P53+1))</f>
        <v/>
      </c>
    </row>
    <row r="55" spans="7:16" x14ac:dyDescent="0.2">
      <c r="P55" s="169" t="str">
        <f>IF(P54="","",IF(P54+1&gt;'Funnel setup'!$K$11,"",P54+1))</f>
        <v/>
      </c>
    </row>
    <row r="56" spans="7:16" x14ac:dyDescent="0.2">
      <c r="P56" s="169" t="str">
        <f>IF(P55="","",IF(P55+1&gt;'Funnel setup'!$K$11,"",P55+1))</f>
        <v/>
      </c>
    </row>
    <row r="57" spans="7:16" x14ac:dyDescent="0.2">
      <c r="P57" s="169" t="str">
        <f>IF(P56="","",IF(P56+1&gt;'Funnel setup'!$K$11,"",P56+1))</f>
        <v/>
      </c>
    </row>
    <row r="58" spans="7:16" x14ac:dyDescent="0.2">
      <c r="P58" s="169" t="str">
        <f>IF(P57="","",IF(P57+1&gt;'Funnel setup'!$K$11,"",P57+1))</f>
        <v/>
      </c>
    </row>
    <row r="59" spans="7:16" x14ac:dyDescent="0.2">
      <c r="P59" s="169" t="str">
        <f>IF(P58="","",IF(P58+1&gt;'Funnel setup'!$K$11,"",P58+1))</f>
        <v/>
      </c>
    </row>
    <row r="60" spans="7:16" x14ac:dyDescent="0.2">
      <c r="P60" s="169" t="str">
        <f>IF(P59="","",IF(P59+1&gt;'Funnel setup'!$K$11,"",P59+1))</f>
        <v/>
      </c>
    </row>
    <row r="61" spans="7:16" x14ac:dyDescent="0.2">
      <c r="P61" s="169" t="str">
        <f>IF(P60="","",IF(P60+1&gt;'Funnel setup'!$K$11,"",P60+1))</f>
        <v/>
      </c>
    </row>
    <row r="62" spans="7:16" x14ac:dyDescent="0.2">
      <c r="P62" s="169" t="str">
        <f>IF(P61="","",IF(P61+1&gt;'Funnel setup'!$K$11,"",P61+1))</f>
        <v/>
      </c>
    </row>
    <row r="63" spans="7:16" x14ac:dyDescent="0.2">
      <c r="P63" s="169" t="str">
        <f>IF(P62="","",IF(P62+1&gt;'Funnel setup'!$K$11,"",P62+1))</f>
        <v/>
      </c>
    </row>
    <row r="64" spans="7:16" x14ac:dyDescent="0.2">
      <c r="P64" s="169" t="str">
        <f>IF(P63="","",IF(P63+1&gt;'Funnel setup'!$K$11,"",P63+1))</f>
        <v/>
      </c>
    </row>
    <row r="65" spans="16:16" x14ac:dyDescent="0.2">
      <c r="P65" s="169" t="str">
        <f>IF(P64="","",IF(P64+1&gt;'Funnel setup'!$K$11,"",P64+1))</f>
        <v/>
      </c>
    </row>
    <row r="66" spans="16:16" x14ac:dyDescent="0.2">
      <c r="P66" s="169" t="str">
        <f>IF(P65="","",IF(P65+1&gt;'Funnel setup'!$K$11,"",P65+1))</f>
        <v/>
      </c>
    </row>
    <row r="67" spans="16:16" x14ac:dyDescent="0.2">
      <c r="P67" s="169" t="str">
        <f>IF(P66="","",IF(P66+1&gt;'Funnel setup'!$K$11,"",P66+1))</f>
        <v/>
      </c>
    </row>
    <row r="68" spans="16:16" x14ac:dyDescent="0.2">
      <c r="P68" s="169" t="str">
        <f>IF(P67="","",IF(P67+1&gt;'Funnel setup'!$K$11,"",P67+1))</f>
        <v/>
      </c>
    </row>
    <row r="69" spans="16:16" x14ac:dyDescent="0.2">
      <c r="P69" s="169" t="str">
        <f>IF(P68="","",IF(P68+1&gt;'Funnel setup'!$K$11,"",P68+1))</f>
        <v/>
      </c>
    </row>
    <row r="70" spans="16:16" x14ac:dyDescent="0.2">
      <c r="P70" s="169" t="str">
        <f>IF(P69="","",IF(P69+1&gt;'Funnel setup'!$K$11,"",P69+1))</f>
        <v/>
      </c>
    </row>
    <row r="71" spans="16:16" x14ac:dyDescent="0.2">
      <c r="P71" s="169" t="str">
        <f>IF(P70="","",IF(P70+1&gt;'Funnel setup'!$K$11,"",P70+1))</f>
        <v/>
      </c>
    </row>
    <row r="72" spans="16:16" x14ac:dyDescent="0.2">
      <c r="P72" s="169" t="str">
        <f>IF(P71="","",IF(P71+1&gt;'Funnel setup'!$K$11,"",P71+1))</f>
        <v/>
      </c>
    </row>
    <row r="73" spans="16:16" x14ac:dyDescent="0.2">
      <c r="P73" s="169" t="str">
        <f>IF(P72="","",IF(P72+1&gt;'Funnel setup'!$K$11,"",P72+1))</f>
        <v/>
      </c>
    </row>
    <row r="74" spans="16:16" x14ac:dyDescent="0.2">
      <c r="P74" s="169" t="str">
        <f>IF(P73="","",IF(P73+1&gt;'Funnel setup'!$K$11,"",P73+1))</f>
        <v/>
      </c>
    </row>
    <row r="75" spans="16:16" x14ac:dyDescent="0.2">
      <c r="P75" s="169" t="str">
        <f>IF(P74="","",IF(P74+1&gt;'Funnel setup'!$K$11,"",P74+1))</f>
        <v/>
      </c>
    </row>
    <row r="76" spans="16:16" x14ac:dyDescent="0.2">
      <c r="P76" s="169" t="str">
        <f>IF(P75="","",IF(P75+1&gt;'Funnel setup'!$K$11,"",P75+1))</f>
        <v/>
      </c>
    </row>
    <row r="77" spans="16:16" x14ac:dyDescent="0.2">
      <c r="P77" s="169" t="str">
        <f>IF(P76="","",IF(P76+1&gt;'Funnel setup'!$K$11,"",P76+1))</f>
        <v/>
      </c>
    </row>
    <row r="78" spans="16:16" x14ac:dyDescent="0.2">
      <c r="P78" s="169" t="str">
        <f>IF(P77="","",IF(P77+1&gt;'Funnel setup'!$K$11,"",P77+1))</f>
        <v/>
      </c>
    </row>
    <row r="79" spans="16:16" x14ac:dyDescent="0.2">
      <c r="P79" s="169" t="str">
        <f>IF(P78="","",IF(P78+1&gt;'Funnel setup'!$K$11,"",P78+1))</f>
        <v/>
      </c>
    </row>
    <row r="80" spans="16:16" x14ac:dyDescent="0.2">
      <c r="P80" s="169" t="str">
        <f>IF(P79="","",IF(P79+1&gt;'Funnel setup'!$K$11,"",P79+1))</f>
        <v/>
      </c>
    </row>
    <row r="81" spans="16:16" x14ac:dyDescent="0.2">
      <c r="P81" s="169" t="str">
        <f>IF(P80="","",IF(P80+1&gt;'Funnel setup'!$K$11,"",P80+1))</f>
        <v/>
      </c>
    </row>
    <row r="82" spans="16:16" x14ac:dyDescent="0.2">
      <c r="P82" s="169" t="str">
        <f>IF(P81="","",IF(P81+1&gt;'Funnel setup'!$K$11,"",P81+1))</f>
        <v/>
      </c>
    </row>
    <row r="83" spans="16:16" x14ac:dyDescent="0.2">
      <c r="P83" s="169" t="str">
        <f>IF(P82="","",IF(P82+1&gt;'Funnel setup'!$K$11,"",P82+1))</f>
        <v/>
      </c>
    </row>
    <row r="84" spans="16:16" x14ac:dyDescent="0.2">
      <c r="P84" s="169" t="str">
        <f>IF(P83="","",IF(P83+1&gt;'Funnel setup'!$K$11,"",P83+1))</f>
        <v/>
      </c>
    </row>
    <row r="85" spans="16:16" x14ac:dyDescent="0.2">
      <c r="P85" s="169" t="str">
        <f>IF(P84="","",IF(P84+1&gt;'Funnel setup'!$K$11,"",P84+1))</f>
        <v/>
      </c>
    </row>
    <row r="86" spans="16:16" x14ac:dyDescent="0.2">
      <c r="P86" s="169" t="str">
        <f>IF(P85="","",IF(P85+1&gt;'Funnel setup'!$K$11,"",P85+1))</f>
        <v/>
      </c>
    </row>
    <row r="87" spans="16:16" x14ac:dyDescent="0.2">
      <c r="P87" s="169" t="str">
        <f>IF(P86="","",IF(P86+1&gt;'Funnel setup'!$K$11,"",P86+1))</f>
        <v/>
      </c>
    </row>
    <row r="88" spans="16:16" x14ac:dyDescent="0.2">
      <c r="P88" s="169" t="str">
        <f>IF(P87="","",IF(P87+1&gt;'Funnel setup'!$K$11,"",P87+1))</f>
        <v/>
      </c>
    </row>
    <row r="89" spans="16:16" x14ac:dyDescent="0.2">
      <c r="P89" s="169" t="str">
        <f>IF(P88="","",IF(P88+1&gt;'Funnel setup'!$K$11,"",P88+1))</f>
        <v/>
      </c>
    </row>
    <row r="90" spans="16:16" x14ac:dyDescent="0.2">
      <c r="P90" s="169" t="str">
        <f>IF(P89="","",IF(P89+1&gt;'Funnel setup'!$K$11,"",P89+1))</f>
        <v/>
      </c>
    </row>
    <row r="91" spans="16:16" x14ac:dyDescent="0.2">
      <c r="P91" s="169" t="str">
        <f>IF(P90="","",IF(P90+1&gt;'Funnel setup'!$K$11,"",P90+1))</f>
        <v/>
      </c>
    </row>
    <row r="92" spans="16:16" x14ac:dyDescent="0.2">
      <c r="P92" s="169" t="str">
        <f>IF(P91="","",IF(P91+1&gt;'Funnel setup'!$K$11,"",P91+1))</f>
        <v/>
      </c>
    </row>
    <row r="93" spans="16:16" x14ac:dyDescent="0.2">
      <c r="P93" s="169" t="str">
        <f>IF(P92="","",IF(P92+1&gt;'Funnel setup'!$K$11,"",P92+1))</f>
        <v/>
      </c>
    </row>
    <row r="94" spans="16:16" x14ac:dyDescent="0.2">
      <c r="P94" s="169" t="str">
        <f>IF(P93="","",IF(P93+1&gt;'Funnel setup'!$K$11,"",P93+1))</f>
        <v/>
      </c>
    </row>
    <row r="95" spans="16:16" x14ac:dyDescent="0.2">
      <c r="P95" s="169" t="str">
        <f>IF(P94="","",IF(P94+1&gt;'Funnel setup'!$K$11,"",P94+1))</f>
        <v/>
      </c>
    </row>
    <row r="96" spans="16:16" x14ac:dyDescent="0.2">
      <c r="P96" s="169" t="str">
        <f>IF(P95="","",IF(P95+1&gt;'Funnel setup'!$K$11,"",P95+1))</f>
        <v/>
      </c>
    </row>
    <row r="97" spans="16:16" x14ac:dyDescent="0.2">
      <c r="P97" s="169" t="str">
        <f>IF(P96="","",IF(P96+1&gt;'Funnel setup'!$K$11,"",P96+1))</f>
        <v/>
      </c>
    </row>
    <row r="98" spans="16:16" x14ac:dyDescent="0.2">
      <c r="P98" s="169" t="str">
        <f>IF(P97="","",IF(P97+1&gt;'Funnel setup'!$K$11,"",P97+1))</f>
        <v/>
      </c>
    </row>
    <row r="99" spans="16:16" x14ac:dyDescent="0.2">
      <c r="P99" s="169" t="str">
        <f>IF(P98="","",IF(P98+1&gt;'Funnel setup'!$K$11,"",P98+1))</f>
        <v/>
      </c>
    </row>
    <row r="100" spans="16:16" x14ac:dyDescent="0.2">
      <c r="P100" s="169" t="str">
        <f>IF(P99="","",IF(P99+1&gt;'Funnel setup'!$K$11,"",P99+1))</f>
        <v/>
      </c>
    </row>
    <row r="101" spans="16:16" x14ac:dyDescent="0.2">
      <c r="P101" s="169" t="str">
        <f>IF(P100="","",IF(P100+1&gt;'Funnel setup'!$K$11,"",P100+1))</f>
        <v/>
      </c>
    </row>
    <row r="102" spans="16:16" x14ac:dyDescent="0.2">
      <c r="P102" s="169" t="str">
        <f>IF(P101="","",IF(P101+1&gt;'Funnel setup'!$K$11,"",P101+1))</f>
        <v/>
      </c>
    </row>
    <row r="103" spans="16:16" x14ac:dyDescent="0.2">
      <c r="P103" s="169" t="str">
        <f>IF(P102="","",IF(P102+1&gt;'Funnel setup'!$K$11,"",P102+1))</f>
        <v/>
      </c>
    </row>
    <row r="104" spans="16:16" x14ac:dyDescent="0.2">
      <c r="P104" s="169" t="str">
        <f>IF(P103="","",IF(P103+1&gt;'Funnel setup'!$K$11,"",P103+1))</f>
        <v/>
      </c>
    </row>
    <row r="105" spans="16:16" x14ac:dyDescent="0.2">
      <c r="P105" s="169" t="str">
        <f>IF(P104="","",IF(P104+1&gt;'Funnel setup'!$K$11,"",P104+1))</f>
        <v/>
      </c>
    </row>
    <row r="106" spans="16:16" x14ac:dyDescent="0.2">
      <c r="P106" s="169" t="str">
        <f>IF(P105="","",IF(P105+1&gt;'Funnel setup'!$K$11,"",P105+1))</f>
        <v/>
      </c>
    </row>
    <row r="107" spans="16:16" x14ac:dyDescent="0.2">
      <c r="P107" s="169" t="str">
        <f>IF(P106="","",IF(P106+1&gt;'Funnel setup'!$K$11,"",P106+1))</f>
        <v/>
      </c>
    </row>
    <row r="108" spans="16:16" x14ac:dyDescent="0.2">
      <c r="P108" s="169" t="str">
        <f>IF(P107="","",IF(P107+1&gt;'Funnel setup'!$K$11,"",P107+1))</f>
        <v/>
      </c>
    </row>
    <row r="109" spans="16:16" x14ac:dyDescent="0.2">
      <c r="P109" s="169" t="str">
        <f>IF(P108="","",IF(P108+1&gt;'Funnel setup'!$K$11,"",P108+1))</f>
        <v/>
      </c>
    </row>
    <row r="110" spans="16:16" x14ac:dyDescent="0.2">
      <c r="P110" s="169" t="str">
        <f>IF(P109="","",IF(P109+1&gt;'Funnel setup'!$K$11,"",P109+1))</f>
        <v/>
      </c>
    </row>
    <row r="111" spans="16:16" x14ac:dyDescent="0.2">
      <c r="P111" s="169" t="str">
        <f>IF(P110="","",IF(P110+1&gt;'Funnel setup'!$K$11,"",P110+1))</f>
        <v/>
      </c>
    </row>
    <row r="112" spans="16:16" x14ac:dyDescent="0.2">
      <c r="P112" s="169" t="str">
        <f>IF(P111="","",IF(P111+1&gt;'Funnel setup'!$K$11,"",P111+1))</f>
        <v/>
      </c>
    </row>
    <row r="113" spans="16:16" x14ac:dyDescent="0.2">
      <c r="P113" s="169" t="str">
        <f>IF(P112="","",IF(P112+1&gt;'Funnel setup'!$K$11,"",P112+1))</f>
        <v/>
      </c>
    </row>
    <row r="114" spans="16:16" x14ac:dyDescent="0.2">
      <c r="P114" s="169" t="str">
        <f>IF(P113="","",IF(P113+1&gt;'Funnel setup'!$K$11,"",P113+1))</f>
        <v/>
      </c>
    </row>
    <row r="115" spans="16:16" x14ac:dyDescent="0.2">
      <c r="P115" s="169" t="str">
        <f>IF(P114="","",IF(P114+1&gt;'Funnel setup'!$K$11,"",P114+1))</f>
        <v/>
      </c>
    </row>
    <row r="116" spans="16:16" x14ac:dyDescent="0.2">
      <c r="P116" s="169" t="str">
        <f>IF(P115="","",IF(P115+1&gt;'Funnel setup'!$K$11,"",P115+1))</f>
        <v/>
      </c>
    </row>
    <row r="117" spans="16:16" x14ac:dyDescent="0.2">
      <c r="P117" s="169" t="str">
        <f>IF(P116="","",IF(P116+1&gt;'Funnel setup'!$K$11,"",P116+1))</f>
        <v/>
      </c>
    </row>
    <row r="118" spans="16:16" x14ac:dyDescent="0.2">
      <c r="P118" s="169" t="str">
        <f>IF(P117="","",IF(P117+1&gt;'Funnel setup'!$K$11,"",P117+1))</f>
        <v/>
      </c>
    </row>
    <row r="119" spans="16:16" x14ac:dyDescent="0.2">
      <c r="P119" s="169" t="str">
        <f>IF(P118="","",IF(P118+1&gt;'Funnel setup'!$K$11,"",P118+1))</f>
        <v/>
      </c>
    </row>
    <row r="120" spans="16:16" x14ac:dyDescent="0.2">
      <c r="P120" s="169" t="str">
        <f>IF(P119="","",IF(P119+1&gt;'Funnel setup'!$K$11,"",P119+1))</f>
        <v/>
      </c>
    </row>
    <row r="121" spans="16:16" x14ac:dyDescent="0.2">
      <c r="P121" s="169" t="str">
        <f>IF(P120="","",IF(P120+1&gt;'Funnel setup'!$K$11,"",P120+1))</f>
        <v/>
      </c>
    </row>
    <row r="122" spans="16:16" x14ac:dyDescent="0.2">
      <c r="P122" s="169" t="str">
        <f>IF(P121="","",IF(P121+1&gt;'Funnel setup'!$K$11,"",P121+1))</f>
        <v/>
      </c>
    </row>
    <row r="123" spans="16:16" x14ac:dyDescent="0.2">
      <c r="P123" s="169" t="str">
        <f>IF(P122="","",IF(P122+1&gt;'Funnel setup'!$K$11,"",P122+1))</f>
        <v/>
      </c>
    </row>
    <row r="124" spans="16:16" x14ac:dyDescent="0.2">
      <c r="P124" s="169" t="str">
        <f>IF(P123="","",IF(P123+1&gt;'Funnel setup'!$K$11,"",P123+1))</f>
        <v/>
      </c>
    </row>
    <row r="125" spans="16:16" x14ac:dyDescent="0.2">
      <c r="P125" s="169" t="str">
        <f>IF(P124="","",IF(P124+1&gt;'Funnel setup'!$K$11,"",P124+1))</f>
        <v/>
      </c>
    </row>
    <row r="126" spans="16:16" x14ac:dyDescent="0.2">
      <c r="P126" s="169" t="str">
        <f>IF(P125="","",IF(P125+1&gt;'Funnel setup'!$K$11,"",P125+1))</f>
        <v/>
      </c>
    </row>
    <row r="127" spans="16:16" x14ac:dyDescent="0.2">
      <c r="P127" s="169" t="str">
        <f>IF(P126="","",IF(P126+1&gt;'Funnel setup'!$K$11,"",P126+1))</f>
        <v/>
      </c>
    </row>
    <row r="128" spans="16:16" x14ac:dyDescent="0.2">
      <c r="P128" s="169" t="str">
        <f>IF(P127="","",IF(P127+1&gt;'Funnel setup'!$K$11,"",P127+1))</f>
        <v/>
      </c>
    </row>
    <row r="129" spans="16:16" x14ac:dyDescent="0.2">
      <c r="P129" s="169" t="str">
        <f>IF(P128="","",IF(P128+1&gt;'Funnel setup'!$K$11,"",P128+1))</f>
        <v/>
      </c>
    </row>
    <row r="130" spans="16:16" x14ac:dyDescent="0.2">
      <c r="P130" s="169" t="str">
        <f>IF(P129="","",IF(P129+1&gt;'Funnel setup'!$K$11,"",P129+1))</f>
        <v/>
      </c>
    </row>
    <row r="131" spans="16:16" x14ac:dyDescent="0.2">
      <c r="P131" s="169" t="str">
        <f>IF(P130="","",IF(P130+1&gt;'Funnel setup'!$K$11,"",P130+1))</f>
        <v/>
      </c>
    </row>
    <row r="132" spans="16:16" x14ac:dyDescent="0.2">
      <c r="P132" s="169" t="str">
        <f>IF(P131="","",IF(P131+1&gt;'Funnel setup'!$K$11,"",P131+1))</f>
        <v/>
      </c>
    </row>
    <row r="133" spans="16:16" x14ac:dyDescent="0.2">
      <c r="P133" s="169" t="str">
        <f>IF(P132="","",IF(P132+1&gt;'Funnel setup'!$K$11,"",P132+1))</f>
        <v/>
      </c>
    </row>
    <row r="134" spans="16:16" x14ac:dyDescent="0.2">
      <c r="P134" s="169" t="str">
        <f>IF(P133="","",IF(P133+1&gt;'Funnel setup'!$K$11,"",P133+1))</f>
        <v/>
      </c>
    </row>
    <row r="135" spans="16:16" x14ac:dyDescent="0.2">
      <c r="P135" s="169" t="str">
        <f>IF(P134="","",IF(P134+1&gt;'Funnel setup'!$K$11,"",P134+1))</f>
        <v/>
      </c>
    </row>
    <row r="136" spans="16:16" x14ac:dyDescent="0.2">
      <c r="P136" s="169" t="str">
        <f>IF(P135="","",IF(P135+1&gt;'Funnel setup'!$K$11,"",P135+1))</f>
        <v/>
      </c>
    </row>
    <row r="137" spans="16:16" x14ac:dyDescent="0.2">
      <c r="P137" s="169" t="str">
        <f>IF(P136="","",IF(P136+1&gt;'Funnel setup'!$K$11,"",P136+1))</f>
        <v/>
      </c>
    </row>
    <row r="138" spans="16:16" x14ac:dyDescent="0.2">
      <c r="P138" s="169" t="str">
        <f>IF(P137="","",IF(P137+1&gt;'Funnel setup'!$K$11,"",P137+1))</f>
        <v/>
      </c>
    </row>
    <row r="139" spans="16:16" x14ac:dyDescent="0.2">
      <c r="P139" s="169" t="str">
        <f>IF(P138="","",IF(P138+1&gt;'Funnel setup'!$K$11,"",P138+1))</f>
        <v/>
      </c>
    </row>
    <row r="140" spans="16:16" x14ac:dyDescent="0.2">
      <c r="P140" s="169" t="str">
        <f>IF(P139="","",IF(P139+1&gt;'Funnel setup'!$K$11,"",P139+1))</f>
        <v/>
      </c>
    </row>
    <row r="141" spans="16:16" x14ac:dyDescent="0.2">
      <c r="P141" s="169" t="str">
        <f>IF(P140="","",IF(P140+1&gt;'Funnel setup'!$K$11,"",P140+1))</f>
        <v/>
      </c>
    </row>
    <row r="142" spans="16:16" x14ac:dyDescent="0.2">
      <c r="P142" s="169" t="str">
        <f>IF(P141="","",IF(P141+1&gt;'Funnel setup'!$K$11,"",P141+1))</f>
        <v/>
      </c>
    </row>
    <row r="143" spans="16:16" x14ac:dyDescent="0.2">
      <c r="P143" s="169" t="str">
        <f>IF(P142="","",IF(P142+1&gt;'Funnel setup'!$K$11,"",P142+1))</f>
        <v/>
      </c>
    </row>
    <row r="144" spans="16:16" x14ac:dyDescent="0.2">
      <c r="P144" s="169" t="str">
        <f>IF(P143="","",IF(P143+1&gt;'Funnel setup'!$K$11,"",P143+1))</f>
        <v/>
      </c>
    </row>
    <row r="145" spans="16:16" x14ac:dyDescent="0.2">
      <c r="P145" s="169" t="str">
        <f>IF(P144="","",IF(P144+1&gt;'Funnel setup'!$K$11,"",P144+1))</f>
        <v/>
      </c>
    </row>
    <row r="146" spans="16:16" x14ac:dyDescent="0.2">
      <c r="P146" s="169" t="str">
        <f>IF(P145="","",IF(P145+1&gt;'Funnel setup'!$K$11,"",P145+1))</f>
        <v/>
      </c>
    </row>
    <row r="147" spans="16:16" x14ac:dyDescent="0.2">
      <c r="P147" s="169" t="str">
        <f>IF(P146="","",IF(P146+1&gt;'Funnel setup'!$K$11,"",P146+1))</f>
        <v/>
      </c>
    </row>
    <row r="148" spans="16:16" x14ac:dyDescent="0.2">
      <c r="P148" s="169" t="str">
        <f>IF(P147="","",IF(P147+1&gt;'Funnel setup'!$K$11,"",P147+1))</f>
        <v/>
      </c>
    </row>
    <row r="149" spans="16:16" x14ac:dyDescent="0.2">
      <c r="P149" s="169" t="str">
        <f>IF(P148="","",IF(P148+1&gt;'Funnel setup'!$K$11,"",P148+1))</f>
        <v/>
      </c>
    </row>
    <row r="150" spans="16:16" x14ac:dyDescent="0.2">
      <c r="P150" s="169" t="str">
        <f>IF(P149="","",IF(P149+1&gt;'Funnel setup'!$K$11,"",P149+1))</f>
        <v/>
      </c>
    </row>
    <row r="151" spans="16:16" x14ac:dyDescent="0.2">
      <c r="P151" s="169" t="str">
        <f>IF(P150="","",IF(P150+1&gt;'Funnel setup'!$K$11,"",P150+1))</f>
        <v/>
      </c>
    </row>
    <row r="152" spans="16:16" x14ac:dyDescent="0.2">
      <c r="P152" s="169" t="str">
        <f>IF(P151="","",IF(P151+1&gt;'Funnel setup'!$K$11,"",P151+1))</f>
        <v/>
      </c>
    </row>
    <row r="153" spans="16:16" x14ac:dyDescent="0.2">
      <c r="P153" s="169" t="str">
        <f>IF(P152="","",IF(P152+1&gt;'Funnel setup'!$K$11,"",P152+1))</f>
        <v/>
      </c>
    </row>
    <row r="154" spans="16:16" x14ac:dyDescent="0.2">
      <c r="P154" s="169" t="str">
        <f>IF(P153="","",IF(P153+1&gt;'Funnel setup'!$K$11,"",P153+1))</f>
        <v/>
      </c>
    </row>
    <row r="155" spans="16:16" x14ac:dyDescent="0.2">
      <c r="P155" s="169" t="str">
        <f>IF(P154="","",IF(P154+1&gt;'Funnel setup'!$K$11,"",P154+1))</f>
        <v/>
      </c>
    </row>
    <row r="156" spans="16:16" x14ac:dyDescent="0.2">
      <c r="P156" s="169" t="str">
        <f>IF(P155="","",IF(P155+1&gt;'Funnel setup'!$K$11,"",P155+1))</f>
        <v/>
      </c>
    </row>
    <row r="157" spans="16:16" x14ac:dyDescent="0.2">
      <c r="P157" s="169" t="str">
        <f>IF(P156="","",IF(P156+1&gt;'Funnel setup'!$K$11,"",P156+1))</f>
        <v/>
      </c>
    </row>
    <row r="158" spans="16:16" x14ac:dyDescent="0.2">
      <c r="P158" s="169" t="str">
        <f>IF(P157="","",IF(P157+1&gt;'Funnel setup'!$K$11,"",P157+1))</f>
        <v/>
      </c>
    </row>
    <row r="159" spans="16:16" x14ac:dyDescent="0.2">
      <c r="P159" s="169" t="str">
        <f>IF(P158="","",IF(P158+1&gt;'Funnel setup'!$K$11,"",P158+1))</f>
        <v/>
      </c>
    </row>
    <row r="160" spans="16:16" x14ac:dyDescent="0.2">
      <c r="P160" s="169" t="str">
        <f>IF(P159="","",IF(P159+1&gt;'Funnel setup'!$K$11,"",P159+1))</f>
        <v/>
      </c>
    </row>
    <row r="161" spans="16:16" x14ac:dyDescent="0.2">
      <c r="P161" s="169" t="str">
        <f>IF(P160="","",IF(P160+1&gt;'Funnel setup'!$K$11,"",P160+1))</f>
        <v/>
      </c>
    </row>
    <row r="162" spans="16:16" x14ac:dyDescent="0.2">
      <c r="P162" s="169" t="str">
        <f>IF(P161="","",IF(P161+1&gt;'Funnel setup'!$K$11,"",P161+1))</f>
        <v/>
      </c>
    </row>
    <row r="163" spans="16:16" x14ac:dyDescent="0.2">
      <c r="P163" s="169" t="str">
        <f>IF(P162="","",IF(P162+1&gt;'Funnel setup'!$K$11,"",P162+1))</f>
        <v/>
      </c>
    </row>
    <row r="164" spans="16:16" x14ac:dyDescent="0.2">
      <c r="P164" s="169" t="str">
        <f>IF(P163="","",IF(P163+1&gt;'Funnel setup'!$K$11,"",P163+1))</f>
        <v/>
      </c>
    </row>
    <row r="165" spans="16:16" x14ac:dyDescent="0.2">
      <c r="P165" s="169" t="str">
        <f>IF(P164="","",IF(P164+1&gt;'Funnel setup'!$K$11,"",P164+1))</f>
        <v/>
      </c>
    </row>
    <row r="166" spans="16:16" x14ac:dyDescent="0.2">
      <c r="P166" s="169" t="str">
        <f>IF(P165="","",IF(P165+1&gt;'Funnel setup'!$K$11,"",P165+1))</f>
        <v/>
      </c>
    </row>
    <row r="167" spans="16:16" x14ac:dyDescent="0.2">
      <c r="P167" s="169" t="str">
        <f>IF(P166="","",IF(P166+1&gt;'Funnel setup'!$K$11,"",P166+1))</f>
        <v/>
      </c>
    </row>
    <row r="168" spans="16:16" x14ac:dyDescent="0.2">
      <c r="P168" s="169" t="str">
        <f>IF(P167="","",IF(P167+1&gt;'Funnel setup'!$K$11,"",P167+1))</f>
        <v/>
      </c>
    </row>
    <row r="169" spans="16:16" x14ac:dyDescent="0.2">
      <c r="P169" s="169" t="str">
        <f>IF(P168="","",IF(P168+1&gt;'Funnel setup'!$K$11,"",P168+1))</f>
        <v/>
      </c>
    </row>
    <row r="170" spans="16:16" x14ac:dyDescent="0.2">
      <c r="P170" s="169" t="str">
        <f>IF(P169="","",IF(P169+1&gt;'Funnel setup'!$K$11,"",P169+1))</f>
        <v/>
      </c>
    </row>
    <row r="171" spans="16:16" x14ac:dyDescent="0.2">
      <c r="P171" s="169" t="str">
        <f>IF(P170="","",IF(P170+1&gt;'Funnel setup'!$K$11,"",P170+1))</f>
        <v/>
      </c>
    </row>
    <row r="172" spans="16:16" x14ac:dyDescent="0.2">
      <c r="P172" s="169" t="str">
        <f>IF(P171="","",IF(P171+1&gt;'Funnel setup'!$K$11,"",P171+1))</f>
        <v/>
      </c>
    </row>
    <row r="173" spans="16:16" x14ac:dyDescent="0.2">
      <c r="P173" s="169" t="str">
        <f>IF(P172="","",IF(P172+1&gt;'Funnel setup'!$K$11,"",P172+1))</f>
        <v/>
      </c>
    </row>
    <row r="174" spans="16:16" x14ac:dyDescent="0.2">
      <c r="P174" s="169" t="str">
        <f>IF(P173="","",IF(P173+1&gt;'Funnel setup'!$K$11,"",P173+1))</f>
        <v/>
      </c>
    </row>
    <row r="175" spans="16:16" x14ac:dyDescent="0.2">
      <c r="P175" s="169" t="str">
        <f>IF(P174="","",IF(P174+1&gt;'Funnel setup'!$K$11,"",P174+1))</f>
        <v/>
      </c>
    </row>
    <row r="176" spans="16:16" x14ac:dyDescent="0.2">
      <c r="P176" s="169" t="str">
        <f>IF(P175="","",IF(P175+1&gt;'Funnel setup'!$K$11,"",P175+1))</f>
        <v/>
      </c>
    </row>
    <row r="177" spans="16:16" x14ac:dyDescent="0.2">
      <c r="P177" s="169" t="str">
        <f>IF(P176="","",IF(P176+1&gt;'Funnel setup'!$K$11,"",P176+1))</f>
        <v/>
      </c>
    </row>
    <row r="178" spans="16:16" x14ac:dyDescent="0.2">
      <c r="P178" s="169" t="str">
        <f>IF(P177="","",IF(P177+1&gt;'Funnel setup'!$K$11,"",P177+1))</f>
        <v/>
      </c>
    </row>
    <row r="179" spans="16:16" x14ac:dyDescent="0.2">
      <c r="P179" s="169" t="str">
        <f>IF(P178="","",IF(P178+1&gt;'Funnel setup'!$K$11,"",P178+1))</f>
        <v/>
      </c>
    </row>
    <row r="180" spans="16:16" x14ac:dyDescent="0.2">
      <c r="P180" s="169" t="str">
        <f>IF(P179="","",IF(P179+1&gt;'Funnel setup'!$K$11,"",P179+1))</f>
        <v/>
      </c>
    </row>
    <row r="181" spans="16:16" x14ac:dyDescent="0.2">
      <c r="P181" s="169" t="str">
        <f>IF(P180="","",IF(P180+1&gt;'Funnel setup'!$K$11,"",P180+1))</f>
        <v/>
      </c>
    </row>
    <row r="182" spans="16:16" x14ac:dyDescent="0.2">
      <c r="P182" s="169" t="str">
        <f>IF(P181="","",IF(P181+1&gt;'Funnel setup'!$K$11,"",P181+1))</f>
        <v/>
      </c>
    </row>
    <row r="183" spans="16:16" x14ac:dyDescent="0.2">
      <c r="P183" s="169" t="str">
        <f>IF(P182="","",IF(P182+1&gt;'Funnel setup'!$K$11,"",P182+1))</f>
        <v/>
      </c>
    </row>
    <row r="184" spans="16:16" x14ac:dyDescent="0.2">
      <c r="P184" s="169" t="str">
        <f>IF(P183="","",IF(P183+1&gt;'Funnel setup'!$K$11,"",P183+1))</f>
        <v/>
      </c>
    </row>
    <row r="185" spans="16:16" x14ac:dyDescent="0.2">
      <c r="P185" s="169" t="str">
        <f>IF(P184="","",IF(P184+1&gt;'Funnel setup'!$K$11,"",P184+1))</f>
        <v/>
      </c>
    </row>
    <row r="186" spans="16:16" x14ac:dyDescent="0.2">
      <c r="P186" s="169" t="str">
        <f>IF(P185="","",IF(P185+1&gt;'Funnel setup'!$K$11,"",P185+1))</f>
        <v/>
      </c>
    </row>
    <row r="187" spans="16:16" x14ac:dyDescent="0.2">
      <c r="P187" s="169" t="str">
        <f>IF(P186="","",IF(P186+1&gt;'Funnel setup'!$K$11,"",P186+1))</f>
        <v/>
      </c>
    </row>
    <row r="188" spans="16:16" x14ac:dyDescent="0.2">
      <c r="P188" s="169" t="str">
        <f>IF(P187="","",IF(P187+1&gt;'Funnel setup'!$K$11,"",P187+1))</f>
        <v/>
      </c>
    </row>
    <row r="189" spans="16:16" x14ac:dyDescent="0.2">
      <c r="P189" s="169" t="str">
        <f>IF(P188="","",IF(P188+1&gt;'Funnel setup'!$K$11,"",P188+1))</f>
        <v/>
      </c>
    </row>
    <row r="190" spans="16:16" x14ac:dyDescent="0.2">
      <c r="P190" s="169" t="str">
        <f>IF(P189="","",IF(P189+1&gt;'Funnel setup'!$K$11,"",P189+1))</f>
        <v/>
      </c>
    </row>
    <row r="191" spans="16:16" x14ac:dyDescent="0.2">
      <c r="P191" s="169" t="str">
        <f>IF(P190="","",IF(P190+1&gt;'Funnel setup'!$K$11,"",P190+1))</f>
        <v/>
      </c>
    </row>
    <row r="192" spans="16:16" x14ac:dyDescent="0.2">
      <c r="P192" s="169" t="str">
        <f>IF(P191="","",IF(P191+1&gt;'Funnel setup'!$K$11,"",P191+1))</f>
        <v/>
      </c>
    </row>
    <row r="193" spans="16:16" x14ac:dyDescent="0.2">
      <c r="P193" s="169" t="str">
        <f>IF(P192="","",IF(P192+1&gt;'Funnel setup'!$K$11,"",P192+1))</f>
        <v/>
      </c>
    </row>
    <row r="194" spans="16:16" x14ac:dyDescent="0.2">
      <c r="P194" s="169" t="str">
        <f>IF(P193="","",IF(P193+1&gt;'Funnel setup'!$K$11,"",P193+1))</f>
        <v/>
      </c>
    </row>
    <row r="195" spans="16:16" x14ac:dyDescent="0.2">
      <c r="P195" s="169" t="str">
        <f>IF(P194="","",IF(P194+1&gt;'Funnel setup'!$K$11,"",P194+1))</f>
        <v/>
      </c>
    </row>
    <row r="196" spans="16:16" x14ac:dyDescent="0.2">
      <c r="P196" s="169" t="str">
        <f>IF(P195="","",IF(P195+1&gt;'Funnel setup'!$K$11,"",P195+1))</f>
        <v/>
      </c>
    </row>
    <row r="197" spans="16:16" x14ac:dyDescent="0.2">
      <c r="P197" s="169" t="str">
        <f>IF(P196="","",IF(P196+1&gt;'Funnel setup'!$K$11,"",P196+1))</f>
        <v/>
      </c>
    </row>
    <row r="198" spans="16:16" x14ac:dyDescent="0.2">
      <c r="P198" s="169" t="str">
        <f>IF(P197="","",IF(P197+1&gt;'Funnel setup'!$K$11,"",P197+1))</f>
        <v/>
      </c>
    </row>
    <row r="199" spans="16:16" x14ac:dyDescent="0.2">
      <c r="P199" s="169" t="str">
        <f>IF(P198="","",IF(P198+1&gt;'Funnel setup'!$K$11,"",P198+1))</f>
        <v/>
      </c>
    </row>
    <row r="200" spans="16:16" x14ac:dyDescent="0.2">
      <c r="P200" s="169" t="str">
        <f>IF(P199="","",IF(P199+1&gt;'Funnel setup'!$K$11,"",P199+1))</f>
        <v/>
      </c>
    </row>
    <row r="201" spans="16:16" x14ac:dyDescent="0.2">
      <c r="P201" s="169" t="str">
        <f>IF(P200="","",IF(P200+1&gt;'Funnel setup'!$K$11,"",P200+1))</f>
        <v/>
      </c>
    </row>
    <row r="202" spans="16:16" x14ac:dyDescent="0.2">
      <c r="P202" s="169" t="str">
        <f>IF(P201="","",IF(P201+1&gt;'Funnel setup'!$K$11,"",P201+1))</f>
        <v/>
      </c>
    </row>
    <row r="203" spans="16:16" x14ac:dyDescent="0.2">
      <c r="P203" s="169" t="str">
        <f>IF(P202="","",IF(P202+1&gt;'Funnel setup'!$K$11,"",P202+1))</f>
        <v/>
      </c>
    </row>
    <row r="204" spans="16:16" x14ac:dyDescent="0.2">
      <c r="P204" s="169" t="str">
        <f>IF(P203="","",IF(P203+1&gt;'Funnel setup'!$K$11,"",P203+1))</f>
        <v/>
      </c>
    </row>
    <row r="205" spans="16:16" x14ac:dyDescent="0.2">
      <c r="P205" s="169" t="str">
        <f>IF(P204="","",IF(P204+1&gt;'Funnel setup'!$K$11,"",P204+1))</f>
        <v/>
      </c>
    </row>
    <row r="206" spans="16:16" x14ac:dyDescent="0.2">
      <c r="P206" s="169" t="str">
        <f>IF(P205="","",IF(P205+1&gt;'Funnel setup'!$K$11,"",P205+1))</f>
        <v/>
      </c>
    </row>
    <row r="207" spans="16:16" x14ac:dyDescent="0.2">
      <c r="P207" s="169" t="str">
        <f>IF(P206="","",IF(P206+1&gt;'Funnel setup'!$K$11,"",P206+1))</f>
        <v/>
      </c>
    </row>
    <row r="208" spans="16:16" x14ac:dyDescent="0.2">
      <c r="P208" s="169" t="str">
        <f>IF(P207="","",IF(P207+1&gt;'Funnel setup'!$K$11,"",P207+1))</f>
        <v/>
      </c>
    </row>
    <row r="209" spans="16:16" x14ac:dyDescent="0.2">
      <c r="P209" s="169" t="str">
        <f>IF(P208="","",IF(P208+1&gt;'Funnel setup'!$K$11,"",P208+1))</f>
        <v/>
      </c>
    </row>
    <row r="210" spans="16:16" x14ac:dyDescent="0.2">
      <c r="P210" s="169" t="str">
        <f>IF(P209="","",IF(P209+1&gt;'Funnel setup'!$K$11,"",P209+1))</f>
        <v/>
      </c>
    </row>
    <row r="211" spans="16:16" x14ac:dyDescent="0.2">
      <c r="P211" s="169" t="str">
        <f>IF(P210="","",IF(P210+1&gt;'Funnel setup'!$K$11,"",P210+1))</f>
        <v/>
      </c>
    </row>
    <row r="212" spans="16:16" x14ac:dyDescent="0.2">
      <c r="P212" s="169" t="str">
        <f>IF(P211="","",IF(P211+1&gt;'Funnel setup'!$K$11,"",P211+1))</f>
        <v/>
      </c>
    </row>
    <row r="213" spans="16:16" x14ac:dyDescent="0.2">
      <c r="P213" s="169" t="str">
        <f>IF(P212="","",IF(P212+1&gt;'Funnel setup'!$K$11,"",P212+1))</f>
        <v/>
      </c>
    </row>
    <row r="214" spans="16:16" x14ac:dyDescent="0.2">
      <c r="P214" s="169" t="str">
        <f>IF(P213="","",IF(P213+1&gt;'Funnel setup'!$K$11,"",P213+1))</f>
        <v/>
      </c>
    </row>
    <row r="215" spans="16:16" x14ac:dyDescent="0.2">
      <c r="P215" s="169" t="str">
        <f>IF(P214="","",IF(P214+1&gt;'Funnel setup'!$K$11,"",P214+1))</f>
        <v/>
      </c>
    </row>
    <row r="216" spans="16:16" x14ac:dyDescent="0.2">
      <c r="P216" s="169" t="str">
        <f>IF(P215="","",IF(P215+1&gt;'Funnel setup'!$K$11,"",P215+1))</f>
        <v/>
      </c>
    </row>
    <row r="217" spans="16:16" x14ac:dyDescent="0.2">
      <c r="P217" s="169" t="str">
        <f>IF(P216="","",IF(P216+1&gt;'Funnel setup'!$K$11,"",P216+1))</f>
        <v/>
      </c>
    </row>
    <row r="218" spans="16:16" x14ac:dyDescent="0.2">
      <c r="P218" s="169" t="str">
        <f>IF(P217="","",IF(P217+1&gt;'Funnel setup'!$K$11,"",P217+1))</f>
        <v/>
      </c>
    </row>
    <row r="219" spans="16:16" x14ac:dyDescent="0.2">
      <c r="P219" s="169" t="str">
        <f>IF(P218="","",IF(P218+1&gt;'Funnel setup'!$K$11,"",P218+1))</f>
        <v/>
      </c>
    </row>
    <row r="220" spans="16:16" x14ac:dyDescent="0.2">
      <c r="P220" s="169" t="str">
        <f>IF(P219="","",IF(P219+1&gt;'Funnel setup'!$K$11,"",P219+1))</f>
        <v/>
      </c>
    </row>
    <row r="221" spans="16:16" x14ac:dyDescent="0.2">
      <c r="P221" s="169" t="str">
        <f>IF(P220="","",IF(P220+1&gt;'Funnel setup'!$K$11,"",P220+1))</f>
        <v/>
      </c>
    </row>
    <row r="222" spans="16:16" x14ac:dyDescent="0.2">
      <c r="P222" s="169" t="str">
        <f>IF(P221="","",IF(P221+1&gt;'Funnel setup'!$K$11,"",P221+1))</f>
        <v/>
      </c>
    </row>
    <row r="223" spans="16:16" x14ac:dyDescent="0.2">
      <c r="P223" s="169" t="str">
        <f>IF(P222="","",IF(P222+1&gt;'Funnel setup'!$K$11,"",P222+1))</f>
        <v/>
      </c>
    </row>
    <row r="224" spans="16:16" x14ac:dyDescent="0.2">
      <c r="P224" s="169" t="str">
        <f>IF(P223="","",IF(P223+1&gt;'Funnel setup'!$K$11,"",P223+1))</f>
        <v/>
      </c>
    </row>
    <row r="225" spans="16:16" x14ac:dyDescent="0.2">
      <c r="P225" s="169" t="str">
        <f>IF(P224="","",IF(P224+1&gt;'Funnel setup'!$K$11,"",P224+1))</f>
        <v/>
      </c>
    </row>
    <row r="226" spans="16:16" x14ac:dyDescent="0.2">
      <c r="P226" s="169" t="str">
        <f>IF(P225="","",IF(P225+1&gt;'Funnel setup'!$K$11,"",P225+1))</f>
        <v/>
      </c>
    </row>
    <row r="227" spans="16:16" x14ac:dyDescent="0.2">
      <c r="P227" s="169" t="str">
        <f>IF(P226="","",IF(P226+1&gt;'Funnel setup'!$K$11,"",P226+1))</f>
        <v/>
      </c>
    </row>
    <row r="228" spans="16:16" x14ac:dyDescent="0.2">
      <c r="P228" s="169" t="str">
        <f>IF(P227="","",IF(P227+1&gt;'Funnel setup'!$K$11,"",P227+1))</f>
        <v/>
      </c>
    </row>
    <row r="229" spans="16:16" x14ac:dyDescent="0.2">
      <c r="P229" s="169" t="str">
        <f>IF(P228="","",IF(P228+1&gt;'Funnel setup'!$K$11,"",P228+1))</f>
        <v/>
      </c>
    </row>
    <row r="230" spans="16:16" x14ac:dyDescent="0.2">
      <c r="P230" s="169" t="str">
        <f>IF(P229="","",IF(P229+1&gt;'Funnel setup'!$K$11,"",P229+1))</f>
        <v/>
      </c>
    </row>
    <row r="231" spans="16:16" x14ac:dyDescent="0.2">
      <c r="P231" s="169" t="str">
        <f>IF(P230="","",IF(P230+1&gt;'Funnel setup'!$K$11,"",P230+1))</f>
        <v/>
      </c>
    </row>
    <row r="232" spans="16:16" x14ac:dyDescent="0.2">
      <c r="P232" s="169" t="str">
        <f>IF(P231="","",IF(P231+1&gt;'Funnel setup'!$K$11,"",P231+1))</f>
        <v/>
      </c>
    </row>
    <row r="233" spans="16:16" x14ac:dyDescent="0.2">
      <c r="P233" s="169" t="str">
        <f>IF(P232="","",IF(P232+1&gt;'Funnel setup'!$K$11,"",P232+1))</f>
        <v/>
      </c>
    </row>
    <row r="234" spans="16:16" x14ac:dyDescent="0.2">
      <c r="P234" s="169" t="str">
        <f>IF(P233="","",IF(P233+1&gt;'Funnel setup'!$K$11,"",P233+1))</f>
        <v/>
      </c>
    </row>
    <row r="235" spans="16:16" x14ac:dyDescent="0.2">
      <c r="P235" s="169" t="str">
        <f>IF(P234="","",IF(P234+1&gt;'Funnel setup'!$K$11,"",P234+1))</f>
        <v/>
      </c>
    </row>
    <row r="236" spans="16:16" x14ac:dyDescent="0.2">
      <c r="P236" s="169" t="str">
        <f>IF(P235="","",IF(P235+1&gt;'Funnel setup'!$K$11,"",P235+1))</f>
        <v/>
      </c>
    </row>
    <row r="237" spans="16:16" x14ac:dyDescent="0.2">
      <c r="P237" s="169" t="str">
        <f>IF(P236="","",IF(P236+1&gt;'Funnel setup'!$K$11,"",P236+1))</f>
        <v/>
      </c>
    </row>
    <row r="238" spans="16:16" x14ac:dyDescent="0.2">
      <c r="P238" s="169" t="str">
        <f>IF(P237="","",IF(P237+1&gt;'Funnel setup'!$K$11,"",P237+1))</f>
        <v/>
      </c>
    </row>
    <row r="239" spans="16:16" x14ac:dyDescent="0.2">
      <c r="P239" s="169" t="str">
        <f>IF(P238="","",IF(P238+1&gt;'Funnel setup'!$K$11,"",P238+1))</f>
        <v/>
      </c>
    </row>
    <row r="240" spans="16:16" x14ac:dyDescent="0.2">
      <c r="P240" s="169" t="str">
        <f>IF(P239="","",IF(P239+1&gt;'Funnel setup'!$K$11,"",P239+1))</f>
        <v/>
      </c>
    </row>
    <row r="241" spans="16:16" x14ac:dyDescent="0.2">
      <c r="P241" s="169" t="str">
        <f>IF(P240="","",IF(P240+1&gt;'Funnel setup'!$K$11,"",P240+1))</f>
        <v/>
      </c>
    </row>
    <row r="242" spans="16:16" x14ac:dyDescent="0.2">
      <c r="P242" s="169" t="str">
        <f>IF(P241="","",IF(P241+1&gt;'Funnel setup'!$K$11,"",P241+1))</f>
        <v/>
      </c>
    </row>
    <row r="243" spans="16:16" x14ac:dyDescent="0.2">
      <c r="P243" s="169" t="str">
        <f>IF(P242="","",IF(P242+1&gt;'Funnel setup'!$K$11,"",P242+1))</f>
        <v/>
      </c>
    </row>
    <row r="244" spans="16:16" x14ac:dyDescent="0.2">
      <c r="P244" s="169" t="str">
        <f>IF(P243="","",IF(P243+1&gt;'Funnel setup'!$K$11,"",P243+1))</f>
        <v/>
      </c>
    </row>
    <row r="245" spans="16:16" x14ac:dyDescent="0.2">
      <c r="P245" s="169" t="str">
        <f>IF(P244="","",IF(P244+1&gt;'Funnel setup'!$K$11,"",P244+1))</f>
        <v/>
      </c>
    </row>
    <row r="246" spans="16:16" x14ac:dyDescent="0.2">
      <c r="P246" s="169" t="str">
        <f>IF(P245="","",IF(P245+1&gt;'Funnel setup'!$K$11,"",P245+1))</f>
        <v/>
      </c>
    </row>
    <row r="247" spans="16:16" x14ac:dyDescent="0.2">
      <c r="P247" s="169" t="str">
        <f>IF(P246="","",IF(P246+1&gt;'Funnel setup'!$K$11,"",P246+1))</f>
        <v/>
      </c>
    </row>
    <row r="248" spans="16:16" x14ac:dyDescent="0.2">
      <c r="P248" s="169" t="str">
        <f>IF(P247="","",IF(P247+1&gt;'Funnel setup'!$K$11,"",P247+1))</f>
        <v/>
      </c>
    </row>
    <row r="249" spans="16:16" x14ac:dyDescent="0.2">
      <c r="P249" s="169" t="str">
        <f>IF(P248="","",IF(P248+1&gt;'Funnel setup'!$K$11,"",P248+1))</f>
        <v/>
      </c>
    </row>
    <row r="250" spans="16:16" x14ac:dyDescent="0.2">
      <c r="P250" s="169" t="str">
        <f>IF(P249="","",IF(P249+1&gt;'Funnel setup'!$K$11,"",P249+1))</f>
        <v/>
      </c>
    </row>
    <row r="251" spans="16:16" x14ac:dyDescent="0.2">
      <c r="P251" s="169" t="str">
        <f>IF(P250="","",IF(P250+1&gt;'Funnel setup'!$K$11,"",P250+1))</f>
        <v/>
      </c>
    </row>
    <row r="252" spans="16:16" x14ac:dyDescent="0.2">
      <c r="P252" s="169" t="str">
        <f>IF(P251="","",IF(P251+1&gt;'Funnel setup'!$K$11,"",P251+1))</f>
        <v/>
      </c>
    </row>
    <row r="253" spans="16:16" x14ac:dyDescent="0.2">
      <c r="P253" s="169" t="str">
        <f>IF(P252="","",IF(P252+1&gt;'Funnel setup'!$K$11,"",P252+1))</f>
        <v/>
      </c>
    </row>
    <row r="254" spans="16:16" x14ac:dyDescent="0.2">
      <c r="P254" s="169" t="str">
        <f>IF(P253="","",IF(P253+1&gt;'Funnel setup'!$K$11,"",P253+1))</f>
        <v/>
      </c>
    </row>
    <row r="255" spans="16:16" x14ac:dyDescent="0.2">
      <c r="P255" s="169" t="str">
        <f>IF(P254="","",IF(P254+1&gt;'Funnel setup'!$K$11,"",P254+1))</f>
        <v/>
      </c>
    </row>
    <row r="256" spans="16:16" x14ac:dyDescent="0.2">
      <c r="P256" s="169" t="str">
        <f>IF(P255="","",IF(P255+1&gt;'Funnel setup'!$K$11,"",P255+1))</f>
        <v/>
      </c>
    </row>
    <row r="257" spans="16:16" x14ac:dyDescent="0.2">
      <c r="P257" s="169" t="str">
        <f>IF(P256="","",IF(P256+1&gt;'Funnel setup'!$K$11,"",P256+1))</f>
        <v/>
      </c>
    </row>
    <row r="258" spans="16:16" x14ac:dyDescent="0.2">
      <c r="P258" s="169" t="str">
        <f>IF(P257="","",IF(P257+1&gt;'Funnel setup'!$K$11,"",P257+1))</f>
        <v/>
      </c>
    </row>
    <row r="259" spans="16:16" x14ac:dyDescent="0.2">
      <c r="P259" s="169" t="str">
        <f>IF(P258="","",IF(P258+1&gt;'Funnel setup'!$K$11,"",P258+1))</f>
        <v/>
      </c>
    </row>
    <row r="260" spans="16:16" x14ac:dyDescent="0.2">
      <c r="P260" s="169" t="str">
        <f>IF(P259="","",IF(P259+1&gt;'Funnel setup'!$K$11,"",P259+1))</f>
        <v/>
      </c>
    </row>
    <row r="261" spans="16:16" x14ac:dyDescent="0.2">
      <c r="P261" s="169" t="str">
        <f>IF(P260="","",IF(P260+1&gt;'Funnel setup'!$K$11,"",P260+1))</f>
        <v/>
      </c>
    </row>
    <row r="262" spans="16:16" x14ac:dyDescent="0.2">
      <c r="P262" s="169" t="str">
        <f>IF(P261="","",IF(P261+1&gt;'Funnel setup'!$K$11,"",P261+1))</f>
        <v/>
      </c>
    </row>
    <row r="263" spans="16:16" x14ac:dyDescent="0.2">
      <c r="P263" s="169" t="str">
        <f>IF(P262="","",IF(P262+1&gt;'Funnel setup'!$K$11,"",P262+1))</f>
        <v/>
      </c>
    </row>
    <row r="264" spans="16:16" x14ac:dyDescent="0.2">
      <c r="P264" s="169" t="str">
        <f>IF(P263="","",IF(P263+1&gt;'Funnel setup'!$K$11,"",P263+1))</f>
        <v/>
      </c>
    </row>
    <row r="265" spans="16:16" x14ac:dyDescent="0.2">
      <c r="P265" s="169" t="str">
        <f>IF(P264="","",IF(P264+1&gt;'Funnel setup'!$K$11,"",P264+1))</f>
        <v/>
      </c>
    </row>
    <row r="266" spans="16:16" x14ac:dyDescent="0.2">
      <c r="P266" s="169" t="str">
        <f>IF(P265="","",IF(P265+1&gt;'Funnel setup'!$K$11,"",P265+1))</f>
        <v/>
      </c>
    </row>
    <row r="267" spans="16:16" x14ac:dyDescent="0.2">
      <c r="P267" s="169" t="str">
        <f>IF(P266="","",IF(P266+1&gt;'Funnel setup'!$K$11,"",P266+1))</f>
        <v/>
      </c>
    </row>
    <row r="268" spans="16:16" x14ac:dyDescent="0.2">
      <c r="P268" s="169" t="str">
        <f>IF(P267="","",IF(P267+1&gt;'Funnel setup'!$K$11,"",P267+1))</f>
        <v/>
      </c>
    </row>
    <row r="269" spans="16:16" x14ac:dyDescent="0.2">
      <c r="P269" s="169" t="str">
        <f>IF(P268="","",IF(P268+1&gt;'Funnel setup'!$K$11,"",P268+1))</f>
        <v/>
      </c>
    </row>
    <row r="270" spans="16:16" x14ac:dyDescent="0.2">
      <c r="P270" s="169" t="str">
        <f>IF(P269="","",IF(P269+1&gt;'Funnel setup'!$K$11,"",P269+1))</f>
        <v/>
      </c>
    </row>
    <row r="271" spans="16:16" x14ac:dyDescent="0.2">
      <c r="P271" s="169" t="str">
        <f>IF(P270="","",IF(P270+1&gt;'Funnel setup'!$K$11,"",P270+1))</f>
        <v/>
      </c>
    </row>
    <row r="272" spans="16:16" x14ac:dyDescent="0.2">
      <c r="P272" s="169" t="str">
        <f>IF(P271="","",IF(P271+1&gt;'Funnel setup'!$K$11,"",P271+1))</f>
        <v/>
      </c>
    </row>
    <row r="273" spans="16:16" x14ac:dyDescent="0.2">
      <c r="P273" s="169" t="str">
        <f>IF(P272="","",IF(P272+1&gt;'Funnel setup'!$K$11,"",P272+1))</f>
        <v/>
      </c>
    </row>
    <row r="274" spans="16:16" x14ac:dyDescent="0.2">
      <c r="P274" s="169" t="str">
        <f>IF(P273="","",IF(P273+1&gt;'Funnel setup'!$K$11,"",P273+1))</f>
        <v/>
      </c>
    </row>
    <row r="275" spans="16:16" x14ac:dyDescent="0.2">
      <c r="P275" s="169" t="str">
        <f>IF(P274="","",IF(P274+1&gt;'Funnel setup'!$K$11,"",P274+1))</f>
        <v/>
      </c>
    </row>
    <row r="276" spans="16:16" x14ac:dyDescent="0.2">
      <c r="P276" s="169" t="str">
        <f>IF(P275="","",IF(P275+1&gt;'Funnel setup'!$K$11,"",P275+1))</f>
        <v/>
      </c>
    </row>
    <row r="277" spans="16:16" x14ac:dyDescent="0.2">
      <c r="P277" s="169" t="str">
        <f>IF(P276="","",IF(P276+1&gt;'Funnel setup'!$K$11,"",P276+1))</f>
        <v/>
      </c>
    </row>
    <row r="278" spans="16:16" x14ac:dyDescent="0.2">
      <c r="P278" s="169" t="str">
        <f>IF(P277="","",IF(P277+1&gt;'Funnel setup'!$K$11,"",P277+1))</f>
        <v/>
      </c>
    </row>
    <row r="279" spans="16:16" x14ac:dyDescent="0.2">
      <c r="P279" s="169" t="str">
        <f>IF(P278="","",IF(P278+1&gt;'Funnel setup'!$K$11,"",P278+1))</f>
        <v/>
      </c>
    </row>
    <row r="280" spans="16:16" x14ac:dyDescent="0.2">
      <c r="P280" s="169" t="str">
        <f>IF(P279="","",IF(P279+1&gt;'Funnel setup'!$K$11,"",P279+1))</f>
        <v/>
      </c>
    </row>
    <row r="281" spans="16:16" x14ac:dyDescent="0.2">
      <c r="P281" s="169" t="str">
        <f>IF(P280="","",IF(P280+1&gt;'Funnel setup'!$K$11,"",P280+1))</f>
        <v/>
      </c>
    </row>
    <row r="282" spans="16:16" x14ac:dyDescent="0.2">
      <c r="P282" s="169" t="str">
        <f>IF(P281="","",IF(P281+1&gt;'Funnel setup'!$K$11,"",P281+1))</f>
        <v/>
      </c>
    </row>
    <row r="283" spans="16:16" x14ac:dyDescent="0.2">
      <c r="P283" s="169" t="str">
        <f>IF(P282="","",IF(P282+1&gt;'Funnel setup'!$K$11,"",P282+1))</f>
        <v/>
      </c>
    </row>
    <row r="284" spans="16:16" x14ac:dyDescent="0.2">
      <c r="P284" s="169" t="str">
        <f>IF(P283="","",IF(P283+1&gt;'Funnel setup'!$K$11,"",P283+1))</f>
        <v/>
      </c>
    </row>
    <row r="285" spans="16:16" x14ac:dyDescent="0.2">
      <c r="P285" s="169" t="str">
        <f>IF(P284="","",IF(P284+1&gt;'Funnel setup'!$K$11,"",P284+1))</f>
        <v/>
      </c>
    </row>
    <row r="286" spans="16:16" x14ac:dyDescent="0.2">
      <c r="P286" s="169" t="str">
        <f>IF(P285="","",IF(P285+1&gt;'Funnel setup'!$K$11,"",P285+1))</f>
        <v/>
      </c>
    </row>
    <row r="287" spans="16:16" x14ac:dyDescent="0.2">
      <c r="P287" s="169" t="str">
        <f>IF(P286="","",IF(P286+1&gt;'Funnel setup'!$K$11,"",P286+1))</f>
        <v/>
      </c>
    </row>
    <row r="288" spans="16:16" x14ac:dyDescent="0.2">
      <c r="P288" s="169" t="str">
        <f>IF(P287="","",IF(P287+1&gt;'Funnel setup'!$K$11,"",P287+1))</f>
        <v/>
      </c>
    </row>
    <row r="289" spans="16:16" x14ac:dyDescent="0.2">
      <c r="P289" s="169" t="str">
        <f>IF(P288="","",IF(P288+1&gt;'Funnel setup'!$K$11,"",P288+1))</f>
        <v/>
      </c>
    </row>
    <row r="290" spans="16:16" x14ac:dyDescent="0.2">
      <c r="P290" s="169" t="str">
        <f>IF(P289="","",IF(P289+1&gt;'Funnel setup'!$K$11,"",P289+1))</f>
        <v/>
      </c>
    </row>
    <row r="291" spans="16:16" x14ac:dyDescent="0.2">
      <c r="P291" s="169" t="str">
        <f>IF(P290="","",IF(P290+1&gt;'Funnel setup'!$K$11,"",P290+1))</f>
        <v/>
      </c>
    </row>
    <row r="292" spans="16:16" x14ac:dyDescent="0.2">
      <c r="P292" s="169" t="str">
        <f>IF(P291="","",IF(P291+1&gt;'Funnel setup'!$K$11,"",P291+1))</f>
        <v/>
      </c>
    </row>
    <row r="293" spans="16:16" x14ac:dyDescent="0.2">
      <c r="P293" s="169" t="str">
        <f>IF(P292="","",IF(P292+1&gt;'Funnel setup'!$K$11,"",P292+1))</f>
        <v/>
      </c>
    </row>
    <row r="294" spans="16:16" x14ac:dyDescent="0.2">
      <c r="P294" s="169" t="str">
        <f>IF(P293="","",IF(P293+1&gt;'Funnel setup'!$K$11,"",P293+1))</f>
        <v/>
      </c>
    </row>
    <row r="295" spans="16:16" x14ac:dyDescent="0.2">
      <c r="P295" s="169" t="str">
        <f>IF(P294="","",IF(P294+1&gt;'Funnel setup'!$K$11,"",P294+1))</f>
        <v/>
      </c>
    </row>
    <row r="296" spans="16:16" x14ac:dyDescent="0.2">
      <c r="P296" s="169" t="str">
        <f>IF(P295="","",IF(P295+1&gt;'Funnel setup'!$K$11,"",P295+1))</f>
        <v/>
      </c>
    </row>
    <row r="297" spans="16:16" x14ac:dyDescent="0.2">
      <c r="P297" s="169" t="str">
        <f>IF(P296="","",IF(P296+1&gt;'Funnel setup'!$K$11,"",P296+1))</f>
        <v/>
      </c>
    </row>
    <row r="298" spans="16:16" x14ac:dyDescent="0.2">
      <c r="P298" s="169" t="str">
        <f>IF(P297="","",IF(P297+1&gt;'Funnel setup'!$K$11,"",P297+1))</f>
        <v/>
      </c>
    </row>
    <row r="299" spans="16:16" x14ac:dyDescent="0.2">
      <c r="P299" s="169" t="str">
        <f>IF(P298="","",IF(P298+1&gt;'Funnel setup'!$K$11,"",P298+1))</f>
        <v/>
      </c>
    </row>
    <row r="300" spans="16:16" x14ac:dyDescent="0.2">
      <c r="P300" s="169" t="str">
        <f>IF(P299="","",IF(P299+1&gt;'Funnel setup'!$K$11,"",P299+1))</f>
        <v/>
      </c>
    </row>
    <row r="301" spans="16:16" x14ac:dyDescent="0.2">
      <c r="P301" s="169" t="str">
        <f>IF(P300="","",IF(P300+1&gt;'Funnel setup'!$K$11,"",P300+1))</f>
        <v/>
      </c>
    </row>
    <row r="302" spans="16:16" x14ac:dyDescent="0.2">
      <c r="P302" s="169" t="str">
        <f>IF(P301="","",IF(P301+1&gt;'Funnel setup'!$K$11,"",P301+1))</f>
        <v/>
      </c>
    </row>
    <row r="303" spans="16:16" x14ac:dyDescent="0.2">
      <c r="P303" s="169" t="str">
        <f>IF(P302="","",IF(P302+1&gt;'Funnel setup'!$K$11,"",P302+1))</f>
        <v/>
      </c>
    </row>
    <row r="304" spans="16:16" x14ac:dyDescent="0.2">
      <c r="P304" s="169" t="str">
        <f>IF(P303="","",IF(P303+1&gt;'Funnel setup'!$K$11,"",P303+1))</f>
        <v/>
      </c>
    </row>
    <row r="305" spans="16:16" x14ac:dyDescent="0.2">
      <c r="P305" s="169" t="str">
        <f>IF(P304="","",IF(P304+1&gt;'Funnel setup'!$K$11,"",P304+1))</f>
        <v/>
      </c>
    </row>
    <row r="306" spans="16:16" x14ac:dyDescent="0.2">
      <c r="P306" s="169" t="str">
        <f>IF(P305="","",IF(P305+1&gt;'Funnel setup'!$K$11,"",P305+1))</f>
        <v/>
      </c>
    </row>
    <row r="307" spans="16:16" x14ac:dyDescent="0.2">
      <c r="P307" s="169" t="str">
        <f>IF(P306="","",IF(P306+1&gt;'Funnel setup'!$K$11,"",P306+1))</f>
        <v/>
      </c>
    </row>
    <row r="308" spans="16:16" x14ac:dyDescent="0.2">
      <c r="P308" s="169" t="str">
        <f>IF(P307="","",IF(P307+1&gt;'Funnel setup'!$K$11,"",P307+1))</f>
        <v/>
      </c>
    </row>
    <row r="309" spans="16:16" x14ac:dyDescent="0.2">
      <c r="P309" s="169" t="str">
        <f>IF(P308="","",IF(P308+1&gt;'Funnel setup'!$K$11,"",P308+1))</f>
        <v/>
      </c>
    </row>
    <row r="310" spans="16:16" x14ac:dyDescent="0.2">
      <c r="P310" s="169" t="str">
        <f>IF(P309="","",IF(P309+1&gt;'Funnel setup'!$K$11,"",P309+1))</f>
        <v/>
      </c>
    </row>
    <row r="311" spans="16:16" x14ac:dyDescent="0.2">
      <c r="P311" s="169" t="str">
        <f>IF(P310="","",IF(P310+1&gt;'Funnel setup'!$K$11,"",P310+1))</f>
        <v/>
      </c>
    </row>
    <row r="312" spans="16:16" x14ac:dyDescent="0.2">
      <c r="P312" s="169" t="str">
        <f>IF(P311="","",IF(P311+1&gt;'Funnel setup'!$K$11,"",P311+1))</f>
        <v/>
      </c>
    </row>
    <row r="313" spans="16:16" x14ac:dyDescent="0.2">
      <c r="P313" s="169" t="str">
        <f>IF(P312="","",IF(P312+1&gt;'Funnel setup'!$K$11,"",P312+1))</f>
        <v/>
      </c>
    </row>
    <row r="314" spans="16:16" x14ac:dyDescent="0.2">
      <c r="P314" s="169" t="str">
        <f>IF(P313="","",IF(P313+1&gt;'Funnel setup'!$K$11,"",P313+1))</f>
        <v/>
      </c>
    </row>
    <row r="315" spans="16:16" x14ac:dyDescent="0.2">
      <c r="P315" s="169" t="str">
        <f>IF(P314="","",IF(P314+1&gt;'Funnel setup'!$K$11,"",P314+1))</f>
        <v/>
      </c>
    </row>
    <row r="316" spans="16:16" x14ac:dyDescent="0.2">
      <c r="P316" s="169" t="str">
        <f>IF(P315="","",IF(P315+1&gt;'Funnel setup'!$K$11,"",P315+1))</f>
        <v/>
      </c>
    </row>
    <row r="317" spans="16:16" x14ac:dyDescent="0.2">
      <c r="P317" s="169" t="str">
        <f>IF(P316="","",IF(P316+1&gt;'Funnel setup'!$K$11,"",P316+1))</f>
        <v/>
      </c>
    </row>
    <row r="318" spans="16:16" x14ac:dyDescent="0.2">
      <c r="P318" s="169" t="str">
        <f>IF(P317="","",IF(P317+1&gt;'Funnel setup'!$K$11,"",P317+1))</f>
        <v/>
      </c>
    </row>
    <row r="319" spans="16:16" x14ac:dyDescent="0.2">
      <c r="P319" s="169" t="str">
        <f>IF(P318="","",IF(P318+1&gt;'Funnel setup'!$K$11,"",P318+1))</f>
        <v/>
      </c>
    </row>
    <row r="320" spans="16:16" x14ac:dyDescent="0.2">
      <c r="P320" s="169" t="str">
        <f>IF(P319="","",IF(P319+1&gt;'Funnel setup'!$K$11,"",P319+1))</f>
        <v/>
      </c>
    </row>
    <row r="321" spans="16:16" x14ac:dyDescent="0.2">
      <c r="P321" s="169" t="str">
        <f>IF(P320="","",IF(P320+1&gt;'Funnel setup'!$K$11,"",P320+1))</f>
        <v/>
      </c>
    </row>
    <row r="322" spans="16:16" x14ac:dyDescent="0.2">
      <c r="P322" s="169" t="str">
        <f>IF(P321="","",IF(P321+1&gt;'Funnel setup'!$K$11,"",P321+1))</f>
        <v/>
      </c>
    </row>
    <row r="323" spans="16:16" x14ac:dyDescent="0.2">
      <c r="P323" s="169" t="str">
        <f>IF(P322="","",IF(P322+1&gt;'Funnel setup'!$K$11,"",P322+1))</f>
        <v/>
      </c>
    </row>
    <row r="324" spans="16:16" x14ac:dyDescent="0.2">
      <c r="P324" s="169" t="str">
        <f>IF(P323="","",IF(P323+1&gt;'Funnel setup'!$K$11,"",P323+1))</f>
        <v/>
      </c>
    </row>
    <row r="325" spans="16:16" x14ac:dyDescent="0.2">
      <c r="P325" s="169" t="str">
        <f>IF(P324="","",IF(P324+1&gt;'Funnel setup'!$K$11,"",P324+1))</f>
        <v/>
      </c>
    </row>
    <row r="326" spans="16:16" x14ac:dyDescent="0.2">
      <c r="P326" s="169" t="str">
        <f>IF(P325="","",IF(P325+1&gt;'Funnel setup'!$K$11,"",P325+1))</f>
        <v/>
      </c>
    </row>
    <row r="327" spans="16:16" x14ac:dyDescent="0.2">
      <c r="P327" s="169" t="str">
        <f>IF(P326="","",IF(P326+1&gt;'Funnel setup'!$K$11,"",P326+1))</f>
        <v/>
      </c>
    </row>
    <row r="328" spans="16:16" x14ac:dyDescent="0.2">
      <c r="P328" s="169" t="str">
        <f>IF(P327="","",IF(P327+1&gt;'Funnel setup'!$K$11,"",P327+1))</f>
        <v/>
      </c>
    </row>
    <row r="329" spans="16:16" x14ac:dyDescent="0.2">
      <c r="P329" s="169" t="str">
        <f>IF(P328="","",IF(P328+1&gt;'Funnel setup'!$K$11,"",P328+1))</f>
        <v/>
      </c>
    </row>
    <row r="330" spans="16:16" x14ac:dyDescent="0.2">
      <c r="P330" s="169" t="str">
        <f>IF(P329="","",IF(P329+1&gt;'Funnel setup'!$K$11,"",P329+1))</f>
        <v/>
      </c>
    </row>
    <row r="331" spans="16:16" x14ac:dyDescent="0.2">
      <c r="P331" s="169" t="str">
        <f>IF(P330="","",IF(P330+1&gt;'Funnel setup'!$K$11,"",P330+1))</f>
        <v/>
      </c>
    </row>
    <row r="332" spans="16:16" x14ac:dyDescent="0.2">
      <c r="P332" s="169" t="str">
        <f>IF(P331="","",IF(P331+1&gt;'Funnel setup'!$K$11,"",P331+1))</f>
        <v/>
      </c>
    </row>
    <row r="333" spans="16:16" x14ac:dyDescent="0.2">
      <c r="P333" s="169" t="str">
        <f>IF(P332="","",IF(P332+1&gt;'Funnel setup'!$K$11,"",P332+1))</f>
        <v/>
      </c>
    </row>
    <row r="334" spans="16:16" x14ac:dyDescent="0.2">
      <c r="P334" s="169" t="str">
        <f>IF(P333="","",IF(P333+1&gt;'Funnel setup'!$K$11,"",P333+1))</f>
        <v/>
      </c>
    </row>
    <row r="335" spans="16:16" x14ac:dyDescent="0.2">
      <c r="P335" s="169" t="str">
        <f>IF(P334="","",IF(P334+1&gt;'Funnel setup'!$K$11,"",P334+1))</f>
        <v/>
      </c>
    </row>
    <row r="336" spans="16:16" x14ac:dyDescent="0.2">
      <c r="P336" s="169" t="str">
        <f>IF(P335="","",IF(P335+1&gt;'Funnel setup'!$K$11,"",P335+1))</f>
        <v/>
      </c>
    </row>
    <row r="337" spans="16:16" x14ac:dyDescent="0.2">
      <c r="P337" s="169" t="str">
        <f>IF(P336="","",IF(P336+1&gt;'Funnel setup'!$K$11,"",P336+1))</f>
        <v/>
      </c>
    </row>
    <row r="338" spans="16:16" x14ac:dyDescent="0.2">
      <c r="P338" s="169" t="str">
        <f>IF(P337="","",IF(P337+1&gt;'Funnel setup'!$K$11,"",P337+1))</f>
        <v/>
      </c>
    </row>
    <row r="339" spans="16:16" x14ac:dyDescent="0.2">
      <c r="P339" s="169" t="str">
        <f>IF(P338="","",IF(P338+1&gt;'Funnel setup'!$K$11,"",P338+1))</f>
        <v/>
      </c>
    </row>
    <row r="340" spans="16:16" x14ac:dyDescent="0.2">
      <c r="P340" s="169" t="str">
        <f>IF(P339="","",IF(P339+1&gt;'Funnel setup'!$K$11,"",P339+1))</f>
        <v/>
      </c>
    </row>
    <row r="341" spans="16:16" x14ac:dyDescent="0.2">
      <c r="P341" s="169" t="str">
        <f>IF(P340="","",IF(P340+1&gt;'Funnel setup'!$K$11,"",P340+1))</f>
        <v/>
      </c>
    </row>
    <row r="342" spans="16:16" x14ac:dyDescent="0.2">
      <c r="P342" s="169" t="str">
        <f>IF(P341="","",IF(P341+1&gt;'Funnel setup'!$K$11,"",P341+1))</f>
        <v/>
      </c>
    </row>
    <row r="343" spans="16:16" x14ac:dyDescent="0.2">
      <c r="P343" s="169" t="str">
        <f>IF(P342="","",IF(P342+1&gt;'Funnel setup'!$K$11,"",P342+1))</f>
        <v/>
      </c>
    </row>
    <row r="344" spans="16:16" x14ac:dyDescent="0.2">
      <c r="P344" s="169" t="str">
        <f>IF(P343="","",IF(P343+1&gt;'Funnel setup'!$K$11,"",P343+1))</f>
        <v/>
      </c>
    </row>
    <row r="345" spans="16:16" x14ac:dyDescent="0.2">
      <c r="P345" s="169" t="str">
        <f>IF(P344="","",IF(P344+1&gt;'Funnel setup'!$K$11,"",P344+1))</f>
        <v/>
      </c>
    </row>
    <row r="346" spans="16:16" x14ac:dyDescent="0.2">
      <c r="P346" s="169" t="str">
        <f>IF(P345="","",IF(P345+1&gt;'Funnel setup'!$K$11,"",P345+1))</f>
        <v/>
      </c>
    </row>
    <row r="347" spans="16:16" x14ac:dyDescent="0.2">
      <c r="P347" s="169" t="str">
        <f>IF(P346="","",IF(P346+1&gt;'Funnel setup'!$K$11,"",P346+1))</f>
        <v/>
      </c>
    </row>
    <row r="348" spans="16:16" x14ac:dyDescent="0.2">
      <c r="P348" s="169" t="str">
        <f>IF(P347="","",IF(P347+1&gt;'Funnel setup'!$K$11,"",P347+1))</f>
        <v/>
      </c>
    </row>
    <row r="349" spans="16:16" x14ac:dyDescent="0.2">
      <c r="P349" s="169" t="str">
        <f>IF(P348="","",IF(P348+1&gt;'Funnel setup'!$K$11,"",P348+1))</f>
        <v/>
      </c>
    </row>
    <row r="350" spans="16:16" x14ac:dyDescent="0.2">
      <c r="P350" s="169" t="str">
        <f>IF(P349="","",IF(P349+1&gt;'Funnel setup'!$K$11,"",P349+1))</f>
        <v/>
      </c>
    </row>
    <row r="351" spans="16:16" x14ac:dyDescent="0.2">
      <c r="P351" s="169" t="str">
        <f>IF(P350="","",IF(P350+1&gt;'Funnel setup'!$K$11,"",P350+1))</f>
        <v/>
      </c>
    </row>
    <row r="352" spans="16:16" x14ac:dyDescent="0.2">
      <c r="P352" s="169" t="str">
        <f>IF(P351="","",IF(P351+1&gt;'Funnel setup'!$K$11,"",P351+1))</f>
        <v/>
      </c>
    </row>
    <row r="353" spans="16:16" x14ac:dyDescent="0.2">
      <c r="P353" s="169" t="str">
        <f>IF(P352="","",IF(P352+1&gt;'Funnel setup'!$K$11,"",P352+1))</f>
        <v/>
      </c>
    </row>
    <row r="354" spans="16:16" x14ac:dyDescent="0.2">
      <c r="P354" s="169" t="str">
        <f>IF(P353="","",IF(P353+1&gt;'Funnel setup'!$K$11,"",P353+1))</f>
        <v/>
      </c>
    </row>
    <row r="355" spans="16:16" x14ac:dyDescent="0.2">
      <c r="P355" s="169" t="str">
        <f>IF(P354="","",IF(P354+1&gt;'Funnel setup'!$K$11,"",P354+1))</f>
        <v/>
      </c>
    </row>
    <row r="356" spans="16:16" x14ac:dyDescent="0.2">
      <c r="P356" s="169" t="str">
        <f>IF(P355="","",IF(P355+1&gt;'Funnel setup'!$K$11,"",P355+1))</f>
        <v/>
      </c>
    </row>
    <row r="357" spans="16:16" x14ac:dyDescent="0.2">
      <c r="P357" s="169" t="str">
        <f>IF(P356="","",IF(P356+1&gt;'Funnel setup'!$K$11,"",P356+1))</f>
        <v/>
      </c>
    </row>
    <row r="358" spans="16:16" x14ac:dyDescent="0.2">
      <c r="P358" s="169" t="str">
        <f>IF(P357="","",IF(P357+1&gt;'Funnel setup'!$K$11,"",P357+1))</f>
        <v/>
      </c>
    </row>
    <row r="359" spans="16:16" x14ac:dyDescent="0.2">
      <c r="P359" s="169" t="str">
        <f>IF(P358="","",IF(P358+1&gt;'Funnel setup'!$K$11,"",P358+1))</f>
        <v/>
      </c>
    </row>
    <row r="360" spans="16:16" x14ac:dyDescent="0.2">
      <c r="P360" s="169" t="str">
        <f>IF(P359="","",IF(P359+1&gt;'Funnel setup'!$K$11,"",P359+1))</f>
        <v/>
      </c>
    </row>
    <row r="361" spans="16:16" x14ac:dyDescent="0.2">
      <c r="P361" s="169" t="str">
        <f>IF(P360="","",IF(P360+1&gt;'Funnel setup'!$K$11,"",P360+1))</f>
        <v/>
      </c>
    </row>
    <row r="362" spans="16:16" x14ac:dyDescent="0.2">
      <c r="P362" s="169" t="str">
        <f>IF(P361="","",IF(P361+1&gt;'Funnel setup'!$K$11,"",P361+1))</f>
        <v/>
      </c>
    </row>
    <row r="363" spans="16:16" x14ac:dyDescent="0.2">
      <c r="P363" s="169" t="str">
        <f>IF(P362="","",IF(P362+1&gt;'Funnel setup'!$K$11,"",P362+1))</f>
        <v/>
      </c>
    </row>
    <row r="364" spans="16:16" x14ac:dyDescent="0.2">
      <c r="P364" s="169" t="str">
        <f>IF(P363="","",IF(P363+1&gt;'Funnel setup'!$K$11,"",P363+1))</f>
        <v/>
      </c>
    </row>
    <row r="365" spans="16:16" x14ac:dyDescent="0.2">
      <c r="P365" s="169" t="str">
        <f>IF(P364="","",IF(P364+1&gt;'Funnel setup'!$K$11,"",P364+1))</f>
        <v/>
      </c>
    </row>
    <row r="366" spans="16:16" x14ac:dyDescent="0.2">
      <c r="P366" s="169" t="str">
        <f>IF(P365="","",IF(P365+1&gt;'Funnel setup'!$K$11,"",P365+1))</f>
        <v/>
      </c>
    </row>
    <row r="367" spans="16:16" x14ac:dyDescent="0.2">
      <c r="P367" s="169" t="str">
        <f>IF(P366="","",IF(P366+1&gt;'Funnel setup'!$K$11,"",P366+1))</f>
        <v/>
      </c>
    </row>
    <row r="368" spans="16:16" x14ac:dyDescent="0.2">
      <c r="P368" s="169" t="str">
        <f>IF(P367="","",IF(P367+1&gt;'Funnel setup'!$K$11,"",P367+1))</f>
        <v/>
      </c>
    </row>
    <row r="369" spans="16:16" x14ac:dyDescent="0.2">
      <c r="P369" s="169" t="str">
        <f>IF(P368="","",IF(P368+1&gt;'Funnel setup'!$K$11,"",P368+1))</f>
        <v/>
      </c>
    </row>
    <row r="370" spans="16:16" x14ac:dyDescent="0.2">
      <c r="P370" s="169" t="str">
        <f>IF(P369="","",IF(P369+1&gt;'Funnel setup'!$K$11,"",P369+1))</f>
        <v/>
      </c>
    </row>
    <row r="371" spans="16:16" x14ac:dyDescent="0.2">
      <c r="P371" s="169" t="str">
        <f>IF(P370="","",IF(P370+1&gt;'Funnel setup'!$K$11,"",P370+1))</f>
        <v/>
      </c>
    </row>
    <row r="372" spans="16:16" x14ac:dyDescent="0.2">
      <c r="P372" s="169" t="str">
        <f>IF(P371="","",IF(P371+1&gt;'Funnel setup'!$K$11,"",P371+1))</f>
        <v/>
      </c>
    </row>
    <row r="373" spans="16:16" x14ac:dyDescent="0.2">
      <c r="P373" s="169" t="str">
        <f>IF(P372="","",IF(P372+1&gt;'Funnel setup'!$K$11,"",P372+1))</f>
        <v/>
      </c>
    </row>
    <row r="374" spans="16:16" x14ac:dyDescent="0.2">
      <c r="P374" s="169" t="str">
        <f>IF(P373="","",IF(P373+1&gt;'Funnel setup'!$K$11,"",P373+1))</f>
        <v/>
      </c>
    </row>
    <row r="375" spans="16:16" x14ac:dyDescent="0.2">
      <c r="P375" s="169" t="str">
        <f>IF(P374="","",IF(P374+1&gt;'Funnel setup'!$K$11,"",P374+1))</f>
        <v/>
      </c>
    </row>
    <row r="376" spans="16:16" x14ac:dyDescent="0.2">
      <c r="P376" s="169" t="str">
        <f>IF(P375="","",IF(P375+1&gt;'Funnel setup'!$K$11,"",P375+1))</f>
        <v/>
      </c>
    </row>
    <row r="377" spans="16:16" x14ac:dyDescent="0.2">
      <c r="P377" s="169" t="str">
        <f>IF(P376="","",IF(P376+1&gt;'Funnel setup'!$K$11,"",P376+1))</f>
        <v/>
      </c>
    </row>
    <row r="378" spans="16:16" x14ac:dyDescent="0.2">
      <c r="P378" s="169" t="str">
        <f>IF(P377="","",IF(P377+1&gt;'Funnel setup'!$K$11,"",P377+1))</f>
        <v/>
      </c>
    </row>
    <row r="379" spans="16:16" x14ac:dyDescent="0.2">
      <c r="P379" s="169" t="str">
        <f>IF(P378="","",IF(P378+1&gt;'Funnel setup'!$K$11,"",P378+1))</f>
        <v/>
      </c>
    </row>
    <row r="380" spans="16:16" x14ac:dyDescent="0.2">
      <c r="P380" s="169" t="str">
        <f>IF(P379="","",IF(P379+1&gt;'Funnel setup'!$K$11,"",P379+1))</f>
        <v/>
      </c>
    </row>
    <row r="381" spans="16:16" x14ac:dyDescent="0.2">
      <c r="P381" s="169" t="str">
        <f>IF(P380="","",IF(P380+1&gt;'Funnel setup'!$K$11,"",P380+1))</f>
        <v/>
      </c>
    </row>
    <row r="382" spans="16:16" x14ac:dyDescent="0.2">
      <c r="P382" s="169" t="str">
        <f>IF(P381="","",IF(P381+1&gt;'Funnel setup'!$K$11,"",P381+1))</f>
        <v/>
      </c>
    </row>
    <row r="383" spans="16:16" x14ac:dyDescent="0.2">
      <c r="P383" s="169" t="str">
        <f>IF(P382="","",IF(P382+1&gt;'Funnel setup'!$K$11,"",P382+1))</f>
        <v/>
      </c>
    </row>
    <row r="384" spans="16:16" x14ac:dyDescent="0.2">
      <c r="P384" s="169" t="str">
        <f>IF(P383="","",IF(P383+1&gt;'Funnel setup'!$K$11,"",P383+1))</f>
        <v/>
      </c>
    </row>
    <row r="385" spans="16:16" x14ac:dyDescent="0.2">
      <c r="P385" s="169" t="str">
        <f>IF(P384="","",IF(P384+1&gt;'Funnel setup'!$K$11,"",P384+1))</f>
        <v/>
      </c>
    </row>
    <row r="386" spans="16:16" x14ac:dyDescent="0.2">
      <c r="P386" s="169" t="str">
        <f>IF(P385="","",IF(P385+1&gt;'Funnel setup'!$K$11,"",P385+1))</f>
        <v/>
      </c>
    </row>
    <row r="387" spans="16:16" x14ac:dyDescent="0.2">
      <c r="P387" s="169" t="str">
        <f>IF(P386="","",IF(P386+1&gt;'Funnel setup'!$K$11,"",P386+1))</f>
        <v/>
      </c>
    </row>
    <row r="388" spans="16:16" x14ac:dyDescent="0.2">
      <c r="P388" s="169" t="str">
        <f>IF(P387="","",IF(P387+1&gt;'Funnel setup'!$K$11,"",P387+1))</f>
        <v/>
      </c>
    </row>
    <row r="389" spans="16:16" x14ac:dyDescent="0.2">
      <c r="P389" s="169" t="str">
        <f>IF(P388="","",IF(P388+1&gt;'Funnel setup'!$K$11,"",P388+1))</f>
        <v/>
      </c>
    </row>
    <row r="390" spans="16:16" x14ac:dyDescent="0.2">
      <c r="P390" s="169" t="str">
        <f>IF(P389="","",IF(P389+1&gt;'Funnel setup'!$K$11,"",P389+1))</f>
        <v/>
      </c>
    </row>
    <row r="391" spans="16:16" x14ac:dyDescent="0.2">
      <c r="P391" s="169" t="str">
        <f>IF(P390="","",IF(P390+1&gt;'Funnel setup'!$K$11,"",P390+1))</f>
        <v/>
      </c>
    </row>
    <row r="392" spans="16:16" x14ac:dyDescent="0.2">
      <c r="P392" s="169" t="str">
        <f>IF(P391="","",IF(P391+1&gt;'Funnel setup'!$K$11,"",P391+1))</f>
        <v/>
      </c>
    </row>
    <row r="393" spans="16:16" x14ac:dyDescent="0.2">
      <c r="P393" s="169" t="str">
        <f>IF(P392="","",IF(P392+1&gt;'Funnel setup'!$K$11,"",P392+1))</f>
        <v/>
      </c>
    </row>
    <row r="394" spans="16:16" x14ac:dyDescent="0.2">
      <c r="P394" s="169" t="str">
        <f>IF(P393="","",IF(P393+1&gt;'Funnel setup'!$K$11,"",P393+1))</f>
        <v/>
      </c>
    </row>
    <row r="395" spans="16:16" x14ac:dyDescent="0.2">
      <c r="P395" s="169" t="str">
        <f>IF(P394="","",IF(P394+1&gt;'Funnel setup'!$K$11,"",P394+1))</f>
        <v/>
      </c>
    </row>
    <row r="396" spans="16:16" x14ac:dyDescent="0.2">
      <c r="P396" s="169" t="str">
        <f>IF(P395="","",IF(P395+1&gt;'Funnel setup'!$K$11,"",P395+1))</f>
        <v/>
      </c>
    </row>
    <row r="397" spans="16:16" x14ac:dyDescent="0.2">
      <c r="P397" s="169" t="str">
        <f>IF(P396="","",IF(P396+1&gt;'Funnel setup'!$K$11,"",P396+1))</f>
        <v/>
      </c>
    </row>
    <row r="398" spans="16:16" x14ac:dyDescent="0.2">
      <c r="P398" s="169" t="str">
        <f>IF(P397="","",IF(P397+1&gt;'Funnel setup'!$K$11,"",P397+1))</f>
        <v/>
      </c>
    </row>
    <row r="399" spans="16:16" x14ac:dyDescent="0.2">
      <c r="P399" s="169" t="str">
        <f>IF(P398="","",IF(P398+1&gt;'Funnel setup'!$K$11,"",P398+1))</f>
        <v/>
      </c>
    </row>
    <row r="400" spans="16:16" x14ac:dyDescent="0.2">
      <c r="P400" s="169" t="str">
        <f>IF(P399="","",IF(P399+1&gt;'Funnel setup'!$K$11,"",P399+1))</f>
        <v/>
      </c>
    </row>
    <row r="401" spans="16:16" x14ac:dyDescent="0.2">
      <c r="P401" s="169" t="str">
        <f>IF(P400="","",IF(P400+1&gt;'Funnel setup'!$K$11,"",P400+1))</f>
        <v/>
      </c>
    </row>
    <row r="402" spans="16:16" x14ac:dyDescent="0.2">
      <c r="P402" s="169" t="str">
        <f>IF(P401="","",IF(P401+1&gt;'Funnel setup'!$K$11,"",P401+1))</f>
        <v/>
      </c>
    </row>
    <row r="403" spans="16:16" x14ac:dyDescent="0.2">
      <c r="P403" s="169" t="str">
        <f>IF(P402="","",IF(P402+1&gt;'Funnel setup'!$K$11,"",P402+1))</f>
        <v/>
      </c>
    </row>
    <row r="404" spans="16:16" x14ac:dyDescent="0.2">
      <c r="P404" s="169" t="str">
        <f>IF(P403="","",IF(P403+1&gt;'Funnel setup'!$K$11,"",P403+1))</f>
        <v/>
      </c>
    </row>
    <row r="405" spans="16:16" x14ac:dyDescent="0.2">
      <c r="P405" s="169" t="str">
        <f>IF(P404="","",IF(P404+1&gt;'Funnel setup'!$K$11,"",P404+1))</f>
        <v/>
      </c>
    </row>
    <row r="406" spans="16:16" x14ac:dyDescent="0.2">
      <c r="P406" s="169" t="str">
        <f>IF(P405="","",IF(P405+1&gt;'Funnel setup'!$K$11,"",P405+1))</f>
        <v/>
      </c>
    </row>
    <row r="407" spans="16:16" x14ac:dyDescent="0.2">
      <c r="P407" s="169" t="str">
        <f>IF(P406="","",IF(P406+1&gt;'Funnel setup'!$K$11,"",P406+1))</f>
        <v/>
      </c>
    </row>
    <row r="408" spans="16:16" x14ac:dyDescent="0.2">
      <c r="P408" s="169" t="str">
        <f>IF(P407="","",IF(P407+1&gt;'Funnel setup'!$K$11,"",P407+1))</f>
        <v/>
      </c>
    </row>
    <row r="409" spans="16:16" x14ac:dyDescent="0.2">
      <c r="P409" s="169" t="str">
        <f>IF(P408="","",IF(P408+1&gt;'Funnel setup'!$K$11,"",P408+1))</f>
        <v/>
      </c>
    </row>
    <row r="410" spans="16:16" x14ac:dyDescent="0.2">
      <c r="P410" s="169" t="str">
        <f>IF(P409="","",IF(P409+1&gt;'Funnel setup'!$K$11,"",P409+1))</f>
        <v/>
      </c>
    </row>
    <row r="411" spans="16:16" x14ac:dyDescent="0.2">
      <c r="P411" s="169" t="str">
        <f>IF(P410="","",IF(P410+1&gt;'Funnel setup'!$K$11,"",P410+1))</f>
        <v/>
      </c>
    </row>
    <row r="412" spans="16:16" x14ac:dyDescent="0.2">
      <c r="P412" s="169" t="str">
        <f>IF(P411="","",IF(P411+1&gt;'Funnel setup'!$K$11,"",P411+1))</f>
        <v/>
      </c>
    </row>
    <row r="413" spans="16:16" x14ac:dyDescent="0.2">
      <c r="P413" s="169" t="str">
        <f>IF(P412="","",IF(P412+1&gt;'Funnel setup'!$K$11,"",P412+1))</f>
        <v/>
      </c>
    </row>
    <row r="414" spans="16:16" x14ac:dyDescent="0.2">
      <c r="P414" s="169" t="str">
        <f>IF(P413="","",IF(P413+1&gt;'Funnel setup'!$K$11,"",P413+1))</f>
        <v/>
      </c>
    </row>
    <row r="415" spans="16:16" x14ac:dyDescent="0.2">
      <c r="P415" s="169" t="str">
        <f>IF(P414="","",IF(P414+1&gt;'Funnel setup'!$K$11,"",P414+1))</f>
        <v/>
      </c>
    </row>
    <row r="416" spans="16:16" x14ac:dyDescent="0.2">
      <c r="P416" s="169" t="str">
        <f>IF(P415="","",IF(P415+1&gt;'Funnel setup'!$K$11,"",P415+1))</f>
        <v/>
      </c>
    </row>
    <row r="417" spans="16:16" x14ac:dyDescent="0.2">
      <c r="P417" s="169" t="str">
        <f>IF(P416="","",IF(P416+1&gt;'Funnel setup'!$K$11,"",P416+1))</f>
        <v/>
      </c>
    </row>
    <row r="418" spans="16:16" x14ac:dyDescent="0.2">
      <c r="P418" s="169" t="str">
        <f>IF(P417="","",IF(P417+1&gt;'Funnel setup'!$K$11,"",P417+1))</f>
        <v/>
      </c>
    </row>
    <row r="419" spans="16:16" x14ac:dyDescent="0.2">
      <c r="P419" s="169" t="str">
        <f>IF(P418="","",IF(P418+1&gt;'Funnel setup'!$K$11,"",P418+1))</f>
        <v/>
      </c>
    </row>
    <row r="420" spans="16:16" x14ac:dyDescent="0.2">
      <c r="P420" s="169" t="str">
        <f>IF(P419="","",IF(P419+1&gt;'Funnel setup'!$K$11,"",P419+1))</f>
        <v/>
      </c>
    </row>
    <row r="421" spans="16:16" x14ac:dyDescent="0.2">
      <c r="P421" s="169" t="str">
        <f>IF(P420="","",IF(P420+1&gt;'Funnel setup'!$K$11,"",P420+1))</f>
        <v/>
      </c>
    </row>
    <row r="422" spans="16:16" x14ac:dyDescent="0.2">
      <c r="P422" s="169" t="str">
        <f>IF(P421="","",IF(P421+1&gt;'Funnel setup'!$K$11,"",P421+1))</f>
        <v/>
      </c>
    </row>
    <row r="423" spans="16:16" x14ac:dyDescent="0.2">
      <c r="P423" s="169" t="str">
        <f>IF(P422="","",IF(P422+1&gt;'Funnel setup'!$K$11,"",P422+1))</f>
        <v/>
      </c>
    </row>
  </sheetData>
  <mergeCells count="2">
    <mergeCell ref="G2:H2"/>
    <mergeCell ref="B1:H1"/>
  </mergeCells>
  <pageMargins left="0.75" right="0.75" top="1" bottom="1" header="0.5" footer="0.5"/>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tabColor indexed="34"/>
  </sheetPr>
  <dimension ref="A1:AV372"/>
  <sheetViews>
    <sheetView showGridLines="0" workbookViewId="0">
      <selection activeCell="E20" sqref="E20"/>
    </sheetView>
  </sheetViews>
  <sheetFormatPr defaultColWidth="9.140625" defaultRowHeight="15" x14ac:dyDescent="0.25"/>
  <cols>
    <col min="1" max="1" width="48.140625" style="214" customWidth="1"/>
    <col min="2" max="2" width="43.28515625" style="214" customWidth="1"/>
    <col min="3" max="4" width="3.7109375" style="214" customWidth="1"/>
    <col min="5" max="5" width="27.5703125" style="214" customWidth="1"/>
    <col min="6" max="6" width="38.85546875" style="214" customWidth="1"/>
    <col min="7" max="7" width="3.7109375" style="214" customWidth="1"/>
    <col min="8" max="8" width="45.85546875" style="214" bestFit="1" customWidth="1"/>
    <col min="9" max="9" width="16" style="214" bestFit="1" customWidth="1"/>
    <col min="10" max="10" width="3.7109375" style="214" customWidth="1"/>
    <col min="11" max="11" width="42.42578125" style="214" bestFit="1" customWidth="1"/>
    <col min="12" max="12" width="15.7109375" style="214" bestFit="1" customWidth="1"/>
    <col min="13" max="13" width="3.7109375" style="214" customWidth="1"/>
    <col min="14" max="14" width="46" style="214" bestFit="1" customWidth="1"/>
    <col min="15" max="15" width="11" style="214" bestFit="1" customWidth="1"/>
    <col min="16" max="16" width="3.7109375" style="214" customWidth="1"/>
    <col min="17" max="17" width="9.140625" style="214" customWidth="1"/>
    <col min="18" max="18" width="14" style="214" bestFit="1" customWidth="1"/>
    <col min="19" max="20" width="3.7109375" style="214" customWidth="1"/>
    <col min="21" max="21" width="19.28515625" style="214" customWidth="1"/>
    <col min="22" max="23" width="16.85546875" style="214" customWidth="1"/>
    <col min="24" max="24" width="5.140625" style="214" customWidth="1"/>
    <col min="25" max="25" width="25.5703125" style="214" customWidth="1"/>
    <col min="26" max="26" width="3.7109375" style="214" customWidth="1"/>
    <col min="27" max="27" width="33.7109375" style="214" customWidth="1"/>
    <col min="28" max="28" width="3.7109375" style="214" customWidth="1"/>
    <col min="29" max="29" width="29.7109375" style="214" bestFit="1" customWidth="1"/>
    <col min="30" max="30" width="19.5703125" style="214" bestFit="1" customWidth="1"/>
    <col min="31" max="31" width="3.7109375" style="214" customWidth="1"/>
    <col min="32" max="32" width="19.28515625" style="214" bestFit="1" customWidth="1"/>
    <col min="33" max="33" width="19.28515625" style="214" customWidth="1"/>
    <col min="34" max="35" width="3.7109375" style="214" customWidth="1"/>
    <col min="36" max="39" width="9.140625" style="214" customWidth="1"/>
    <col min="40" max="16384" width="9.140625" style="214"/>
  </cols>
  <sheetData>
    <row r="1" spans="1:48" ht="67.5" customHeight="1" x14ac:dyDescent="0.25">
      <c r="A1" s="227" t="s">
        <v>469</v>
      </c>
      <c r="B1" s="228" t="s">
        <v>470</v>
      </c>
      <c r="C1" s="216"/>
      <c r="D1" s="216"/>
      <c r="E1" s="231" t="s">
        <v>439</v>
      </c>
      <c r="F1" s="231" t="s">
        <v>471</v>
      </c>
      <c r="G1" s="216"/>
      <c r="H1" s="231" t="s">
        <v>472</v>
      </c>
      <c r="I1" s="231" t="s">
        <v>473</v>
      </c>
      <c r="J1" s="94"/>
      <c r="K1" s="231" t="s">
        <v>474</v>
      </c>
      <c r="L1" s="231" t="s">
        <v>475</v>
      </c>
      <c r="M1" s="94"/>
      <c r="N1" s="231" t="s">
        <v>476</v>
      </c>
      <c r="O1" s="231" t="s">
        <v>477</v>
      </c>
      <c r="P1" s="94"/>
      <c r="Q1" s="231" t="s">
        <v>478</v>
      </c>
      <c r="R1" s="231" t="s">
        <v>479</v>
      </c>
      <c r="S1" s="94"/>
      <c r="U1" s="231" t="s">
        <v>480</v>
      </c>
      <c r="V1" s="235" t="s">
        <v>481</v>
      </c>
      <c r="W1" s="235" t="s">
        <v>482</v>
      </c>
      <c r="Y1" s="231" t="s">
        <v>483</v>
      </c>
      <c r="AA1" s="235" t="s">
        <v>484</v>
      </c>
      <c r="AC1" s="231" t="s">
        <v>485</v>
      </c>
      <c r="AD1" s="231" t="s">
        <v>486</v>
      </c>
      <c r="AE1" s="94"/>
      <c r="AF1" s="235" t="s">
        <v>487</v>
      </c>
      <c r="AG1" s="235" t="s">
        <v>488</v>
      </c>
      <c r="AH1" s="94"/>
      <c r="AI1" s="214" t="s">
        <v>489</v>
      </c>
      <c r="AJ1" s="94"/>
      <c r="AK1" s="94"/>
      <c r="AL1" s="94"/>
      <c r="AM1" s="94"/>
      <c r="AN1" s="94"/>
      <c r="AO1" s="94"/>
      <c r="AP1" s="94"/>
      <c r="AQ1" s="94"/>
      <c r="AR1" s="94"/>
      <c r="AS1" s="94"/>
      <c r="AV1" s="94"/>
    </row>
    <row r="2" spans="1:48" x14ac:dyDescent="0.25">
      <c r="A2" s="229" t="s">
        <v>490</v>
      </c>
      <c r="B2"/>
      <c r="C2" s="217"/>
      <c r="D2" s="217"/>
      <c r="E2"/>
      <c r="F2" s="232">
        <f>COUNTA(E:E)-1</f>
        <v>0</v>
      </c>
      <c r="G2" s="217"/>
      <c r="H2"/>
      <c r="I2" s="233">
        <f>COUNTA(H:H)-1</f>
        <v>0</v>
      </c>
      <c r="J2" s="220"/>
      <c r="K2" t="s">
        <v>122</v>
      </c>
      <c r="L2" s="233">
        <f>COUNTA(K:K)-1</f>
        <v>1</v>
      </c>
      <c r="M2" s="220"/>
      <c r="N2" t="s">
        <v>122</v>
      </c>
      <c r="O2" s="234">
        <f>COUNTA(N:N)-1</f>
        <v>1</v>
      </c>
      <c r="P2" s="218"/>
      <c r="Q2" s="243" t="s">
        <v>122</v>
      </c>
      <c r="R2" s="236">
        <v>1</v>
      </c>
      <c r="S2" s="93"/>
      <c r="U2" s="239" t="s">
        <v>437</v>
      </c>
      <c r="V2" s="238">
        <f>IF('Funnel Plot'!B11="Groin Hernia",2,3)</f>
        <v>3</v>
      </c>
      <c r="W2" s="237">
        <f>IF('Select 10 table'!B13="Groin Hernia",2,3)</f>
        <v>3</v>
      </c>
      <c r="Y2" s="239" t="s">
        <v>445</v>
      </c>
      <c r="AA2" s="239" t="s">
        <v>122</v>
      </c>
      <c r="AC2" s="239" t="s">
        <v>122</v>
      </c>
      <c r="AD2" s="237">
        <f>COUNTA(AC:AC)-1</f>
        <v>3</v>
      </c>
      <c r="AF2" s="239" t="s">
        <v>430</v>
      </c>
      <c r="AG2" s="238">
        <f>COUNTA(AF:AF)-1</f>
        <v>2</v>
      </c>
      <c r="AI2" s="214" t="s">
        <v>489</v>
      </c>
    </row>
    <row r="3" spans="1:48" x14ac:dyDescent="0.25">
      <c r="A3" s="229" t="s">
        <v>491</v>
      </c>
      <c r="B3"/>
      <c r="C3" s="217"/>
      <c r="D3" s="217"/>
      <c r="E3"/>
      <c r="F3" s="215"/>
      <c r="G3" s="217"/>
      <c r="H3"/>
      <c r="I3" s="220"/>
      <c r="J3" s="220"/>
      <c r="K3" s="219"/>
      <c r="L3" s="220"/>
      <c r="M3" s="220"/>
      <c r="N3" s="218"/>
      <c r="O3" s="218"/>
      <c r="P3" s="218"/>
      <c r="U3" s="241" t="s">
        <v>431</v>
      </c>
      <c r="Y3" s="241" t="s">
        <v>429</v>
      </c>
      <c r="AA3" s="241" t="s">
        <v>492</v>
      </c>
      <c r="AC3" s="241" t="s">
        <v>430</v>
      </c>
      <c r="AF3" s="240" t="s">
        <v>439</v>
      </c>
      <c r="AI3" s="214" t="s">
        <v>489</v>
      </c>
    </row>
    <row r="4" spans="1:48" x14ac:dyDescent="0.25">
      <c r="A4" s="229" t="s">
        <v>493</v>
      </c>
      <c r="B4"/>
      <c r="C4" s="221"/>
      <c r="D4" s="221"/>
      <c r="E4"/>
      <c r="F4" s="215"/>
      <c r="G4" s="221"/>
      <c r="H4"/>
      <c r="I4" s="220"/>
      <c r="J4" s="220"/>
      <c r="K4" s="219"/>
      <c r="L4" s="220"/>
      <c r="M4" s="220"/>
      <c r="N4" s="218"/>
      <c r="O4" s="218"/>
      <c r="P4" s="218"/>
      <c r="U4" s="240" t="s">
        <v>438</v>
      </c>
      <c r="Y4" s="241" t="s">
        <v>441</v>
      </c>
      <c r="AA4" s="241" t="s">
        <v>494</v>
      </c>
      <c r="AC4" s="240" t="s">
        <v>439</v>
      </c>
      <c r="AI4" s="214" t="s">
        <v>489</v>
      </c>
    </row>
    <row r="5" spans="1:48" x14ac:dyDescent="0.25">
      <c r="A5" s="229" t="s">
        <v>495</v>
      </c>
      <c r="B5"/>
      <c r="C5" s="230" t="s">
        <v>496</v>
      </c>
      <c r="D5" s="222"/>
      <c r="E5"/>
      <c r="F5" s="215"/>
      <c r="G5" s="222"/>
      <c r="H5"/>
      <c r="I5" s="220"/>
      <c r="J5" s="220"/>
      <c r="K5" s="219"/>
      <c r="L5" s="220"/>
      <c r="M5" s="220"/>
      <c r="N5" s="218"/>
      <c r="O5" s="218"/>
      <c r="P5" s="218"/>
      <c r="V5" s="94"/>
      <c r="W5" s="94"/>
      <c r="Y5" s="241" t="s">
        <v>446</v>
      </c>
      <c r="AA5" s="241" t="s">
        <v>430</v>
      </c>
      <c r="AI5" s="214" t="s">
        <v>489</v>
      </c>
    </row>
    <row r="6" spans="1:48" x14ac:dyDescent="0.25">
      <c r="A6" s="229" t="s">
        <v>497</v>
      </c>
      <c r="B6"/>
      <c r="C6" s="217"/>
      <c r="D6" s="217"/>
      <c r="E6"/>
      <c r="F6" s="215"/>
      <c r="G6" s="217"/>
      <c r="H6"/>
      <c r="I6" s="220"/>
      <c r="J6" s="220"/>
      <c r="K6" s="219"/>
      <c r="L6" s="220"/>
      <c r="M6" s="220"/>
      <c r="N6" s="218"/>
      <c r="O6" s="218"/>
      <c r="P6" s="218"/>
      <c r="U6" s="231" t="s">
        <v>498</v>
      </c>
      <c r="Y6" s="241" t="s">
        <v>442</v>
      </c>
      <c r="AA6" s="240" t="s">
        <v>439</v>
      </c>
      <c r="AI6" s="214" t="s">
        <v>489</v>
      </c>
    </row>
    <row r="7" spans="1:48" x14ac:dyDescent="0.25">
      <c r="E7"/>
      <c r="F7" s="215"/>
      <c r="H7"/>
      <c r="I7" s="220"/>
      <c r="J7" s="220"/>
      <c r="K7" s="219"/>
      <c r="L7" s="220"/>
      <c r="M7" s="220"/>
      <c r="N7" s="218"/>
      <c r="O7" s="218"/>
      <c r="P7" s="218"/>
      <c r="U7" s="239" t="s">
        <v>437</v>
      </c>
      <c r="Y7" s="241" t="s">
        <v>444</v>
      </c>
      <c r="AI7" s="214" t="s">
        <v>489</v>
      </c>
    </row>
    <row r="8" spans="1:48" x14ac:dyDescent="0.25">
      <c r="A8" s="229" t="s">
        <v>499</v>
      </c>
      <c r="B8"/>
      <c r="C8" s="223"/>
      <c r="D8" s="223"/>
      <c r="E8"/>
      <c r="F8" s="215"/>
      <c r="G8" s="223"/>
      <c r="H8"/>
      <c r="I8" s="220"/>
      <c r="J8" s="220"/>
      <c r="K8" s="219"/>
      <c r="L8" s="220"/>
      <c r="M8" s="220"/>
      <c r="N8" s="218"/>
      <c r="O8" s="218"/>
      <c r="P8" s="218"/>
      <c r="U8" s="241" t="s">
        <v>431</v>
      </c>
      <c r="AI8" s="214" t="s">
        <v>489</v>
      </c>
    </row>
    <row r="9" spans="1:48" ht="31.5" customHeight="1" x14ac:dyDescent="0.25">
      <c r="C9" s="225"/>
      <c r="D9" s="225"/>
      <c r="E9"/>
      <c r="F9" s="215"/>
      <c r="G9" s="225"/>
      <c r="H9"/>
      <c r="I9" s="220"/>
      <c r="J9" s="220"/>
      <c r="K9" s="219"/>
      <c r="L9" s="220"/>
      <c r="M9" s="220"/>
      <c r="N9" s="218"/>
      <c r="O9" s="218"/>
      <c r="P9" s="218"/>
      <c r="U9" s="240" t="s">
        <v>438</v>
      </c>
      <c r="AI9" s="214" t="s">
        <v>489</v>
      </c>
    </row>
    <row r="10" spans="1:48" ht="15" customHeight="1" x14ac:dyDescent="0.25">
      <c r="A10" s="407" t="s">
        <v>500</v>
      </c>
      <c r="B10" s="408"/>
      <c r="E10"/>
      <c r="F10" s="215"/>
      <c r="H10"/>
      <c r="I10" s="220"/>
      <c r="J10" s="220"/>
      <c r="K10" s="219"/>
      <c r="L10" s="220"/>
      <c r="M10" s="220"/>
      <c r="N10" s="218"/>
      <c r="O10" s="218"/>
      <c r="P10" s="218"/>
      <c r="V10" s="94"/>
      <c r="W10" s="94"/>
      <c r="AI10" s="214" t="s">
        <v>489</v>
      </c>
    </row>
    <row r="11" spans="1:48" ht="60" customHeight="1" x14ac:dyDescent="0.25">
      <c r="A11" s="224" t="str">
        <f ca="1">"Copyright © "&amp;YEAR(NOW())&amp;", Health and Social Care Information Centre. The Health and Social Care Information Centre is a non-departmental body created by statute, also known as NHS Digital."</f>
        <v>Copyright © 2023, Health and Social Care Information Centre. The Health and Social Care Information Centre is a non-departmental body created by statute, also known as NHS Digital.</v>
      </c>
      <c r="B11"/>
      <c r="E11"/>
      <c r="F11" s="215"/>
      <c r="H11"/>
      <c r="I11" s="220"/>
      <c r="J11" s="220"/>
      <c r="K11" s="219"/>
      <c r="L11" s="220"/>
      <c r="M11" s="220"/>
      <c r="N11" s="218"/>
      <c r="O11" s="218"/>
      <c r="P11" s="218"/>
      <c r="U11" s="231" t="s">
        <v>501</v>
      </c>
      <c r="AI11" s="214" t="s">
        <v>489</v>
      </c>
    </row>
    <row r="12" spans="1:48" ht="30" customHeight="1" x14ac:dyDescent="0.25">
      <c r="A12" s="409"/>
      <c r="B12" s="410"/>
      <c r="E12"/>
      <c r="F12" s="215"/>
      <c r="H12"/>
      <c r="I12" s="220"/>
      <c r="J12" s="220"/>
      <c r="K12" s="219"/>
      <c r="L12" s="220"/>
      <c r="M12" s="220"/>
      <c r="U12" s="239" t="s">
        <v>437</v>
      </c>
      <c r="Y12" s="235" t="s">
        <v>502</v>
      </c>
      <c r="AI12" s="214" t="s">
        <v>489</v>
      </c>
    </row>
    <row r="13" spans="1:48" x14ac:dyDescent="0.25">
      <c r="E13"/>
      <c r="F13" s="215"/>
      <c r="H13"/>
      <c r="I13" s="220"/>
      <c r="J13" s="220"/>
      <c r="K13" s="219"/>
      <c r="L13" s="220"/>
      <c r="M13" s="220"/>
      <c r="U13" s="241" t="s">
        <v>431</v>
      </c>
      <c r="Y13" s="239" t="s">
        <v>445</v>
      </c>
      <c r="AI13" s="214" t="s">
        <v>489</v>
      </c>
    </row>
    <row r="14" spans="1:48" x14ac:dyDescent="0.25">
      <c r="E14"/>
      <c r="F14" s="215"/>
      <c r="H14"/>
      <c r="I14" s="220"/>
      <c r="J14" s="220"/>
      <c r="K14" s="219"/>
      <c r="L14" s="220"/>
      <c r="M14" s="220"/>
      <c r="U14" s="240" t="s">
        <v>443</v>
      </c>
      <c r="Y14" s="241" t="s">
        <v>429</v>
      </c>
      <c r="AI14" s="214" t="s">
        <v>489</v>
      </c>
    </row>
    <row r="15" spans="1:48" x14ac:dyDescent="0.25">
      <c r="E15"/>
      <c r="F15" s="215"/>
      <c r="H15"/>
      <c r="I15" s="220"/>
      <c r="J15" s="220"/>
      <c r="K15" s="219"/>
      <c r="L15" s="220"/>
      <c r="M15" s="220"/>
      <c r="V15" s="94"/>
      <c r="W15" s="94"/>
      <c r="Y15" s="241" t="s">
        <v>441</v>
      </c>
      <c r="AI15" s="214" t="s">
        <v>489</v>
      </c>
    </row>
    <row r="16" spans="1:48" x14ac:dyDescent="0.25">
      <c r="E16"/>
      <c r="F16" s="215"/>
      <c r="H16"/>
      <c r="I16" s="220"/>
      <c r="J16" s="220"/>
      <c r="K16" s="219"/>
      <c r="L16" s="220"/>
      <c r="M16" s="220"/>
      <c r="U16" s="231" t="s">
        <v>503</v>
      </c>
      <c r="Y16" s="241" t="s">
        <v>446</v>
      </c>
      <c r="AI16" s="214" t="s">
        <v>489</v>
      </c>
    </row>
    <row r="17" spans="5:35" x14ac:dyDescent="0.25">
      <c r="E17"/>
      <c r="F17" s="215"/>
      <c r="H17"/>
      <c r="I17" s="220"/>
      <c r="J17" s="220"/>
      <c r="K17" s="219"/>
      <c r="L17" s="220"/>
      <c r="M17" s="220"/>
      <c r="U17" s="239" t="s">
        <v>437</v>
      </c>
      <c r="Y17" s="241" t="s">
        <v>442</v>
      </c>
      <c r="AI17" s="214" t="s">
        <v>489</v>
      </c>
    </row>
    <row r="18" spans="5:35" x14ac:dyDescent="0.25">
      <c r="E18"/>
      <c r="F18" s="215"/>
      <c r="H18"/>
      <c r="I18" s="220"/>
      <c r="J18" s="220"/>
      <c r="K18" s="219"/>
      <c r="L18" s="220"/>
      <c r="M18" s="220"/>
      <c r="U18" s="241" t="s">
        <v>431</v>
      </c>
      <c r="Y18" s="241" t="s">
        <v>444</v>
      </c>
      <c r="AI18" s="214" t="s">
        <v>489</v>
      </c>
    </row>
    <row r="19" spans="5:35" x14ac:dyDescent="0.25">
      <c r="E19"/>
      <c r="F19" s="215"/>
      <c r="H19"/>
      <c r="I19" s="220"/>
      <c r="J19" s="220"/>
      <c r="K19" s="219"/>
      <c r="L19" s="220"/>
      <c r="M19" s="220"/>
      <c r="U19" s="240" t="s">
        <v>443</v>
      </c>
      <c r="AI19" s="214" t="s">
        <v>489</v>
      </c>
    </row>
    <row r="20" spans="5:35" x14ac:dyDescent="0.25">
      <c r="E20"/>
      <c r="F20" s="215"/>
      <c r="H20"/>
      <c r="I20" s="220"/>
      <c r="J20" s="220"/>
      <c r="K20" s="219"/>
      <c r="L20" s="220"/>
      <c r="M20" s="220"/>
      <c r="AC20" s="226"/>
      <c r="AI20" s="214" t="s">
        <v>489</v>
      </c>
    </row>
    <row r="21" spans="5:35" x14ac:dyDescent="0.25">
      <c r="E21"/>
      <c r="F21" s="215"/>
      <c r="H21"/>
      <c r="I21" s="220"/>
      <c r="J21" s="220"/>
      <c r="K21" s="219"/>
      <c r="L21" s="220"/>
      <c r="M21" s="220"/>
      <c r="U21" s="231"/>
      <c r="AI21" s="214" t="s">
        <v>489</v>
      </c>
    </row>
    <row r="22" spans="5:35" x14ac:dyDescent="0.25">
      <c r="E22"/>
      <c r="F22" s="215"/>
      <c r="H22"/>
      <c r="I22" s="220"/>
      <c r="J22" s="220"/>
      <c r="K22" s="219"/>
      <c r="L22" s="220"/>
      <c r="M22" s="220"/>
      <c r="U22" s="239"/>
      <c r="AI22" s="214" t="s">
        <v>489</v>
      </c>
    </row>
    <row r="23" spans="5:35" x14ac:dyDescent="0.25">
      <c r="E23"/>
      <c r="F23" s="215"/>
      <c r="H23"/>
      <c r="I23" s="220"/>
      <c r="J23" s="220"/>
      <c r="K23" s="219"/>
      <c r="L23" s="220"/>
      <c r="M23" s="220"/>
      <c r="U23" s="241"/>
      <c r="AI23" s="214" t="s">
        <v>489</v>
      </c>
    </row>
    <row r="24" spans="5:35" x14ac:dyDescent="0.25">
      <c r="E24"/>
      <c r="F24" s="215"/>
      <c r="H24"/>
      <c r="I24" s="220"/>
      <c r="J24" s="220"/>
      <c r="K24" s="219"/>
      <c r="L24" s="220"/>
      <c r="M24" s="220"/>
      <c r="U24" s="242"/>
      <c r="AI24" s="214" t="s">
        <v>489</v>
      </c>
    </row>
    <row r="25" spans="5:35" x14ac:dyDescent="0.25">
      <c r="E25"/>
      <c r="F25" s="215"/>
      <c r="H25"/>
      <c r="I25" s="220"/>
      <c r="J25" s="220"/>
      <c r="K25" s="219"/>
      <c r="L25" s="220"/>
      <c r="M25" s="220"/>
      <c r="AI25" s="214" t="s">
        <v>489</v>
      </c>
    </row>
    <row r="26" spans="5:35" x14ac:dyDescent="0.25">
      <c r="E26"/>
      <c r="F26" s="215"/>
      <c r="H26"/>
      <c r="I26" s="220"/>
      <c r="J26" s="220"/>
      <c r="K26" s="219"/>
      <c r="L26" s="220"/>
      <c r="M26" s="220"/>
      <c r="AI26" s="214" t="s">
        <v>489</v>
      </c>
    </row>
    <row r="27" spans="5:35" x14ac:dyDescent="0.25">
      <c r="E27"/>
      <c r="F27" s="215"/>
      <c r="H27"/>
      <c r="I27" s="220"/>
      <c r="J27" s="220"/>
      <c r="K27" s="219"/>
      <c r="L27" s="220"/>
      <c r="M27" s="220"/>
      <c r="AI27" s="214" t="s">
        <v>489</v>
      </c>
    </row>
    <row r="28" spans="5:35" x14ac:dyDescent="0.25">
      <c r="E28"/>
      <c r="F28" s="215"/>
      <c r="H28"/>
      <c r="I28" s="220"/>
      <c r="J28" s="220"/>
      <c r="K28" s="219"/>
      <c r="L28" s="220"/>
      <c r="M28" s="220"/>
      <c r="AI28" s="214" t="s">
        <v>489</v>
      </c>
    </row>
    <row r="29" spans="5:35" x14ac:dyDescent="0.25">
      <c r="E29"/>
      <c r="F29" s="215"/>
      <c r="H29"/>
      <c r="I29" s="220"/>
      <c r="J29" s="220"/>
      <c r="K29" s="219"/>
      <c r="L29" s="220"/>
      <c r="M29" s="220"/>
      <c r="AI29" s="214" t="s">
        <v>489</v>
      </c>
    </row>
    <row r="30" spans="5:35" x14ac:dyDescent="0.25">
      <c r="E30"/>
      <c r="F30" s="215"/>
      <c r="H30"/>
      <c r="I30" s="220"/>
      <c r="J30" s="220"/>
      <c r="K30" s="219"/>
      <c r="L30" s="220"/>
      <c r="M30" s="220"/>
      <c r="AI30" s="214" t="s">
        <v>489</v>
      </c>
    </row>
    <row r="31" spans="5:35" x14ac:dyDescent="0.25">
      <c r="E31"/>
      <c r="F31" s="215"/>
      <c r="H31"/>
      <c r="I31" s="220"/>
      <c r="J31" s="220"/>
      <c r="K31" s="219"/>
      <c r="L31" s="220"/>
      <c r="M31" s="220"/>
      <c r="AI31" s="214" t="s">
        <v>489</v>
      </c>
    </row>
    <row r="32" spans="5:35" x14ac:dyDescent="0.25">
      <c r="E32"/>
      <c r="F32" s="215"/>
      <c r="H32"/>
      <c r="I32" s="220"/>
      <c r="J32" s="220"/>
      <c r="K32" s="219"/>
      <c r="L32" s="220"/>
      <c r="M32" s="220"/>
      <c r="AI32" s="214" t="s">
        <v>489</v>
      </c>
    </row>
    <row r="33" spans="5:36" x14ac:dyDescent="0.25">
      <c r="E33"/>
      <c r="F33" s="215"/>
      <c r="H33"/>
      <c r="I33" s="220"/>
      <c r="J33" s="220"/>
      <c r="K33" s="219"/>
      <c r="L33" s="220"/>
      <c r="M33" s="220"/>
      <c r="AI33" s="214" t="s">
        <v>489</v>
      </c>
    </row>
    <row r="34" spans="5:36" x14ac:dyDescent="0.25">
      <c r="E34"/>
      <c r="F34" s="215"/>
      <c r="H34"/>
      <c r="I34" s="220"/>
      <c r="J34" s="220"/>
      <c r="K34" s="219"/>
      <c r="L34" s="220"/>
      <c r="M34" s="220"/>
      <c r="AI34" s="214" t="s">
        <v>489</v>
      </c>
    </row>
    <row r="35" spans="5:36" x14ac:dyDescent="0.25">
      <c r="E35"/>
      <c r="F35" s="215"/>
      <c r="H35"/>
      <c r="I35" s="220"/>
      <c r="J35" s="220"/>
      <c r="K35" s="219"/>
      <c r="L35" s="220"/>
      <c r="M35" s="220"/>
      <c r="AI35" s="214" t="s">
        <v>489</v>
      </c>
    </row>
    <row r="36" spans="5:36" x14ac:dyDescent="0.25">
      <c r="E36"/>
      <c r="F36" s="215"/>
      <c r="H36"/>
      <c r="I36" s="220"/>
      <c r="J36" s="220"/>
      <c r="K36" s="219"/>
      <c r="L36" s="220"/>
      <c r="M36" s="220"/>
      <c r="AI36" s="214" t="s">
        <v>489</v>
      </c>
      <c r="AJ36" s="94"/>
    </row>
    <row r="37" spans="5:36" x14ac:dyDescent="0.25">
      <c r="E37"/>
      <c r="F37" s="215"/>
      <c r="H37"/>
      <c r="I37" s="220"/>
      <c r="J37" s="220"/>
      <c r="K37" s="219"/>
      <c r="L37" s="220"/>
      <c r="M37" s="220"/>
      <c r="AI37" s="214" t="s">
        <v>489</v>
      </c>
    </row>
    <row r="38" spans="5:36" x14ac:dyDescent="0.25">
      <c r="E38"/>
      <c r="F38" s="215"/>
      <c r="H38"/>
      <c r="I38" s="220"/>
      <c r="J38" s="220"/>
      <c r="K38" s="219"/>
      <c r="L38" s="220"/>
      <c r="M38" s="220"/>
      <c r="AI38" s="214" t="s">
        <v>489</v>
      </c>
    </row>
    <row r="39" spans="5:36" x14ac:dyDescent="0.25">
      <c r="E39"/>
      <c r="F39" s="215"/>
      <c r="H39"/>
      <c r="I39" s="220"/>
      <c r="J39" s="220"/>
      <c r="K39" s="219"/>
      <c r="L39" s="220"/>
      <c r="M39" s="220"/>
      <c r="AI39" s="214" t="s">
        <v>489</v>
      </c>
    </row>
    <row r="40" spans="5:36" x14ac:dyDescent="0.25">
      <c r="E40"/>
      <c r="F40" s="215"/>
      <c r="H40"/>
      <c r="I40" s="220"/>
      <c r="J40" s="220"/>
      <c r="K40" s="219"/>
      <c r="L40" s="220"/>
      <c r="M40" s="220"/>
      <c r="AI40" s="214" t="s">
        <v>489</v>
      </c>
    </row>
    <row r="41" spans="5:36" x14ac:dyDescent="0.25">
      <c r="E41"/>
      <c r="F41" s="215"/>
      <c r="H41"/>
      <c r="I41" s="220"/>
      <c r="J41" s="220"/>
      <c r="K41" s="219"/>
      <c r="L41" s="220"/>
      <c r="M41" s="220"/>
      <c r="AI41" s="214" t="s">
        <v>489</v>
      </c>
    </row>
    <row r="42" spans="5:36" x14ac:dyDescent="0.25">
      <c r="E42"/>
      <c r="F42" s="215"/>
      <c r="H42"/>
      <c r="I42" s="220"/>
      <c r="J42" s="220"/>
      <c r="K42" s="219"/>
      <c r="L42" s="220"/>
      <c r="M42" s="220"/>
      <c r="AI42" s="214" t="s">
        <v>489</v>
      </c>
    </row>
    <row r="43" spans="5:36" x14ac:dyDescent="0.25">
      <c r="E43"/>
      <c r="F43" s="215"/>
      <c r="H43"/>
      <c r="I43" s="220"/>
      <c r="J43" s="220"/>
      <c r="K43" s="219"/>
      <c r="L43" s="220"/>
      <c r="M43" s="220"/>
      <c r="AI43" s="214" t="s">
        <v>489</v>
      </c>
    </row>
    <row r="44" spans="5:36" x14ac:dyDescent="0.25">
      <c r="E44"/>
      <c r="F44" s="215"/>
      <c r="H44"/>
      <c r="I44" s="220"/>
      <c r="J44" s="220"/>
      <c r="K44" s="219"/>
      <c r="L44" s="220"/>
      <c r="M44" s="220"/>
      <c r="AI44" s="214" t="s">
        <v>489</v>
      </c>
    </row>
    <row r="45" spans="5:36" x14ac:dyDescent="0.25">
      <c r="E45"/>
      <c r="F45" s="215"/>
      <c r="H45"/>
      <c r="I45" s="220"/>
      <c r="J45" s="220"/>
      <c r="K45" s="219"/>
      <c r="L45" s="220"/>
      <c r="M45" s="220"/>
      <c r="AI45" s="214" t="s">
        <v>489</v>
      </c>
    </row>
    <row r="46" spans="5:36" x14ac:dyDescent="0.25">
      <c r="E46"/>
      <c r="F46" s="215"/>
      <c r="H46"/>
      <c r="I46" s="220"/>
      <c r="J46" s="220"/>
      <c r="K46" s="219"/>
      <c r="L46" s="220"/>
      <c r="M46" s="220"/>
      <c r="AI46" s="214" t="s">
        <v>489</v>
      </c>
    </row>
    <row r="47" spans="5:36" x14ac:dyDescent="0.25">
      <c r="E47"/>
      <c r="F47" s="215"/>
      <c r="H47"/>
      <c r="I47" s="220"/>
      <c r="J47" s="220"/>
      <c r="K47" s="219"/>
      <c r="L47" s="220"/>
      <c r="M47" s="220"/>
      <c r="AI47" s="214" t="s">
        <v>489</v>
      </c>
    </row>
    <row r="48" spans="5:36" x14ac:dyDescent="0.25">
      <c r="E48"/>
      <c r="F48" s="215"/>
      <c r="H48"/>
      <c r="I48" s="220"/>
      <c r="J48" s="220"/>
      <c r="K48" s="219"/>
      <c r="L48" s="220"/>
      <c r="M48" s="220"/>
      <c r="AI48" s="214" t="s">
        <v>489</v>
      </c>
    </row>
    <row r="49" spans="5:35" x14ac:dyDescent="0.25">
      <c r="E49"/>
      <c r="F49" s="215"/>
      <c r="H49"/>
      <c r="I49" s="220"/>
      <c r="J49" s="220"/>
      <c r="K49" s="219"/>
      <c r="L49" s="220"/>
      <c r="M49" s="220"/>
      <c r="AI49" s="214" t="s">
        <v>489</v>
      </c>
    </row>
    <row r="50" spans="5:35" x14ac:dyDescent="0.25">
      <c r="E50"/>
      <c r="F50" s="215"/>
      <c r="H50"/>
      <c r="I50" s="220"/>
      <c r="J50" s="220"/>
      <c r="K50" s="219"/>
      <c r="L50" s="220"/>
      <c r="M50" s="220"/>
      <c r="AI50" s="214" t="s">
        <v>489</v>
      </c>
    </row>
    <row r="51" spans="5:35" x14ac:dyDescent="0.25">
      <c r="E51"/>
      <c r="F51" s="215"/>
      <c r="H51"/>
      <c r="I51" s="220"/>
      <c r="J51" s="220"/>
      <c r="K51" s="219"/>
      <c r="L51" s="220"/>
      <c r="M51" s="220"/>
      <c r="AI51" s="214" t="s">
        <v>489</v>
      </c>
    </row>
    <row r="52" spans="5:35" x14ac:dyDescent="0.25">
      <c r="E52"/>
      <c r="F52" s="215"/>
      <c r="H52"/>
      <c r="I52" s="220"/>
      <c r="J52" s="220"/>
      <c r="K52" s="219"/>
      <c r="L52" s="220"/>
      <c r="M52" s="220"/>
      <c r="AI52" s="214" t="s">
        <v>489</v>
      </c>
    </row>
    <row r="53" spans="5:35" x14ac:dyDescent="0.25">
      <c r="E53"/>
      <c r="F53" s="215"/>
      <c r="H53"/>
      <c r="I53" s="220"/>
      <c r="J53" s="220"/>
      <c r="K53" s="219"/>
      <c r="L53" s="220"/>
      <c r="M53" s="220"/>
      <c r="AI53" s="214" t="s">
        <v>489</v>
      </c>
    </row>
    <row r="54" spans="5:35" x14ac:dyDescent="0.25">
      <c r="E54"/>
      <c r="F54" s="215"/>
      <c r="H54"/>
      <c r="I54" s="220"/>
      <c r="J54" s="220"/>
      <c r="K54" s="219"/>
      <c r="L54" s="220"/>
      <c r="M54" s="220"/>
      <c r="AI54" s="214" t="s">
        <v>489</v>
      </c>
    </row>
    <row r="55" spans="5:35" x14ac:dyDescent="0.25">
      <c r="E55"/>
      <c r="F55" s="215"/>
      <c r="H55"/>
      <c r="I55" s="220"/>
      <c r="J55" s="220"/>
      <c r="K55" s="219"/>
      <c r="L55" s="220"/>
      <c r="M55" s="220"/>
      <c r="AI55" s="214" t="s">
        <v>489</v>
      </c>
    </row>
    <row r="56" spans="5:35" x14ac:dyDescent="0.25">
      <c r="E56"/>
      <c r="F56" s="215"/>
      <c r="H56"/>
      <c r="I56" s="220"/>
      <c r="J56" s="220"/>
      <c r="K56" s="219"/>
      <c r="L56" s="220"/>
      <c r="M56" s="220"/>
      <c r="AI56" s="214" t="s">
        <v>489</v>
      </c>
    </row>
    <row r="57" spans="5:35" x14ac:dyDescent="0.25">
      <c r="E57"/>
      <c r="F57" s="215"/>
      <c r="H57"/>
      <c r="I57" s="220"/>
      <c r="J57" s="220"/>
      <c r="K57" s="219"/>
      <c r="L57" s="220"/>
      <c r="M57" s="220"/>
      <c r="AI57" s="214" t="s">
        <v>489</v>
      </c>
    </row>
    <row r="58" spans="5:35" x14ac:dyDescent="0.25">
      <c r="E58"/>
      <c r="F58" s="215"/>
      <c r="H58"/>
      <c r="I58" s="220"/>
      <c r="J58" s="220"/>
      <c r="K58" s="219"/>
      <c r="L58" s="220"/>
      <c r="M58" s="220"/>
      <c r="AI58" s="214" t="s">
        <v>489</v>
      </c>
    </row>
    <row r="59" spans="5:35" x14ac:dyDescent="0.25">
      <c r="E59"/>
      <c r="F59" s="215"/>
      <c r="H59"/>
      <c r="I59" s="220"/>
      <c r="J59" s="220"/>
      <c r="K59" s="219"/>
      <c r="L59" s="220"/>
      <c r="M59" s="220"/>
      <c r="AI59" s="214" t="s">
        <v>489</v>
      </c>
    </row>
    <row r="60" spans="5:35" x14ac:dyDescent="0.25">
      <c r="E60"/>
      <c r="F60" s="215"/>
      <c r="H60"/>
      <c r="I60" s="220"/>
      <c r="J60" s="220"/>
      <c r="K60" s="219"/>
      <c r="L60" s="220"/>
      <c r="M60" s="220"/>
      <c r="AI60" s="214" t="s">
        <v>489</v>
      </c>
    </row>
    <row r="61" spans="5:35" x14ac:dyDescent="0.25">
      <c r="E61"/>
      <c r="F61" s="215"/>
      <c r="H61"/>
      <c r="I61" s="220"/>
      <c r="J61" s="220"/>
      <c r="K61" s="219"/>
      <c r="L61" s="220"/>
      <c r="M61" s="220"/>
      <c r="AI61" s="214" t="s">
        <v>489</v>
      </c>
    </row>
    <row r="62" spans="5:35" x14ac:dyDescent="0.25">
      <c r="E62"/>
      <c r="F62" s="215"/>
      <c r="H62"/>
      <c r="I62" s="220"/>
      <c r="J62" s="220"/>
      <c r="K62" s="219"/>
      <c r="L62" s="220"/>
      <c r="M62" s="220"/>
      <c r="AI62" s="214" t="s">
        <v>489</v>
      </c>
    </row>
    <row r="63" spans="5:35" x14ac:dyDescent="0.25">
      <c r="E63"/>
      <c r="F63" s="215"/>
      <c r="H63"/>
      <c r="I63" s="220"/>
      <c r="J63" s="220"/>
      <c r="K63" s="219"/>
      <c r="L63" s="220"/>
      <c r="M63" s="220"/>
      <c r="AI63" s="214" t="s">
        <v>489</v>
      </c>
    </row>
    <row r="64" spans="5:35" x14ac:dyDescent="0.25">
      <c r="E64"/>
      <c r="F64" s="215"/>
      <c r="H64"/>
      <c r="I64" s="220"/>
      <c r="J64" s="220"/>
      <c r="K64" s="219"/>
      <c r="L64" s="220"/>
      <c r="M64" s="220"/>
      <c r="AI64" s="214" t="s">
        <v>489</v>
      </c>
    </row>
    <row r="65" spans="5:35" x14ac:dyDescent="0.25">
      <c r="E65"/>
      <c r="F65" s="215"/>
      <c r="H65"/>
      <c r="I65" s="220"/>
      <c r="J65" s="220"/>
      <c r="K65" s="219"/>
      <c r="L65" s="220"/>
      <c r="M65" s="220"/>
      <c r="AI65" s="214" t="s">
        <v>489</v>
      </c>
    </row>
    <row r="66" spans="5:35" x14ac:dyDescent="0.25">
      <c r="E66"/>
      <c r="F66" s="215"/>
      <c r="H66"/>
      <c r="I66" s="220"/>
      <c r="J66" s="220"/>
      <c r="K66" s="219"/>
      <c r="L66" s="220"/>
      <c r="M66" s="220"/>
      <c r="AI66" s="214" t="s">
        <v>489</v>
      </c>
    </row>
    <row r="67" spans="5:35" x14ac:dyDescent="0.25">
      <c r="E67"/>
      <c r="F67" s="215"/>
      <c r="H67"/>
      <c r="I67" s="220"/>
      <c r="J67" s="220"/>
      <c r="K67" s="219"/>
      <c r="L67" s="220"/>
      <c r="M67" s="220"/>
      <c r="AI67" s="214" t="s">
        <v>489</v>
      </c>
    </row>
    <row r="68" spans="5:35" x14ac:dyDescent="0.25">
      <c r="E68"/>
      <c r="F68" s="215"/>
      <c r="H68"/>
      <c r="I68" s="220"/>
      <c r="J68" s="220"/>
      <c r="K68" s="219"/>
      <c r="L68" s="220"/>
      <c r="M68" s="220"/>
      <c r="AI68" s="214" t="s">
        <v>489</v>
      </c>
    </row>
    <row r="69" spans="5:35" x14ac:dyDescent="0.25">
      <c r="E69"/>
      <c r="F69" s="215"/>
      <c r="H69"/>
      <c r="I69" s="220"/>
      <c r="J69" s="220"/>
      <c r="K69" s="219"/>
      <c r="L69" s="220"/>
      <c r="M69" s="220"/>
      <c r="AI69" s="214" t="s">
        <v>489</v>
      </c>
    </row>
    <row r="70" spans="5:35" x14ac:dyDescent="0.25">
      <c r="E70"/>
      <c r="F70" s="215"/>
      <c r="H70"/>
      <c r="I70" s="220"/>
      <c r="J70" s="220"/>
      <c r="K70" s="219"/>
      <c r="L70" s="220"/>
      <c r="M70" s="220"/>
      <c r="AI70" s="214" t="s">
        <v>489</v>
      </c>
    </row>
    <row r="71" spans="5:35" x14ac:dyDescent="0.25">
      <c r="E71"/>
      <c r="F71" s="215"/>
      <c r="H71"/>
      <c r="I71" s="220"/>
      <c r="J71" s="220"/>
      <c r="K71" s="219"/>
      <c r="L71" s="220"/>
      <c r="M71" s="220"/>
      <c r="AI71" s="214" t="s">
        <v>489</v>
      </c>
    </row>
    <row r="72" spans="5:35" x14ac:dyDescent="0.25">
      <c r="E72"/>
      <c r="F72" s="215"/>
      <c r="H72"/>
      <c r="I72" s="220"/>
      <c r="J72" s="220"/>
      <c r="K72" s="219"/>
      <c r="L72" s="220"/>
      <c r="M72" s="220"/>
      <c r="AI72" s="214" t="s">
        <v>489</v>
      </c>
    </row>
    <row r="73" spans="5:35" x14ac:dyDescent="0.25">
      <c r="E73"/>
      <c r="F73" s="215"/>
      <c r="H73"/>
      <c r="I73" s="220"/>
      <c r="J73" s="220"/>
      <c r="K73" s="219"/>
      <c r="L73" s="220"/>
      <c r="M73" s="220"/>
      <c r="AI73" s="214" t="s">
        <v>489</v>
      </c>
    </row>
    <row r="74" spans="5:35" x14ac:dyDescent="0.25">
      <c r="E74"/>
      <c r="F74" s="215"/>
      <c r="H74"/>
      <c r="I74" s="220"/>
      <c r="J74" s="220"/>
      <c r="K74" s="219"/>
      <c r="L74" s="220"/>
      <c r="M74" s="220"/>
      <c r="AI74" s="214" t="s">
        <v>489</v>
      </c>
    </row>
    <row r="75" spans="5:35" x14ac:dyDescent="0.25">
      <c r="E75"/>
      <c r="F75" s="215"/>
      <c r="H75"/>
      <c r="I75" s="220"/>
      <c r="J75" s="220"/>
      <c r="K75" s="219"/>
      <c r="L75" s="220"/>
      <c r="M75" s="220"/>
      <c r="AI75" s="214" t="s">
        <v>489</v>
      </c>
    </row>
    <row r="76" spans="5:35" x14ac:dyDescent="0.25">
      <c r="E76"/>
      <c r="F76" s="215"/>
      <c r="H76"/>
      <c r="I76" s="220"/>
      <c r="J76" s="220"/>
      <c r="K76" s="219"/>
      <c r="L76" s="220"/>
      <c r="M76" s="220"/>
      <c r="AI76" s="214" t="s">
        <v>489</v>
      </c>
    </row>
    <row r="77" spans="5:35" x14ac:dyDescent="0.25">
      <c r="E77"/>
      <c r="F77" s="215"/>
      <c r="H77"/>
      <c r="I77" s="220"/>
      <c r="J77" s="220"/>
      <c r="K77" s="219"/>
      <c r="L77" s="220"/>
      <c r="M77" s="220"/>
      <c r="AI77" s="214" t="s">
        <v>489</v>
      </c>
    </row>
    <row r="78" spans="5:35" x14ac:dyDescent="0.25">
      <c r="E78"/>
      <c r="F78" s="215"/>
      <c r="H78"/>
      <c r="I78" s="220"/>
      <c r="J78" s="220"/>
      <c r="K78" s="219"/>
      <c r="L78" s="220"/>
      <c r="M78" s="220"/>
      <c r="AI78" s="214" t="s">
        <v>489</v>
      </c>
    </row>
    <row r="79" spans="5:35" x14ac:dyDescent="0.25">
      <c r="E79"/>
      <c r="F79" s="215"/>
      <c r="H79"/>
      <c r="I79" s="220"/>
      <c r="J79" s="220"/>
      <c r="K79" s="219"/>
      <c r="L79" s="220"/>
      <c r="M79" s="220"/>
      <c r="AI79" s="214" t="s">
        <v>489</v>
      </c>
    </row>
    <row r="80" spans="5:35" x14ac:dyDescent="0.25">
      <c r="E80"/>
      <c r="F80" s="215"/>
      <c r="H80"/>
      <c r="I80" s="220"/>
      <c r="J80" s="220"/>
      <c r="K80" s="219"/>
      <c r="L80" s="220"/>
      <c r="M80" s="220"/>
      <c r="AI80" s="214" t="s">
        <v>489</v>
      </c>
    </row>
    <row r="81" spans="5:35" x14ac:dyDescent="0.25">
      <c r="E81"/>
      <c r="F81" s="215"/>
      <c r="H81"/>
      <c r="I81" s="220"/>
      <c r="J81" s="220"/>
      <c r="K81" s="219"/>
      <c r="L81" s="220"/>
      <c r="M81" s="220"/>
      <c r="AI81" s="214" t="s">
        <v>489</v>
      </c>
    </row>
    <row r="82" spans="5:35" x14ac:dyDescent="0.25">
      <c r="E82"/>
      <c r="F82" s="215"/>
      <c r="H82"/>
      <c r="I82" s="220"/>
      <c r="J82" s="220"/>
      <c r="K82" s="219"/>
      <c r="L82" s="220"/>
      <c r="M82" s="220"/>
      <c r="AI82" s="214" t="s">
        <v>489</v>
      </c>
    </row>
    <row r="83" spans="5:35" x14ac:dyDescent="0.25">
      <c r="E83"/>
      <c r="F83" s="215"/>
      <c r="H83"/>
      <c r="I83" s="220"/>
      <c r="J83" s="220"/>
      <c r="K83" s="219"/>
      <c r="L83" s="220"/>
      <c r="M83" s="220"/>
      <c r="AI83" s="214" t="s">
        <v>489</v>
      </c>
    </row>
    <row r="84" spans="5:35" x14ac:dyDescent="0.25">
      <c r="E84"/>
      <c r="F84" s="215"/>
      <c r="H84"/>
      <c r="I84" s="220"/>
      <c r="J84" s="220"/>
      <c r="K84" s="219"/>
      <c r="L84" s="220"/>
      <c r="M84" s="220"/>
      <c r="AI84" s="214" t="s">
        <v>489</v>
      </c>
    </row>
    <row r="85" spans="5:35" x14ac:dyDescent="0.25">
      <c r="E85"/>
      <c r="F85" s="215"/>
      <c r="H85"/>
      <c r="I85" s="220"/>
      <c r="J85" s="220"/>
      <c r="K85" s="219"/>
      <c r="L85" s="220"/>
      <c r="M85" s="220"/>
      <c r="AI85" s="214" t="s">
        <v>489</v>
      </c>
    </row>
    <row r="86" spans="5:35" x14ac:dyDescent="0.25">
      <c r="E86"/>
      <c r="F86" s="215"/>
      <c r="H86"/>
      <c r="I86" s="220"/>
      <c r="J86" s="220"/>
      <c r="K86" s="219"/>
      <c r="L86" s="220"/>
      <c r="M86" s="220"/>
      <c r="AI86" s="214" t="s">
        <v>489</v>
      </c>
    </row>
    <row r="87" spans="5:35" x14ac:dyDescent="0.25">
      <c r="E87"/>
      <c r="F87" s="215"/>
      <c r="H87"/>
      <c r="I87" s="220"/>
      <c r="J87" s="220"/>
      <c r="K87" s="219"/>
      <c r="L87" s="220"/>
      <c r="M87" s="220"/>
      <c r="AI87" s="214" t="s">
        <v>489</v>
      </c>
    </row>
    <row r="88" spans="5:35" x14ac:dyDescent="0.25">
      <c r="E88"/>
      <c r="F88" s="215"/>
      <c r="H88"/>
      <c r="I88" s="220"/>
      <c r="J88" s="220"/>
      <c r="K88" s="219"/>
      <c r="L88" s="220"/>
      <c r="M88" s="220"/>
      <c r="AI88" s="214" t="s">
        <v>489</v>
      </c>
    </row>
    <row r="89" spans="5:35" x14ac:dyDescent="0.25">
      <c r="E89"/>
      <c r="F89" s="215"/>
      <c r="H89"/>
      <c r="I89" s="220"/>
      <c r="J89" s="220"/>
      <c r="K89" s="219"/>
      <c r="L89" s="220"/>
      <c r="M89" s="220"/>
      <c r="AI89" s="214" t="s">
        <v>489</v>
      </c>
    </row>
    <row r="90" spans="5:35" x14ac:dyDescent="0.25">
      <c r="E90"/>
      <c r="F90" s="215"/>
      <c r="H90"/>
      <c r="I90" s="220"/>
      <c r="J90" s="220"/>
      <c r="K90" s="219"/>
      <c r="L90" s="220"/>
      <c r="M90" s="220"/>
      <c r="AI90" s="214" t="s">
        <v>489</v>
      </c>
    </row>
    <row r="91" spans="5:35" x14ac:dyDescent="0.25">
      <c r="E91"/>
      <c r="F91" s="215"/>
      <c r="H91"/>
      <c r="I91" s="220"/>
      <c r="J91" s="220"/>
      <c r="K91" s="219"/>
      <c r="L91" s="220"/>
      <c r="M91" s="220"/>
      <c r="AI91" s="214" t="s">
        <v>489</v>
      </c>
    </row>
    <row r="92" spans="5:35" x14ac:dyDescent="0.25">
      <c r="E92"/>
      <c r="F92" s="215"/>
      <c r="H92"/>
      <c r="I92" s="220"/>
      <c r="J92" s="220"/>
      <c r="K92" s="219"/>
      <c r="L92" s="220"/>
      <c r="M92" s="220"/>
      <c r="AI92" s="214" t="s">
        <v>489</v>
      </c>
    </row>
    <row r="93" spans="5:35" x14ac:dyDescent="0.25">
      <c r="E93"/>
      <c r="F93" s="215"/>
      <c r="H93"/>
      <c r="I93" s="220"/>
      <c r="J93" s="220"/>
      <c r="K93" s="219"/>
      <c r="L93" s="220"/>
      <c r="M93" s="220"/>
      <c r="AI93" s="214" t="s">
        <v>489</v>
      </c>
    </row>
    <row r="94" spans="5:35" x14ac:dyDescent="0.25">
      <c r="E94"/>
      <c r="F94" s="215"/>
      <c r="H94"/>
      <c r="I94" s="220"/>
      <c r="J94" s="220"/>
      <c r="K94" s="219"/>
      <c r="L94" s="220"/>
      <c r="M94" s="220"/>
      <c r="AI94" s="214" t="s">
        <v>489</v>
      </c>
    </row>
    <row r="95" spans="5:35" x14ac:dyDescent="0.25">
      <c r="E95"/>
      <c r="F95" s="215"/>
      <c r="H95"/>
      <c r="I95" s="220"/>
      <c r="J95" s="220"/>
      <c r="K95" s="219"/>
      <c r="L95" s="220"/>
      <c r="M95" s="220"/>
      <c r="AI95" s="214" t="s">
        <v>489</v>
      </c>
    </row>
    <row r="96" spans="5:35" x14ac:dyDescent="0.25">
      <c r="E96"/>
      <c r="F96" s="215"/>
      <c r="H96"/>
      <c r="I96" s="220"/>
      <c r="J96" s="220"/>
      <c r="K96" s="219"/>
      <c r="L96" s="220"/>
      <c r="M96" s="220"/>
      <c r="AI96" s="214" t="s">
        <v>489</v>
      </c>
    </row>
    <row r="97" spans="5:35" x14ac:dyDescent="0.25">
      <c r="E97"/>
      <c r="F97" s="215"/>
      <c r="H97"/>
      <c r="I97" s="220"/>
      <c r="J97" s="220"/>
      <c r="K97" s="219"/>
      <c r="L97" s="220"/>
      <c r="M97" s="220"/>
      <c r="AI97" s="214" t="s">
        <v>489</v>
      </c>
    </row>
    <row r="98" spans="5:35" x14ac:dyDescent="0.25">
      <c r="E98"/>
      <c r="F98" s="215"/>
      <c r="H98"/>
      <c r="I98" s="220"/>
      <c r="J98" s="220"/>
      <c r="K98" s="219"/>
      <c r="L98" s="220"/>
      <c r="M98" s="220"/>
      <c r="AI98" s="214" t="s">
        <v>489</v>
      </c>
    </row>
    <row r="99" spans="5:35" x14ac:dyDescent="0.25">
      <c r="E99"/>
      <c r="F99" s="215"/>
      <c r="H99"/>
      <c r="I99" s="220"/>
      <c r="J99" s="220"/>
      <c r="K99" s="219"/>
      <c r="L99" s="220"/>
      <c r="M99" s="220"/>
      <c r="AI99" s="214" t="s">
        <v>489</v>
      </c>
    </row>
    <row r="100" spans="5:35" x14ac:dyDescent="0.25">
      <c r="E100"/>
      <c r="F100" s="215"/>
      <c r="H100"/>
      <c r="I100" s="220"/>
      <c r="J100" s="220"/>
      <c r="K100" s="219"/>
      <c r="L100" s="220"/>
      <c r="M100" s="220"/>
      <c r="AI100" s="214" t="s">
        <v>489</v>
      </c>
    </row>
    <row r="101" spans="5:35" x14ac:dyDescent="0.25">
      <c r="E101"/>
      <c r="F101" s="215"/>
      <c r="H101"/>
      <c r="I101" s="220"/>
      <c r="J101" s="220"/>
      <c r="K101" s="219"/>
      <c r="L101" s="220"/>
      <c r="M101" s="220"/>
      <c r="AI101" s="214" t="s">
        <v>489</v>
      </c>
    </row>
    <row r="102" spans="5:35" x14ac:dyDescent="0.25">
      <c r="E102"/>
      <c r="F102" s="215"/>
      <c r="H102"/>
      <c r="I102" s="220"/>
      <c r="J102" s="220"/>
      <c r="K102" s="219"/>
      <c r="L102" s="220"/>
      <c r="M102" s="220"/>
      <c r="AI102" s="214" t="s">
        <v>489</v>
      </c>
    </row>
    <row r="103" spans="5:35" x14ac:dyDescent="0.25">
      <c r="E103"/>
      <c r="F103" s="215"/>
      <c r="H103"/>
      <c r="I103" s="220"/>
      <c r="J103" s="220"/>
      <c r="K103" s="219"/>
      <c r="L103" s="220"/>
      <c r="M103" s="220"/>
      <c r="AI103" s="214" t="s">
        <v>489</v>
      </c>
    </row>
    <row r="104" spans="5:35" x14ac:dyDescent="0.25">
      <c r="E104"/>
      <c r="F104" s="215"/>
      <c r="H104"/>
      <c r="I104" s="220"/>
      <c r="J104" s="220"/>
      <c r="K104" s="219"/>
      <c r="L104" s="220"/>
      <c r="M104" s="220"/>
      <c r="AI104" s="214" t="s">
        <v>489</v>
      </c>
    </row>
    <row r="105" spans="5:35" x14ac:dyDescent="0.25">
      <c r="E105"/>
      <c r="F105" s="215"/>
      <c r="H105"/>
      <c r="I105" s="220"/>
      <c r="J105" s="220"/>
      <c r="K105" s="219"/>
      <c r="L105" s="220"/>
      <c r="M105" s="220"/>
      <c r="AI105" s="214" t="s">
        <v>489</v>
      </c>
    </row>
    <row r="106" spans="5:35" x14ac:dyDescent="0.25">
      <c r="E106"/>
      <c r="F106" s="215"/>
      <c r="H106"/>
      <c r="I106" s="220"/>
      <c r="J106" s="220"/>
      <c r="K106" s="219"/>
      <c r="L106" s="220"/>
      <c r="M106" s="220"/>
      <c r="AI106" s="214" t="s">
        <v>489</v>
      </c>
    </row>
    <row r="107" spans="5:35" x14ac:dyDescent="0.25">
      <c r="E107"/>
      <c r="F107" s="215"/>
      <c r="H107"/>
      <c r="I107" s="220"/>
      <c r="J107" s="220"/>
      <c r="K107" s="219"/>
      <c r="L107" s="220"/>
      <c r="M107" s="220"/>
      <c r="AI107" s="214" t="s">
        <v>489</v>
      </c>
    </row>
    <row r="108" spans="5:35" x14ac:dyDescent="0.25">
      <c r="E108"/>
      <c r="F108" s="215"/>
      <c r="H108"/>
      <c r="I108" s="220"/>
      <c r="J108" s="220"/>
      <c r="K108" s="219"/>
      <c r="L108" s="220"/>
      <c r="M108" s="220"/>
      <c r="AI108" s="214" t="s">
        <v>489</v>
      </c>
    </row>
    <row r="109" spans="5:35" x14ac:dyDescent="0.25">
      <c r="E109"/>
      <c r="F109" s="215"/>
      <c r="H109"/>
      <c r="I109" s="220"/>
      <c r="J109" s="220"/>
      <c r="K109" s="219"/>
      <c r="L109" s="220"/>
      <c r="M109" s="220"/>
      <c r="AI109" s="214" t="s">
        <v>489</v>
      </c>
    </row>
    <row r="110" spans="5:35" x14ac:dyDescent="0.25">
      <c r="E110"/>
      <c r="F110" s="215"/>
      <c r="H110"/>
      <c r="I110" s="220"/>
      <c r="J110" s="220"/>
      <c r="K110" s="219"/>
      <c r="L110" s="220"/>
      <c r="M110" s="220"/>
      <c r="AI110" s="214" t="s">
        <v>489</v>
      </c>
    </row>
    <row r="111" spans="5:35" x14ac:dyDescent="0.25">
      <c r="E111"/>
      <c r="F111" s="215"/>
      <c r="H111"/>
      <c r="I111" s="220"/>
      <c r="J111" s="220"/>
      <c r="K111" s="219"/>
      <c r="L111" s="220"/>
      <c r="M111" s="220"/>
      <c r="AI111" s="214" t="s">
        <v>489</v>
      </c>
    </row>
    <row r="112" spans="5:35" x14ac:dyDescent="0.25">
      <c r="E112"/>
      <c r="F112" s="215"/>
      <c r="H112"/>
      <c r="I112" s="220"/>
      <c r="J112" s="220"/>
      <c r="K112" s="219"/>
      <c r="L112" s="220"/>
      <c r="M112" s="220"/>
      <c r="AI112" s="214" t="s">
        <v>489</v>
      </c>
    </row>
    <row r="113" spans="5:35" x14ac:dyDescent="0.25">
      <c r="E113"/>
      <c r="F113" s="215"/>
      <c r="H113"/>
      <c r="I113" s="220"/>
      <c r="J113" s="220"/>
      <c r="K113" s="219"/>
      <c r="L113" s="220"/>
      <c r="M113" s="220"/>
      <c r="AI113" s="214" t="s">
        <v>489</v>
      </c>
    </row>
    <row r="114" spans="5:35" x14ac:dyDescent="0.25">
      <c r="E114"/>
      <c r="F114" s="215"/>
      <c r="H114"/>
      <c r="I114" s="220"/>
      <c r="J114" s="220"/>
      <c r="K114" s="219"/>
      <c r="L114" s="220"/>
      <c r="M114" s="220"/>
      <c r="AI114" s="214" t="s">
        <v>489</v>
      </c>
    </row>
    <row r="115" spans="5:35" x14ac:dyDescent="0.25">
      <c r="E115"/>
      <c r="F115" s="215"/>
      <c r="H115"/>
      <c r="I115" s="220"/>
      <c r="J115" s="220"/>
      <c r="K115" s="219"/>
      <c r="L115" s="220"/>
      <c r="M115" s="220"/>
      <c r="AI115" s="214" t="s">
        <v>489</v>
      </c>
    </row>
    <row r="116" spans="5:35" x14ac:dyDescent="0.25">
      <c r="E116"/>
      <c r="F116" s="215"/>
      <c r="H116"/>
      <c r="I116" s="220"/>
      <c r="J116" s="220"/>
      <c r="K116" s="219"/>
      <c r="L116" s="220"/>
      <c r="M116" s="220"/>
      <c r="AI116" s="214" t="s">
        <v>489</v>
      </c>
    </row>
    <row r="117" spans="5:35" x14ac:dyDescent="0.25">
      <c r="E117"/>
      <c r="F117" s="215"/>
      <c r="H117"/>
      <c r="I117" s="220"/>
      <c r="J117" s="220"/>
      <c r="K117" s="219"/>
      <c r="L117" s="220"/>
      <c r="M117" s="220"/>
      <c r="AI117" s="214" t="s">
        <v>489</v>
      </c>
    </row>
    <row r="118" spans="5:35" x14ac:dyDescent="0.25">
      <c r="E118"/>
      <c r="F118" s="215"/>
      <c r="H118"/>
      <c r="I118" s="220"/>
      <c r="J118" s="220"/>
      <c r="K118" s="219"/>
      <c r="L118" s="220"/>
      <c r="M118" s="220"/>
      <c r="AI118" s="214" t="s">
        <v>489</v>
      </c>
    </row>
    <row r="119" spans="5:35" x14ac:dyDescent="0.25">
      <c r="E119"/>
      <c r="F119" s="215"/>
      <c r="H119"/>
      <c r="I119" s="220"/>
      <c r="J119" s="220"/>
      <c r="K119" s="219"/>
      <c r="L119" s="220"/>
      <c r="M119" s="220"/>
      <c r="AI119" s="214" t="s">
        <v>489</v>
      </c>
    </row>
    <row r="120" spans="5:35" x14ac:dyDescent="0.25">
      <c r="E120"/>
      <c r="F120" s="215"/>
      <c r="H120"/>
      <c r="I120" s="220"/>
      <c r="J120" s="220"/>
      <c r="K120" s="219"/>
      <c r="L120" s="220"/>
      <c r="M120" s="220"/>
      <c r="AI120" s="214" t="s">
        <v>489</v>
      </c>
    </row>
    <row r="121" spans="5:35" x14ac:dyDescent="0.25">
      <c r="E121"/>
      <c r="F121" s="215"/>
      <c r="H121"/>
      <c r="I121" s="220"/>
      <c r="J121" s="220"/>
      <c r="K121" s="219"/>
      <c r="L121" s="220"/>
      <c r="M121" s="220"/>
      <c r="AI121" s="214" t="s">
        <v>489</v>
      </c>
    </row>
    <row r="122" spans="5:35" x14ac:dyDescent="0.25">
      <c r="E122"/>
      <c r="F122" s="215"/>
      <c r="H122"/>
      <c r="I122" s="220"/>
      <c r="J122" s="220"/>
      <c r="K122" s="219"/>
      <c r="L122" s="220"/>
      <c r="M122" s="220"/>
      <c r="AI122" s="214" t="s">
        <v>489</v>
      </c>
    </row>
    <row r="123" spans="5:35" x14ac:dyDescent="0.25">
      <c r="E123"/>
      <c r="F123" s="215"/>
      <c r="H123"/>
      <c r="I123" s="220"/>
      <c r="J123" s="220"/>
      <c r="K123" s="219"/>
      <c r="L123" s="220"/>
      <c r="M123" s="220"/>
      <c r="AI123" s="214" t="s">
        <v>489</v>
      </c>
    </row>
    <row r="124" spans="5:35" x14ac:dyDescent="0.25">
      <c r="E124"/>
      <c r="F124" s="215"/>
      <c r="H124"/>
      <c r="I124" s="220"/>
      <c r="J124" s="220"/>
      <c r="K124" s="219"/>
      <c r="L124" s="220"/>
      <c r="M124" s="220"/>
      <c r="AI124" s="214" t="s">
        <v>489</v>
      </c>
    </row>
    <row r="125" spans="5:35" x14ac:dyDescent="0.25">
      <c r="E125"/>
      <c r="F125" s="215"/>
      <c r="H125"/>
      <c r="I125" s="220"/>
      <c r="J125" s="220"/>
      <c r="K125" s="219"/>
      <c r="L125" s="220"/>
      <c r="M125" s="220"/>
      <c r="AI125" s="214" t="s">
        <v>489</v>
      </c>
    </row>
    <row r="126" spans="5:35" x14ac:dyDescent="0.25">
      <c r="E126"/>
      <c r="F126" s="215"/>
      <c r="H126"/>
      <c r="I126" s="220"/>
      <c r="J126" s="220"/>
      <c r="K126" s="219"/>
      <c r="L126" s="220"/>
      <c r="M126" s="220"/>
      <c r="AI126" s="214" t="s">
        <v>489</v>
      </c>
    </row>
    <row r="127" spans="5:35" x14ac:dyDescent="0.25">
      <c r="E127"/>
      <c r="F127" s="215"/>
      <c r="H127"/>
      <c r="I127" s="220"/>
      <c r="J127" s="220"/>
      <c r="K127" s="219"/>
      <c r="L127" s="220"/>
      <c r="M127" s="220"/>
      <c r="AI127" s="214" t="s">
        <v>489</v>
      </c>
    </row>
    <row r="128" spans="5:35" x14ac:dyDescent="0.25">
      <c r="E128"/>
      <c r="F128" s="215"/>
      <c r="H128"/>
      <c r="I128" s="220"/>
      <c r="J128" s="220"/>
      <c r="K128" s="219"/>
      <c r="L128" s="220"/>
      <c r="M128" s="220"/>
      <c r="AI128" s="214" t="s">
        <v>489</v>
      </c>
    </row>
    <row r="129" spans="5:35" x14ac:dyDescent="0.25">
      <c r="E129"/>
      <c r="F129" s="215"/>
      <c r="H129"/>
      <c r="I129" s="220"/>
      <c r="J129" s="220"/>
      <c r="K129" s="219"/>
      <c r="L129" s="220"/>
      <c r="M129" s="220"/>
      <c r="AI129" s="214" t="s">
        <v>489</v>
      </c>
    </row>
    <row r="130" spans="5:35" x14ac:dyDescent="0.25">
      <c r="E130"/>
      <c r="F130" s="215"/>
      <c r="H130"/>
      <c r="I130" s="220"/>
      <c r="J130" s="220"/>
      <c r="K130" s="219"/>
      <c r="L130" s="220"/>
      <c r="M130" s="220"/>
      <c r="AI130" s="214" t="s">
        <v>489</v>
      </c>
    </row>
    <row r="131" spans="5:35" x14ac:dyDescent="0.25">
      <c r="E131"/>
      <c r="F131" s="215"/>
      <c r="H131"/>
      <c r="I131" s="220"/>
      <c r="J131" s="220"/>
      <c r="K131" s="219"/>
      <c r="L131" s="220"/>
      <c r="M131" s="220"/>
      <c r="AI131" s="214" t="s">
        <v>489</v>
      </c>
    </row>
    <row r="132" spans="5:35" x14ac:dyDescent="0.25">
      <c r="E132"/>
      <c r="F132" s="215"/>
      <c r="H132"/>
      <c r="I132" s="220"/>
      <c r="J132" s="220"/>
      <c r="K132" s="219"/>
      <c r="L132" s="220"/>
      <c r="M132" s="220"/>
      <c r="AI132" s="214" t="s">
        <v>489</v>
      </c>
    </row>
    <row r="133" spans="5:35" x14ac:dyDescent="0.25">
      <c r="E133"/>
      <c r="F133" s="215"/>
      <c r="H133"/>
      <c r="I133" s="220"/>
      <c r="J133" s="220"/>
      <c r="K133" s="219"/>
      <c r="L133" s="220"/>
      <c r="M133" s="220"/>
      <c r="AI133" s="214" t="s">
        <v>489</v>
      </c>
    </row>
    <row r="134" spans="5:35" x14ac:dyDescent="0.25">
      <c r="E134"/>
      <c r="F134" s="215"/>
      <c r="H134"/>
      <c r="I134" s="220"/>
      <c r="J134" s="220"/>
      <c r="K134" s="219"/>
      <c r="L134" s="220"/>
      <c r="M134" s="220"/>
      <c r="AI134" s="214" t="s">
        <v>489</v>
      </c>
    </row>
    <row r="135" spans="5:35" x14ac:dyDescent="0.25">
      <c r="E135"/>
      <c r="F135" s="215"/>
      <c r="H135"/>
      <c r="I135" s="220"/>
      <c r="J135" s="220"/>
      <c r="K135" s="219"/>
      <c r="L135" s="220"/>
      <c r="M135" s="220"/>
      <c r="AI135" s="214" t="s">
        <v>489</v>
      </c>
    </row>
    <row r="136" spans="5:35" x14ac:dyDescent="0.25">
      <c r="E136"/>
      <c r="F136" s="215"/>
      <c r="H136"/>
      <c r="I136" s="220"/>
      <c r="J136" s="220"/>
      <c r="K136" s="219"/>
      <c r="L136" s="220"/>
      <c r="M136" s="220"/>
      <c r="AI136" s="214" t="s">
        <v>489</v>
      </c>
    </row>
    <row r="137" spans="5:35" x14ac:dyDescent="0.25">
      <c r="E137"/>
      <c r="F137" s="215"/>
      <c r="H137"/>
      <c r="I137" s="220"/>
      <c r="J137" s="220"/>
      <c r="K137" s="219"/>
      <c r="L137" s="220"/>
      <c r="M137" s="220"/>
      <c r="AI137" s="214" t="s">
        <v>489</v>
      </c>
    </row>
    <row r="138" spans="5:35" x14ac:dyDescent="0.25">
      <c r="E138"/>
      <c r="F138" s="215"/>
      <c r="H138"/>
      <c r="I138" s="220"/>
      <c r="J138" s="220"/>
      <c r="K138" s="219"/>
      <c r="L138" s="220"/>
      <c r="M138" s="220"/>
      <c r="AI138" s="214" t="s">
        <v>489</v>
      </c>
    </row>
    <row r="139" spans="5:35" x14ac:dyDescent="0.25">
      <c r="E139"/>
      <c r="F139" s="215"/>
      <c r="H139"/>
      <c r="I139" s="220"/>
      <c r="J139" s="220"/>
      <c r="K139" s="219"/>
      <c r="L139" s="220"/>
      <c r="M139" s="220"/>
      <c r="AI139" s="214" t="s">
        <v>489</v>
      </c>
    </row>
    <row r="140" spans="5:35" x14ac:dyDescent="0.25">
      <c r="E140"/>
      <c r="F140" s="215"/>
      <c r="H140"/>
      <c r="I140" s="220"/>
      <c r="J140" s="220"/>
      <c r="K140" s="219"/>
      <c r="L140" s="220"/>
      <c r="M140" s="220"/>
      <c r="AI140" s="214" t="s">
        <v>489</v>
      </c>
    </row>
    <row r="141" spans="5:35" x14ac:dyDescent="0.25">
      <c r="E141"/>
      <c r="F141" s="215"/>
      <c r="H141"/>
      <c r="I141" s="220"/>
      <c r="J141" s="220"/>
      <c r="K141" s="219"/>
      <c r="L141" s="220"/>
      <c r="M141" s="220"/>
      <c r="AI141" s="214" t="s">
        <v>489</v>
      </c>
    </row>
    <row r="142" spans="5:35" x14ac:dyDescent="0.25">
      <c r="E142"/>
      <c r="F142" s="215"/>
      <c r="H142"/>
      <c r="I142" s="220"/>
      <c r="J142" s="220"/>
      <c r="K142" s="219"/>
      <c r="L142" s="220"/>
      <c r="M142" s="220"/>
      <c r="AI142" s="214" t="s">
        <v>489</v>
      </c>
    </row>
    <row r="143" spans="5:35" x14ac:dyDescent="0.25">
      <c r="E143"/>
      <c r="F143" s="215"/>
      <c r="H143"/>
      <c r="I143" s="220"/>
      <c r="J143" s="220"/>
      <c r="K143" s="219"/>
      <c r="L143" s="220"/>
      <c r="M143" s="220"/>
      <c r="AI143" s="214" t="s">
        <v>489</v>
      </c>
    </row>
    <row r="144" spans="5:35" x14ac:dyDescent="0.25">
      <c r="E144"/>
      <c r="F144" s="215"/>
      <c r="H144"/>
      <c r="I144" s="220"/>
      <c r="J144" s="220"/>
      <c r="K144" s="219"/>
      <c r="L144" s="220"/>
      <c r="M144" s="220"/>
      <c r="AI144" s="214" t="s">
        <v>489</v>
      </c>
    </row>
    <row r="145" spans="5:35" x14ac:dyDescent="0.25">
      <c r="E145"/>
      <c r="F145" s="215"/>
      <c r="H145"/>
      <c r="I145" s="220"/>
      <c r="J145" s="220"/>
      <c r="K145" s="219"/>
      <c r="L145" s="220"/>
      <c r="M145" s="220"/>
      <c r="AI145" s="214" t="s">
        <v>489</v>
      </c>
    </row>
    <row r="146" spans="5:35" x14ac:dyDescent="0.25">
      <c r="E146"/>
      <c r="F146" s="215"/>
      <c r="H146"/>
      <c r="I146" s="220"/>
      <c r="J146" s="220"/>
      <c r="K146" s="219"/>
      <c r="L146" s="220"/>
      <c r="M146" s="220"/>
      <c r="AI146" s="214" t="s">
        <v>489</v>
      </c>
    </row>
    <row r="147" spans="5:35" x14ac:dyDescent="0.25">
      <c r="E147"/>
      <c r="F147" s="215"/>
      <c r="H147"/>
      <c r="I147" s="220"/>
      <c r="J147" s="220"/>
      <c r="K147" s="219"/>
      <c r="L147" s="220"/>
      <c r="M147" s="220"/>
      <c r="AI147" s="214" t="s">
        <v>489</v>
      </c>
    </row>
    <row r="148" spans="5:35" x14ac:dyDescent="0.25">
      <c r="E148"/>
      <c r="F148" s="215"/>
      <c r="H148"/>
      <c r="I148" s="220"/>
      <c r="J148" s="220"/>
      <c r="K148" s="219"/>
      <c r="L148" s="220"/>
      <c r="M148" s="220"/>
      <c r="AI148" s="214" t="s">
        <v>489</v>
      </c>
    </row>
    <row r="149" spans="5:35" x14ac:dyDescent="0.25">
      <c r="E149"/>
      <c r="F149" s="215"/>
      <c r="H149"/>
      <c r="I149" s="220"/>
      <c r="J149" s="220"/>
      <c r="K149" s="219"/>
      <c r="L149" s="220"/>
      <c r="M149" s="220"/>
      <c r="AI149" s="214" t="s">
        <v>489</v>
      </c>
    </row>
    <row r="150" spans="5:35" x14ac:dyDescent="0.25">
      <c r="E150"/>
      <c r="F150" s="215"/>
      <c r="H150"/>
      <c r="I150" s="220"/>
      <c r="J150" s="220"/>
      <c r="K150" s="219"/>
      <c r="L150" s="220"/>
      <c r="M150" s="220"/>
      <c r="AI150" s="214" t="s">
        <v>489</v>
      </c>
    </row>
    <row r="151" spans="5:35" x14ac:dyDescent="0.25">
      <c r="E151"/>
      <c r="F151" s="215"/>
      <c r="H151"/>
      <c r="I151" s="220"/>
      <c r="J151" s="220"/>
      <c r="K151" s="219"/>
      <c r="L151" s="220"/>
      <c r="M151" s="220"/>
      <c r="AI151" s="214" t="s">
        <v>489</v>
      </c>
    </row>
    <row r="152" spans="5:35" x14ac:dyDescent="0.25">
      <c r="E152"/>
      <c r="F152" s="215"/>
      <c r="H152"/>
      <c r="I152" s="220"/>
      <c r="J152" s="220"/>
      <c r="K152" s="219"/>
      <c r="L152" s="220"/>
      <c r="M152" s="220"/>
      <c r="AI152" s="214" t="s">
        <v>489</v>
      </c>
    </row>
    <row r="153" spans="5:35" x14ac:dyDescent="0.25">
      <c r="E153"/>
      <c r="F153" s="215"/>
      <c r="H153"/>
      <c r="I153" s="220"/>
      <c r="J153" s="220"/>
      <c r="K153" s="219"/>
      <c r="L153" s="220"/>
      <c r="M153" s="220"/>
      <c r="AI153" s="214" t="s">
        <v>489</v>
      </c>
    </row>
    <row r="154" spans="5:35" x14ac:dyDescent="0.25">
      <c r="E154"/>
      <c r="F154" s="215"/>
      <c r="H154"/>
      <c r="AI154" s="214" t="s">
        <v>489</v>
      </c>
    </row>
    <row r="155" spans="5:35" x14ac:dyDescent="0.25">
      <c r="E155"/>
      <c r="F155" s="215"/>
      <c r="H155"/>
      <c r="AI155" s="214" t="s">
        <v>489</v>
      </c>
    </row>
    <row r="156" spans="5:35" x14ac:dyDescent="0.25">
      <c r="E156"/>
      <c r="F156" s="215"/>
      <c r="H156"/>
      <c r="AI156" s="214" t="s">
        <v>489</v>
      </c>
    </row>
    <row r="157" spans="5:35" x14ac:dyDescent="0.25">
      <c r="E157"/>
      <c r="F157" s="215"/>
      <c r="H157"/>
      <c r="AI157" s="214" t="s">
        <v>489</v>
      </c>
    </row>
    <row r="158" spans="5:35" x14ac:dyDescent="0.25">
      <c r="E158"/>
      <c r="F158" s="215"/>
      <c r="H158"/>
      <c r="AI158" s="214" t="s">
        <v>489</v>
      </c>
    </row>
    <row r="159" spans="5:35" x14ac:dyDescent="0.25">
      <c r="E159"/>
      <c r="F159" s="215"/>
      <c r="H159"/>
      <c r="AI159" s="214" t="s">
        <v>489</v>
      </c>
    </row>
    <row r="160" spans="5:35" x14ac:dyDescent="0.25">
      <c r="E160"/>
      <c r="F160" s="215"/>
      <c r="H160"/>
      <c r="AI160" s="214" t="s">
        <v>489</v>
      </c>
    </row>
    <row r="161" spans="5:35" x14ac:dyDescent="0.25">
      <c r="E161"/>
      <c r="F161" s="215"/>
      <c r="H161"/>
      <c r="AI161" s="214" t="s">
        <v>489</v>
      </c>
    </row>
    <row r="162" spans="5:35" x14ac:dyDescent="0.25">
      <c r="E162"/>
      <c r="F162" s="215"/>
      <c r="H162"/>
      <c r="AI162" s="214" t="s">
        <v>489</v>
      </c>
    </row>
    <row r="163" spans="5:35" x14ac:dyDescent="0.25">
      <c r="E163"/>
      <c r="F163" s="215"/>
      <c r="H163"/>
      <c r="AI163" s="214" t="s">
        <v>489</v>
      </c>
    </row>
    <row r="164" spans="5:35" x14ac:dyDescent="0.25">
      <c r="E164"/>
      <c r="F164" s="215"/>
      <c r="H164"/>
      <c r="AI164" s="214" t="s">
        <v>489</v>
      </c>
    </row>
    <row r="165" spans="5:35" x14ac:dyDescent="0.25">
      <c r="E165"/>
      <c r="F165" s="215"/>
      <c r="H165"/>
      <c r="AI165" s="214" t="s">
        <v>489</v>
      </c>
    </row>
    <row r="166" spans="5:35" x14ac:dyDescent="0.25">
      <c r="E166"/>
      <c r="F166" s="215"/>
      <c r="H166"/>
      <c r="AI166" s="214" t="s">
        <v>489</v>
      </c>
    </row>
    <row r="167" spans="5:35" x14ac:dyDescent="0.25">
      <c r="E167"/>
      <c r="F167" s="215"/>
      <c r="H167"/>
      <c r="AI167" s="214" t="s">
        <v>489</v>
      </c>
    </row>
    <row r="168" spans="5:35" x14ac:dyDescent="0.25">
      <c r="E168"/>
      <c r="F168" s="215"/>
      <c r="H168"/>
      <c r="AI168" s="214" t="s">
        <v>489</v>
      </c>
    </row>
    <row r="169" spans="5:35" x14ac:dyDescent="0.25">
      <c r="E169"/>
      <c r="F169" s="215"/>
      <c r="H169"/>
      <c r="AI169" s="214" t="s">
        <v>489</v>
      </c>
    </row>
    <row r="170" spans="5:35" x14ac:dyDescent="0.25">
      <c r="E170"/>
      <c r="F170" s="215"/>
      <c r="H170"/>
      <c r="AI170" s="214" t="s">
        <v>489</v>
      </c>
    </row>
    <row r="171" spans="5:35" x14ac:dyDescent="0.25">
      <c r="E171"/>
      <c r="F171" s="215"/>
      <c r="H171"/>
      <c r="AI171" s="214" t="s">
        <v>489</v>
      </c>
    </row>
    <row r="172" spans="5:35" x14ac:dyDescent="0.25">
      <c r="E172"/>
      <c r="F172" s="215"/>
      <c r="H172"/>
      <c r="AI172" s="214" t="s">
        <v>489</v>
      </c>
    </row>
    <row r="173" spans="5:35" x14ac:dyDescent="0.25">
      <c r="E173"/>
      <c r="F173" s="215"/>
      <c r="H173"/>
      <c r="AI173" s="214" t="s">
        <v>489</v>
      </c>
    </row>
    <row r="174" spans="5:35" x14ac:dyDescent="0.25">
      <c r="E174"/>
      <c r="F174" s="215"/>
      <c r="H174"/>
      <c r="AI174" s="214" t="s">
        <v>489</v>
      </c>
    </row>
    <row r="175" spans="5:35" x14ac:dyDescent="0.25">
      <c r="E175"/>
      <c r="F175" s="215"/>
      <c r="H175"/>
      <c r="AI175" s="214" t="s">
        <v>489</v>
      </c>
    </row>
    <row r="176" spans="5:35" x14ac:dyDescent="0.25">
      <c r="E176"/>
      <c r="F176" s="215"/>
      <c r="H176"/>
      <c r="AI176" s="214" t="s">
        <v>489</v>
      </c>
    </row>
    <row r="177" spans="5:35" x14ac:dyDescent="0.25">
      <c r="E177"/>
      <c r="F177" s="215"/>
      <c r="H177"/>
      <c r="AI177" s="214" t="s">
        <v>489</v>
      </c>
    </row>
    <row r="178" spans="5:35" x14ac:dyDescent="0.25">
      <c r="E178"/>
      <c r="F178" s="215"/>
      <c r="H178"/>
      <c r="AI178" s="214" t="s">
        <v>489</v>
      </c>
    </row>
    <row r="179" spans="5:35" x14ac:dyDescent="0.25">
      <c r="E179"/>
      <c r="F179" s="215"/>
      <c r="H179"/>
      <c r="AI179" s="214" t="s">
        <v>489</v>
      </c>
    </row>
    <row r="180" spans="5:35" x14ac:dyDescent="0.25">
      <c r="E180"/>
      <c r="F180" s="215"/>
      <c r="H180"/>
      <c r="AI180" s="214" t="s">
        <v>489</v>
      </c>
    </row>
    <row r="181" spans="5:35" x14ac:dyDescent="0.25">
      <c r="E181"/>
      <c r="F181" s="215"/>
      <c r="H181"/>
      <c r="AI181" s="214" t="s">
        <v>489</v>
      </c>
    </row>
    <row r="182" spans="5:35" x14ac:dyDescent="0.25">
      <c r="E182"/>
      <c r="F182" s="215"/>
      <c r="H182"/>
      <c r="AI182" s="214" t="s">
        <v>489</v>
      </c>
    </row>
    <row r="183" spans="5:35" x14ac:dyDescent="0.25">
      <c r="E183"/>
      <c r="F183" s="215"/>
      <c r="H183"/>
      <c r="AI183" s="214" t="s">
        <v>489</v>
      </c>
    </row>
    <row r="184" spans="5:35" x14ac:dyDescent="0.25">
      <c r="E184"/>
      <c r="F184" s="215"/>
      <c r="H184"/>
      <c r="AI184" s="214" t="s">
        <v>489</v>
      </c>
    </row>
    <row r="185" spans="5:35" x14ac:dyDescent="0.25">
      <c r="E185"/>
      <c r="F185" s="215"/>
      <c r="H185"/>
      <c r="AI185" s="214" t="s">
        <v>489</v>
      </c>
    </row>
    <row r="186" spans="5:35" x14ac:dyDescent="0.25">
      <c r="E186"/>
      <c r="F186" s="215"/>
      <c r="H186"/>
      <c r="AI186" s="214" t="s">
        <v>489</v>
      </c>
    </row>
    <row r="187" spans="5:35" x14ac:dyDescent="0.25">
      <c r="E187"/>
      <c r="F187" s="215"/>
      <c r="H187"/>
      <c r="AI187" s="214" t="s">
        <v>489</v>
      </c>
    </row>
    <row r="188" spans="5:35" x14ac:dyDescent="0.25">
      <c r="E188"/>
      <c r="F188" s="215"/>
      <c r="H188"/>
      <c r="AI188" s="214" t="s">
        <v>489</v>
      </c>
    </row>
    <row r="189" spans="5:35" x14ac:dyDescent="0.25">
      <c r="E189"/>
      <c r="F189" s="215"/>
      <c r="H189"/>
      <c r="AI189" s="214" t="s">
        <v>489</v>
      </c>
    </row>
    <row r="190" spans="5:35" x14ac:dyDescent="0.25">
      <c r="E190"/>
      <c r="F190" s="215"/>
      <c r="H190"/>
      <c r="AI190" s="214" t="s">
        <v>489</v>
      </c>
    </row>
    <row r="191" spans="5:35" x14ac:dyDescent="0.25">
      <c r="E191"/>
      <c r="F191" s="215"/>
      <c r="H191"/>
      <c r="AI191" s="214" t="s">
        <v>489</v>
      </c>
    </row>
    <row r="192" spans="5:35" x14ac:dyDescent="0.25">
      <c r="E192"/>
      <c r="F192" s="215"/>
      <c r="H192"/>
      <c r="AI192" s="214" t="s">
        <v>489</v>
      </c>
    </row>
    <row r="193" spans="5:35" x14ac:dyDescent="0.25">
      <c r="E193"/>
      <c r="F193" s="215"/>
      <c r="H193"/>
      <c r="AI193" s="214" t="s">
        <v>489</v>
      </c>
    </row>
    <row r="194" spans="5:35" x14ac:dyDescent="0.25">
      <c r="E194"/>
      <c r="F194" s="215"/>
      <c r="AI194" s="214" t="s">
        <v>489</v>
      </c>
    </row>
    <row r="195" spans="5:35" x14ac:dyDescent="0.25">
      <c r="E195"/>
      <c r="F195" s="215"/>
      <c r="AI195" s="214" t="s">
        <v>489</v>
      </c>
    </row>
    <row r="196" spans="5:35" x14ac:dyDescent="0.25">
      <c r="E196"/>
      <c r="F196" s="215"/>
      <c r="AI196" s="214" t="s">
        <v>489</v>
      </c>
    </row>
    <row r="197" spans="5:35" x14ac:dyDescent="0.25">
      <c r="E197"/>
      <c r="F197" s="215"/>
      <c r="AI197" s="214" t="s">
        <v>489</v>
      </c>
    </row>
    <row r="198" spans="5:35" x14ac:dyDescent="0.25">
      <c r="E198"/>
      <c r="F198" s="215"/>
      <c r="AI198" s="214" t="s">
        <v>489</v>
      </c>
    </row>
    <row r="199" spans="5:35" x14ac:dyDescent="0.25">
      <c r="E199"/>
      <c r="F199" s="215"/>
      <c r="AI199" s="214" t="s">
        <v>489</v>
      </c>
    </row>
    <row r="200" spans="5:35" x14ac:dyDescent="0.25">
      <c r="E200"/>
      <c r="F200" s="215"/>
      <c r="AI200" s="214" t="s">
        <v>489</v>
      </c>
    </row>
    <row r="201" spans="5:35" x14ac:dyDescent="0.25">
      <c r="E201"/>
      <c r="F201" s="215"/>
      <c r="AI201" s="214" t="s">
        <v>489</v>
      </c>
    </row>
    <row r="202" spans="5:35" x14ac:dyDescent="0.25">
      <c r="E202"/>
      <c r="F202" s="215"/>
      <c r="AI202" s="214" t="s">
        <v>489</v>
      </c>
    </row>
    <row r="203" spans="5:35" x14ac:dyDescent="0.25">
      <c r="E203"/>
      <c r="F203" s="215"/>
      <c r="AI203" s="214" t="s">
        <v>489</v>
      </c>
    </row>
    <row r="204" spans="5:35" x14ac:dyDescent="0.25">
      <c r="E204"/>
      <c r="F204" s="215"/>
      <c r="AI204" s="214" t="s">
        <v>489</v>
      </c>
    </row>
    <row r="205" spans="5:35" x14ac:dyDescent="0.25">
      <c r="E205"/>
      <c r="F205" s="215"/>
      <c r="AI205" s="214" t="s">
        <v>489</v>
      </c>
    </row>
    <row r="206" spans="5:35" x14ac:dyDescent="0.25">
      <c r="E206"/>
      <c r="F206" s="215"/>
      <c r="AI206" s="214" t="s">
        <v>489</v>
      </c>
    </row>
    <row r="207" spans="5:35" x14ac:dyDescent="0.25">
      <c r="E207"/>
      <c r="F207" s="215"/>
      <c r="AI207" s="214" t="s">
        <v>489</v>
      </c>
    </row>
    <row r="208" spans="5:35" x14ac:dyDescent="0.25">
      <c r="E208"/>
      <c r="F208" s="215"/>
      <c r="AI208" s="214" t="s">
        <v>489</v>
      </c>
    </row>
    <row r="209" spans="5:35" x14ac:dyDescent="0.25">
      <c r="E209"/>
      <c r="F209" s="215"/>
      <c r="AI209" s="214" t="s">
        <v>489</v>
      </c>
    </row>
    <row r="210" spans="5:35" x14ac:dyDescent="0.25">
      <c r="E210"/>
      <c r="F210" s="215"/>
      <c r="AI210" s="214" t="s">
        <v>489</v>
      </c>
    </row>
    <row r="211" spans="5:35" x14ac:dyDescent="0.25">
      <c r="E211"/>
      <c r="F211" s="215"/>
      <c r="AI211" s="214" t="s">
        <v>489</v>
      </c>
    </row>
    <row r="212" spans="5:35" x14ac:dyDescent="0.25">
      <c r="E212"/>
      <c r="F212" s="215"/>
      <c r="AI212" s="214" t="s">
        <v>489</v>
      </c>
    </row>
    <row r="213" spans="5:35" x14ac:dyDescent="0.25">
      <c r="E213"/>
      <c r="F213" s="215"/>
      <c r="AI213" s="214" t="s">
        <v>489</v>
      </c>
    </row>
    <row r="214" spans="5:35" x14ac:dyDescent="0.25">
      <c r="E214"/>
      <c r="F214" s="215"/>
      <c r="AI214" s="214" t="s">
        <v>489</v>
      </c>
    </row>
    <row r="215" spans="5:35" x14ac:dyDescent="0.25">
      <c r="E215"/>
      <c r="F215" s="215"/>
      <c r="AI215" s="214" t="s">
        <v>489</v>
      </c>
    </row>
    <row r="216" spans="5:35" x14ac:dyDescent="0.25">
      <c r="E216"/>
      <c r="F216" s="215"/>
      <c r="AI216" s="214" t="s">
        <v>489</v>
      </c>
    </row>
    <row r="217" spans="5:35" x14ac:dyDescent="0.25">
      <c r="E217"/>
      <c r="F217" s="215"/>
      <c r="AI217" s="214" t="s">
        <v>489</v>
      </c>
    </row>
    <row r="218" spans="5:35" x14ac:dyDescent="0.25">
      <c r="E218"/>
      <c r="F218" s="215"/>
      <c r="AI218" s="214" t="s">
        <v>489</v>
      </c>
    </row>
    <row r="219" spans="5:35" x14ac:dyDescent="0.25">
      <c r="E219"/>
      <c r="F219" s="215"/>
      <c r="AI219" s="214" t="s">
        <v>489</v>
      </c>
    </row>
    <row r="220" spans="5:35" x14ac:dyDescent="0.25">
      <c r="E220"/>
      <c r="F220" s="215"/>
      <c r="AI220" s="214" t="s">
        <v>489</v>
      </c>
    </row>
    <row r="221" spans="5:35" x14ac:dyDescent="0.25">
      <c r="E221"/>
      <c r="F221" s="215"/>
      <c r="AI221" s="214" t="s">
        <v>489</v>
      </c>
    </row>
    <row r="222" spans="5:35" x14ac:dyDescent="0.25">
      <c r="E222"/>
      <c r="F222" s="215"/>
      <c r="AI222" s="214" t="s">
        <v>489</v>
      </c>
    </row>
    <row r="223" spans="5:35" x14ac:dyDescent="0.25">
      <c r="E223"/>
      <c r="F223" s="215"/>
      <c r="AI223" s="214" t="s">
        <v>489</v>
      </c>
    </row>
    <row r="224" spans="5:35" x14ac:dyDescent="0.25">
      <c r="E224"/>
      <c r="F224" s="215"/>
      <c r="AI224" s="214" t="s">
        <v>489</v>
      </c>
    </row>
    <row r="225" spans="5:35" x14ac:dyDescent="0.25">
      <c r="E225"/>
      <c r="F225" s="215"/>
      <c r="AI225" s="214" t="s">
        <v>489</v>
      </c>
    </row>
    <row r="226" spans="5:35" x14ac:dyDescent="0.25">
      <c r="E226"/>
      <c r="F226" s="215"/>
      <c r="AI226" s="214" t="s">
        <v>489</v>
      </c>
    </row>
    <row r="227" spans="5:35" x14ac:dyDescent="0.25">
      <c r="E227"/>
      <c r="F227" s="215"/>
      <c r="AI227" s="214" t="s">
        <v>489</v>
      </c>
    </row>
    <row r="228" spans="5:35" x14ac:dyDescent="0.25">
      <c r="E228"/>
      <c r="F228" s="215"/>
      <c r="AI228" s="214" t="s">
        <v>489</v>
      </c>
    </row>
    <row r="229" spans="5:35" x14ac:dyDescent="0.25">
      <c r="E229"/>
      <c r="F229" s="215"/>
      <c r="AI229" s="214" t="s">
        <v>489</v>
      </c>
    </row>
    <row r="230" spans="5:35" x14ac:dyDescent="0.25">
      <c r="E230"/>
      <c r="F230" s="215"/>
      <c r="AI230" s="214" t="s">
        <v>489</v>
      </c>
    </row>
    <row r="231" spans="5:35" x14ac:dyDescent="0.25">
      <c r="E231"/>
      <c r="F231" s="215"/>
      <c r="AI231" s="214" t="s">
        <v>489</v>
      </c>
    </row>
    <row r="232" spans="5:35" x14ac:dyDescent="0.25">
      <c r="E232"/>
      <c r="F232" s="215"/>
      <c r="AI232" s="214" t="s">
        <v>489</v>
      </c>
    </row>
    <row r="233" spans="5:35" x14ac:dyDescent="0.25">
      <c r="E233"/>
      <c r="F233" s="215"/>
      <c r="AI233" s="214" t="s">
        <v>489</v>
      </c>
    </row>
    <row r="234" spans="5:35" x14ac:dyDescent="0.25">
      <c r="E234"/>
      <c r="F234" s="215"/>
      <c r="AI234" s="214" t="s">
        <v>489</v>
      </c>
    </row>
    <row r="235" spans="5:35" x14ac:dyDescent="0.25">
      <c r="E235"/>
      <c r="F235" s="215"/>
      <c r="AI235" s="214" t="s">
        <v>489</v>
      </c>
    </row>
    <row r="236" spans="5:35" x14ac:dyDescent="0.25">
      <c r="E236"/>
      <c r="F236" s="215"/>
      <c r="AI236" s="214" t="s">
        <v>489</v>
      </c>
    </row>
    <row r="237" spans="5:35" x14ac:dyDescent="0.25">
      <c r="E237"/>
      <c r="F237" s="215"/>
      <c r="AI237" s="214" t="s">
        <v>489</v>
      </c>
    </row>
    <row r="238" spans="5:35" x14ac:dyDescent="0.25">
      <c r="E238"/>
      <c r="F238" s="215"/>
      <c r="AI238" s="214" t="s">
        <v>489</v>
      </c>
    </row>
    <row r="239" spans="5:35" x14ac:dyDescent="0.25">
      <c r="E239"/>
      <c r="F239" s="215"/>
      <c r="AI239" s="214" t="s">
        <v>489</v>
      </c>
    </row>
    <row r="240" spans="5:35" x14ac:dyDescent="0.25">
      <c r="E240"/>
      <c r="F240" s="215"/>
      <c r="AI240" s="214" t="s">
        <v>489</v>
      </c>
    </row>
    <row r="241" spans="5:35" x14ac:dyDescent="0.25">
      <c r="E241"/>
      <c r="F241" s="215"/>
      <c r="AI241" s="214" t="s">
        <v>489</v>
      </c>
    </row>
    <row r="242" spans="5:35" x14ac:dyDescent="0.25">
      <c r="E242"/>
      <c r="F242" s="215"/>
      <c r="AI242" s="214" t="s">
        <v>489</v>
      </c>
    </row>
    <row r="243" spans="5:35" x14ac:dyDescent="0.25">
      <c r="E243"/>
      <c r="F243" s="215"/>
      <c r="AI243" s="214" t="s">
        <v>489</v>
      </c>
    </row>
    <row r="244" spans="5:35" x14ac:dyDescent="0.25">
      <c r="E244"/>
      <c r="F244" s="215"/>
      <c r="AI244" s="214" t="s">
        <v>489</v>
      </c>
    </row>
    <row r="245" spans="5:35" x14ac:dyDescent="0.25">
      <c r="E245"/>
      <c r="F245" s="215"/>
      <c r="AI245" s="214" t="s">
        <v>489</v>
      </c>
    </row>
    <row r="246" spans="5:35" x14ac:dyDescent="0.25">
      <c r="E246"/>
      <c r="F246" s="215"/>
      <c r="AI246" s="214" t="s">
        <v>489</v>
      </c>
    </row>
    <row r="247" spans="5:35" x14ac:dyDescent="0.25">
      <c r="E247"/>
      <c r="F247" s="215"/>
      <c r="AI247" s="214" t="s">
        <v>489</v>
      </c>
    </row>
    <row r="248" spans="5:35" x14ac:dyDescent="0.25">
      <c r="E248"/>
      <c r="F248" s="215"/>
      <c r="AI248" s="214" t="s">
        <v>489</v>
      </c>
    </row>
    <row r="249" spans="5:35" x14ac:dyDescent="0.25">
      <c r="E249"/>
      <c r="F249" s="215"/>
      <c r="AI249" s="214" t="s">
        <v>489</v>
      </c>
    </row>
    <row r="250" spans="5:35" x14ac:dyDescent="0.25">
      <c r="E250"/>
      <c r="F250" s="215"/>
      <c r="AI250" s="214" t="s">
        <v>489</v>
      </c>
    </row>
    <row r="251" spans="5:35" x14ac:dyDescent="0.25">
      <c r="E251"/>
      <c r="F251" s="215"/>
      <c r="AI251" s="214" t="s">
        <v>489</v>
      </c>
    </row>
    <row r="252" spans="5:35" x14ac:dyDescent="0.25">
      <c r="E252"/>
      <c r="F252" s="215"/>
      <c r="AI252" s="214" t="s">
        <v>489</v>
      </c>
    </row>
    <row r="253" spans="5:35" x14ac:dyDescent="0.25">
      <c r="E253"/>
      <c r="F253" s="215"/>
      <c r="AI253" s="214" t="s">
        <v>489</v>
      </c>
    </row>
    <row r="254" spans="5:35" x14ac:dyDescent="0.25">
      <c r="E254"/>
      <c r="F254" s="215"/>
      <c r="AI254" s="214" t="s">
        <v>489</v>
      </c>
    </row>
    <row r="255" spans="5:35" x14ac:dyDescent="0.25">
      <c r="E255"/>
      <c r="F255" s="215"/>
      <c r="AI255" s="214" t="s">
        <v>489</v>
      </c>
    </row>
    <row r="256" spans="5:35" x14ac:dyDescent="0.25">
      <c r="E256"/>
      <c r="F256" s="215"/>
      <c r="AI256" s="214" t="s">
        <v>489</v>
      </c>
    </row>
    <row r="257" spans="5:35" x14ac:dyDescent="0.25">
      <c r="E257"/>
      <c r="F257" s="215"/>
      <c r="AI257" s="214" t="s">
        <v>489</v>
      </c>
    </row>
    <row r="258" spans="5:35" x14ac:dyDescent="0.25">
      <c r="E258"/>
      <c r="F258" s="215"/>
      <c r="AI258" s="214" t="s">
        <v>489</v>
      </c>
    </row>
    <row r="259" spans="5:35" x14ac:dyDescent="0.25">
      <c r="E259"/>
      <c r="F259" s="215"/>
      <c r="AI259" s="214" t="s">
        <v>489</v>
      </c>
    </row>
    <row r="260" spans="5:35" x14ac:dyDescent="0.25">
      <c r="E260"/>
      <c r="F260" s="215"/>
      <c r="AI260" s="214" t="s">
        <v>489</v>
      </c>
    </row>
    <row r="261" spans="5:35" x14ac:dyDescent="0.25">
      <c r="E261"/>
      <c r="F261" s="215"/>
      <c r="AI261" s="214" t="s">
        <v>489</v>
      </c>
    </row>
    <row r="262" spans="5:35" x14ac:dyDescent="0.25">
      <c r="E262"/>
      <c r="F262" s="215"/>
      <c r="AI262" s="214" t="s">
        <v>489</v>
      </c>
    </row>
    <row r="263" spans="5:35" x14ac:dyDescent="0.25">
      <c r="E263"/>
      <c r="F263" s="215"/>
      <c r="AI263" s="214" t="s">
        <v>489</v>
      </c>
    </row>
    <row r="264" spans="5:35" x14ac:dyDescent="0.25">
      <c r="E264"/>
      <c r="F264" s="215"/>
      <c r="AI264" s="214" t="s">
        <v>489</v>
      </c>
    </row>
    <row r="265" spans="5:35" x14ac:dyDescent="0.25">
      <c r="E265"/>
      <c r="F265" s="215"/>
      <c r="AI265" s="214" t="s">
        <v>489</v>
      </c>
    </row>
    <row r="266" spans="5:35" x14ac:dyDescent="0.25">
      <c r="E266"/>
      <c r="F266" s="215"/>
      <c r="AI266" s="214" t="s">
        <v>489</v>
      </c>
    </row>
    <row r="267" spans="5:35" x14ac:dyDescent="0.25">
      <c r="E267"/>
      <c r="F267" s="215"/>
      <c r="AI267" s="214" t="s">
        <v>489</v>
      </c>
    </row>
    <row r="268" spans="5:35" x14ac:dyDescent="0.25">
      <c r="E268"/>
      <c r="F268" s="215"/>
      <c r="AI268" s="214" t="s">
        <v>489</v>
      </c>
    </row>
    <row r="269" spans="5:35" x14ac:dyDescent="0.25">
      <c r="E269"/>
      <c r="F269" s="215"/>
      <c r="AI269" s="214" t="s">
        <v>489</v>
      </c>
    </row>
    <row r="270" spans="5:35" x14ac:dyDescent="0.25">
      <c r="E270"/>
      <c r="F270" s="215"/>
      <c r="AI270" s="214" t="s">
        <v>489</v>
      </c>
    </row>
    <row r="271" spans="5:35" x14ac:dyDescent="0.25">
      <c r="E271"/>
      <c r="F271" s="215"/>
      <c r="AI271" s="214" t="s">
        <v>489</v>
      </c>
    </row>
    <row r="272" spans="5:35" x14ac:dyDescent="0.25">
      <c r="E272"/>
      <c r="F272" s="215"/>
      <c r="AI272" s="214" t="s">
        <v>489</v>
      </c>
    </row>
    <row r="273" spans="5:35" x14ac:dyDescent="0.25">
      <c r="E273"/>
      <c r="F273" s="215"/>
      <c r="AI273" s="214" t="s">
        <v>489</v>
      </c>
    </row>
    <row r="274" spans="5:35" x14ac:dyDescent="0.25">
      <c r="E274"/>
      <c r="F274" s="215"/>
      <c r="AI274" s="214" t="s">
        <v>489</v>
      </c>
    </row>
    <row r="275" spans="5:35" x14ac:dyDescent="0.25">
      <c r="E275"/>
      <c r="F275" s="215"/>
      <c r="AI275" s="214" t="s">
        <v>489</v>
      </c>
    </row>
    <row r="276" spans="5:35" x14ac:dyDescent="0.25">
      <c r="E276"/>
      <c r="F276" s="215"/>
      <c r="AI276" s="214" t="s">
        <v>489</v>
      </c>
    </row>
    <row r="277" spans="5:35" x14ac:dyDescent="0.25">
      <c r="E277"/>
      <c r="F277" s="215"/>
      <c r="AI277" s="214" t="s">
        <v>489</v>
      </c>
    </row>
    <row r="278" spans="5:35" x14ac:dyDescent="0.25">
      <c r="E278"/>
      <c r="F278" s="215"/>
      <c r="AI278" s="214" t="s">
        <v>489</v>
      </c>
    </row>
    <row r="279" spans="5:35" x14ac:dyDescent="0.25">
      <c r="E279"/>
      <c r="F279" s="215"/>
      <c r="AI279" s="214" t="s">
        <v>489</v>
      </c>
    </row>
    <row r="280" spans="5:35" x14ac:dyDescent="0.25">
      <c r="E280"/>
      <c r="F280" s="215"/>
      <c r="AI280" s="214" t="s">
        <v>489</v>
      </c>
    </row>
    <row r="281" spans="5:35" x14ac:dyDescent="0.25">
      <c r="E281"/>
      <c r="F281" s="215"/>
      <c r="AI281" s="214" t="s">
        <v>489</v>
      </c>
    </row>
    <row r="282" spans="5:35" x14ac:dyDescent="0.25">
      <c r="E282"/>
      <c r="F282" s="215"/>
      <c r="AI282" s="214" t="s">
        <v>489</v>
      </c>
    </row>
    <row r="283" spans="5:35" x14ac:dyDescent="0.25">
      <c r="E283"/>
      <c r="F283" s="215"/>
      <c r="AI283" s="214" t="s">
        <v>489</v>
      </c>
    </row>
    <row r="284" spans="5:35" x14ac:dyDescent="0.25">
      <c r="E284"/>
      <c r="F284" s="215"/>
      <c r="AI284" s="214" t="s">
        <v>489</v>
      </c>
    </row>
    <row r="285" spans="5:35" x14ac:dyDescent="0.25">
      <c r="E285"/>
      <c r="F285" s="215"/>
      <c r="AI285" s="214" t="s">
        <v>489</v>
      </c>
    </row>
    <row r="286" spans="5:35" x14ac:dyDescent="0.25">
      <c r="E286"/>
      <c r="F286" s="215"/>
      <c r="AI286" s="214" t="s">
        <v>489</v>
      </c>
    </row>
    <row r="287" spans="5:35" x14ac:dyDescent="0.25">
      <c r="E287"/>
      <c r="F287" s="215"/>
      <c r="AI287" s="214" t="s">
        <v>489</v>
      </c>
    </row>
    <row r="288" spans="5:35" x14ac:dyDescent="0.25">
      <c r="E288"/>
      <c r="F288" s="215"/>
      <c r="AI288" s="214" t="s">
        <v>489</v>
      </c>
    </row>
    <row r="289" spans="5:35" x14ac:dyDescent="0.25">
      <c r="E289"/>
      <c r="F289" s="215"/>
      <c r="AI289" s="214" t="s">
        <v>489</v>
      </c>
    </row>
    <row r="290" spans="5:35" x14ac:dyDescent="0.25">
      <c r="E290"/>
      <c r="F290" s="215"/>
      <c r="AI290" s="214" t="s">
        <v>489</v>
      </c>
    </row>
    <row r="291" spans="5:35" x14ac:dyDescent="0.25">
      <c r="E291"/>
      <c r="F291" s="215"/>
      <c r="AI291" s="214" t="s">
        <v>489</v>
      </c>
    </row>
    <row r="292" spans="5:35" x14ac:dyDescent="0.25">
      <c r="E292"/>
      <c r="F292" s="215"/>
      <c r="AI292" s="214" t="s">
        <v>489</v>
      </c>
    </row>
    <row r="293" spans="5:35" x14ac:dyDescent="0.25">
      <c r="E293"/>
      <c r="F293" s="215"/>
      <c r="AI293" s="214" t="s">
        <v>489</v>
      </c>
    </row>
    <row r="294" spans="5:35" x14ac:dyDescent="0.25">
      <c r="E294"/>
      <c r="F294" s="215"/>
      <c r="AI294" s="214" t="s">
        <v>489</v>
      </c>
    </row>
    <row r="295" spans="5:35" x14ac:dyDescent="0.25">
      <c r="E295"/>
      <c r="F295" s="215"/>
      <c r="AI295" s="214" t="s">
        <v>489</v>
      </c>
    </row>
    <row r="296" spans="5:35" x14ac:dyDescent="0.25">
      <c r="E296"/>
      <c r="F296" s="215"/>
      <c r="AI296" s="214" t="s">
        <v>489</v>
      </c>
    </row>
    <row r="297" spans="5:35" x14ac:dyDescent="0.25">
      <c r="E297"/>
      <c r="F297" s="215"/>
      <c r="AI297" s="214" t="s">
        <v>489</v>
      </c>
    </row>
    <row r="298" spans="5:35" x14ac:dyDescent="0.25">
      <c r="E298"/>
      <c r="F298" s="215"/>
      <c r="AI298" s="214" t="s">
        <v>489</v>
      </c>
    </row>
    <row r="299" spans="5:35" x14ac:dyDescent="0.25">
      <c r="E299"/>
      <c r="F299" s="215"/>
      <c r="AI299" s="214" t="s">
        <v>489</v>
      </c>
    </row>
    <row r="300" spans="5:35" x14ac:dyDescent="0.25">
      <c r="E300"/>
      <c r="F300" s="215"/>
      <c r="AI300" s="214" t="s">
        <v>489</v>
      </c>
    </row>
    <row r="301" spans="5:35" x14ac:dyDescent="0.25">
      <c r="E301"/>
      <c r="F301" s="215"/>
      <c r="AI301" s="214" t="s">
        <v>489</v>
      </c>
    </row>
    <row r="302" spans="5:35" x14ac:dyDescent="0.25">
      <c r="E302"/>
      <c r="F302" s="215"/>
      <c r="AI302" s="214" t="s">
        <v>489</v>
      </c>
    </row>
    <row r="303" spans="5:35" x14ac:dyDescent="0.25">
      <c r="E303"/>
      <c r="F303" s="215"/>
      <c r="AI303" s="214" t="s">
        <v>489</v>
      </c>
    </row>
    <row r="304" spans="5:35" x14ac:dyDescent="0.25">
      <c r="E304"/>
      <c r="F304" s="215"/>
      <c r="AI304" s="214" t="s">
        <v>489</v>
      </c>
    </row>
    <row r="305" spans="5:35" x14ac:dyDescent="0.25">
      <c r="E305"/>
      <c r="F305" s="215"/>
      <c r="AI305" s="214" t="s">
        <v>489</v>
      </c>
    </row>
    <row r="306" spans="5:35" x14ac:dyDescent="0.25">
      <c r="E306"/>
      <c r="F306" s="215"/>
      <c r="AI306" s="214" t="s">
        <v>489</v>
      </c>
    </row>
    <row r="307" spans="5:35" x14ac:dyDescent="0.25">
      <c r="F307" s="215"/>
      <c r="AI307" s="214" t="s">
        <v>489</v>
      </c>
    </row>
    <row r="308" spans="5:35" x14ac:dyDescent="0.25">
      <c r="F308" s="215"/>
      <c r="AI308" s="214" t="s">
        <v>489</v>
      </c>
    </row>
    <row r="309" spans="5:35" x14ac:dyDescent="0.25">
      <c r="F309" s="215"/>
      <c r="AI309" s="214" t="s">
        <v>489</v>
      </c>
    </row>
    <row r="310" spans="5:35" x14ac:dyDescent="0.25">
      <c r="F310" s="215"/>
      <c r="AI310" s="214" t="s">
        <v>489</v>
      </c>
    </row>
    <row r="311" spans="5:35" x14ac:dyDescent="0.25">
      <c r="F311" s="215"/>
      <c r="AI311" s="214" t="s">
        <v>489</v>
      </c>
    </row>
    <row r="312" spans="5:35" x14ac:dyDescent="0.25">
      <c r="F312" s="215"/>
      <c r="AI312" s="214" t="s">
        <v>489</v>
      </c>
    </row>
    <row r="313" spans="5:35" x14ac:dyDescent="0.25">
      <c r="F313" s="215"/>
      <c r="AI313" s="214" t="s">
        <v>489</v>
      </c>
    </row>
    <row r="314" spans="5:35" x14ac:dyDescent="0.25">
      <c r="F314" s="215"/>
      <c r="AI314" s="214" t="s">
        <v>489</v>
      </c>
    </row>
    <row r="315" spans="5:35" x14ac:dyDescent="0.25">
      <c r="F315" s="215"/>
      <c r="AI315" s="214" t="s">
        <v>489</v>
      </c>
    </row>
    <row r="316" spans="5:35" x14ac:dyDescent="0.25">
      <c r="F316" s="215"/>
      <c r="AI316" s="214" t="s">
        <v>489</v>
      </c>
    </row>
    <row r="317" spans="5:35" x14ac:dyDescent="0.25">
      <c r="F317" s="215"/>
      <c r="AI317" s="214" t="s">
        <v>489</v>
      </c>
    </row>
    <row r="318" spans="5:35" x14ac:dyDescent="0.25">
      <c r="F318" s="215"/>
      <c r="AI318" s="214" t="s">
        <v>489</v>
      </c>
    </row>
    <row r="319" spans="5:35" x14ac:dyDescent="0.25">
      <c r="F319" s="215"/>
      <c r="AI319" s="214" t="s">
        <v>489</v>
      </c>
    </row>
    <row r="320" spans="5:35" x14ac:dyDescent="0.25">
      <c r="F320" s="215"/>
      <c r="AI320" s="214" t="s">
        <v>489</v>
      </c>
    </row>
    <row r="321" spans="6:35" x14ac:dyDescent="0.25">
      <c r="F321" s="215"/>
      <c r="AI321" s="214" t="s">
        <v>489</v>
      </c>
    </row>
    <row r="322" spans="6:35" x14ac:dyDescent="0.25">
      <c r="AI322" s="214" t="s">
        <v>489</v>
      </c>
    </row>
    <row r="323" spans="6:35" x14ac:dyDescent="0.25">
      <c r="AI323" s="214" t="s">
        <v>489</v>
      </c>
    </row>
    <row r="324" spans="6:35" x14ac:dyDescent="0.25">
      <c r="AI324" s="214" t="s">
        <v>489</v>
      </c>
    </row>
    <row r="325" spans="6:35" x14ac:dyDescent="0.25">
      <c r="AI325" s="214" t="s">
        <v>489</v>
      </c>
    </row>
    <row r="326" spans="6:35" x14ac:dyDescent="0.25">
      <c r="AI326" s="214" t="s">
        <v>489</v>
      </c>
    </row>
    <row r="327" spans="6:35" x14ac:dyDescent="0.25">
      <c r="AI327" s="214" t="s">
        <v>489</v>
      </c>
    </row>
    <row r="328" spans="6:35" x14ac:dyDescent="0.25">
      <c r="AI328" s="214" t="s">
        <v>489</v>
      </c>
    </row>
    <row r="329" spans="6:35" x14ac:dyDescent="0.25">
      <c r="AI329" s="214" t="s">
        <v>489</v>
      </c>
    </row>
    <row r="341" spans="5:5" x14ac:dyDescent="0.25">
      <c r="E341" s="353"/>
    </row>
    <row r="353" spans="5:5" x14ac:dyDescent="0.25">
      <c r="E353" s="249"/>
    </row>
    <row r="354" spans="5:5" x14ac:dyDescent="0.25">
      <c r="E354" s="249"/>
    </row>
    <row r="355" spans="5:5" x14ac:dyDescent="0.25">
      <c r="E355" s="249"/>
    </row>
    <row r="356" spans="5:5" x14ac:dyDescent="0.25">
      <c r="E356" s="249"/>
    </row>
    <row r="357" spans="5:5" x14ac:dyDescent="0.25">
      <c r="E357" s="249"/>
    </row>
    <row r="358" spans="5:5" x14ac:dyDescent="0.25">
      <c r="E358" s="249"/>
    </row>
    <row r="359" spans="5:5" x14ac:dyDescent="0.25">
      <c r="E359" s="249"/>
    </row>
    <row r="360" spans="5:5" x14ac:dyDescent="0.25">
      <c r="E360" s="249"/>
    </row>
    <row r="361" spans="5:5" x14ac:dyDescent="0.25">
      <c r="E361" s="249"/>
    </row>
    <row r="362" spans="5:5" x14ac:dyDescent="0.25">
      <c r="E362" s="249"/>
    </row>
    <row r="363" spans="5:5" x14ac:dyDescent="0.25">
      <c r="E363" s="249"/>
    </row>
    <row r="364" spans="5:5" x14ac:dyDescent="0.25">
      <c r="E364" s="249"/>
    </row>
    <row r="365" spans="5:5" x14ac:dyDescent="0.25">
      <c r="E365" s="211"/>
    </row>
    <row r="366" spans="5:5" x14ac:dyDescent="0.25">
      <c r="E366" s="211"/>
    </row>
    <row r="367" spans="5:5" x14ac:dyDescent="0.25">
      <c r="E367" s="211"/>
    </row>
    <row r="368" spans="5:5" x14ac:dyDescent="0.25">
      <c r="E368" s="211"/>
    </row>
    <row r="369" spans="5:5" x14ac:dyDescent="0.25">
      <c r="E369" s="212"/>
    </row>
    <row r="370" spans="5:5" x14ac:dyDescent="0.25">
      <c r="E370" s="212"/>
    </row>
    <row r="371" spans="5:5" x14ac:dyDescent="0.25">
      <c r="E371" s="212"/>
    </row>
    <row r="372" spans="5:5" x14ac:dyDescent="0.25">
      <c r="E372" s="213"/>
    </row>
  </sheetData>
  <mergeCells count="2">
    <mergeCell ref="A10:B10"/>
    <mergeCell ref="A12:B12"/>
  </mergeCells>
  <dataValidations count="1">
    <dataValidation type="list" allowBlank="1" showInputMessage="1" showErrorMessage="1" sqref="G5" xr:uid="{00000000-0002-0000-0500-000000000000}">
      <formula1>"TRUE, FALSE"</formula1>
    </dataValidation>
  </dataValidation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06"/>
  <sheetViews>
    <sheetView workbookViewId="0">
      <selection activeCell="A2" sqref="A2"/>
    </sheetView>
  </sheetViews>
  <sheetFormatPr defaultRowHeight="12.75" x14ac:dyDescent="0.2"/>
  <sheetData>
    <row r="1" spans="1:2" ht="15" customHeight="1" x14ac:dyDescent="0.25">
      <c r="A1" s="231" t="s">
        <v>439</v>
      </c>
      <c r="B1" s="13" t="s">
        <v>504</v>
      </c>
    </row>
    <row r="2" spans="1:2" x14ac:dyDescent="0.2">
      <c r="A2" t="s">
        <v>125</v>
      </c>
    </row>
    <row r="3" spans="1:2" x14ac:dyDescent="0.2">
      <c r="A3" t="s">
        <v>126</v>
      </c>
    </row>
    <row r="4" spans="1:2" x14ac:dyDescent="0.2">
      <c r="A4" t="s">
        <v>127</v>
      </c>
    </row>
    <row r="5" spans="1:2" x14ac:dyDescent="0.2">
      <c r="A5" t="s">
        <v>128</v>
      </c>
    </row>
    <row r="6" spans="1:2" x14ac:dyDescent="0.2">
      <c r="A6" t="s">
        <v>129</v>
      </c>
    </row>
    <row r="7" spans="1:2" x14ac:dyDescent="0.2">
      <c r="A7" t="s">
        <v>130</v>
      </c>
    </row>
    <row r="8" spans="1:2" x14ac:dyDescent="0.2">
      <c r="A8" t="s">
        <v>131</v>
      </c>
    </row>
    <row r="9" spans="1:2" x14ac:dyDescent="0.2">
      <c r="A9" t="s">
        <v>132</v>
      </c>
    </row>
    <row r="10" spans="1:2" x14ac:dyDescent="0.2">
      <c r="A10" t="s">
        <v>133</v>
      </c>
      <c r="B10" s="13" t="s">
        <v>505</v>
      </c>
    </row>
    <row r="11" spans="1:2" x14ac:dyDescent="0.2">
      <c r="A11" t="s">
        <v>134</v>
      </c>
    </row>
    <row r="12" spans="1:2" x14ac:dyDescent="0.2">
      <c r="A12" t="s">
        <v>135</v>
      </c>
    </row>
    <row r="13" spans="1:2" x14ac:dyDescent="0.2">
      <c r="A13" t="s">
        <v>136</v>
      </c>
    </row>
    <row r="14" spans="1:2" x14ac:dyDescent="0.2">
      <c r="A14" t="s">
        <v>137</v>
      </c>
    </row>
    <row r="15" spans="1:2" x14ac:dyDescent="0.2">
      <c r="A15" t="s">
        <v>138</v>
      </c>
    </row>
    <row r="16" spans="1:2" x14ac:dyDescent="0.2">
      <c r="A16" t="s">
        <v>139</v>
      </c>
    </row>
    <row r="17" spans="1:1" x14ac:dyDescent="0.2">
      <c r="A17" t="s">
        <v>140</v>
      </c>
    </row>
    <row r="18" spans="1:1" x14ac:dyDescent="0.2">
      <c r="A18" t="s">
        <v>506</v>
      </c>
    </row>
    <row r="19" spans="1:1" x14ac:dyDescent="0.2">
      <c r="A19" t="s">
        <v>141</v>
      </c>
    </row>
    <row r="20" spans="1:1" x14ac:dyDescent="0.2">
      <c r="A20" t="s">
        <v>142</v>
      </c>
    </row>
    <row r="21" spans="1:1" x14ac:dyDescent="0.2">
      <c r="A21" t="s">
        <v>143</v>
      </c>
    </row>
    <row r="22" spans="1:1" x14ac:dyDescent="0.2">
      <c r="A22" t="s">
        <v>144</v>
      </c>
    </row>
    <row r="23" spans="1:1" x14ac:dyDescent="0.2">
      <c r="A23" t="s">
        <v>507</v>
      </c>
    </row>
    <row r="24" spans="1:1" x14ac:dyDescent="0.2">
      <c r="A24" t="s">
        <v>145</v>
      </c>
    </row>
    <row r="25" spans="1:1" x14ac:dyDescent="0.2">
      <c r="A25" t="s">
        <v>146</v>
      </c>
    </row>
    <row r="26" spans="1:1" x14ac:dyDescent="0.2">
      <c r="A26" t="s">
        <v>147</v>
      </c>
    </row>
    <row r="27" spans="1:1" x14ac:dyDescent="0.2">
      <c r="A27" t="s">
        <v>148</v>
      </c>
    </row>
    <row r="28" spans="1:1" x14ac:dyDescent="0.2">
      <c r="A28" t="s">
        <v>149</v>
      </c>
    </row>
    <row r="29" spans="1:1" x14ac:dyDescent="0.2">
      <c r="A29" t="s">
        <v>150</v>
      </c>
    </row>
    <row r="30" spans="1:1" x14ac:dyDescent="0.2">
      <c r="A30" t="s">
        <v>151</v>
      </c>
    </row>
    <row r="31" spans="1:1" x14ac:dyDescent="0.2">
      <c r="A31" t="s">
        <v>152</v>
      </c>
    </row>
    <row r="32" spans="1:1" x14ac:dyDescent="0.2">
      <c r="A32" t="s">
        <v>153</v>
      </c>
    </row>
    <row r="33" spans="1:1" x14ac:dyDescent="0.2">
      <c r="A33" t="s">
        <v>154</v>
      </c>
    </row>
    <row r="34" spans="1:1" x14ac:dyDescent="0.2">
      <c r="A34" t="s">
        <v>155</v>
      </c>
    </row>
    <row r="35" spans="1:1" x14ac:dyDescent="0.2">
      <c r="A35" t="s">
        <v>508</v>
      </c>
    </row>
    <row r="36" spans="1:1" x14ac:dyDescent="0.2">
      <c r="A36" t="s">
        <v>156</v>
      </c>
    </row>
    <row r="37" spans="1:1" x14ac:dyDescent="0.2">
      <c r="A37" t="s">
        <v>157</v>
      </c>
    </row>
    <row r="38" spans="1:1" x14ac:dyDescent="0.2">
      <c r="A38" t="s">
        <v>158</v>
      </c>
    </row>
    <row r="39" spans="1:1" x14ac:dyDescent="0.2">
      <c r="A39" t="s">
        <v>159</v>
      </c>
    </row>
    <row r="40" spans="1:1" x14ac:dyDescent="0.2">
      <c r="A40" t="s">
        <v>160</v>
      </c>
    </row>
    <row r="41" spans="1:1" x14ac:dyDescent="0.2">
      <c r="A41" t="s">
        <v>161</v>
      </c>
    </row>
    <row r="42" spans="1:1" x14ac:dyDescent="0.2">
      <c r="A42" t="s">
        <v>162</v>
      </c>
    </row>
    <row r="43" spans="1:1" x14ac:dyDescent="0.2">
      <c r="A43" t="s">
        <v>163</v>
      </c>
    </row>
    <row r="44" spans="1:1" x14ac:dyDescent="0.2">
      <c r="A44" t="s">
        <v>164</v>
      </c>
    </row>
    <row r="45" spans="1:1" x14ac:dyDescent="0.2">
      <c r="A45" t="s">
        <v>165</v>
      </c>
    </row>
    <row r="46" spans="1:1" x14ac:dyDescent="0.2">
      <c r="A46" t="s">
        <v>166</v>
      </c>
    </row>
    <row r="47" spans="1:1" x14ac:dyDescent="0.2">
      <c r="A47" t="s">
        <v>167</v>
      </c>
    </row>
    <row r="48" spans="1:1" x14ac:dyDescent="0.2">
      <c r="A48" t="s">
        <v>168</v>
      </c>
    </row>
    <row r="49" spans="1:1" x14ac:dyDescent="0.2">
      <c r="A49" t="s">
        <v>169</v>
      </c>
    </row>
    <row r="50" spans="1:1" x14ac:dyDescent="0.2">
      <c r="A50" t="s">
        <v>170</v>
      </c>
    </row>
    <row r="51" spans="1:1" x14ac:dyDescent="0.2">
      <c r="A51" t="s">
        <v>509</v>
      </c>
    </row>
    <row r="52" spans="1:1" x14ac:dyDescent="0.2">
      <c r="A52" t="s">
        <v>171</v>
      </c>
    </row>
    <row r="53" spans="1:1" x14ac:dyDescent="0.2">
      <c r="A53" t="s">
        <v>172</v>
      </c>
    </row>
    <row r="54" spans="1:1" x14ac:dyDescent="0.2">
      <c r="A54" t="s">
        <v>173</v>
      </c>
    </row>
    <row r="55" spans="1:1" x14ac:dyDescent="0.2">
      <c r="A55" t="s">
        <v>174</v>
      </c>
    </row>
    <row r="56" spans="1:1" x14ac:dyDescent="0.2">
      <c r="A56" t="s">
        <v>175</v>
      </c>
    </row>
    <row r="57" spans="1:1" x14ac:dyDescent="0.2">
      <c r="A57" t="s">
        <v>176</v>
      </c>
    </row>
    <row r="58" spans="1:1" x14ac:dyDescent="0.2">
      <c r="A58" t="s">
        <v>177</v>
      </c>
    </row>
    <row r="59" spans="1:1" x14ac:dyDescent="0.2">
      <c r="A59" t="s">
        <v>178</v>
      </c>
    </row>
    <row r="60" spans="1:1" x14ac:dyDescent="0.2">
      <c r="A60" t="s">
        <v>179</v>
      </c>
    </row>
    <row r="61" spans="1:1" x14ac:dyDescent="0.2">
      <c r="A61" t="s">
        <v>180</v>
      </c>
    </row>
    <row r="62" spans="1:1" x14ac:dyDescent="0.2">
      <c r="A62" t="s">
        <v>181</v>
      </c>
    </row>
    <row r="63" spans="1:1" x14ac:dyDescent="0.2">
      <c r="A63" t="s">
        <v>182</v>
      </c>
    </row>
    <row r="64" spans="1:1" x14ac:dyDescent="0.2">
      <c r="A64" t="s">
        <v>183</v>
      </c>
    </row>
    <row r="65" spans="1:1" x14ac:dyDescent="0.2">
      <c r="A65" t="s">
        <v>184</v>
      </c>
    </row>
    <row r="66" spans="1:1" x14ac:dyDescent="0.2">
      <c r="A66" t="s">
        <v>185</v>
      </c>
    </row>
    <row r="67" spans="1:1" x14ac:dyDescent="0.2">
      <c r="A67" t="s">
        <v>186</v>
      </c>
    </row>
    <row r="68" spans="1:1" x14ac:dyDescent="0.2">
      <c r="A68" t="s">
        <v>187</v>
      </c>
    </row>
    <row r="69" spans="1:1" x14ac:dyDescent="0.2">
      <c r="A69" t="s">
        <v>188</v>
      </c>
    </row>
    <row r="70" spans="1:1" x14ac:dyDescent="0.2">
      <c r="A70" t="s">
        <v>189</v>
      </c>
    </row>
    <row r="71" spans="1:1" x14ac:dyDescent="0.2">
      <c r="A71" t="s">
        <v>190</v>
      </c>
    </row>
    <row r="72" spans="1:1" x14ac:dyDescent="0.2">
      <c r="A72" t="s">
        <v>510</v>
      </c>
    </row>
    <row r="73" spans="1:1" x14ac:dyDescent="0.2">
      <c r="A73" t="s">
        <v>191</v>
      </c>
    </row>
    <row r="74" spans="1:1" x14ac:dyDescent="0.2">
      <c r="A74" t="s">
        <v>192</v>
      </c>
    </row>
    <row r="75" spans="1:1" x14ac:dyDescent="0.2">
      <c r="A75" t="s">
        <v>193</v>
      </c>
    </row>
    <row r="76" spans="1:1" x14ac:dyDescent="0.2">
      <c r="A76" t="s">
        <v>194</v>
      </c>
    </row>
    <row r="77" spans="1:1" x14ac:dyDescent="0.2">
      <c r="A77" t="s">
        <v>195</v>
      </c>
    </row>
    <row r="78" spans="1:1" x14ac:dyDescent="0.2">
      <c r="A78" t="s">
        <v>196</v>
      </c>
    </row>
    <row r="79" spans="1:1" x14ac:dyDescent="0.2">
      <c r="A79" t="s">
        <v>197</v>
      </c>
    </row>
    <row r="80" spans="1:1" x14ac:dyDescent="0.2">
      <c r="A80" t="s">
        <v>511</v>
      </c>
    </row>
    <row r="81" spans="1:2" x14ac:dyDescent="0.2">
      <c r="A81" t="s">
        <v>198</v>
      </c>
    </row>
    <row r="82" spans="1:2" x14ac:dyDescent="0.2">
      <c r="A82" t="s">
        <v>199</v>
      </c>
    </row>
    <row r="83" spans="1:2" x14ac:dyDescent="0.2">
      <c r="A83" t="s">
        <v>200</v>
      </c>
    </row>
    <row r="84" spans="1:2" x14ac:dyDescent="0.2">
      <c r="A84" t="s">
        <v>201</v>
      </c>
    </row>
    <row r="85" spans="1:2" x14ac:dyDescent="0.2">
      <c r="A85" t="s">
        <v>202</v>
      </c>
    </row>
    <row r="86" spans="1:2" x14ac:dyDescent="0.2">
      <c r="A86" t="s">
        <v>203</v>
      </c>
    </row>
    <row r="87" spans="1:2" x14ac:dyDescent="0.2">
      <c r="A87" t="s">
        <v>204</v>
      </c>
    </row>
    <row r="88" spans="1:2" x14ac:dyDescent="0.2">
      <c r="A88" t="s">
        <v>205</v>
      </c>
    </row>
    <row r="89" spans="1:2" x14ac:dyDescent="0.2">
      <c r="A89" t="s">
        <v>206</v>
      </c>
    </row>
    <row r="90" spans="1:2" x14ac:dyDescent="0.2">
      <c r="A90" t="s">
        <v>207</v>
      </c>
      <c r="B90" s="13" t="s">
        <v>505</v>
      </c>
    </row>
    <row r="91" spans="1:2" x14ac:dyDescent="0.2">
      <c r="A91" t="s">
        <v>208</v>
      </c>
    </row>
    <row r="92" spans="1:2" x14ac:dyDescent="0.2">
      <c r="A92" t="s">
        <v>209</v>
      </c>
    </row>
    <row r="93" spans="1:2" x14ac:dyDescent="0.2">
      <c r="A93" t="s">
        <v>210</v>
      </c>
    </row>
    <row r="94" spans="1:2" x14ac:dyDescent="0.2">
      <c r="A94" t="s">
        <v>211</v>
      </c>
    </row>
    <row r="95" spans="1:2" x14ac:dyDescent="0.2">
      <c r="A95" t="s">
        <v>212</v>
      </c>
    </row>
    <row r="96" spans="1:2" x14ac:dyDescent="0.2">
      <c r="A96" t="s">
        <v>213</v>
      </c>
    </row>
    <row r="97" spans="1:2" x14ac:dyDescent="0.2">
      <c r="A97" t="s">
        <v>214</v>
      </c>
    </row>
    <row r="98" spans="1:2" x14ac:dyDescent="0.2">
      <c r="A98" t="s">
        <v>215</v>
      </c>
    </row>
    <row r="99" spans="1:2" x14ac:dyDescent="0.2">
      <c r="A99" t="s">
        <v>216</v>
      </c>
    </row>
    <row r="100" spans="1:2" x14ac:dyDescent="0.2">
      <c r="A100" t="s">
        <v>217</v>
      </c>
    </row>
    <row r="101" spans="1:2" x14ac:dyDescent="0.2">
      <c r="A101" t="s">
        <v>218</v>
      </c>
      <c r="B101" s="13" t="s">
        <v>505</v>
      </c>
    </row>
    <row r="102" spans="1:2" x14ac:dyDescent="0.2">
      <c r="A102" t="s">
        <v>219</v>
      </c>
    </row>
    <row r="103" spans="1:2" x14ac:dyDescent="0.2">
      <c r="A103" t="s">
        <v>220</v>
      </c>
    </row>
    <row r="104" spans="1:2" x14ac:dyDescent="0.2">
      <c r="A104" t="s">
        <v>221</v>
      </c>
    </row>
    <row r="105" spans="1:2" x14ac:dyDescent="0.2">
      <c r="A105" t="s">
        <v>222</v>
      </c>
    </row>
    <row r="106" spans="1:2" x14ac:dyDescent="0.2">
      <c r="A106" t="s">
        <v>223</v>
      </c>
    </row>
    <row r="107" spans="1:2" x14ac:dyDescent="0.2">
      <c r="A107" t="s">
        <v>224</v>
      </c>
    </row>
    <row r="108" spans="1:2" x14ac:dyDescent="0.2">
      <c r="A108" t="s">
        <v>225</v>
      </c>
    </row>
    <row r="109" spans="1:2" x14ac:dyDescent="0.2">
      <c r="A109" t="s">
        <v>226</v>
      </c>
    </row>
    <row r="110" spans="1:2" x14ac:dyDescent="0.2">
      <c r="A110" t="s">
        <v>227</v>
      </c>
    </row>
    <row r="111" spans="1:2" x14ac:dyDescent="0.2">
      <c r="A111" t="s">
        <v>228</v>
      </c>
    </row>
    <row r="112" spans="1:2" x14ac:dyDescent="0.2">
      <c r="A112" t="s">
        <v>229</v>
      </c>
      <c r="B112" s="13" t="s">
        <v>505</v>
      </c>
    </row>
    <row r="113" spans="1:2" x14ac:dyDescent="0.2">
      <c r="A113" t="s">
        <v>230</v>
      </c>
    </row>
    <row r="114" spans="1:2" x14ac:dyDescent="0.2">
      <c r="A114" t="s">
        <v>231</v>
      </c>
    </row>
    <row r="115" spans="1:2" x14ac:dyDescent="0.2">
      <c r="A115" t="s">
        <v>232</v>
      </c>
    </row>
    <row r="116" spans="1:2" x14ac:dyDescent="0.2">
      <c r="A116" t="s">
        <v>233</v>
      </c>
    </row>
    <row r="117" spans="1:2" x14ac:dyDescent="0.2">
      <c r="A117" t="s">
        <v>234</v>
      </c>
    </row>
    <row r="118" spans="1:2" x14ac:dyDescent="0.2">
      <c r="A118" t="s">
        <v>235</v>
      </c>
    </row>
    <row r="119" spans="1:2" x14ac:dyDescent="0.2">
      <c r="A119" t="s">
        <v>236</v>
      </c>
    </row>
    <row r="120" spans="1:2" x14ac:dyDescent="0.2">
      <c r="A120" t="s">
        <v>237</v>
      </c>
      <c r="B120" s="13" t="s">
        <v>505</v>
      </c>
    </row>
    <row r="121" spans="1:2" x14ac:dyDescent="0.2">
      <c r="A121" t="s">
        <v>238</v>
      </c>
    </row>
    <row r="122" spans="1:2" x14ac:dyDescent="0.2">
      <c r="A122" t="s">
        <v>239</v>
      </c>
    </row>
    <row r="123" spans="1:2" x14ac:dyDescent="0.2">
      <c r="A123" t="s">
        <v>240</v>
      </c>
    </row>
    <row r="124" spans="1:2" x14ac:dyDescent="0.2">
      <c r="A124" t="s">
        <v>241</v>
      </c>
    </row>
    <row r="125" spans="1:2" x14ac:dyDescent="0.2">
      <c r="A125" t="s">
        <v>242</v>
      </c>
    </row>
    <row r="126" spans="1:2" x14ac:dyDescent="0.2">
      <c r="A126" t="s">
        <v>243</v>
      </c>
    </row>
    <row r="127" spans="1:2" x14ac:dyDescent="0.2">
      <c r="A127" t="s">
        <v>244</v>
      </c>
    </row>
    <row r="128" spans="1:2" x14ac:dyDescent="0.2">
      <c r="A128" t="s">
        <v>245</v>
      </c>
    </row>
    <row r="129" spans="1:1" x14ac:dyDescent="0.2">
      <c r="A129" t="s">
        <v>246</v>
      </c>
    </row>
    <row r="130" spans="1:1" x14ac:dyDescent="0.2">
      <c r="A130" t="s">
        <v>247</v>
      </c>
    </row>
    <row r="131" spans="1:1" x14ac:dyDescent="0.2">
      <c r="A131" t="s">
        <v>248</v>
      </c>
    </row>
    <row r="132" spans="1:1" x14ac:dyDescent="0.2">
      <c r="A132" t="s">
        <v>249</v>
      </c>
    </row>
    <row r="133" spans="1:1" x14ac:dyDescent="0.2">
      <c r="A133" t="s">
        <v>250</v>
      </c>
    </row>
    <row r="134" spans="1:1" x14ac:dyDescent="0.2">
      <c r="A134" t="s">
        <v>251</v>
      </c>
    </row>
    <row r="135" spans="1:1" x14ac:dyDescent="0.2">
      <c r="A135" t="s">
        <v>252</v>
      </c>
    </row>
    <row r="136" spans="1:1" x14ac:dyDescent="0.2">
      <c r="A136" t="s">
        <v>253</v>
      </c>
    </row>
    <row r="137" spans="1:1" x14ac:dyDescent="0.2">
      <c r="A137" t="s">
        <v>254</v>
      </c>
    </row>
    <row r="138" spans="1:1" x14ac:dyDescent="0.2">
      <c r="A138" t="s">
        <v>255</v>
      </c>
    </row>
    <row r="139" spans="1:1" x14ac:dyDescent="0.2">
      <c r="A139" t="s">
        <v>256</v>
      </c>
    </row>
    <row r="140" spans="1:1" x14ac:dyDescent="0.2">
      <c r="A140" t="s">
        <v>257</v>
      </c>
    </row>
    <row r="141" spans="1:1" x14ac:dyDescent="0.2">
      <c r="A141" t="s">
        <v>258</v>
      </c>
    </row>
    <row r="142" spans="1:1" x14ac:dyDescent="0.2">
      <c r="A142" t="s">
        <v>259</v>
      </c>
    </row>
    <row r="143" spans="1:1" x14ac:dyDescent="0.2">
      <c r="A143" t="s">
        <v>260</v>
      </c>
    </row>
    <row r="144" spans="1:1" x14ac:dyDescent="0.2">
      <c r="A144" t="s">
        <v>261</v>
      </c>
    </row>
    <row r="145" spans="1:1" x14ac:dyDescent="0.2">
      <c r="A145" t="s">
        <v>262</v>
      </c>
    </row>
    <row r="146" spans="1:1" x14ac:dyDescent="0.2">
      <c r="A146" t="s">
        <v>263</v>
      </c>
    </row>
    <row r="147" spans="1:1" x14ac:dyDescent="0.2">
      <c r="A147" t="s">
        <v>264</v>
      </c>
    </row>
    <row r="148" spans="1:1" x14ac:dyDescent="0.2">
      <c r="A148" t="s">
        <v>265</v>
      </c>
    </row>
    <row r="149" spans="1:1" x14ac:dyDescent="0.2">
      <c r="A149" t="s">
        <v>266</v>
      </c>
    </row>
    <row r="150" spans="1:1" x14ac:dyDescent="0.2">
      <c r="A150" t="s">
        <v>267</v>
      </c>
    </row>
    <row r="151" spans="1:1" x14ac:dyDescent="0.2">
      <c r="A151" t="s">
        <v>268</v>
      </c>
    </row>
    <row r="152" spans="1:1" x14ac:dyDescent="0.2">
      <c r="A152" t="s">
        <v>269</v>
      </c>
    </row>
    <row r="153" spans="1:1" x14ac:dyDescent="0.2">
      <c r="A153" t="s">
        <v>270</v>
      </c>
    </row>
    <row r="154" spans="1:1" x14ac:dyDescent="0.2">
      <c r="A154" t="s">
        <v>271</v>
      </c>
    </row>
    <row r="155" spans="1:1" x14ac:dyDescent="0.2">
      <c r="A155" t="s">
        <v>272</v>
      </c>
    </row>
    <row r="156" spans="1:1" x14ac:dyDescent="0.2">
      <c r="A156" t="s">
        <v>273</v>
      </c>
    </row>
    <row r="157" spans="1:1" x14ac:dyDescent="0.2">
      <c r="A157" t="s">
        <v>274</v>
      </c>
    </row>
    <row r="158" spans="1:1" x14ac:dyDescent="0.2">
      <c r="A158" t="s">
        <v>275</v>
      </c>
    </row>
    <row r="159" spans="1:1" x14ac:dyDescent="0.2">
      <c r="A159" t="s">
        <v>512</v>
      </c>
    </row>
    <row r="160" spans="1:1" x14ac:dyDescent="0.2">
      <c r="A160" t="s">
        <v>276</v>
      </c>
    </row>
    <row r="161" spans="1:1" x14ac:dyDescent="0.2">
      <c r="A161" t="s">
        <v>277</v>
      </c>
    </row>
    <row r="162" spans="1:1" x14ac:dyDescent="0.2">
      <c r="A162" t="s">
        <v>278</v>
      </c>
    </row>
    <row r="163" spans="1:1" x14ac:dyDescent="0.2">
      <c r="A163" t="s">
        <v>279</v>
      </c>
    </row>
    <row r="164" spans="1:1" x14ac:dyDescent="0.2">
      <c r="A164" t="s">
        <v>280</v>
      </c>
    </row>
    <row r="165" spans="1:1" x14ac:dyDescent="0.2">
      <c r="A165" t="s">
        <v>281</v>
      </c>
    </row>
    <row r="166" spans="1:1" x14ac:dyDescent="0.2">
      <c r="A166" t="s">
        <v>282</v>
      </c>
    </row>
    <row r="167" spans="1:1" x14ac:dyDescent="0.2">
      <c r="A167" t="s">
        <v>283</v>
      </c>
    </row>
    <row r="168" spans="1:1" x14ac:dyDescent="0.2">
      <c r="A168" t="s">
        <v>284</v>
      </c>
    </row>
    <row r="169" spans="1:1" x14ac:dyDescent="0.2">
      <c r="A169" t="s">
        <v>513</v>
      </c>
    </row>
    <row r="170" spans="1:1" x14ac:dyDescent="0.2">
      <c r="A170" t="s">
        <v>285</v>
      </c>
    </row>
    <row r="171" spans="1:1" x14ac:dyDescent="0.2">
      <c r="A171" t="s">
        <v>286</v>
      </c>
    </row>
    <row r="172" spans="1:1" x14ac:dyDescent="0.2">
      <c r="A172" t="s">
        <v>287</v>
      </c>
    </row>
    <row r="173" spans="1:1" x14ac:dyDescent="0.2">
      <c r="A173" t="s">
        <v>288</v>
      </c>
    </row>
    <row r="174" spans="1:1" x14ac:dyDescent="0.2">
      <c r="A174" t="s">
        <v>289</v>
      </c>
    </row>
    <row r="175" spans="1:1" x14ac:dyDescent="0.2">
      <c r="A175" t="s">
        <v>290</v>
      </c>
    </row>
    <row r="176" spans="1:1" x14ac:dyDescent="0.2">
      <c r="A176" t="s">
        <v>291</v>
      </c>
    </row>
    <row r="177" spans="1:1" x14ac:dyDescent="0.2">
      <c r="A177" t="s">
        <v>292</v>
      </c>
    </row>
    <row r="178" spans="1:1" x14ac:dyDescent="0.2">
      <c r="A178" t="s">
        <v>293</v>
      </c>
    </row>
    <row r="179" spans="1:1" x14ac:dyDescent="0.2">
      <c r="A179" t="s">
        <v>294</v>
      </c>
    </row>
    <row r="180" spans="1:1" x14ac:dyDescent="0.2">
      <c r="A180" t="s">
        <v>295</v>
      </c>
    </row>
    <row r="181" spans="1:1" x14ac:dyDescent="0.2">
      <c r="A181" t="s">
        <v>296</v>
      </c>
    </row>
    <row r="182" spans="1:1" x14ac:dyDescent="0.2">
      <c r="A182" t="s">
        <v>297</v>
      </c>
    </row>
    <row r="183" spans="1:1" x14ac:dyDescent="0.2">
      <c r="A183" t="s">
        <v>514</v>
      </c>
    </row>
    <row r="184" spans="1:1" x14ac:dyDescent="0.2">
      <c r="A184" t="s">
        <v>298</v>
      </c>
    </row>
    <row r="185" spans="1:1" x14ac:dyDescent="0.2">
      <c r="A185" t="s">
        <v>299</v>
      </c>
    </row>
    <row r="186" spans="1:1" x14ac:dyDescent="0.2">
      <c r="A186" t="s">
        <v>300</v>
      </c>
    </row>
    <row r="187" spans="1:1" x14ac:dyDescent="0.2">
      <c r="A187" t="s">
        <v>301</v>
      </c>
    </row>
    <row r="188" spans="1:1" x14ac:dyDescent="0.2">
      <c r="A188" t="s">
        <v>302</v>
      </c>
    </row>
    <row r="189" spans="1:1" x14ac:dyDescent="0.2">
      <c r="A189" t="s">
        <v>303</v>
      </c>
    </row>
    <row r="190" spans="1:1" x14ac:dyDescent="0.2">
      <c r="A190" t="s">
        <v>304</v>
      </c>
    </row>
    <row r="191" spans="1:1" x14ac:dyDescent="0.2">
      <c r="A191" t="s">
        <v>305</v>
      </c>
    </row>
    <row r="192" spans="1:1" x14ac:dyDescent="0.2">
      <c r="A192" t="s">
        <v>306</v>
      </c>
    </row>
    <row r="193" spans="1:2" x14ac:dyDescent="0.2">
      <c r="A193" t="s">
        <v>307</v>
      </c>
      <c r="B193" s="13" t="s">
        <v>505</v>
      </c>
    </row>
    <row r="194" spans="1:2" x14ac:dyDescent="0.2">
      <c r="A194" t="s">
        <v>308</v>
      </c>
    </row>
    <row r="195" spans="1:2" x14ac:dyDescent="0.2">
      <c r="A195" t="s">
        <v>309</v>
      </c>
    </row>
    <row r="196" spans="1:2" x14ac:dyDescent="0.2">
      <c r="A196" t="s">
        <v>310</v>
      </c>
    </row>
    <row r="197" spans="1:2" x14ac:dyDescent="0.2">
      <c r="A197" t="s">
        <v>311</v>
      </c>
    </row>
    <row r="198" spans="1:2" x14ac:dyDescent="0.2">
      <c r="A198" t="s">
        <v>312</v>
      </c>
    </row>
    <row r="199" spans="1:2" x14ac:dyDescent="0.2">
      <c r="A199" t="s">
        <v>313</v>
      </c>
    </row>
    <row r="200" spans="1:2" x14ac:dyDescent="0.2">
      <c r="A200" t="s">
        <v>314</v>
      </c>
    </row>
    <row r="201" spans="1:2" x14ac:dyDescent="0.2">
      <c r="A201" t="s">
        <v>315</v>
      </c>
    </row>
    <row r="202" spans="1:2" x14ac:dyDescent="0.2">
      <c r="A202" t="s">
        <v>316</v>
      </c>
    </row>
    <row r="203" spans="1:2" x14ac:dyDescent="0.2">
      <c r="A203" t="s">
        <v>515</v>
      </c>
    </row>
    <row r="204" spans="1:2" x14ac:dyDescent="0.2">
      <c r="A204" t="s">
        <v>317</v>
      </c>
    </row>
    <row r="205" spans="1:2" x14ac:dyDescent="0.2">
      <c r="A205" t="s">
        <v>318</v>
      </c>
    </row>
    <row r="206" spans="1:2" x14ac:dyDescent="0.2">
      <c r="A206" t="s">
        <v>516</v>
      </c>
    </row>
    <row r="207" spans="1:2" x14ac:dyDescent="0.2">
      <c r="A207" t="s">
        <v>319</v>
      </c>
    </row>
    <row r="208" spans="1:2" x14ac:dyDescent="0.2">
      <c r="A208" t="s">
        <v>320</v>
      </c>
    </row>
    <row r="209" spans="1:1" x14ac:dyDescent="0.2">
      <c r="A209" t="s">
        <v>321</v>
      </c>
    </row>
    <row r="210" spans="1:1" x14ac:dyDescent="0.2">
      <c r="A210" t="s">
        <v>322</v>
      </c>
    </row>
    <row r="211" spans="1:1" x14ac:dyDescent="0.2">
      <c r="A211" t="s">
        <v>517</v>
      </c>
    </row>
    <row r="212" spans="1:1" x14ac:dyDescent="0.2">
      <c r="A212" t="s">
        <v>323</v>
      </c>
    </row>
    <row r="213" spans="1:1" x14ac:dyDescent="0.2">
      <c r="A213" t="s">
        <v>324</v>
      </c>
    </row>
    <row r="214" spans="1:1" x14ac:dyDescent="0.2">
      <c r="A214" t="s">
        <v>325</v>
      </c>
    </row>
    <row r="215" spans="1:1" x14ac:dyDescent="0.2">
      <c r="A215" t="s">
        <v>326</v>
      </c>
    </row>
    <row r="216" spans="1:1" x14ac:dyDescent="0.2">
      <c r="A216" t="s">
        <v>327</v>
      </c>
    </row>
    <row r="217" spans="1:1" x14ac:dyDescent="0.2">
      <c r="A217" t="s">
        <v>328</v>
      </c>
    </row>
    <row r="218" spans="1:1" x14ac:dyDescent="0.2">
      <c r="A218" t="s">
        <v>329</v>
      </c>
    </row>
    <row r="219" spans="1:1" x14ac:dyDescent="0.2">
      <c r="A219" t="s">
        <v>330</v>
      </c>
    </row>
    <row r="220" spans="1:1" x14ac:dyDescent="0.2">
      <c r="A220" t="s">
        <v>331</v>
      </c>
    </row>
    <row r="221" spans="1:1" x14ac:dyDescent="0.2">
      <c r="A221" t="s">
        <v>332</v>
      </c>
    </row>
    <row r="222" spans="1:1" x14ac:dyDescent="0.2">
      <c r="A222" t="s">
        <v>333</v>
      </c>
    </row>
    <row r="223" spans="1:1" x14ac:dyDescent="0.2">
      <c r="A223" t="s">
        <v>334</v>
      </c>
    </row>
    <row r="224" spans="1:1" x14ac:dyDescent="0.2">
      <c r="A224" t="s">
        <v>335</v>
      </c>
    </row>
    <row r="225" spans="1:1" x14ac:dyDescent="0.2">
      <c r="A225" t="s">
        <v>336</v>
      </c>
    </row>
    <row r="226" spans="1:1" x14ac:dyDescent="0.2">
      <c r="A226" t="s">
        <v>337</v>
      </c>
    </row>
    <row r="227" spans="1:1" x14ac:dyDescent="0.2">
      <c r="A227" t="s">
        <v>338</v>
      </c>
    </row>
    <row r="228" spans="1:1" x14ac:dyDescent="0.2">
      <c r="A228" t="s">
        <v>339</v>
      </c>
    </row>
    <row r="229" spans="1:1" x14ac:dyDescent="0.2">
      <c r="A229" t="s">
        <v>340</v>
      </c>
    </row>
    <row r="230" spans="1:1" x14ac:dyDescent="0.2">
      <c r="A230" t="s">
        <v>341</v>
      </c>
    </row>
    <row r="231" spans="1:1" x14ac:dyDescent="0.2">
      <c r="A231" t="s">
        <v>342</v>
      </c>
    </row>
    <row r="232" spans="1:1" x14ac:dyDescent="0.2">
      <c r="A232" t="s">
        <v>343</v>
      </c>
    </row>
    <row r="233" spans="1:1" x14ac:dyDescent="0.2">
      <c r="A233" t="s">
        <v>344</v>
      </c>
    </row>
    <row r="234" spans="1:1" x14ac:dyDescent="0.2">
      <c r="A234" t="s">
        <v>345</v>
      </c>
    </row>
    <row r="235" spans="1:1" x14ac:dyDescent="0.2">
      <c r="A235" t="s">
        <v>346</v>
      </c>
    </row>
    <row r="236" spans="1:1" x14ac:dyDescent="0.2">
      <c r="A236" t="s">
        <v>347</v>
      </c>
    </row>
    <row r="237" spans="1:1" x14ac:dyDescent="0.2">
      <c r="A237" t="s">
        <v>348</v>
      </c>
    </row>
    <row r="238" spans="1:1" x14ac:dyDescent="0.2">
      <c r="A238" t="s">
        <v>349</v>
      </c>
    </row>
    <row r="239" spans="1:1" x14ac:dyDescent="0.2">
      <c r="A239" t="s">
        <v>350</v>
      </c>
    </row>
    <row r="240" spans="1:1" x14ac:dyDescent="0.2">
      <c r="A240" t="s">
        <v>351</v>
      </c>
    </row>
    <row r="241" spans="1:1" x14ac:dyDescent="0.2">
      <c r="A241" t="s">
        <v>352</v>
      </c>
    </row>
    <row r="242" spans="1:1" x14ac:dyDescent="0.2">
      <c r="A242" t="s">
        <v>353</v>
      </c>
    </row>
    <row r="243" spans="1:1" x14ac:dyDescent="0.2">
      <c r="A243" t="s">
        <v>354</v>
      </c>
    </row>
    <row r="244" spans="1:1" x14ac:dyDescent="0.2">
      <c r="A244" t="s">
        <v>355</v>
      </c>
    </row>
    <row r="245" spans="1:1" x14ac:dyDescent="0.2">
      <c r="A245" t="s">
        <v>356</v>
      </c>
    </row>
    <row r="246" spans="1:1" x14ac:dyDescent="0.2">
      <c r="A246" t="s">
        <v>357</v>
      </c>
    </row>
    <row r="247" spans="1:1" x14ac:dyDescent="0.2">
      <c r="A247" t="s">
        <v>358</v>
      </c>
    </row>
    <row r="248" spans="1:1" x14ac:dyDescent="0.2">
      <c r="A248" t="s">
        <v>359</v>
      </c>
    </row>
    <row r="249" spans="1:1" x14ac:dyDescent="0.2">
      <c r="A249" t="s">
        <v>360</v>
      </c>
    </row>
    <row r="250" spans="1:1" x14ac:dyDescent="0.2">
      <c r="A250" t="s">
        <v>361</v>
      </c>
    </row>
    <row r="251" spans="1:1" x14ac:dyDescent="0.2">
      <c r="A251" t="s">
        <v>362</v>
      </c>
    </row>
    <row r="252" spans="1:1" x14ac:dyDescent="0.2">
      <c r="A252" t="s">
        <v>363</v>
      </c>
    </row>
    <row r="253" spans="1:1" x14ac:dyDescent="0.2">
      <c r="A253" t="s">
        <v>364</v>
      </c>
    </row>
    <row r="254" spans="1:1" x14ac:dyDescent="0.2">
      <c r="A254" t="s">
        <v>518</v>
      </c>
    </row>
    <row r="255" spans="1:1" x14ac:dyDescent="0.2">
      <c r="A255" t="s">
        <v>365</v>
      </c>
    </row>
    <row r="256" spans="1:1" x14ac:dyDescent="0.2">
      <c r="A256" t="s">
        <v>366</v>
      </c>
    </row>
    <row r="257" spans="1:1" x14ac:dyDescent="0.2">
      <c r="A257" t="s">
        <v>367</v>
      </c>
    </row>
    <row r="258" spans="1:1" x14ac:dyDescent="0.2">
      <c r="A258" t="s">
        <v>519</v>
      </c>
    </row>
    <row r="259" spans="1:1" x14ac:dyDescent="0.2">
      <c r="A259" t="s">
        <v>368</v>
      </c>
    </row>
    <row r="260" spans="1:1" x14ac:dyDescent="0.2">
      <c r="A260" t="s">
        <v>369</v>
      </c>
    </row>
    <row r="261" spans="1:1" x14ac:dyDescent="0.2">
      <c r="A261" t="s">
        <v>370</v>
      </c>
    </row>
    <row r="262" spans="1:1" x14ac:dyDescent="0.2">
      <c r="A262" t="s">
        <v>371</v>
      </c>
    </row>
    <row r="263" spans="1:1" x14ac:dyDescent="0.2">
      <c r="A263" t="s">
        <v>372</v>
      </c>
    </row>
    <row r="264" spans="1:1" x14ac:dyDescent="0.2">
      <c r="A264" t="s">
        <v>373</v>
      </c>
    </row>
    <row r="265" spans="1:1" x14ac:dyDescent="0.2">
      <c r="A265" t="s">
        <v>374</v>
      </c>
    </row>
    <row r="266" spans="1:1" x14ac:dyDescent="0.2">
      <c r="A266" t="s">
        <v>375</v>
      </c>
    </row>
    <row r="267" spans="1:1" x14ac:dyDescent="0.2">
      <c r="A267" t="s">
        <v>376</v>
      </c>
    </row>
    <row r="268" spans="1:1" x14ac:dyDescent="0.2">
      <c r="A268" t="s">
        <v>377</v>
      </c>
    </row>
    <row r="269" spans="1:1" x14ac:dyDescent="0.2">
      <c r="A269" t="s">
        <v>378</v>
      </c>
    </row>
    <row r="270" spans="1:1" x14ac:dyDescent="0.2">
      <c r="A270" t="s">
        <v>379</v>
      </c>
    </row>
    <row r="271" spans="1:1" x14ac:dyDescent="0.2">
      <c r="A271" t="s">
        <v>380</v>
      </c>
    </row>
    <row r="272" spans="1:1" x14ac:dyDescent="0.2">
      <c r="A272" t="s">
        <v>381</v>
      </c>
    </row>
    <row r="273" spans="1:2" x14ac:dyDescent="0.2">
      <c r="A273" t="s">
        <v>382</v>
      </c>
    </row>
    <row r="274" spans="1:2" x14ac:dyDescent="0.2">
      <c r="A274" t="s">
        <v>383</v>
      </c>
    </row>
    <row r="275" spans="1:2" x14ac:dyDescent="0.2">
      <c r="A275" t="s">
        <v>384</v>
      </c>
    </row>
    <row r="276" spans="1:2" x14ac:dyDescent="0.2">
      <c r="A276" t="s">
        <v>385</v>
      </c>
    </row>
    <row r="277" spans="1:2" x14ac:dyDescent="0.2">
      <c r="A277" t="s">
        <v>386</v>
      </c>
      <c r="B277" s="13" t="s">
        <v>505</v>
      </c>
    </row>
    <row r="278" spans="1:2" x14ac:dyDescent="0.2">
      <c r="A278" t="s">
        <v>387</v>
      </c>
    </row>
    <row r="279" spans="1:2" x14ac:dyDescent="0.2">
      <c r="A279" t="s">
        <v>388</v>
      </c>
    </row>
    <row r="280" spans="1:2" x14ac:dyDescent="0.2">
      <c r="A280" t="s">
        <v>389</v>
      </c>
    </row>
    <row r="281" spans="1:2" x14ac:dyDescent="0.2">
      <c r="A281" t="s">
        <v>390</v>
      </c>
    </row>
    <row r="282" spans="1:2" x14ac:dyDescent="0.2">
      <c r="A282" t="s">
        <v>520</v>
      </c>
    </row>
    <row r="283" spans="1:2" x14ac:dyDescent="0.2">
      <c r="A283" t="s">
        <v>391</v>
      </c>
    </row>
    <row r="284" spans="1:2" x14ac:dyDescent="0.2">
      <c r="A284" t="s">
        <v>392</v>
      </c>
    </row>
    <row r="285" spans="1:2" x14ac:dyDescent="0.2">
      <c r="A285" t="s">
        <v>393</v>
      </c>
    </row>
    <row r="286" spans="1:2" x14ac:dyDescent="0.2">
      <c r="A286" t="s">
        <v>394</v>
      </c>
    </row>
    <row r="287" spans="1:2" x14ac:dyDescent="0.2">
      <c r="A287" t="s">
        <v>395</v>
      </c>
    </row>
    <row r="288" spans="1:2" x14ac:dyDescent="0.2">
      <c r="A288" t="s">
        <v>396</v>
      </c>
    </row>
    <row r="289" spans="1:1" x14ac:dyDescent="0.2">
      <c r="A289" t="s">
        <v>397</v>
      </c>
    </row>
    <row r="290" spans="1:1" x14ac:dyDescent="0.2">
      <c r="A290" t="s">
        <v>398</v>
      </c>
    </row>
    <row r="291" spans="1:1" x14ac:dyDescent="0.2">
      <c r="A291" t="s">
        <v>399</v>
      </c>
    </row>
    <row r="292" spans="1:1" x14ac:dyDescent="0.2">
      <c r="A292" t="s">
        <v>400</v>
      </c>
    </row>
    <row r="293" spans="1:1" x14ac:dyDescent="0.2">
      <c r="A293" t="s">
        <v>401</v>
      </c>
    </row>
    <row r="294" spans="1:1" x14ac:dyDescent="0.2">
      <c r="A294" t="s">
        <v>402</v>
      </c>
    </row>
    <row r="295" spans="1:1" x14ac:dyDescent="0.2">
      <c r="A295" t="s">
        <v>403</v>
      </c>
    </row>
    <row r="296" spans="1:1" x14ac:dyDescent="0.2">
      <c r="A296" t="s">
        <v>521</v>
      </c>
    </row>
    <row r="297" spans="1:1" x14ac:dyDescent="0.2">
      <c r="A297" t="s">
        <v>522</v>
      </c>
    </row>
    <row r="298" spans="1:1" x14ac:dyDescent="0.2">
      <c r="A298" t="s">
        <v>404</v>
      </c>
    </row>
    <row r="299" spans="1:1" x14ac:dyDescent="0.2">
      <c r="A299" t="s">
        <v>405</v>
      </c>
    </row>
    <row r="300" spans="1:1" x14ac:dyDescent="0.2">
      <c r="A300" t="s">
        <v>406</v>
      </c>
    </row>
    <row r="301" spans="1:1" x14ac:dyDescent="0.2">
      <c r="A301" t="s">
        <v>407</v>
      </c>
    </row>
    <row r="302" spans="1:1" x14ac:dyDescent="0.2">
      <c r="A302" t="s">
        <v>408</v>
      </c>
    </row>
    <row r="303" spans="1:1" x14ac:dyDescent="0.2">
      <c r="A303" t="s">
        <v>409</v>
      </c>
    </row>
    <row r="304" spans="1:1" x14ac:dyDescent="0.2">
      <c r="A304" t="s">
        <v>410</v>
      </c>
    </row>
    <row r="305" spans="1:1" x14ac:dyDescent="0.2">
      <c r="A305" t="s">
        <v>411</v>
      </c>
    </row>
    <row r="306" spans="1:1" x14ac:dyDescent="0.2">
      <c r="A306" t="s">
        <v>412</v>
      </c>
    </row>
  </sheetData>
  <autoFilter ref="A1:B306"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B3"/>
  </sheetPr>
  <dimension ref="A1:O79"/>
  <sheetViews>
    <sheetView zoomScale="70" zoomScaleNormal="70" workbookViewId="0">
      <selection activeCell="A3" sqref="A3"/>
    </sheetView>
  </sheetViews>
  <sheetFormatPr defaultColWidth="9.140625" defaultRowHeight="12.75" x14ac:dyDescent="0.2"/>
  <cols>
    <col min="1" max="1" width="30.85546875" style="13" customWidth="1"/>
    <col min="2" max="2" width="67.28515625" style="13" bestFit="1" customWidth="1"/>
    <col min="3" max="3" width="158" style="13" bestFit="1" customWidth="1"/>
    <col min="4" max="4" width="75.140625" style="13" bestFit="1" customWidth="1"/>
    <col min="5" max="5" width="13.42578125" style="13" customWidth="1"/>
    <col min="6" max="6" width="14" style="13" customWidth="1"/>
    <col min="7" max="7" width="13.28515625" style="13" customWidth="1"/>
    <col min="8" max="8" width="50.5703125" style="13" bestFit="1" customWidth="1"/>
    <col min="9" max="9" width="10.28515625" style="13" customWidth="1"/>
    <col min="10" max="10" width="13.42578125" style="13" customWidth="1"/>
    <col min="11" max="14" width="9.140625" style="13" customWidth="1"/>
    <col min="15" max="16384" width="9.140625" style="13"/>
  </cols>
  <sheetData>
    <row r="1" spans="1:11" x14ac:dyDescent="0.2">
      <c r="A1" s="79" t="s">
        <v>523</v>
      </c>
      <c r="B1" s="79"/>
      <c r="C1" s="80"/>
      <c r="D1" s="80"/>
      <c r="E1" s="80"/>
      <c r="F1" s="80"/>
      <c r="G1" s="80"/>
      <c r="H1" s="80"/>
    </row>
    <row r="2" spans="1:11" x14ac:dyDescent="0.2">
      <c r="A2" s="3"/>
      <c r="B2" s="3"/>
    </row>
    <row r="3" spans="1:11" ht="39.75" customHeight="1" x14ac:dyDescent="0.2">
      <c r="A3" s="3" t="s">
        <v>524</v>
      </c>
      <c r="B3" s="120" t="e">
        <f ca="1">IF('Adjusted Health Gain Chart'!D11=Reference!AA2,VLOOKUP('Adjusted Health Gain Chart'!$B$11,Reference!$Q$2,1,FALSE),IF('Adjusted Health Gain Chart'!B11=Reference!AA3,VLOOKUP('Adjusted Health Gain Chart'!D11,SHAs,1,FALSE),IF('Adjusted Health Gain Chart'!B11=Reference!AA4,VLOOKUP('Adjusted Health Gain Chart'!D11,PCTs,1,FALSE),IF('Adjusted Health Gain Chart'!B11=Reference!AA5,VLOOKUP('Adjusted Health Gain Chart'!D11,CCG,1,FALSE),VLOOKUP('Adjusted Health Gain Chart'!D11,Providers,1,FALSE)))))</f>
        <v>#N/A</v>
      </c>
      <c r="C3" s="120"/>
      <c r="D3" s="120"/>
      <c r="E3" s="120"/>
      <c r="F3" s="414" t="s">
        <v>525</v>
      </c>
      <c r="G3" s="415"/>
      <c r="H3" s="415"/>
      <c r="I3" s="415"/>
      <c r="J3" s="415"/>
    </row>
    <row r="4" spans="1:11" x14ac:dyDescent="0.2">
      <c r="A4" s="3" t="s">
        <v>526</v>
      </c>
      <c r="B4" s="121">
        <f>IF('Adjusted Health Gain Chart'!B11=Reference!AA2,Reference!R2,IF('Adjusted Health Gain Chart'!B11=Reference!AA3,Reference!O2,IF('Adjusted Health Gain Chart'!B11=Reference!AA4,Reference!L2,IF('Adjusted Health Gain Chart'!B11=Reference!AA5,Reference!I2,IF('Adjusted Health Gain Chart'!B11=Reference!AA6,Reference!F2)))))</f>
        <v>0</v>
      </c>
    </row>
    <row r="5" spans="1:11" x14ac:dyDescent="0.2">
      <c r="A5" s="3"/>
      <c r="B5" s="3"/>
    </row>
    <row r="6" spans="1:11" x14ac:dyDescent="0.2">
      <c r="A6" s="3" t="s">
        <v>527</v>
      </c>
      <c r="B6" s="120" t="str">
        <f>'Adjusted Health Gain Chart'!B11</f>
        <v>Provider</v>
      </c>
    </row>
    <row r="7" spans="1:11" x14ac:dyDescent="0.2">
      <c r="A7" s="3" t="s">
        <v>528</v>
      </c>
      <c r="B7" s="120" t="str">
        <f>'Adjusted Health Gain Chart'!D11</f>
        <v>BARKING, HAVERING AND REDBRIDGE UNIVERSITY HOSPITALS NHS TRUST (RF4)</v>
      </c>
      <c r="C7" s="120"/>
      <c r="D7" s="120"/>
      <c r="E7" s="120"/>
    </row>
    <row r="8" spans="1:11" x14ac:dyDescent="0.2">
      <c r="A8" s="3" t="s">
        <v>414</v>
      </c>
      <c r="B8" s="120" t="str">
        <f>B6&amp;B7</f>
        <v>ProviderBARKING, HAVERING AND REDBRIDGE UNIVERSITY HOSPITALS NHS TRUST (RF4)</v>
      </c>
      <c r="C8" s="120"/>
      <c r="D8" s="120"/>
      <c r="E8" s="120"/>
    </row>
    <row r="9" spans="1:11" x14ac:dyDescent="0.2">
      <c r="A9" s="3"/>
      <c r="B9" s="3"/>
    </row>
    <row r="10" spans="1:11" x14ac:dyDescent="0.2">
      <c r="E10" s="250"/>
      <c r="F10" s="250"/>
    </row>
    <row r="11" spans="1:11" ht="89.25" customHeight="1" x14ac:dyDescent="0.2">
      <c r="A11" s="416" t="s">
        <v>529</v>
      </c>
      <c r="B11" s="417"/>
      <c r="C11" s="83" t="s">
        <v>530</v>
      </c>
      <c r="D11" s="83" t="s">
        <v>531</v>
      </c>
      <c r="E11" s="84" t="s">
        <v>532</v>
      </c>
      <c r="F11" s="83" t="s">
        <v>533</v>
      </c>
      <c r="G11" s="259" t="s">
        <v>534</v>
      </c>
      <c r="H11" s="253"/>
      <c r="I11" s="253" t="s">
        <v>535</v>
      </c>
      <c r="J11" s="253"/>
      <c r="K11" s="253" t="s">
        <v>536</v>
      </c>
    </row>
    <row r="12" spans="1:11" x14ac:dyDescent="0.2">
      <c r="A12" s="87"/>
      <c r="B12" s="81" t="str">
        <f>"Knee - revision "  &amp;"("&amp;F12 &amp;")"</f>
        <v>Knee - revision (0)</v>
      </c>
      <c r="C12" s="261" t="str">
        <f>IF(ISNA(VLOOKUP(Reference!$Y$18&amp;$B$8&amp;Reference!$U$14,ProviderCommissionerNewChart,15,FALSE)),"No data",IF(VLOOKUP(Reference!$Y$18&amp;$B$8&amp;Reference!$U$14,ProviderCommissionerNewChart,15,FALSE)="-","No data",VLOOKUP(Reference!$Y$18&amp;$B$8&amp;Reference!$U$14,ProviderCommissionerNewChart,15,FALSE)))</f>
        <v>No data</v>
      </c>
      <c r="D12" s="265" t="e">
        <f>IF(G12&gt;=200,(VLOOKUP(Reference!$Y$18&amp;Reference!$AA$2&amp;Reference!$AA$2&amp;Reference!$U$14,ProviderCommissionerNewChart,15,FALSE)),"Insufficient data")</f>
        <v>#N/A</v>
      </c>
      <c r="E12" s="385">
        <v>0.45500000000000002</v>
      </c>
      <c r="F12" s="268">
        <f>IF(ISNA(VLOOKUP(Reference!$Y$18&amp;$B$8&amp;Reference!$U$14,ProviderCommissionerNewChart,7,FALSE)),0,(VLOOKUP(Reference!$Y$18&amp;$B$8&amp;Reference!$U$14,ProviderCommissionerNewChart,7,FALSE)))</f>
        <v>0</v>
      </c>
      <c r="G12" s="260" t="e">
        <f>VLOOKUP(Reference!$Y$18&amp;Reference!$AA$2&amp;Reference!$AA$2&amp;Reference!$U$14,ProviderCommissionerNewChart,7,FALSE)</f>
        <v>#N/A</v>
      </c>
      <c r="H12" s="260" t="s">
        <v>537</v>
      </c>
      <c r="I12" s="13">
        <f>9/10</f>
        <v>0.9</v>
      </c>
      <c r="J12" s="13">
        <f>I12/2</f>
        <v>0.45</v>
      </c>
      <c r="K12" s="277">
        <f>J12</f>
        <v>0.45</v>
      </c>
    </row>
    <row r="13" spans="1:11" x14ac:dyDescent="0.2">
      <c r="A13" s="87"/>
      <c r="B13" s="81" t="str">
        <f>"Knee - primary "  &amp;"("&amp;F13 &amp;")"</f>
        <v>Knee - primary (0)</v>
      </c>
      <c r="C13" s="261" t="str">
        <f>IF(ISNA(VLOOKUP(Reference!$Y$17&amp;$B$8&amp;Reference!$U$14,ProviderCommissionerNewChart,15,FALSE)),"No data",IF(VLOOKUP(Reference!$Y$17&amp;$B$8&amp;Reference!$U$14,ProviderCommissionerNewChart,15,FALSE)="-","No data",VLOOKUP(Reference!$Y$17&amp;$B$8&amp;Reference!$U$14,ProviderCommissionerNewChart,15,FALSE)))</f>
        <v>No data</v>
      </c>
      <c r="D13" s="265" t="e">
        <f>IF(G13&gt;=200,(VLOOKUP(Reference!$Y$17&amp;Reference!$AA$2&amp;Reference!$AA$2&amp;Reference!$U$14,ProviderCommissionerNewChart,15,FALSE)),"Insufficient data")</f>
        <v>#N/A</v>
      </c>
      <c r="E13" s="385">
        <v>1.35</v>
      </c>
      <c r="F13" s="269">
        <f>IF(ISNA(VLOOKUP(Reference!$Y$17&amp;$B$8&amp;Reference!$U$14,ProviderCommissionerNewChart,7,FALSE)),0,(VLOOKUP(Reference!$Y$17&amp;$B$8&amp;Reference!$U$14,ProviderCommissionerNewChart,7,FALSE)))</f>
        <v>0</v>
      </c>
      <c r="G13" s="260" t="e">
        <f>VLOOKUP(Reference!$Y$17&amp;Reference!$AA$2&amp;Reference!$AA$2&amp;Reference!$U$14,ProviderCommissionerNewChart,7,FALSE)</f>
        <v>#N/A</v>
      </c>
      <c r="H13" s="260"/>
      <c r="K13" s="277">
        <f t="shared" ref="K13:K35" si="0">K12+$I$12</f>
        <v>1.35</v>
      </c>
    </row>
    <row r="14" spans="1:11" x14ac:dyDescent="0.2">
      <c r="A14" s="87"/>
      <c r="B14" s="81" t="str">
        <f>"Total Knee Replacment "  &amp;"("&amp;F14 &amp;")"</f>
        <v>Total Knee Replacment (0)</v>
      </c>
      <c r="C14" s="261" t="str">
        <f>IF(ISNA(VLOOKUP(Reference!$Y$16&amp;$B$8&amp;Reference!$U$14,ProviderCommissionerNewChart,15,FALSE)),"No data",IF(VLOOKUP(Reference!$Y$16&amp;$B$8&amp;Reference!$U$14,ProviderCommissionerNewChart,15,FALSE)="-","No data",VLOOKUP(Reference!$Y$16&amp;$B$8&amp;Reference!$U$14,ProviderCommissionerNewChart,15,FALSE)))</f>
        <v>No data</v>
      </c>
      <c r="D14" s="265" t="e">
        <f>IF(G14&gt;=200,(VLOOKUP(Reference!$Y$16&amp;Reference!$AA$2&amp;Reference!$AA$2&amp;Reference!$U$14,ProviderCommissionerNewChart,15,FALSE)),"Insufficient data")</f>
        <v>#N/A</v>
      </c>
      <c r="E14" s="385">
        <f>E13+0.9</f>
        <v>2.25</v>
      </c>
      <c r="F14" s="269">
        <f>IF(ISNA(VLOOKUP(Reference!$Y$16&amp;$B$8&amp;Reference!$U$14,ProviderCommissionerNewChart,7,FALSE)),0,(VLOOKUP(Reference!$Y$16&amp;$B$8&amp;Reference!$U$14,ProviderCommissionerNewChart,7,FALSE)))</f>
        <v>0</v>
      </c>
      <c r="G14" s="260" t="e">
        <f>VLOOKUP(Reference!$Y$16&amp;Reference!$AA$2&amp;Reference!$AA$2&amp;Reference!$U$14,ProviderCommissionerNewChart,7,FALSE)</f>
        <v>#N/A</v>
      </c>
      <c r="H14" s="260"/>
      <c r="K14" s="277">
        <f t="shared" si="0"/>
        <v>2.25</v>
      </c>
    </row>
    <row r="15" spans="1:11" x14ac:dyDescent="0.2">
      <c r="A15" s="87"/>
      <c r="B15" s="87" t="str">
        <f>"Oxford Knee Score     "</f>
        <v xml:space="preserve">Oxford Knee Score     </v>
      </c>
      <c r="C15" s="261"/>
      <c r="D15" s="258"/>
      <c r="E15" s="385">
        <v>3.13</v>
      </c>
      <c r="F15" s="268"/>
      <c r="G15" s="260"/>
      <c r="H15" s="260" t="s">
        <v>538</v>
      </c>
      <c r="K15" s="277">
        <f t="shared" si="0"/>
        <v>3.15</v>
      </c>
    </row>
    <row r="16" spans="1:11" x14ac:dyDescent="0.2">
      <c r="A16" s="87"/>
      <c r="B16" s="81"/>
      <c r="C16" s="261"/>
      <c r="D16" s="258"/>
      <c r="E16" s="385">
        <v>4</v>
      </c>
      <c r="F16" s="268"/>
      <c r="G16" s="260"/>
      <c r="H16" s="260" t="s">
        <v>539</v>
      </c>
      <c r="K16" s="277">
        <f t="shared" si="0"/>
        <v>4.05</v>
      </c>
    </row>
    <row r="17" spans="1:13" x14ac:dyDescent="0.2">
      <c r="A17" s="87"/>
      <c r="B17" s="81" t="str">
        <f>"Hip - revision " &amp;"("&amp;F17 &amp;")"</f>
        <v>Hip - revision (0)</v>
      </c>
      <c r="C17" s="261" t="str">
        <f>IF(ISNA(VLOOKUP(Reference!$Y$15&amp;$B$8&amp;Reference!$U$9,ProviderCommissionerNewChart,15,FALSE)),"No data",IF(VLOOKUP(Reference!$Y$15&amp;$B$8&amp;Reference!$U$9,ProviderCommissionerNewChart,15,FALSE)="-","No data",VLOOKUP(Reference!$Y$15&amp;$B$8&amp;Reference!$U$9,ProviderCommissionerNewChart,15,FALSE)))</f>
        <v>No data</v>
      </c>
      <c r="D17" s="265" t="e">
        <f>IF(G17&gt;=200,(VLOOKUP(Reference!$Y$15&amp;Reference!$AA$2&amp;Reference!$AA$2&amp;Reference!$U$9,ProviderCommissionerNewChart,15,FALSE)),"Insufficient data")</f>
        <v>#N/A</v>
      </c>
      <c r="E17" s="385">
        <f>E16+0.9</f>
        <v>4.9000000000000004</v>
      </c>
      <c r="F17" s="268">
        <f>IF(ISNA(VLOOKUP(Reference!$Y$15&amp;$B$8&amp;Reference!$U$9,ProviderCommissionerNewChart,7,FALSE)),0,(VLOOKUP(Reference!$Y$15&amp;$B$8&amp;Reference!$U$9,ProviderCommissionerNewChart,7,FALSE)))</f>
        <v>0</v>
      </c>
      <c r="G17" s="260" t="e">
        <f>VLOOKUP(Reference!$Y$15&amp;Reference!$AA$2&amp;Reference!$AA$2&amp;Reference!$U$9,ProviderCommissionerNewChart,7,FALSE)</f>
        <v>#N/A</v>
      </c>
      <c r="H17" s="260" t="s">
        <v>540</v>
      </c>
      <c r="K17" s="277">
        <f t="shared" si="0"/>
        <v>4.95</v>
      </c>
    </row>
    <row r="18" spans="1:13" x14ac:dyDescent="0.2">
      <c r="A18" s="87"/>
      <c r="B18" s="81" t="str">
        <f>"Hip - primary " &amp;"("&amp;F18 &amp;")"</f>
        <v>Hip - primary (0)</v>
      </c>
      <c r="C18" s="261" t="str">
        <f>IF(ISNA(VLOOKUP(Reference!$Y$14&amp;$B$8&amp;Reference!$U$9,ProviderCommissionerNewChart,15,FALSE)),"No data",IF(VLOOKUP(Reference!$Y$14&amp;$B$8&amp;Reference!$U$9,ProviderCommissionerNewChart,15,FALSE)="-","No data",VLOOKUP(Reference!$Y$14&amp;$B$8&amp;Reference!$U$9,ProviderCommissionerNewChart,15,FALSE)))</f>
        <v>No data</v>
      </c>
      <c r="D18" s="265" t="e">
        <f>IF(G18&gt;=200,(VLOOKUP(Reference!$Y$14&amp;Reference!$AA$2&amp;Reference!$AA$2&amp;Reference!$U$9,ProviderCommissionerNewChart,15,FALSE)),"Insufficient data")</f>
        <v>#N/A</v>
      </c>
      <c r="E18" s="385">
        <f>E17+0.9</f>
        <v>5.8000000000000007</v>
      </c>
      <c r="F18" s="268">
        <f>IF(ISNA(VLOOKUP(Reference!$Y$14&amp;$B$8&amp;Reference!$U$9,ProviderCommissionerNewChart,7,FALSE)),0,(VLOOKUP(Reference!$Y$14&amp;$B$8&amp;Reference!$U$9,ProviderCommissionerNewChart,7,FALSE)))</f>
        <v>0</v>
      </c>
      <c r="G18" s="260" t="e">
        <f>VLOOKUP(Reference!$Y$14&amp;Reference!$AA$2&amp;Reference!$AA$2&amp;Reference!$U$9,ProviderCommissionerNewChart,7,FALSE)</f>
        <v>#N/A</v>
      </c>
      <c r="H18" s="260" t="s">
        <v>541</v>
      </c>
      <c r="K18" s="277">
        <f t="shared" si="0"/>
        <v>5.8500000000000005</v>
      </c>
    </row>
    <row r="19" spans="1:13" x14ac:dyDescent="0.2">
      <c r="A19" s="87"/>
      <c r="B19" s="81" t="str">
        <f>"Total Hip Replacment " &amp;"("&amp;F19 &amp;")"</f>
        <v>Total Hip Replacment (0)</v>
      </c>
      <c r="C19" s="261" t="str">
        <f>IF(ISNA(VLOOKUP(Reference!$Y$13&amp;$B$8&amp;Reference!$U$9,ProviderCommissionerNewChart,15,FALSE)),"No data",IF(VLOOKUP(Reference!$Y$13&amp;$B$8&amp;Reference!$U$9,ProviderCommissionerNewChart,15,FALSE)="-","No data",VLOOKUP(Reference!$Y$13&amp;$B$8&amp;Reference!$U$9,ProviderCommissionerNewChart,15,FALSE)))</f>
        <v>No data</v>
      </c>
      <c r="D19" s="265" t="e">
        <f>IF(G19&gt;=200,(VLOOKUP(Reference!$Y$13&amp;Reference!$AA$2&amp;Reference!$AA$2&amp;Reference!$U$9,ProviderCommissionerNewChart,15,FALSE)),"Insufficient data")</f>
        <v>#N/A</v>
      </c>
      <c r="E19" s="385">
        <f>E18+0.9</f>
        <v>6.7000000000000011</v>
      </c>
      <c r="F19" s="268">
        <f>IF(ISNA(VLOOKUP(Reference!$Y$13&amp;$B$8&amp;Reference!$U$9,ProviderCommissionerNewChart,7,FALSE)),0,(VLOOKUP(Reference!$Y$13&amp;$B$8&amp;Reference!$U$9,ProviderCommissionerNewChart,7,FALSE)))</f>
        <v>0</v>
      </c>
      <c r="G19" s="260" t="e">
        <f>VLOOKUP(Reference!$Y$13&amp;Reference!$AA$2&amp;Reference!$AA$2&amp;Reference!$U$9,ProviderCommissionerNewChart,7,FALSE)</f>
        <v>#N/A</v>
      </c>
      <c r="H19" s="260"/>
      <c r="K19" s="277">
        <f t="shared" si="0"/>
        <v>6.7500000000000009</v>
      </c>
    </row>
    <row r="20" spans="1:13" x14ac:dyDescent="0.2">
      <c r="A20" s="87"/>
      <c r="B20" s="81" t="s">
        <v>542</v>
      </c>
      <c r="C20" s="261"/>
      <c r="D20" s="258"/>
      <c r="E20" s="385"/>
      <c r="F20" s="270"/>
      <c r="G20" s="260"/>
      <c r="H20" s="260" t="s">
        <v>543</v>
      </c>
      <c r="K20" s="277">
        <f t="shared" si="0"/>
        <v>7.6500000000000012</v>
      </c>
    </row>
    <row r="21" spans="1:13" x14ac:dyDescent="0.2">
      <c r="A21" s="87"/>
      <c r="B21" s="81"/>
      <c r="C21" s="261"/>
      <c r="D21" s="258"/>
      <c r="E21" s="385"/>
      <c r="F21" s="268"/>
      <c r="G21" s="260"/>
      <c r="H21" s="260" t="s">
        <v>544</v>
      </c>
      <c r="K21" s="277">
        <f t="shared" si="0"/>
        <v>8.5500000000000007</v>
      </c>
    </row>
    <row r="22" spans="1:13" x14ac:dyDescent="0.2">
      <c r="A22" s="87"/>
      <c r="B22" s="81" t="str">
        <f>"Knee revision " &amp;"("&amp;F22 &amp;")"</f>
        <v>Knee revision (0)</v>
      </c>
      <c r="C22" s="261" t="str">
        <f>IF(ISNA(VLOOKUP(Reference!$Y$18&amp;$B$8&amp;Reference!$U$13,ProviderCommissionerNewChart,15,FALSE)),"No data",IF(VLOOKUP(Reference!$Y$18&amp;$B$8&amp;Reference!$U$13,ProviderCommissionerNewChart,15,FALSE)="-","No data",VLOOKUP(Reference!$Y$18&amp;$B$8&amp;Reference!$U$13,ProviderCommissionerNewChart,15,FALSE)))</f>
        <v>No data</v>
      </c>
      <c r="D22" s="265" t="e">
        <f>IF(G22&gt;=200,(VLOOKUP(Reference!$Y$18&amp;Reference!$AA$2&amp;Reference!$AA$2&amp;Reference!$U$13,ProviderCommissionerNewChart,15,FALSE)),"Insufficient data")</f>
        <v>#N/A</v>
      </c>
      <c r="E22" s="385">
        <v>0.6</v>
      </c>
      <c r="F22" s="268">
        <f>IF(ISNA(VLOOKUP(Reference!$Y$18&amp;$B$8&amp;Reference!$U$13,ProviderCommissionerNewChart,7,FALSE)),0,(VLOOKUP(Reference!$Y$18&amp;$B$8&amp;Reference!$U$13,ProviderCommissionerNewChart,7,FALSE)))</f>
        <v>0</v>
      </c>
      <c r="G22" s="260" t="e">
        <f>VLOOKUP(Reference!$Y$18&amp;Reference!$AA$2&amp;Reference!$AA$2&amp;Reference!$U$13,ProviderCommissionerNewChart,7,FALSE)</f>
        <v>#N/A</v>
      </c>
      <c r="H22" s="260" t="s">
        <v>545</v>
      </c>
      <c r="K22" s="277">
        <f t="shared" si="0"/>
        <v>9.4500000000000011</v>
      </c>
      <c r="M22" s="13" t="str">
        <f>(Reference!$Y$18&amp;Reference!$AA$2&amp;Reference!$AA$2&amp;Reference!$U$13)</f>
        <v>Knee Replacement RevisionEnglandEnglandEQ VAS</v>
      </c>
    </row>
    <row r="23" spans="1:13" x14ac:dyDescent="0.2">
      <c r="A23" s="87"/>
      <c r="B23" s="81" t="str">
        <f>"Knee - primary " &amp;"("&amp;F23 &amp;")"</f>
        <v>Knee - primary (0)</v>
      </c>
      <c r="C23" s="261" t="str">
        <f>IF(ISNA(VLOOKUP(Reference!$Y$17&amp;$B$8&amp;Reference!$U$13,ProviderCommissionerNewChart,15,FALSE)),"No data",IF(VLOOKUP(Reference!$Y$17&amp;$B$8&amp;Reference!$U$13,ProviderCommissionerNewChart,15,FALSE)="-","No data",VLOOKUP(Reference!$Y$17&amp;$B$8&amp;Reference!$U$13,ProviderCommissionerNewChart,15,FALSE)))</f>
        <v>No data</v>
      </c>
      <c r="D23" s="265" t="e">
        <f>IF(G24&gt;=200,(VLOOKUP(Reference!$Y$17&amp;Reference!$AA$2&amp;Reference!$AA$2&amp;Reference!$U$13,ProviderCommissionerNewChart,15,FALSE)),"Insufficient data")</f>
        <v>#N/A</v>
      </c>
      <c r="E23" s="385">
        <f>E22+1.15</f>
        <v>1.75</v>
      </c>
      <c r="F23" s="268">
        <f>IF(ISNA(VLOOKUP(Reference!$Y$17&amp;$B$8&amp;Reference!$U$13,ProviderCommissionerNewChart,7,FALSE)),0,(VLOOKUP(Reference!$Y$17&amp;$B$8&amp;Reference!$U$13,ProviderCommissionerNewChart,7,FALSE)))</f>
        <v>0</v>
      </c>
      <c r="G23" s="260" t="e">
        <f>VLOOKUP(Reference!$Y$17&amp;Reference!$AA$2&amp;Reference!$AA$2&amp;Reference!$U$13,ProviderCommissionerNewChart,7,FALSE)</f>
        <v>#N/A</v>
      </c>
      <c r="H23" s="260" t="s">
        <v>546</v>
      </c>
      <c r="K23" s="277">
        <f t="shared" si="0"/>
        <v>10.350000000000001</v>
      </c>
    </row>
    <row r="24" spans="1:13" x14ac:dyDescent="0.2">
      <c r="A24" s="87"/>
      <c r="B24" s="81" t="str">
        <f>"Total Knee Replacement " &amp;"("&amp;F24 &amp;")"</f>
        <v>Total Knee Replacement (0)</v>
      </c>
      <c r="C24" s="261" t="str">
        <f>IF(ISNA(VLOOKUP(Reference!$Y$16&amp;$B$8&amp;Reference!$U$13,ProviderCommissionerNewChart,15,FALSE)),"No data",IF(VLOOKUP(Reference!$Y$16&amp;$B$8&amp;Reference!$U$13,ProviderCommissionerNewChart,15,FALSE)="-","No data",VLOOKUP(Reference!$Y$16&amp;$B$8&amp;Reference!$U$13,ProviderCommissionerNewChart,15,FALSE)))</f>
        <v>No data</v>
      </c>
      <c r="D24" s="265" t="e">
        <f>IF(G24&gt;=200,(VLOOKUP(Reference!$Y$16&amp;Reference!$AA$2&amp;Reference!$AA$2&amp;Reference!$U$13,ProviderCommissionerNewChart,15,FALSE)),"Insufficient data")</f>
        <v>#N/A</v>
      </c>
      <c r="E24" s="385">
        <f>E23+1.15</f>
        <v>2.9</v>
      </c>
      <c r="F24" s="268">
        <f>IF(ISNA(VLOOKUP(Reference!$Y$16&amp;$B$8&amp;Reference!$U$13,ProviderCommissionerNewChart,7,FALSE)),0,(VLOOKUP(Reference!$Y$16&amp;$B$8&amp;Reference!$U$13,ProviderCommissionerNewChart,7,FALSE)))</f>
        <v>0</v>
      </c>
      <c r="G24" s="260" t="e">
        <f>VLOOKUP(Reference!$Y$16&amp;Reference!$AA$2&amp;Reference!$AA$2&amp;Reference!$U$13,ProviderCommissionerNewChart,7,FALSE)</f>
        <v>#N/A</v>
      </c>
      <c r="H24" s="260"/>
      <c r="K24" s="277">
        <f t="shared" si="0"/>
        <v>11.250000000000002</v>
      </c>
    </row>
    <row r="25" spans="1:13" x14ac:dyDescent="0.2">
      <c r="A25" s="87"/>
      <c r="B25" s="81" t="str">
        <f>"Hip - revision " &amp;"("&amp;F25 &amp;")"</f>
        <v>Hip - revision (0)</v>
      </c>
      <c r="C25" s="261" t="str">
        <f>IF(ISNA(VLOOKUP(Reference!$Y$15&amp;$B$8&amp;Reference!$U$3,ProviderCommissionerNewChart,15,FALSE)),"No data",IF(VLOOKUP(Reference!$Y$15&amp;$B$8&amp;Reference!$U$3,ProviderCommissionerNewChart,15,FALSE)="-","No data",VLOOKUP(Reference!$Y$15&amp;$B$8&amp;Reference!$U$3,ProviderCommissionerNewChart,15,FALSE)))</f>
        <v>No data</v>
      </c>
      <c r="D25" s="265" t="e">
        <f>IF(G25&gt;=200,(VLOOKUP(Reference!$Y$15&amp;Reference!$AA$2&amp;Reference!$AA$2&amp;Reference!$U$3,ProviderCommissionerNewChart,15,FALSE)),"Insufficient data")</f>
        <v>#N/A</v>
      </c>
      <c r="E25" s="385">
        <f>E24+1.2</f>
        <v>4.0999999999999996</v>
      </c>
      <c r="F25" s="268">
        <f>IF(ISNA(VLOOKUP(Reference!$Y$15&amp;$B$8&amp;Reference!$U$3,ProviderCommissionerNewChart,7,FALSE)),0,(VLOOKUP(Reference!$Y$15&amp;$B$8&amp;Reference!$U$3,ProviderCommissionerNewChart,7,FALSE)))</f>
        <v>0</v>
      </c>
      <c r="G25" s="260" t="e">
        <f>VLOOKUP(Reference!$Y$15&amp;Reference!$AA$2&amp;Reference!$AA$2&amp;Reference!$U$3,ProviderCommissionerNewChart,7,FALSE)</f>
        <v>#N/A</v>
      </c>
      <c r="H25" s="260"/>
      <c r="K25" s="277">
        <f t="shared" si="0"/>
        <v>12.150000000000002</v>
      </c>
    </row>
    <row r="26" spans="1:13" x14ac:dyDescent="0.2">
      <c r="A26" s="87"/>
      <c r="B26" s="81" t="str">
        <f>"Hip - primary " &amp;"("&amp;F26 &amp;")"</f>
        <v>Hip - primary (0)</v>
      </c>
      <c r="C26" s="261" t="str">
        <f>IF(ISNA(VLOOKUP(Reference!$Y$14&amp;$B$8&amp;Reference!$U$3,ProviderCommissionerNewChart,15,FALSE)),"No data",IF(VLOOKUP(Reference!$Y$14&amp;$B$8&amp;Reference!$U$3,ProviderCommissionerNewChart,15,FALSE)="-","No data",VLOOKUP(Reference!$Y$14&amp;$B$8&amp;Reference!$U$3,ProviderCommissionerNewChart,15,FALSE)))</f>
        <v>No data</v>
      </c>
      <c r="D26" s="265" t="e">
        <f>IF(G26&gt;=200,(VLOOKUP(Reference!$Y$14&amp;Reference!$AA$2&amp;Reference!$AA$2&amp;Reference!$U$3,ProviderCommissionerNewChart,15,FALSE)),"Insufficient data")</f>
        <v>#N/A</v>
      </c>
      <c r="E26" s="385">
        <f>E25+1.15</f>
        <v>5.25</v>
      </c>
      <c r="F26" s="268">
        <f>IF(ISNA(VLOOKUP(Reference!$Y$14&amp;$B$8&amp;Reference!$U$3,ProviderCommissionerNewChart,7,FALSE)),0,(VLOOKUP(Reference!$Y$14&amp;$B$8&amp;Reference!$U$3,ProviderCommissionerNewChart,7,FALSE)))</f>
        <v>0</v>
      </c>
      <c r="G26" s="260" t="e">
        <f>VLOOKUP(Reference!$Y$14&amp;Reference!$AA$2&amp;Reference!$AA$2&amp;Reference!$U$3,ProviderCommissionerNewChart,7,FALSE)</f>
        <v>#N/A</v>
      </c>
      <c r="H26" s="260"/>
      <c r="K26" s="277">
        <f t="shared" si="0"/>
        <v>13.050000000000002</v>
      </c>
    </row>
    <row r="27" spans="1:13" x14ac:dyDescent="0.2">
      <c r="A27" s="87"/>
      <c r="B27" s="82" t="str">
        <f>"Total Hip Replacement " &amp;"("&amp;F27 &amp;")"</f>
        <v>Total Hip Replacement (0)</v>
      </c>
      <c r="C27" s="261" t="str">
        <f>IF(ISNA(VLOOKUP(Reference!$Y$13&amp;$B$8&amp;Reference!$U$3,ProviderCommissionerNewChart,15,FALSE)),"No data",IF(VLOOKUP(Reference!$Y$13&amp;$B$8&amp;Reference!$U$3,ProviderCommissionerNewChart,15,FALSE)="-","No data",VLOOKUP(Reference!$Y$13&amp;$B$8&amp;Reference!$U$3,ProviderCommissionerNewChart,15,FALSE)))</f>
        <v>No data</v>
      </c>
      <c r="D27" s="265" t="e">
        <f>IF(G27&gt;=200,(VLOOKUP(Reference!$Y$13&amp;Reference!$AA$2&amp;Reference!$AA$2&amp;Reference!$U$3,ProviderCommissionerNewChart,15,FALSE)),"Insufficient data")</f>
        <v>#N/A</v>
      </c>
      <c r="E27" s="385">
        <f>E26+1.2</f>
        <v>6.45</v>
      </c>
      <c r="F27" s="268">
        <f>IF(ISNA(VLOOKUP(Reference!$Y$13&amp;$B$8&amp;Reference!$U$3,ProviderCommissionerNewChart,7,FALSE)),0,(VLOOKUP(Reference!$Y$13&amp;$B$8&amp;Reference!$U$3,ProviderCommissionerNewChart,7,FALSE)))</f>
        <v>0</v>
      </c>
      <c r="G27" s="260" t="e">
        <f>VLOOKUP(Reference!$Y$13&amp;Reference!$AA$2&amp;Reference!$AA$2&amp;Reference!$U$3,ProviderCommissionerNewChart,7,FALSE)</f>
        <v>#N/A</v>
      </c>
      <c r="H27" s="260"/>
      <c r="J27" s="13" t="s">
        <v>547</v>
      </c>
      <c r="K27" s="277">
        <f t="shared" si="0"/>
        <v>13.950000000000003</v>
      </c>
    </row>
    <row r="28" spans="1:13" x14ac:dyDescent="0.2">
      <c r="A28" s="87"/>
      <c r="B28" s="81" t="s">
        <v>548</v>
      </c>
      <c r="C28" s="261"/>
      <c r="D28" s="258"/>
      <c r="E28" s="385"/>
      <c r="F28" s="129"/>
      <c r="G28" s="260"/>
      <c r="H28" s="260"/>
      <c r="J28" s="276" t="e">
        <f>IF($G$31&gt;=200,(VLOOKUP(Reference!$Y$18&amp;Reference!$AA$2&amp;Reference!$AA$2&amp;Reference!$U$2,ProviderCommissionerNewChart,15,FALSE)),0)</f>
        <v>#N/A</v>
      </c>
      <c r="K28" s="277">
        <f t="shared" si="0"/>
        <v>14.850000000000003</v>
      </c>
    </row>
    <row r="29" spans="1:13" x14ac:dyDescent="0.2">
      <c r="A29" s="87"/>
      <c r="B29" s="81"/>
      <c r="C29" s="261"/>
      <c r="D29" s="258"/>
      <c r="E29" s="385"/>
      <c r="F29" s="129"/>
      <c r="G29" s="260"/>
      <c r="H29" s="260"/>
      <c r="K29" s="277">
        <f t="shared" si="0"/>
        <v>15.750000000000004</v>
      </c>
    </row>
    <row r="30" spans="1:13" x14ac:dyDescent="0.2">
      <c r="A30" s="87" t="str">
        <f>"Figure 1: Average adjusted health gain on the EQ-5D A17 Index by procedure,
 "&amp;'Adjusted Health Gain Chart'!D11&amp; " compared with England"</f>
        <v>Figure 1: Average adjusted health gain on the EQ-5D A17 Index by procedure,
 BARKING, HAVERING AND REDBRIDGE UNIVERSITY HOSPITALS NHS TRUST (RF4) compared with England</v>
      </c>
      <c r="B30" s="81" t="str">
        <f>"Knee - revision " &amp;"("&amp;F30 &amp;")"</f>
        <v>Knee - revision (0)</v>
      </c>
      <c r="C30" s="261" t="str">
        <f>IF(ISNA(VLOOKUP(Reference!$Y$18&amp;$B$8&amp;Reference!$U$2,ProviderCommissionerNewChart,15,FALSE)),"No data",IF(VLOOKUP(Reference!$Y$18&amp;$B$8&amp;Reference!$U$2,ProviderCommissionerNewChart,15,FALSE)="-","No data",VLOOKUP(Reference!$Y$18&amp;$B$8&amp;Reference!$U$2,ProviderCommissionerNewChart,15,FALSE)))</f>
        <v>No data</v>
      </c>
      <c r="D30" s="258" t="e">
        <f>IF(G30&gt;=200,(VLOOKUP(Reference!$Y$18&amp;Reference!$AA$2&amp;Reference!$AA$2&amp;Reference!$U$2,ProviderCommissionerNewChart,15,FALSE)),"Insufficient data")</f>
        <v>#N/A</v>
      </c>
      <c r="E30" s="385">
        <v>0.6</v>
      </c>
      <c r="F30" s="262">
        <f>IF(ISNA(VLOOKUP(Reference!$Y$18&amp;$B$8&amp;Reference!$U$2,ProviderCommissionerNewChart,7,FALSE)),0,(VLOOKUP(Reference!$Y$18&amp;$B$8&amp;Reference!$U$2,ProviderCommissionerNewChart,7,FALSE)))</f>
        <v>0</v>
      </c>
      <c r="G30" s="260" t="e">
        <f>VLOOKUP(Reference!$Y$18&amp;Reference!$AA$2&amp;Reference!$AA$2&amp;Reference!$U$2,ProviderCommissionerNewChart,7,FALSE)</f>
        <v>#N/A</v>
      </c>
      <c r="H30" s="260"/>
      <c r="K30" s="277">
        <f t="shared" si="0"/>
        <v>16.650000000000002</v>
      </c>
    </row>
    <row r="31" spans="1:13" x14ac:dyDescent="0.2">
      <c r="B31" s="81" t="str">
        <f>"Knee - primary " &amp;"("&amp;F31 &amp;")"</f>
        <v>Knee - primary (0)</v>
      </c>
      <c r="C31" s="261" t="str">
        <f>IF(ISNA(VLOOKUP(Reference!$Y$17&amp;$B$8&amp;Reference!$U$2,ProviderCommissionerNewChart,15,FALSE)),"No data",IF(VLOOKUP(Reference!$Y$17&amp;$B$8&amp;Reference!$U$2,ProviderCommissionerNewChart,15,FALSE)="-","No data",VLOOKUP(Reference!$Y$17&amp;$B$8&amp;Reference!$U$2,ProviderCommissionerNewChart,15,FALSE)))</f>
        <v>No data</v>
      </c>
      <c r="D31" s="258" t="e">
        <f>IF(G32&gt;=200,(VLOOKUP(Reference!$Y$17&amp;Reference!$AA$2&amp;Reference!$AA$2&amp;Reference!$U$2,ProviderCommissionerNewChart,15,FALSE)),"Insufficient data")</f>
        <v>#N/A</v>
      </c>
      <c r="E31" s="385">
        <f>E30+1.15</f>
        <v>1.75</v>
      </c>
      <c r="F31" s="262">
        <f>IF(ISNA(VLOOKUP(Reference!$Y$17&amp;$B$8&amp;Reference!$U$2,ProviderCommissionerNewChart,7,FALSE)),0,(VLOOKUP(Reference!$Y$17&amp;$B$8&amp;Reference!$U$2,ProviderCommissionerNewChart,7,FALSE)))</f>
        <v>0</v>
      </c>
      <c r="G31" s="260" t="e">
        <f>VLOOKUP(Reference!$Y$17&amp;Reference!$AA$2&amp;Reference!$AA$2&amp;Reference!$U$2,ProviderCommissionerNewChart,7,FALSE)</f>
        <v>#N/A</v>
      </c>
      <c r="H31" s="260"/>
      <c r="K31" s="277">
        <f t="shared" si="0"/>
        <v>17.55</v>
      </c>
    </row>
    <row r="32" spans="1:13" x14ac:dyDescent="0.2">
      <c r="A32" s="87"/>
      <c r="B32" s="81" t="str">
        <f>"Total Knee Replacment " &amp;"("&amp;F32 &amp;")"</f>
        <v>Total Knee Replacment (0)</v>
      </c>
      <c r="C32" s="261" t="str">
        <f>IF(ISNA(VLOOKUP(Reference!$Y$16&amp;$B$8&amp;Reference!$U$2,ProviderCommissionerNewChart,15,FALSE)), "No data",IF(VLOOKUP(Reference!$Y$16&amp;$B$8&amp;Reference!$U$2,ProviderCommissionerNewChart,15,FALSE)="-","No data",VLOOKUP(Reference!$Y$16&amp;$B$8&amp;Reference!$U$2,ProviderCommissionerNewChart,15,FALSE)))</f>
        <v>No data</v>
      </c>
      <c r="D32" s="258" t="e">
        <f>IF(G32&gt;=200,(VLOOKUP(Reference!$Y$16&amp;Reference!$AA$2&amp;Reference!$AA$2&amp;Reference!$U$2,ProviderCommissionerNewChart,15,FALSE)),"Insufficient data")</f>
        <v>#N/A</v>
      </c>
      <c r="E32" s="385">
        <f>E31+1.15</f>
        <v>2.9</v>
      </c>
      <c r="F32" s="262">
        <f>IF(ISNA(VLOOKUP(Reference!$Y$16&amp;$B$8&amp;Reference!$U$2,ProviderCommissionerNewChart,7,FALSE)),0,(VLOOKUP(Reference!$Y$16&amp;$B$8&amp;Reference!$U$2,ProviderCommissionerNewChart,7,FALSE)))</f>
        <v>0</v>
      </c>
      <c r="G32" s="260" t="e">
        <f>VLOOKUP(Reference!$Y$16&amp;Reference!$AA$2&amp;Reference!$AA$2&amp;Reference!$U$2,ProviderCommissionerNewChart,7,FALSE)</f>
        <v>#N/A</v>
      </c>
      <c r="H32" s="260"/>
      <c r="K32" s="277">
        <f t="shared" si="0"/>
        <v>18.45</v>
      </c>
    </row>
    <row r="33" spans="1:15" x14ac:dyDescent="0.2">
      <c r="A33" s="87"/>
      <c r="B33" s="81" t="str">
        <f>"Hip - revision " &amp;"("&amp;F33 &amp;")"</f>
        <v>Hip - revision (0)</v>
      </c>
      <c r="C33" s="261" t="str">
        <f>IF(ISNA(VLOOKUP(Reference!$Y$15&amp;$B$8&amp;Reference!$U$2,ProviderCommissionerNewChart,15,FALSE)),"No data",IF(VLOOKUP(Reference!$Y$15&amp;$B$8&amp;Reference!$U$2,ProviderCommissionerNewChart,15,FALSE)="-","No data",VLOOKUP(Reference!$Y$15&amp;$B$8&amp;Reference!$U$2,ProviderCommissionerNewChart,15,FALSE)))</f>
        <v>No data</v>
      </c>
      <c r="D33" s="258" t="e">
        <f>IF(G33&gt;=200,(VLOOKUP(Reference!$Y$15&amp;Reference!$AA$2&amp;Reference!$AA$2&amp;Reference!$U$2,ProviderCommissionerNewChart,15,FALSE)),"Insufficient data")</f>
        <v>#N/A</v>
      </c>
      <c r="E33" s="385">
        <f>E32+1.2</f>
        <v>4.0999999999999996</v>
      </c>
      <c r="F33" s="262">
        <f>IF(ISNA(VLOOKUP(Reference!$Y$15&amp;$B$8&amp;Reference!$U$2,ProviderCommissionerNewChart,7,FALSE)),0,(VLOOKUP(Reference!$Y$15&amp;$B$8&amp;Reference!$U$2,ProviderCommissionerNewChart,7,FALSE)))</f>
        <v>0</v>
      </c>
      <c r="G33" s="260" t="e">
        <f>VLOOKUP(Reference!$Y$15&amp;Reference!$AA$2&amp;Reference!$AA$2&amp;Reference!$U$2,ProviderCommissionerNewChart,7,FALSE)</f>
        <v>#N/A</v>
      </c>
      <c r="H33" s="260"/>
      <c r="K33" s="277">
        <f t="shared" si="0"/>
        <v>19.349999999999998</v>
      </c>
    </row>
    <row r="34" spans="1:15" x14ac:dyDescent="0.2">
      <c r="A34" s="87"/>
      <c r="B34" s="81" t="str">
        <f>"Hip - primary " &amp;"("&amp;F34 &amp;")"</f>
        <v>Hip - primary (0)</v>
      </c>
      <c r="C34" s="261" t="str">
        <f>IF(ISNA(VLOOKUP(Reference!$Y$14&amp;$B$8&amp;Reference!$U$2,ProviderCommissionerNewChart,15,FALSE)),"No data",IF(VLOOKUP(Reference!$Y$14&amp;$B$8&amp;Reference!$U$2,ProviderCommissionerNewChart,15,FALSE)="-","No data",VLOOKUP(Reference!$Y$14&amp;$B$8&amp;Reference!$U$2,ProviderCommissionerNewChart,15,FALSE)))</f>
        <v>No data</v>
      </c>
      <c r="D34" s="258" t="e">
        <f>IF(G34&gt;=200,(VLOOKUP(Reference!$Y$14&amp;Reference!$AA$2&amp;Reference!$AA$2&amp;Reference!$U$2,ProviderCommissionerNewChart,15,FALSE)),"Insufficient data")</f>
        <v>#N/A</v>
      </c>
      <c r="E34" s="385">
        <f>E33+1.15</f>
        <v>5.25</v>
      </c>
      <c r="F34" s="262">
        <f>IF(ISNA(VLOOKUP(Reference!$Y$14&amp;$B$8&amp;Reference!$U$2,ProviderCommissionerNewChart,7,FALSE)),0,(VLOOKUP(Reference!$Y$14&amp;$B$8&amp;Reference!$U$2,ProviderCommissionerNewChart,7,FALSE)))</f>
        <v>0</v>
      </c>
      <c r="G34" s="260" t="e">
        <f>VLOOKUP(Reference!$Y$14&amp;Reference!$AA$2&amp;Reference!$AA$2&amp;Reference!$U$2,ProviderCommissionerNewChart,7,FALSE)</f>
        <v>#N/A</v>
      </c>
      <c r="H34" s="260"/>
      <c r="K34" s="277">
        <f t="shared" si="0"/>
        <v>20.249999999999996</v>
      </c>
    </row>
    <row r="35" spans="1:15" x14ac:dyDescent="0.2">
      <c r="A35" s="87"/>
      <c r="B35" s="82" t="str">
        <f>"Total Hip Replacement " &amp;"("&amp;F35 &amp;")"</f>
        <v>Total Hip Replacement (0)</v>
      </c>
      <c r="C35" s="261" t="str">
        <f>IF(ISNA(VLOOKUP(Reference!$Y$13&amp;$B$8&amp;Reference!$U$2,ProviderCommissionerNewChart,15,FALSE)),"No data",IF(VLOOKUP(Reference!$Y$13&amp;$B$8&amp;Reference!$U$2,ProviderCommissionerNewChart,15,FALSE)="-","No data",VLOOKUP(Reference!$Y$13&amp;$B$8&amp;Reference!$U$2,ProviderCommissionerNewChart,15,FALSE)))</f>
        <v>No data</v>
      </c>
      <c r="D35" s="258" t="e">
        <f>IF(G35&gt;=200,(VLOOKUP(Reference!$Y$13&amp;Reference!$AA$2&amp;Reference!$AA$2&amp;Reference!$U$2,ProviderCommissionerNewChart,15,FALSE)),"Insufficient data")</f>
        <v>#N/A</v>
      </c>
      <c r="E35" s="385">
        <f>E34+1.2</f>
        <v>6.45</v>
      </c>
      <c r="F35" s="262">
        <f>IF(ISNA(VLOOKUP(Reference!$Y$13&amp;$B$8&amp;Reference!$U$2,ProviderCommissionerNewChart,7,FALSE)),0,(VLOOKUP(Reference!$Y$13&amp;$B$8&amp;Reference!$U$2,ProviderCommissionerNewChart,7,FALSE)))</f>
        <v>0</v>
      </c>
      <c r="G35" s="260" t="e">
        <f>VLOOKUP(Reference!$Y$13&amp;Reference!$AA$2&amp;Reference!$AA$2&amp;Reference!$U$2,ProviderCommissionerNewChart,7,FALSE)</f>
        <v>#N/A</v>
      </c>
      <c r="H35" s="260"/>
      <c r="K35" s="277">
        <f t="shared" si="0"/>
        <v>21.149999999999995</v>
      </c>
    </row>
    <row r="36" spans="1:15" x14ac:dyDescent="0.2">
      <c r="B36" s="87" t="s">
        <v>437</v>
      </c>
      <c r="E36" s="128"/>
    </row>
    <row r="39" spans="1:15" ht="38.25" customHeight="1" x14ac:dyDescent="0.2">
      <c r="A39" s="381" t="s">
        <v>549</v>
      </c>
      <c r="B39" s="382"/>
      <c r="C39" s="88" t="s">
        <v>550</v>
      </c>
      <c r="D39" s="88" t="s">
        <v>551</v>
      </c>
      <c r="E39" s="83" t="s">
        <v>552</v>
      </c>
      <c r="F39" s="88" t="s">
        <v>553</v>
      </c>
      <c r="G39" s="83" t="s">
        <v>554</v>
      </c>
      <c r="H39" s="253"/>
      <c r="J39" s="196"/>
      <c r="K39" s="89"/>
      <c r="L39" s="25"/>
      <c r="M39" s="25"/>
      <c r="N39" s="89"/>
      <c r="O39" s="25"/>
    </row>
    <row r="40" spans="1:15" x14ac:dyDescent="0.2">
      <c r="A40" s="411" t="s">
        <v>415</v>
      </c>
      <c r="B40" s="90" t="s">
        <v>555</v>
      </c>
      <c r="C40" s="136" t="e">
        <f ca="1">VLOOKUP("England",Participation_Data,2,FALSE)</f>
        <v>#N/A</v>
      </c>
      <c r="D40" s="136" t="e">
        <f ca="1">VLOOKUP("England",Participation_Data,3,FALSE)</f>
        <v>#N/A</v>
      </c>
      <c r="E40" s="137" t="e">
        <f ca="1">VLOOKUP("England",Participation_Data,4,FALSE)</f>
        <v>#N/A</v>
      </c>
      <c r="F40" s="136" t="e">
        <f ca="1">VLOOKUP("England",Participation_Data,5,FALSE)</f>
        <v>#N/A</v>
      </c>
      <c r="G40" s="137" t="e">
        <f ca="1">VLOOKUP("England",Participation_Data,6,FALSE)</f>
        <v>#N/A</v>
      </c>
      <c r="H40" s="266"/>
      <c r="J40" s="196"/>
      <c r="K40" s="91"/>
      <c r="L40" s="92"/>
      <c r="M40" s="92"/>
      <c r="N40" s="91"/>
      <c r="O40" s="92"/>
    </row>
    <row r="41" spans="1:15" x14ac:dyDescent="0.2">
      <c r="A41" s="412"/>
      <c r="B41" s="90" t="s">
        <v>556</v>
      </c>
      <c r="C41" s="136" t="e">
        <f ca="1">VLOOKUP("England",Participation_Data,11,FALSE)</f>
        <v>#N/A</v>
      </c>
      <c r="D41" s="136" t="e">
        <f ca="1">VLOOKUP("England",Participation_Data,12,FALSE)</f>
        <v>#N/A</v>
      </c>
      <c r="E41" s="137" t="e">
        <f ca="1">VLOOKUP("England",Participation_Data,13,FALSE)</f>
        <v>#N/A</v>
      </c>
      <c r="F41" s="136" t="e">
        <f ca="1">VLOOKUP("England",Participation_Data,14,FALSE)</f>
        <v>#N/A</v>
      </c>
      <c r="G41" s="137" t="e">
        <f ca="1">VLOOKUP("England",Participation_Data,15,FALSE)</f>
        <v>#N/A</v>
      </c>
      <c r="H41" s="266"/>
      <c r="J41" s="196"/>
      <c r="K41" s="91"/>
      <c r="L41" s="92"/>
      <c r="M41" s="92"/>
      <c r="N41" s="91"/>
      <c r="O41" s="92"/>
    </row>
    <row r="42" spans="1:15" x14ac:dyDescent="0.2">
      <c r="A42" s="412"/>
      <c r="B42" s="90" t="s">
        <v>557</v>
      </c>
      <c r="C42" s="136" t="e">
        <f ca="1">VLOOKUP("England",Participation_Data,20,FALSE)</f>
        <v>#N/A</v>
      </c>
      <c r="D42" s="136" t="e">
        <f ca="1">VLOOKUP("England",Participation_Data,21,FALSE)</f>
        <v>#N/A</v>
      </c>
      <c r="E42" s="137" t="e">
        <f ca="1">VLOOKUP("England",Participation_Data,22,FALSE)</f>
        <v>#N/A</v>
      </c>
      <c r="F42" s="136" t="e">
        <f ca="1">VLOOKUP("England",Participation_Data,23,FALSE)</f>
        <v>#N/A</v>
      </c>
      <c r="G42" s="137" t="e">
        <f ca="1">VLOOKUP("England",Participation_Data,24,FALSE)</f>
        <v>#N/A</v>
      </c>
      <c r="H42" s="266"/>
      <c r="J42" s="196"/>
      <c r="K42" s="91"/>
      <c r="L42" s="92"/>
      <c r="M42" s="92"/>
      <c r="N42" s="91"/>
      <c r="O42" s="92"/>
    </row>
    <row r="43" spans="1:15" x14ac:dyDescent="0.2">
      <c r="A43" s="412"/>
      <c r="B43" s="90" t="s">
        <v>558</v>
      </c>
      <c r="C43" s="136" t="e">
        <f ca="1">VLOOKUP("England",Participation_Data,29,FALSE)</f>
        <v>#N/A</v>
      </c>
      <c r="D43" s="136" t="e">
        <f ca="1">VLOOKUP("England",Participation_Data,30,FALSE)</f>
        <v>#N/A</v>
      </c>
      <c r="E43" s="137" t="e">
        <f ca="1">VLOOKUP("England",Participation_Data,31,FALSE)</f>
        <v>#N/A</v>
      </c>
      <c r="F43" s="136" t="e">
        <f ca="1">VLOOKUP("England",Participation_Data,32,FALSE)</f>
        <v>#N/A</v>
      </c>
      <c r="G43" s="137" t="e">
        <f ca="1">VLOOKUP("England",Participation_Data,33,FALSE)</f>
        <v>#N/A</v>
      </c>
      <c r="H43" s="266"/>
      <c r="J43" s="196"/>
      <c r="K43" s="91"/>
      <c r="L43" s="92"/>
      <c r="M43" s="92"/>
      <c r="N43" s="91"/>
      <c r="O43" s="92"/>
    </row>
    <row r="44" spans="1:15" x14ac:dyDescent="0.2">
      <c r="A44" s="413"/>
      <c r="B44" s="90" t="s">
        <v>559</v>
      </c>
      <c r="C44" s="136" t="e">
        <f ca="1">VLOOKUP("England",Participation_Data,38,FALSE)</f>
        <v>#N/A</v>
      </c>
      <c r="D44" s="136" t="e">
        <f ca="1">VLOOKUP("England",Participation_Data,39,FALSE)</f>
        <v>#N/A</v>
      </c>
      <c r="E44" s="137" t="e">
        <f ca="1">VLOOKUP("England",Participation_Data,40,FALSE)</f>
        <v>#N/A</v>
      </c>
      <c r="F44" s="136" t="e">
        <f ca="1">VLOOKUP("England",Participation_Data,41,FALSE)</f>
        <v>#N/A</v>
      </c>
      <c r="G44" s="137" t="e">
        <f ca="1">VLOOKUP("England",Participation_Data,42,FALSE)</f>
        <v>#N/A</v>
      </c>
      <c r="H44" s="266"/>
      <c r="J44" s="196"/>
      <c r="K44" s="91"/>
      <c r="L44" s="92"/>
      <c r="M44" s="92"/>
      <c r="N44" s="91"/>
      <c r="O44" s="92"/>
    </row>
    <row r="45" spans="1:15" x14ac:dyDescent="0.2">
      <c r="A45" s="36"/>
      <c r="B45" s="36"/>
      <c r="C45" s="36"/>
      <c r="D45" s="36"/>
      <c r="E45" s="36"/>
      <c r="F45" s="36"/>
      <c r="G45" s="36"/>
      <c r="H45" s="36"/>
      <c r="K45" s="36"/>
      <c r="L45" s="36"/>
      <c r="M45" s="36"/>
      <c r="N45" s="36"/>
      <c r="O45" s="36"/>
    </row>
    <row r="46" spans="1:15" ht="51" customHeight="1" x14ac:dyDescent="0.2">
      <c r="A46" s="381" t="s">
        <v>560</v>
      </c>
      <c r="B46" s="382"/>
      <c r="C46" s="88" t="s">
        <v>551</v>
      </c>
      <c r="D46" s="88" t="s">
        <v>561</v>
      </c>
      <c r="E46" s="83" t="s">
        <v>562</v>
      </c>
      <c r="F46" s="88" t="s">
        <v>563</v>
      </c>
      <c r="G46" s="83" t="s">
        <v>564</v>
      </c>
      <c r="H46" s="253"/>
      <c r="J46" s="196"/>
      <c r="K46" s="89"/>
      <c r="L46" s="25"/>
      <c r="M46" s="25"/>
      <c r="N46" s="89"/>
      <c r="O46" s="25"/>
    </row>
    <row r="47" spans="1:15" x14ac:dyDescent="0.2">
      <c r="A47" s="411" t="s">
        <v>415</v>
      </c>
      <c r="B47" s="90" t="s">
        <v>555</v>
      </c>
      <c r="C47" s="136" t="e">
        <f ca="1">VLOOKUP("England",Participation_Data,3,FALSE)</f>
        <v>#N/A</v>
      </c>
      <c r="D47" s="136" t="e">
        <f ca="1">VLOOKUP("England",Participation_Data,7,FALSE)</f>
        <v>#N/A</v>
      </c>
      <c r="E47" s="137" t="e">
        <f ca="1">VLOOKUP("England",Participation_Data,8,FALSE)</f>
        <v>#N/A</v>
      </c>
      <c r="F47" s="136" t="e">
        <f ca="1">VLOOKUP("England",Participation_Data,9,FALSE)</f>
        <v>#N/A</v>
      </c>
      <c r="G47" s="137" t="e">
        <f ca="1">VLOOKUP("England",Participation_Data,10,FALSE)</f>
        <v>#N/A</v>
      </c>
      <c r="H47" s="266"/>
      <c r="J47" s="196"/>
      <c r="K47" s="91"/>
      <c r="L47" s="92"/>
      <c r="M47" s="92"/>
      <c r="N47" s="91"/>
      <c r="O47" s="92"/>
    </row>
    <row r="48" spans="1:15" x14ac:dyDescent="0.2">
      <c r="A48" s="412"/>
      <c r="B48" s="90" t="s">
        <v>556</v>
      </c>
      <c r="C48" s="136" t="e">
        <f ca="1">VLOOKUP("England",Participation_Data,12,FALSE)</f>
        <v>#N/A</v>
      </c>
      <c r="D48" s="136" t="e">
        <f ca="1">VLOOKUP("England",Participation_Data,16,FALSE)</f>
        <v>#N/A</v>
      </c>
      <c r="E48" s="137" t="e">
        <f ca="1">VLOOKUP("England",Participation_Data,17,FALSE)</f>
        <v>#N/A</v>
      </c>
      <c r="F48" s="136" t="e">
        <f ca="1">VLOOKUP("England",Participation_Data,18,FALSE)</f>
        <v>#N/A</v>
      </c>
      <c r="G48" s="137" t="e">
        <f ca="1">VLOOKUP("England",Participation_Data,19,FALSE)</f>
        <v>#N/A</v>
      </c>
      <c r="H48" s="266"/>
      <c r="J48" s="196"/>
      <c r="K48" s="91"/>
      <c r="L48" s="92"/>
      <c r="M48" s="92"/>
      <c r="N48" s="91"/>
      <c r="O48" s="92"/>
    </row>
    <row r="49" spans="1:15" x14ac:dyDescent="0.2">
      <c r="A49" s="412"/>
      <c r="B49" s="90" t="s">
        <v>557</v>
      </c>
      <c r="C49" s="136" t="e">
        <f ca="1">VLOOKUP("England",Participation_Data,21,FALSE)</f>
        <v>#N/A</v>
      </c>
      <c r="D49" s="136" t="e">
        <f ca="1">VLOOKUP("England",Participation_Data,25,FALSE)</f>
        <v>#N/A</v>
      </c>
      <c r="E49" s="137" t="e">
        <f ca="1">VLOOKUP("England",Participation_Data,26,FALSE)</f>
        <v>#N/A</v>
      </c>
      <c r="F49" s="136" t="e">
        <f ca="1">VLOOKUP("England",Participation_Data,27,FALSE)</f>
        <v>#N/A</v>
      </c>
      <c r="G49" s="137" t="e">
        <f ca="1">VLOOKUP("England",Participation_Data,28,FALSE)</f>
        <v>#N/A</v>
      </c>
      <c r="H49" s="266"/>
      <c r="J49" s="196"/>
      <c r="K49" s="91"/>
      <c r="L49" s="92"/>
      <c r="M49" s="92"/>
      <c r="N49" s="91"/>
      <c r="O49" s="92"/>
    </row>
    <row r="50" spans="1:15" x14ac:dyDescent="0.2">
      <c r="A50" s="412"/>
      <c r="B50" s="90" t="s">
        <v>558</v>
      </c>
      <c r="C50" s="136" t="e">
        <f ca="1">VLOOKUP("England",Participation_Data,30,FALSE)</f>
        <v>#N/A</v>
      </c>
      <c r="D50" s="136" t="e">
        <f ca="1">VLOOKUP("England",Participation_Data,34,FALSE)</f>
        <v>#N/A</v>
      </c>
      <c r="E50" s="137" t="e">
        <f ca="1">VLOOKUP("England",Participation_Data,35,FALSE)</f>
        <v>#N/A</v>
      </c>
      <c r="F50" s="136" t="e">
        <f ca="1">VLOOKUP("England",Participation_Data,36,FALSE)</f>
        <v>#N/A</v>
      </c>
      <c r="G50" s="137" t="e">
        <f ca="1">VLOOKUP("England",Participation_Data,37,FALSE)</f>
        <v>#N/A</v>
      </c>
      <c r="H50" s="266"/>
      <c r="J50" s="196"/>
      <c r="K50" s="91"/>
      <c r="L50" s="92"/>
      <c r="M50" s="92"/>
      <c r="N50" s="91"/>
      <c r="O50" s="92"/>
    </row>
    <row r="51" spans="1:15" x14ac:dyDescent="0.2">
      <c r="A51" s="413"/>
      <c r="B51" s="90" t="s">
        <v>559</v>
      </c>
      <c r="C51" s="136" t="e">
        <f ca="1">VLOOKUP("England",Participation_Data,39,FALSE)</f>
        <v>#N/A</v>
      </c>
      <c r="D51" s="136" t="e">
        <f ca="1">VLOOKUP("England",Participation_Data,43,FALSE)</f>
        <v>#N/A</v>
      </c>
      <c r="E51" s="137" t="e">
        <f ca="1">VLOOKUP("England",Participation_Data,44,FALSE)</f>
        <v>#N/A</v>
      </c>
      <c r="F51" s="136" t="e">
        <f ca="1">VLOOKUP("England",Participation_Data,45,FALSE)</f>
        <v>#N/A</v>
      </c>
      <c r="G51" s="137" t="e">
        <f ca="1">VLOOKUP("England",Participation_Data,46,FALSE)</f>
        <v>#N/A</v>
      </c>
      <c r="H51" s="266"/>
      <c r="J51" s="196"/>
      <c r="K51" s="91"/>
      <c r="L51" s="92"/>
      <c r="M51" s="92"/>
      <c r="N51" s="91"/>
      <c r="O51" s="92"/>
    </row>
    <row r="54" spans="1:15" x14ac:dyDescent="0.2">
      <c r="A54" s="3" t="s">
        <v>17</v>
      </c>
    </row>
    <row r="55" spans="1:15" x14ac:dyDescent="0.2">
      <c r="A55" s="13" t="s">
        <v>565</v>
      </c>
      <c r="B55" s="120" t="e">
        <f>ROWS(#REF!)-COUNTBLANK(#REF!)</f>
        <v>#REF!</v>
      </c>
    </row>
    <row r="57" spans="1:15" x14ac:dyDescent="0.2">
      <c r="A57" s="3" t="s">
        <v>20</v>
      </c>
    </row>
    <row r="58" spans="1:15" x14ac:dyDescent="0.2">
      <c r="A58" s="13" t="s">
        <v>565</v>
      </c>
      <c r="B58" s="120">
        <f>ROWS('Participation - Raw Data'!A:A)-COUNTBLANK('Participation - Raw Data'!A:A)</f>
        <v>1</v>
      </c>
    </row>
    <row r="60" spans="1:15" x14ac:dyDescent="0.2">
      <c r="A60" s="3" t="s">
        <v>566</v>
      </c>
    </row>
    <row r="61" spans="1:15" x14ac:dyDescent="0.2">
      <c r="A61" s="13" t="s">
        <v>565</v>
      </c>
      <c r="B61" s="120">
        <f>COUNTA('Provider Commission - Raw Data'!C:C)</f>
        <v>1</v>
      </c>
    </row>
    <row r="63" spans="1:15" x14ac:dyDescent="0.2">
      <c r="A63" s="3" t="s">
        <v>567</v>
      </c>
    </row>
    <row r="64" spans="1:15" x14ac:dyDescent="0.2">
      <c r="A64" s="13" t="s">
        <v>568</v>
      </c>
      <c r="B64" s="120">
        <f>IF('Select 10 table'!B17=Reference!$AA$3,Reference!$O$2,IF('Select 10 table'!B17=Reference!$AA$4,Reference!$L$2,IF('Select 10 table'!B17=Reference!$AA$5,Reference!$I$2,Reference!$F$2)))</f>
        <v>0</v>
      </c>
    </row>
    <row r="65" spans="1:2" x14ac:dyDescent="0.2">
      <c r="A65" s="13" t="s">
        <v>569</v>
      </c>
      <c r="B65" s="120">
        <f>IF('Select 10 table'!B18=Reference!$AA$3,Reference!$O$2,IF('Select 10 table'!B18=Reference!$AA$4,Reference!$L$2,IF('Select 10 table'!B18=Reference!$AA$5,Reference!$I$2,Reference!$F$2)))</f>
        <v>0</v>
      </c>
    </row>
    <row r="66" spans="1:2" x14ac:dyDescent="0.2">
      <c r="A66" s="13" t="s">
        <v>570</v>
      </c>
      <c r="B66" s="120">
        <f>IF('Select 10 table'!B19=Reference!$AA$3,Reference!$O$2,IF('Select 10 table'!B19=Reference!$AA$4,Reference!$L$2,IF('Select 10 table'!B19=Reference!$AA$5,Reference!$I$2,Reference!$F$2)))</f>
        <v>0</v>
      </c>
    </row>
    <row r="67" spans="1:2" x14ac:dyDescent="0.2">
      <c r="A67" s="13" t="s">
        <v>571</v>
      </c>
      <c r="B67" s="120">
        <f>IF('Select 10 table'!B20=Reference!$AA$3,Reference!$O$2,IF('Select 10 table'!B20=Reference!$AA$4,Reference!$L$2,IF('Select 10 table'!B20=Reference!$AA$5,Reference!$I$2,Reference!$F$2)))</f>
        <v>0</v>
      </c>
    </row>
    <row r="68" spans="1:2" x14ac:dyDescent="0.2">
      <c r="A68" s="13" t="s">
        <v>572</v>
      </c>
      <c r="B68" s="120">
        <f>IF('Select 10 table'!B21=Reference!$AA$3,Reference!$O$2,IF('Select 10 table'!B21=Reference!$AA$4,Reference!$L$2,IF('Select 10 table'!B21=Reference!$AA$5,Reference!$I$2,Reference!$F$2)))</f>
        <v>0</v>
      </c>
    </row>
    <row r="69" spans="1:2" x14ac:dyDescent="0.2">
      <c r="A69" s="13" t="s">
        <v>573</v>
      </c>
      <c r="B69" s="120">
        <f>IF('Select 10 table'!B22=Reference!$AA$3,Reference!$O$2,IF('Select 10 table'!B22=Reference!$AA$4,Reference!$L$2,IF('Select 10 table'!B22=Reference!$AA$5,Reference!$I$2,Reference!$F$2)))</f>
        <v>0</v>
      </c>
    </row>
    <row r="70" spans="1:2" x14ac:dyDescent="0.2">
      <c r="A70" s="13" t="s">
        <v>574</v>
      </c>
      <c r="B70" s="120">
        <f>IF('Select 10 table'!B23=Reference!$AA$3,Reference!$O$2,IF('Select 10 table'!B23=Reference!$AA$4,Reference!$L$2,IF('Select 10 table'!B23=Reference!$AA$5,Reference!$I$2,Reference!$F$2)))</f>
        <v>0</v>
      </c>
    </row>
    <row r="71" spans="1:2" x14ac:dyDescent="0.2">
      <c r="A71" s="13" t="s">
        <v>575</v>
      </c>
      <c r="B71" s="120">
        <f>IF('Select 10 table'!B24=Reference!$AA$3,Reference!$O$2,IF('Select 10 table'!B24=Reference!$AA$4,Reference!$L$2,IF('Select 10 table'!B24=Reference!$AA$5,Reference!$I$2,Reference!$F$2)))</f>
        <v>0</v>
      </c>
    </row>
    <row r="72" spans="1:2" x14ac:dyDescent="0.2">
      <c r="A72" s="13" t="s">
        <v>576</v>
      </c>
      <c r="B72" s="120">
        <f>IF('Select 10 table'!B25=Reference!$AA$3,Reference!$O$2,IF('Select 10 table'!B25=Reference!$AA$4,Reference!$L$2,IF('Select 10 table'!B25=Reference!$AA$5,Reference!$I$2,Reference!$F$2)))</f>
        <v>0</v>
      </c>
    </row>
    <row r="73" spans="1:2" x14ac:dyDescent="0.2">
      <c r="A73" s="13" t="s">
        <v>577</v>
      </c>
      <c r="B73" s="120">
        <f>IF('Select 10 table'!B26=Reference!$AA$3,Reference!$O$2,IF('Select 10 table'!B26=Reference!$AA$4,Reference!$L$2,IF('Select 10 table'!B26=Reference!$AA$5,Reference!$I$2,Reference!$F$2)))</f>
        <v>0</v>
      </c>
    </row>
    <row r="75" spans="1:2" x14ac:dyDescent="0.2">
      <c r="A75" s="3" t="s">
        <v>578</v>
      </c>
    </row>
    <row r="76" spans="1:2" x14ac:dyDescent="0.2">
      <c r="A76" s="13" t="s">
        <v>579</v>
      </c>
      <c r="B76" s="120">
        <f>IF('Funnel Plot'!F11=Reference!AA3,Reference!$O$2,IF('Funnel Plot'!F11=Reference!AA4,Reference!$L$2,IF('Funnel Plot'!F11=Reference!AA5,Reference!$I$2,Reference!$F$2)))</f>
        <v>0</v>
      </c>
    </row>
    <row r="79" spans="1:2" x14ac:dyDescent="0.2">
      <c r="A79" s="3"/>
    </row>
  </sheetData>
  <mergeCells count="4">
    <mergeCell ref="A47:A51"/>
    <mergeCell ref="F3:J3"/>
    <mergeCell ref="A11:B11"/>
    <mergeCell ref="A40:A44"/>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tabColor rgb="FFFFFFB3"/>
  </sheetPr>
  <dimension ref="A1:N65"/>
  <sheetViews>
    <sheetView topLeftCell="A29" workbookViewId="0"/>
  </sheetViews>
  <sheetFormatPr defaultColWidth="9.140625" defaultRowHeight="12.75" x14ac:dyDescent="0.2"/>
  <cols>
    <col min="1" max="1" width="30.85546875" style="13" customWidth="1"/>
    <col min="2" max="2" width="18" style="13" customWidth="1"/>
    <col min="3" max="3" width="16" style="13" customWidth="1"/>
    <col min="4" max="4" width="14" style="13" customWidth="1"/>
    <col min="5" max="5" width="13.42578125" style="13" customWidth="1"/>
    <col min="6" max="6" width="14" style="13" customWidth="1"/>
    <col min="7" max="7" width="13.28515625" style="13" customWidth="1"/>
    <col min="8" max="8" width="10.28515625" style="13" customWidth="1"/>
    <col min="9" max="9" width="13.42578125" style="13" customWidth="1"/>
    <col min="10" max="13" width="9.140625" style="13" customWidth="1"/>
    <col min="14" max="16384" width="9.140625" style="13"/>
  </cols>
  <sheetData>
    <row r="1" spans="1:9" x14ac:dyDescent="0.2">
      <c r="A1" s="79" t="s">
        <v>523</v>
      </c>
      <c r="B1" s="79"/>
      <c r="C1" s="80"/>
      <c r="D1" s="80"/>
      <c r="E1" s="80"/>
      <c r="F1" s="80"/>
      <c r="G1" s="80"/>
    </row>
    <row r="2" spans="1:9" x14ac:dyDescent="0.2">
      <c r="A2" s="3"/>
      <c r="B2" s="3"/>
    </row>
    <row r="3" spans="1:9" ht="39.75" customHeight="1" x14ac:dyDescent="0.2">
      <c r="A3" s="3" t="s">
        <v>524</v>
      </c>
      <c r="B3" s="120" t="e">
        <f>IF(#REF!=Reference!AA2,VLOOKUP(#REF!,Reference!$Q$2,1,FALSE),IF(#REF!=Reference!AA3,VLOOKUP(#REF!,SHAs,1,FALSE),IF(#REF!=Reference!AA4,VLOOKUP(#REF!,PCTs,1,FALSE),IF(#REF!=Reference!AA5,VLOOKUP(#REF!,CCG,1,FALSE),VLOOKUP(#REF!,Providers,1,FALSE)))))</f>
        <v>#REF!</v>
      </c>
      <c r="C3" s="120"/>
      <c r="D3" s="120"/>
      <c r="E3" s="120"/>
      <c r="F3" s="414" t="s">
        <v>525</v>
      </c>
      <c r="G3" s="415"/>
      <c r="H3" s="415"/>
      <c r="I3" s="415"/>
    </row>
    <row r="4" spans="1:9" x14ac:dyDescent="0.2">
      <c r="A4" s="3" t="s">
        <v>526</v>
      </c>
      <c r="B4" s="121" t="e">
        <f>IF(#REF!=Reference!AA2,Reference!R2,IF(#REF!=Reference!AA3,Reference!O2,IF(#REF!=Reference!AA4,Reference!L2,IF(#REF!=Reference!AA5,Reference!I2,IF(#REF!=Reference!AA6,Reference!F2)))))</f>
        <v>#REF!</v>
      </c>
    </row>
    <row r="5" spans="1:9" x14ac:dyDescent="0.2">
      <c r="A5" s="3"/>
      <c r="B5" s="3"/>
    </row>
    <row r="6" spans="1:9" x14ac:dyDescent="0.2">
      <c r="A6" s="3" t="s">
        <v>527</v>
      </c>
      <c r="B6" s="120" t="e">
        <f>#REF!</f>
        <v>#REF!</v>
      </c>
    </row>
    <row r="7" spans="1:9" x14ac:dyDescent="0.2">
      <c r="A7" s="3" t="s">
        <v>528</v>
      </c>
      <c r="B7" s="120" t="e">
        <f>#REF!</f>
        <v>#REF!</v>
      </c>
      <c r="C7" s="120"/>
      <c r="D7" s="120"/>
      <c r="E7" s="120"/>
    </row>
    <row r="8" spans="1:9" x14ac:dyDescent="0.2">
      <c r="A8" s="3" t="s">
        <v>414</v>
      </c>
      <c r="B8" s="120" t="e">
        <f>B6&amp;B7</f>
        <v>#REF!</v>
      </c>
      <c r="C8" s="120"/>
      <c r="D8" s="120"/>
      <c r="E8" s="120"/>
    </row>
    <row r="9" spans="1:9" x14ac:dyDescent="0.2">
      <c r="A9" s="3"/>
      <c r="B9" s="3"/>
    </row>
    <row r="10" spans="1:9" x14ac:dyDescent="0.2">
      <c r="E10" s="250"/>
      <c r="F10" s="250"/>
    </row>
    <row r="11" spans="1:9" ht="25.5" customHeight="1" x14ac:dyDescent="0.2">
      <c r="A11" s="416" t="s">
        <v>529</v>
      </c>
      <c r="B11" s="417"/>
      <c r="C11" s="83" t="s">
        <v>580</v>
      </c>
      <c r="D11" s="83" t="s">
        <v>581</v>
      </c>
      <c r="E11" s="83" t="s">
        <v>582</v>
      </c>
      <c r="F11" s="83" t="s">
        <v>583</v>
      </c>
      <c r="G11" s="84" t="s">
        <v>532</v>
      </c>
      <c r="H11" s="83" t="s">
        <v>584</v>
      </c>
      <c r="I11" s="95" t="s">
        <v>585</v>
      </c>
    </row>
    <row r="12" spans="1:9" x14ac:dyDescent="0.2">
      <c r="A12" s="85" t="s">
        <v>559</v>
      </c>
      <c r="B12" s="86" t="s">
        <v>586</v>
      </c>
      <c r="C12" s="127" t="e">
        <f ca="1">IF(ISNA(VLOOKUP($B$8&amp;$A12&amp;$B12,KeyFacts_RawData,11,FALSE)),"No data",VLOOKUP($B$8&amp;$A12&amp;$B12,KeyFacts_RawData,11,FALSE))</f>
        <v>#REF!</v>
      </c>
      <c r="D12" s="122" t="e">
        <f ca="1">IF(ISNA(VLOOKUP($B$8&amp;$A12&amp;$B12,KeyFacts_RawData,13,FALSE)),"No data",IF(ISNUMBER(VLOOKUP($B$8&amp;$A12&amp;$B12,KeyFacts_RawData,13,FALSE)),-VLOOKUP($B$8&amp;$A12&amp;$B12,KeyFacts_RawData,13,FALSE),VLOOKUP($B$8&amp;$A12&amp;$B12,KeyFacts_RawData,13,FALSE)))</f>
        <v>#REF!</v>
      </c>
      <c r="E12" s="122" t="e">
        <f ca="1">IF(ISNA(VLOOKUP(Reference!$AA$2&amp;Reference!$AA$2&amp;$A$12&amp;B12,KeyFacts_RawData,11,FALSE)),"No data",IF(VLOOKUP(Reference!$AA$2&amp;Reference!$AA$2&amp;$A$12&amp;B12,KeyFacts_RawData,11,FALSE)="*",NA(),VLOOKUP(Reference!$AA$2&amp;Reference!$AA$2&amp;$A$12&amp;B12,KeyFacts_RawData,11,FALSE)))</f>
        <v>#REF!</v>
      </c>
      <c r="F12" s="123" t="e">
        <f ca="1">IF(ISNA(VLOOKUP(Reference!$AA$2&amp;Reference!$AA$2&amp;$A$12&amp;$B12,KeyFacts_RawData,13,FALSE)),"No data",IF(VLOOKUP(Reference!$AA$2&amp;Reference!$AA$2&amp;$A$12&amp;$B12,KeyFacts_RawData,13,FALSE) = "*",NA(),IF(ISNUMBER(VLOOKUP(Reference!$AA$2&amp;Reference!$AA$2&amp;$A$12&amp;$B12,KeyFacts_RawData,13,FALSE)),-VLOOKUP(Reference!$AA$2&amp;Reference!$AA$2&amp;$A$12&amp;$B12,KeyFacts_RawData,13,FALSE),VLOOKUP(Reference!$AA$2&amp;Reference!$AA$2&amp;$A$12&amp;$B12,KeyFacts_RawData,13,FALSE))))</f>
        <v>#REF!</v>
      </c>
      <c r="G12" s="124">
        <v>0.5</v>
      </c>
      <c r="H12" s="125" t="e">
        <f ca="1">IF(ISNA(VLOOKUP($B$8&amp;$A12&amp;$B12,KeyFacts_RawData,7,FALSE)),"No data",VLOOKUP($B$8&amp;$A12&amp;$B12,KeyFacts_RawData,7,FALSE))</f>
        <v>#REF!</v>
      </c>
      <c r="I12" s="126" t="e">
        <f ca="1">IF(ISNA(VLOOKUP($B$8&amp;$A12&amp;$B12,KeyFacts_RawData,9,FALSE)),"No data",VLOOKUP($B$8&amp;$A12&amp;$B12,KeyFacts_RawData,9,FALSE))</f>
        <v>#REF!</v>
      </c>
    </row>
    <row r="13" spans="1:9" x14ac:dyDescent="0.2">
      <c r="A13" s="85"/>
      <c r="B13" s="81" t="s">
        <v>431</v>
      </c>
      <c r="C13" s="127" t="e">
        <f ca="1">IF(ISNA(VLOOKUP($B$8&amp;$A12&amp;$B13,KeyFacts_RawData,11,FALSE)),"No data",VLOOKUP($B$8&amp;$A12&amp;$B13,KeyFacts_RawData,11,FALSE))</f>
        <v>#REF!</v>
      </c>
      <c r="D13" s="127" t="e">
        <f ca="1">IF(ISNA(VLOOKUP($B$8&amp;$A12&amp;$B13,KeyFacts_RawData,13,FALSE)),"No data",IF(ISNUMBER(VLOOKUP($B$8&amp;$A12&amp;$B13,KeyFacts_RawData,13,FALSE)),-VLOOKUP($B$8&amp;$A12&amp;$B13,KeyFacts_RawData,13,FALSE),VLOOKUP($B$8&amp;$A12&amp;$B13,KeyFacts_RawData,13,FALSE)))</f>
        <v>#REF!</v>
      </c>
      <c r="E13" s="123" t="e">
        <f ca="1">IF(ISNA(VLOOKUP(Reference!$AA$2&amp;Reference!$AA$2&amp;$A$12&amp;B13,KeyFacts_RawData,11,FALSE)),"No data",IF(VLOOKUP(Reference!$AA$2&amp;Reference!$AA$2&amp;$A$12&amp;B13,KeyFacts_RawData,11,FALSE)="*",NA(),VLOOKUP(Reference!$AA$2&amp;Reference!$AA$2&amp;$A$12&amp;B13,KeyFacts_RawData,11,FALSE)))</f>
        <v>#REF!</v>
      </c>
      <c r="F13" s="127" t="e">
        <f ca="1">IF(ISNA(VLOOKUP(Reference!$AA$2&amp;Reference!$AA$2&amp;$A$12&amp;$B13,KeyFacts_RawData,13,FALSE)),"No data",IF(VLOOKUP(Reference!$AA$2&amp;Reference!$AA$2&amp;$A$12&amp;$B13,KeyFacts_RawData,13,FALSE) = "*",NA(),IF(ISNUMBER(VLOOKUP(Reference!$AA$2&amp;Reference!$AA$2&amp;$A$12&amp;$B13,KeyFacts_RawData,13,FALSE)),-VLOOKUP(Reference!$AA$2&amp;Reference!$AA$2&amp;$A$12&amp;$B13,KeyFacts_RawData,13,FALSE),VLOOKUP(Reference!$AA$2&amp;Reference!$AA$2&amp;$A$12&amp;$B13,KeyFacts_RawData,13,FALSE))))</f>
        <v>#REF!</v>
      </c>
      <c r="G13" s="128">
        <v>1.5</v>
      </c>
      <c r="H13" s="129" t="e">
        <f ca="1">IF(ISNA(VLOOKUP($B$8&amp;$A12&amp;$B13,KeyFacts_RawData,7,FALSE)),"No data",VLOOKUP($B$8&amp;$A12&amp;$B13,KeyFacts_RawData,7,FALSE))</f>
        <v>#REF!</v>
      </c>
      <c r="I13" s="130" t="e">
        <f ca="1">IF(ISNA(VLOOKUP($B$8&amp;$A12&amp;$B13,KeyFacts_RawData,9,FALSE)),"No data",VLOOKUP($B$8&amp;$A12&amp;$B13,KeyFacts_RawData,9,FALSE))</f>
        <v>#REF!</v>
      </c>
    </row>
    <row r="14" spans="1:9" x14ac:dyDescent="0.2">
      <c r="A14" s="85"/>
      <c r="B14" s="82" t="s">
        <v>437</v>
      </c>
      <c r="C14" s="132" t="e">
        <f ca="1">IF(ISNA(VLOOKUP('Chart data'!$B$8&amp;$A12&amp;$B14,KeyFacts_RawData,11,FALSE)),"No data",VLOOKUP('Chart data'!$B$8&amp;$A12&amp;$B14,KeyFacts_RawData,11,FALSE))</f>
        <v>#REF!</v>
      </c>
      <c r="D14" s="132" t="e">
        <f ca="1">IF(ISNA(VLOOKUP('Chart data'!$B$8&amp;$A12&amp;$B14,KeyFacts_RawData,13,FALSE)),"No data",IF(ISNUMBER(VLOOKUP('Chart data'!$B$8&amp;$A12&amp;$B14,KeyFacts_RawData,13,FALSE)),-VLOOKUP('Chart data'!$B$8&amp;$A12&amp;$B14,KeyFacts_RawData,13,FALSE),VLOOKUP('Chart data'!$B$8&amp;$A12&amp;$B14,KeyFacts_RawData,13,FALSE)))</f>
        <v>#REF!</v>
      </c>
      <c r="E14" s="131" t="e">
        <f ca="1">IF(ISNA(VLOOKUP(Reference!$AA$2&amp;Reference!$AA$2&amp;$A$12&amp;B14,KeyFacts_RawData,11,FALSE)),"No data",IF(VLOOKUP(Reference!$AA$2&amp;Reference!$AA$2&amp;$A$12&amp;B14,KeyFacts_RawData,11,FALSE)="*",NA(),VLOOKUP(Reference!$AA$2&amp;Reference!$AA$2&amp;$A$12&amp;B14,KeyFacts_RawData,11,FALSE)))</f>
        <v>#REF!</v>
      </c>
      <c r="F14" s="132" t="e">
        <f ca="1">IF(ISNA(VLOOKUP(Reference!$AA$2&amp;Reference!$AA$2&amp;$A$12&amp;$B14,KeyFacts_RawData,13,FALSE)),"No data",IF(VLOOKUP(Reference!$AA$2&amp;Reference!$AA$2&amp;$A$12&amp;$B14,KeyFacts_RawData,13,FALSE) = "*",NA(),IF(ISNUMBER(VLOOKUP(Reference!$AA$2&amp;Reference!$AA$2&amp;$A$12&amp;$B14,KeyFacts_RawData,13,FALSE)),-VLOOKUP(Reference!$AA$2&amp;Reference!$AA$2&amp;$A$12&amp;$B14,KeyFacts_RawData,13,FALSE),VLOOKUP(Reference!$AA$2&amp;Reference!$AA$2&amp;$A$12&amp;$B14,KeyFacts_RawData,13,FALSE))))</f>
        <v>#REF!</v>
      </c>
      <c r="G14" s="133">
        <v>2.5</v>
      </c>
      <c r="H14" s="134" t="e">
        <f ca="1">IF(ISNA(VLOOKUP('Chart data'!$B$8&amp;$A12&amp;$B14,KeyFacts_RawData,7,FALSE)),"No data",VLOOKUP('Chart data'!$B$8&amp;$A12&amp;$B14,KeyFacts_RawData,7,FALSE))</f>
        <v>#REF!</v>
      </c>
      <c r="I14" s="135" t="e">
        <f ca="1">IF(ISNA(VLOOKUP('Chart data'!$B$8&amp;$A12&amp;$B14,KeyFacts_RawData,9,FALSE)),"No data",VLOOKUP('Chart data'!$B$8&amp;$A12&amp;$B14,KeyFacts_RawData,9,FALSE))</f>
        <v>#REF!</v>
      </c>
    </row>
    <row r="15" spans="1:9" x14ac:dyDescent="0.2">
      <c r="A15" s="87" t="s">
        <v>558</v>
      </c>
      <c r="B15" s="81" t="s">
        <v>443</v>
      </c>
      <c r="C15" s="127" t="e">
        <f ca="1">IF(ISNA(VLOOKUP($B$8&amp;A15&amp;B15,KeyFacts_RawData,11,FALSE)),"No data",VLOOKUP($B$8&amp;A15&amp;B15,KeyFacts_RawData,11,FALSE))</f>
        <v>#REF!</v>
      </c>
      <c r="D15" s="127" t="e">
        <f ca="1">IF(ISNA(VLOOKUP($B$8&amp;$A15&amp;$B15,KeyFacts_RawData,13,FALSE)),"No data",IF(ISNUMBER(VLOOKUP($B$8&amp;$A15&amp;$B15,KeyFacts_RawData,13,FALSE)),-VLOOKUP($B$8&amp;$A15&amp;$B15,KeyFacts_RawData,13,FALSE),VLOOKUP($B$8&amp;$A15&amp;$B15,KeyFacts_RawData,13,FALSE)))</f>
        <v>#REF!</v>
      </c>
      <c r="E15" s="123" t="e">
        <f ca="1">IF(ISNA(VLOOKUP(Reference!$AA$2&amp;Reference!$AA$2&amp;$A$15&amp;B15,KeyFacts_RawData,11,FALSE)),"No data",IF(VLOOKUP(Reference!$AA$2&amp;Reference!$AA$2&amp;$A$15&amp;B15,KeyFacts_RawData,11,FALSE)="*",NA(),VLOOKUP(Reference!$AA$2&amp;Reference!$AA$2&amp;$A$15&amp;B15,KeyFacts_RawData,11,FALSE)))</f>
        <v>#REF!</v>
      </c>
      <c r="F15" s="127" t="e">
        <f ca="1">IF(ISNA(VLOOKUP(Reference!$AA$2&amp;Reference!$AA$2&amp;$A$15&amp;$B15,KeyFacts_RawData,13,FALSE)),"No data",IF(VLOOKUP(Reference!$AA$2&amp;Reference!$AA$2&amp;$A$15&amp;$B15,KeyFacts_RawData,13,FALSE) = "*",NA(),IF(ISNUMBER(VLOOKUP(Reference!$AA$2&amp;Reference!$AA$2&amp;$A$15&amp;$B15,KeyFacts_RawData,13,FALSE)),-VLOOKUP(Reference!$AA$2&amp;Reference!$AA$2&amp;$A$15&amp;$B15,KeyFacts_RawData,13,FALSE),VLOOKUP(Reference!$AA$2&amp;Reference!$AA$2&amp;$A$15&amp;$B15,KeyFacts_RawData,13,FALSE))))</f>
        <v>#REF!</v>
      </c>
      <c r="G15" s="124">
        <v>3.5</v>
      </c>
      <c r="H15" s="125" t="e">
        <f ca="1">IF(ISNA(VLOOKUP($B$8&amp;$A15&amp;$B15,KeyFacts_RawData,7,FALSE)),"No data",VLOOKUP($B$8&amp;$A15&amp;$B15,KeyFacts_RawData,7,FALSE))</f>
        <v>#REF!</v>
      </c>
      <c r="I15" s="126" t="e">
        <f ca="1">IF(ISNA(VLOOKUP($B$8&amp;$A15&amp;$B15,KeyFacts_RawData,9,FALSE)),"No data",VLOOKUP($B$8&amp;$A15&amp;$B15,KeyFacts_RawData,9,FALSE))</f>
        <v>#REF!</v>
      </c>
    </row>
    <row r="16" spans="1:9" x14ac:dyDescent="0.2">
      <c r="A16" s="87"/>
      <c r="B16" s="81" t="s">
        <v>431</v>
      </c>
      <c r="C16" s="127" t="e">
        <f ca="1">IF(ISNA(VLOOKUP($B$8&amp;A15&amp;B16,KeyFacts_RawData,11,FALSE)),"No data",VLOOKUP($B$8&amp;A15&amp;B16,KeyFacts_RawData,11,FALSE))</f>
        <v>#REF!</v>
      </c>
      <c r="D16" s="127" t="e">
        <f ca="1">IF(ISNA(VLOOKUP($B$8&amp;$A15&amp;$B16,KeyFacts_RawData,13,FALSE)),"No data",IF(ISNUMBER(VLOOKUP($B$8&amp;$A15&amp;$B16,KeyFacts_RawData,13,FALSE)),-VLOOKUP($B$8&amp;$A15&amp;$B16,KeyFacts_RawData,13,FALSE),VLOOKUP($B$8&amp;$A15&amp;$B16,KeyFacts_RawData,13,FALSE)))</f>
        <v>#REF!</v>
      </c>
      <c r="E16" s="123" t="e">
        <f ca="1">IF(ISNA(VLOOKUP(Reference!$AA$2&amp;Reference!$AA$2&amp;$A$15&amp;B16,KeyFacts_RawData,11,FALSE)),"No data",IF(VLOOKUP(Reference!$AA$2&amp;Reference!$AA$2&amp;$A$15&amp;B16,KeyFacts_RawData,11,FALSE)="*",NA(),VLOOKUP(Reference!$AA$2&amp;Reference!$AA$2&amp;$A$15&amp;B16,KeyFacts_RawData,11,FALSE)))</f>
        <v>#REF!</v>
      </c>
      <c r="F16" s="127" t="e">
        <f ca="1">IF(ISNA(VLOOKUP(Reference!$AA$2&amp;Reference!$AA$2&amp;$A$15&amp;$B16,KeyFacts_RawData,13,FALSE)),"No data",IF(VLOOKUP(Reference!$AA$2&amp;Reference!$AA$2&amp;$A$15&amp;$B16,KeyFacts_RawData,13,FALSE) = "*",NA(),IF(ISNUMBER(VLOOKUP(Reference!$AA$2&amp;Reference!$AA$2&amp;$A$15&amp;$B16,KeyFacts_RawData,13,FALSE)),-VLOOKUP(Reference!$AA$2&amp;Reference!$AA$2&amp;$A$15&amp;$B16,KeyFacts_RawData,13,FALSE),VLOOKUP(Reference!$AA$2&amp;Reference!$AA$2&amp;$A$15&amp;$B16,KeyFacts_RawData,13,FALSE))))</f>
        <v>#REF!</v>
      </c>
      <c r="G16" s="128">
        <v>4.5</v>
      </c>
      <c r="H16" s="129" t="e">
        <f ca="1">IF(ISNA(VLOOKUP($B$8&amp;$A15&amp;$B16,KeyFacts_RawData,7,FALSE)),"No data",VLOOKUP($B$8&amp;$A15&amp;$B16,KeyFacts_RawData,7,FALSE))</f>
        <v>#REF!</v>
      </c>
      <c r="I16" s="130" t="e">
        <f ca="1">IF(ISNA(VLOOKUP($B$8&amp;$A15&amp;$B16,KeyFacts_RawData,9,FALSE)),"No data",VLOOKUP($B$8&amp;$A15&amp;$B16,KeyFacts_RawData,9,FALSE))</f>
        <v>#REF!</v>
      </c>
    </row>
    <row r="17" spans="1:14" x14ac:dyDescent="0.2">
      <c r="A17" s="87"/>
      <c r="B17" s="82" t="s">
        <v>437</v>
      </c>
      <c r="C17" s="132" t="e">
        <f ca="1">IF(ISNA(VLOOKUP('Chart data'!$B$8&amp;A15&amp;B17,KeyFacts_RawData,11,FALSE)),"No data",VLOOKUP('Chart data'!$B$8&amp;A15&amp;B17,KeyFacts_RawData,11,FALSE))</f>
        <v>#REF!</v>
      </c>
      <c r="D17" s="132" t="e">
        <f ca="1">IF(ISNA(VLOOKUP('Chart data'!$B$8&amp;$A15&amp;$B17,KeyFacts_RawData,13,FALSE)),"No data",IF(ISNUMBER(VLOOKUP('Chart data'!$B$8&amp;$A15&amp;$B17,KeyFacts_RawData,13,FALSE)),-VLOOKUP('Chart data'!$B$8&amp;$A15&amp;$B17,KeyFacts_RawData,13,FALSE),VLOOKUP('Chart data'!$B$8&amp;$A15&amp;$B17,KeyFacts_RawData,13,FALSE)))</f>
        <v>#REF!</v>
      </c>
      <c r="E17" s="131" t="e">
        <f ca="1">IF(ISNA(VLOOKUP(Reference!$AA$2&amp;Reference!$AA$2&amp;$A$15&amp;B17,KeyFacts_RawData,11,FALSE)),"No data",IF(VLOOKUP(Reference!$AA$2&amp;Reference!$AA$2&amp;$A$15&amp;B17,KeyFacts_RawData,11,FALSE)="*",NA(),VLOOKUP(Reference!$AA$2&amp;Reference!$AA$2&amp;$A$15&amp;B17,KeyFacts_RawData,11,FALSE)))</f>
        <v>#REF!</v>
      </c>
      <c r="F17" s="132" t="e">
        <f ca="1">IF(ISNA(VLOOKUP(Reference!$AA$2&amp;Reference!$AA$2&amp;$A$15&amp;$B17,KeyFacts_RawData,13,FALSE)),"No data",IF(VLOOKUP(Reference!$AA$2&amp;Reference!$AA$2&amp;$A$15&amp;$B17,KeyFacts_RawData,13,FALSE) = "*",NA(),IF(ISNUMBER(VLOOKUP(Reference!$AA$2&amp;Reference!$AA$2&amp;$A$15&amp;$B17,KeyFacts_RawData,13,FALSE)),-VLOOKUP(Reference!$AA$2&amp;Reference!$AA$2&amp;$A$15&amp;$B17,KeyFacts_RawData,13,FALSE),VLOOKUP(Reference!$AA$2&amp;Reference!$AA$2&amp;$A$15&amp;$B17,KeyFacts_RawData,13,FALSE))))</f>
        <v>#REF!</v>
      </c>
      <c r="G17" s="133">
        <v>5.5</v>
      </c>
      <c r="H17" s="134" t="e">
        <f ca="1">IF(ISNA(VLOOKUP('Chart data'!$B$8&amp;$A15&amp;$B17,KeyFacts_RawData,7,FALSE)),"No data",VLOOKUP('Chart data'!$B$8&amp;$A15&amp;$B17,KeyFacts_RawData,7,FALSE))</f>
        <v>#REF!</v>
      </c>
      <c r="I17" s="135" t="e">
        <f ca="1">IF(ISNA(VLOOKUP('Chart data'!$B$8&amp;$A15&amp;$B17,KeyFacts_RawData,9,FALSE)),"No data",VLOOKUP('Chart data'!$B$8&amp;$A15&amp;$B17,KeyFacts_RawData,9,FALSE))</f>
        <v>#REF!</v>
      </c>
    </row>
    <row r="18" spans="1:14" x14ac:dyDescent="0.2">
      <c r="A18" s="87" t="s">
        <v>557</v>
      </c>
      <c r="B18" s="81" t="s">
        <v>438</v>
      </c>
      <c r="C18" s="127" t="e">
        <f ca="1">IF(ISNA(VLOOKUP($B$8&amp;A18&amp;B18,KeyFacts_RawData,11,FALSE)),"No data",VLOOKUP($B$8&amp;A18&amp;B18,KeyFacts_RawData,11,FALSE))</f>
        <v>#REF!</v>
      </c>
      <c r="D18" s="127" t="e">
        <f ca="1">IF(ISNA(VLOOKUP($B$8&amp;$A18&amp;$B18,KeyFacts_RawData,13,FALSE)),"No data",IF(ISNUMBER(VLOOKUP($B$8&amp;$A18&amp;$B18,KeyFacts_RawData,13,FALSE)),-VLOOKUP($B$8&amp;$A18&amp;$B18,KeyFacts_RawData,13,FALSE),VLOOKUP($B$8&amp;$A18&amp;$B18,KeyFacts_RawData,13,FALSE)))</f>
        <v>#REF!</v>
      </c>
      <c r="E18" s="123" t="e">
        <f ca="1">IF(ISNA(VLOOKUP(Reference!$AA$2&amp;Reference!$AA$2&amp;$A$18&amp;B18,KeyFacts_RawData,11,FALSE)),"No data",IF(VLOOKUP(Reference!$AA$2&amp;Reference!$AA$2&amp;$A$18&amp;B18,KeyFacts_RawData,11,FALSE)="*",NA(),VLOOKUP(Reference!$AA$2&amp;Reference!$AA$2&amp;$A$18&amp;B18,KeyFacts_RawData,11,FALSE)))</f>
        <v>#REF!</v>
      </c>
      <c r="F18" s="127" t="e">
        <f ca="1">IF(ISNA(VLOOKUP(Reference!$AA$2&amp;Reference!$AA$2&amp;$A$18&amp;$B18,KeyFacts_RawData,13,FALSE)),"No data",IF(VLOOKUP(Reference!$AA$2&amp;Reference!$AA$2&amp;$A$18&amp;$B18,KeyFacts_RawData,13,FALSE) = "*",NA(),IF(ISNUMBER(VLOOKUP(Reference!$AA$2&amp;Reference!$AA$2&amp;$A$18&amp;$B18,KeyFacts_RawData,13,FALSE)),-VLOOKUP(Reference!$AA$2&amp;Reference!$AA$2&amp;$A$18&amp;$B18,KeyFacts_RawData,13,FALSE),VLOOKUP(Reference!$AA$2&amp;Reference!$AA$2&amp;$A$18&amp;$B18,KeyFacts_RawData,13,FALSE))))</f>
        <v>#REF!</v>
      </c>
      <c r="G18" s="124">
        <v>6.5</v>
      </c>
      <c r="H18" s="125" t="e">
        <f ca="1">IF(ISNA(VLOOKUP($B$8&amp;$A18&amp;$B18,KeyFacts_RawData,7,FALSE)),"No data",VLOOKUP($B$8&amp;$A18&amp;$B18,KeyFacts_RawData,7,FALSE))</f>
        <v>#REF!</v>
      </c>
      <c r="I18" s="126" t="e">
        <f ca="1">IF(ISNA(VLOOKUP($B$8&amp;$A18&amp;$B18,KeyFacts_RawData,9,FALSE)),"No data",VLOOKUP($B$8&amp;$A18&amp;$B18,KeyFacts_RawData,9,FALSE))</f>
        <v>#REF!</v>
      </c>
    </row>
    <row r="19" spans="1:14" x14ac:dyDescent="0.2">
      <c r="A19" s="87"/>
      <c r="B19" s="81" t="s">
        <v>431</v>
      </c>
      <c r="C19" s="127" t="e">
        <f ca="1">IF(ISNA(VLOOKUP($B$8&amp;A18&amp;B19,KeyFacts_RawData,11,FALSE)),"No data",VLOOKUP($B$8&amp;A18&amp;B19,KeyFacts_RawData,11,FALSE))</f>
        <v>#REF!</v>
      </c>
      <c r="D19" s="127" t="e">
        <f ca="1">IF(ISNA(VLOOKUP($B$8&amp;$A18&amp;$B19,KeyFacts_RawData,13,FALSE)),"No data",IF(ISNUMBER(VLOOKUP($B$8&amp;$A18&amp;$B19,KeyFacts_RawData,13,FALSE)),-VLOOKUP($B$8&amp;$A18&amp;$B19,KeyFacts_RawData,13,FALSE),VLOOKUP($B$8&amp;$A18&amp;$B19,KeyFacts_RawData,13,FALSE)))</f>
        <v>#REF!</v>
      </c>
      <c r="E19" s="123" t="e">
        <f ca="1">IF(ISNA(VLOOKUP(Reference!$AA$2&amp;Reference!$AA$2&amp;$A$18&amp;B19,KeyFacts_RawData,11,FALSE)),"No data",IF(VLOOKUP(Reference!$AA$2&amp;Reference!$AA$2&amp;$A$18&amp;B19,KeyFacts_RawData,11,FALSE)="*",NA(),VLOOKUP(Reference!$AA$2&amp;Reference!$AA$2&amp;$A$18&amp;B19,KeyFacts_RawData,11,FALSE)))</f>
        <v>#REF!</v>
      </c>
      <c r="F19" s="127" t="e">
        <f ca="1">IF(ISNA(VLOOKUP(Reference!$AA$2&amp;Reference!$AA$2&amp;$A$18&amp;$B19,KeyFacts_RawData,13,FALSE)),"No data",IF(VLOOKUP(Reference!$AA$2&amp;Reference!$AA$2&amp;$A$18&amp;$B19,KeyFacts_RawData,13,FALSE) = "*",NA(),IF(ISNUMBER(VLOOKUP(Reference!$AA$2&amp;Reference!$AA$2&amp;$A$18&amp;$B19,KeyFacts_RawData,13,FALSE)),-VLOOKUP(Reference!$AA$2&amp;Reference!$AA$2&amp;$A$18&amp;$B19,KeyFacts_RawData,13,FALSE),VLOOKUP(Reference!$AA$2&amp;Reference!$AA$2&amp;$A$18&amp;$B19,KeyFacts_RawData,13,FALSE))))</f>
        <v>#REF!</v>
      </c>
      <c r="G19" s="128">
        <v>7.5</v>
      </c>
      <c r="H19" s="129" t="e">
        <f ca="1">IF(ISNA(VLOOKUP($B$8&amp;$A18&amp;$B19,KeyFacts_RawData,7,FALSE)),"No data",VLOOKUP($B$8&amp;$A18&amp;$B19,KeyFacts_RawData,7,FALSE))</f>
        <v>#REF!</v>
      </c>
      <c r="I19" s="130" t="e">
        <f ca="1">IF(ISNA(VLOOKUP($B$8&amp;$A18&amp;$B19,KeyFacts_RawData,9,FALSE)),"No data",VLOOKUP($B$8&amp;$A18&amp;$B19,KeyFacts_RawData,9,FALSE))</f>
        <v>#REF!</v>
      </c>
    </row>
    <row r="20" spans="1:14" x14ac:dyDescent="0.2">
      <c r="A20" s="87"/>
      <c r="B20" s="82" t="s">
        <v>437</v>
      </c>
      <c r="C20" s="132" t="e">
        <f ca="1">IF(ISNA(VLOOKUP('Chart data'!$B$8&amp;A18&amp;B20,KeyFacts_RawData,11,FALSE)),"No data",VLOOKUP('Chart data'!$B$8&amp;A18&amp;B20,KeyFacts_RawData,11,FALSE))</f>
        <v>#REF!</v>
      </c>
      <c r="D20" s="132" t="e">
        <f ca="1">IF(ISNA(VLOOKUP('Chart data'!$B$8&amp;$A18&amp;$B20,KeyFacts_RawData,13,FALSE)),"No data",IF(ISNUMBER(VLOOKUP('Chart data'!$B$8&amp;$A18&amp;$B20,KeyFacts_RawData,13,FALSE)),-VLOOKUP('Chart data'!$B$8&amp;$A18&amp;$B20,KeyFacts_RawData,13,FALSE),VLOOKUP('Chart data'!$B$8&amp;$A18&amp;$B20,KeyFacts_RawData,13,FALSE)))</f>
        <v>#REF!</v>
      </c>
      <c r="E20" s="131" t="e">
        <f ca="1">IF(ISNA(VLOOKUP(Reference!$AA$2&amp;Reference!$AA$2&amp;$A$18&amp;B20,KeyFacts_RawData,11,FALSE)),"No data",IF(VLOOKUP(Reference!$AA$2&amp;Reference!$AA$2&amp;$A$18&amp;B20,KeyFacts_RawData,11,FALSE)="*",NA(),VLOOKUP(Reference!$AA$2&amp;Reference!$AA$2&amp;$A$18&amp;B20,KeyFacts_RawData,11,FALSE)))</f>
        <v>#REF!</v>
      </c>
      <c r="F20" s="132" t="e">
        <f ca="1">IF(ISNA(VLOOKUP(Reference!$AA$2&amp;Reference!$AA$2&amp;$A$18&amp;$B20,KeyFacts_RawData,13,FALSE)),"No data",IF(VLOOKUP(Reference!$AA$2&amp;Reference!$AA$2&amp;$A$18&amp;$B20,KeyFacts_RawData,13,FALSE) = "*",NA(),IF(ISNUMBER(VLOOKUP(Reference!$AA$2&amp;Reference!$AA$2&amp;$A$18&amp;$B20,KeyFacts_RawData,13,FALSE)),-VLOOKUP(Reference!$AA$2&amp;Reference!$AA$2&amp;$A$18&amp;$B20,KeyFacts_RawData,13,FALSE),VLOOKUP(Reference!$AA$2&amp;Reference!$AA$2&amp;$A$18&amp;$B20,KeyFacts_RawData,13,FALSE))))</f>
        <v>#REF!</v>
      </c>
      <c r="G20" s="133">
        <v>8.5</v>
      </c>
      <c r="H20" s="134" t="e">
        <f ca="1">IF(ISNA(VLOOKUP('Chart data'!$B$8&amp;$A18&amp;$B20,KeyFacts_RawData,7,FALSE)),"No data",VLOOKUP('Chart data'!$B$8&amp;$A18&amp;$B20,KeyFacts_RawData,7,FALSE))</f>
        <v>#REF!</v>
      </c>
      <c r="I20" s="135" t="e">
        <f ca="1">IF(ISNA(VLOOKUP('Chart data'!$B$8&amp;$A18&amp;$B20,KeyFacts_RawData,9,FALSE)),"No data",VLOOKUP('Chart data'!$B$8&amp;$A18&amp;$B20,KeyFacts_RawData,9,FALSE))</f>
        <v>#REF!</v>
      </c>
    </row>
    <row r="21" spans="1:14" x14ac:dyDescent="0.2">
      <c r="A21" s="87" t="s">
        <v>556</v>
      </c>
      <c r="B21" s="81" t="s">
        <v>431</v>
      </c>
      <c r="C21" s="127" t="e">
        <f ca="1">IF(ISNA(VLOOKUP($B$8&amp;$A21&amp;$B21,KeyFacts_RawData,11,FALSE)),"No data",VLOOKUP($B$8&amp;$A21&amp;$B21,KeyFacts_RawData,11,FALSE))</f>
        <v>#REF!</v>
      </c>
      <c r="D21" s="127" t="e">
        <f ca="1">IF(ISNA(VLOOKUP($B$8&amp;$A21&amp;$B21,KeyFacts_RawData,13,FALSE)),"No data",IF(ISNUMBER(VLOOKUP($B$8&amp;$A21&amp;$B21,KeyFacts_RawData,13,FALSE)),-VLOOKUP($B$8&amp;$A21&amp;$B21,KeyFacts_RawData,13,FALSE),VLOOKUP($B$8&amp;$A21&amp;$B21,KeyFacts_RawData,13,FALSE)))</f>
        <v>#REF!</v>
      </c>
      <c r="E21" s="123" t="e">
        <f ca="1">IF(ISNA(VLOOKUP(Reference!$AA$2&amp;Reference!$AA$2&amp;$A$21&amp;B21,KeyFacts_RawData,11,FALSE)),"No data",IF(VLOOKUP(Reference!$AA$2&amp;Reference!$AA$2&amp;$A$21&amp;B21,KeyFacts_RawData,11,FALSE)="*",NA(),VLOOKUP(Reference!$AA$2&amp;Reference!$AA$2&amp;$A$21&amp;B21,KeyFacts_RawData,11,FALSE)))</f>
        <v>#REF!</v>
      </c>
      <c r="F21" s="127" t="e">
        <f ca="1">IF(ISNA(VLOOKUP(Reference!$AA$2&amp;Reference!$AA$2&amp;$A$21&amp;$B21,KeyFacts_RawData,13,FALSE)),"No data",IF(VLOOKUP(Reference!$AA$2&amp;Reference!$AA$2&amp;$A$21&amp;$B21,KeyFacts_RawData,13,FALSE) = "*",NA(),IF(ISNUMBER(VLOOKUP(Reference!$AA$2&amp;Reference!$AA$2&amp;$A$21&amp;$B21,KeyFacts_RawData,13,FALSE)),-VLOOKUP(Reference!$AA$2&amp;Reference!$AA$2&amp;$A$21&amp;$B21,KeyFacts_RawData,13,FALSE),VLOOKUP(Reference!$AA$2&amp;Reference!$AA$2&amp;$A$21&amp;$B21,KeyFacts_RawData,13,FALSE))))</f>
        <v>#REF!</v>
      </c>
      <c r="G21" s="124">
        <v>9.5</v>
      </c>
      <c r="H21" s="125" t="e">
        <f ca="1">IF(ISNA(VLOOKUP($B$8&amp;$A21&amp;$B21,KeyFacts_RawData,7,FALSE)),"No data",VLOOKUP($B$8&amp;$A21&amp;$B21,KeyFacts_RawData,7,FALSE))</f>
        <v>#REF!</v>
      </c>
      <c r="I21" s="126" t="e">
        <f ca="1">IF(ISNA(VLOOKUP($B$8&amp;$A21&amp;$B21,KeyFacts_RawData,9,FALSE)),"No data",VLOOKUP($B$8&amp;$A21&amp;$B21,KeyFacts_RawData,9,FALSE))</f>
        <v>#REF!</v>
      </c>
    </row>
    <row r="22" spans="1:14" x14ac:dyDescent="0.2">
      <c r="A22" s="87"/>
      <c r="B22" s="82" t="s">
        <v>437</v>
      </c>
      <c r="C22" s="132" t="e">
        <f ca="1">IF(ISNA(VLOOKUP('Chart data'!$B$8&amp;$A21&amp;$B22,KeyFacts_RawData,11,FALSE)),"No data",VLOOKUP('Chart data'!$B$8&amp;$A21&amp;$B22,KeyFacts_RawData,11,FALSE))</f>
        <v>#REF!</v>
      </c>
      <c r="D22" s="132" t="e">
        <f ca="1">IF(ISNA(VLOOKUP('Chart data'!$B$8&amp;$A21&amp;$B22,KeyFacts_RawData,13,FALSE)),"No data",IF(ISNUMBER(VLOOKUP('Chart data'!$B$8&amp;$A21&amp;$B22,KeyFacts_RawData,13,FALSE)),-VLOOKUP('Chart data'!$B$8&amp;$A21&amp;$B22,KeyFacts_RawData,13,FALSE),VLOOKUP('Chart data'!$B$8&amp;$A21&amp;$B22,KeyFacts_RawData,13,FALSE)))</f>
        <v>#REF!</v>
      </c>
      <c r="E22" s="131" t="e">
        <f ca="1">IF(ISNA(VLOOKUP(Reference!$AA$2&amp;Reference!$AA$2&amp;$A$21&amp;B22,KeyFacts_RawData,11,FALSE)),"No data",IF(VLOOKUP(Reference!$AA$2&amp;Reference!$AA$2&amp;$A$21&amp;B22,KeyFacts_RawData,11,FALSE)="*",NA(),VLOOKUP(Reference!$AA$2&amp;Reference!$AA$2&amp;$A$21&amp;B22,KeyFacts_RawData,11,FALSE)))</f>
        <v>#REF!</v>
      </c>
      <c r="F22" s="132" t="e">
        <f ca="1">IF(ISNA(VLOOKUP(Reference!$AA$2&amp;Reference!$AA$2&amp;$A$21&amp;$B22,KeyFacts_RawData,13,FALSE)),"No data",IF(VLOOKUP(Reference!$AA$2&amp;Reference!$AA$2&amp;$A$21&amp;$B22,KeyFacts_RawData,13,FALSE) = "*",NA(),IF(ISNUMBER(VLOOKUP(Reference!$AA$2&amp;Reference!$AA$2&amp;$A$21&amp;$B22,KeyFacts_RawData,13,FALSE)),-VLOOKUP(Reference!$AA$2&amp;Reference!$AA$2&amp;$A$21&amp;$B22,KeyFacts_RawData,13,FALSE),VLOOKUP(Reference!$AA$2&amp;Reference!$AA$2&amp;$A$21&amp;$B22,KeyFacts_RawData,13,FALSE))))</f>
        <v>#REF!</v>
      </c>
      <c r="G22" s="133">
        <v>10.5</v>
      </c>
      <c r="H22" s="134" t="e">
        <f ca="1">IF(ISNA(VLOOKUP('Chart data'!$B$8&amp;$A21&amp;$B22,KeyFacts_RawData,7,FALSE)),"No data",VLOOKUP('Chart data'!$B$8&amp;$A21&amp;$B22,KeyFacts_RawData,7,FALSE))</f>
        <v>#REF!</v>
      </c>
      <c r="I22" s="135" t="e">
        <f ca="1">IF(ISNA(VLOOKUP('Chart data'!$B$8&amp;$A21&amp;$B22,KeyFacts_RawData,9,FALSE)),"No data",VLOOKUP('Chart data'!$B$8&amp;$A21&amp;$B22,KeyFacts_RawData,9,FALSE))</f>
        <v>#REF!</v>
      </c>
    </row>
    <row r="25" spans="1:14" ht="38.25" customHeight="1" x14ac:dyDescent="0.2">
      <c r="A25" s="418" t="s">
        <v>549</v>
      </c>
      <c r="B25" s="417"/>
      <c r="C25" s="88" t="s">
        <v>550</v>
      </c>
      <c r="D25" s="88" t="s">
        <v>551</v>
      </c>
      <c r="E25" s="83" t="s">
        <v>552</v>
      </c>
      <c r="F25" s="88" t="s">
        <v>553</v>
      </c>
      <c r="G25" s="83" t="s">
        <v>554</v>
      </c>
      <c r="I25" s="196"/>
      <c r="J25" s="89"/>
      <c r="K25" s="25"/>
      <c r="L25" s="25"/>
      <c r="M25" s="89"/>
      <c r="N25" s="25"/>
    </row>
    <row r="26" spans="1:14" x14ac:dyDescent="0.2">
      <c r="A26" s="411" t="s">
        <v>415</v>
      </c>
      <c r="B26" s="90" t="s">
        <v>555</v>
      </c>
      <c r="C26" s="136" t="e">
        <f ca="1">VLOOKUP("England",Participation_Data,2,FALSE)</f>
        <v>#N/A</v>
      </c>
      <c r="D26" s="136" t="e">
        <f ca="1">VLOOKUP("England",Participation_Data,3,FALSE)</f>
        <v>#N/A</v>
      </c>
      <c r="E26" s="137" t="e">
        <f ca="1">VLOOKUP("England",Participation_Data,4,FALSE)</f>
        <v>#N/A</v>
      </c>
      <c r="F26" s="136" t="e">
        <f ca="1">VLOOKUP("England",Participation_Data,5,FALSE)</f>
        <v>#N/A</v>
      </c>
      <c r="G26" s="137" t="e">
        <f ca="1">VLOOKUP("England",Participation_Data,6,FALSE)</f>
        <v>#N/A</v>
      </c>
      <c r="I26" s="196"/>
      <c r="J26" s="91"/>
      <c r="K26" s="92"/>
      <c r="L26" s="92"/>
      <c r="M26" s="91"/>
      <c r="N26" s="92"/>
    </row>
    <row r="27" spans="1:14" x14ac:dyDescent="0.2">
      <c r="A27" s="412"/>
      <c r="B27" s="90" t="s">
        <v>556</v>
      </c>
      <c r="C27" s="136" t="e">
        <f ca="1">VLOOKUP("England",Participation_Data,11,FALSE)</f>
        <v>#N/A</v>
      </c>
      <c r="D27" s="136" t="e">
        <f ca="1">VLOOKUP("England",Participation_Data,12,FALSE)</f>
        <v>#N/A</v>
      </c>
      <c r="E27" s="137" t="e">
        <f ca="1">VLOOKUP("England",Participation_Data,13,FALSE)</f>
        <v>#N/A</v>
      </c>
      <c r="F27" s="136" t="e">
        <f ca="1">VLOOKUP("England",Participation_Data,14,FALSE)</f>
        <v>#N/A</v>
      </c>
      <c r="G27" s="137" t="e">
        <f ca="1">VLOOKUP("England",Participation_Data,15,FALSE)</f>
        <v>#N/A</v>
      </c>
      <c r="I27" s="196"/>
      <c r="J27" s="91"/>
      <c r="K27" s="92"/>
      <c r="L27" s="92"/>
      <c r="M27" s="91"/>
      <c r="N27" s="92"/>
    </row>
    <row r="28" spans="1:14" x14ac:dyDescent="0.2">
      <c r="A28" s="412"/>
      <c r="B28" s="90" t="s">
        <v>557</v>
      </c>
      <c r="C28" s="136" t="e">
        <f ca="1">VLOOKUP("England",Participation_Data,20,FALSE)</f>
        <v>#N/A</v>
      </c>
      <c r="D28" s="136" t="e">
        <f ca="1">VLOOKUP("England",Participation_Data,21,FALSE)</f>
        <v>#N/A</v>
      </c>
      <c r="E28" s="137" t="e">
        <f ca="1">VLOOKUP("England",Participation_Data,22,FALSE)</f>
        <v>#N/A</v>
      </c>
      <c r="F28" s="136" t="e">
        <f ca="1">VLOOKUP("England",Participation_Data,23,FALSE)</f>
        <v>#N/A</v>
      </c>
      <c r="G28" s="137" t="e">
        <f ca="1">VLOOKUP("England",Participation_Data,24,FALSE)</f>
        <v>#N/A</v>
      </c>
      <c r="I28" s="196"/>
      <c r="J28" s="91"/>
      <c r="K28" s="92"/>
      <c r="L28" s="92"/>
      <c r="M28" s="91"/>
      <c r="N28" s="92"/>
    </row>
    <row r="29" spans="1:14" x14ac:dyDescent="0.2">
      <c r="A29" s="412"/>
      <c r="B29" s="90" t="s">
        <v>558</v>
      </c>
      <c r="C29" s="136" t="e">
        <f ca="1">VLOOKUP("England",Participation_Data,29,FALSE)</f>
        <v>#N/A</v>
      </c>
      <c r="D29" s="136" t="e">
        <f ca="1">VLOOKUP("England",Participation_Data,30,FALSE)</f>
        <v>#N/A</v>
      </c>
      <c r="E29" s="137" t="e">
        <f ca="1">VLOOKUP("England",Participation_Data,31,FALSE)</f>
        <v>#N/A</v>
      </c>
      <c r="F29" s="136" t="e">
        <f ca="1">VLOOKUP("England",Participation_Data,32,FALSE)</f>
        <v>#N/A</v>
      </c>
      <c r="G29" s="137" t="e">
        <f ca="1">VLOOKUP("England",Participation_Data,33,FALSE)</f>
        <v>#N/A</v>
      </c>
      <c r="I29" s="196"/>
      <c r="J29" s="91"/>
      <c r="K29" s="92"/>
      <c r="L29" s="92"/>
      <c r="M29" s="91"/>
      <c r="N29" s="92"/>
    </row>
    <row r="30" spans="1:14" x14ac:dyDescent="0.2">
      <c r="A30" s="413"/>
      <c r="B30" s="90" t="s">
        <v>559</v>
      </c>
      <c r="C30" s="136" t="e">
        <f ca="1">VLOOKUP("England",Participation_Data,38,FALSE)</f>
        <v>#N/A</v>
      </c>
      <c r="D30" s="136" t="e">
        <f ca="1">VLOOKUP("England",Participation_Data,39,FALSE)</f>
        <v>#N/A</v>
      </c>
      <c r="E30" s="137" t="e">
        <f ca="1">VLOOKUP("England",Participation_Data,40,FALSE)</f>
        <v>#N/A</v>
      </c>
      <c r="F30" s="136" t="e">
        <f ca="1">VLOOKUP("England",Participation_Data,41,FALSE)</f>
        <v>#N/A</v>
      </c>
      <c r="G30" s="137" t="e">
        <f ca="1">VLOOKUP("England",Participation_Data,42,FALSE)</f>
        <v>#N/A</v>
      </c>
      <c r="I30" s="196"/>
      <c r="J30" s="91"/>
      <c r="K30" s="92"/>
      <c r="L30" s="92"/>
      <c r="M30" s="91"/>
      <c r="N30" s="92"/>
    </row>
    <row r="31" spans="1:14" x14ac:dyDescent="0.2">
      <c r="A31" s="36"/>
      <c r="B31" s="36"/>
      <c r="C31" s="36"/>
      <c r="D31" s="36"/>
      <c r="E31" s="36"/>
      <c r="F31" s="36"/>
      <c r="G31" s="36"/>
      <c r="J31" s="36"/>
      <c r="K31" s="36"/>
      <c r="L31" s="36"/>
      <c r="M31" s="36"/>
      <c r="N31" s="36"/>
    </row>
    <row r="32" spans="1:14" ht="38.25" customHeight="1" x14ac:dyDescent="0.2">
      <c r="A32" s="418" t="s">
        <v>560</v>
      </c>
      <c r="B32" s="417"/>
      <c r="C32" s="88" t="s">
        <v>551</v>
      </c>
      <c r="D32" s="88" t="s">
        <v>561</v>
      </c>
      <c r="E32" s="83" t="s">
        <v>562</v>
      </c>
      <c r="F32" s="88" t="s">
        <v>563</v>
      </c>
      <c r="G32" s="83" t="s">
        <v>564</v>
      </c>
      <c r="I32" s="196"/>
      <c r="J32" s="89"/>
      <c r="K32" s="25"/>
      <c r="L32" s="25"/>
      <c r="M32" s="89"/>
      <c r="N32" s="25"/>
    </row>
    <row r="33" spans="1:14" x14ac:dyDescent="0.2">
      <c r="A33" s="411" t="s">
        <v>415</v>
      </c>
      <c r="B33" s="90" t="s">
        <v>555</v>
      </c>
      <c r="C33" s="136" t="e">
        <f ca="1">VLOOKUP("England",Participation_Data,3,FALSE)</f>
        <v>#N/A</v>
      </c>
      <c r="D33" s="136" t="e">
        <f ca="1">VLOOKUP("England",Participation_Data,7,FALSE)</f>
        <v>#N/A</v>
      </c>
      <c r="E33" s="137" t="e">
        <f ca="1">VLOOKUP("England",Participation_Data,8,FALSE)</f>
        <v>#N/A</v>
      </c>
      <c r="F33" s="136" t="e">
        <f ca="1">VLOOKUP("England",Participation_Data,9,FALSE)</f>
        <v>#N/A</v>
      </c>
      <c r="G33" s="137" t="e">
        <f ca="1">VLOOKUP("England",Participation_Data,10,FALSE)</f>
        <v>#N/A</v>
      </c>
      <c r="I33" s="196"/>
      <c r="J33" s="91"/>
      <c r="K33" s="92"/>
      <c r="L33" s="92"/>
      <c r="M33" s="91"/>
      <c r="N33" s="92"/>
    </row>
    <row r="34" spans="1:14" x14ac:dyDescent="0.2">
      <c r="A34" s="412"/>
      <c r="B34" s="90" t="s">
        <v>556</v>
      </c>
      <c r="C34" s="136" t="e">
        <f ca="1">VLOOKUP("England",Participation_Data,12,FALSE)</f>
        <v>#N/A</v>
      </c>
      <c r="D34" s="136" t="e">
        <f ca="1">VLOOKUP("England",Participation_Data,16,FALSE)</f>
        <v>#N/A</v>
      </c>
      <c r="E34" s="137" t="e">
        <f ca="1">VLOOKUP("England",Participation_Data,17,FALSE)</f>
        <v>#N/A</v>
      </c>
      <c r="F34" s="136" t="e">
        <f ca="1">VLOOKUP("England",Participation_Data,18,FALSE)</f>
        <v>#N/A</v>
      </c>
      <c r="G34" s="137" t="e">
        <f ca="1">VLOOKUP("England",Participation_Data,19,FALSE)</f>
        <v>#N/A</v>
      </c>
      <c r="I34" s="196"/>
      <c r="J34" s="91"/>
      <c r="K34" s="92"/>
      <c r="L34" s="92"/>
      <c r="M34" s="91"/>
      <c r="N34" s="92"/>
    </row>
    <row r="35" spans="1:14" x14ac:dyDescent="0.2">
      <c r="A35" s="412"/>
      <c r="B35" s="90" t="s">
        <v>557</v>
      </c>
      <c r="C35" s="136" t="e">
        <f ca="1">VLOOKUP("England",Participation_Data,21,FALSE)</f>
        <v>#N/A</v>
      </c>
      <c r="D35" s="136" t="e">
        <f ca="1">VLOOKUP("England",Participation_Data,25,FALSE)</f>
        <v>#N/A</v>
      </c>
      <c r="E35" s="137" t="e">
        <f ca="1">VLOOKUP("England",Participation_Data,26,FALSE)</f>
        <v>#N/A</v>
      </c>
      <c r="F35" s="136" t="e">
        <f ca="1">VLOOKUP("England",Participation_Data,27,FALSE)</f>
        <v>#N/A</v>
      </c>
      <c r="G35" s="137" t="e">
        <f ca="1">VLOOKUP("England",Participation_Data,28,FALSE)</f>
        <v>#N/A</v>
      </c>
      <c r="I35" s="196"/>
      <c r="J35" s="91"/>
      <c r="K35" s="92"/>
      <c r="L35" s="92"/>
      <c r="M35" s="91"/>
      <c r="N35" s="92"/>
    </row>
    <row r="36" spans="1:14" x14ac:dyDescent="0.2">
      <c r="A36" s="412"/>
      <c r="B36" s="90" t="s">
        <v>558</v>
      </c>
      <c r="C36" s="136" t="e">
        <f ca="1">VLOOKUP("England",Participation_Data,30,FALSE)</f>
        <v>#N/A</v>
      </c>
      <c r="D36" s="136" t="e">
        <f ca="1">VLOOKUP("England",Participation_Data,34,FALSE)</f>
        <v>#N/A</v>
      </c>
      <c r="E36" s="137" t="e">
        <f ca="1">VLOOKUP("England",Participation_Data,35,FALSE)</f>
        <v>#N/A</v>
      </c>
      <c r="F36" s="136" t="e">
        <f ca="1">VLOOKUP("England",Participation_Data,36,FALSE)</f>
        <v>#N/A</v>
      </c>
      <c r="G36" s="137" t="e">
        <f ca="1">VLOOKUP("England",Participation_Data,37,FALSE)</f>
        <v>#N/A</v>
      </c>
      <c r="I36" s="196"/>
      <c r="J36" s="91"/>
      <c r="K36" s="92"/>
      <c r="L36" s="92"/>
      <c r="M36" s="91"/>
      <c r="N36" s="92"/>
    </row>
    <row r="37" spans="1:14" x14ac:dyDescent="0.2">
      <c r="A37" s="413"/>
      <c r="B37" s="90" t="s">
        <v>559</v>
      </c>
      <c r="C37" s="136" t="e">
        <f ca="1">VLOOKUP("England",Participation_Data,39,FALSE)</f>
        <v>#N/A</v>
      </c>
      <c r="D37" s="136" t="e">
        <f ca="1">VLOOKUP("England",Participation_Data,43,FALSE)</f>
        <v>#N/A</v>
      </c>
      <c r="E37" s="137" t="e">
        <f ca="1">VLOOKUP("England",Participation_Data,44,FALSE)</f>
        <v>#N/A</v>
      </c>
      <c r="F37" s="136" t="e">
        <f ca="1">VLOOKUP("England",Participation_Data,45,FALSE)</f>
        <v>#N/A</v>
      </c>
      <c r="G37" s="137" t="e">
        <f ca="1">VLOOKUP("England",Participation_Data,46,FALSE)</f>
        <v>#N/A</v>
      </c>
      <c r="I37" s="196"/>
      <c r="J37" s="91"/>
      <c r="K37" s="92"/>
      <c r="L37" s="92"/>
      <c r="M37" s="91"/>
      <c r="N37" s="92"/>
    </row>
    <row r="40" spans="1:14" x14ac:dyDescent="0.2">
      <c r="A40" s="3" t="s">
        <v>17</v>
      </c>
    </row>
    <row r="41" spans="1:14" x14ac:dyDescent="0.2">
      <c r="A41" s="13" t="s">
        <v>565</v>
      </c>
      <c r="B41" s="120" t="e">
        <f>ROWS(#REF!)-COUNTBLANK(#REF!)</f>
        <v>#REF!</v>
      </c>
    </row>
    <row r="43" spans="1:14" x14ac:dyDescent="0.2">
      <c r="A43" s="3" t="s">
        <v>20</v>
      </c>
    </row>
    <row r="44" spans="1:14" x14ac:dyDescent="0.2">
      <c r="A44" s="13" t="s">
        <v>565</v>
      </c>
      <c r="B44" s="120">
        <f>ROWS('Participation - Raw Data'!A:A)-COUNTBLANK('Participation - Raw Data'!A:A)</f>
        <v>1</v>
      </c>
    </row>
    <row r="46" spans="1:14" x14ac:dyDescent="0.2">
      <c r="A46" s="3" t="s">
        <v>566</v>
      </c>
    </row>
    <row r="47" spans="1:14" x14ac:dyDescent="0.2">
      <c r="A47" s="13" t="s">
        <v>565</v>
      </c>
      <c r="B47" s="120">
        <f>COUNTA('Provider Commission - Raw Data'!C:C)</f>
        <v>1</v>
      </c>
    </row>
    <row r="49" spans="1:2" x14ac:dyDescent="0.2">
      <c r="A49" s="3" t="s">
        <v>567</v>
      </c>
    </row>
    <row r="50" spans="1:2" x14ac:dyDescent="0.2">
      <c r="A50" s="13" t="s">
        <v>568</v>
      </c>
      <c r="B50" s="120">
        <f>IF('Select 10 table'!B17=Reference!$AA$3,Reference!$O$2,IF('Select 10 table'!B17=Reference!$AA$4,Reference!$L$2,IF('Select 10 table'!B17=Reference!$AA$5,Reference!$I$2,Reference!$F$2)))</f>
        <v>0</v>
      </c>
    </row>
    <row r="51" spans="1:2" x14ac:dyDescent="0.2">
      <c r="A51" s="13" t="s">
        <v>569</v>
      </c>
      <c r="B51" s="120">
        <f>IF('Select 10 table'!B18=Reference!$AA$3,Reference!$O$2,IF('Select 10 table'!B18=Reference!$AA$4,Reference!$L$2,IF('Select 10 table'!B18=Reference!$AA$5,Reference!$I$2,Reference!$F$2)))</f>
        <v>0</v>
      </c>
    </row>
    <row r="52" spans="1:2" x14ac:dyDescent="0.2">
      <c r="A52" s="13" t="s">
        <v>570</v>
      </c>
      <c r="B52" s="120">
        <f>IF('Select 10 table'!B19=Reference!$AA$3,Reference!$O$2,IF('Select 10 table'!B19=Reference!$AA$4,Reference!$L$2,IF('Select 10 table'!B19=Reference!$AA$5,Reference!$I$2,Reference!$F$2)))</f>
        <v>0</v>
      </c>
    </row>
    <row r="53" spans="1:2" x14ac:dyDescent="0.2">
      <c r="A53" s="13" t="s">
        <v>571</v>
      </c>
      <c r="B53" s="120">
        <f>IF('Select 10 table'!B20=Reference!$AA$3,Reference!$O$2,IF('Select 10 table'!B20=Reference!$AA$4,Reference!$L$2,IF('Select 10 table'!B20=Reference!$AA$5,Reference!$I$2,Reference!$F$2)))</f>
        <v>0</v>
      </c>
    </row>
    <row r="54" spans="1:2" x14ac:dyDescent="0.2">
      <c r="A54" s="13" t="s">
        <v>572</v>
      </c>
      <c r="B54" s="120">
        <f>IF('Select 10 table'!B21=Reference!$AA$3,Reference!$O$2,IF('Select 10 table'!B21=Reference!$AA$4,Reference!$L$2,IF('Select 10 table'!B21=Reference!$AA$5,Reference!$I$2,Reference!$F$2)))</f>
        <v>0</v>
      </c>
    </row>
    <row r="55" spans="1:2" x14ac:dyDescent="0.2">
      <c r="A55" s="13" t="s">
        <v>573</v>
      </c>
      <c r="B55" s="120">
        <f>IF('Select 10 table'!B22=Reference!$AA$3,Reference!$O$2,IF('Select 10 table'!B22=Reference!$AA$4,Reference!$L$2,IF('Select 10 table'!B22=Reference!$AA$5,Reference!$I$2,Reference!$F$2)))</f>
        <v>0</v>
      </c>
    </row>
    <row r="56" spans="1:2" x14ac:dyDescent="0.2">
      <c r="A56" s="13" t="s">
        <v>574</v>
      </c>
      <c r="B56" s="120">
        <f>IF('Select 10 table'!B23=Reference!$AA$3,Reference!$O$2,IF('Select 10 table'!B23=Reference!$AA$4,Reference!$L$2,IF('Select 10 table'!B23=Reference!$AA$5,Reference!$I$2,Reference!$F$2)))</f>
        <v>0</v>
      </c>
    </row>
    <row r="57" spans="1:2" x14ac:dyDescent="0.2">
      <c r="A57" s="13" t="s">
        <v>575</v>
      </c>
      <c r="B57" s="120">
        <f>IF('Select 10 table'!B24=Reference!$AA$3,Reference!$O$2,IF('Select 10 table'!B24=Reference!$AA$4,Reference!$L$2,IF('Select 10 table'!B24=Reference!$AA$5,Reference!$I$2,Reference!$F$2)))</f>
        <v>0</v>
      </c>
    </row>
    <row r="58" spans="1:2" x14ac:dyDescent="0.2">
      <c r="A58" s="13" t="s">
        <v>576</v>
      </c>
      <c r="B58" s="120">
        <f>IF('Select 10 table'!B25=Reference!$AA$3,Reference!$O$2,IF('Select 10 table'!B25=Reference!$AA$4,Reference!$L$2,IF('Select 10 table'!B25=Reference!$AA$5,Reference!$I$2,Reference!$F$2)))</f>
        <v>0</v>
      </c>
    </row>
    <row r="59" spans="1:2" x14ac:dyDescent="0.2">
      <c r="A59" s="13" t="s">
        <v>577</v>
      </c>
      <c r="B59" s="120">
        <f>IF('Select 10 table'!B26=Reference!$AA$3,Reference!$O$2,IF('Select 10 table'!B26=Reference!$AA$4,Reference!$L$2,IF('Select 10 table'!B26=Reference!$AA$5,Reference!$I$2,Reference!$F$2)))</f>
        <v>0</v>
      </c>
    </row>
    <row r="61" spans="1:2" x14ac:dyDescent="0.2">
      <c r="A61" s="3" t="s">
        <v>578</v>
      </c>
    </row>
    <row r="62" spans="1:2" x14ac:dyDescent="0.2">
      <c r="A62" s="13" t="s">
        <v>579</v>
      </c>
      <c r="B62" s="120">
        <f>IF('Funnel Plot'!F11=Reference!AA3,Reference!$O$2,IF('Funnel Plot'!F11=Reference!AA4,Reference!$L$2,IF('Funnel Plot'!F11=Reference!AA5,Reference!$I$2,Reference!$F$2)))</f>
        <v>0</v>
      </c>
    </row>
    <row r="65" spans="1:1" x14ac:dyDescent="0.2">
      <c r="A65" s="3"/>
    </row>
  </sheetData>
  <mergeCells count="6">
    <mergeCell ref="A33:A37"/>
    <mergeCell ref="F3:I3"/>
    <mergeCell ref="A11:B11"/>
    <mergeCell ref="A25:B25"/>
    <mergeCell ref="A26:A30"/>
    <mergeCell ref="A32:B32"/>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FFB3"/>
  </sheetPr>
  <dimension ref="A1:Z19"/>
  <sheetViews>
    <sheetView zoomScale="70" zoomScaleNormal="70" workbookViewId="0">
      <selection activeCell="D8" sqref="D8"/>
    </sheetView>
  </sheetViews>
  <sheetFormatPr defaultColWidth="9.140625" defaultRowHeight="15" x14ac:dyDescent="0.2"/>
  <cols>
    <col min="1" max="1" width="4.42578125" style="102" customWidth="1"/>
    <col min="2" max="2" width="23.28515625" style="102" bestFit="1" customWidth="1"/>
    <col min="3" max="3" width="37.28515625" style="102" customWidth="1"/>
    <col min="4" max="13" width="16.85546875" style="102" customWidth="1"/>
    <col min="14" max="14" width="17.42578125" style="102" customWidth="1"/>
    <col min="15" max="17" width="16.5703125" style="102" customWidth="1"/>
    <col min="18" max="21" width="9.140625" style="102" customWidth="1"/>
    <col min="22" max="16384" width="9.140625" style="102"/>
  </cols>
  <sheetData>
    <row r="1" spans="1:26" ht="15.75" customHeight="1" x14ac:dyDescent="0.25">
      <c r="A1" s="110" t="s">
        <v>567</v>
      </c>
      <c r="B1" s="111"/>
      <c r="C1" s="110"/>
      <c r="E1" s="103"/>
    </row>
    <row r="3" spans="1:26" ht="15.75" customHeight="1" x14ac:dyDescent="0.25">
      <c r="B3" s="104" t="s">
        <v>415</v>
      </c>
      <c r="C3" s="105" t="str">
        <f>'Select 10 table'!B13</f>
        <v>Total Hip Replacement</v>
      </c>
    </row>
    <row r="4" spans="1:26" ht="15.75" customHeight="1" x14ac:dyDescent="0.25">
      <c r="B4" s="104" t="s">
        <v>418</v>
      </c>
      <c r="C4" s="105" t="str">
        <f>'Select 10 table'!E13</f>
        <v>EQ-5D Index</v>
      </c>
    </row>
    <row r="5" spans="1:26" ht="15.75" customHeight="1" x14ac:dyDescent="0.25">
      <c r="B5" s="104"/>
      <c r="C5" s="104"/>
    </row>
    <row r="6" spans="1:26" x14ac:dyDescent="0.2">
      <c r="N6" s="106"/>
    </row>
    <row r="7" spans="1:26" s="107" customFormat="1" ht="55.5" customHeight="1" x14ac:dyDescent="0.2">
      <c r="B7" s="112" t="s">
        <v>587</v>
      </c>
      <c r="C7" s="112" t="s">
        <v>417</v>
      </c>
      <c r="D7" s="113" t="s">
        <v>533</v>
      </c>
      <c r="E7" s="113" t="s">
        <v>420</v>
      </c>
      <c r="F7" s="113" t="s">
        <v>421</v>
      </c>
      <c r="G7" s="113" t="s">
        <v>422</v>
      </c>
      <c r="H7" s="113" t="s">
        <v>423</v>
      </c>
      <c r="I7" s="113" t="s">
        <v>588</v>
      </c>
      <c r="J7" s="113" t="s">
        <v>589</v>
      </c>
      <c r="K7" s="113" t="s">
        <v>590</v>
      </c>
      <c r="L7" s="114" t="s">
        <v>591</v>
      </c>
      <c r="M7" s="113" t="s">
        <v>428</v>
      </c>
      <c r="N7" s="102"/>
      <c r="O7" s="102"/>
      <c r="P7" s="102"/>
      <c r="Q7" s="102"/>
      <c r="R7" s="102"/>
      <c r="S7" s="102"/>
    </row>
    <row r="8" spans="1:26" ht="30" customHeight="1" x14ac:dyDescent="0.2">
      <c r="B8" s="108" t="s">
        <v>123</v>
      </c>
      <c r="C8" s="108" t="s">
        <v>123</v>
      </c>
      <c r="D8" s="117" t="str">
        <f t="shared" ref="D8:D18" ca="1" si="0">IF(ISERROR(VLOOKUP($C$3&amp;$B8&amp;$C8&amp;$C$4,TableandCharts_RawData,7,FALSE)),"No data",VLOOKUP($C$3&amp;$B8&amp;$C8&amp;$C$4,TableandCharts_RawData,7,FALSE))</f>
        <v>No data</v>
      </c>
      <c r="E8" s="118" t="str">
        <f ca="1">IF(D8&gt;=200,IF(ISERROR(VLOOKUP($C$3&amp;$B8&amp;$C8&amp;$C$4,TableandCharts_RawData,8,FALSE)),"No data",VLOOKUP($C$3&amp;$B8&amp;$C8&amp;$C$4,TableandCharts_RawData,8,FALSE)),"*")</f>
        <v>No data</v>
      </c>
      <c r="F8" s="118" t="str">
        <f ca="1">IF(D8&gt;=200,IF(ISERROR(VLOOKUP($C$3&amp;$B8&amp;$C8&amp;$C$4,TableandCharts_RawData,9,FALSE)),"No data",VLOOKUP($C$3&amp;$B8&amp;$C8&amp;$C$4,TableandCharts_RawData,9,FALSE)),"*")</f>
        <v>No data</v>
      </c>
      <c r="G8" s="118" t="str">
        <f ca="1">IF(D8&gt;=200,IF(ISERROR(VLOOKUP($C$3&amp;$B8&amp;$C8&amp;$C$4,TableandCharts_RawData,10,FALSE)),"No data",VLOOKUP($C$3&amp;$B8&amp;$C8&amp;$C$4,TableandCharts_RawData,10,FALSE)),"*")</f>
        <v>No data</v>
      </c>
      <c r="H8" s="119" t="str">
        <f ca="1">IF(D8&gt;=200,IF(ISERROR(VLOOKUP($C$3&amp;$B8&amp;$C8&amp;$C$4,TableandCharts_RawData,11,FALSE)),"No data",IF(VLOOKUP($C$3&amp;$B8&amp;$C8&amp;$C$4,TableandCharts_RawData,11,FALSE)="*","*",IF(VLOOKUP($C$3&amp;$B8&amp;$C8&amp;$C$4,TableandCharts_RawData,11,FALSE)=0,"0"&amp;CHAR(10)&amp;"(0.0%)",TEXT(VLOOKUP($C$3&amp;$B8&amp;$C8&amp;$C$4,TableandCharts_RawData,11,FALSE),"?,0")&amp;CHAR(10)&amp;" ("&amp;TEXT(VLOOKUP($C$3&amp;$B8&amp;$C8&amp;$C$4,TableandCharts_RawData,11,FALSE)/VLOOKUP($C$3&amp;$B8&amp;$C8&amp;$C$4,TableandCharts_RawData,7,FALSE),"0.0%")&amp;")"))),"*")</f>
        <v>No data</v>
      </c>
      <c r="I8" s="119" t="str">
        <f ca="1">IF(D8&gt;=200,IF(ISERROR(VLOOKUP($C$3&amp;$B8&amp;$C8&amp;$C$4,TableandCharts_RawData,12,FALSE)),"No data",IF(VLOOKUP($C$3&amp;$B8&amp;$C8&amp;$C$4,TableandCharts_RawData,12,FALSE)="*","*",IF(VLOOKUP($C$3&amp;$B8&amp;$C8&amp;$C$4,TableandCharts_RawData,12,FALSE)=0,"0"&amp;CHAR(10)&amp;"(0.0%)",TEXT(VLOOKUP($C$3&amp;$B8&amp;$C8&amp;$C$4,TableandCharts_RawData,12,FALSE),"?,0")&amp;CHAR(10)&amp;" ("&amp;TEXT(VLOOKUP($C$3&amp;$B8&amp;$C8&amp;$C$4,TableandCharts_RawData,12,FALSE)/VLOOKUP($C$3&amp;$B8&amp;$C8&amp;$C$4,TableandCharts_RawData,7,FALSE),"0.0%")&amp;")"))),"*")</f>
        <v>No data</v>
      </c>
      <c r="J8" s="119" t="str">
        <f ca="1">IF(D8&gt;=200,IF(ISERROR(VLOOKUP($C$3&amp;$B8&amp;$C8&amp;$C$4,TableandCharts_RawData,13,FALSE)),"No data",IF(VLOOKUP($C$3&amp;$B8&amp;$C8&amp;$C$4,TableandCharts_RawData,13,FALSE)="*","*",IF(VLOOKUP($C$3&amp;$B8&amp;$C8&amp;$C$4,TableandCharts_RawData,13,FALSE)=0,"0"&amp;CHAR(10)&amp;"(0.0%)",TEXT(VLOOKUP($C$3&amp;$B8&amp;$C8&amp;$C$4,TableandCharts_RawData,13,FALSE),"?,0")&amp;CHAR(10)&amp;" ("&amp;TEXT(VLOOKUP($C$3&amp;$B8&amp;$C8&amp;$C$4,TableandCharts_RawData,13,FALSE)/VLOOKUP($C$3&amp;$B8&amp;$C8&amp;$C$4,TableandCharts_RawData,7,FALSE),"0.0%")&amp;")"))),"*")</f>
        <v>No data</v>
      </c>
      <c r="K8" s="118" t="str">
        <f ca="1">IF(D8&gt;=200,IF(ISERROR(VLOOKUP($C$3&amp;$B8&amp;$C8&amp;$C$4,TableandCharts_RawData,14,FALSE)),"No data",VLOOKUP($C$3&amp;$B8&amp;$C8&amp;$C$4,TableandCharts_RawData,14,FALSE)),"*")</f>
        <v>No data</v>
      </c>
      <c r="L8" s="118" t="str">
        <f ca="1">IF(D8&gt;=200,IF(ISERROR(VLOOKUP($C$3&amp;$B8&amp;$C8&amp;$C$4,TableandCharts_RawData,15,FALSE)),"No data",VLOOKUP($C$3&amp;$B8&amp;$C8&amp;$C$4,TableandCharts_RawData,15,FALSE)),"*")</f>
        <v>No data</v>
      </c>
      <c r="M8" s="118" t="str">
        <f ca="1">IF(D8&gt;=200,IF(ISERROR(VLOOKUP($C$3&amp;$B8&amp;$C8&amp;$C$4,TableandCharts_RawData,16,FALSE)),"No data",VLOOKUP($C$3&amp;$B8&amp;$C8&amp;$C$4,TableandCharts_RawData,16,FALSE)),"*")</f>
        <v>No data</v>
      </c>
      <c r="W8" s="106"/>
      <c r="X8" s="106"/>
      <c r="Y8" s="106"/>
      <c r="Z8" s="109"/>
    </row>
    <row r="9" spans="1:26" ht="30" customHeight="1" x14ac:dyDescent="0.2">
      <c r="B9" s="115" t="str">
        <f>'Select 10 table'!B17</f>
        <v>Provider</v>
      </c>
      <c r="C9" s="116" t="str">
        <f>'Select 10 table'!C17</f>
        <v>UNIVERSITY HOSPITALS OF DERBY AND BURTON NHS FOUNDATION TRUST (RTG)</v>
      </c>
      <c r="D9" s="117" t="str">
        <f t="shared" ca="1" si="0"/>
        <v>No data</v>
      </c>
      <c r="E9" s="118" t="str">
        <f t="shared" ref="E9:E18" ca="1" si="1">IF(ISERROR(VLOOKUP($C$3&amp;$B9&amp;$C9&amp;$C$4,TableandCharts_RawData,8,FALSE)),"No data",VLOOKUP($C$3&amp;$B9&amp;$C9&amp;$C$4,TableandCharts_RawData,8,FALSE))</f>
        <v>No data</v>
      </c>
      <c r="F9" s="118" t="str">
        <f t="shared" ref="F9:F18" ca="1" si="2">IF(ISERROR(VLOOKUP($C$3&amp;$B9&amp;$C9&amp;$C$4,TableandCharts_RawData,9,FALSE)),"No data",VLOOKUP($C$3&amp;$B9&amp;$C9&amp;$C$4,TableandCharts_RawData,9,FALSE))</f>
        <v>No data</v>
      </c>
      <c r="G9" s="118" t="str">
        <f t="shared" ref="G9:G18" ca="1" si="3">IF(ISERROR(VLOOKUP($C$3&amp;$B9&amp;$C9&amp;$C$4,TableandCharts_RawData,10,FALSE)),"No data",VLOOKUP($C$3&amp;$B9&amp;$C9&amp;$C$4,TableandCharts_RawData,10,FALSE))</f>
        <v>No data</v>
      </c>
      <c r="H9" s="119" t="str">
        <f t="shared" ref="H9:H18" ca="1" si="4">IF(ISERROR(VLOOKUP($C$3&amp;$B9&amp;$C9&amp;$C$4,TableandCharts_RawData,11,FALSE)),"No data",IF(VLOOKUP($C$3&amp;$B9&amp;$C9&amp;$C$4,TableandCharts_RawData,11,FALSE)="*","*",IF(OR(VLOOKUP($C$3&amp;$B9&amp;$C9&amp;$C$4,TableandCharts_RawData,11,FALSE)=0,VLOOKUP($C$3&amp;$B9&amp;$C9&amp;$C$4,TableandCharts_RawData,11,FALSE)="-"),"0"&amp;CHAR(10)&amp;"(0.0%)",TEXT(VLOOKUP($C$3&amp;$B9&amp;$C9&amp;$C$4,TableandCharts_RawData,11,FALSE),"?,0")&amp;CHAR(10)&amp;" ("&amp;TEXT(VLOOKUP($C$3&amp;$B9&amp;$C9&amp;$C$4,TableandCharts_RawData,11,FALSE)/VLOOKUP($C$3&amp;$B9&amp;$C9&amp;$C$4,TableandCharts_RawData,7,FALSE),"0.0%")&amp;")")))</f>
        <v>No data</v>
      </c>
      <c r="I9" s="119" t="str">
        <f t="shared" ref="I9:I18" ca="1" si="5">IF(ISERROR(VLOOKUP($C$3&amp;$B9&amp;$C9&amp;$C$4,TableandCharts_RawData,12,FALSE)),"No data",IF(VLOOKUP($C$3&amp;$B9&amp;$C9&amp;$C$4,TableandCharts_RawData,12,FALSE)="*","*",IF(OR(VLOOKUP($C$3&amp;$B9&amp;$C9&amp;$C$4,TableandCharts_RawData,12,FALSE)=0,VLOOKUP($C$3&amp;$B9&amp;$C9&amp;$C$4,TableandCharts_RawData,12,FALSE)="-"),"0"&amp;CHAR(10)&amp;"(0.0%)",TEXT(VLOOKUP($C$3&amp;$B9&amp;$C9&amp;$C$4,TableandCharts_RawData,12,FALSE),"?,0")&amp;CHAR(10)&amp;" ("&amp;TEXT(VLOOKUP($C$3&amp;$B9&amp;$C9&amp;$C$4,TableandCharts_RawData,12,FALSE)/VLOOKUP($C$3&amp;$B9&amp;$C9&amp;$C$4,TableandCharts_RawData,7,FALSE),"0.0%")&amp;")")))</f>
        <v>No data</v>
      </c>
      <c r="J9" s="119" t="str">
        <f t="shared" ref="J9:J18" ca="1" si="6">IF(ISERROR(VLOOKUP($C$3&amp;$B9&amp;$C9&amp;$C$4,TableandCharts_RawData,13,FALSE)),"No data",IF(VLOOKUP($C$3&amp;$B9&amp;$C9&amp;$C$4,TableandCharts_RawData,13,FALSE)="*","*",IF(OR(VLOOKUP($C$3&amp;$B9&amp;$C9&amp;$C$4,TableandCharts_RawData,13,FALSE)=0,VLOOKUP($C$3&amp;$B9&amp;$C9&amp;$C$4,TableandCharts_RawData,13,FALSE)="-"),"0"&amp;CHAR(10)&amp;"(0.0%)",TEXT(VLOOKUP($C$3&amp;$B9&amp;$C9&amp;$C$4,TableandCharts_RawData,13,FALSE),"?,0")&amp;CHAR(10)&amp;" ("&amp;TEXT(VLOOKUP($C$3&amp;$B9&amp;$C9&amp;$C$4,TableandCharts_RawData,13,FALSE)/VLOOKUP($C$3&amp;$B9&amp;$C9&amp;$C$4,TableandCharts_RawData,7,FALSE),"0.0%")&amp;")")))</f>
        <v>No data</v>
      </c>
      <c r="K9" s="118" t="str">
        <f t="shared" ref="K9:K18" ca="1" si="7">IF(ISERROR(VLOOKUP($C$3&amp;$B9&amp;$C9&amp;$C$4,TableandCharts_RawData,14,FALSE)),"No data",VLOOKUP($C$3&amp;$B9&amp;$C9&amp;$C$4,TableandCharts_RawData,14,FALSE))</f>
        <v>No data</v>
      </c>
      <c r="L9" s="118" t="str">
        <f t="shared" ref="L9:L18" ca="1" si="8">IF(ISERROR(VLOOKUP($C$3&amp;$B9&amp;$C9&amp;$C$4,TableandCharts_RawData,15,FALSE)),"No data",VLOOKUP($C$3&amp;$B9&amp;$C9&amp;$C$4,TableandCharts_RawData,15,FALSE))</f>
        <v>No data</v>
      </c>
      <c r="M9" s="118" t="str">
        <f t="shared" ref="M9:M18" ca="1" si="9">IF(ISERROR(VLOOKUP($C$3&amp;$B9&amp;$C9&amp;$C$4,TableandCharts_RawData,16,FALSE)),"No data",VLOOKUP($C$3&amp;$B9&amp;$C9&amp;$C$4,TableandCharts_RawData,16,FALSE))</f>
        <v>No data</v>
      </c>
      <c r="W9" s="106"/>
      <c r="X9" s="106"/>
      <c r="Y9" s="106"/>
      <c r="Z9" s="109"/>
    </row>
    <row r="10" spans="1:26" ht="30" customHeight="1" x14ac:dyDescent="0.2">
      <c r="B10" s="115" t="str">
        <f>'Select 10 table'!B18</f>
        <v>CCG of GP Practice</v>
      </c>
      <c r="C10" s="116" t="str">
        <f>'Select 10 table'!C18</f>
        <v>NHS BARNSLEY CCG (02P)</v>
      </c>
      <c r="D10" s="117" t="str">
        <f t="shared" ca="1" si="0"/>
        <v>No data</v>
      </c>
      <c r="E10" s="118" t="str">
        <f t="shared" ca="1" si="1"/>
        <v>No data</v>
      </c>
      <c r="F10" s="118" t="str">
        <f t="shared" ca="1" si="2"/>
        <v>No data</v>
      </c>
      <c r="G10" s="118" t="str">
        <f t="shared" ca="1" si="3"/>
        <v>No data</v>
      </c>
      <c r="H10" s="119" t="str">
        <f t="shared" ca="1" si="4"/>
        <v>No data</v>
      </c>
      <c r="I10" s="119" t="str">
        <f t="shared" ca="1" si="5"/>
        <v>No data</v>
      </c>
      <c r="J10" s="119" t="str">
        <f t="shared" ca="1" si="6"/>
        <v>No data</v>
      </c>
      <c r="K10" s="118" t="str">
        <f t="shared" ca="1" si="7"/>
        <v>No data</v>
      </c>
      <c r="L10" s="118" t="str">
        <f t="shared" ca="1" si="8"/>
        <v>No data</v>
      </c>
      <c r="M10" s="118" t="str">
        <f t="shared" ca="1" si="9"/>
        <v>No data</v>
      </c>
      <c r="W10" s="106"/>
      <c r="X10" s="106"/>
      <c r="Y10" s="106"/>
      <c r="Z10" s="109"/>
    </row>
    <row r="11" spans="1:26" ht="30" customHeight="1" x14ac:dyDescent="0.2">
      <c r="B11" s="115" t="str">
        <f>'Select 10 table'!B19</f>
        <v>Provider</v>
      </c>
      <c r="C11" s="116" t="str">
        <f>'Select 10 table'!C19</f>
        <v>NORTH TEES AND HARTLEPOOL NHS FOUNDATION TRUST (RVW)</v>
      </c>
      <c r="D11" s="117" t="str">
        <f t="shared" ca="1" si="0"/>
        <v>No data</v>
      </c>
      <c r="E11" s="118" t="str">
        <f t="shared" ca="1" si="1"/>
        <v>No data</v>
      </c>
      <c r="F11" s="118" t="str">
        <f t="shared" ca="1" si="2"/>
        <v>No data</v>
      </c>
      <c r="G11" s="118" t="str">
        <f t="shared" ca="1" si="3"/>
        <v>No data</v>
      </c>
      <c r="H11" s="119" t="str">
        <f t="shared" ca="1" si="4"/>
        <v>No data</v>
      </c>
      <c r="I11" s="119" t="str">
        <f t="shared" ca="1" si="5"/>
        <v>No data</v>
      </c>
      <c r="J11" s="119" t="str">
        <f t="shared" ca="1" si="6"/>
        <v>No data</v>
      </c>
      <c r="K11" s="118" t="str">
        <f t="shared" ca="1" si="7"/>
        <v>No data</v>
      </c>
      <c r="L11" s="118" t="str">
        <f t="shared" ca="1" si="8"/>
        <v>No data</v>
      </c>
      <c r="M11" s="118" t="str">
        <f t="shared" ca="1" si="9"/>
        <v>No data</v>
      </c>
      <c r="W11" s="106"/>
      <c r="X11" s="106"/>
      <c r="Y11" s="106"/>
      <c r="Z11" s="109"/>
    </row>
    <row r="12" spans="1:26" ht="30" customHeight="1" x14ac:dyDescent="0.2">
      <c r="B12" s="115" t="str">
        <f>'Select 10 table'!B20</f>
        <v>CCG of GP Practice</v>
      </c>
      <c r="C12" s="116" t="str">
        <f>'Select 10 table'!C20</f>
        <v>NHS ASHFORD CCG (09C)</v>
      </c>
      <c r="D12" s="117" t="str">
        <f t="shared" ca="1" si="0"/>
        <v>No data</v>
      </c>
      <c r="E12" s="118" t="str">
        <f t="shared" ca="1" si="1"/>
        <v>No data</v>
      </c>
      <c r="F12" s="118" t="str">
        <f t="shared" ca="1" si="2"/>
        <v>No data</v>
      </c>
      <c r="G12" s="118" t="str">
        <f t="shared" ca="1" si="3"/>
        <v>No data</v>
      </c>
      <c r="H12" s="119" t="str">
        <f t="shared" ca="1" si="4"/>
        <v>No data</v>
      </c>
      <c r="I12" s="119" t="str">
        <f t="shared" ca="1" si="5"/>
        <v>No data</v>
      </c>
      <c r="J12" s="119" t="str">
        <f t="shared" ca="1" si="6"/>
        <v>No data</v>
      </c>
      <c r="K12" s="118" t="str">
        <f t="shared" ca="1" si="7"/>
        <v>No data</v>
      </c>
      <c r="L12" s="118" t="str">
        <f t="shared" ca="1" si="8"/>
        <v>No data</v>
      </c>
      <c r="M12" s="118" t="str">
        <f t="shared" ca="1" si="9"/>
        <v>No data</v>
      </c>
      <c r="W12" s="106"/>
      <c r="X12" s="106"/>
      <c r="Y12" s="106"/>
      <c r="Z12" s="109"/>
    </row>
    <row r="13" spans="1:26" ht="30" customHeight="1" x14ac:dyDescent="0.2">
      <c r="B13" s="115" t="str">
        <f>'Select 10 table'!B21</f>
        <v>Provider</v>
      </c>
      <c r="C13" s="116" t="str">
        <f>'Select 10 table'!C21</f>
        <v>AINTREE UNIVERSITY HOSPITAL NHS FOUNDATION TRUST (REM)</v>
      </c>
      <c r="D13" s="117" t="str">
        <f t="shared" ca="1" si="0"/>
        <v>No data</v>
      </c>
      <c r="E13" s="118" t="str">
        <f t="shared" ca="1" si="1"/>
        <v>No data</v>
      </c>
      <c r="F13" s="118" t="str">
        <f t="shared" ca="1" si="2"/>
        <v>No data</v>
      </c>
      <c r="G13" s="118" t="str">
        <f t="shared" ca="1" si="3"/>
        <v>No data</v>
      </c>
      <c r="H13" s="119" t="str">
        <f t="shared" ca="1" si="4"/>
        <v>No data</v>
      </c>
      <c r="I13" s="119" t="str">
        <f t="shared" ca="1" si="5"/>
        <v>No data</v>
      </c>
      <c r="J13" s="119" t="str">
        <f t="shared" ca="1" si="6"/>
        <v>No data</v>
      </c>
      <c r="K13" s="118" t="str">
        <f t="shared" ca="1" si="7"/>
        <v>No data</v>
      </c>
      <c r="L13" s="118" t="str">
        <f t="shared" ca="1" si="8"/>
        <v>No data</v>
      </c>
      <c r="M13" s="118" t="str">
        <f t="shared" ca="1" si="9"/>
        <v>No data</v>
      </c>
      <c r="W13" s="106"/>
      <c r="X13" s="106"/>
      <c r="Y13" s="106"/>
      <c r="Z13" s="109"/>
    </row>
    <row r="14" spans="1:26" ht="30" customHeight="1" x14ac:dyDescent="0.2">
      <c r="B14" s="115" t="str">
        <f>'Select 10 table'!B22</f>
        <v>CCG of GP Practice</v>
      </c>
      <c r="C14" s="116" t="str">
        <f>'Select 10 table'!C22</f>
        <v>NHS WOLVERHAMPTON CCG (06A)</v>
      </c>
      <c r="D14" s="117" t="str">
        <f t="shared" ca="1" si="0"/>
        <v>No data</v>
      </c>
      <c r="E14" s="118" t="str">
        <f t="shared" ca="1" si="1"/>
        <v>No data</v>
      </c>
      <c r="F14" s="118" t="str">
        <f t="shared" ca="1" si="2"/>
        <v>No data</v>
      </c>
      <c r="G14" s="118" t="str">
        <f t="shared" ca="1" si="3"/>
        <v>No data</v>
      </c>
      <c r="H14" s="119" t="str">
        <f t="shared" ca="1" si="4"/>
        <v>No data</v>
      </c>
      <c r="I14" s="119" t="str">
        <f t="shared" ca="1" si="5"/>
        <v>No data</v>
      </c>
      <c r="J14" s="119" t="str">
        <f t="shared" ca="1" si="6"/>
        <v>No data</v>
      </c>
      <c r="K14" s="118" t="str">
        <f t="shared" ca="1" si="7"/>
        <v>No data</v>
      </c>
      <c r="L14" s="118" t="str">
        <f t="shared" ca="1" si="8"/>
        <v>No data</v>
      </c>
      <c r="M14" s="118" t="str">
        <f t="shared" ca="1" si="9"/>
        <v>No data</v>
      </c>
      <c r="W14" s="106"/>
      <c r="X14" s="106"/>
      <c r="Y14" s="106"/>
      <c r="Z14" s="109"/>
    </row>
    <row r="15" spans="1:26" ht="30" customHeight="1" x14ac:dyDescent="0.2">
      <c r="B15" s="115" t="str">
        <f>'Select 10 table'!B23</f>
        <v>Provider</v>
      </c>
      <c r="C15" s="116" t="str">
        <f>'Select 10 table'!C23</f>
        <v>LEWISHAM AND GREENWICH NHS TRUST (RJ2)</v>
      </c>
      <c r="D15" s="117" t="str">
        <f t="shared" ca="1" si="0"/>
        <v>No data</v>
      </c>
      <c r="E15" s="118" t="str">
        <f t="shared" ca="1" si="1"/>
        <v>No data</v>
      </c>
      <c r="F15" s="118" t="str">
        <f t="shared" ca="1" si="2"/>
        <v>No data</v>
      </c>
      <c r="G15" s="118" t="str">
        <f t="shared" ca="1" si="3"/>
        <v>No data</v>
      </c>
      <c r="H15" s="119" t="str">
        <f t="shared" ca="1" si="4"/>
        <v>No data</v>
      </c>
      <c r="I15" s="119" t="str">
        <f t="shared" ca="1" si="5"/>
        <v>No data</v>
      </c>
      <c r="J15" s="119" t="str">
        <f t="shared" ca="1" si="6"/>
        <v>No data</v>
      </c>
      <c r="K15" s="118" t="str">
        <f t="shared" ca="1" si="7"/>
        <v>No data</v>
      </c>
      <c r="L15" s="118" t="str">
        <f t="shared" ca="1" si="8"/>
        <v>No data</v>
      </c>
      <c r="M15" s="118" t="str">
        <f t="shared" ca="1" si="9"/>
        <v>No data</v>
      </c>
      <c r="W15" s="106"/>
      <c r="X15" s="106"/>
      <c r="Y15" s="106"/>
      <c r="Z15" s="109"/>
    </row>
    <row r="16" spans="1:26" ht="30" customHeight="1" x14ac:dyDescent="0.2">
      <c r="B16" s="115" t="str">
        <f>'Select 10 table'!B24</f>
        <v>CCG of GP Practice</v>
      </c>
      <c r="C16" s="116" t="str">
        <f>'Select 10 table'!C24</f>
        <v>NHS DARLINGTON CCG (00C)</v>
      </c>
      <c r="D16" s="117" t="str">
        <f t="shared" ca="1" si="0"/>
        <v>No data</v>
      </c>
      <c r="E16" s="118" t="str">
        <f t="shared" ca="1" si="1"/>
        <v>No data</v>
      </c>
      <c r="F16" s="118" t="str">
        <f t="shared" ca="1" si="2"/>
        <v>No data</v>
      </c>
      <c r="G16" s="118" t="str">
        <f t="shared" ca="1" si="3"/>
        <v>No data</v>
      </c>
      <c r="H16" s="119" t="str">
        <f t="shared" ca="1" si="4"/>
        <v>No data</v>
      </c>
      <c r="I16" s="119" t="str">
        <f t="shared" ca="1" si="5"/>
        <v>No data</v>
      </c>
      <c r="J16" s="119" t="str">
        <f t="shared" ca="1" si="6"/>
        <v>No data</v>
      </c>
      <c r="K16" s="118" t="str">
        <f t="shared" ca="1" si="7"/>
        <v>No data</v>
      </c>
      <c r="L16" s="118" t="str">
        <f t="shared" ca="1" si="8"/>
        <v>No data</v>
      </c>
      <c r="M16" s="118" t="str">
        <f t="shared" ca="1" si="9"/>
        <v>No data</v>
      </c>
      <c r="W16" s="106"/>
      <c r="X16" s="106"/>
      <c r="Y16" s="106"/>
      <c r="Z16" s="109"/>
    </row>
    <row r="17" spans="2:26" ht="30" customHeight="1" x14ac:dyDescent="0.2">
      <c r="B17" s="115" t="str">
        <f>'Select 10 table'!B25</f>
        <v>Provider</v>
      </c>
      <c r="C17" s="116" t="str">
        <f>'Select 10 table'!C25</f>
        <v>YORK TEACHING HOSPITAL NHS FOUNDATION TRUST (RCB)</v>
      </c>
      <c r="D17" s="117" t="str">
        <f t="shared" ca="1" si="0"/>
        <v>No data</v>
      </c>
      <c r="E17" s="118" t="str">
        <f t="shared" ca="1" si="1"/>
        <v>No data</v>
      </c>
      <c r="F17" s="118" t="str">
        <f t="shared" ca="1" si="2"/>
        <v>No data</v>
      </c>
      <c r="G17" s="118" t="str">
        <f t="shared" ca="1" si="3"/>
        <v>No data</v>
      </c>
      <c r="H17" s="119" t="str">
        <f t="shared" ca="1" si="4"/>
        <v>No data</v>
      </c>
      <c r="I17" s="119" t="str">
        <f t="shared" ca="1" si="5"/>
        <v>No data</v>
      </c>
      <c r="J17" s="119" t="str">
        <f t="shared" ca="1" si="6"/>
        <v>No data</v>
      </c>
      <c r="K17" s="118" t="str">
        <f t="shared" ca="1" si="7"/>
        <v>No data</v>
      </c>
      <c r="L17" s="118" t="str">
        <f t="shared" ca="1" si="8"/>
        <v>No data</v>
      </c>
      <c r="M17" s="118" t="str">
        <f t="shared" ca="1" si="9"/>
        <v>No data</v>
      </c>
      <c r="W17" s="106"/>
      <c r="X17" s="106"/>
      <c r="Y17" s="106"/>
      <c r="Z17" s="109"/>
    </row>
    <row r="18" spans="2:26" ht="30" customHeight="1" x14ac:dyDescent="0.2">
      <c r="B18" s="115" t="str">
        <f>'Select 10 table'!B26</f>
        <v>CCG of GP Practice</v>
      </c>
      <c r="C18" s="116" t="str">
        <f>'Select 10 table'!C26</f>
        <v>NHS BEDFORDSHIRE CCG (06F)</v>
      </c>
      <c r="D18" s="117" t="str">
        <f t="shared" ca="1" si="0"/>
        <v>No data</v>
      </c>
      <c r="E18" s="118" t="str">
        <f t="shared" ca="1" si="1"/>
        <v>No data</v>
      </c>
      <c r="F18" s="118" t="str">
        <f t="shared" ca="1" si="2"/>
        <v>No data</v>
      </c>
      <c r="G18" s="118" t="str">
        <f t="shared" ca="1" si="3"/>
        <v>No data</v>
      </c>
      <c r="H18" s="119" t="str">
        <f t="shared" ca="1" si="4"/>
        <v>No data</v>
      </c>
      <c r="I18" s="119" t="str">
        <f t="shared" ca="1" si="5"/>
        <v>No data</v>
      </c>
      <c r="J18" s="119" t="str">
        <f t="shared" ca="1" si="6"/>
        <v>No data</v>
      </c>
      <c r="K18" s="118" t="str">
        <f t="shared" ca="1" si="7"/>
        <v>No data</v>
      </c>
      <c r="L18" s="118" t="str">
        <f t="shared" ca="1" si="8"/>
        <v>No data</v>
      </c>
      <c r="M18" s="118" t="str">
        <f t="shared" ca="1" si="9"/>
        <v>No data</v>
      </c>
      <c r="W18" s="106"/>
      <c r="X18" s="106"/>
      <c r="Y18" s="106"/>
      <c r="Z18" s="109"/>
    </row>
    <row r="19" spans="2:26" x14ac:dyDescent="0.2">
      <c r="K19" s="106"/>
      <c r="L19" s="106"/>
      <c r="M19" s="106"/>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FFFFB3"/>
  </sheetPr>
  <dimension ref="A1:V402"/>
  <sheetViews>
    <sheetView zoomScale="80" zoomScaleNormal="80" workbookViewId="0">
      <selection activeCell="L14" sqref="L14"/>
    </sheetView>
  </sheetViews>
  <sheetFormatPr defaultRowHeight="12.75" x14ac:dyDescent="0.2"/>
  <cols>
    <col min="3" max="3" width="47" customWidth="1"/>
    <col min="4" max="4" width="17.5703125" bestFit="1" customWidth="1"/>
    <col min="5" max="5" width="18.85546875" bestFit="1" customWidth="1"/>
    <col min="7" max="7" width="19.140625" customWidth="1"/>
    <col min="8" max="8" width="33.85546875" bestFit="1" customWidth="1"/>
  </cols>
  <sheetData>
    <row r="1" spans="1:22" x14ac:dyDescent="0.2">
      <c r="B1">
        <v>1</v>
      </c>
      <c r="C1">
        <v>2</v>
      </c>
      <c r="D1">
        <v>3</v>
      </c>
      <c r="E1">
        <v>4</v>
      </c>
      <c r="F1">
        <v>5</v>
      </c>
      <c r="G1">
        <v>6</v>
      </c>
      <c r="H1">
        <v>7</v>
      </c>
      <c r="I1">
        <v>8</v>
      </c>
      <c r="J1">
        <v>9</v>
      </c>
      <c r="K1">
        <v>10</v>
      </c>
      <c r="L1">
        <v>11</v>
      </c>
      <c r="M1">
        <v>12</v>
      </c>
      <c r="N1">
        <v>13</v>
      </c>
      <c r="O1">
        <v>14</v>
      </c>
      <c r="P1">
        <v>15</v>
      </c>
      <c r="Q1">
        <v>16</v>
      </c>
      <c r="R1">
        <v>17</v>
      </c>
    </row>
    <row r="2" spans="1:22" x14ac:dyDescent="0.2">
      <c r="A2" t="s">
        <v>592</v>
      </c>
      <c r="B2" t="s">
        <v>593</v>
      </c>
      <c r="C2" s="9" t="s">
        <v>594</v>
      </c>
      <c r="D2" s="10" t="s">
        <v>595</v>
      </c>
      <c r="E2" s="10" t="s">
        <v>416</v>
      </c>
      <c r="F2" s="10" t="s">
        <v>57</v>
      </c>
      <c r="G2" s="10" t="s">
        <v>417</v>
      </c>
      <c r="H2" s="10" t="s">
        <v>418</v>
      </c>
      <c r="I2" s="1" t="s">
        <v>533</v>
      </c>
      <c r="J2" s="1" t="s">
        <v>596</v>
      </c>
      <c r="K2" s="1" t="s">
        <v>597</v>
      </c>
      <c r="L2" s="1" t="s">
        <v>598</v>
      </c>
      <c r="M2" s="1" t="s">
        <v>599</v>
      </c>
      <c r="N2" s="1" t="s">
        <v>600</v>
      </c>
      <c r="O2" s="1" t="s">
        <v>601</v>
      </c>
      <c r="P2" s="1" t="s">
        <v>602</v>
      </c>
      <c r="Q2" s="11" t="s">
        <v>530</v>
      </c>
      <c r="R2" s="2" t="s">
        <v>428</v>
      </c>
      <c r="S2" s="1" t="s">
        <v>603</v>
      </c>
      <c r="T2" s="1" t="s">
        <v>604</v>
      </c>
      <c r="U2" s="1" t="s">
        <v>605</v>
      </c>
      <c r="V2" s="1" t="s">
        <v>606</v>
      </c>
    </row>
    <row r="3" spans="1:22" x14ac:dyDescent="0.2">
      <c r="A3">
        <v>1</v>
      </c>
      <c r="B3" t="e">
        <f t="shared" ref="B3:K12" ca="1" si="0">VLOOKUP($A3,Funnel_Data,B$1,FALSE)</f>
        <v>#N/A</v>
      </c>
      <c r="C3" t="e">
        <f t="shared" ca="1" si="0"/>
        <v>#N/A</v>
      </c>
      <c r="D3" t="e">
        <f t="shared" ca="1" si="0"/>
        <v>#N/A</v>
      </c>
      <c r="E3" t="e">
        <f t="shared" ca="1" si="0"/>
        <v>#N/A</v>
      </c>
      <c r="F3" t="e">
        <f t="shared" ca="1" si="0"/>
        <v>#N/A</v>
      </c>
      <c r="G3" t="e">
        <f t="shared" ca="1" si="0"/>
        <v>#N/A</v>
      </c>
      <c r="H3" t="e">
        <f t="shared" ca="1" si="0"/>
        <v>#N/A</v>
      </c>
      <c r="I3" t="e">
        <f t="shared" ca="1" si="0"/>
        <v>#N/A</v>
      </c>
      <c r="J3" t="e">
        <f t="shared" ca="1" si="0"/>
        <v>#N/A</v>
      </c>
      <c r="K3" t="e">
        <f t="shared" ca="1" si="0"/>
        <v>#N/A</v>
      </c>
      <c r="L3" t="e">
        <f t="shared" ref="L3:R12" ca="1" si="1">VLOOKUP($A3,Funnel_Data,L$1,FALSE)</f>
        <v>#N/A</v>
      </c>
      <c r="M3" t="e">
        <f t="shared" ca="1" si="1"/>
        <v>#N/A</v>
      </c>
      <c r="N3" t="e">
        <f t="shared" ca="1" si="1"/>
        <v>#N/A</v>
      </c>
      <c r="O3" t="e">
        <f t="shared" ca="1" si="1"/>
        <v>#N/A</v>
      </c>
      <c r="P3" t="e">
        <f t="shared" ca="1" si="1"/>
        <v>#N/A</v>
      </c>
      <c r="Q3" t="e">
        <f t="shared" ca="1" si="1"/>
        <v>#N/A</v>
      </c>
      <c r="R3" t="e">
        <f t="shared" ca="1" si="1"/>
        <v>#N/A</v>
      </c>
      <c r="S3" t="e">
        <f t="shared" ref="S3:S66" ca="1" si="2">IF($Q3="*",#N/A,IF($Q3="-",#N/A,I3))</f>
        <v>#N/A</v>
      </c>
      <c r="T3" t="e">
        <f t="shared" ref="T3:T66" ca="1" si="3">IF($Q3="*",#N/A,IF($Q3="-",#N/A,Q3))</f>
        <v>#N/A</v>
      </c>
      <c r="U3" t="e">
        <f ca="1">IF(AND($C3='Funnel setup'!$K$3&amp;'Funnel setup'!$K$6&amp;'Funnel setup'!$K$7&amp;'Funnel setup'!$K$4,'Funnel Lookup'!I3="*",'Funnel Lookup'!I3="*"),#N/A,IF(AND($C3='Funnel setup'!$K$3&amp;'Funnel setup'!$K$6&amp;'Funnel setup'!$K$7&amp;'Funnel setup'!$K$4,'Funnel Lookup'!I3&gt;29,'Funnel Lookup'!I3&lt;&gt;"-"),'Funnel Lookup'!I3,#N/A))</f>
        <v>#N/A</v>
      </c>
      <c r="V3" t="e">
        <f ca="1">IF(AND($C3='Funnel setup'!$K$3&amp;'Funnel setup'!$K$6&amp;'Funnel setup'!$K$7&amp;'Funnel setup'!$K$4,'Funnel Lookup'!I3="*",'Funnel Lookup'!I3="*"),#N/A,IF(AND($C3='Funnel setup'!$K$3&amp;'Funnel setup'!$K$6&amp;'Funnel setup'!$K$7&amp;'Funnel setup'!$K$4,'Funnel Lookup'!I3&gt;29,'Funnel Lookup'!I3&lt;&gt;"-"),'Funnel Lookup'!Q3,#N/A))</f>
        <v>#N/A</v>
      </c>
    </row>
    <row r="4" spans="1:22" x14ac:dyDescent="0.2">
      <c r="A4">
        <v>2</v>
      </c>
      <c r="B4" t="e">
        <f t="shared" ca="1" si="0"/>
        <v>#N/A</v>
      </c>
      <c r="C4" t="e">
        <f t="shared" ca="1" si="0"/>
        <v>#N/A</v>
      </c>
      <c r="D4" t="e">
        <f t="shared" ca="1" si="0"/>
        <v>#N/A</v>
      </c>
      <c r="E4" t="e">
        <f t="shared" ca="1" si="0"/>
        <v>#N/A</v>
      </c>
      <c r="F4" t="e">
        <f t="shared" ca="1" si="0"/>
        <v>#N/A</v>
      </c>
      <c r="G4" t="e">
        <f t="shared" ca="1" si="0"/>
        <v>#N/A</v>
      </c>
      <c r="H4" t="e">
        <f t="shared" ca="1" si="0"/>
        <v>#N/A</v>
      </c>
      <c r="I4" t="e">
        <f t="shared" ca="1" si="0"/>
        <v>#N/A</v>
      </c>
      <c r="J4" t="e">
        <f t="shared" ca="1" si="0"/>
        <v>#N/A</v>
      </c>
      <c r="K4" t="e">
        <f t="shared" ca="1" si="0"/>
        <v>#N/A</v>
      </c>
      <c r="L4" t="e">
        <f t="shared" ca="1" si="1"/>
        <v>#N/A</v>
      </c>
      <c r="M4" t="e">
        <f t="shared" ca="1" si="1"/>
        <v>#N/A</v>
      </c>
      <c r="N4" t="e">
        <f t="shared" ca="1" si="1"/>
        <v>#N/A</v>
      </c>
      <c r="O4" t="e">
        <f t="shared" ca="1" si="1"/>
        <v>#N/A</v>
      </c>
      <c r="P4" t="e">
        <f t="shared" ca="1" si="1"/>
        <v>#N/A</v>
      </c>
      <c r="Q4" t="e">
        <f t="shared" ca="1" si="1"/>
        <v>#N/A</v>
      </c>
      <c r="R4" t="e">
        <f t="shared" ca="1" si="1"/>
        <v>#N/A</v>
      </c>
      <c r="S4" t="e">
        <f t="shared" ca="1" si="2"/>
        <v>#N/A</v>
      </c>
      <c r="T4" t="e">
        <f t="shared" ca="1" si="3"/>
        <v>#N/A</v>
      </c>
      <c r="U4" t="e">
        <f ca="1">IF(AND($C4='Funnel setup'!$K$3&amp;'Funnel setup'!$K$6&amp;'Funnel setup'!$K$7&amp;'Funnel setup'!$K$4,'Funnel Lookup'!I4="*",'Funnel Lookup'!I4="*"),#N/A,IF(AND($C4='Funnel setup'!$K$3&amp;'Funnel setup'!$K$6&amp;'Funnel setup'!$K$7&amp;'Funnel setup'!$K$4,'Funnel Lookup'!I4&gt;29,'Funnel Lookup'!I4&lt;&gt;"-"),'Funnel Lookup'!I4,#N/A))</f>
        <v>#N/A</v>
      </c>
      <c r="V4" t="e">
        <f ca="1">IF(AND($C4='Funnel setup'!$K$3&amp;'Funnel setup'!$K$6&amp;'Funnel setup'!$K$7&amp;'Funnel setup'!$K$4,'Funnel Lookup'!I4="*",'Funnel Lookup'!I4="*"),#N/A,IF(AND($C4='Funnel setup'!$K$3&amp;'Funnel setup'!$K$6&amp;'Funnel setup'!$K$7&amp;'Funnel setup'!$K$4,'Funnel Lookup'!I4&gt;29,'Funnel Lookup'!I4&lt;&gt;"-"),'Funnel Lookup'!Q4,#N/A))</f>
        <v>#N/A</v>
      </c>
    </row>
    <row r="5" spans="1:22" x14ac:dyDescent="0.2">
      <c r="A5">
        <v>3</v>
      </c>
      <c r="B5" t="e">
        <f t="shared" ca="1" si="0"/>
        <v>#N/A</v>
      </c>
      <c r="C5" t="e">
        <f t="shared" ca="1" si="0"/>
        <v>#N/A</v>
      </c>
      <c r="D5" t="e">
        <f t="shared" ca="1" si="0"/>
        <v>#N/A</v>
      </c>
      <c r="E5" t="e">
        <f t="shared" ca="1" si="0"/>
        <v>#N/A</v>
      </c>
      <c r="F5" t="e">
        <f t="shared" ca="1" si="0"/>
        <v>#N/A</v>
      </c>
      <c r="G5" t="e">
        <f t="shared" ca="1" si="0"/>
        <v>#N/A</v>
      </c>
      <c r="H5" t="e">
        <f t="shared" ca="1" si="0"/>
        <v>#N/A</v>
      </c>
      <c r="I5" t="e">
        <f t="shared" ca="1" si="0"/>
        <v>#N/A</v>
      </c>
      <c r="J5" t="e">
        <f t="shared" ca="1" si="0"/>
        <v>#N/A</v>
      </c>
      <c r="K5" t="e">
        <f t="shared" ca="1" si="0"/>
        <v>#N/A</v>
      </c>
      <c r="L5" t="e">
        <f t="shared" ca="1" si="1"/>
        <v>#N/A</v>
      </c>
      <c r="M5" t="e">
        <f t="shared" ca="1" si="1"/>
        <v>#N/A</v>
      </c>
      <c r="N5" t="e">
        <f t="shared" ca="1" si="1"/>
        <v>#N/A</v>
      </c>
      <c r="O5" t="e">
        <f t="shared" ca="1" si="1"/>
        <v>#N/A</v>
      </c>
      <c r="P5" t="e">
        <f t="shared" ca="1" si="1"/>
        <v>#N/A</v>
      </c>
      <c r="Q5" t="e">
        <f t="shared" ca="1" si="1"/>
        <v>#N/A</v>
      </c>
      <c r="R5" t="e">
        <f t="shared" ca="1" si="1"/>
        <v>#N/A</v>
      </c>
      <c r="S5" t="e">
        <f t="shared" ca="1" si="2"/>
        <v>#N/A</v>
      </c>
      <c r="T5" t="e">
        <f t="shared" ca="1" si="3"/>
        <v>#N/A</v>
      </c>
      <c r="U5" t="e">
        <f ca="1">IF(AND($C5='Funnel setup'!$K$3&amp;'Funnel setup'!$K$6&amp;'Funnel setup'!$K$7&amp;'Funnel setup'!$K$4,'Funnel Lookup'!I5="*",'Funnel Lookup'!I5="*"),#N/A,IF(AND($C5='Funnel setup'!$K$3&amp;'Funnel setup'!$K$6&amp;'Funnel setup'!$K$7&amp;'Funnel setup'!$K$4,'Funnel Lookup'!I5&gt;29,'Funnel Lookup'!I5&lt;&gt;"-"),'Funnel Lookup'!I5,#N/A))</f>
        <v>#N/A</v>
      </c>
      <c r="V5" t="e">
        <f ca="1">IF(AND($C5='Funnel setup'!$K$3&amp;'Funnel setup'!$K$6&amp;'Funnel setup'!$K$7&amp;'Funnel setup'!$K$4,'Funnel Lookup'!I5="*",'Funnel Lookup'!I5="*"),#N/A,IF(AND($C5='Funnel setup'!$K$3&amp;'Funnel setup'!$K$6&amp;'Funnel setup'!$K$7&amp;'Funnel setup'!$K$4,'Funnel Lookup'!I5&gt;29,'Funnel Lookup'!I5&lt;&gt;"-"),'Funnel Lookup'!Q5,#N/A))</f>
        <v>#N/A</v>
      </c>
    </row>
    <row r="6" spans="1:22" x14ac:dyDescent="0.2">
      <c r="A6">
        <v>4</v>
      </c>
      <c r="B6" t="e">
        <f t="shared" ca="1" si="0"/>
        <v>#N/A</v>
      </c>
      <c r="C6" t="e">
        <f t="shared" ca="1" si="0"/>
        <v>#N/A</v>
      </c>
      <c r="D6" t="e">
        <f t="shared" ca="1" si="0"/>
        <v>#N/A</v>
      </c>
      <c r="E6" t="e">
        <f t="shared" ca="1" si="0"/>
        <v>#N/A</v>
      </c>
      <c r="F6" t="e">
        <f t="shared" ca="1" si="0"/>
        <v>#N/A</v>
      </c>
      <c r="G6" t="e">
        <f t="shared" ca="1" si="0"/>
        <v>#N/A</v>
      </c>
      <c r="H6" t="e">
        <f t="shared" ca="1" si="0"/>
        <v>#N/A</v>
      </c>
      <c r="I6" t="e">
        <f t="shared" ca="1" si="0"/>
        <v>#N/A</v>
      </c>
      <c r="J6" t="e">
        <f t="shared" ca="1" si="0"/>
        <v>#N/A</v>
      </c>
      <c r="K6" t="e">
        <f t="shared" ca="1" si="0"/>
        <v>#N/A</v>
      </c>
      <c r="L6" t="e">
        <f t="shared" ca="1" si="1"/>
        <v>#N/A</v>
      </c>
      <c r="M6" t="e">
        <f t="shared" ca="1" si="1"/>
        <v>#N/A</v>
      </c>
      <c r="N6" t="e">
        <f t="shared" ca="1" si="1"/>
        <v>#N/A</v>
      </c>
      <c r="O6" t="e">
        <f t="shared" ca="1" si="1"/>
        <v>#N/A</v>
      </c>
      <c r="P6" t="e">
        <f t="shared" ca="1" si="1"/>
        <v>#N/A</v>
      </c>
      <c r="Q6" t="e">
        <f t="shared" ca="1" si="1"/>
        <v>#N/A</v>
      </c>
      <c r="R6" t="e">
        <f t="shared" ca="1" si="1"/>
        <v>#N/A</v>
      </c>
      <c r="S6" t="e">
        <f t="shared" ca="1" si="2"/>
        <v>#N/A</v>
      </c>
      <c r="T6" t="e">
        <f t="shared" ca="1" si="3"/>
        <v>#N/A</v>
      </c>
      <c r="U6" t="e">
        <f ca="1">IF(AND($C6='Funnel setup'!$K$3&amp;'Funnel setup'!$K$6&amp;'Funnel setup'!$K$7&amp;'Funnel setup'!$K$4,'Funnel Lookup'!I6="*",'Funnel Lookup'!I6="*"),#N/A,IF(AND($C6='Funnel setup'!$K$3&amp;'Funnel setup'!$K$6&amp;'Funnel setup'!$K$7&amp;'Funnel setup'!$K$4,'Funnel Lookup'!I6&gt;29,'Funnel Lookup'!I6&lt;&gt;"-"),'Funnel Lookup'!I6,#N/A))</f>
        <v>#N/A</v>
      </c>
      <c r="V6" t="e">
        <f ca="1">IF(AND($C6='Funnel setup'!$K$3&amp;'Funnel setup'!$K$6&amp;'Funnel setup'!$K$7&amp;'Funnel setup'!$K$4,'Funnel Lookup'!I6="*",'Funnel Lookup'!I6="*"),#N/A,IF(AND($C6='Funnel setup'!$K$3&amp;'Funnel setup'!$K$6&amp;'Funnel setup'!$K$7&amp;'Funnel setup'!$K$4,'Funnel Lookup'!I6&gt;29,'Funnel Lookup'!I6&lt;&gt;"-"),'Funnel Lookup'!Q6,#N/A))</f>
        <v>#N/A</v>
      </c>
    </row>
    <row r="7" spans="1:22" x14ac:dyDescent="0.2">
      <c r="A7">
        <v>5</v>
      </c>
      <c r="B7" t="e">
        <f t="shared" ca="1" si="0"/>
        <v>#N/A</v>
      </c>
      <c r="C7" t="e">
        <f t="shared" ca="1" si="0"/>
        <v>#N/A</v>
      </c>
      <c r="D7" t="e">
        <f t="shared" ca="1" si="0"/>
        <v>#N/A</v>
      </c>
      <c r="E7" t="e">
        <f t="shared" ca="1" si="0"/>
        <v>#N/A</v>
      </c>
      <c r="F7" t="e">
        <f t="shared" ca="1" si="0"/>
        <v>#N/A</v>
      </c>
      <c r="G7" t="e">
        <f t="shared" ca="1" si="0"/>
        <v>#N/A</v>
      </c>
      <c r="H7" t="e">
        <f t="shared" ca="1" si="0"/>
        <v>#N/A</v>
      </c>
      <c r="I7" t="e">
        <f t="shared" ca="1" si="0"/>
        <v>#N/A</v>
      </c>
      <c r="J7" t="e">
        <f t="shared" ca="1" si="0"/>
        <v>#N/A</v>
      </c>
      <c r="K7" t="e">
        <f t="shared" ca="1" si="0"/>
        <v>#N/A</v>
      </c>
      <c r="L7" t="e">
        <f t="shared" ca="1" si="1"/>
        <v>#N/A</v>
      </c>
      <c r="M7" t="e">
        <f t="shared" ca="1" si="1"/>
        <v>#N/A</v>
      </c>
      <c r="N7" t="e">
        <f t="shared" ca="1" si="1"/>
        <v>#N/A</v>
      </c>
      <c r="O7" t="e">
        <f t="shared" ca="1" si="1"/>
        <v>#N/A</v>
      </c>
      <c r="P7" t="e">
        <f t="shared" ca="1" si="1"/>
        <v>#N/A</v>
      </c>
      <c r="Q7" t="e">
        <f t="shared" ca="1" si="1"/>
        <v>#N/A</v>
      </c>
      <c r="R7" t="e">
        <f t="shared" ca="1" si="1"/>
        <v>#N/A</v>
      </c>
      <c r="S7" t="e">
        <f t="shared" ca="1" si="2"/>
        <v>#N/A</v>
      </c>
      <c r="T7" t="e">
        <f t="shared" ca="1" si="3"/>
        <v>#N/A</v>
      </c>
      <c r="U7" t="e">
        <f ca="1">IF(AND($C7='Funnel setup'!$K$3&amp;'Funnel setup'!$K$6&amp;'Funnel setup'!$K$7&amp;'Funnel setup'!$K$4,'Funnel Lookup'!I7="*",'Funnel Lookup'!I7="*"),#N/A,IF(AND($C7='Funnel setup'!$K$3&amp;'Funnel setup'!$K$6&amp;'Funnel setup'!$K$7&amp;'Funnel setup'!$K$4,'Funnel Lookup'!I7&gt;29,'Funnel Lookup'!I7&lt;&gt;"-"),'Funnel Lookup'!I7,#N/A))</f>
        <v>#N/A</v>
      </c>
      <c r="V7" t="e">
        <f ca="1">IF(AND($C7='Funnel setup'!$K$3&amp;'Funnel setup'!$K$6&amp;'Funnel setup'!$K$7&amp;'Funnel setup'!$K$4,'Funnel Lookup'!I7="*",'Funnel Lookup'!I7="*"),#N/A,IF(AND($C7='Funnel setup'!$K$3&amp;'Funnel setup'!$K$6&amp;'Funnel setup'!$K$7&amp;'Funnel setup'!$K$4,'Funnel Lookup'!I7&gt;29,'Funnel Lookup'!I7&lt;&gt;"-"),'Funnel Lookup'!Q7,#N/A))</f>
        <v>#N/A</v>
      </c>
    </row>
    <row r="8" spans="1:22" x14ac:dyDescent="0.2">
      <c r="A8">
        <v>6</v>
      </c>
      <c r="B8" t="e">
        <f t="shared" ca="1" si="0"/>
        <v>#N/A</v>
      </c>
      <c r="C8" t="e">
        <f t="shared" ca="1" si="0"/>
        <v>#N/A</v>
      </c>
      <c r="D8" t="e">
        <f t="shared" ca="1" si="0"/>
        <v>#N/A</v>
      </c>
      <c r="E8" t="e">
        <f t="shared" ca="1" si="0"/>
        <v>#N/A</v>
      </c>
      <c r="F8" t="e">
        <f t="shared" ca="1" si="0"/>
        <v>#N/A</v>
      </c>
      <c r="G8" t="e">
        <f t="shared" ca="1" si="0"/>
        <v>#N/A</v>
      </c>
      <c r="H8" t="e">
        <f t="shared" ca="1" si="0"/>
        <v>#N/A</v>
      </c>
      <c r="I8" t="e">
        <f t="shared" ca="1" si="0"/>
        <v>#N/A</v>
      </c>
      <c r="J8" t="e">
        <f t="shared" ca="1" si="0"/>
        <v>#N/A</v>
      </c>
      <c r="K8" t="e">
        <f t="shared" ca="1" si="0"/>
        <v>#N/A</v>
      </c>
      <c r="L8" t="e">
        <f t="shared" ca="1" si="1"/>
        <v>#N/A</v>
      </c>
      <c r="M8" t="e">
        <f t="shared" ca="1" si="1"/>
        <v>#N/A</v>
      </c>
      <c r="N8" t="e">
        <f t="shared" ca="1" si="1"/>
        <v>#N/A</v>
      </c>
      <c r="O8" t="e">
        <f t="shared" ca="1" si="1"/>
        <v>#N/A</v>
      </c>
      <c r="P8" t="e">
        <f t="shared" ca="1" si="1"/>
        <v>#N/A</v>
      </c>
      <c r="Q8" t="e">
        <f t="shared" ca="1" si="1"/>
        <v>#N/A</v>
      </c>
      <c r="R8" t="e">
        <f t="shared" ca="1" si="1"/>
        <v>#N/A</v>
      </c>
      <c r="S8" t="e">
        <f t="shared" ca="1" si="2"/>
        <v>#N/A</v>
      </c>
      <c r="T8" t="e">
        <f t="shared" ca="1" si="3"/>
        <v>#N/A</v>
      </c>
      <c r="U8" t="e">
        <f ca="1">IF(AND($C8='Funnel setup'!$K$3&amp;'Funnel setup'!$K$6&amp;'Funnel setup'!$K$7&amp;'Funnel setup'!$K$4,'Funnel Lookup'!I8="*",'Funnel Lookup'!I8="*"),#N/A,IF(AND($C8='Funnel setup'!$K$3&amp;'Funnel setup'!$K$6&amp;'Funnel setup'!$K$7&amp;'Funnel setup'!$K$4,'Funnel Lookup'!I8&gt;29,'Funnel Lookup'!I8&lt;&gt;"-"),'Funnel Lookup'!I8,#N/A))</f>
        <v>#N/A</v>
      </c>
      <c r="V8" t="e">
        <f ca="1">IF(AND($C8='Funnel setup'!$K$3&amp;'Funnel setup'!$K$6&amp;'Funnel setup'!$K$7&amp;'Funnel setup'!$K$4,'Funnel Lookup'!I8="*",'Funnel Lookup'!I8="*"),#N/A,IF(AND($C8='Funnel setup'!$K$3&amp;'Funnel setup'!$K$6&amp;'Funnel setup'!$K$7&amp;'Funnel setup'!$K$4,'Funnel Lookup'!I8&gt;29,'Funnel Lookup'!I8&lt;&gt;"-"),'Funnel Lookup'!Q8,#N/A))</f>
        <v>#N/A</v>
      </c>
    </row>
    <row r="9" spans="1:22" x14ac:dyDescent="0.2">
      <c r="A9">
        <v>7</v>
      </c>
      <c r="B9" t="e">
        <f t="shared" ca="1" si="0"/>
        <v>#N/A</v>
      </c>
      <c r="C9" t="e">
        <f t="shared" ca="1" si="0"/>
        <v>#N/A</v>
      </c>
      <c r="D9" t="e">
        <f t="shared" ca="1" si="0"/>
        <v>#N/A</v>
      </c>
      <c r="E9" t="e">
        <f t="shared" ca="1" si="0"/>
        <v>#N/A</v>
      </c>
      <c r="F9" t="e">
        <f t="shared" ca="1" si="0"/>
        <v>#N/A</v>
      </c>
      <c r="G9" t="e">
        <f t="shared" ca="1" si="0"/>
        <v>#N/A</v>
      </c>
      <c r="H9" t="e">
        <f t="shared" ca="1" si="0"/>
        <v>#N/A</v>
      </c>
      <c r="I9" t="e">
        <f t="shared" ca="1" si="0"/>
        <v>#N/A</v>
      </c>
      <c r="J9" t="e">
        <f t="shared" ca="1" si="0"/>
        <v>#N/A</v>
      </c>
      <c r="K9" t="e">
        <f t="shared" ca="1" si="0"/>
        <v>#N/A</v>
      </c>
      <c r="L9" t="e">
        <f t="shared" ca="1" si="1"/>
        <v>#N/A</v>
      </c>
      <c r="M9" t="e">
        <f t="shared" ca="1" si="1"/>
        <v>#N/A</v>
      </c>
      <c r="N9" t="e">
        <f t="shared" ca="1" si="1"/>
        <v>#N/A</v>
      </c>
      <c r="O9" t="e">
        <f t="shared" ca="1" si="1"/>
        <v>#N/A</v>
      </c>
      <c r="P9" t="e">
        <f t="shared" ca="1" si="1"/>
        <v>#N/A</v>
      </c>
      <c r="Q9" t="e">
        <f t="shared" ca="1" si="1"/>
        <v>#N/A</v>
      </c>
      <c r="R9" t="e">
        <f t="shared" ca="1" si="1"/>
        <v>#N/A</v>
      </c>
      <c r="S9" t="e">
        <f t="shared" ca="1" si="2"/>
        <v>#N/A</v>
      </c>
      <c r="T9" t="e">
        <f t="shared" ca="1" si="3"/>
        <v>#N/A</v>
      </c>
      <c r="U9" t="e">
        <f ca="1">IF(AND($C9='Funnel setup'!$K$3&amp;'Funnel setup'!$K$6&amp;'Funnel setup'!$K$7&amp;'Funnel setup'!$K$4,'Funnel Lookup'!I9="*",'Funnel Lookup'!I9="*"),#N/A,IF(AND($C9='Funnel setup'!$K$3&amp;'Funnel setup'!$K$6&amp;'Funnel setup'!$K$7&amp;'Funnel setup'!$K$4,'Funnel Lookup'!I9&gt;29,'Funnel Lookup'!I9&lt;&gt;"-"),'Funnel Lookup'!I9,#N/A))</f>
        <v>#N/A</v>
      </c>
      <c r="V9" t="e">
        <f ca="1">IF(AND($C9='Funnel setup'!$K$3&amp;'Funnel setup'!$K$6&amp;'Funnel setup'!$K$7&amp;'Funnel setup'!$K$4,'Funnel Lookup'!I9="*",'Funnel Lookup'!I9="*"),#N/A,IF(AND($C9='Funnel setup'!$K$3&amp;'Funnel setup'!$K$6&amp;'Funnel setup'!$K$7&amp;'Funnel setup'!$K$4,'Funnel Lookup'!I9&gt;29,'Funnel Lookup'!I9&lt;&gt;"-"),'Funnel Lookup'!Q9,#N/A))</f>
        <v>#N/A</v>
      </c>
    </row>
    <row r="10" spans="1:22" x14ac:dyDescent="0.2">
      <c r="A10">
        <v>8</v>
      </c>
      <c r="B10" t="e">
        <f t="shared" ca="1" si="0"/>
        <v>#N/A</v>
      </c>
      <c r="C10" t="e">
        <f t="shared" ca="1" si="0"/>
        <v>#N/A</v>
      </c>
      <c r="D10" t="e">
        <f t="shared" ca="1" si="0"/>
        <v>#N/A</v>
      </c>
      <c r="E10" t="e">
        <f t="shared" ca="1" si="0"/>
        <v>#N/A</v>
      </c>
      <c r="F10" t="e">
        <f t="shared" ca="1" si="0"/>
        <v>#N/A</v>
      </c>
      <c r="G10" t="e">
        <f t="shared" ca="1" si="0"/>
        <v>#N/A</v>
      </c>
      <c r="H10" t="e">
        <f t="shared" ca="1" si="0"/>
        <v>#N/A</v>
      </c>
      <c r="I10" t="e">
        <f t="shared" ca="1" si="0"/>
        <v>#N/A</v>
      </c>
      <c r="J10" t="e">
        <f t="shared" ca="1" si="0"/>
        <v>#N/A</v>
      </c>
      <c r="K10" t="e">
        <f t="shared" ca="1" si="0"/>
        <v>#N/A</v>
      </c>
      <c r="L10" t="e">
        <f t="shared" ca="1" si="1"/>
        <v>#N/A</v>
      </c>
      <c r="M10" t="e">
        <f t="shared" ca="1" si="1"/>
        <v>#N/A</v>
      </c>
      <c r="N10" t="e">
        <f t="shared" ca="1" si="1"/>
        <v>#N/A</v>
      </c>
      <c r="O10" t="e">
        <f t="shared" ca="1" si="1"/>
        <v>#N/A</v>
      </c>
      <c r="P10" t="e">
        <f t="shared" ca="1" si="1"/>
        <v>#N/A</v>
      </c>
      <c r="Q10" t="e">
        <f t="shared" ca="1" si="1"/>
        <v>#N/A</v>
      </c>
      <c r="R10" t="e">
        <f t="shared" ca="1" si="1"/>
        <v>#N/A</v>
      </c>
      <c r="S10" t="e">
        <f t="shared" ca="1" si="2"/>
        <v>#N/A</v>
      </c>
      <c r="T10" t="e">
        <f t="shared" ca="1" si="3"/>
        <v>#N/A</v>
      </c>
      <c r="U10" t="e">
        <f ca="1">IF(AND($C10='Funnel setup'!$K$3&amp;'Funnel setup'!$K$6&amp;'Funnel setup'!$K$7&amp;'Funnel setup'!$K$4,'Funnel Lookup'!I10="*",'Funnel Lookup'!I10="*"),#N/A,IF(AND($C10='Funnel setup'!$K$3&amp;'Funnel setup'!$K$6&amp;'Funnel setup'!$K$7&amp;'Funnel setup'!$K$4,'Funnel Lookup'!I10&gt;29,'Funnel Lookup'!I10&lt;&gt;"-"),'Funnel Lookup'!I10,#N/A))</f>
        <v>#N/A</v>
      </c>
      <c r="V10" t="e">
        <f ca="1">IF(AND($C10='Funnel setup'!$K$3&amp;'Funnel setup'!$K$6&amp;'Funnel setup'!$K$7&amp;'Funnel setup'!$K$4,'Funnel Lookup'!I10="*",'Funnel Lookup'!I10="*"),#N/A,IF(AND($C10='Funnel setup'!$K$3&amp;'Funnel setup'!$K$6&amp;'Funnel setup'!$K$7&amp;'Funnel setup'!$K$4,'Funnel Lookup'!I10&gt;29,'Funnel Lookup'!I10&lt;&gt;"-"),'Funnel Lookup'!Q10,#N/A))</f>
        <v>#N/A</v>
      </c>
    </row>
    <row r="11" spans="1:22" x14ac:dyDescent="0.2">
      <c r="A11">
        <v>9</v>
      </c>
      <c r="B11" t="e">
        <f t="shared" ca="1" si="0"/>
        <v>#N/A</v>
      </c>
      <c r="C11" t="e">
        <f t="shared" ca="1" si="0"/>
        <v>#N/A</v>
      </c>
      <c r="D11" t="e">
        <f t="shared" ca="1" si="0"/>
        <v>#N/A</v>
      </c>
      <c r="E11" t="e">
        <f t="shared" ca="1" si="0"/>
        <v>#N/A</v>
      </c>
      <c r="F11" t="e">
        <f t="shared" ca="1" si="0"/>
        <v>#N/A</v>
      </c>
      <c r="G11" t="e">
        <f t="shared" ca="1" si="0"/>
        <v>#N/A</v>
      </c>
      <c r="H11" t="e">
        <f t="shared" ca="1" si="0"/>
        <v>#N/A</v>
      </c>
      <c r="I11" t="e">
        <f t="shared" ca="1" si="0"/>
        <v>#N/A</v>
      </c>
      <c r="J11" t="e">
        <f t="shared" ca="1" si="0"/>
        <v>#N/A</v>
      </c>
      <c r="K11" t="e">
        <f t="shared" ca="1" si="0"/>
        <v>#N/A</v>
      </c>
      <c r="L11" t="e">
        <f t="shared" ca="1" si="1"/>
        <v>#N/A</v>
      </c>
      <c r="M11" t="e">
        <f t="shared" ca="1" si="1"/>
        <v>#N/A</v>
      </c>
      <c r="N11" t="e">
        <f t="shared" ca="1" si="1"/>
        <v>#N/A</v>
      </c>
      <c r="O11" t="e">
        <f t="shared" ca="1" si="1"/>
        <v>#N/A</v>
      </c>
      <c r="P11" t="e">
        <f t="shared" ca="1" si="1"/>
        <v>#N/A</v>
      </c>
      <c r="Q11" t="e">
        <f t="shared" ca="1" si="1"/>
        <v>#N/A</v>
      </c>
      <c r="R11" t="e">
        <f t="shared" ca="1" si="1"/>
        <v>#N/A</v>
      </c>
      <c r="S11" t="e">
        <f t="shared" ca="1" si="2"/>
        <v>#N/A</v>
      </c>
      <c r="T11" t="e">
        <f t="shared" ca="1" si="3"/>
        <v>#N/A</v>
      </c>
      <c r="U11" t="e">
        <f ca="1">IF(AND($C11='Funnel setup'!$K$3&amp;'Funnel setup'!$K$6&amp;'Funnel setup'!$K$7&amp;'Funnel setup'!$K$4,'Funnel Lookup'!I11="*",'Funnel Lookup'!I11="*"),#N/A,IF(AND($C11='Funnel setup'!$K$3&amp;'Funnel setup'!$K$6&amp;'Funnel setup'!$K$7&amp;'Funnel setup'!$K$4,'Funnel Lookup'!I11&gt;29,'Funnel Lookup'!I11&lt;&gt;"-"),'Funnel Lookup'!I11,#N/A))</f>
        <v>#N/A</v>
      </c>
      <c r="V11" t="e">
        <f ca="1">IF(AND($C11='Funnel setup'!$K$3&amp;'Funnel setup'!$K$6&amp;'Funnel setup'!$K$7&amp;'Funnel setup'!$K$4,'Funnel Lookup'!I11="*",'Funnel Lookup'!I11="*"),#N/A,IF(AND($C11='Funnel setup'!$K$3&amp;'Funnel setup'!$K$6&amp;'Funnel setup'!$K$7&amp;'Funnel setup'!$K$4,'Funnel Lookup'!I11&gt;29,'Funnel Lookup'!I11&lt;&gt;"-"),'Funnel Lookup'!Q11,#N/A))</f>
        <v>#N/A</v>
      </c>
    </row>
    <row r="12" spans="1:22" x14ac:dyDescent="0.2">
      <c r="A12">
        <v>10</v>
      </c>
      <c r="B12" t="e">
        <f t="shared" ca="1" si="0"/>
        <v>#N/A</v>
      </c>
      <c r="C12" t="e">
        <f t="shared" ca="1" si="0"/>
        <v>#N/A</v>
      </c>
      <c r="D12" t="e">
        <f t="shared" ca="1" si="0"/>
        <v>#N/A</v>
      </c>
      <c r="E12" t="e">
        <f t="shared" ca="1" si="0"/>
        <v>#N/A</v>
      </c>
      <c r="F12" t="e">
        <f t="shared" ca="1" si="0"/>
        <v>#N/A</v>
      </c>
      <c r="G12" t="e">
        <f t="shared" ca="1" si="0"/>
        <v>#N/A</v>
      </c>
      <c r="H12" t="e">
        <f t="shared" ca="1" si="0"/>
        <v>#N/A</v>
      </c>
      <c r="I12" t="e">
        <f t="shared" ca="1" si="0"/>
        <v>#N/A</v>
      </c>
      <c r="J12" t="e">
        <f t="shared" ca="1" si="0"/>
        <v>#N/A</v>
      </c>
      <c r="K12" t="e">
        <f t="shared" ca="1" si="0"/>
        <v>#N/A</v>
      </c>
      <c r="L12" t="e">
        <f t="shared" ca="1" si="1"/>
        <v>#N/A</v>
      </c>
      <c r="M12" t="e">
        <f t="shared" ca="1" si="1"/>
        <v>#N/A</v>
      </c>
      <c r="N12" t="e">
        <f t="shared" ca="1" si="1"/>
        <v>#N/A</v>
      </c>
      <c r="O12" t="e">
        <f t="shared" ca="1" si="1"/>
        <v>#N/A</v>
      </c>
      <c r="P12" t="e">
        <f t="shared" ca="1" si="1"/>
        <v>#N/A</v>
      </c>
      <c r="Q12" t="e">
        <f t="shared" ca="1" si="1"/>
        <v>#N/A</v>
      </c>
      <c r="R12" t="e">
        <f t="shared" ca="1" si="1"/>
        <v>#N/A</v>
      </c>
      <c r="S12" t="e">
        <f t="shared" ca="1" si="2"/>
        <v>#N/A</v>
      </c>
      <c r="T12" t="e">
        <f t="shared" ca="1" si="3"/>
        <v>#N/A</v>
      </c>
      <c r="U12" t="e">
        <f ca="1">IF(AND($C12='Funnel setup'!$K$3&amp;'Funnel setup'!$K$6&amp;'Funnel setup'!$K$7&amp;'Funnel setup'!$K$4,'Funnel Lookup'!I12="*",'Funnel Lookup'!I12="*"),#N/A,IF(AND($C12='Funnel setup'!$K$3&amp;'Funnel setup'!$K$6&amp;'Funnel setup'!$K$7&amp;'Funnel setup'!$K$4,'Funnel Lookup'!I12&gt;29,'Funnel Lookup'!I12&lt;&gt;"-"),'Funnel Lookup'!I12,#N/A))</f>
        <v>#N/A</v>
      </c>
      <c r="V12" t="e">
        <f ca="1">IF(AND($C12='Funnel setup'!$K$3&amp;'Funnel setup'!$K$6&amp;'Funnel setup'!$K$7&amp;'Funnel setup'!$K$4,'Funnel Lookup'!I12="*",'Funnel Lookup'!I12="*"),#N/A,IF(AND($C12='Funnel setup'!$K$3&amp;'Funnel setup'!$K$6&amp;'Funnel setup'!$K$7&amp;'Funnel setup'!$K$4,'Funnel Lookup'!I12&gt;29,'Funnel Lookup'!I12&lt;&gt;"-"),'Funnel Lookup'!Q12,#N/A))</f>
        <v>#N/A</v>
      </c>
    </row>
    <row r="13" spans="1:22" x14ac:dyDescent="0.2">
      <c r="A13">
        <v>11</v>
      </c>
      <c r="B13" t="e">
        <f t="shared" ref="B13:K22" ca="1" si="4">VLOOKUP($A13,Funnel_Data,B$1,FALSE)</f>
        <v>#N/A</v>
      </c>
      <c r="C13" t="e">
        <f t="shared" ca="1" si="4"/>
        <v>#N/A</v>
      </c>
      <c r="D13" t="e">
        <f t="shared" ca="1" si="4"/>
        <v>#N/A</v>
      </c>
      <c r="E13" t="e">
        <f t="shared" ca="1" si="4"/>
        <v>#N/A</v>
      </c>
      <c r="F13" t="e">
        <f t="shared" ca="1" si="4"/>
        <v>#N/A</v>
      </c>
      <c r="G13" t="e">
        <f t="shared" ca="1" si="4"/>
        <v>#N/A</v>
      </c>
      <c r="H13" t="e">
        <f t="shared" ca="1" si="4"/>
        <v>#N/A</v>
      </c>
      <c r="I13" t="e">
        <f t="shared" ca="1" si="4"/>
        <v>#N/A</v>
      </c>
      <c r="J13" t="e">
        <f t="shared" ca="1" si="4"/>
        <v>#N/A</v>
      </c>
      <c r="K13" t="e">
        <f t="shared" ca="1" si="4"/>
        <v>#N/A</v>
      </c>
      <c r="L13" t="e">
        <f t="shared" ref="L13:R22" ca="1" si="5">VLOOKUP($A13,Funnel_Data,L$1,FALSE)</f>
        <v>#N/A</v>
      </c>
      <c r="M13" t="e">
        <f t="shared" ca="1" si="5"/>
        <v>#N/A</v>
      </c>
      <c r="N13" t="e">
        <f t="shared" ca="1" si="5"/>
        <v>#N/A</v>
      </c>
      <c r="O13" t="e">
        <f t="shared" ca="1" si="5"/>
        <v>#N/A</v>
      </c>
      <c r="P13" t="e">
        <f t="shared" ca="1" si="5"/>
        <v>#N/A</v>
      </c>
      <c r="Q13" t="e">
        <f t="shared" ca="1" si="5"/>
        <v>#N/A</v>
      </c>
      <c r="R13" t="e">
        <f t="shared" ca="1" si="5"/>
        <v>#N/A</v>
      </c>
      <c r="S13" t="e">
        <f t="shared" ca="1" si="2"/>
        <v>#N/A</v>
      </c>
      <c r="T13" t="e">
        <f t="shared" ca="1" si="3"/>
        <v>#N/A</v>
      </c>
      <c r="U13" t="e">
        <f ca="1">IF(AND($C13='Funnel setup'!$K$3&amp;'Funnel setup'!$K$6&amp;'Funnel setup'!$K$7&amp;'Funnel setup'!$K$4,'Funnel Lookup'!I13="*",'Funnel Lookup'!I13="*"),#N/A,IF(AND($C13='Funnel setup'!$K$3&amp;'Funnel setup'!$K$6&amp;'Funnel setup'!$K$7&amp;'Funnel setup'!$K$4,'Funnel Lookup'!I13&gt;29,'Funnel Lookup'!I13&lt;&gt;"-"),'Funnel Lookup'!I13,#N/A))</f>
        <v>#N/A</v>
      </c>
      <c r="V13" t="e">
        <f ca="1">IF(AND($C13='Funnel setup'!$K$3&amp;'Funnel setup'!$K$6&amp;'Funnel setup'!$K$7&amp;'Funnel setup'!$K$4,'Funnel Lookup'!I13="*",'Funnel Lookup'!I13="*"),#N/A,IF(AND($C13='Funnel setup'!$K$3&amp;'Funnel setup'!$K$6&amp;'Funnel setup'!$K$7&amp;'Funnel setup'!$K$4,'Funnel Lookup'!I13&gt;29,'Funnel Lookup'!I13&lt;&gt;"-"),'Funnel Lookup'!Q13,#N/A))</f>
        <v>#N/A</v>
      </c>
    </row>
    <row r="14" spans="1:22" x14ac:dyDescent="0.2">
      <c r="A14">
        <v>12</v>
      </c>
      <c r="B14" t="e">
        <f t="shared" ca="1" si="4"/>
        <v>#N/A</v>
      </c>
      <c r="C14" t="e">
        <f t="shared" ca="1" si="4"/>
        <v>#N/A</v>
      </c>
      <c r="D14" t="e">
        <f t="shared" ca="1" si="4"/>
        <v>#N/A</v>
      </c>
      <c r="E14" t="e">
        <f t="shared" ca="1" si="4"/>
        <v>#N/A</v>
      </c>
      <c r="F14" t="e">
        <f t="shared" ca="1" si="4"/>
        <v>#N/A</v>
      </c>
      <c r="G14" t="e">
        <f t="shared" ca="1" si="4"/>
        <v>#N/A</v>
      </c>
      <c r="H14" t="e">
        <f t="shared" ca="1" si="4"/>
        <v>#N/A</v>
      </c>
      <c r="I14" t="e">
        <f t="shared" ca="1" si="4"/>
        <v>#N/A</v>
      </c>
      <c r="J14" t="e">
        <f t="shared" ca="1" si="4"/>
        <v>#N/A</v>
      </c>
      <c r="K14" t="e">
        <f t="shared" ca="1" si="4"/>
        <v>#N/A</v>
      </c>
      <c r="L14" t="e">
        <f t="shared" ca="1" si="5"/>
        <v>#N/A</v>
      </c>
      <c r="M14" t="e">
        <f t="shared" ca="1" si="5"/>
        <v>#N/A</v>
      </c>
      <c r="N14" t="e">
        <f t="shared" ca="1" si="5"/>
        <v>#N/A</v>
      </c>
      <c r="O14" t="e">
        <f t="shared" ca="1" si="5"/>
        <v>#N/A</v>
      </c>
      <c r="P14" t="e">
        <f t="shared" ca="1" si="5"/>
        <v>#N/A</v>
      </c>
      <c r="Q14" t="e">
        <f t="shared" ca="1" si="5"/>
        <v>#N/A</v>
      </c>
      <c r="R14" t="e">
        <f t="shared" ca="1" si="5"/>
        <v>#N/A</v>
      </c>
      <c r="S14" t="e">
        <f t="shared" ca="1" si="2"/>
        <v>#N/A</v>
      </c>
      <c r="T14" t="e">
        <f t="shared" ca="1" si="3"/>
        <v>#N/A</v>
      </c>
      <c r="U14" t="e">
        <f ca="1">IF(AND($C14='Funnel setup'!$K$3&amp;'Funnel setup'!$K$6&amp;'Funnel setup'!$K$7&amp;'Funnel setup'!$K$4,'Funnel Lookup'!I14="*",'Funnel Lookup'!I14="*"),#N/A,IF(AND($C14='Funnel setup'!$K$3&amp;'Funnel setup'!$K$6&amp;'Funnel setup'!$K$7&amp;'Funnel setup'!$K$4,'Funnel Lookup'!I14&gt;29,'Funnel Lookup'!I14&lt;&gt;"-"),'Funnel Lookup'!I14,#N/A))</f>
        <v>#N/A</v>
      </c>
      <c r="V14" t="e">
        <f ca="1">IF(AND($C14='Funnel setup'!$K$3&amp;'Funnel setup'!$K$6&amp;'Funnel setup'!$K$7&amp;'Funnel setup'!$K$4,'Funnel Lookup'!I14="*",'Funnel Lookup'!I14="*"),#N/A,IF(AND($C14='Funnel setup'!$K$3&amp;'Funnel setup'!$K$6&amp;'Funnel setup'!$K$7&amp;'Funnel setup'!$K$4,'Funnel Lookup'!I14&gt;29,'Funnel Lookup'!I14&lt;&gt;"-"),'Funnel Lookup'!Q14,#N/A))</f>
        <v>#N/A</v>
      </c>
    </row>
    <row r="15" spans="1:22" x14ac:dyDescent="0.2">
      <c r="A15">
        <v>13</v>
      </c>
      <c r="B15" t="e">
        <f t="shared" ca="1" si="4"/>
        <v>#N/A</v>
      </c>
      <c r="C15" t="e">
        <f t="shared" ca="1" si="4"/>
        <v>#N/A</v>
      </c>
      <c r="D15" t="e">
        <f t="shared" ca="1" si="4"/>
        <v>#N/A</v>
      </c>
      <c r="E15" t="e">
        <f t="shared" ca="1" si="4"/>
        <v>#N/A</v>
      </c>
      <c r="F15" t="e">
        <f t="shared" ca="1" si="4"/>
        <v>#N/A</v>
      </c>
      <c r="G15" t="e">
        <f t="shared" ca="1" si="4"/>
        <v>#N/A</v>
      </c>
      <c r="H15" t="e">
        <f t="shared" ca="1" si="4"/>
        <v>#N/A</v>
      </c>
      <c r="I15" t="e">
        <f t="shared" ca="1" si="4"/>
        <v>#N/A</v>
      </c>
      <c r="J15" t="e">
        <f t="shared" ca="1" si="4"/>
        <v>#N/A</v>
      </c>
      <c r="K15" t="e">
        <f t="shared" ca="1" si="4"/>
        <v>#N/A</v>
      </c>
      <c r="L15" t="e">
        <f t="shared" ca="1" si="5"/>
        <v>#N/A</v>
      </c>
      <c r="M15" t="e">
        <f t="shared" ca="1" si="5"/>
        <v>#N/A</v>
      </c>
      <c r="N15" t="e">
        <f t="shared" ca="1" si="5"/>
        <v>#N/A</v>
      </c>
      <c r="O15" t="e">
        <f t="shared" ca="1" si="5"/>
        <v>#N/A</v>
      </c>
      <c r="P15" t="e">
        <f t="shared" ca="1" si="5"/>
        <v>#N/A</v>
      </c>
      <c r="Q15" t="e">
        <f t="shared" ca="1" si="5"/>
        <v>#N/A</v>
      </c>
      <c r="R15" t="e">
        <f t="shared" ca="1" si="5"/>
        <v>#N/A</v>
      </c>
      <c r="S15" t="e">
        <f t="shared" ca="1" si="2"/>
        <v>#N/A</v>
      </c>
      <c r="T15" t="e">
        <f t="shared" ca="1" si="3"/>
        <v>#N/A</v>
      </c>
      <c r="U15" t="e">
        <f ca="1">IF(AND($C15='Funnel setup'!$K$3&amp;'Funnel setup'!$K$6&amp;'Funnel setup'!$K$7&amp;'Funnel setup'!$K$4,'Funnel Lookup'!I15="*",'Funnel Lookup'!I15="*"),#N/A,IF(AND($C15='Funnel setup'!$K$3&amp;'Funnel setup'!$K$6&amp;'Funnel setup'!$K$7&amp;'Funnel setup'!$K$4,'Funnel Lookup'!I15&gt;29,'Funnel Lookup'!I15&lt;&gt;"-"),'Funnel Lookup'!I15,#N/A))</f>
        <v>#N/A</v>
      </c>
      <c r="V15" t="e">
        <f ca="1">IF(AND($C15='Funnel setup'!$K$3&amp;'Funnel setup'!$K$6&amp;'Funnel setup'!$K$7&amp;'Funnel setup'!$K$4,'Funnel Lookup'!I15="*",'Funnel Lookup'!I15="*"),#N/A,IF(AND($C15='Funnel setup'!$K$3&amp;'Funnel setup'!$K$6&amp;'Funnel setup'!$K$7&amp;'Funnel setup'!$K$4,'Funnel Lookup'!I15&gt;29,'Funnel Lookup'!I15&lt;&gt;"-"),'Funnel Lookup'!Q15,#N/A))</f>
        <v>#N/A</v>
      </c>
    </row>
    <row r="16" spans="1:22" x14ac:dyDescent="0.2">
      <c r="A16">
        <v>14</v>
      </c>
      <c r="B16" t="e">
        <f t="shared" ca="1" si="4"/>
        <v>#N/A</v>
      </c>
      <c r="C16" t="e">
        <f t="shared" ca="1" si="4"/>
        <v>#N/A</v>
      </c>
      <c r="D16" t="e">
        <f t="shared" ca="1" si="4"/>
        <v>#N/A</v>
      </c>
      <c r="E16" t="e">
        <f t="shared" ca="1" si="4"/>
        <v>#N/A</v>
      </c>
      <c r="F16" t="e">
        <f t="shared" ca="1" si="4"/>
        <v>#N/A</v>
      </c>
      <c r="G16" t="e">
        <f t="shared" ca="1" si="4"/>
        <v>#N/A</v>
      </c>
      <c r="H16" t="e">
        <f t="shared" ca="1" si="4"/>
        <v>#N/A</v>
      </c>
      <c r="I16" t="e">
        <f t="shared" ca="1" si="4"/>
        <v>#N/A</v>
      </c>
      <c r="J16" t="e">
        <f t="shared" ca="1" si="4"/>
        <v>#N/A</v>
      </c>
      <c r="K16" t="e">
        <f t="shared" ca="1" si="4"/>
        <v>#N/A</v>
      </c>
      <c r="L16" t="e">
        <f t="shared" ca="1" si="5"/>
        <v>#N/A</v>
      </c>
      <c r="M16" t="e">
        <f t="shared" ca="1" si="5"/>
        <v>#N/A</v>
      </c>
      <c r="N16" t="e">
        <f t="shared" ca="1" si="5"/>
        <v>#N/A</v>
      </c>
      <c r="O16" t="e">
        <f t="shared" ca="1" si="5"/>
        <v>#N/A</v>
      </c>
      <c r="P16" t="e">
        <f t="shared" ca="1" si="5"/>
        <v>#N/A</v>
      </c>
      <c r="Q16" t="e">
        <f t="shared" ca="1" si="5"/>
        <v>#N/A</v>
      </c>
      <c r="R16" t="e">
        <f t="shared" ca="1" si="5"/>
        <v>#N/A</v>
      </c>
      <c r="S16" t="e">
        <f t="shared" ca="1" si="2"/>
        <v>#N/A</v>
      </c>
      <c r="T16" t="e">
        <f t="shared" ca="1" si="3"/>
        <v>#N/A</v>
      </c>
      <c r="U16" t="e">
        <f ca="1">IF(AND($C16='Funnel setup'!$K$3&amp;'Funnel setup'!$K$6&amp;'Funnel setup'!$K$7&amp;'Funnel setup'!$K$4,'Funnel Lookup'!I16="*",'Funnel Lookup'!I16="*"),#N/A,IF(AND($C16='Funnel setup'!$K$3&amp;'Funnel setup'!$K$6&amp;'Funnel setup'!$K$7&amp;'Funnel setup'!$K$4,'Funnel Lookup'!I16&gt;29,'Funnel Lookup'!I16&lt;&gt;"-"),'Funnel Lookup'!I16,#N/A))</f>
        <v>#N/A</v>
      </c>
      <c r="V16" t="e">
        <f ca="1">IF(AND($C16='Funnel setup'!$K$3&amp;'Funnel setup'!$K$6&amp;'Funnel setup'!$K$7&amp;'Funnel setup'!$K$4,'Funnel Lookup'!I16="*",'Funnel Lookup'!I16="*"),#N/A,IF(AND($C16='Funnel setup'!$K$3&amp;'Funnel setup'!$K$6&amp;'Funnel setup'!$K$7&amp;'Funnel setup'!$K$4,'Funnel Lookup'!I16&gt;29,'Funnel Lookup'!I16&lt;&gt;"-"),'Funnel Lookup'!Q16,#N/A))</f>
        <v>#N/A</v>
      </c>
    </row>
    <row r="17" spans="1:22" x14ac:dyDescent="0.2">
      <c r="A17">
        <v>15</v>
      </c>
      <c r="B17" t="e">
        <f t="shared" ca="1" si="4"/>
        <v>#N/A</v>
      </c>
      <c r="C17" t="e">
        <f t="shared" ca="1" si="4"/>
        <v>#N/A</v>
      </c>
      <c r="D17" t="e">
        <f t="shared" ca="1" si="4"/>
        <v>#N/A</v>
      </c>
      <c r="E17" t="e">
        <f t="shared" ca="1" si="4"/>
        <v>#N/A</v>
      </c>
      <c r="F17" t="e">
        <f t="shared" ca="1" si="4"/>
        <v>#N/A</v>
      </c>
      <c r="G17" t="e">
        <f t="shared" ca="1" si="4"/>
        <v>#N/A</v>
      </c>
      <c r="H17" t="e">
        <f t="shared" ca="1" si="4"/>
        <v>#N/A</v>
      </c>
      <c r="I17" t="e">
        <f t="shared" ca="1" si="4"/>
        <v>#N/A</v>
      </c>
      <c r="J17" t="e">
        <f t="shared" ca="1" si="4"/>
        <v>#N/A</v>
      </c>
      <c r="K17" t="e">
        <f t="shared" ca="1" si="4"/>
        <v>#N/A</v>
      </c>
      <c r="L17" t="e">
        <f t="shared" ca="1" si="5"/>
        <v>#N/A</v>
      </c>
      <c r="M17" t="e">
        <f t="shared" ca="1" si="5"/>
        <v>#N/A</v>
      </c>
      <c r="N17" t="e">
        <f t="shared" ca="1" si="5"/>
        <v>#N/A</v>
      </c>
      <c r="O17" t="e">
        <f t="shared" ca="1" si="5"/>
        <v>#N/A</v>
      </c>
      <c r="P17" t="e">
        <f t="shared" ca="1" si="5"/>
        <v>#N/A</v>
      </c>
      <c r="Q17" t="e">
        <f t="shared" ca="1" si="5"/>
        <v>#N/A</v>
      </c>
      <c r="R17" t="e">
        <f t="shared" ca="1" si="5"/>
        <v>#N/A</v>
      </c>
      <c r="S17" t="e">
        <f t="shared" ca="1" si="2"/>
        <v>#N/A</v>
      </c>
      <c r="T17" t="e">
        <f t="shared" ca="1" si="3"/>
        <v>#N/A</v>
      </c>
      <c r="U17" t="e">
        <f ca="1">IF(AND($C17='Funnel setup'!$K$3&amp;'Funnel setup'!$K$6&amp;'Funnel setup'!$K$7&amp;'Funnel setup'!$K$4,'Funnel Lookup'!I17="*",'Funnel Lookup'!I17="*"),#N/A,IF(AND($C17='Funnel setup'!$K$3&amp;'Funnel setup'!$K$6&amp;'Funnel setup'!$K$7&amp;'Funnel setup'!$K$4,'Funnel Lookup'!I17&gt;29,'Funnel Lookup'!I17&lt;&gt;"-"),'Funnel Lookup'!I17,#N/A))</f>
        <v>#N/A</v>
      </c>
      <c r="V17" t="e">
        <f ca="1">IF(AND($C17='Funnel setup'!$K$3&amp;'Funnel setup'!$K$6&amp;'Funnel setup'!$K$7&amp;'Funnel setup'!$K$4,'Funnel Lookup'!I17="*",'Funnel Lookup'!I17="*"),#N/A,IF(AND($C17='Funnel setup'!$K$3&amp;'Funnel setup'!$K$6&amp;'Funnel setup'!$K$7&amp;'Funnel setup'!$K$4,'Funnel Lookup'!I17&gt;29,'Funnel Lookup'!I17&lt;&gt;"-"),'Funnel Lookup'!Q17,#N/A))</f>
        <v>#N/A</v>
      </c>
    </row>
    <row r="18" spans="1:22" x14ac:dyDescent="0.2">
      <c r="A18">
        <v>16</v>
      </c>
      <c r="B18" t="e">
        <f t="shared" ca="1" si="4"/>
        <v>#N/A</v>
      </c>
      <c r="C18" t="e">
        <f t="shared" ca="1" si="4"/>
        <v>#N/A</v>
      </c>
      <c r="D18" t="e">
        <f t="shared" ca="1" si="4"/>
        <v>#N/A</v>
      </c>
      <c r="E18" t="e">
        <f t="shared" ca="1" si="4"/>
        <v>#N/A</v>
      </c>
      <c r="F18" t="e">
        <f t="shared" ca="1" si="4"/>
        <v>#N/A</v>
      </c>
      <c r="G18" t="e">
        <f t="shared" ca="1" si="4"/>
        <v>#N/A</v>
      </c>
      <c r="H18" t="e">
        <f t="shared" ca="1" si="4"/>
        <v>#N/A</v>
      </c>
      <c r="I18" t="e">
        <f t="shared" ca="1" si="4"/>
        <v>#N/A</v>
      </c>
      <c r="J18" t="e">
        <f t="shared" ca="1" si="4"/>
        <v>#N/A</v>
      </c>
      <c r="K18" t="e">
        <f t="shared" ca="1" si="4"/>
        <v>#N/A</v>
      </c>
      <c r="L18" t="e">
        <f t="shared" ca="1" si="5"/>
        <v>#N/A</v>
      </c>
      <c r="M18" t="e">
        <f t="shared" ca="1" si="5"/>
        <v>#N/A</v>
      </c>
      <c r="N18" t="e">
        <f t="shared" ca="1" si="5"/>
        <v>#N/A</v>
      </c>
      <c r="O18" t="e">
        <f t="shared" ca="1" si="5"/>
        <v>#N/A</v>
      </c>
      <c r="P18" t="e">
        <f t="shared" ca="1" si="5"/>
        <v>#N/A</v>
      </c>
      <c r="Q18" t="e">
        <f t="shared" ca="1" si="5"/>
        <v>#N/A</v>
      </c>
      <c r="R18" t="e">
        <f t="shared" ca="1" si="5"/>
        <v>#N/A</v>
      </c>
      <c r="S18" t="e">
        <f t="shared" ca="1" si="2"/>
        <v>#N/A</v>
      </c>
      <c r="T18" t="e">
        <f t="shared" ca="1" si="3"/>
        <v>#N/A</v>
      </c>
      <c r="U18" t="e">
        <f ca="1">IF(AND($C18='Funnel setup'!$K$3&amp;'Funnel setup'!$K$6&amp;'Funnel setup'!$K$7&amp;'Funnel setup'!$K$4,'Funnel Lookup'!I18="*",'Funnel Lookup'!I18="*"),#N/A,IF(AND($C18='Funnel setup'!$K$3&amp;'Funnel setup'!$K$6&amp;'Funnel setup'!$K$7&amp;'Funnel setup'!$K$4,'Funnel Lookup'!I18&gt;29,'Funnel Lookup'!I18&lt;&gt;"-"),'Funnel Lookup'!I18,#N/A))</f>
        <v>#N/A</v>
      </c>
      <c r="V18" t="e">
        <f ca="1">IF(AND($C18='Funnel setup'!$K$3&amp;'Funnel setup'!$K$6&amp;'Funnel setup'!$K$7&amp;'Funnel setup'!$K$4,'Funnel Lookup'!I18="*",'Funnel Lookup'!I18="*"),#N/A,IF(AND($C18='Funnel setup'!$K$3&amp;'Funnel setup'!$K$6&amp;'Funnel setup'!$K$7&amp;'Funnel setup'!$K$4,'Funnel Lookup'!I18&gt;29,'Funnel Lookup'!I18&lt;&gt;"-"),'Funnel Lookup'!Q18,#N/A))</f>
        <v>#N/A</v>
      </c>
    </row>
    <row r="19" spans="1:22" x14ac:dyDescent="0.2">
      <c r="A19">
        <v>17</v>
      </c>
      <c r="B19" t="e">
        <f t="shared" ca="1" si="4"/>
        <v>#N/A</v>
      </c>
      <c r="C19" t="e">
        <f t="shared" ca="1" si="4"/>
        <v>#N/A</v>
      </c>
      <c r="D19" t="e">
        <f t="shared" ca="1" si="4"/>
        <v>#N/A</v>
      </c>
      <c r="E19" t="e">
        <f t="shared" ca="1" si="4"/>
        <v>#N/A</v>
      </c>
      <c r="F19" t="e">
        <f t="shared" ca="1" si="4"/>
        <v>#N/A</v>
      </c>
      <c r="G19" t="e">
        <f t="shared" ca="1" si="4"/>
        <v>#N/A</v>
      </c>
      <c r="H19" t="e">
        <f t="shared" ca="1" si="4"/>
        <v>#N/A</v>
      </c>
      <c r="I19" t="e">
        <f t="shared" ca="1" si="4"/>
        <v>#N/A</v>
      </c>
      <c r="J19" t="e">
        <f t="shared" ca="1" si="4"/>
        <v>#N/A</v>
      </c>
      <c r="K19" t="e">
        <f t="shared" ca="1" si="4"/>
        <v>#N/A</v>
      </c>
      <c r="L19" t="e">
        <f t="shared" ca="1" si="5"/>
        <v>#N/A</v>
      </c>
      <c r="M19" t="e">
        <f t="shared" ca="1" si="5"/>
        <v>#N/A</v>
      </c>
      <c r="N19" t="e">
        <f t="shared" ca="1" si="5"/>
        <v>#N/A</v>
      </c>
      <c r="O19" t="e">
        <f t="shared" ca="1" si="5"/>
        <v>#N/A</v>
      </c>
      <c r="P19" t="e">
        <f t="shared" ca="1" si="5"/>
        <v>#N/A</v>
      </c>
      <c r="Q19" t="e">
        <f t="shared" ca="1" si="5"/>
        <v>#N/A</v>
      </c>
      <c r="R19" t="e">
        <f t="shared" ca="1" si="5"/>
        <v>#N/A</v>
      </c>
      <c r="S19" t="e">
        <f t="shared" ca="1" si="2"/>
        <v>#N/A</v>
      </c>
      <c r="T19" t="e">
        <f t="shared" ca="1" si="3"/>
        <v>#N/A</v>
      </c>
      <c r="U19" t="e">
        <f ca="1">IF(AND($C19='Funnel setup'!$K$3&amp;'Funnel setup'!$K$6&amp;'Funnel setup'!$K$7&amp;'Funnel setup'!$K$4,'Funnel Lookup'!I19="*",'Funnel Lookup'!I19="*"),#N/A,IF(AND($C19='Funnel setup'!$K$3&amp;'Funnel setup'!$K$6&amp;'Funnel setup'!$K$7&amp;'Funnel setup'!$K$4,'Funnel Lookup'!I19&gt;29,'Funnel Lookup'!I19&lt;&gt;"-"),'Funnel Lookup'!I19,#N/A))</f>
        <v>#N/A</v>
      </c>
      <c r="V19" t="e">
        <f ca="1">IF(AND($C19='Funnel setup'!$K$3&amp;'Funnel setup'!$K$6&amp;'Funnel setup'!$K$7&amp;'Funnel setup'!$K$4,'Funnel Lookup'!I19="*",'Funnel Lookup'!I19="*"),#N/A,IF(AND($C19='Funnel setup'!$K$3&amp;'Funnel setup'!$K$6&amp;'Funnel setup'!$K$7&amp;'Funnel setup'!$K$4,'Funnel Lookup'!I19&gt;29,'Funnel Lookup'!I19&lt;&gt;"-"),'Funnel Lookup'!Q19,#N/A))</f>
        <v>#N/A</v>
      </c>
    </row>
    <row r="20" spans="1:22" x14ac:dyDescent="0.2">
      <c r="A20">
        <v>18</v>
      </c>
      <c r="B20" t="e">
        <f t="shared" ca="1" si="4"/>
        <v>#N/A</v>
      </c>
      <c r="C20" t="e">
        <f t="shared" ca="1" si="4"/>
        <v>#N/A</v>
      </c>
      <c r="D20" t="e">
        <f t="shared" ca="1" si="4"/>
        <v>#N/A</v>
      </c>
      <c r="E20" t="e">
        <f t="shared" ca="1" si="4"/>
        <v>#N/A</v>
      </c>
      <c r="F20" t="e">
        <f t="shared" ca="1" si="4"/>
        <v>#N/A</v>
      </c>
      <c r="G20" t="e">
        <f t="shared" ca="1" si="4"/>
        <v>#N/A</v>
      </c>
      <c r="H20" t="e">
        <f t="shared" ca="1" si="4"/>
        <v>#N/A</v>
      </c>
      <c r="I20" t="e">
        <f t="shared" ca="1" si="4"/>
        <v>#N/A</v>
      </c>
      <c r="J20" t="e">
        <f t="shared" ca="1" si="4"/>
        <v>#N/A</v>
      </c>
      <c r="K20" t="e">
        <f t="shared" ca="1" si="4"/>
        <v>#N/A</v>
      </c>
      <c r="L20" t="e">
        <f t="shared" ca="1" si="5"/>
        <v>#N/A</v>
      </c>
      <c r="M20" t="e">
        <f t="shared" ca="1" si="5"/>
        <v>#N/A</v>
      </c>
      <c r="N20" t="e">
        <f t="shared" ca="1" si="5"/>
        <v>#N/A</v>
      </c>
      <c r="O20" t="e">
        <f t="shared" ca="1" si="5"/>
        <v>#N/A</v>
      </c>
      <c r="P20" t="e">
        <f t="shared" ca="1" si="5"/>
        <v>#N/A</v>
      </c>
      <c r="Q20" t="e">
        <f t="shared" ca="1" si="5"/>
        <v>#N/A</v>
      </c>
      <c r="R20" t="e">
        <f t="shared" ca="1" si="5"/>
        <v>#N/A</v>
      </c>
      <c r="S20" t="e">
        <f t="shared" ca="1" si="2"/>
        <v>#N/A</v>
      </c>
      <c r="T20" t="e">
        <f t="shared" ca="1" si="3"/>
        <v>#N/A</v>
      </c>
      <c r="U20" t="e">
        <f ca="1">IF(AND($C20='Funnel setup'!$K$3&amp;'Funnel setup'!$K$6&amp;'Funnel setup'!$K$7&amp;'Funnel setup'!$K$4,'Funnel Lookup'!I20="*",'Funnel Lookup'!I20="*"),#N/A,IF(AND($C20='Funnel setup'!$K$3&amp;'Funnel setup'!$K$6&amp;'Funnel setup'!$K$7&amp;'Funnel setup'!$K$4,'Funnel Lookup'!I20&gt;29,'Funnel Lookup'!I20&lt;&gt;"-"),'Funnel Lookup'!I20,#N/A))</f>
        <v>#N/A</v>
      </c>
      <c r="V20" t="e">
        <f ca="1">IF(AND($C20='Funnel setup'!$K$3&amp;'Funnel setup'!$K$6&amp;'Funnel setup'!$K$7&amp;'Funnel setup'!$K$4,'Funnel Lookup'!I20="*",'Funnel Lookup'!I20="*"),#N/A,IF(AND($C20='Funnel setup'!$K$3&amp;'Funnel setup'!$K$6&amp;'Funnel setup'!$K$7&amp;'Funnel setup'!$K$4,'Funnel Lookup'!I20&gt;29,'Funnel Lookup'!I20&lt;&gt;"-"),'Funnel Lookup'!Q20,#N/A))</f>
        <v>#N/A</v>
      </c>
    </row>
    <row r="21" spans="1:22" x14ac:dyDescent="0.2">
      <c r="A21">
        <v>19</v>
      </c>
      <c r="B21" t="e">
        <f t="shared" ca="1" si="4"/>
        <v>#N/A</v>
      </c>
      <c r="C21" t="e">
        <f t="shared" ca="1" si="4"/>
        <v>#N/A</v>
      </c>
      <c r="D21" t="e">
        <f t="shared" ca="1" si="4"/>
        <v>#N/A</v>
      </c>
      <c r="E21" t="e">
        <f t="shared" ca="1" si="4"/>
        <v>#N/A</v>
      </c>
      <c r="F21" t="e">
        <f t="shared" ca="1" si="4"/>
        <v>#N/A</v>
      </c>
      <c r="G21" t="e">
        <f t="shared" ca="1" si="4"/>
        <v>#N/A</v>
      </c>
      <c r="H21" t="e">
        <f t="shared" ca="1" si="4"/>
        <v>#N/A</v>
      </c>
      <c r="I21" t="e">
        <f t="shared" ca="1" si="4"/>
        <v>#N/A</v>
      </c>
      <c r="J21" t="e">
        <f t="shared" ca="1" si="4"/>
        <v>#N/A</v>
      </c>
      <c r="K21" t="e">
        <f t="shared" ca="1" si="4"/>
        <v>#N/A</v>
      </c>
      <c r="L21" t="e">
        <f t="shared" ca="1" si="5"/>
        <v>#N/A</v>
      </c>
      <c r="M21" t="e">
        <f t="shared" ca="1" si="5"/>
        <v>#N/A</v>
      </c>
      <c r="N21" t="e">
        <f t="shared" ca="1" si="5"/>
        <v>#N/A</v>
      </c>
      <c r="O21" t="e">
        <f t="shared" ca="1" si="5"/>
        <v>#N/A</v>
      </c>
      <c r="P21" t="e">
        <f t="shared" ca="1" si="5"/>
        <v>#N/A</v>
      </c>
      <c r="Q21" t="e">
        <f t="shared" ca="1" si="5"/>
        <v>#N/A</v>
      </c>
      <c r="R21" t="e">
        <f t="shared" ca="1" si="5"/>
        <v>#N/A</v>
      </c>
      <c r="S21" t="e">
        <f t="shared" ca="1" si="2"/>
        <v>#N/A</v>
      </c>
      <c r="T21" t="e">
        <f t="shared" ca="1" si="3"/>
        <v>#N/A</v>
      </c>
      <c r="U21" t="e">
        <f ca="1">IF(AND($C21='Funnel setup'!$K$3&amp;'Funnel setup'!$K$6&amp;'Funnel setup'!$K$7&amp;'Funnel setup'!$K$4,'Funnel Lookup'!I21="*",'Funnel Lookup'!I21="*"),#N/A,IF(AND($C21='Funnel setup'!$K$3&amp;'Funnel setup'!$K$6&amp;'Funnel setup'!$K$7&amp;'Funnel setup'!$K$4,'Funnel Lookup'!I21&gt;29,'Funnel Lookup'!I21&lt;&gt;"-"),'Funnel Lookup'!I21,#N/A))</f>
        <v>#N/A</v>
      </c>
      <c r="V21" t="e">
        <f ca="1">IF(AND($C21='Funnel setup'!$K$3&amp;'Funnel setup'!$K$6&amp;'Funnel setup'!$K$7&amp;'Funnel setup'!$K$4,'Funnel Lookup'!I21="*",'Funnel Lookup'!I21="*"),#N/A,IF(AND($C21='Funnel setup'!$K$3&amp;'Funnel setup'!$K$6&amp;'Funnel setup'!$K$7&amp;'Funnel setup'!$K$4,'Funnel Lookup'!I21&gt;29,'Funnel Lookup'!I21&lt;&gt;"-"),'Funnel Lookup'!Q21,#N/A))</f>
        <v>#N/A</v>
      </c>
    </row>
    <row r="22" spans="1:22" x14ac:dyDescent="0.2">
      <c r="A22">
        <v>20</v>
      </c>
      <c r="B22" t="e">
        <f t="shared" ca="1" si="4"/>
        <v>#N/A</v>
      </c>
      <c r="C22" t="e">
        <f t="shared" ca="1" si="4"/>
        <v>#N/A</v>
      </c>
      <c r="D22" t="e">
        <f t="shared" ca="1" si="4"/>
        <v>#N/A</v>
      </c>
      <c r="E22" t="e">
        <f t="shared" ca="1" si="4"/>
        <v>#N/A</v>
      </c>
      <c r="F22" t="e">
        <f t="shared" ca="1" si="4"/>
        <v>#N/A</v>
      </c>
      <c r="G22" t="e">
        <f t="shared" ca="1" si="4"/>
        <v>#N/A</v>
      </c>
      <c r="H22" t="e">
        <f t="shared" ca="1" si="4"/>
        <v>#N/A</v>
      </c>
      <c r="I22" t="e">
        <f t="shared" ca="1" si="4"/>
        <v>#N/A</v>
      </c>
      <c r="J22" t="e">
        <f t="shared" ca="1" si="4"/>
        <v>#N/A</v>
      </c>
      <c r="K22" t="e">
        <f t="shared" ca="1" si="4"/>
        <v>#N/A</v>
      </c>
      <c r="L22" t="e">
        <f t="shared" ca="1" si="5"/>
        <v>#N/A</v>
      </c>
      <c r="M22" t="e">
        <f t="shared" ca="1" si="5"/>
        <v>#N/A</v>
      </c>
      <c r="N22" t="e">
        <f t="shared" ca="1" si="5"/>
        <v>#N/A</v>
      </c>
      <c r="O22" t="e">
        <f t="shared" ca="1" si="5"/>
        <v>#N/A</v>
      </c>
      <c r="P22" t="e">
        <f t="shared" ca="1" si="5"/>
        <v>#N/A</v>
      </c>
      <c r="Q22" t="e">
        <f t="shared" ca="1" si="5"/>
        <v>#N/A</v>
      </c>
      <c r="R22" t="e">
        <f t="shared" ca="1" si="5"/>
        <v>#N/A</v>
      </c>
      <c r="S22" t="e">
        <f t="shared" ca="1" si="2"/>
        <v>#N/A</v>
      </c>
      <c r="T22" t="e">
        <f t="shared" ca="1" si="3"/>
        <v>#N/A</v>
      </c>
      <c r="U22" t="e">
        <f ca="1">IF(AND($C22='Funnel setup'!$K$3&amp;'Funnel setup'!$K$6&amp;'Funnel setup'!$K$7&amp;'Funnel setup'!$K$4,'Funnel Lookup'!I22="*",'Funnel Lookup'!I22="*"),#N/A,IF(AND($C22='Funnel setup'!$K$3&amp;'Funnel setup'!$K$6&amp;'Funnel setup'!$K$7&amp;'Funnel setup'!$K$4,'Funnel Lookup'!I22&gt;29,'Funnel Lookup'!I22&lt;&gt;"-"),'Funnel Lookup'!I22,#N/A))</f>
        <v>#N/A</v>
      </c>
      <c r="V22" t="e">
        <f ca="1">IF(AND($C22='Funnel setup'!$K$3&amp;'Funnel setup'!$K$6&amp;'Funnel setup'!$K$7&amp;'Funnel setup'!$K$4,'Funnel Lookup'!I22="*",'Funnel Lookup'!I22="*"),#N/A,IF(AND($C22='Funnel setup'!$K$3&amp;'Funnel setup'!$K$6&amp;'Funnel setup'!$K$7&amp;'Funnel setup'!$K$4,'Funnel Lookup'!I22&gt;29,'Funnel Lookup'!I22&lt;&gt;"-"),'Funnel Lookup'!Q22,#N/A))</f>
        <v>#N/A</v>
      </c>
    </row>
    <row r="23" spans="1:22" x14ac:dyDescent="0.2">
      <c r="A23">
        <v>21</v>
      </c>
      <c r="B23" t="e">
        <f t="shared" ref="B23:K32" ca="1" si="6">VLOOKUP($A23,Funnel_Data,B$1,FALSE)</f>
        <v>#N/A</v>
      </c>
      <c r="C23" t="e">
        <f t="shared" ca="1" si="6"/>
        <v>#N/A</v>
      </c>
      <c r="D23" t="e">
        <f t="shared" ca="1" si="6"/>
        <v>#N/A</v>
      </c>
      <c r="E23" t="e">
        <f t="shared" ca="1" si="6"/>
        <v>#N/A</v>
      </c>
      <c r="F23" t="e">
        <f t="shared" ca="1" si="6"/>
        <v>#N/A</v>
      </c>
      <c r="G23" t="e">
        <f t="shared" ca="1" si="6"/>
        <v>#N/A</v>
      </c>
      <c r="H23" t="e">
        <f t="shared" ca="1" si="6"/>
        <v>#N/A</v>
      </c>
      <c r="I23" t="e">
        <f t="shared" ca="1" si="6"/>
        <v>#N/A</v>
      </c>
      <c r="J23" t="e">
        <f t="shared" ca="1" si="6"/>
        <v>#N/A</v>
      </c>
      <c r="K23" t="e">
        <f t="shared" ca="1" si="6"/>
        <v>#N/A</v>
      </c>
      <c r="L23" t="e">
        <f t="shared" ref="L23:R32" ca="1" si="7">VLOOKUP($A23,Funnel_Data,L$1,FALSE)</f>
        <v>#N/A</v>
      </c>
      <c r="M23" t="e">
        <f t="shared" ca="1" si="7"/>
        <v>#N/A</v>
      </c>
      <c r="N23" t="e">
        <f t="shared" ca="1" si="7"/>
        <v>#N/A</v>
      </c>
      <c r="O23" t="e">
        <f t="shared" ca="1" si="7"/>
        <v>#N/A</v>
      </c>
      <c r="P23" t="e">
        <f t="shared" ca="1" si="7"/>
        <v>#N/A</v>
      </c>
      <c r="Q23" t="e">
        <f t="shared" ca="1" si="7"/>
        <v>#N/A</v>
      </c>
      <c r="R23" t="e">
        <f t="shared" ca="1" si="7"/>
        <v>#N/A</v>
      </c>
      <c r="S23" t="e">
        <f t="shared" ca="1" si="2"/>
        <v>#N/A</v>
      </c>
      <c r="T23" t="e">
        <f t="shared" ca="1" si="3"/>
        <v>#N/A</v>
      </c>
      <c r="U23" t="e">
        <f ca="1">IF(AND($C23='Funnel setup'!$K$3&amp;'Funnel setup'!$K$6&amp;'Funnel setup'!$K$7&amp;'Funnel setup'!$K$4,'Funnel Lookup'!I23="*",'Funnel Lookup'!I23="*"),#N/A,IF(AND($C23='Funnel setup'!$K$3&amp;'Funnel setup'!$K$6&amp;'Funnel setup'!$K$7&amp;'Funnel setup'!$K$4,'Funnel Lookup'!I23&gt;29,'Funnel Lookup'!I23&lt;&gt;"-"),'Funnel Lookup'!I23,#N/A))</f>
        <v>#N/A</v>
      </c>
      <c r="V23" t="e">
        <f ca="1">IF(AND($C23='Funnel setup'!$K$3&amp;'Funnel setup'!$K$6&amp;'Funnel setup'!$K$7&amp;'Funnel setup'!$K$4,'Funnel Lookup'!I23="*",'Funnel Lookup'!I23="*"),#N/A,IF(AND($C23='Funnel setup'!$K$3&amp;'Funnel setup'!$K$6&amp;'Funnel setup'!$K$7&amp;'Funnel setup'!$K$4,'Funnel Lookup'!I23&gt;29,'Funnel Lookup'!I23&lt;&gt;"-"),'Funnel Lookup'!Q23,#N/A))</f>
        <v>#N/A</v>
      </c>
    </row>
    <row r="24" spans="1:22" x14ac:dyDescent="0.2">
      <c r="A24">
        <v>22</v>
      </c>
      <c r="B24" t="e">
        <f t="shared" ca="1" si="6"/>
        <v>#N/A</v>
      </c>
      <c r="C24" t="e">
        <f t="shared" ca="1" si="6"/>
        <v>#N/A</v>
      </c>
      <c r="D24" t="e">
        <f t="shared" ca="1" si="6"/>
        <v>#N/A</v>
      </c>
      <c r="E24" t="e">
        <f t="shared" ca="1" si="6"/>
        <v>#N/A</v>
      </c>
      <c r="F24" t="e">
        <f t="shared" ca="1" si="6"/>
        <v>#N/A</v>
      </c>
      <c r="G24" t="e">
        <f t="shared" ca="1" si="6"/>
        <v>#N/A</v>
      </c>
      <c r="H24" t="e">
        <f t="shared" ca="1" si="6"/>
        <v>#N/A</v>
      </c>
      <c r="I24" t="e">
        <f t="shared" ca="1" si="6"/>
        <v>#N/A</v>
      </c>
      <c r="J24" t="e">
        <f t="shared" ca="1" si="6"/>
        <v>#N/A</v>
      </c>
      <c r="K24" t="e">
        <f t="shared" ca="1" si="6"/>
        <v>#N/A</v>
      </c>
      <c r="L24" t="e">
        <f t="shared" ca="1" si="7"/>
        <v>#N/A</v>
      </c>
      <c r="M24" t="e">
        <f t="shared" ca="1" si="7"/>
        <v>#N/A</v>
      </c>
      <c r="N24" t="e">
        <f t="shared" ca="1" si="7"/>
        <v>#N/A</v>
      </c>
      <c r="O24" t="e">
        <f t="shared" ca="1" si="7"/>
        <v>#N/A</v>
      </c>
      <c r="P24" t="e">
        <f t="shared" ca="1" si="7"/>
        <v>#N/A</v>
      </c>
      <c r="Q24" t="e">
        <f t="shared" ca="1" si="7"/>
        <v>#N/A</v>
      </c>
      <c r="R24" t="e">
        <f t="shared" ca="1" si="7"/>
        <v>#N/A</v>
      </c>
      <c r="S24" t="e">
        <f t="shared" ca="1" si="2"/>
        <v>#N/A</v>
      </c>
      <c r="T24" t="e">
        <f t="shared" ca="1" si="3"/>
        <v>#N/A</v>
      </c>
      <c r="U24" t="e">
        <f ca="1">IF(AND($C24='Funnel setup'!$K$3&amp;'Funnel setup'!$K$6&amp;'Funnel setup'!$K$7&amp;'Funnel setup'!$K$4,'Funnel Lookup'!I24="*",'Funnel Lookup'!I24="*"),#N/A,IF(AND($C24='Funnel setup'!$K$3&amp;'Funnel setup'!$K$6&amp;'Funnel setup'!$K$7&amp;'Funnel setup'!$K$4,'Funnel Lookup'!I24&gt;29,'Funnel Lookup'!I24&lt;&gt;"-"),'Funnel Lookup'!I24,#N/A))</f>
        <v>#N/A</v>
      </c>
      <c r="V24" t="e">
        <f ca="1">IF(AND($C24='Funnel setup'!$K$3&amp;'Funnel setup'!$K$6&amp;'Funnel setup'!$K$7&amp;'Funnel setup'!$K$4,'Funnel Lookup'!I24="*",'Funnel Lookup'!I24="*"),#N/A,IF(AND($C24='Funnel setup'!$K$3&amp;'Funnel setup'!$K$6&amp;'Funnel setup'!$K$7&amp;'Funnel setup'!$K$4,'Funnel Lookup'!I24&gt;29,'Funnel Lookup'!I24&lt;&gt;"-"),'Funnel Lookup'!Q24,#N/A))</f>
        <v>#N/A</v>
      </c>
    </row>
    <row r="25" spans="1:22" x14ac:dyDescent="0.2">
      <c r="A25">
        <v>23</v>
      </c>
      <c r="B25" t="e">
        <f t="shared" ca="1" si="6"/>
        <v>#N/A</v>
      </c>
      <c r="C25" t="e">
        <f t="shared" ca="1" si="6"/>
        <v>#N/A</v>
      </c>
      <c r="D25" t="e">
        <f t="shared" ca="1" si="6"/>
        <v>#N/A</v>
      </c>
      <c r="E25" t="e">
        <f t="shared" ca="1" si="6"/>
        <v>#N/A</v>
      </c>
      <c r="F25" t="e">
        <f t="shared" ca="1" si="6"/>
        <v>#N/A</v>
      </c>
      <c r="G25" t="e">
        <f t="shared" ca="1" si="6"/>
        <v>#N/A</v>
      </c>
      <c r="H25" t="e">
        <f t="shared" ca="1" si="6"/>
        <v>#N/A</v>
      </c>
      <c r="I25" t="e">
        <f t="shared" ca="1" si="6"/>
        <v>#N/A</v>
      </c>
      <c r="J25" t="e">
        <f t="shared" ca="1" si="6"/>
        <v>#N/A</v>
      </c>
      <c r="K25" t="e">
        <f t="shared" ca="1" si="6"/>
        <v>#N/A</v>
      </c>
      <c r="L25" t="e">
        <f t="shared" ca="1" si="7"/>
        <v>#N/A</v>
      </c>
      <c r="M25" t="e">
        <f t="shared" ca="1" si="7"/>
        <v>#N/A</v>
      </c>
      <c r="N25" t="e">
        <f t="shared" ca="1" si="7"/>
        <v>#N/A</v>
      </c>
      <c r="O25" t="e">
        <f t="shared" ca="1" si="7"/>
        <v>#N/A</v>
      </c>
      <c r="P25" t="e">
        <f t="shared" ca="1" si="7"/>
        <v>#N/A</v>
      </c>
      <c r="Q25" t="e">
        <f t="shared" ca="1" si="7"/>
        <v>#N/A</v>
      </c>
      <c r="R25" t="e">
        <f t="shared" ca="1" si="7"/>
        <v>#N/A</v>
      </c>
      <c r="S25" t="e">
        <f t="shared" ca="1" si="2"/>
        <v>#N/A</v>
      </c>
      <c r="T25" t="e">
        <f t="shared" ca="1" si="3"/>
        <v>#N/A</v>
      </c>
      <c r="U25" t="e">
        <f ca="1">IF(AND($C25='Funnel setup'!$K$3&amp;'Funnel setup'!$K$6&amp;'Funnel setup'!$K$7&amp;'Funnel setup'!$K$4,'Funnel Lookup'!I25="*",'Funnel Lookup'!I25="*"),#N/A,IF(AND($C25='Funnel setup'!$K$3&amp;'Funnel setup'!$K$6&amp;'Funnel setup'!$K$7&amp;'Funnel setup'!$K$4,'Funnel Lookup'!I25&gt;29,'Funnel Lookup'!I25&lt;&gt;"-"),'Funnel Lookup'!I25,#N/A))</f>
        <v>#N/A</v>
      </c>
      <c r="V25" t="e">
        <f ca="1">IF(AND($C25='Funnel setup'!$K$3&amp;'Funnel setup'!$K$6&amp;'Funnel setup'!$K$7&amp;'Funnel setup'!$K$4,'Funnel Lookup'!I25="*",'Funnel Lookup'!I25="*"),#N/A,IF(AND($C25='Funnel setup'!$K$3&amp;'Funnel setup'!$K$6&amp;'Funnel setup'!$K$7&amp;'Funnel setup'!$K$4,'Funnel Lookup'!I25&gt;29,'Funnel Lookup'!I25&lt;&gt;"-"),'Funnel Lookup'!Q25,#N/A))</f>
        <v>#N/A</v>
      </c>
    </row>
    <row r="26" spans="1:22" x14ac:dyDescent="0.2">
      <c r="A26">
        <v>24</v>
      </c>
      <c r="B26" t="e">
        <f t="shared" ca="1" si="6"/>
        <v>#N/A</v>
      </c>
      <c r="C26" t="e">
        <f t="shared" ca="1" si="6"/>
        <v>#N/A</v>
      </c>
      <c r="D26" t="e">
        <f t="shared" ca="1" si="6"/>
        <v>#N/A</v>
      </c>
      <c r="E26" t="e">
        <f t="shared" ca="1" si="6"/>
        <v>#N/A</v>
      </c>
      <c r="F26" t="e">
        <f t="shared" ca="1" si="6"/>
        <v>#N/A</v>
      </c>
      <c r="G26" t="e">
        <f t="shared" ca="1" si="6"/>
        <v>#N/A</v>
      </c>
      <c r="H26" t="e">
        <f t="shared" ca="1" si="6"/>
        <v>#N/A</v>
      </c>
      <c r="I26" t="e">
        <f t="shared" ca="1" si="6"/>
        <v>#N/A</v>
      </c>
      <c r="J26" t="e">
        <f t="shared" ca="1" si="6"/>
        <v>#N/A</v>
      </c>
      <c r="K26" t="e">
        <f t="shared" ca="1" si="6"/>
        <v>#N/A</v>
      </c>
      <c r="L26" t="e">
        <f t="shared" ca="1" si="7"/>
        <v>#N/A</v>
      </c>
      <c r="M26" t="e">
        <f t="shared" ca="1" si="7"/>
        <v>#N/A</v>
      </c>
      <c r="N26" t="e">
        <f t="shared" ca="1" si="7"/>
        <v>#N/A</v>
      </c>
      <c r="O26" t="e">
        <f t="shared" ca="1" si="7"/>
        <v>#N/A</v>
      </c>
      <c r="P26" t="e">
        <f t="shared" ca="1" si="7"/>
        <v>#N/A</v>
      </c>
      <c r="Q26" t="e">
        <f t="shared" ca="1" si="7"/>
        <v>#N/A</v>
      </c>
      <c r="R26" t="e">
        <f t="shared" ca="1" si="7"/>
        <v>#N/A</v>
      </c>
      <c r="S26" t="e">
        <f t="shared" ca="1" si="2"/>
        <v>#N/A</v>
      </c>
      <c r="T26" t="e">
        <f t="shared" ca="1" si="3"/>
        <v>#N/A</v>
      </c>
      <c r="U26" t="e">
        <f ca="1">IF(AND($C26='Funnel setup'!$K$3&amp;'Funnel setup'!$K$6&amp;'Funnel setup'!$K$7&amp;'Funnel setup'!$K$4,'Funnel Lookup'!I26="*",'Funnel Lookup'!I26="*"),#N/A,IF(AND($C26='Funnel setup'!$K$3&amp;'Funnel setup'!$K$6&amp;'Funnel setup'!$K$7&amp;'Funnel setup'!$K$4,'Funnel Lookup'!I26&gt;29,'Funnel Lookup'!I26&lt;&gt;"-"),'Funnel Lookup'!I26,#N/A))</f>
        <v>#N/A</v>
      </c>
      <c r="V26" t="e">
        <f ca="1">IF(AND($C26='Funnel setup'!$K$3&amp;'Funnel setup'!$K$6&amp;'Funnel setup'!$K$7&amp;'Funnel setup'!$K$4,'Funnel Lookup'!I26="*",'Funnel Lookup'!I26="*"),#N/A,IF(AND($C26='Funnel setup'!$K$3&amp;'Funnel setup'!$K$6&amp;'Funnel setup'!$K$7&amp;'Funnel setup'!$K$4,'Funnel Lookup'!I26&gt;29,'Funnel Lookup'!I26&lt;&gt;"-"),'Funnel Lookup'!Q26,#N/A))</f>
        <v>#N/A</v>
      </c>
    </row>
    <row r="27" spans="1:22" x14ac:dyDescent="0.2">
      <c r="A27">
        <v>25</v>
      </c>
      <c r="B27" t="e">
        <f t="shared" ca="1" si="6"/>
        <v>#N/A</v>
      </c>
      <c r="C27" t="e">
        <f t="shared" ca="1" si="6"/>
        <v>#N/A</v>
      </c>
      <c r="D27" t="e">
        <f t="shared" ca="1" si="6"/>
        <v>#N/A</v>
      </c>
      <c r="E27" t="e">
        <f t="shared" ca="1" si="6"/>
        <v>#N/A</v>
      </c>
      <c r="F27" t="e">
        <f t="shared" ca="1" si="6"/>
        <v>#N/A</v>
      </c>
      <c r="G27" t="e">
        <f t="shared" ca="1" si="6"/>
        <v>#N/A</v>
      </c>
      <c r="H27" t="e">
        <f t="shared" ca="1" si="6"/>
        <v>#N/A</v>
      </c>
      <c r="I27" t="e">
        <f t="shared" ca="1" si="6"/>
        <v>#N/A</v>
      </c>
      <c r="J27" t="e">
        <f t="shared" ca="1" si="6"/>
        <v>#N/A</v>
      </c>
      <c r="K27" t="e">
        <f t="shared" ca="1" si="6"/>
        <v>#N/A</v>
      </c>
      <c r="L27" t="e">
        <f t="shared" ca="1" si="7"/>
        <v>#N/A</v>
      </c>
      <c r="M27" t="e">
        <f t="shared" ca="1" si="7"/>
        <v>#N/A</v>
      </c>
      <c r="N27" t="e">
        <f t="shared" ca="1" si="7"/>
        <v>#N/A</v>
      </c>
      <c r="O27" t="e">
        <f t="shared" ca="1" si="7"/>
        <v>#N/A</v>
      </c>
      <c r="P27" t="e">
        <f t="shared" ca="1" si="7"/>
        <v>#N/A</v>
      </c>
      <c r="Q27" t="e">
        <f t="shared" ca="1" si="7"/>
        <v>#N/A</v>
      </c>
      <c r="R27" t="e">
        <f t="shared" ca="1" si="7"/>
        <v>#N/A</v>
      </c>
      <c r="S27" t="e">
        <f t="shared" ca="1" si="2"/>
        <v>#N/A</v>
      </c>
      <c r="T27" t="e">
        <f t="shared" ca="1" si="3"/>
        <v>#N/A</v>
      </c>
      <c r="U27" t="e">
        <f ca="1">IF(AND($C27='Funnel setup'!$K$3&amp;'Funnel setup'!$K$6&amp;'Funnel setup'!$K$7&amp;'Funnel setup'!$K$4,'Funnel Lookup'!I27="*",'Funnel Lookup'!I27="*"),#N/A,IF(AND($C27='Funnel setup'!$K$3&amp;'Funnel setup'!$K$6&amp;'Funnel setup'!$K$7&amp;'Funnel setup'!$K$4,'Funnel Lookup'!I27&gt;29,'Funnel Lookup'!I27&lt;&gt;"-"),'Funnel Lookup'!I27,#N/A))</f>
        <v>#N/A</v>
      </c>
      <c r="V27" t="e">
        <f ca="1">IF(AND($C27='Funnel setup'!$K$3&amp;'Funnel setup'!$K$6&amp;'Funnel setup'!$K$7&amp;'Funnel setup'!$K$4,'Funnel Lookup'!I27="*",'Funnel Lookup'!I27="*"),#N/A,IF(AND($C27='Funnel setup'!$K$3&amp;'Funnel setup'!$K$6&amp;'Funnel setup'!$K$7&amp;'Funnel setup'!$K$4,'Funnel Lookup'!I27&gt;29,'Funnel Lookup'!I27&lt;&gt;"-"),'Funnel Lookup'!Q27,#N/A))</f>
        <v>#N/A</v>
      </c>
    </row>
    <row r="28" spans="1:22" x14ac:dyDescent="0.2">
      <c r="A28">
        <v>26</v>
      </c>
      <c r="B28" t="e">
        <f t="shared" ca="1" si="6"/>
        <v>#N/A</v>
      </c>
      <c r="C28" t="e">
        <f t="shared" ca="1" si="6"/>
        <v>#N/A</v>
      </c>
      <c r="D28" t="e">
        <f t="shared" ca="1" si="6"/>
        <v>#N/A</v>
      </c>
      <c r="E28" t="e">
        <f t="shared" ca="1" si="6"/>
        <v>#N/A</v>
      </c>
      <c r="F28" t="e">
        <f t="shared" ca="1" si="6"/>
        <v>#N/A</v>
      </c>
      <c r="G28" t="e">
        <f t="shared" ca="1" si="6"/>
        <v>#N/A</v>
      </c>
      <c r="H28" t="e">
        <f t="shared" ca="1" si="6"/>
        <v>#N/A</v>
      </c>
      <c r="I28" t="e">
        <f t="shared" ca="1" si="6"/>
        <v>#N/A</v>
      </c>
      <c r="J28" t="e">
        <f t="shared" ca="1" si="6"/>
        <v>#N/A</v>
      </c>
      <c r="K28" t="e">
        <f t="shared" ca="1" si="6"/>
        <v>#N/A</v>
      </c>
      <c r="L28" t="e">
        <f t="shared" ca="1" si="7"/>
        <v>#N/A</v>
      </c>
      <c r="M28" t="e">
        <f t="shared" ca="1" si="7"/>
        <v>#N/A</v>
      </c>
      <c r="N28" t="e">
        <f t="shared" ca="1" si="7"/>
        <v>#N/A</v>
      </c>
      <c r="O28" t="e">
        <f t="shared" ca="1" si="7"/>
        <v>#N/A</v>
      </c>
      <c r="P28" t="e">
        <f t="shared" ca="1" si="7"/>
        <v>#N/A</v>
      </c>
      <c r="Q28" t="e">
        <f t="shared" ca="1" si="7"/>
        <v>#N/A</v>
      </c>
      <c r="R28" t="e">
        <f t="shared" ca="1" si="7"/>
        <v>#N/A</v>
      </c>
      <c r="S28" t="e">
        <f t="shared" ca="1" si="2"/>
        <v>#N/A</v>
      </c>
      <c r="T28" t="e">
        <f t="shared" ca="1" si="3"/>
        <v>#N/A</v>
      </c>
      <c r="U28" t="e">
        <f ca="1">IF(AND($C28='Funnel setup'!$K$3&amp;'Funnel setup'!$K$6&amp;'Funnel setup'!$K$7&amp;'Funnel setup'!$K$4,'Funnel Lookup'!I28="*",'Funnel Lookup'!I28="*"),#N/A,IF(AND($C28='Funnel setup'!$K$3&amp;'Funnel setup'!$K$6&amp;'Funnel setup'!$K$7&amp;'Funnel setup'!$K$4,'Funnel Lookup'!I28&gt;29,'Funnel Lookup'!I28&lt;&gt;"-"),'Funnel Lookup'!I28,#N/A))</f>
        <v>#N/A</v>
      </c>
      <c r="V28" t="e">
        <f ca="1">IF(AND($C28='Funnel setup'!$K$3&amp;'Funnel setup'!$K$6&amp;'Funnel setup'!$K$7&amp;'Funnel setup'!$K$4,'Funnel Lookup'!I28="*",'Funnel Lookup'!I28="*"),#N/A,IF(AND($C28='Funnel setup'!$K$3&amp;'Funnel setup'!$K$6&amp;'Funnel setup'!$K$7&amp;'Funnel setup'!$K$4,'Funnel Lookup'!I28&gt;29,'Funnel Lookup'!I28&lt;&gt;"-"),'Funnel Lookup'!Q28,#N/A))</f>
        <v>#N/A</v>
      </c>
    </row>
    <row r="29" spans="1:22" x14ac:dyDescent="0.2">
      <c r="A29">
        <v>27</v>
      </c>
      <c r="B29" t="e">
        <f t="shared" ca="1" si="6"/>
        <v>#N/A</v>
      </c>
      <c r="C29" t="e">
        <f t="shared" ca="1" si="6"/>
        <v>#N/A</v>
      </c>
      <c r="D29" t="e">
        <f t="shared" ca="1" si="6"/>
        <v>#N/A</v>
      </c>
      <c r="E29" t="e">
        <f t="shared" ca="1" si="6"/>
        <v>#N/A</v>
      </c>
      <c r="F29" t="e">
        <f t="shared" ca="1" si="6"/>
        <v>#N/A</v>
      </c>
      <c r="G29" t="e">
        <f t="shared" ca="1" si="6"/>
        <v>#N/A</v>
      </c>
      <c r="H29" t="e">
        <f t="shared" ca="1" si="6"/>
        <v>#N/A</v>
      </c>
      <c r="I29" t="e">
        <f t="shared" ca="1" si="6"/>
        <v>#N/A</v>
      </c>
      <c r="J29" t="e">
        <f t="shared" ca="1" si="6"/>
        <v>#N/A</v>
      </c>
      <c r="K29" t="e">
        <f t="shared" ca="1" si="6"/>
        <v>#N/A</v>
      </c>
      <c r="L29" t="e">
        <f t="shared" ca="1" si="7"/>
        <v>#N/A</v>
      </c>
      <c r="M29" t="e">
        <f t="shared" ca="1" si="7"/>
        <v>#N/A</v>
      </c>
      <c r="N29" t="e">
        <f t="shared" ca="1" si="7"/>
        <v>#N/A</v>
      </c>
      <c r="O29" t="e">
        <f t="shared" ca="1" si="7"/>
        <v>#N/A</v>
      </c>
      <c r="P29" t="e">
        <f t="shared" ca="1" si="7"/>
        <v>#N/A</v>
      </c>
      <c r="Q29" t="e">
        <f t="shared" ca="1" si="7"/>
        <v>#N/A</v>
      </c>
      <c r="R29" t="e">
        <f t="shared" ca="1" si="7"/>
        <v>#N/A</v>
      </c>
      <c r="S29" t="e">
        <f t="shared" ca="1" si="2"/>
        <v>#N/A</v>
      </c>
      <c r="T29" t="e">
        <f t="shared" ca="1" si="3"/>
        <v>#N/A</v>
      </c>
      <c r="U29" t="e">
        <f ca="1">IF(AND($C29='Funnel setup'!$K$3&amp;'Funnel setup'!$K$6&amp;'Funnel setup'!$K$7&amp;'Funnel setup'!$K$4,'Funnel Lookup'!I29="*",'Funnel Lookup'!I29="*"),#N/A,IF(AND($C29='Funnel setup'!$K$3&amp;'Funnel setup'!$K$6&amp;'Funnel setup'!$K$7&amp;'Funnel setup'!$K$4,'Funnel Lookup'!I29&gt;29,'Funnel Lookup'!I29&lt;&gt;"-"),'Funnel Lookup'!I29,#N/A))</f>
        <v>#N/A</v>
      </c>
      <c r="V29" t="e">
        <f ca="1">IF(AND($C29='Funnel setup'!$K$3&amp;'Funnel setup'!$K$6&amp;'Funnel setup'!$K$7&amp;'Funnel setup'!$K$4,'Funnel Lookup'!I29="*",'Funnel Lookup'!I29="*"),#N/A,IF(AND($C29='Funnel setup'!$K$3&amp;'Funnel setup'!$K$6&amp;'Funnel setup'!$K$7&amp;'Funnel setup'!$K$4,'Funnel Lookup'!I29&gt;29,'Funnel Lookup'!I29&lt;&gt;"-"),'Funnel Lookup'!Q29,#N/A))</f>
        <v>#N/A</v>
      </c>
    </row>
    <row r="30" spans="1:22" x14ac:dyDescent="0.2">
      <c r="A30">
        <v>28</v>
      </c>
      <c r="B30" t="e">
        <f t="shared" ca="1" si="6"/>
        <v>#N/A</v>
      </c>
      <c r="C30" t="e">
        <f t="shared" ca="1" si="6"/>
        <v>#N/A</v>
      </c>
      <c r="D30" t="e">
        <f t="shared" ca="1" si="6"/>
        <v>#N/A</v>
      </c>
      <c r="E30" t="e">
        <f t="shared" ca="1" si="6"/>
        <v>#N/A</v>
      </c>
      <c r="F30" t="e">
        <f t="shared" ca="1" si="6"/>
        <v>#N/A</v>
      </c>
      <c r="G30" t="e">
        <f t="shared" ca="1" si="6"/>
        <v>#N/A</v>
      </c>
      <c r="H30" t="e">
        <f t="shared" ca="1" si="6"/>
        <v>#N/A</v>
      </c>
      <c r="I30" t="e">
        <f t="shared" ca="1" si="6"/>
        <v>#N/A</v>
      </c>
      <c r="J30" t="e">
        <f t="shared" ca="1" si="6"/>
        <v>#N/A</v>
      </c>
      <c r="K30" t="e">
        <f t="shared" ca="1" si="6"/>
        <v>#N/A</v>
      </c>
      <c r="L30" t="e">
        <f t="shared" ca="1" si="7"/>
        <v>#N/A</v>
      </c>
      <c r="M30" t="e">
        <f t="shared" ca="1" si="7"/>
        <v>#N/A</v>
      </c>
      <c r="N30" t="e">
        <f t="shared" ca="1" si="7"/>
        <v>#N/A</v>
      </c>
      <c r="O30" t="e">
        <f t="shared" ca="1" si="7"/>
        <v>#N/A</v>
      </c>
      <c r="P30" t="e">
        <f t="shared" ca="1" si="7"/>
        <v>#N/A</v>
      </c>
      <c r="Q30" t="e">
        <f t="shared" ca="1" si="7"/>
        <v>#N/A</v>
      </c>
      <c r="R30" t="e">
        <f t="shared" ca="1" si="7"/>
        <v>#N/A</v>
      </c>
      <c r="S30" t="e">
        <f t="shared" ca="1" si="2"/>
        <v>#N/A</v>
      </c>
      <c r="T30" t="e">
        <f t="shared" ca="1" si="3"/>
        <v>#N/A</v>
      </c>
      <c r="U30" t="e">
        <f ca="1">IF(AND($C30='Funnel setup'!$K$3&amp;'Funnel setup'!$K$6&amp;'Funnel setup'!$K$7&amp;'Funnel setup'!$K$4,'Funnel Lookup'!I30="*",'Funnel Lookup'!I30="*"),#N/A,IF(AND($C30='Funnel setup'!$K$3&amp;'Funnel setup'!$K$6&amp;'Funnel setup'!$K$7&amp;'Funnel setup'!$K$4,'Funnel Lookup'!I30&gt;29,'Funnel Lookup'!I30&lt;&gt;"-"),'Funnel Lookup'!I30,#N/A))</f>
        <v>#N/A</v>
      </c>
      <c r="V30" t="e">
        <f ca="1">IF(AND($C30='Funnel setup'!$K$3&amp;'Funnel setup'!$K$6&amp;'Funnel setup'!$K$7&amp;'Funnel setup'!$K$4,'Funnel Lookup'!I30="*",'Funnel Lookup'!I30="*"),#N/A,IF(AND($C30='Funnel setup'!$K$3&amp;'Funnel setup'!$K$6&amp;'Funnel setup'!$K$7&amp;'Funnel setup'!$K$4,'Funnel Lookup'!I30&gt;29,'Funnel Lookup'!I30&lt;&gt;"-"),'Funnel Lookup'!Q30,#N/A))</f>
        <v>#N/A</v>
      </c>
    </row>
    <row r="31" spans="1:22" x14ac:dyDescent="0.2">
      <c r="A31">
        <v>29</v>
      </c>
      <c r="B31" t="e">
        <f t="shared" ca="1" si="6"/>
        <v>#N/A</v>
      </c>
      <c r="C31" t="e">
        <f t="shared" ca="1" si="6"/>
        <v>#N/A</v>
      </c>
      <c r="D31" t="e">
        <f t="shared" ca="1" si="6"/>
        <v>#N/A</v>
      </c>
      <c r="E31" t="e">
        <f t="shared" ca="1" si="6"/>
        <v>#N/A</v>
      </c>
      <c r="F31" t="e">
        <f t="shared" ca="1" si="6"/>
        <v>#N/A</v>
      </c>
      <c r="G31" t="e">
        <f t="shared" ca="1" si="6"/>
        <v>#N/A</v>
      </c>
      <c r="H31" t="e">
        <f t="shared" ca="1" si="6"/>
        <v>#N/A</v>
      </c>
      <c r="I31" t="e">
        <f t="shared" ca="1" si="6"/>
        <v>#N/A</v>
      </c>
      <c r="J31" t="e">
        <f t="shared" ca="1" si="6"/>
        <v>#N/A</v>
      </c>
      <c r="K31" t="e">
        <f t="shared" ca="1" si="6"/>
        <v>#N/A</v>
      </c>
      <c r="L31" t="e">
        <f t="shared" ca="1" si="7"/>
        <v>#N/A</v>
      </c>
      <c r="M31" t="e">
        <f t="shared" ca="1" si="7"/>
        <v>#N/A</v>
      </c>
      <c r="N31" t="e">
        <f t="shared" ca="1" si="7"/>
        <v>#N/A</v>
      </c>
      <c r="O31" t="e">
        <f t="shared" ca="1" si="7"/>
        <v>#N/A</v>
      </c>
      <c r="P31" t="e">
        <f t="shared" ca="1" si="7"/>
        <v>#N/A</v>
      </c>
      <c r="Q31" t="e">
        <f t="shared" ca="1" si="7"/>
        <v>#N/A</v>
      </c>
      <c r="R31" t="e">
        <f t="shared" ca="1" si="7"/>
        <v>#N/A</v>
      </c>
      <c r="S31" t="e">
        <f t="shared" ca="1" si="2"/>
        <v>#N/A</v>
      </c>
      <c r="T31" t="e">
        <f t="shared" ca="1" si="3"/>
        <v>#N/A</v>
      </c>
      <c r="U31" t="e">
        <f ca="1">IF(AND($C31='Funnel setup'!$K$3&amp;'Funnel setup'!$K$6&amp;'Funnel setup'!$K$7&amp;'Funnel setup'!$K$4,'Funnel Lookup'!I31="*",'Funnel Lookup'!I31="*"),#N/A,IF(AND($C31='Funnel setup'!$K$3&amp;'Funnel setup'!$K$6&amp;'Funnel setup'!$K$7&amp;'Funnel setup'!$K$4,'Funnel Lookup'!I31&gt;29,'Funnel Lookup'!I31&lt;&gt;"-"),'Funnel Lookup'!I31,#N/A))</f>
        <v>#N/A</v>
      </c>
      <c r="V31" t="e">
        <f ca="1">IF(AND($C31='Funnel setup'!$K$3&amp;'Funnel setup'!$K$6&amp;'Funnel setup'!$K$7&amp;'Funnel setup'!$K$4,'Funnel Lookup'!I31="*",'Funnel Lookup'!I31="*"),#N/A,IF(AND($C31='Funnel setup'!$K$3&amp;'Funnel setup'!$K$6&amp;'Funnel setup'!$K$7&amp;'Funnel setup'!$K$4,'Funnel Lookup'!I31&gt;29,'Funnel Lookup'!I31&lt;&gt;"-"),'Funnel Lookup'!Q31,#N/A))</f>
        <v>#N/A</v>
      </c>
    </row>
    <row r="32" spans="1:22" x14ac:dyDescent="0.2">
      <c r="A32">
        <v>30</v>
      </c>
      <c r="B32" t="e">
        <f t="shared" ca="1" si="6"/>
        <v>#N/A</v>
      </c>
      <c r="C32" t="e">
        <f t="shared" ca="1" si="6"/>
        <v>#N/A</v>
      </c>
      <c r="D32" t="e">
        <f t="shared" ca="1" si="6"/>
        <v>#N/A</v>
      </c>
      <c r="E32" t="e">
        <f t="shared" ca="1" si="6"/>
        <v>#N/A</v>
      </c>
      <c r="F32" t="e">
        <f t="shared" ca="1" si="6"/>
        <v>#N/A</v>
      </c>
      <c r="G32" t="e">
        <f t="shared" ca="1" si="6"/>
        <v>#N/A</v>
      </c>
      <c r="H32" t="e">
        <f t="shared" ca="1" si="6"/>
        <v>#N/A</v>
      </c>
      <c r="I32" t="e">
        <f t="shared" ca="1" si="6"/>
        <v>#N/A</v>
      </c>
      <c r="J32" t="e">
        <f t="shared" ca="1" si="6"/>
        <v>#N/A</v>
      </c>
      <c r="K32" t="e">
        <f t="shared" ca="1" si="6"/>
        <v>#N/A</v>
      </c>
      <c r="L32" t="e">
        <f t="shared" ca="1" si="7"/>
        <v>#N/A</v>
      </c>
      <c r="M32" t="e">
        <f t="shared" ca="1" si="7"/>
        <v>#N/A</v>
      </c>
      <c r="N32" t="e">
        <f t="shared" ca="1" si="7"/>
        <v>#N/A</v>
      </c>
      <c r="O32" t="e">
        <f t="shared" ca="1" si="7"/>
        <v>#N/A</v>
      </c>
      <c r="P32" t="e">
        <f t="shared" ca="1" si="7"/>
        <v>#N/A</v>
      </c>
      <c r="Q32" t="e">
        <f t="shared" ca="1" si="7"/>
        <v>#N/A</v>
      </c>
      <c r="R32" t="e">
        <f t="shared" ca="1" si="7"/>
        <v>#N/A</v>
      </c>
      <c r="S32" t="e">
        <f t="shared" ca="1" si="2"/>
        <v>#N/A</v>
      </c>
      <c r="T32" t="e">
        <f t="shared" ca="1" si="3"/>
        <v>#N/A</v>
      </c>
      <c r="U32" t="e">
        <f ca="1">IF(AND($C32='Funnel setup'!$K$3&amp;'Funnel setup'!$K$6&amp;'Funnel setup'!$K$7&amp;'Funnel setup'!$K$4,'Funnel Lookup'!I32="*",'Funnel Lookup'!I32="*"),#N/A,IF(AND($C32='Funnel setup'!$K$3&amp;'Funnel setup'!$K$6&amp;'Funnel setup'!$K$7&amp;'Funnel setup'!$K$4,'Funnel Lookup'!I32&gt;29,'Funnel Lookup'!I32&lt;&gt;"-"),'Funnel Lookup'!I32,#N/A))</f>
        <v>#N/A</v>
      </c>
      <c r="V32" t="e">
        <f ca="1">IF(AND($C32='Funnel setup'!$K$3&amp;'Funnel setup'!$K$6&amp;'Funnel setup'!$K$7&amp;'Funnel setup'!$K$4,'Funnel Lookup'!I32="*",'Funnel Lookup'!I32="*"),#N/A,IF(AND($C32='Funnel setup'!$K$3&amp;'Funnel setup'!$K$6&amp;'Funnel setup'!$K$7&amp;'Funnel setup'!$K$4,'Funnel Lookup'!I32&gt;29,'Funnel Lookup'!I32&lt;&gt;"-"),'Funnel Lookup'!Q32,#N/A))</f>
        <v>#N/A</v>
      </c>
    </row>
    <row r="33" spans="1:22" x14ac:dyDescent="0.2">
      <c r="A33">
        <v>31</v>
      </c>
      <c r="B33" t="e">
        <f t="shared" ref="B33:K42" ca="1" si="8">VLOOKUP($A33,Funnel_Data,B$1,FALSE)</f>
        <v>#N/A</v>
      </c>
      <c r="C33" t="e">
        <f t="shared" ca="1" si="8"/>
        <v>#N/A</v>
      </c>
      <c r="D33" t="e">
        <f t="shared" ca="1" si="8"/>
        <v>#N/A</v>
      </c>
      <c r="E33" t="e">
        <f t="shared" ca="1" si="8"/>
        <v>#N/A</v>
      </c>
      <c r="F33" t="e">
        <f t="shared" ca="1" si="8"/>
        <v>#N/A</v>
      </c>
      <c r="G33" t="e">
        <f t="shared" ca="1" si="8"/>
        <v>#N/A</v>
      </c>
      <c r="H33" t="e">
        <f t="shared" ca="1" si="8"/>
        <v>#N/A</v>
      </c>
      <c r="I33" t="e">
        <f t="shared" ca="1" si="8"/>
        <v>#N/A</v>
      </c>
      <c r="J33" t="e">
        <f t="shared" ca="1" si="8"/>
        <v>#N/A</v>
      </c>
      <c r="K33" t="e">
        <f t="shared" ca="1" si="8"/>
        <v>#N/A</v>
      </c>
      <c r="L33" t="e">
        <f t="shared" ref="L33:R42" ca="1" si="9">VLOOKUP($A33,Funnel_Data,L$1,FALSE)</f>
        <v>#N/A</v>
      </c>
      <c r="M33" t="e">
        <f t="shared" ca="1" si="9"/>
        <v>#N/A</v>
      </c>
      <c r="N33" t="e">
        <f t="shared" ca="1" si="9"/>
        <v>#N/A</v>
      </c>
      <c r="O33" t="e">
        <f t="shared" ca="1" si="9"/>
        <v>#N/A</v>
      </c>
      <c r="P33" t="e">
        <f t="shared" ca="1" si="9"/>
        <v>#N/A</v>
      </c>
      <c r="Q33" t="e">
        <f t="shared" ca="1" si="9"/>
        <v>#N/A</v>
      </c>
      <c r="R33" t="e">
        <f t="shared" ca="1" si="9"/>
        <v>#N/A</v>
      </c>
      <c r="S33" t="e">
        <f t="shared" ca="1" si="2"/>
        <v>#N/A</v>
      </c>
      <c r="T33" t="e">
        <f t="shared" ca="1" si="3"/>
        <v>#N/A</v>
      </c>
      <c r="U33" t="e">
        <f ca="1">IF(AND($C33='Funnel setup'!$K$3&amp;'Funnel setup'!$K$6&amp;'Funnel setup'!$K$7&amp;'Funnel setup'!$K$4,'Funnel Lookup'!I33="*",'Funnel Lookup'!I33="*"),#N/A,IF(AND($C33='Funnel setup'!$K$3&amp;'Funnel setup'!$K$6&amp;'Funnel setup'!$K$7&amp;'Funnel setup'!$K$4,'Funnel Lookup'!I33&gt;29,'Funnel Lookup'!I33&lt;&gt;"-"),'Funnel Lookup'!I33,#N/A))</f>
        <v>#N/A</v>
      </c>
      <c r="V33" t="e">
        <f ca="1">IF(AND($C33='Funnel setup'!$K$3&amp;'Funnel setup'!$K$6&amp;'Funnel setup'!$K$7&amp;'Funnel setup'!$K$4,'Funnel Lookup'!I33="*",'Funnel Lookup'!I33="*"),#N/A,IF(AND($C33='Funnel setup'!$K$3&amp;'Funnel setup'!$K$6&amp;'Funnel setup'!$K$7&amp;'Funnel setup'!$K$4,'Funnel Lookup'!I33&gt;29,'Funnel Lookup'!I33&lt;&gt;"-"),'Funnel Lookup'!Q33,#N/A))</f>
        <v>#N/A</v>
      </c>
    </row>
    <row r="34" spans="1:22" x14ac:dyDescent="0.2">
      <c r="A34">
        <v>32</v>
      </c>
      <c r="B34" t="e">
        <f t="shared" ca="1" si="8"/>
        <v>#N/A</v>
      </c>
      <c r="C34" t="e">
        <f t="shared" ca="1" si="8"/>
        <v>#N/A</v>
      </c>
      <c r="D34" t="e">
        <f t="shared" ca="1" si="8"/>
        <v>#N/A</v>
      </c>
      <c r="E34" t="e">
        <f t="shared" ca="1" si="8"/>
        <v>#N/A</v>
      </c>
      <c r="F34" t="e">
        <f t="shared" ca="1" si="8"/>
        <v>#N/A</v>
      </c>
      <c r="G34" t="e">
        <f t="shared" ca="1" si="8"/>
        <v>#N/A</v>
      </c>
      <c r="H34" t="e">
        <f t="shared" ca="1" si="8"/>
        <v>#N/A</v>
      </c>
      <c r="I34" t="e">
        <f t="shared" ca="1" si="8"/>
        <v>#N/A</v>
      </c>
      <c r="J34" t="e">
        <f t="shared" ca="1" si="8"/>
        <v>#N/A</v>
      </c>
      <c r="K34" t="e">
        <f t="shared" ca="1" si="8"/>
        <v>#N/A</v>
      </c>
      <c r="L34" t="e">
        <f t="shared" ca="1" si="9"/>
        <v>#N/A</v>
      </c>
      <c r="M34" t="e">
        <f t="shared" ca="1" si="9"/>
        <v>#N/A</v>
      </c>
      <c r="N34" t="e">
        <f t="shared" ca="1" si="9"/>
        <v>#N/A</v>
      </c>
      <c r="O34" t="e">
        <f t="shared" ca="1" si="9"/>
        <v>#N/A</v>
      </c>
      <c r="P34" t="e">
        <f t="shared" ca="1" si="9"/>
        <v>#N/A</v>
      </c>
      <c r="Q34" t="e">
        <f t="shared" ca="1" si="9"/>
        <v>#N/A</v>
      </c>
      <c r="R34" t="e">
        <f t="shared" ca="1" si="9"/>
        <v>#N/A</v>
      </c>
      <c r="S34" t="e">
        <f t="shared" ca="1" si="2"/>
        <v>#N/A</v>
      </c>
      <c r="T34" t="e">
        <f t="shared" ca="1" si="3"/>
        <v>#N/A</v>
      </c>
      <c r="U34" t="e">
        <f ca="1">IF(AND($C34='Funnel setup'!$K$3&amp;'Funnel setup'!$K$6&amp;'Funnel setup'!$K$7&amp;'Funnel setup'!$K$4,'Funnel Lookup'!I34="*",'Funnel Lookup'!I34="*"),#N/A,IF(AND($C34='Funnel setup'!$K$3&amp;'Funnel setup'!$K$6&amp;'Funnel setup'!$K$7&amp;'Funnel setup'!$K$4,'Funnel Lookup'!I34&gt;29,'Funnel Lookup'!I34&lt;&gt;"-"),'Funnel Lookup'!I34,#N/A))</f>
        <v>#N/A</v>
      </c>
      <c r="V34" t="e">
        <f ca="1">IF(AND($C34='Funnel setup'!$K$3&amp;'Funnel setup'!$K$6&amp;'Funnel setup'!$K$7&amp;'Funnel setup'!$K$4,'Funnel Lookup'!I34="*",'Funnel Lookup'!I34="*"),#N/A,IF(AND($C34='Funnel setup'!$K$3&amp;'Funnel setup'!$K$6&amp;'Funnel setup'!$K$7&amp;'Funnel setup'!$K$4,'Funnel Lookup'!I34&gt;29,'Funnel Lookup'!I34&lt;&gt;"-"),'Funnel Lookup'!Q34,#N/A))</f>
        <v>#N/A</v>
      </c>
    </row>
    <row r="35" spans="1:22" x14ac:dyDescent="0.2">
      <c r="A35">
        <v>33</v>
      </c>
      <c r="B35" t="e">
        <f t="shared" ca="1" si="8"/>
        <v>#N/A</v>
      </c>
      <c r="C35" t="e">
        <f t="shared" ca="1" si="8"/>
        <v>#N/A</v>
      </c>
      <c r="D35" t="e">
        <f t="shared" ca="1" si="8"/>
        <v>#N/A</v>
      </c>
      <c r="E35" t="e">
        <f t="shared" ca="1" si="8"/>
        <v>#N/A</v>
      </c>
      <c r="F35" t="e">
        <f t="shared" ca="1" si="8"/>
        <v>#N/A</v>
      </c>
      <c r="G35" t="e">
        <f t="shared" ca="1" si="8"/>
        <v>#N/A</v>
      </c>
      <c r="H35" t="e">
        <f t="shared" ca="1" si="8"/>
        <v>#N/A</v>
      </c>
      <c r="I35" t="e">
        <f t="shared" ca="1" si="8"/>
        <v>#N/A</v>
      </c>
      <c r="J35" t="e">
        <f t="shared" ca="1" si="8"/>
        <v>#N/A</v>
      </c>
      <c r="K35" t="e">
        <f t="shared" ca="1" si="8"/>
        <v>#N/A</v>
      </c>
      <c r="L35" t="e">
        <f t="shared" ca="1" si="9"/>
        <v>#N/A</v>
      </c>
      <c r="M35" t="e">
        <f t="shared" ca="1" si="9"/>
        <v>#N/A</v>
      </c>
      <c r="N35" t="e">
        <f t="shared" ca="1" si="9"/>
        <v>#N/A</v>
      </c>
      <c r="O35" t="e">
        <f t="shared" ca="1" si="9"/>
        <v>#N/A</v>
      </c>
      <c r="P35" t="e">
        <f t="shared" ca="1" si="9"/>
        <v>#N/A</v>
      </c>
      <c r="Q35" t="e">
        <f t="shared" ca="1" si="9"/>
        <v>#N/A</v>
      </c>
      <c r="R35" t="e">
        <f t="shared" ca="1" si="9"/>
        <v>#N/A</v>
      </c>
      <c r="S35" t="e">
        <f t="shared" ca="1" si="2"/>
        <v>#N/A</v>
      </c>
      <c r="T35" t="e">
        <f t="shared" ca="1" si="3"/>
        <v>#N/A</v>
      </c>
      <c r="U35" t="e">
        <f ca="1">IF(AND($C35='Funnel setup'!$K$3&amp;'Funnel setup'!$K$6&amp;'Funnel setup'!$K$7&amp;'Funnel setup'!$K$4,'Funnel Lookup'!I35="*",'Funnel Lookup'!I35="*"),#N/A,IF(AND($C35='Funnel setup'!$K$3&amp;'Funnel setup'!$K$6&amp;'Funnel setup'!$K$7&amp;'Funnel setup'!$K$4,'Funnel Lookup'!I35&gt;29,'Funnel Lookup'!I35&lt;&gt;"-"),'Funnel Lookup'!I35,#N/A))</f>
        <v>#N/A</v>
      </c>
      <c r="V35" t="e">
        <f ca="1">IF(AND($C35='Funnel setup'!$K$3&amp;'Funnel setup'!$K$6&amp;'Funnel setup'!$K$7&amp;'Funnel setup'!$K$4,'Funnel Lookup'!I35="*",'Funnel Lookup'!I35="*"),#N/A,IF(AND($C35='Funnel setup'!$K$3&amp;'Funnel setup'!$K$6&amp;'Funnel setup'!$K$7&amp;'Funnel setup'!$K$4,'Funnel Lookup'!I35&gt;29,'Funnel Lookup'!I35&lt;&gt;"-"),'Funnel Lookup'!Q35,#N/A))</f>
        <v>#N/A</v>
      </c>
    </row>
    <row r="36" spans="1:22" x14ac:dyDescent="0.2">
      <c r="A36">
        <v>34</v>
      </c>
      <c r="B36" t="e">
        <f t="shared" ca="1" si="8"/>
        <v>#N/A</v>
      </c>
      <c r="C36" t="e">
        <f t="shared" ca="1" si="8"/>
        <v>#N/A</v>
      </c>
      <c r="D36" t="e">
        <f t="shared" ca="1" si="8"/>
        <v>#N/A</v>
      </c>
      <c r="E36" t="e">
        <f t="shared" ca="1" si="8"/>
        <v>#N/A</v>
      </c>
      <c r="F36" t="e">
        <f t="shared" ca="1" si="8"/>
        <v>#N/A</v>
      </c>
      <c r="G36" t="e">
        <f t="shared" ca="1" si="8"/>
        <v>#N/A</v>
      </c>
      <c r="H36" t="e">
        <f t="shared" ca="1" si="8"/>
        <v>#N/A</v>
      </c>
      <c r="I36" t="e">
        <f t="shared" ca="1" si="8"/>
        <v>#N/A</v>
      </c>
      <c r="J36" t="e">
        <f t="shared" ca="1" si="8"/>
        <v>#N/A</v>
      </c>
      <c r="K36" t="e">
        <f t="shared" ca="1" si="8"/>
        <v>#N/A</v>
      </c>
      <c r="L36" t="e">
        <f t="shared" ca="1" si="9"/>
        <v>#N/A</v>
      </c>
      <c r="M36" t="e">
        <f t="shared" ca="1" si="9"/>
        <v>#N/A</v>
      </c>
      <c r="N36" t="e">
        <f t="shared" ca="1" si="9"/>
        <v>#N/A</v>
      </c>
      <c r="O36" t="e">
        <f t="shared" ca="1" si="9"/>
        <v>#N/A</v>
      </c>
      <c r="P36" t="e">
        <f t="shared" ca="1" si="9"/>
        <v>#N/A</v>
      </c>
      <c r="Q36" t="e">
        <f t="shared" ca="1" si="9"/>
        <v>#N/A</v>
      </c>
      <c r="R36" t="e">
        <f t="shared" ca="1" si="9"/>
        <v>#N/A</v>
      </c>
      <c r="S36" t="e">
        <f t="shared" ca="1" si="2"/>
        <v>#N/A</v>
      </c>
      <c r="T36" t="e">
        <f t="shared" ca="1" si="3"/>
        <v>#N/A</v>
      </c>
      <c r="U36" t="e">
        <f ca="1">IF(AND($C36='Funnel setup'!$K$3&amp;'Funnel setup'!$K$6&amp;'Funnel setup'!$K$7&amp;'Funnel setup'!$K$4,'Funnel Lookup'!I36="*",'Funnel Lookup'!I36="*"),#N/A,IF(AND($C36='Funnel setup'!$K$3&amp;'Funnel setup'!$K$6&amp;'Funnel setup'!$K$7&amp;'Funnel setup'!$K$4,'Funnel Lookup'!I36&gt;29,'Funnel Lookup'!I36&lt;&gt;"-"),'Funnel Lookup'!I36,#N/A))</f>
        <v>#N/A</v>
      </c>
      <c r="V36" t="e">
        <f ca="1">IF(AND($C36='Funnel setup'!$K$3&amp;'Funnel setup'!$K$6&amp;'Funnel setup'!$K$7&amp;'Funnel setup'!$K$4,'Funnel Lookup'!I36="*",'Funnel Lookup'!I36="*"),#N/A,IF(AND($C36='Funnel setup'!$K$3&amp;'Funnel setup'!$K$6&amp;'Funnel setup'!$K$7&amp;'Funnel setup'!$K$4,'Funnel Lookup'!I36&gt;29,'Funnel Lookup'!I36&lt;&gt;"-"),'Funnel Lookup'!Q36,#N/A))</f>
        <v>#N/A</v>
      </c>
    </row>
    <row r="37" spans="1:22" x14ac:dyDescent="0.2">
      <c r="A37">
        <v>35</v>
      </c>
      <c r="B37" t="e">
        <f t="shared" ca="1" si="8"/>
        <v>#N/A</v>
      </c>
      <c r="C37" t="e">
        <f t="shared" ca="1" si="8"/>
        <v>#N/A</v>
      </c>
      <c r="D37" t="e">
        <f t="shared" ca="1" si="8"/>
        <v>#N/A</v>
      </c>
      <c r="E37" t="e">
        <f t="shared" ca="1" si="8"/>
        <v>#N/A</v>
      </c>
      <c r="F37" t="e">
        <f t="shared" ca="1" si="8"/>
        <v>#N/A</v>
      </c>
      <c r="G37" t="e">
        <f t="shared" ca="1" si="8"/>
        <v>#N/A</v>
      </c>
      <c r="H37" t="e">
        <f t="shared" ca="1" si="8"/>
        <v>#N/A</v>
      </c>
      <c r="I37" t="e">
        <f t="shared" ca="1" si="8"/>
        <v>#N/A</v>
      </c>
      <c r="J37" t="e">
        <f t="shared" ca="1" si="8"/>
        <v>#N/A</v>
      </c>
      <c r="K37" t="e">
        <f t="shared" ca="1" si="8"/>
        <v>#N/A</v>
      </c>
      <c r="L37" t="e">
        <f t="shared" ca="1" si="9"/>
        <v>#N/A</v>
      </c>
      <c r="M37" t="e">
        <f t="shared" ca="1" si="9"/>
        <v>#N/A</v>
      </c>
      <c r="N37" t="e">
        <f t="shared" ca="1" si="9"/>
        <v>#N/A</v>
      </c>
      <c r="O37" t="e">
        <f t="shared" ca="1" si="9"/>
        <v>#N/A</v>
      </c>
      <c r="P37" t="e">
        <f t="shared" ca="1" si="9"/>
        <v>#N/A</v>
      </c>
      <c r="Q37" t="e">
        <f t="shared" ca="1" si="9"/>
        <v>#N/A</v>
      </c>
      <c r="R37" t="e">
        <f t="shared" ca="1" si="9"/>
        <v>#N/A</v>
      </c>
      <c r="S37" t="e">
        <f t="shared" ca="1" si="2"/>
        <v>#N/A</v>
      </c>
      <c r="T37" t="e">
        <f t="shared" ca="1" si="3"/>
        <v>#N/A</v>
      </c>
      <c r="U37" t="e">
        <f ca="1">IF(AND($C37='Funnel setup'!$K$3&amp;'Funnel setup'!$K$6&amp;'Funnel setup'!$K$7&amp;'Funnel setup'!$K$4,'Funnel Lookup'!I37="*",'Funnel Lookup'!I37="*"),#N/A,IF(AND($C37='Funnel setup'!$K$3&amp;'Funnel setup'!$K$6&amp;'Funnel setup'!$K$7&amp;'Funnel setup'!$K$4,'Funnel Lookup'!I37&gt;29,'Funnel Lookup'!I37&lt;&gt;"-"),'Funnel Lookup'!I37,#N/A))</f>
        <v>#N/A</v>
      </c>
      <c r="V37" t="e">
        <f ca="1">IF(AND($C37='Funnel setup'!$K$3&amp;'Funnel setup'!$K$6&amp;'Funnel setup'!$K$7&amp;'Funnel setup'!$K$4,'Funnel Lookup'!I37="*",'Funnel Lookup'!I37="*"),#N/A,IF(AND($C37='Funnel setup'!$K$3&amp;'Funnel setup'!$K$6&amp;'Funnel setup'!$K$7&amp;'Funnel setup'!$K$4,'Funnel Lookup'!I37&gt;29,'Funnel Lookup'!I37&lt;&gt;"-"),'Funnel Lookup'!Q37,#N/A))</f>
        <v>#N/A</v>
      </c>
    </row>
    <row r="38" spans="1:22" x14ac:dyDescent="0.2">
      <c r="A38">
        <v>36</v>
      </c>
      <c r="B38" t="e">
        <f t="shared" ca="1" si="8"/>
        <v>#N/A</v>
      </c>
      <c r="C38" t="e">
        <f t="shared" ca="1" si="8"/>
        <v>#N/A</v>
      </c>
      <c r="D38" t="e">
        <f t="shared" ca="1" si="8"/>
        <v>#N/A</v>
      </c>
      <c r="E38" t="e">
        <f t="shared" ca="1" si="8"/>
        <v>#N/A</v>
      </c>
      <c r="F38" t="e">
        <f t="shared" ca="1" si="8"/>
        <v>#N/A</v>
      </c>
      <c r="G38" t="e">
        <f t="shared" ca="1" si="8"/>
        <v>#N/A</v>
      </c>
      <c r="H38" t="e">
        <f t="shared" ca="1" si="8"/>
        <v>#N/A</v>
      </c>
      <c r="I38" t="e">
        <f t="shared" ca="1" si="8"/>
        <v>#N/A</v>
      </c>
      <c r="J38" t="e">
        <f t="shared" ca="1" si="8"/>
        <v>#N/A</v>
      </c>
      <c r="K38" t="e">
        <f t="shared" ca="1" si="8"/>
        <v>#N/A</v>
      </c>
      <c r="L38" t="e">
        <f t="shared" ca="1" si="9"/>
        <v>#N/A</v>
      </c>
      <c r="M38" t="e">
        <f t="shared" ca="1" si="9"/>
        <v>#N/A</v>
      </c>
      <c r="N38" t="e">
        <f t="shared" ca="1" si="9"/>
        <v>#N/A</v>
      </c>
      <c r="O38" t="e">
        <f t="shared" ca="1" si="9"/>
        <v>#N/A</v>
      </c>
      <c r="P38" t="e">
        <f t="shared" ca="1" si="9"/>
        <v>#N/A</v>
      </c>
      <c r="Q38" t="e">
        <f t="shared" ca="1" si="9"/>
        <v>#N/A</v>
      </c>
      <c r="R38" t="e">
        <f t="shared" ca="1" si="9"/>
        <v>#N/A</v>
      </c>
      <c r="S38" t="e">
        <f t="shared" ca="1" si="2"/>
        <v>#N/A</v>
      </c>
      <c r="T38" t="e">
        <f t="shared" ca="1" si="3"/>
        <v>#N/A</v>
      </c>
      <c r="U38" t="e">
        <f ca="1">IF(AND($C38='Funnel setup'!$K$3&amp;'Funnel setup'!$K$6&amp;'Funnel setup'!$K$7&amp;'Funnel setup'!$K$4,'Funnel Lookup'!I38="*",'Funnel Lookup'!I38="*"),#N/A,IF(AND($C38='Funnel setup'!$K$3&amp;'Funnel setup'!$K$6&amp;'Funnel setup'!$K$7&amp;'Funnel setup'!$K$4,'Funnel Lookup'!I38&gt;29,'Funnel Lookup'!I38&lt;&gt;"-"),'Funnel Lookup'!I38,#N/A))</f>
        <v>#N/A</v>
      </c>
      <c r="V38" t="e">
        <f ca="1">IF(AND($C38='Funnel setup'!$K$3&amp;'Funnel setup'!$K$6&amp;'Funnel setup'!$K$7&amp;'Funnel setup'!$K$4,'Funnel Lookup'!I38="*",'Funnel Lookup'!I38="*"),#N/A,IF(AND($C38='Funnel setup'!$K$3&amp;'Funnel setup'!$K$6&amp;'Funnel setup'!$K$7&amp;'Funnel setup'!$K$4,'Funnel Lookup'!I38&gt;29,'Funnel Lookup'!I38&lt;&gt;"-"),'Funnel Lookup'!Q38,#N/A))</f>
        <v>#N/A</v>
      </c>
    </row>
    <row r="39" spans="1:22" x14ac:dyDescent="0.2">
      <c r="A39">
        <v>37</v>
      </c>
      <c r="B39" t="e">
        <f t="shared" ca="1" si="8"/>
        <v>#N/A</v>
      </c>
      <c r="C39" t="e">
        <f t="shared" ca="1" si="8"/>
        <v>#N/A</v>
      </c>
      <c r="D39" t="e">
        <f t="shared" ca="1" si="8"/>
        <v>#N/A</v>
      </c>
      <c r="E39" t="e">
        <f t="shared" ca="1" si="8"/>
        <v>#N/A</v>
      </c>
      <c r="F39" t="e">
        <f t="shared" ca="1" si="8"/>
        <v>#N/A</v>
      </c>
      <c r="G39" t="e">
        <f t="shared" ca="1" si="8"/>
        <v>#N/A</v>
      </c>
      <c r="H39" t="e">
        <f t="shared" ca="1" si="8"/>
        <v>#N/A</v>
      </c>
      <c r="I39" t="e">
        <f t="shared" ca="1" si="8"/>
        <v>#N/A</v>
      </c>
      <c r="J39" t="e">
        <f t="shared" ca="1" si="8"/>
        <v>#N/A</v>
      </c>
      <c r="K39" t="e">
        <f t="shared" ca="1" si="8"/>
        <v>#N/A</v>
      </c>
      <c r="L39" t="e">
        <f t="shared" ca="1" si="9"/>
        <v>#N/A</v>
      </c>
      <c r="M39" t="e">
        <f t="shared" ca="1" si="9"/>
        <v>#N/A</v>
      </c>
      <c r="N39" t="e">
        <f t="shared" ca="1" si="9"/>
        <v>#N/A</v>
      </c>
      <c r="O39" t="e">
        <f t="shared" ca="1" si="9"/>
        <v>#N/A</v>
      </c>
      <c r="P39" t="e">
        <f t="shared" ca="1" si="9"/>
        <v>#N/A</v>
      </c>
      <c r="Q39" t="e">
        <f t="shared" ca="1" si="9"/>
        <v>#N/A</v>
      </c>
      <c r="R39" t="e">
        <f t="shared" ca="1" si="9"/>
        <v>#N/A</v>
      </c>
      <c r="S39" t="e">
        <f t="shared" ca="1" si="2"/>
        <v>#N/A</v>
      </c>
      <c r="T39" t="e">
        <f t="shared" ca="1" si="3"/>
        <v>#N/A</v>
      </c>
      <c r="U39" t="e">
        <f ca="1">IF(AND($C39='Funnel setup'!$K$3&amp;'Funnel setup'!$K$6&amp;'Funnel setup'!$K$7&amp;'Funnel setup'!$K$4,'Funnel Lookup'!I39="*",'Funnel Lookup'!I39="*"),#N/A,IF(AND($C39='Funnel setup'!$K$3&amp;'Funnel setup'!$K$6&amp;'Funnel setup'!$K$7&amp;'Funnel setup'!$K$4,'Funnel Lookup'!I39&gt;29,'Funnel Lookup'!I39&lt;&gt;"-"),'Funnel Lookup'!I39,#N/A))</f>
        <v>#N/A</v>
      </c>
      <c r="V39" t="e">
        <f ca="1">IF(AND($C39='Funnel setup'!$K$3&amp;'Funnel setup'!$K$6&amp;'Funnel setup'!$K$7&amp;'Funnel setup'!$K$4,'Funnel Lookup'!I39="*",'Funnel Lookup'!I39="*"),#N/A,IF(AND($C39='Funnel setup'!$K$3&amp;'Funnel setup'!$K$6&amp;'Funnel setup'!$K$7&amp;'Funnel setup'!$K$4,'Funnel Lookup'!I39&gt;29,'Funnel Lookup'!I39&lt;&gt;"-"),'Funnel Lookup'!Q39,#N/A))</f>
        <v>#N/A</v>
      </c>
    </row>
    <row r="40" spans="1:22" x14ac:dyDescent="0.2">
      <c r="A40">
        <v>38</v>
      </c>
      <c r="B40" t="e">
        <f t="shared" ca="1" si="8"/>
        <v>#N/A</v>
      </c>
      <c r="C40" t="e">
        <f t="shared" ca="1" si="8"/>
        <v>#N/A</v>
      </c>
      <c r="D40" t="e">
        <f t="shared" ca="1" si="8"/>
        <v>#N/A</v>
      </c>
      <c r="E40" t="e">
        <f t="shared" ca="1" si="8"/>
        <v>#N/A</v>
      </c>
      <c r="F40" t="e">
        <f t="shared" ca="1" si="8"/>
        <v>#N/A</v>
      </c>
      <c r="G40" t="e">
        <f t="shared" ca="1" si="8"/>
        <v>#N/A</v>
      </c>
      <c r="H40" t="e">
        <f t="shared" ca="1" si="8"/>
        <v>#N/A</v>
      </c>
      <c r="I40" t="e">
        <f t="shared" ca="1" si="8"/>
        <v>#N/A</v>
      </c>
      <c r="J40" t="e">
        <f t="shared" ca="1" si="8"/>
        <v>#N/A</v>
      </c>
      <c r="K40" t="e">
        <f t="shared" ca="1" si="8"/>
        <v>#N/A</v>
      </c>
      <c r="L40" t="e">
        <f t="shared" ca="1" si="9"/>
        <v>#N/A</v>
      </c>
      <c r="M40" t="e">
        <f t="shared" ca="1" si="9"/>
        <v>#N/A</v>
      </c>
      <c r="N40" t="e">
        <f t="shared" ca="1" si="9"/>
        <v>#N/A</v>
      </c>
      <c r="O40" t="e">
        <f t="shared" ca="1" si="9"/>
        <v>#N/A</v>
      </c>
      <c r="P40" t="e">
        <f t="shared" ca="1" si="9"/>
        <v>#N/A</v>
      </c>
      <c r="Q40" t="e">
        <f t="shared" ca="1" si="9"/>
        <v>#N/A</v>
      </c>
      <c r="R40" t="e">
        <f t="shared" ca="1" si="9"/>
        <v>#N/A</v>
      </c>
      <c r="S40" t="e">
        <f t="shared" ca="1" si="2"/>
        <v>#N/A</v>
      </c>
      <c r="T40" t="e">
        <f t="shared" ca="1" si="3"/>
        <v>#N/A</v>
      </c>
      <c r="U40" t="e">
        <f ca="1">IF(AND($C40='Funnel setup'!$K$3&amp;'Funnel setup'!$K$6&amp;'Funnel setup'!$K$7&amp;'Funnel setup'!$K$4,'Funnel Lookup'!I40="*",'Funnel Lookup'!I40="*"),#N/A,IF(AND($C40='Funnel setup'!$K$3&amp;'Funnel setup'!$K$6&amp;'Funnel setup'!$K$7&amp;'Funnel setup'!$K$4,'Funnel Lookup'!I40&gt;29,'Funnel Lookup'!I40&lt;&gt;"-"),'Funnel Lookup'!I40,#N/A))</f>
        <v>#N/A</v>
      </c>
      <c r="V40" t="e">
        <f ca="1">IF(AND($C40='Funnel setup'!$K$3&amp;'Funnel setup'!$K$6&amp;'Funnel setup'!$K$7&amp;'Funnel setup'!$K$4,'Funnel Lookup'!I40="*",'Funnel Lookup'!I40="*"),#N/A,IF(AND($C40='Funnel setup'!$K$3&amp;'Funnel setup'!$K$6&amp;'Funnel setup'!$K$7&amp;'Funnel setup'!$K$4,'Funnel Lookup'!I40&gt;29,'Funnel Lookup'!I40&lt;&gt;"-"),'Funnel Lookup'!Q40,#N/A))</f>
        <v>#N/A</v>
      </c>
    </row>
    <row r="41" spans="1:22" x14ac:dyDescent="0.2">
      <c r="A41">
        <v>39</v>
      </c>
      <c r="B41" t="e">
        <f t="shared" ca="1" si="8"/>
        <v>#N/A</v>
      </c>
      <c r="C41" t="e">
        <f t="shared" ca="1" si="8"/>
        <v>#N/A</v>
      </c>
      <c r="D41" t="e">
        <f t="shared" ca="1" si="8"/>
        <v>#N/A</v>
      </c>
      <c r="E41" t="e">
        <f t="shared" ca="1" si="8"/>
        <v>#N/A</v>
      </c>
      <c r="F41" t="e">
        <f t="shared" ca="1" si="8"/>
        <v>#N/A</v>
      </c>
      <c r="G41" t="e">
        <f t="shared" ca="1" si="8"/>
        <v>#N/A</v>
      </c>
      <c r="H41" t="e">
        <f t="shared" ca="1" si="8"/>
        <v>#N/A</v>
      </c>
      <c r="I41" t="e">
        <f t="shared" ca="1" si="8"/>
        <v>#N/A</v>
      </c>
      <c r="J41" t="e">
        <f t="shared" ca="1" si="8"/>
        <v>#N/A</v>
      </c>
      <c r="K41" t="e">
        <f t="shared" ca="1" si="8"/>
        <v>#N/A</v>
      </c>
      <c r="L41" t="e">
        <f t="shared" ca="1" si="9"/>
        <v>#N/A</v>
      </c>
      <c r="M41" t="e">
        <f t="shared" ca="1" si="9"/>
        <v>#N/A</v>
      </c>
      <c r="N41" t="e">
        <f t="shared" ca="1" si="9"/>
        <v>#N/A</v>
      </c>
      <c r="O41" t="e">
        <f t="shared" ca="1" si="9"/>
        <v>#N/A</v>
      </c>
      <c r="P41" t="e">
        <f t="shared" ca="1" si="9"/>
        <v>#N/A</v>
      </c>
      <c r="Q41" t="e">
        <f t="shared" ca="1" si="9"/>
        <v>#N/A</v>
      </c>
      <c r="R41" t="e">
        <f t="shared" ca="1" si="9"/>
        <v>#N/A</v>
      </c>
      <c r="S41" t="e">
        <f t="shared" ca="1" si="2"/>
        <v>#N/A</v>
      </c>
      <c r="T41" t="e">
        <f t="shared" ca="1" si="3"/>
        <v>#N/A</v>
      </c>
      <c r="U41" t="e">
        <f ca="1">IF(AND($C41='Funnel setup'!$K$3&amp;'Funnel setup'!$K$6&amp;'Funnel setup'!$K$7&amp;'Funnel setup'!$K$4,'Funnel Lookup'!I41="*",'Funnel Lookup'!I41="*"),#N/A,IF(AND($C41='Funnel setup'!$K$3&amp;'Funnel setup'!$K$6&amp;'Funnel setup'!$K$7&amp;'Funnel setup'!$K$4,'Funnel Lookup'!I41&gt;29,'Funnel Lookup'!I41&lt;&gt;"-"),'Funnel Lookup'!I41,#N/A))</f>
        <v>#N/A</v>
      </c>
      <c r="V41" t="e">
        <f ca="1">IF(AND($C41='Funnel setup'!$K$3&amp;'Funnel setup'!$K$6&amp;'Funnel setup'!$K$7&amp;'Funnel setup'!$K$4,'Funnel Lookup'!I41="*",'Funnel Lookup'!I41="*"),#N/A,IF(AND($C41='Funnel setup'!$K$3&amp;'Funnel setup'!$K$6&amp;'Funnel setup'!$K$7&amp;'Funnel setup'!$K$4,'Funnel Lookup'!I41&gt;29,'Funnel Lookup'!I41&lt;&gt;"-"),'Funnel Lookup'!Q41,#N/A))</f>
        <v>#N/A</v>
      </c>
    </row>
    <row r="42" spans="1:22" x14ac:dyDescent="0.2">
      <c r="A42">
        <v>40</v>
      </c>
      <c r="B42" t="e">
        <f t="shared" ca="1" si="8"/>
        <v>#N/A</v>
      </c>
      <c r="C42" t="e">
        <f t="shared" ca="1" si="8"/>
        <v>#N/A</v>
      </c>
      <c r="D42" t="e">
        <f t="shared" ca="1" si="8"/>
        <v>#N/A</v>
      </c>
      <c r="E42" t="e">
        <f t="shared" ca="1" si="8"/>
        <v>#N/A</v>
      </c>
      <c r="F42" t="e">
        <f t="shared" ca="1" si="8"/>
        <v>#N/A</v>
      </c>
      <c r="G42" t="e">
        <f t="shared" ca="1" si="8"/>
        <v>#N/A</v>
      </c>
      <c r="H42" t="e">
        <f t="shared" ca="1" si="8"/>
        <v>#N/A</v>
      </c>
      <c r="I42" t="e">
        <f t="shared" ca="1" si="8"/>
        <v>#N/A</v>
      </c>
      <c r="J42" t="e">
        <f t="shared" ca="1" si="8"/>
        <v>#N/A</v>
      </c>
      <c r="K42" t="e">
        <f t="shared" ca="1" si="8"/>
        <v>#N/A</v>
      </c>
      <c r="L42" t="e">
        <f t="shared" ca="1" si="9"/>
        <v>#N/A</v>
      </c>
      <c r="M42" t="e">
        <f t="shared" ca="1" si="9"/>
        <v>#N/A</v>
      </c>
      <c r="N42" t="e">
        <f t="shared" ca="1" si="9"/>
        <v>#N/A</v>
      </c>
      <c r="O42" t="e">
        <f t="shared" ca="1" si="9"/>
        <v>#N/A</v>
      </c>
      <c r="P42" t="e">
        <f t="shared" ca="1" si="9"/>
        <v>#N/A</v>
      </c>
      <c r="Q42" t="e">
        <f t="shared" ca="1" si="9"/>
        <v>#N/A</v>
      </c>
      <c r="R42" t="e">
        <f t="shared" ca="1" si="9"/>
        <v>#N/A</v>
      </c>
      <c r="S42" t="e">
        <f t="shared" ca="1" si="2"/>
        <v>#N/A</v>
      </c>
      <c r="T42" t="e">
        <f t="shared" ca="1" si="3"/>
        <v>#N/A</v>
      </c>
      <c r="U42" t="e">
        <f ca="1">IF(AND($C42='Funnel setup'!$K$3&amp;'Funnel setup'!$K$6&amp;'Funnel setup'!$K$7&amp;'Funnel setup'!$K$4,'Funnel Lookup'!I42="*",'Funnel Lookup'!I42="*"),#N/A,IF(AND($C42='Funnel setup'!$K$3&amp;'Funnel setup'!$K$6&amp;'Funnel setup'!$K$7&amp;'Funnel setup'!$K$4,'Funnel Lookup'!I42&gt;29,'Funnel Lookup'!I42&lt;&gt;"-"),'Funnel Lookup'!I42,#N/A))</f>
        <v>#N/A</v>
      </c>
      <c r="V42" t="e">
        <f ca="1">IF(AND($C42='Funnel setup'!$K$3&amp;'Funnel setup'!$K$6&amp;'Funnel setup'!$K$7&amp;'Funnel setup'!$K$4,'Funnel Lookup'!I42="*",'Funnel Lookup'!I42="*"),#N/A,IF(AND($C42='Funnel setup'!$K$3&amp;'Funnel setup'!$K$6&amp;'Funnel setup'!$K$7&amp;'Funnel setup'!$K$4,'Funnel Lookup'!I42&gt;29,'Funnel Lookup'!I42&lt;&gt;"-"),'Funnel Lookup'!Q42,#N/A))</f>
        <v>#N/A</v>
      </c>
    </row>
    <row r="43" spans="1:22" x14ac:dyDescent="0.2">
      <c r="A43">
        <v>41</v>
      </c>
      <c r="B43" t="e">
        <f t="shared" ref="B43:K52" ca="1" si="10">VLOOKUP($A43,Funnel_Data,B$1,FALSE)</f>
        <v>#N/A</v>
      </c>
      <c r="C43" t="e">
        <f t="shared" ca="1" si="10"/>
        <v>#N/A</v>
      </c>
      <c r="D43" t="e">
        <f t="shared" ca="1" si="10"/>
        <v>#N/A</v>
      </c>
      <c r="E43" t="e">
        <f t="shared" ca="1" si="10"/>
        <v>#N/A</v>
      </c>
      <c r="F43" t="e">
        <f t="shared" ca="1" si="10"/>
        <v>#N/A</v>
      </c>
      <c r="G43" t="e">
        <f t="shared" ca="1" si="10"/>
        <v>#N/A</v>
      </c>
      <c r="H43" t="e">
        <f t="shared" ca="1" si="10"/>
        <v>#N/A</v>
      </c>
      <c r="I43" t="e">
        <f t="shared" ca="1" si="10"/>
        <v>#N/A</v>
      </c>
      <c r="J43" t="e">
        <f t="shared" ca="1" si="10"/>
        <v>#N/A</v>
      </c>
      <c r="K43" t="e">
        <f t="shared" ca="1" si="10"/>
        <v>#N/A</v>
      </c>
      <c r="L43" t="e">
        <f t="shared" ref="L43:R52" ca="1" si="11">VLOOKUP($A43,Funnel_Data,L$1,FALSE)</f>
        <v>#N/A</v>
      </c>
      <c r="M43" t="e">
        <f t="shared" ca="1" si="11"/>
        <v>#N/A</v>
      </c>
      <c r="N43" t="e">
        <f t="shared" ca="1" si="11"/>
        <v>#N/A</v>
      </c>
      <c r="O43" t="e">
        <f t="shared" ca="1" si="11"/>
        <v>#N/A</v>
      </c>
      <c r="P43" t="e">
        <f t="shared" ca="1" si="11"/>
        <v>#N/A</v>
      </c>
      <c r="Q43" t="e">
        <f t="shared" ca="1" si="11"/>
        <v>#N/A</v>
      </c>
      <c r="R43" t="e">
        <f t="shared" ca="1" si="11"/>
        <v>#N/A</v>
      </c>
      <c r="S43" t="e">
        <f t="shared" ca="1" si="2"/>
        <v>#N/A</v>
      </c>
      <c r="T43" t="e">
        <f t="shared" ca="1" si="3"/>
        <v>#N/A</v>
      </c>
      <c r="U43" t="e">
        <f ca="1">IF(AND($C43='Funnel setup'!$K$3&amp;'Funnel setup'!$K$6&amp;'Funnel setup'!$K$7&amp;'Funnel setup'!$K$4,'Funnel Lookup'!I43="*",'Funnel Lookup'!I43="*"),#N/A,IF(AND($C43='Funnel setup'!$K$3&amp;'Funnel setup'!$K$6&amp;'Funnel setup'!$K$7&amp;'Funnel setup'!$K$4,'Funnel Lookup'!I43&gt;29,'Funnel Lookup'!I43&lt;&gt;"-"),'Funnel Lookup'!I43,#N/A))</f>
        <v>#N/A</v>
      </c>
      <c r="V43" t="e">
        <f ca="1">IF(AND($C43='Funnel setup'!$K$3&amp;'Funnel setup'!$K$6&amp;'Funnel setup'!$K$7&amp;'Funnel setup'!$K$4,'Funnel Lookup'!I43="*",'Funnel Lookup'!I43="*"),#N/A,IF(AND($C43='Funnel setup'!$K$3&amp;'Funnel setup'!$K$6&amp;'Funnel setup'!$K$7&amp;'Funnel setup'!$K$4,'Funnel Lookup'!I43&gt;29,'Funnel Lookup'!I43&lt;&gt;"-"),'Funnel Lookup'!Q43,#N/A))</f>
        <v>#N/A</v>
      </c>
    </row>
    <row r="44" spans="1:22" x14ac:dyDescent="0.2">
      <c r="A44">
        <v>42</v>
      </c>
      <c r="B44" t="e">
        <f t="shared" ca="1" si="10"/>
        <v>#N/A</v>
      </c>
      <c r="C44" t="e">
        <f t="shared" ca="1" si="10"/>
        <v>#N/A</v>
      </c>
      <c r="D44" t="e">
        <f t="shared" ca="1" si="10"/>
        <v>#N/A</v>
      </c>
      <c r="E44" t="e">
        <f t="shared" ca="1" si="10"/>
        <v>#N/A</v>
      </c>
      <c r="F44" t="e">
        <f t="shared" ca="1" si="10"/>
        <v>#N/A</v>
      </c>
      <c r="G44" t="e">
        <f t="shared" ca="1" si="10"/>
        <v>#N/A</v>
      </c>
      <c r="H44" t="e">
        <f t="shared" ca="1" si="10"/>
        <v>#N/A</v>
      </c>
      <c r="I44" t="e">
        <f t="shared" ca="1" si="10"/>
        <v>#N/A</v>
      </c>
      <c r="J44" t="e">
        <f t="shared" ca="1" si="10"/>
        <v>#N/A</v>
      </c>
      <c r="K44" t="e">
        <f t="shared" ca="1" si="10"/>
        <v>#N/A</v>
      </c>
      <c r="L44" t="e">
        <f t="shared" ca="1" si="11"/>
        <v>#N/A</v>
      </c>
      <c r="M44" t="e">
        <f t="shared" ca="1" si="11"/>
        <v>#N/A</v>
      </c>
      <c r="N44" t="e">
        <f t="shared" ca="1" si="11"/>
        <v>#N/A</v>
      </c>
      <c r="O44" t="e">
        <f t="shared" ca="1" si="11"/>
        <v>#N/A</v>
      </c>
      <c r="P44" t="e">
        <f t="shared" ca="1" si="11"/>
        <v>#N/A</v>
      </c>
      <c r="Q44" t="e">
        <f t="shared" ca="1" si="11"/>
        <v>#N/A</v>
      </c>
      <c r="R44" t="e">
        <f t="shared" ca="1" si="11"/>
        <v>#N/A</v>
      </c>
      <c r="S44" t="e">
        <f t="shared" ca="1" si="2"/>
        <v>#N/A</v>
      </c>
      <c r="T44" t="e">
        <f t="shared" ca="1" si="3"/>
        <v>#N/A</v>
      </c>
      <c r="U44" t="e">
        <f ca="1">IF(AND($C44='Funnel setup'!$K$3&amp;'Funnel setup'!$K$6&amp;'Funnel setup'!$K$7&amp;'Funnel setup'!$K$4,'Funnel Lookup'!I44="*",'Funnel Lookup'!I44="*"),#N/A,IF(AND($C44='Funnel setup'!$K$3&amp;'Funnel setup'!$K$6&amp;'Funnel setup'!$K$7&amp;'Funnel setup'!$K$4,'Funnel Lookup'!I44&gt;29,'Funnel Lookup'!I44&lt;&gt;"-"),'Funnel Lookup'!I44,#N/A))</f>
        <v>#N/A</v>
      </c>
      <c r="V44" t="e">
        <f ca="1">IF(AND($C44='Funnel setup'!$K$3&amp;'Funnel setup'!$K$6&amp;'Funnel setup'!$K$7&amp;'Funnel setup'!$K$4,'Funnel Lookup'!I44="*",'Funnel Lookup'!I44="*"),#N/A,IF(AND($C44='Funnel setup'!$K$3&amp;'Funnel setup'!$K$6&amp;'Funnel setup'!$K$7&amp;'Funnel setup'!$K$4,'Funnel Lookup'!I44&gt;29,'Funnel Lookup'!I44&lt;&gt;"-"),'Funnel Lookup'!Q44,#N/A))</f>
        <v>#N/A</v>
      </c>
    </row>
    <row r="45" spans="1:22" x14ac:dyDescent="0.2">
      <c r="A45">
        <v>43</v>
      </c>
      <c r="B45" t="e">
        <f t="shared" ca="1" si="10"/>
        <v>#N/A</v>
      </c>
      <c r="C45" t="e">
        <f t="shared" ca="1" si="10"/>
        <v>#N/A</v>
      </c>
      <c r="D45" t="e">
        <f t="shared" ca="1" si="10"/>
        <v>#N/A</v>
      </c>
      <c r="E45" t="e">
        <f t="shared" ca="1" si="10"/>
        <v>#N/A</v>
      </c>
      <c r="F45" t="e">
        <f t="shared" ca="1" si="10"/>
        <v>#N/A</v>
      </c>
      <c r="G45" t="e">
        <f t="shared" ca="1" si="10"/>
        <v>#N/A</v>
      </c>
      <c r="H45" t="e">
        <f t="shared" ca="1" si="10"/>
        <v>#N/A</v>
      </c>
      <c r="I45" t="e">
        <f t="shared" ca="1" si="10"/>
        <v>#N/A</v>
      </c>
      <c r="J45" t="e">
        <f t="shared" ca="1" si="10"/>
        <v>#N/A</v>
      </c>
      <c r="K45" t="e">
        <f t="shared" ca="1" si="10"/>
        <v>#N/A</v>
      </c>
      <c r="L45" t="e">
        <f t="shared" ca="1" si="11"/>
        <v>#N/A</v>
      </c>
      <c r="M45" t="e">
        <f t="shared" ca="1" si="11"/>
        <v>#N/A</v>
      </c>
      <c r="N45" t="e">
        <f t="shared" ca="1" si="11"/>
        <v>#N/A</v>
      </c>
      <c r="O45" t="e">
        <f t="shared" ca="1" si="11"/>
        <v>#N/A</v>
      </c>
      <c r="P45" t="e">
        <f t="shared" ca="1" si="11"/>
        <v>#N/A</v>
      </c>
      <c r="Q45" t="e">
        <f t="shared" ca="1" si="11"/>
        <v>#N/A</v>
      </c>
      <c r="R45" t="e">
        <f t="shared" ca="1" si="11"/>
        <v>#N/A</v>
      </c>
      <c r="S45" t="e">
        <f t="shared" ca="1" si="2"/>
        <v>#N/A</v>
      </c>
      <c r="T45" t="e">
        <f t="shared" ca="1" si="3"/>
        <v>#N/A</v>
      </c>
      <c r="U45" t="e">
        <f ca="1">IF(AND($C45='Funnel setup'!$K$3&amp;'Funnel setup'!$K$6&amp;'Funnel setup'!$K$7&amp;'Funnel setup'!$K$4,'Funnel Lookup'!I45="*",'Funnel Lookup'!I45="*"),#N/A,IF(AND($C45='Funnel setup'!$K$3&amp;'Funnel setup'!$K$6&amp;'Funnel setup'!$K$7&amp;'Funnel setup'!$K$4,'Funnel Lookup'!I45&gt;29,'Funnel Lookup'!I45&lt;&gt;"-"),'Funnel Lookup'!I45,#N/A))</f>
        <v>#N/A</v>
      </c>
      <c r="V45" t="e">
        <f ca="1">IF(AND($C45='Funnel setup'!$K$3&amp;'Funnel setup'!$K$6&amp;'Funnel setup'!$K$7&amp;'Funnel setup'!$K$4,'Funnel Lookup'!I45="*",'Funnel Lookup'!I45="*"),#N/A,IF(AND($C45='Funnel setup'!$K$3&amp;'Funnel setup'!$K$6&amp;'Funnel setup'!$K$7&amp;'Funnel setup'!$K$4,'Funnel Lookup'!I45&gt;29,'Funnel Lookup'!I45&lt;&gt;"-"),'Funnel Lookup'!Q45,#N/A))</f>
        <v>#N/A</v>
      </c>
    </row>
    <row r="46" spans="1:22" x14ac:dyDescent="0.2">
      <c r="A46">
        <v>44</v>
      </c>
      <c r="B46" t="e">
        <f t="shared" ca="1" si="10"/>
        <v>#N/A</v>
      </c>
      <c r="C46" t="e">
        <f t="shared" ca="1" si="10"/>
        <v>#N/A</v>
      </c>
      <c r="D46" t="e">
        <f t="shared" ca="1" si="10"/>
        <v>#N/A</v>
      </c>
      <c r="E46" t="e">
        <f t="shared" ca="1" si="10"/>
        <v>#N/A</v>
      </c>
      <c r="F46" t="e">
        <f t="shared" ca="1" si="10"/>
        <v>#N/A</v>
      </c>
      <c r="G46" t="e">
        <f t="shared" ca="1" si="10"/>
        <v>#N/A</v>
      </c>
      <c r="H46" t="e">
        <f t="shared" ca="1" si="10"/>
        <v>#N/A</v>
      </c>
      <c r="I46" t="e">
        <f t="shared" ca="1" si="10"/>
        <v>#N/A</v>
      </c>
      <c r="J46" t="e">
        <f t="shared" ca="1" si="10"/>
        <v>#N/A</v>
      </c>
      <c r="K46" t="e">
        <f t="shared" ca="1" si="10"/>
        <v>#N/A</v>
      </c>
      <c r="L46" t="e">
        <f t="shared" ca="1" si="11"/>
        <v>#N/A</v>
      </c>
      <c r="M46" t="e">
        <f t="shared" ca="1" si="11"/>
        <v>#N/A</v>
      </c>
      <c r="N46" t="e">
        <f t="shared" ca="1" si="11"/>
        <v>#N/A</v>
      </c>
      <c r="O46" t="e">
        <f t="shared" ca="1" si="11"/>
        <v>#N/A</v>
      </c>
      <c r="P46" t="e">
        <f t="shared" ca="1" si="11"/>
        <v>#N/A</v>
      </c>
      <c r="Q46" t="e">
        <f t="shared" ca="1" si="11"/>
        <v>#N/A</v>
      </c>
      <c r="R46" t="e">
        <f t="shared" ca="1" si="11"/>
        <v>#N/A</v>
      </c>
      <c r="S46" t="e">
        <f t="shared" ca="1" si="2"/>
        <v>#N/A</v>
      </c>
      <c r="T46" t="e">
        <f t="shared" ca="1" si="3"/>
        <v>#N/A</v>
      </c>
      <c r="U46" t="e">
        <f ca="1">IF(AND($C46='Funnel setup'!$K$3&amp;'Funnel setup'!$K$6&amp;'Funnel setup'!$K$7&amp;'Funnel setup'!$K$4,'Funnel Lookup'!I46="*",'Funnel Lookup'!I46="*"),#N/A,IF(AND($C46='Funnel setup'!$K$3&amp;'Funnel setup'!$K$6&amp;'Funnel setup'!$K$7&amp;'Funnel setup'!$K$4,'Funnel Lookup'!I46&gt;29,'Funnel Lookup'!I46&lt;&gt;"-"),'Funnel Lookup'!I46,#N/A))</f>
        <v>#N/A</v>
      </c>
      <c r="V46" t="e">
        <f ca="1">IF(AND($C46='Funnel setup'!$K$3&amp;'Funnel setup'!$K$6&amp;'Funnel setup'!$K$7&amp;'Funnel setup'!$K$4,'Funnel Lookup'!I46="*",'Funnel Lookup'!I46="*"),#N/A,IF(AND($C46='Funnel setup'!$K$3&amp;'Funnel setup'!$K$6&amp;'Funnel setup'!$K$7&amp;'Funnel setup'!$K$4,'Funnel Lookup'!I46&gt;29,'Funnel Lookup'!I46&lt;&gt;"-"),'Funnel Lookup'!Q46,#N/A))</f>
        <v>#N/A</v>
      </c>
    </row>
    <row r="47" spans="1:22" x14ac:dyDescent="0.2">
      <c r="A47">
        <v>45</v>
      </c>
      <c r="B47" t="e">
        <f t="shared" ca="1" si="10"/>
        <v>#N/A</v>
      </c>
      <c r="C47" t="e">
        <f t="shared" ca="1" si="10"/>
        <v>#N/A</v>
      </c>
      <c r="D47" t="e">
        <f t="shared" ca="1" si="10"/>
        <v>#N/A</v>
      </c>
      <c r="E47" t="e">
        <f t="shared" ca="1" si="10"/>
        <v>#N/A</v>
      </c>
      <c r="F47" t="e">
        <f t="shared" ca="1" si="10"/>
        <v>#N/A</v>
      </c>
      <c r="G47" t="e">
        <f t="shared" ca="1" si="10"/>
        <v>#N/A</v>
      </c>
      <c r="H47" t="e">
        <f t="shared" ca="1" si="10"/>
        <v>#N/A</v>
      </c>
      <c r="I47" t="e">
        <f t="shared" ca="1" si="10"/>
        <v>#N/A</v>
      </c>
      <c r="J47" t="e">
        <f t="shared" ca="1" si="10"/>
        <v>#N/A</v>
      </c>
      <c r="K47" t="e">
        <f t="shared" ca="1" si="10"/>
        <v>#N/A</v>
      </c>
      <c r="L47" t="e">
        <f t="shared" ca="1" si="11"/>
        <v>#N/A</v>
      </c>
      <c r="M47" t="e">
        <f t="shared" ca="1" si="11"/>
        <v>#N/A</v>
      </c>
      <c r="N47" t="e">
        <f t="shared" ca="1" si="11"/>
        <v>#N/A</v>
      </c>
      <c r="O47" t="e">
        <f t="shared" ca="1" si="11"/>
        <v>#N/A</v>
      </c>
      <c r="P47" t="e">
        <f t="shared" ca="1" si="11"/>
        <v>#N/A</v>
      </c>
      <c r="Q47" t="e">
        <f t="shared" ca="1" si="11"/>
        <v>#N/A</v>
      </c>
      <c r="R47" t="e">
        <f t="shared" ca="1" si="11"/>
        <v>#N/A</v>
      </c>
      <c r="S47" t="e">
        <f t="shared" ca="1" si="2"/>
        <v>#N/A</v>
      </c>
      <c r="T47" t="e">
        <f t="shared" ca="1" si="3"/>
        <v>#N/A</v>
      </c>
      <c r="U47" t="e">
        <f ca="1">IF(AND($C47='Funnel setup'!$K$3&amp;'Funnel setup'!$K$6&amp;'Funnel setup'!$K$7&amp;'Funnel setup'!$K$4,'Funnel Lookup'!I47="*",'Funnel Lookup'!I47="*"),#N/A,IF(AND($C47='Funnel setup'!$K$3&amp;'Funnel setup'!$K$6&amp;'Funnel setup'!$K$7&amp;'Funnel setup'!$K$4,'Funnel Lookup'!I47&gt;29,'Funnel Lookup'!I47&lt;&gt;"-"),'Funnel Lookup'!I47,#N/A))</f>
        <v>#N/A</v>
      </c>
      <c r="V47" t="e">
        <f ca="1">IF(AND($C47='Funnel setup'!$K$3&amp;'Funnel setup'!$K$6&amp;'Funnel setup'!$K$7&amp;'Funnel setup'!$K$4,'Funnel Lookup'!I47="*",'Funnel Lookup'!I47="*"),#N/A,IF(AND($C47='Funnel setup'!$K$3&amp;'Funnel setup'!$K$6&amp;'Funnel setup'!$K$7&amp;'Funnel setup'!$K$4,'Funnel Lookup'!I47&gt;29,'Funnel Lookup'!I47&lt;&gt;"-"),'Funnel Lookup'!Q47,#N/A))</f>
        <v>#N/A</v>
      </c>
    </row>
    <row r="48" spans="1:22" x14ac:dyDescent="0.2">
      <c r="A48">
        <v>46</v>
      </c>
      <c r="B48" t="e">
        <f t="shared" ca="1" si="10"/>
        <v>#N/A</v>
      </c>
      <c r="C48" t="e">
        <f t="shared" ca="1" si="10"/>
        <v>#N/A</v>
      </c>
      <c r="D48" t="e">
        <f t="shared" ca="1" si="10"/>
        <v>#N/A</v>
      </c>
      <c r="E48" t="e">
        <f t="shared" ca="1" si="10"/>
        <v>#N/A</v>
      </c>
      <c r="F48" t="e">
        <f t="shared" ca="1" si="10"/>
        <v>#N/A</v>
      </c>
      <c r="G48" t="e">
        <f t="shared" ca="1" si="10"/>
        <v>#N/A</v>
      </c>
      <c r="H48" t="e">
        <f t="shared" ca="1" si="10"/>
        <v>#N/A</v>
      </c>
      <c r="I48" t="e">
        <f t="shared" ca="1" si="10"/>
        <v>#N/A</v>
      </c>
      <c r="J48" t="e">
        <f t="shared" ca="1" si="10"/>
        <v>#N/A</v>
      </c>
      <c r="K48" t="e">
        <f t="shared" ca="1" si="10"/>
        <v>#N/A</v>
      </c>
      <c r="L48" t="e">
        <f t="shared" ca="1" si="11"/>
        <v>#N/A</v>
      </c>
      <c r="M48" t="e">
        <f t="shared" ca="1" si="11"/>
        <v>#N/A</v>
      </c>
      <c r="N48" t="e">
        <f t="shared" ca="1" si="11"/>
        <v>#N/A</v>
      </c>
      <c r="O48" t="e">
        <f t="shared" ca="1" si="11"/>
        <v>#N/A</v>
      </c>
      <c r="P48" t="e">
        <f t="shared" ca="1" si="11"/>
        <v>#N/A</v>
      </c>
      <c r="Q48" t="e">
        <f t="shared" ca="1" si="11"/>
        <v>#N/A</v>
      </c>
      <c r="R48" t="e">
        <f t="shared" ca="1" si="11"/>
        <v>#N/A</v>
      </c>
      <c r="S48" t="e">
        <f t="shared" ca="1" si="2"/>
        <v>#N/A</v>
      </c>
      <c r="T48" t="e">
        <f t="shared" ca="1" si="3"/>
        <v>#N/A</v>
      </c>
      <c r="U48" t="e">
        <f ca="1">IF(AND($C48='Funnel setup'!$K$3&amp;'Funnel setup'!$K$6&amp;'Funnel setup'!$K$7&amp;'Funnel setup'!$K$4,'Funnel Lookup'!I48="*",'Funnel Lookup'!I48="*"),#N/A,IF(AND($C48='Funnel setup'!$K$3&amp;'Funnel setup'!$K$6&amp;'Funnel setup'!$K$7&amp;'Funnel setup'!$K$4,'Funnel Lookup'!I48&gt;29,'Funnel Lookup'!I48&lt;&gt;"-"),'Funnel Lookup'!I48,#N/A))</f>
        <v>#N/A</v>
      </c>
      <c r="V48" t="e">
        <f ca="1">IF(AND($C48='Funnel setup'!$K$3&amp;'Funnel setup'!$K$6&amp;'Funnel setup'!$K$7&amp;'Funnel setup'!$K$4,'Funnel Lookup'!I48="*",'Funnel Lookup'!I48="*"),#N/A,IF(AND($C48='Funnel setup'!$K$3&amp;'Funnel setup'!$K$6&amp;'Funnel setup'!$K$7&amp;'Funnel setup'!$K$4,'Funnel Lookup'!I48&gt;29,'Funnel Lookup'!I48&lt;&gt;"-"),'Funnel Lookup'!Q48,#N/A))</f>
        <v>#N/A</v>
      </c>
    </row>
    <row r="49" spans="1:22" x14ac:dyDescent="0.2">
      <c r="A49">
        <v>47</v>
      </c>
      <c r="B49" t="e">
        <f t="shared" ca="1" si="10"/>
        <v>#N/A</v>
      </c>
      <c r="C49" t="e">
        <f t="shared" ca="1" si="10"/>
        <v>#N/A</v>
      </c>
      <c r="D49" t="e">
        <f t="shared" ca="1" si="10"/>
        <v>#N/A</v>
      </c>
      <c r="E49" t="e">
        <f t="shared" ca="1" si="10"/>
        <v>#N/A</v>
      </c>
      <c r="F49" t="e">
        <f t="shared" ca="1" si="10"/>
        <v>#N/A</v>
      </c>
      <c r="G49" t="e">
        <f t="shared" ca="1" si="10"/>
        <v>#N/A</v>
      </c>
      <c r="H49" t="e">
        <f t="shared" ca="1" si="10"/>
        <v>#N/A</v>
      </c>
      <c r="I49" t="e">
        <f t="shared" ca="1" si="10"/>
        <v>#N/A</v>
      </c>
      <c r="J49" t="e">
        <f t="shared" ca="1" si="10"/>
        <v>#N/A</v>
      </c>
      <c r="K49" t="e">
        <f t="shared" ca="1" si="10"/>
        <v>#N/A</v>
      </c>
      <c r="L49" t="e">
        <f t="shared" ca="1" si="11"/>
        <v>#N/A</v>
      </c>
      <c r="M49" t="e">
        <f t="shared" ca="1" si="11"/>
        <v>#N/A</v>
      </c>
      <c r="N49" t="e">
        <f t="shared" ca="1" si="11"/>
        <v>#N/A</v>
      </c>
      <c r="O49" t="e">
        <f t="shared" ca="1" si="11"/>
        <v>#N/A</v>
      </c>
      <c r="P49" t="e">
        <f t="shared" ca="1" si="11"/>
        <v>#N/A</v>
      </c>
      <c r="Q49" t="e">
        <f t="shared" ca="1" si="11"/>
        <v>#N/A</v>
      </c>
      <c r="R49" t="e">
        <f t="shared" ca="1" si="11"/>
        <v>#N/A</v>
      </c>
      <c r="S49" t="e">
        <f t="shared" ca="1" si="2"/>
        <v>#N/A</v>
      </c>
      <c r="T49" t="e">
        <f t="shared" ca="1" si="3"/>
        <v>#N/A</v>
      </c>
      <c r="U49" t="e">
        <f ca="1">IF(AND($C49='Funnel setup'!$K$3&amp;'Funnel setup'!$K$6&amp;'Funnel setup'!$K$7&amp;'Funnel setup'!$K$4,'Funnel Lookup'!I49="*",'Funnel Lookup'!I49="*"),#N/A,IF(AND($C49='Funnel setup'!$K$3&amp;'Funnel setup'!$K$6&amp;'Funnel setup'!$K$7&amp;'Funnel setup'!$K$4,'Funnel Lookup'!I49&gt;29,'Funnel Lookup'!I49&lt;&gt;"-"),'Funnel Lookup'!I49,#N/A))</f>
        <v>#N/A</v>
      </c>
      <c r="V49" t="e">
        <f ca="1">IF(AND($C49='Funnel setup'!$K$3&amp;'Funnel setup'!$K$6&amp;'Funnel setup'!$K$7&amp;'Funnel setup'!$K$4,'Funnel Lookup'!I49="*",'Funnel Lookup'!I49="*"),#N/A,IF(AND($C49='Funnel setup'!$K$3&amp;'Funnel setup'!$K$6&amp;'Funnel setup'!$K$7&amp;'Funnel setup'!$K$4,'Funnel Lookup'!I49&gt;29,'Funnel Lookup'!I49&lt;&gt;"-"),'Funnel Lookup'!Q49,#N/A))</f>
        <v>#N/A</v>
      </c>
    </row>
    <row r="50" spans="1:22" x14ac:dyDescent="0.2">
      <c r="A50">
        <v>48</v>
      </c>
      <c r="B50" t="e">
        <f t="shared" ca="1" si="10"/>
        <v>#N/A</v>
      </c>
      <c r="C50" t="e">
        <f t="shared" ca="1" si="10"/>
        <v>#N/A</v>
      </c>
      <c r="D50" t="e">
        <f t="shared" ca="1" si="10"/>
        <v>#N/A</v>
      </c>
      <c r="E50" t="e">
        <f t="shared" ca="1" si="10"/>
        <v>#N/A</v>
      </c>
      <c r="F50" t="e">
        <f t="shared" ca="1" si="10"/>
        <v>#N/A</v>
      </c>
      <c r="G50" t="e">
        <f t="shared" ca="1" si="10"/>
        <v>#N/A</v>
      </c>
      <c r="H50" t="e">
        <f t="shared" ca="1" si="10"/>
        <v>#N/A</v>
      </c>
      <c r="I50" t="e">
        <f t="shared" ca="1" si="10"/>
        <v>#N/A</v>
      </c>
      <c r="J50" t="e">
        <f t="shared" ca="1" si="10"/>
        <v>#N/A</v>
      </c>
      <c r="K50" t="e">
        <f t="shared" ca="1" si="10"/>
        <v>#N/A</v>
      </c>
      <c r="L50" t="e">
        <f t="shared" ca="1" si="11"/>
        <v>#N/A</v>
      </c>
      <c r="M50" t="e">
        <f t="shared" ca="1" si="11"/>
        <v>#N/A</v>
      </c>
      <c r="N50" t="e">
        <f t="shared" ca="1" si="11"/>
        <v>#N/A</v>
      </c>
      <c r="O50" t="e">
        <f t="shared" ca="1" si="11"/>
        <v>#N/A</v>
      </c>
      <c r="P50" t="e">
        <f t="shared" ca="1" si="11"/>
        <v>#N/A</v>
      </c>
      <c r="Q50" t="e">
        <f t="shared" ca="1" si="11"/>
        <v>#N/A</v>
      </c>
      <c r="R50" t="e">
        <f t="shared" ca="1" si="11"/>
        <v>#N/A</v>
      </c>
      <c r="S50" t="e">
        <f t="shared" ca="1" si="2"/>
        <v>#N/A</v>
      </c>
      <c r="T50" t="e">
        <f t="shared" ca="1" si="3"/>
        <v>#N/A</v>
      </c>
      <c r="U50" t="e">
        <f ca="1">IF(AND($C50='Funnel setup'!$K$3&amp;'Funnel setup'!$K$6&amp;'Funnel setup'!$K$7&amp;'Funnel setup'!$K$4,'Funnel Lookup'!I50="*",'Funnel Lookup'!I50="*"),#N/A,IF(AND($C50='Funnel setup'!$K$3&amp;'Funnel setup'!$K$6&amp;'Funnel setup'!$K$7&amp;'Funnel setup'!$K$4,'Funnel Lookup'!I50&gt;29,'Funnel Lookup'!I50&lt;&gt;"-"),'Funnel Lookup'!I50,#N/A))</f>
        <v>#N/A</v>
      </c>
      <c r="V50" t="e">
        <f ca="1">IF(AND($C50='Funnel setup'!$K$3&amp;'Funnel setup'!$K$6&amp;'Funnel setup'!$K$7&amp;'Funnel setup'!$K$4,'Funnel Lookup'!I50="*",'Funnel Lookup'!I50="*"),#N/A,IF(AND($C50='Funnel setup'!$K$3&amp;'Funnel setup'!$K$6&amp;'Funnel setup'!$K$7&amp;'Funnel setup'!$K$4,'Funnel Lookup'!I50&gt;29,'Funnel Lookup'!I50&lt;&gt;"-"),'Funnel Lookup'!Q50,#N/A))</f>
        <v>#N/A</v>
      </c>
    </row>
    <row r="51" spans="1:22" x14ac:dyDescent="0.2">
      <c r="A51">
        <v>49</v>
      </c>
      <c r="B51" t="e">
        <f t="shared" ca="1" si="10"/>
        <v>#N/A</v>
      </c>
      <c r="C51" t="e">
        <f t="shared" ca="1" si="10"/>
        <v>#N/A</v>
      </c>
      <c r="D51" t="e">
        <f t="shared" ca="1" si="10"/>
        <v>#N/A</v>
      </c>
      <c r="E51" t="e">
        <f t="shared" ca="1" si="10"/>
        <v>#N/A</v>
      </c>
      <c r="F51" t="e">
        <f t="shared" ca="1" si="10"/>
        <v>#N/A</v>
      </c>
      <c r="G51" t="e">
        <f t="shared" ca="1" si="10"/>
        <v>#N/A</v>
      </c>
      <c r="H51" t="e">
        <f t="shared" ca="1" si="10"/>
        <v>#N/A</v>
      </c>
      <c r="I51" t="e">
        <f t="shared" ca="1" si="10"/>
        <v>#N/A</v>
      </c>
      <c r="J51" t="e">
        <f t="shared" ca="1" si="10"/>
        <v>#N/A</v>
      </c>
      <c r="K51" t="e">
        <f t="shared" ca="1" si="10"/>
        <v>#N/A</v>
      </c>
      <c r="L51" t="e">
        <f t="shared" ca="1" si="11"/>
        <v>#N/A</v>
      </c>
      <c r="M51" t="e">
        <f t="shared" ca="1" si="11"/>
        <v>#N/A</v>
      </c>
      <c r="N51" t="e">
        <f t="shared" ca="1" si="11"/>
        <v>#N/A</v>
      </c>
      <c r="O51" t="e">
        <f t="shared" ca="1" si="11"/>
        <v>#N/A</v>
      </c>
      <c r="P51" t="e">
        <f t="shared" ca="1" si="11"/>
        <v>#N/A</v>
      </c>
      <c r="Q51" t="e">
        <f t="shared" ca="1" si="11"/>
        <v>#N/A</v>
      </c>
      <c r="R51" t="e">
        <f t="shared" ca="1" si="11"/>
        <v>#N/A</v>
      </c>
      <c r="S51" t="e">
        <f t="shared" ca="1" si="2"/>
        <v>#N/A</v>
      </c>
      <c r="T51" t="e">
        <f t="shared" ca="1" si="3"/>
        <v>#N/A</v>
      </c>
      <c r="U51" t="e">
        <f ca="1">IF(AND($C51='Funnel setup'!$K$3&amp;'Funnel setup'!$K$6&amp;'Funnel setup'!$K$7&amp;'Funnel setup'!$K$4,'Funnel Lookup'!I51="*",'Funnel Lookup'!I51="*"),#N/A,IF(AND($C51='Funnel setup'!$K$3&amp;'Funnel setup'!$K$6&amp;'Funnel setup'!$K$7&amp;'Funnel setup'!$K$4,'Funnel Lookup'!I51&gt;29,'Funnel Lookup'!I51&lt;&gt;"-"),'Funnel Lookup'!I51,#N/A))</f>
        <v>#N/A</v>
      </c>
      <c r="V51" t="e">
        <f ca="1">IF(AND($C51='Funnel setup'!$K$3&amp;'Funnel setup'!$K$6&amp;'Funnel setup'!$K$7&amp;'Funnel setup'!$K$4,'Funnel Lookup'!I51="*",'Funnel Lookup'!I51="*"),#N/A,IF(AND($C51='Funnel setup'!$K$3&amp;'Funnel setup'!$K$6&amp;'Funnel setup'!$K$7&amp;'Funnel setup'!$K$4,'Funnel Lookup'!I51&gt;29,'Funnel Lookup'!I51&lt;&gt;"-"),'Funnel Lookup'!Q51,#N/A))</f>
        <v>#N/A</v>
      </c>
    </row>
    <row r="52" spans="1:22" x14ac:dyDescent="0.2">
      <c r="A52">
        <v>50</v>
      </c>
      <c r="B52" t="e">
        <f t="shared" ca="1" si="10"/>
        <v>#N/A</v>
      </c>
      <c r="C52" t="e">
        <f t="shared" ca="1" si="10"/>
        <v>#N/A</v>
      </c>
      <c r="D52" t="e">
        <f t="shared" ca="1" si="10"/>
        <v>#N/A</v>
      </c>
      <c r="E52" t="e">
        <f t="shared" ca="1" si="10"/>
        <v>#N/A</v>
      </c>
      <c r="F52" t="e">
        <f t="shared" ca="1" si="10"/>
        <v>#N/A</v>
      </c>
      <c r="G52" t="e">
        <f t="shared" ca="1" si="10"/>
        <v>#N/A</v>
      </c>
      <c r="H52" t="e">
        <f t="shared" ca="1" si="10"/>
        <v>#N/A</v>
      </c>
      <c r="I52" t="e">
        <f t="shared" ca="1" si="10"/>
        <v>#N/A</v>
      </c>
      <c r="J52" t="e">
        <f t="shared" ca="1" si="10"/>
        <v>#N/A</v>
      </c>
      <c r="K52" t="e">
        <f t="shared" ca="1" si="10"/>
        <v>#N/A</v>
      </c>
      <c r="L52" t="e">
        <f t="shared" ca="1" si="11"/>
        <v>#N/A</v>
      </c>
      <c r="M52" t="e">
        <f t="shared" ca="1" si="11"/>
        <v>#N/A</v>
      </c>
      <c r="N52" t="e">
        <f t="shared" ca="1" si="11"/>
        <v>#N/A</v>
      </c>
      <c r="O52" t="e">
        <f t="shared" ca="1" si="11"/>
        <v>#N/A</v>
      </c>
      <c r="P52" t="e">
        <f t="shared" ca="1" si="11"/>
        <v>#N/A</v>
      </c>
      <c r="Q52" t="e">
        <f t="shared" ca="1" si="11"/>
        <v>#N/A</v>
      </c>
      <c r="R52" t="e">
        <f t="shared" ca="1" si="11"/>
        <v>#N/A</v>
      </c>
      <c r="S52" t="e">
        <f t="shared" ca="1" si="2"/>
        <v>#N/A</v>
      </c>
      <c r="T52" t="e">
        <f t="shared" ca="1" si="3"/>
        <v>#N/A</v>
      </c>
      <c r="U52" t="e">
        <f ca="1">IF(AND($C52='Funnel setup'!$K$3&amp;'Funnel setup'!$K$6&amp;'Funnel setup'!$K$7&amp;'Funnel setup'!$K$4,'Funnel Lookup'!I52="*",'Funnel Lookup'!I52="*"),#N/A,IF(AND($C52='Funnel setup'!$K$3&amp;'Funnel setup'!$K$6&amp;'Funnel setup'!$K$7&amp;'Funnel setup'!$K$4,'Funnel Lookup'!I52&gt;29,'Funnel Lookup'!I52&lt;&gt;"-"),'Funnel Lookup'!I52,#N/A))</f>
        <v>#N/A</v>
      </c>
      <c r="V52" t="e">
        <f ca="1">IF(AND($C52='Funnel setup'!$K$3&amp;'Funnel setup'!$K$6&amp;'Funnel setup'!$K$7&amp;'Funnel setup'!$K$4,'Funnel Lookup'!I52="*",'Funnel Lookup'!I52="*"),#N/A,IF(AND($C52='Funnel setup'!$K$3&amp;'Funnel setup'!$K$6&amp;'Funnel setup'!$K$7&amp;'Funnel setup'!$K$4,'Funnel Lookup'!I52&gt;29,'Funnel Lookup'!I52&lt;&gt;"-"),'Funnel Lookup'!Q52,#N/A))</f>
        <v>#N/A</v>
      </c>
    </row>
    <row r="53" spans="1:22" x14ac:dyDescent="0.2">
      <c r="A53">
        <v>51</v>
      </c>
      <c r="B53" t="e">
        <f t="shared" ref="B53:K62" ca="1" si="12">VLOOKUP($A53,Funnel_Data,B$1,FALSE)</f>
        <v>#N/A</v>
      </c>
      <c r="C53" t="e">
        <f t="shared" ca="1" si="12"/>
        <v>#N/A</v>
      </c>
      <c r="D53" t="e">
        <f t="shared" ca="1" si="12"/>
        <v>#N/A</v>
      </c>
      <c r="E53" t="e">
        <f t="shared" ca="1" si="12"/>
        <v>#N/A</v>
      </c>
      <c r="F53" t="e">
        <f t="shared" ca="1" si="12"/>
        <v>#N/A</v>
      </c>
      <c r="G53" t="e">
        <f t="shared" ca="1" si="12"/>
        <v>#N/A</v>
      </c>
      <c r="H53" t="e">
        <f t="shared" ca="1" si="12"/>
        <v>#N/A</v>
      </c>
      <c r="I53" t="e">
        <f t="shared" ca="1" si="12"/>
        <v>#N/A</v>
      </c>
      <c r="J53" t="e">
        <f t="shared" ca="1" si="12"/>
        <v>#N/A</v>
      </c>
      <c r="K53" t="e">
        <f t="shared" ca="1" si="12"/>
        <v>#N/A</v>
      </c>
      <c r="L53" t="e">
        <f t="shared" ref="L53:R62" ca="1" si="13">VLOOKUP($A53,Funnel_Data,L$1,FALSE)</f>
        <v>#N/A</v>
      </c>
      <c r="M53" t="e">
        <f t="shared" ca="1" si="13"/>
        <v>#N/A</v>
      </c>
      <c r="N53" t="e">
        <f t="shared" ca="1" si="13"/>
        <v>#N/A</v>
      </c>
      <c r="O53" t="e">
        <f t="shared" ca="1" si="13"/>
        <v>#N/A</v>
      </c>
      <c r="P53" t="e">
        <f t="shared" ca="1" si="13"/>
        <v>#N/A</v>
      </c>
      <c r="Q53" t="e">
        <f t="shared" ca="1" si="13"/>
        <v>#N/A</v>
      </c>
      <c r="R53" t="e">
        <f t="shared" ca="1" si="13"/>
        <v>#N/A</v>
      </c>
      <c r="S53" t="e">
        <f t="shared" ca="1" si="2"/>
        <v>#N/A</v>
      </c>
      <c r="T53" t="e">
        <f t="shared" ca="1" si="3"/>
        <v>#N/A</v>
      </c>
      <c r="U53" t="e">
        <f ca="1">IF(AND($C53='Funnel setup'!$K$3&amp;'Funnel setup'!$K$6&amp;'Funnel setup'!$K$7&amp;'Funnel setup'!$K$4,'Funnel Lookup'!I53="*",'Funnel Lookup'!I53="*"),#N/A,IF(AND($C53='Funnel setup'!$K$3&amp;'Funnel setup'!$K$6&amp;'Funnel setup'!$K$7&amp;'Funnel setup'!$K$4,'Funnel Lookup'!I53&gt;29,'Funnel Lookup'!I53&lt;&gt;"-"),'Funnel Lookup'!I53,#N/A))</f>
        <v>#N/A</v>
      </c>
      <c r="V53" t="e">
        <f ca="1">IF(AND($C53='Funnel setup'!$K$3&amp;'Funnel setup'!$K$6&amp;'Funnel setup'!$K$7&amp;'Funnel setup'!$K$4,'Funnel Lookup'!I53="*",'Funnel Lookup'!I53="*"),#N/A,IF(AND($C53='Funnel setup'!$K$3&amp;'Funnel setup'!$K$6&amp;'Funnel setup'!$K$7&amp;'Funnel setup'!$K$4,'Funnel Lookup'!I53&gt;29,'Funnel Lookup'!I53&lt;&gt;"-"),'Funnel Lookup'!Q53,#N/A))</f>
        <v>#N/A</v>
      </c>
    </row>
    <row r="54" spans="1:22" x14ac:dyDescent="0.2">
      <c r="A54">
        <v>52</v>
      </c>
      <c r="B54" t="e">
        <f t="shared" ca="1" si="12"/>
        <v>#N/A</v>
      </c>
      <c r="C54" t="e">
        <f t="shared" ca="1" si="12"/>
        <v>#N/A</v>
      </c>
      <c r="D54" t="e">
        <f t="shared" ca="1" si="12"/>
        <v>#N/A</v>
      </c>
      <c r="E54" t="e">
        <f t="shared" ca="1" si="12"/>
        <v>#N/A</v>
      </c>
      <c r="F54" t="e">
        <f t="shared" ca="1" si="12"/>
        <v>#N/A</v>
      </c>
      <c r="G54" t="e">
        <f t="shared" ca="1" si="12"/>
        <v>#N/A</v>
      </c>
      <c r="H54" t="e">
        <f t="shared" ca="1" si="12"/>
        <v>#N/A</v>
      </c>
      <c r="I54" t="e">
        <f t="shared" ca="1" si="12"/>
        <v>#N/A</v>
      </c>
      <c r="J54" t="e">
        <f t="shared" ca="1" si="12"/>
        <v>#N/A</v>
      </c>
      <c r="K54" t="e">
        <f t="shared" ca="1" si="12"/>
        <v>#N/A</v>
      </c>
      <c r="L54" t="e">
        <f t="shared" ca="1" si="13"/>
        <v>#N/A</v>
      </c>
      <c r="M54" t="e">
        <f t="shared" ca="1" si="13"/>
        <v>#N/A</v>
      </c>
      <c r="N54" t="e">
        <f t="shared" ca="1" si="13"/>
        <v>#N/A</v>
      </c>
      <c r="O54" t="e">
        <f t="shared" ca="1" si="13"/>
        <v>#N/A</v>
      </c>
      <c r="P54" t="e">
        <f t="shared" ca="1" si="13"/>
        <v>#N/A</v>
      </c>
      <c r="Q54" t="e">
        <f t="shared" ca="1" si="13"/>
        <v>#N/A</v>
      </c>
      <c r="R54" t="e">
        <f t="shared" ca="1" si="13"/>
        <v>#N/A</v>
      </c>
      <c r="S54" t="e">
        <f t="shared" ca="1" si="2"/>
        <v>#N/A</v>
      </c>
      <c r="T54" t="e">
        <f t="shared" ca="1" si="3"/>
        <v>#N/A</v>
      </c>
      <c r="U54" t="e">
        <f ca="1">IF(AND($C54='Funnel setup'!$K$3&amp;'Funnel setup'!$K$6&amp;'Funnel setup'!$K$7&amp;'Funnel setup'!$K$4,'Funnel Lookup'!I54="*",'Funnel Lookup'!I54="*"),#N/A,IF(AND($C54='Funnel setup'!$K$3&amp;'Funnel setup'!$K$6&amp;'Funnel setup'!$K$7&amp;'Funnel setup'!$K$4,'Funnel Lookup'!I54&gt;29,'Funnel Lookup'!I54&lt;&gt;"-"),'Funnel Lookup'!I54,#N/A))</f>
        <v>#N/A</v>
      </c>
      <c r="V54" t="e">
        <f ca="1">IF(AND($C54='Funnel setup'!$K$3&amp;'Funnel setup'!$K$6&amp;'Funnel setup'!$K$7&amp;'Funnel setup'!$K$4,'Funnel Lookup'!I54="*",'Funnel Lookup'!I54="*"),#N/A,IF(AND($C54='Funnel setup'!$K$3&amp;'Funnel setup'!$K$6&amp;'Funnel setup'!$K$7&amp;'Funnel setup'!$K$4,'Funnel Lookup'!I54&gt;29,'Funnel Lookup'!I54&lt;&gt;"-"),'Funnel Lookup'!Q54,#N/A))</f>
        <v>#N/A</v>
      </c>
    </row>
    <row r="55" spans="1:22" x14ac:dyDescent="0.2">
      <c r="A55">
        <v>53</v>
      </c>
      <c r="B55" t="e">
        <f t="shared" ca="1" si="12"/>
        <v>#N/A</v>
      </c>
      <c r="C55" t="e">
        <f t="shared" ca="1" si="12"/>
        <v>#N/A</v>
      </c>
      <c r="D55" t="e">
        <f t="shared" ca="1" si="12"/>
        <v>#N/A</v>
      </c>
      <c r="E55" t="e">
        <f t="shared" ca="1" si="12"/>
        <v>#N/A</v>
      </c>
      <c r="F55" t="e">
        <f t="shared" ca="1" si="12"/>
        <v>#N/A</v>
      </c>
      <c r="G55" t="e">
        <f t="shared" ca="1" si="12"/>
        <v>#N/A</v>
      </c>
      <c r="H55" t="e">
        <f t="shared" ca="1" si="12"/>
        <v>#N/A</v>
      </c>
      <c r="I55" t="e">
        <f t="shared" ca="1" si="12"/>
        <v>#N/A</v>
      </c>
      <c r="J55" t="e">
        <f t="shared" ca="1" si="12"/>
        <v>#N/A</v>
      </c>
      <c r="K55" t="e">
        <f t="shared" ca="1" si="12"/>
        <v>#N/A</v>
      </c>
      <c r="L55" t="e">
        <f t="shared" ca="1" si="13"/>
        <v>#N/A</v>
      </c>
      <c r="M55" t="e">
        <f t="shared" ca="1" si="13"/>
        <v>#N/A</v>
      </c>
      <c r="N55" t="e">
        <f t="shared" ca="1" si="13"/>
        <v>#N/A</v>
      </c>
      <c r="O55" t="e">
        <f t="shared" ca="1" si="13"/>
        <v>#N/A</v>
      </c>
      <c r="P55" t="e">
        <f t="shared" ca="1" si="13"/>
        <v>#N/A</v>
      </c>
      <c r="Q55" t="e">
        <f t="shared" ca="1" si="13"/>
        <v>#N/A</v>
      </c>
      <c r="R55" t="e">
        <f t="shared" ca="1" si="13"/>
        <v>#N/A</v>
      </c>
      <c r="S55" t="e">
        <f t="shared" ca="1" si="2"/>
        <v>#N/A</v>
      </c>
      <c r="T55" t="e">
        <f t="shared" ca="1" si="3"/>
        <v>#N/A</v>
      </c>
      <c r="U55" t="e">
        <f ca="1">IF(AND($C55='Funnel setup'!$K$3&amp;'Funnel setup'!$K$6&amp;'Funnel setup'!$K$7&amp;'Funnel setup'!$K$4,'Funnel Lookup'!I55="*",'Funnel Lookup'!I55="*"),#N/A,IF(AND($C55='Funnel setup'!$K$3&amp;'Funnel setup'!$K$6&amp;'Funnel setup'!$K$7&amp;'Funnel setup'!$K$4,'Funnel Lookup'!I55&gt;29,'Funnel Lookup'!I55&lt;&gt;"-"),'Funnel Lookup'!I55,#N/A))</f>
        <v>#N/A</v>
      </c>
      <c r="V55" t="e">
        <f ca="1">IF(AND($C55='Funnel setup'!$K$3&amp;'Funnel setup'!$K$6&amp;'Funnel setup'!$K$7&amp;'Funnel setup'!$K$4,'Funnel Lookup'!I55="*",'Funnel Lookup'!I55="*"),#N/A,IF(AND($C55='Funnel setup'!$K$3&amp;'Funnel setup'!$K$6&amp;'Funnel setup'!$K$7&amp;'Funnel setup'!$K$4,'Funnel Lookup'!I55&gt;29,'Funnel Lookup'!I55&lt;&gt;"-"),'Funnel Lookup'!Q55,#N/A))</f>
        <v>#N/A</v>
      </c>
    </row>
    <row r="56" spans="1:22" x14ac:dyDescent="0.2">
      <c r="A56">
        <v>54</v>
      </c>
      <c r="B56" t="e">
        <f t="shared" ca="1" si="12"/>
        <v>#N/A</v>
      </c>
      <c r="C56" t="e">
        <f t="shared" ca="1" si="12"/>
        <v>#N/A</v>
      </c>
      <c r="D56" t="e">
        <f t="shared" ca="1" si="12"/>
        <v>#N/A</v>
      </c>
      <c r="E56" t="e">
        <f t="shared" ca="1" si="12"/>
        <v>#N/A</v>
      </c>
      <c r="F56" t="e">
        <f t="shared" ca="1" si="12"/>
        <v>#N/A</v>
      </c>
      <c r="G56" t="e">
        <f t="shared" ca="1" si="12"/>
        <v>#N/A</v>
      </c>
      <c r="H56" t="e">
        <f t="shared" ca="1" si="12"/>
        <v>#N/A</v>
      </c>
      <c r="I56" t="e">
        <f t="shared" ca="1" si="12"/>
        <v>#N/A</v>
      </c>
      <c r="J56" t="e">
        <f t="shared" ca="1" si="12"/>
        <v>#N/A</v>
      </c>
      <c r="K56" t="e">
        <f t="shared" ca="1" si="12"/>
        <v>#N/A</v>
      </c>
      <c r="L56" t="e">
        <f t="shared" ca="1" si="13"/>
        <v>#N/A</v>
      </c>
      <c r="M56" t="e">
        <f t="shared" ca="1" si="13"/>
        <v>#N/A</v>
      </c>
      <c r="N56" t="e">
        <f t="shared" ca="1" si="13"/>
        <v>#N/A</v>
      </c>
      <c r="O56" t="e">
        <f t="shared" ca="1" si="13"/>
        <v>#N/A</v>
      </c>
      <c r="P56" t="e">
        <f t="shared" ca="1" si="13"/>
        <v>#N/A</v>
      </c>
      <c r="Q56" t="e">
        <f t="shared" ca="1" si="13"/>
        <v>#N/A</v>
      </c>
      <c r="R56" t="e">
        <f t="shared" ca="1" si="13"/>
        <v>#N/A</v>
      </c>
      <c r="S56" t="e">
        <f t="shared" ca="1" si="2"/>
        <v>#N/A</v>
      </c>
      <c r="T56" t="e">
        <f t="shared" ca="1" si="3"/>
        <v>#N/A</v>
      </c>
      <c r="U56" t="e">
        <f ca="1">IF(AND($C56='Funnel setup'!$K$3&amp;'Funnel setup'!$K$6&amp;'Funnel setup'!$K$7&amp;'Funnel setup'!$K$4,'Funnel Lookup'!I56="*",'Funnel Lookup'!I56="*"),#N/A,IF(AND($C56='Funnel setup'!$K$3&amp;'Funnel setup'!$K$6&amp;'Funnel setup'!$K$7&amp;'Funnel setup'!$K$4,'Funnel Lookup'!I56&gt;29,'Funnel Lookup'!I56&lt;&gt;"-"),'Funnel Lookup'!I56,#N/A))</f>
        <v>#N/A</v>
      </c>
      <c r="V56" t="e">
        <f ca="1">IF(AND($C56='Funnel setup'!$K$3&amp;'Funnel setup'!$K$6&amp;'Funnel setup'!$K$7&amp;'Funnel setup'!$K$4,'Funnel Lookup'!I56="*",'Funnel Lookup'!I56="*"),#N/A,IF(AND($C56='Funnel setup'!$K$3&amp;'Funnel setup'!$K$6&amp;'Funnel setup'!$K$7&amp;'Funnel setup'!$K$4,'Funnel Lookup'!I56&gt;29,'Funnel Lookup'!I56&lt;&gt;"-"),'Funnel Lookup'!Q56,#N/A))</f>
        <v>#N/A</v>
      </c>
    </row>
    <row r="57" spans="1:22" x14ac:dyDescent="0.2">
      <c r="A57">
        <v>55</v>
      </c>
      <c r="B57" t="e">
        <f t="shared" ca="1" si="12"/>
        <v>#N/A</v>
      </c>
      <c r="C57" t="e">
        <f t="shared" ca="1" si="12"/>
        <v>#N/A</v>
      </c>
      <c r="D57" t="e">
        <f t="shared" ca="1" si="12"/>
        <v>#N/A</v>
      </c>
      <c r="E57" t="e">
        <f t="shared" ca="1" si="12"/>
        <v>#N/A</v>
      </c>
      <c r="F57" t="e">
        <f t="shared" ca="1" si="12"/>
        <v>#N/A</v>
      </c>
      <c r="G57" t="e">
        <f t="shared" ca="1" si="12"/>
        <v>#N/A</v>
      </c>
      <c r="H57" t="e">
        <f t="shared" ca="1" si="12"/>
        <v>#N/A</v>
      </c>
      <c r="I57" t="e">
        <f t="shared" ca="1" si="12"/>
        <v>#N/A</v>
      </c>
      <c r="J57" t="e">
        <f t="shared" ca="1" si="12"/>
        <v>#N/A</v>
      </c>
      <c r="K57" t="e">
        <f t="shared" ca="1" si="12"/>
        <v>#N/A</v>
      </c>
      <c r="L57" t="e">
        <f t="shared" ca="1" si="13"/>
        <v>#N/A</v>
      </c>
      <c r="M57" t="e">
        <f t="shared" ca="1" si="13"/>
        <v>#N/A</v>
      </c>
      <c r="N57" t="e">
        <f t="shared" ca="1" si="13"/>
        <v>#N/A</v>
      </c>
      <c r="O57" t="e">
        <f t="shared" ca="1" si="13"/>
        <v>#N/A</v>
      </c>
      <c r="P57" t="e">
        <f t="shared" ca="1" si="13"/>
        <v>#N/A</v>
      </c>
      <c r="Q57" t="e">
        <f t="shared" ca="1" si="13"/>
        <v>#N/A</v>
      </c>
      <c r="R57" t="e">
        <f t="shared" ca="1" si="13"/>
        <v>#N/A</v>
      </c>
      <c r="S57" t="e">
        <f t="shared" ca="1" si="2"/>
        <v>#N/A</v>
      </c>
      <c r="T57" t="e">
        <f t="shared" ca="1" si="3"/>
        <v>#N/A</v>
      </c>
      <c r="U57" t="e">
        <f ca="1">IF(AND($C57='Funnel setup'!$K$3&amp;'Funnel setup'!$K$6&amp;'Funnel setup'!$K$7&amp;'Funnel setup'!$K$4,'Funnel Lookup'!I57="*",'Funnel Lookup'!I57="*"),#N/A,IF(AND($C57='Funnel setup'!$K$3&amp;'Funnel setup'!$K$6&amp;'Funnel setup'!$K$7&amp;'Funnel setup'!$K$4,'Funnel Lookup'!I57&gt;29,'Funnel Lookup'!I57&lt;&gt;"-"),'Funnel Lookup'!I57,#N/A))</f>
        <v>#N/A</v>
      </c>
      <c r="V57" t="e">
        <f ca="1">IF(AND($C57='Funnel setup'!$K$3&amp;'Funnel setup'!$K$6&amp;'Funnel setup'!$K$7&amp;'Funnel setup'!$K$4,'Funnel Lookup'!I57="*",'Funnel Lookup'!I57="*"),#N/A,IF(AND($C57='Funnel setup'!$K$3&amp;'Funnel setup'!$K$6&amp;'Funnel setup'!$K$7&amp;'Funnel setup'!$K$4,'Funnel Lookup'!I57&gt;29,'Funnel Lookup'!I57&lt;&gt;"-"),'Funnel Lookup'!Q57,#N/A))</f>
        <v>#N/A</v>
      </c>
    </row>
    <row r="58" spans="1:22" x14ac:dyDescent="0.2">
      <c r="A58">
        <v>56</v>
      </c>
      <c r="B58" t="e">
        <f t="shared" ca="1" si="12"/>
        <v>#N/A</v>
      </c>
      <c r="C58" t="e">
        <f t="shared" ca="1" si="12"/>
        <v>#N/A</v>
      </c>
      <c r="D58" t="e">
        <f t="shared" ca="1" si="12"/>
        <v>#N/A</v>
      </c>
      <c r="E58" t="e">
        <f t="shared" ca="1" si="12"/>
        <v>#N/A</v>
      </c>
      <c r="F58" t="e">
        <f t="shared" ca="1" si="12"/>
        <v>#N/A</v>
      </c>
      <c r="G58" t="e">
        <f t="shared" ca="1" si="12"/>
        <v>#N/A</v>
      </c>
      <c r="H58" t="e">
        <f t="shared" ca="1" si="12"/>
        <v>#N/A</v>
      </c>
      <c r="I58" t="e">
        <f t="shared" ca="1" si="12"/>
        <v>#N/A</v>
      </c>
      <c r="J58" t="e">
        <f t="shared" ca="1" si="12"/>
        <v>#N/A</v>
      </c>
      <c r="K58" t="e">
        <f t="shared" ca="1" si="12"/>
        <v>#N/A</v>
      </c>
      <c r="L58" t="e">
        <f t="shared" ca="1" si="13"/>
        <v>#N/A</v>
      </c>
      <c r="M58" t="e">
        <f t="shared" ca="1" si="13"/>
        <v>#N/A</v>
      </c>
      <c r="N58" t="e">
        <f t="shared" ca="1" si="13"/>
        <v>#N/A</v>
      </c>
      <c r="O58" t="e">
        <f t="shared" ca="1" si="13"/>
        <v>#N/A</v>
      </c>
      <c r="P58" t="e">
        <f t="shared" ca="1" si="13"/>
        <v>#N/A</v>
      </c>
      <c r="Q58" t="e">
        <f t="shared" ca="1" si="13"/>
        <v>#N/A</v>
      </c>
      <c r="R58" t="e">
        <f t="shared" ca="1" si="13"/>
        <v>#N/A</v>
      </c>
      <c r="S58" t="e">
        <f t="shared" ca="1" si="2"/>
        <v>#N/A</v>
      </c>
      <c r="T58" t="e">
        <f t="shared" ca="1" si="3"/>
        <v>#N/A</v>
      </c>
      <c r="U58" t="e">
        <f ca="1">IF(AND($C58='Funnel setup'!$K$3&amp;'Funnel setup'!$K$6&amp;'Funnel setup'!$K$7&amp;'Funnel setup'!$K$4,'Funnel Lookup'!I58="*",'Funnel Lookup'!I58="*"),#N/A,IF(AND($C58='Funnel setup'!$K$3&amp;'Funnel setup'!$K$6&amp;'Funnel setup'!$K$7&amp;'Funnel setup'!$K$4,'Funnel Lookup'!I58&gt;29,'Funnel Lookup'!I58&lt;&gt;"-"),'Funnel Lookup'!I58,#N/A))</f>
        <v>#N/A</v>
      </c>
      <c r="V58" t="e">
        <f ca="1">IF(AND($C58='Funnel setup'!$K$3&amp;'Funnel setup'!$K$6&amp;'Funnel setup'!$K$7&amp;'Funnel setup'!$K$4,'Funnel Lookup'!I58="*",'Funnel Lookup'!I58="*"),#N/A,IF(AND($C58='Funnel setup'!$K$3&amp;'Funnel setup'!$K$6&amp;'Funnel setup'!$K$7&amp;'Funnel setup'!$K$4,'Funnel Lookup'!I58&gt;29,'Funnel Lookup'!I58&lt;&gt;"-"),'Funnel Lookup'!Q58,#N/A))</f>
        <v>#N/A</v>
      </c>
    </row>
    <row r="59" spans="1:22" x14ac:dyDescent="0.2">
      <c r="A59">
        <v>57</v>
      </c>
      <c r="B59" t="e">
        <f t="shared" ca="1" si="12"/>
        <v>#N/A</v>
      </c>
      <c r="C59" t="e">
        <f t="shared" ca="1" si="12"/>
        <v>#N/A</v>
      </c>
      <c r="D59" t="e">
        <f t="shared" ca="1" si="12"/>
        <v>#N/A</v>
      </c>
      <c r="E59" t="e">
        <f t="shared" ca="1" si="12"/>
        <v>#N/A</v>
      </c>
      <c r="F59" t="e">
        <f t="shared" ca="1" si="12"/>
        <v>#N/A</v>
      </c>
      <c r="G59" t="e">
        <f t="shared" ca="1" si="12"/>
        <v>#N/A</v>
      </c>
      <c r="H59" t="e">
        <f t="shared" ca="1" si="12"/>
        <v>#N/A</v>
      </c>
      <c r="I59" t="e">
        <f t="shared" ca="1" si="12"/>
        <v>#N/A</v>
      </c>
      <c r="J59" t="e">
        <f t="shared" ca="1" si="12"/>
        <v>#N/A</v>
      </c>
      <c r="K59" t="e">
        <f t="shared" ca="1" si="12"/>
        <v>#N/A</v>
      </c>
      <c r="L59" t="e">
        <f t="shared" ca="1" si="13"/>
        <v>#N/A</v>
      </c>
      <c r="M59" t="e">
        <f t="shared" ca="1" si="13"/>
        <v>#N/A</v>
      </c>
      <c r="N59" t="e">
        <f t="shared" ca="1" si="13"/>
        <v>#N/A</v>
      </c>
      <c r="O59" t="e">
        <f t="shared" ca="1" si="13"/>
        <v>#N/A</v>
      </c>
      <c r="P59" t="e">
        <f t="shared" ca="1" si="13"/>
        <v>#N/A</v>
      </c>
      <c r="Q59" t="e">
        <f t="shared" ca="1" si="13"/>
        <v>#N/A</v>
      </c>
      <c r="R59" t="e">
        <f t="shared" ca="1" si="13"/>
        <v>#N/A</v>
      </c>
      <c r="S59" t="e">
        <f t="shared" ca="1" si="2"/>
        <v>#N/A</v>
      </c>
      <c r="T59" t="e">
        <f t="shared" ca="1" si="3"/>
        <v>#N/A</v>
      </c>
      <c r="U59" t="e">
        <f ca="1">IF(AND($C59='Funnel setup'!$K$3&amp;'Funnel setup'!$K$6&amp;'Funnel setup'!$K$7&amp;'Funnel setup'!$K$4,'Funnel Lookup'!I59="*",'Funnel Lookup'!I59="*"),#N/A,IF(AND($C59='Funnel setup'!$K$3&amp;'Funnel setup'!$K$6&amp;'Funnel setup'!$K$7&amp;'Funnel setup'!$K$4,'Funnel Lookup'!I59&gt;29,'Funnel Lookup'!I59&lt;&gt;"-"),'Funnel Lookup'!I59,#N/A))</f>
        <v>#N/A</v>
      </c>
      <c r="V59" t="e">
        <f ca="1">IF(AND($C59='Funnel setup'!$K$3&amp;'Funnel setup'!$K$6&amp;'Funnel setup'!$K$7&amp;'Funnel setup'!$K$4,'Funnel Lookup'!I59="*",'Funnel Lookup'!I59="*"),#N/A,IF(AND($C59='Funnel setup'!$K$3&amp;'Funnel setup'!$K$6&amp;'Funnel setup'!$K$7&amp;'Funnel setup'!$K$4,'Funnel Lookup'!I59&gt;29,'Funnel Lookup'!I59&lt;&gt;"-"),'Funnel Lookup'!Q59,#N/A))</f>
        <v>#N/A</v>
      </c>
    </row>
    <row r="60" spans="1:22" x14ac:dyDescent="0.2">
      <c r="A60">
        <v>58</v>
      </c>
      <c r="B60" t="e">
        <f t="shared" ca="1" si="12"/>
        <v>#N/A</v>
      </c>
      <c r="C60" t="e">
        <f t="shared" ca="1" si="12"/>
        <v>#N/A</v>
      </c>
      <c r="D60" t="e">
        <f t="shared" ca="1" si="12"/>
        <v>#N/A</v>
      </c>
      <c r="E60" t="e">
        <f t="shared" ca="1" si="12"/>
        <v>#N/A</v>
      </c>
      <c r="F60" t="e">
        <f t="shared" ca="1" si="12"/>
        <v>#N/A</v>
      </c>
      <c r="G60" t="e">
        <f t="shared" ca="1" si="12"/>
        <v>#N/A</v>
      </c>
      <c r="H60" t="e">
        <f t="shared" ca="1" si="12"/>
        <v>#N/A</v>
      </c>
      <c r="I60" t="e">
        <f t="shared" ca="1" si="12"/>
        <v>#N/A</v>
      </c>
      <c r="J60" t="e">
        <f t="shared" ca="1" si="12"/>
        <v>#N/A</v>
      </c>
      <c r="K60" t="e">
        <f t="shared" ca="1" si="12"/>
        <v>#N/A</v>
      </c>
      <c r="L60" t="e">
        <f t="shared" ca="1" si="13"/>
        <v>#N/A</v>
      </c>
      <c r="M60" t="e">
        <f t="shared" ca="1" si="13"/>
        <v>#N/A</v>
      </c>
      <c r="N60" t="e">
        <f t="shared" ca="1" si="13"/>
        <v>#N/A</v>
      </c>
      <c r="O60" t="e">
        <f t="shared" ca="1" si="13"/>
        <v>#N/A</v>
      </c>
      <c r="P60" t="e">
        <f t="shared" ca="1" si="13"/>
        <v>#N/A</v>
      </c>
      <c r="Q60" t="e">
        <f t="shared" ca="1" si="13"/>
        <v>#N/A</v>
      </c>
      <c r="R60" t="e">
        <f t="shared" ca="1" si="13"/>
        <v>#N/A</v>
      </c>
      <c r="S60" t="e">
        <f t="shared" ca="1" si="2"/>
        <v>#N/A</v>
      </c>
      <c r="T60" t="e">
        <f t="shared" ca="1" si="3"/>
        <v>#N/A</v>
      </c>
      <c r="U60" t="e">
        <f ca="1">IF(AND($C60='Funnel setup'!$K$3&amp;'Funnel setup'!$K$6&amp;'Funnel setup'!$K$7&amp;'Funnel setup'!$K$4,'Funnel Lookup'!I60="*",'Funnel Lookup'!I60="*"),#N/A,IF(AND($C60='Funnel setup'!$K$3&amp;'Funnel setup'!$K$6&amp;'Funnel setup'!$K$7&amp;'Funnel setup'!$K$4,'Funnel Lookup'!I60&gt;29,'Funnel Lookup'!I60&lt;&gt;"-"),'Funnel Lookup'!I60,#N/A))</f>
        <v>#N/A</v>
      </c>
      <c r="V60" t="e">
        <f ca="1">IF(AND($C60='Funnel setup'!$K$3&amp;'Funnel setup'!$K$6&amp;'Funnel setup'!$K$7&amp;'Funnel setup'!$K$4,'Funnel Lookup'!I60="*",'Funnel Lookup'!I60="*"),#N/A,IF(AND($C60='Funnel setup'!$K$3&amp;'Funnel setup'!$K$6&amp;'Funnel setup'!$K$7&amp;'Funnel setup'!$K$4,'Funnel Lookup'!I60&gt;29,'Funnel Lookup'!I60&lt;&gt;"-"),'Funnel Lookup'!Q60,#N/A))</f>
        <v>#N/A</v>
      </c>
    </row>
    <row r="61" spans="1:22" x14ac:dyDescent="0.2">
      <c r="A61">
        <v>59</v>
      </c>
      <c r="B61" t="e">
        <f t="shared" ca="1" si="12"/>
        <v>#N/A</v>
      </c>
      <c r="C61" t="e">
        <f t="shared" ca="1" si="12"/>
        <v>#N/A</v>
      </c>
      <c r="D61" t="e">
        <f t="shared" ca="1" si="12"/>
        <v>#N/A</v>
      </c>
      <c r="E61" t="e">
        <f t="shared" ca="1" si="12"/>
        <v>#N/A</v>
      </c>
      <c r="F61" t="e">
        <f t="shared" ca="1" si="12"/>
        <v>#N/A</v>
      </c>
      <c r="G61" t="e">
        <f t="shared" ca="1" si="12"/>
        <v>#N/A</v>
      </c>
      <c r="H61" t="e">
        <f t="shared" ca="1" si="12"/>
        <v>#N/A</v>
      </c>
      <c r="I61" t="e">
        <f t="shared" ca="1" si="12"/>
        <v>#N/A</v>
      </c>
      <c r="J61" t="e">
        <f t="shared" ca="1" si="12"/>
        <v>#N/A</v>
      </c>
      <c r="K61" t="e">
        <f t="shared" ca="1" si="12"/>
        <v>#N/A</v>
      </c>
      <c r="L61" t="e">
        <f t="shared" ca="1" si="13"/>
        <v>#N/A</v>
      </c>
      <c r="M61" t="e">
        <f t="shared" ca="1" si="13"/>
        <v>#N/A</v>
      </c>
      <c r="N61" t="e">
        <f t="shared" ca="1" si="13"/>
        <v>#N/A</v>
      </c>
      <c r="O61" t="e">
        <f t="shared" ca="1" si="13"/>
        <v>#N/A</v>
      </c>
      <c r="P61" t="e">
        <f t="shared" ca="1" si="13"/>
        <v>#N/A</v>
      </c>
      <c r="Q61" t="e">
        <f t="shared" ca="1" si="13"/>
        <v>#N/A</v>
      </c>
      <c r="R61" t="e">
        <f t="shared" ca="1" si="13"/>
        <v>#N/A</v>
      </c>
      <c r="S61" t="e">
        <f t="shared" ca="1" si="2"/>
        <v>#N/A</v>
      </c>
      <c r="T61" t="e">
        <f t="shared" ca="1" si="3"/>
        <v>#N/A</v>
      </c>
      <c r="U61" t="e">
        <f ca="1">IF(AND($C61='Funnel setup'!$K$3&amp;'Funnel setup'!$K$6&amp;'Funnel setup'!$K$7&amp;'Funnel setup'!$K$4,'Funnel Lookup'!I61="*",'Funnel Lookup'!I61="*"),#N/A,IF(AND($C61='Funnel setup'!$K$3&amp;'Funnel setup'!$K$6&amp;'Funnel setup'!$K$7&amp;'Funnel setup'!$K$4,'Funnel Lookup'!I61&gt;29,'Funnel Lookup'!I61&lt;&gt;"-"),'Funnel Lookup'!I61,#N/A))</f>
        <v>#N/A</v>
      </c>
      <c r="V61" t="e">
        <f ca="1">IF(AND($C61='Funnel setup'!$K$3&amp;'Funnel setup'!$K$6&amp;'Funnel setup'!$K$7&amp;'Funnel setup'!$K$4,'Funnel Lookup'!I61="*",'Funnel Lookup'!I61="*"),#N/A,IF(AND($C61='Funnel setup'!$K$3&amp;'Funnel setup'!$K$6&amp;'Funnel setup'!$K$7&amp;'Funnel setup'!$K$4,'Funnel Lookup'!I61&gt;29,'Funnel Lookup'!I61&lt;&gt;"-"),'Funnel Lookup'!Q61,#N/A))</f>
        <v>#N/A</v>
      </c>
    </row>
    <row r="62" spans="1:22" x14ac:dyDescent="0.2">
      <c r="A62">
        <v>60</v>
      </c>
      <c r="B62" t="e">
        <f t="shared" ca="1" si="12"/>
        <v>#N/A</v>
      </c>
      <c r="C62" t="e">
        <f t="shared" ca="1" si="12"/>
        <v>#N/A</v>
      </c>
      <c r="D62" t="e">
        <f t="shared" ca="1" si="12"/>
        <v>#N/A</v>
      </c>
      <c r="E62" t="e">
        <f t="shared" ca="1" si="12"/>
        <v>#N/A</v>
      </c>
      <c r="F62" t="e">
        <f t="shared" ca="1" si="12"/>
        <v>#N/A</v>
      </c>
      <c r="G62" t="e">
        <f t="shared" ca="1" si="12"/>
        <v>#N/A</v>
      </c>
      <c r="H62" t="e">
        <f t="shared" ca="1" si="12"/>
        <v>#N/A</v>
      </c>
      <c r="I62" t="e">
        <f t="shared" ca="1" si="12"/>
        <v>#N/A</v>
      </c>
      <c r="J62" t="e">
        <f t="shared" ca="1" si="12"/>
        <v>#N/A</v>
      </c>
      <c r="K62" t="e">
        <f t="shared" ca="1" si="12"/>
        <v>#N/A</v>
      </c>
      <c r="L62" t="e">
        <f t="shared" ca="1" si="13"/>
        <v>#N/A</v>
      </c>
      <c r="M62" t="e">
        <f t="shared" ca="1" si="13"/>
        <v>#N/A</v>
      </c>
      <c r="N62" t="e">
        <f t="shared" ca="1" si="13"/>
        <v>#N/A</v>
      </c>
      <c r="O62" t="e">
        <f t="shared" ca="1" si="13"/>
        <v>#N/A</v>
      </c>
      <c r="P62" t="e">
        <f t="shared" ca="1" si="13"/>
        <v>#N/A</v>
      </c>
      <c r="Q62" t="e">
        <f t="shared" ca="1" si="13"/>
        <v>#N/A</v>
      </c>
      <c r="R62" t="e">
        <f t="shared" ca="1" si="13"/>
        <v>#N/A</v>
      </c>
      <c r="S62" t="e">
        <f t="shared" ca="1" si="2"/>
        <v>#N/A</v>
      </c>
      <c r="T62" t="e">
        <f t="shared" ca="1" si="3"/>
        <v>#N/A</v>
      </c>
      <c r="U62" t="e">
        <f ca="1">IF(AND($C62='Funnel setup'!$K$3&amp;'Funnel setup'!$K$6&amp;'Funnel setup'!$K$7&amp;'Funnel setup'!$K$4,'Funnel Lookup'!I62="*",'Funnel Lookup'!I62="*"),#N/A,IF(AND($C62='Funnel setup'!$K$3&amp;'Funnel setup'!$K$6&amp;'Funnel setup'!$K$7&amp;'Funnel setup'!$K$4,'Funnel Lookup'!I62&gt;29,'Funnel Lookup'!I62&lt;&gt;"-"),'Funnel Lookup'!I62,#N/A))</f>
        <v>#N/A</v>
      </c>
      <c r="V62" t="e">
        <f ca="1">IF(AND($C62='Funnel setup'!$K$3&amp;'Funnel setup'!$K$6&amp;'Funnel setup'!$K$7&amp;'Funnel setup'!$K$4,'Funnel Lookup'!I62="*",'Funnel Lookup'!I62="*"),#N/A,IF(AND($C62='Funnel setup'!$K$3&amp;'Funnel setup'!$K$6&amp;'Funnel setup'!$K$7&amp;'Funnel setup'!$K$4,'Funnel Lookup'!I62&gt;29,'Funnel Lookup'!I62&lt;&gt;"-"),'Funnel Lookup'!Q62,#N/A))</f>
        <v>#N/A</v>
      </c>
    </row>
    <row r="63" spans="1:22" x14ac:dyDescent="0.2">
      <c r="A63">
        <v>61</v>
      </c>
      <c r="B63" t="e">
        <f t="shared" ref="B63:K72" ca="1" si="14">VLOOKUP($A63,Funnel_Data,B$1,FALSE)</f>
        <v>#N/A</v>
      </c>
      <c r="C63" t="e">
        <f t="shared" ca="1" si="14"/>
        <v>#N/A</v>
      </c>
      <c r="D63" t="e">
        <f t="shared" ca="1" si="14"/>
        <v>#N/A</v>
      </c>
      <c r="E63" t="e">
        <f t="shared" ca="1" si="14"/>
        <v>#N/A</v>
      </c>
      <c r="F63" t="e">
        <f t="shared" ca="1" si="14"/>
        <v>#N/A</v>
      </c>
      <c r="G63" t="e">
        <f t="shared" ca="1" si="14"/>
        <v>#N/A</v>
      </c>
      <c r="H63" t="e">
        <f t="shared" ca="1" si="14"/>
        <v>#N/A</v>
      </c>
      <c r="I63" t="e">
        <f t="shared" ca="1" si="14"/>
        <v>#N/A</v>
      </c>
      <c r="J63" t="e">
        <f t="shared" ca="1" si="14"/>
        <v>#N/A</v>
      </c>
      <c r="K63" t="e">
        <f t="shared" ca="1" si="14"/>
        <v>#N/A</v>
      </c>
      <c r="L63" t="e">
        <f t="shared" ref="L63:R72" ca="1" si="15">VLOOKUP($A63,Funnel_Data,L$1,FALSE)</f>
        <v>#N/A</v>
      </c>
      <c r="M63" t="e">
        <f t="shared" ca="1" si="15"/>
        <v>#N/A</v>
      </c>
      <c r="N63" t="e">
        <f t="shared" ca="1" si="15"/>
        <v>#N/A</v>
      </c>
      <c r="O63" t="e">
        <f t="shared" ca="1" si="15"/>
        <v>#N/A</v>
      </c>
      <c r="P63" t="e">
        <f t="shared" ca="1" si="15"/>
        <v>#N/A</v>
      </c>
      <c r="Q63" t="e">
        <f t="shared" ca="1" si="15"/>
        <v>#N/A</v>
      </c>
      <c r="R63" t="e">
        <f t="shared" ca="1" si="15"/>
        <v>#N/A</v>
      </c>
      <c r="S63" t="e">
        <f t="shared" ca="1" si="2"/>
        <v>#N/A</v>
      </c>
      <c r="T63" t="e">
        <f t="shared" ca="1" si="3"/>
        <v>#N/A</v>
      </c>
      <c r="U63" t="e">
        <f ca="1">IF(AND($C63='Funnel setup'!$K$3&amp;'Funnel setup'!$K$6&amp;'Funnel setup'!$K$7&amp;'Funnel setup'!$K$4,'Funnel Lookup'!I63="*",'Funnel Lookup'!I63="*"),#N/A,IF(AND($C63='Funnel setup'!$K$3&amp;'Funnel setup'!$K$6&amp;'Funnel setup'!$K$7&amp;'Funnel setup'!$K$4,'Funnel Lookup'!I63&gt;29,'Funnel Lookup'!I63&lt;&gt;"-"),'Funnel Lookup'!I63,#N/A))</f>
        <v>#N/A</v>
      </c>
      <c r="V63" t="e">
        <f ca="1">IF(AND($C63='Funnel setup'!$K$3&amp;'Funnel setup'!$K$6&amp;'Funnel setup'!$K$7&amp;'Funnel setup'!$K$4,'Funnel Lookup'!I63="*",'Funnel Lookup'!I63="*"),#N/A,IF(AND($C63='Funnel setup'!$K$3&amp;'Funnel setup'!$K$6&amp;'Funnel setup'!$K$7&amp;'Funnel setup'!$K$4,'Funnel Lookup'!I63&gt;29,'Funnel Lookup'!I63&lt;&gt;"-"),'Funnel Lookup'!Q63,#N/A))</f>
        <v>#N/A</v>
      </c>
    </row>
    <row r="64" spans="1:22" x14ac:dyDescent="0.2">
      <c r="A64">
        <v>62</v>
      </c>
      <c r="B64" t="e">
        <f t="shared" ca="1" si="14"/>
        <v>#N/A</v>
      </c>
      <c r="C64" t="e">
        <f t="shared" ca="1" si="14"/>
        <v>#N/A</v>
      </c>
      <c r="D64" t="e">
        <f t="shared" ca="1" si="14"/>
        <v>#N/A</v>
      </c>
      <c r="E64" t="e">
        <f t="shared" ca="1" si="14"/>
        <v>#N/A</v>
      </c>
      <c r="F64" t="e">
        <f t="shared" ca="1" si="14"/>
        <v>#N/A</v>
      </c>
      <c r="G64" t="e">
        <f t="shared" ca="1" si="14"/>
        <v>#N/A</v>
      </c>
      <c r="H64" t="e">
        <f t="shared" ca="1" si="14"/>
        <v>#N/A</v>
      </c>
      <c r="I64" t="e">
        <f t="shared" ca="1" si="14"/>
        <v>#N/A</v>
      </c>
      <c r="J64" t="e">
        <f t="shared" ca="1" si="14"/>
        <v>#N/A</v>
      </c>
      <c r="K64" t="e">
        <f t="shared" ca="1" si="14"/>
        <v>#N/A</v>
      </c>
      <c r="L64" t="e">
        <f t="shared" ca="1" si="15"/>
        <v>#N/A</v>
      </c>
      <c r="M64" t="e">
        <f t="shared" ca="1" si="15"/>
        <v>#N/A</v>
      </c>
      <c r="N64" t="e">
        <f t="shared" ca="1" si="15"/>
        <v>#N/A</v>
      </c>
      <c r="O64" t="e">
        <f t="shared" ca="1" si="15"/>
        <v>#N/A</v>
      </c>
      <c r="P64" t="e">
        <f t="shared" ca="1" si="15"/>
        <v>#N/A</v>
      </c>
      <c r="Q64" t="e">
        <f t="shared" ca="1" si="15"/>
        <v>#N/A</v>
      </c>
      <c r="R64" t="e">
        <f t="shared" ca="1" si="15"/>
        <v>#N/A</v>
      </c>
      <c r="S64" t="e">
        <f t="shared" ca="1" si="2"/>
        <v>#N/A</v>
      </c>
      <c r="T64" t="e">
        <f t="shared" ca="1" si="3"/>
        <v>#N/A</v>
      </c>
      <c r="U64" t="e">
        <f ca="1">IF(AND($C64='Funnel setup'!$K$3&amp;'Funnel setup'!$K$6&amp;'Funnel setup'!$K$7&amp;'Funnel setup'!$K$4,'Funnel Lookup'!I64="*",'Funnel Lookup'!I64="*"),#N/A,IF(AND($C64='Funnel setup'!$K$3&amp;'Funnel setup'!$K$6&amp;'Funnel setup'!$K$7&amp;'Funnel setup'!$K$4,'Funnel Lookup'!I64&gt;29,'Funnel Lookup'!I64&lt;&gt;"-"),'Funnel Lookup'!I64,#N/A))</f>
        <v>#N/A</v>
      </c>
      <c r="V64" t="e">
        <f ca="1">IF(AND($C64='Funnel setup'!$K$3&amp;'Funnel setup'!$K$6&amp;'Funnel setup'!$K$7&amp;'Funnel setup'!$K$4,'Funnel Lookup'!I64="*",'Funnel Lookup'!I64="*"),#N/A,IF(AND($C64='Funnel setup'!$K$3&amp;'Funnel setup'!$K$6&amp;'Funnel setup'!$K$7&amp;'Funnel setup'!$K$4,'Funnel Lookup'!I64&gt;29,'Funnel Lookup'!I64&lt;&gt;"-"),'Funnel Lookup'!Q64,#N/A))</f>
        <v>#N/A</v>
      </c>
    </row>
    <row r="65" spans="1:22" x14ac:dyDescent="0.2">
      <c r="A65">
        <v>63</v>
      </c>
      <c r="B65" t="e">
        <f t="shared" ca="1" si="14"/>
        <v>#N/A</v>
      </c>
      <c r="C65" t="e">
        <f t="shared" ca="1" si="14"/>
        <v>#N/A</v>
      </c>
      <c r="D65" t="e">
        <f t="shared" ca="1" si="14"/>
        <v>#N/A</v>
      </c>
      <c r="E65" t="e">
        <f t="shared" ca="1" si="14"/>
        <v>#N/A</v>
      </c>
      <c r="F65" t="e">
        <f t="shared" ca="1" si="14"/>
        <v>#N/A</v>
      </c>
      <c r="G65" t="e">
        <f t="shared" ca="1" si="14"/>
        <v>#N/A</v>
      </c>
      <c r="H65" t="e">
        <f t="shared" ca="1" si="14"/>
        <v>#N/A</v>
      </c>
      <c r="I65" t="e">
        <f t="shared" ca="1" si="14"/>
        <v>#N/A</v>
      </c>
      <c r="J65" t="e">
        <f t="shared" ca="1" si="14"/>
        <v>#N/A</v>
      </c>
      <c r="K65" t="e">
        <f t="shared" ca="1" si="14"/>
        <v>#N/A</v>
      </c>
      <c r="L65" t="e">
        <f t="shared" ca="1" si="15"/>
        <v>#N/A</v>
      </c>
      <c r="M65" t="e">
        <f t="shared" ca="1" si="15"/>
        <v>#N/A</v>
      </c>
      <c r="N65" t="e">
        <f t="shared" ca="1" si="15"/>
        <v>#N/A</v>
      </c>
      <c r="O65" t="e">
        <f t="shared" ca="1" si="15"/>
        <v>#N/A</v>
      </c>
      <c r="P65" t="e">
        <f t="shared" ca="1" si="15"/>
        <v>#N/A</v>
      </c>
      <c r="Q65" t="e">
        <f t="shared" ca="1" si="15"/>
        <v>#N/A</v>
      </c>
      <c r="R65" t="e">
        <f t="shared" ca="1" si="15"/>
        <v>#N/A</v>
      </c>
      <c r="S65" t="e">
        <f t="shared" ca="1" si="2"/>
        <v>#N/A</v>
      </c>
      <c r="T65" t="e">
        <f t="shared" ca="1" si="3"/>
        <v>#N/A</v>
      </c>
      <c r="U65" t="e">
        <f ca="1">IF(AND($C65='Funnel setup'!$K$3&amp;'Funnel setup'!$K$6&amp;'Funnel setup'!$K$7&amp;'Funnel setup'!$K$4,'Funnel Lookup'!I65="*",'Funnel Lookup'!I65="*"),#N/A,IF(AND($C65='Funnel setup'!$K$3&amp;'Funnel setup'!$K$6&amp;'Funnel setup'!$K$7&amp;'Funnel setup'!$K$4,'Funnel Lookup'!I65&gt;29,'Funnel Lookup'!I65&lt;&gt;"-"),'Funnel Lookup'!I65,#N/A))</f>
        <v>#N/A</v>
      </c>
      <c r="V65" t="e">
        <f ca="1">IF(AND($C65='Funnel setup'!$K$3&amp;'Funnel setup'!$K$6&amp;'Funnel setup'!$K$7&amp;'Funnel setup'!$K$4,'Funnel Lookup'!I65="*",'Funnel Lookup'!I65="*"),#N/A,IF(AND($C65='Funnel setup'!$K$3&amp;'Funnel setup'!$K$6&amp;'Funnel setup'!$K$7&amp;'Funnel setup'!$K$4,'Funnel Lookup'!I65&gt;29,'Funnel Lookup'!I65&lt;&gt;"-"),'Funnel Lookup'!Q65,#N/A))</f>
        <v>#N/A</v>
      </c>
    </row>
    <row r="66" spans="1:22" x14ac:dyDescent="0.2">
      <c r="A66">
        <v>64</v>
      </c>
      <c r="B66" t="e">
        <f t="shared" ca="1" si="14"/>
        <v>#N/A</v>
      </c>
      <c r="C66" t="e">
        <f t="shared" ca="1" si="14"/>
        <v>#N/A</v>
      </c>
      <c r="D66" t="e">
        <f t="shared" ca="1" si="14"/>
        <v>#N/A</v>
      </c>
      <c r="E66" t="e">
        <f t="shared" ca="1" si="14"/>
        <v>#N/A</v>
      </c>
      <c r="F66" t="e">
        <f t="shared" ca="1" si="14"/>
        <v>#N/A</v>
      </c>
      <c r="G66" t="e">
        <f t="shared" ca="1" si="14"/>
        <v>#N/A</v>
      </c>
      <c r="H66" t="e">
        <f t="shared" ca="1" si="14"/>
        <v>#N/A</v>
      </c>
      <c r="I66" t="e">
        <f t="shared" ca="1" si="14"/>
        <v>#N/A</v>
      </c>
      <c r="J66" t="e">
        <f t="shared" ca="1" si="14"/>
        <v>#N/A</v>
      </c>
      <c r="K66" t="e">
        <f t="shared" ca="1" si="14"/>
        <v>#N/A</v>
      </c>
      <c r="L66" t="e">
        <f t="shared" ca="1" si="15"/>
        <v>#N/A</v>
      </c>
      <c r="M66" t="e">
        <f t="shared" ca="1" si="15"/>
        <v>#N/A</v>
      </c>
      <c r="N66" t="e">
        <f t="shared" ca="1" si="15"/>
        <v>#N/A</v>
      </c>
      <c r="O66" t="e">
        <f t="shared" ca="1" si="15"/>
        <v>#N/A</v>
      </c>
      <c r="P66" t="e">
        <f t="shared" ca="1" si="15"/>
        <v>#N/A</v>
      </c>
      <c r="Q66" t="e">
        <f t="shared" ca="1" si="15"/>
        <v>#N/A</v>
      </c>
      <c r="R66" t="e">
        <f t="shared" ca="1" si="15"/>
        <v>#N/A</v>
      </c>
      <c r="S66" t="e">
        <f t="shared" ca="1" si="2"/>
        <v>#N/A</v>
      </c>
      <c r="T66" t="e">
        <f t="shared" ca="1" si="3"/>
        <v>#N/A</v>
      </c>
      <c r="U66" t="e">
        <f ca="1">IF(AND($C66='Funnel setup'!$K$3&amp;'Funnel setup'!$K$6&amp;'Funnel setup'!$K$7&amp;'Funnel setup'!$K$4,'Funnel Lookup'!I66="*",'Funnel Lookup'!I66="*"),#N/A,IF(AND($C66='Funnel setup'!$K$3&amp;'Funnel setup'!$K$6&amp;'Funnel setup'!$K$7&amp;'Funnel setup'!$K$4,'Funnel Lookup'!I66&gt;29,'Funnel Lookup'!I66&lt;&gt;"-"),'Funnel Lookup'!I66,#N/A))</f>
        <v>#N/A</v>
      </c>
      <c r="V66" t="e">
        <f ca="1">IF(AND($C66='Funnel setup'!$K$3&amp;'Funnel setup'!$K$6&amp;'Funnel setup'!$K$7&amp;'Funnel setup'!$K$4,'Funnel Lookup'!I66="*",'Funnel Lookup'!I66="*"),#N/A,IF(AND($C66='Funnel setup'!$K$3&amp;'Funnel setup'!$K$6&amp;'Funnel setup'!$K$7&amp;'Funnel setup'!$K$4,'Funnel Lookup'!I66&gt;29,'Funnel Lookup'!I66&lt;&gt;"-"),'Funnel Lookup'!Q66,#N/A))</f>
        <v>#N/A</v>
      </c>
    </row>
    <row r="67" spans="1:22" x14ac:dyDescent="0.2">
      <c r="A67">
        <v>65</v>
      </c>
      <c r="B67" t="e">
        <f t="shared" ca="1" si="14"/>
        <v>#N/A</v>
      </c>
      <c r="C67" t="e">
        <f t="shared" ca="1" si="14"/>
        <v>#N/A</v>
      </c>
      <c r="D67" t="e">
        <f t="shared" ca="1" si="14"/>
        <v>#N/A</v>
      </c>
      <c r="E67" t="e">
        <f t="shared" ca="1" si="14"/>
        <v>#N/A</v>
      </c>
      <c r="F67" t="e">
        <f t="shared" ca="1" si="14"/>
        <v>#N/A</v>
      </c>
      <c r="G67" t="e">
        <f t="shared" ca="1" si="14"/>
        <v>#N/A</v>
      </c>
      <c r="H67" t="e">
        <f t="shared" ca="1" si="14"/>
        <v>#N/A</v>
      </c>
      <c r="I67" t="e">
        <f t="shared" ca="1" si="14"/>
        <v>#N/A</v>
      </c>
      <c r="J67" t="e">
        <f t="shared" ca="1" si="14"/>
        <v>#N/A</v>
      </c>
      <c r="K67" t="e">
        <f t="shared" ca="1" si="14"/>
        <v>#N/A</v>
      </c>
      <c r="L67" t="e">
        <f t="shared" ca="1" si="15"/>
        <v>#N/A</v>
      </c>
      <c r="M67" t="e">
        <f t="shared" ca="1" si="15"/>
        <v>#N/A</v>
      </c>
      <c r="N67" t="e">
        <f t="shared" ca="1" si="15"/>
        <v>#N/A</v>
      </c>
      <c r="O67" t="e">
        <f t="shared" ca="1" si="15"/>
        <v>#N/A</v>
      </c>
      <c r="P67" t="e">
        <f t="shared" ca="1" si="15"/>
        <v>#N/A</v>
      </c>
      <c r="Q67" t="e">
        <f t="shared" ca="1" si="15"/>
        <v>#N/A</v>
      </c>
      <c r="R67" t="e">
        <f t="shared" ca="1" si="15"/>
        <v>#N/A</v>
      </c>
      <c r="S67" t="e">
        <f t="shared" ref="S67:S130" ca="1" si="16">IF($Q67="*",#N/A,IF($Q67="-",#N/A,I67))</f>
        <v>#N/A</v>
      </c>
      <c r="T67" t="e">
        <f t="shared" ref="T67:T130" ca="1" si="17">IF($Q67="*",#N/A,IF($Q67="-",#N/A,Q67))</f>
        <v>#N/A</v>
      </c>
      <c r="U67" t="e">
        <f ca="1">IF(AND($C67='Funnel setup'!$K$3&amp;'Funnel setup'!$K$6&amp;'Funnel setup'!$K$7&amp;'Funnel setup'!$K$4,'Funnel Lookup'!I67="*",'Funnel Lookup'!I67="*"),#N/A,IF(AND($C67='Funnel setup'!$K$3&amp;'Funnel setup'!$K$6&amp;'Funnel setup'!$K$7&amp;'Funnel setup'!$K$4,'Funnel Lookup'!I67&gt;29,'Funnel Lookup'!I67&lt;&gt;"-"),'Funnel Lookup'!I67,#N/A))</f>
        <v>#N/A</v>
      </c>
      <c r="V67" t="e">
        <f ca="1">IF(AND($C67='Funnel setup'!$K$3&amp;'Funnel setup'!$K$6&amp;'Funnel setup'!$K$7&amp;'Funnel setup'!$K$4,'Funnel Lookup'!I67="*",'Funnel Lookup'!I67="*"),#N/A,IF(AND($C67='Funnel setup'!$K$3&amp;'Funnel setup'!$K$6&amp;'Funnel setup'!$K$7&amp;'Funnel setup'!$K$4,'Funnel Lookup'!I67&gt;29,'Funnel Lookup'!I67&lt;&gt;"-"),'Funnel Lookup'!Q67,#N/A))</f>
        <v>#N/A</v>
      </c>
    </row>
    <row r="68" spans="1:22" x14ac:dyDescent="0.2">
      <c r="A68">
        <v>66</v>
      </c>
      <c r="B68" t="e">
        <f t="shared" ca="1" si="14"/>
        <v>#N/A</v>
      </c>
      <c r="C68" t="e">
        <f t="shared" ca="1" si="14"/>
        <v>#N/A</v>
      </c>
      <c r="D68" t="e">
        <f t="shared" ca="1" si="14"/>
        <v>#N/A</v>
      </c>
      <c r="E68" t="e">
        <f t="shared" ca="1" si="14"/>
        <v>#N/A</v>
      </c>
      <c r="F68" t="e">
        <f t="shared" ca="1" si="14"/>
        <v>#N/A</v>
      </c>
      <c r="G68" t="e">
        <f t="shared" ca="1" si="14"/>
        <v>#N/A</v>
      </c>
      <c r="H68" t="e">
        <f t="shared" ca="1" si="14"/>
        <v>#N/A</v>
      </c>
      <c r="I68" t="e">
        <f t="shared" ca="1" si="14"/>
        <v>#N/A</v>
      </c>
      <c r="J68" t="e">
        <f t="shared" ca="1" si="14"/>
        <v>#N/A</v>
      </c>
      <c r="K68" t="e">
        <f t="shared" ca="1" si="14"/>
        <v>#N/A</v>
      </c>
      <c r="L68" t="e">
        <f t="shared" ca="1" si="15"/>
        <v>#N/A</v>
      </c>
      <c r="M68" t="e">
        <f t="shared" ca="1" si="15"/>
        <v>#N/A</v>
      </c>
      <c r="N68" t="e">
        <f t="shared" ca="1" si="15"/>
        <v>#N/A</v>
      </c>
      <c r="O68" t="e">
        <f t="shared" ca="1" si="15"/>
        <v>#N/A</v>
      </c>
      <c r="P68" t="e">
        <f t="shared" ca="1" si="15"/>
        <v>#N/A</v>
      </c>
      <c r="Q68" t="e">
        <f t="shared" ca="1" si="15"/>
        <v>#N/A</v>
      </c>
      <c r="R68" t="e">
        <f t="shared" ca="1" si="15"/>
        <v>#N/A</v>
      </c>
      <c r="S68" t="e">
        <f t="shared" ca="1" si="16"/>
        <v>#N/A</v>
      </c>
      <c r="T68" t="e">
        <f t="shared" ca="1" si="17"/>
        <v>#N/A</v>
      </c>
      <c r="U68" t="e">
        <f ca="1">IF(AND($C68='Funnel setup'!$K$3&amp;'Funnel setup'!$K$6&amp;'Funnel setup'!$K$7&amp;'Funnel setup'!$K$4,'Funnel Lookup'!I68="*",'Funnel Lookup'!I68="*"),#N/A,IF(AND($C68='Funnel setup'!$K$3&amp;'Funnel setup'!$K$6&amp;'Funnel setup'!$K$7&amp;'Funnel setup'!$K$4,'Funnel Lookup'!I68&gt;29,'Funnel Lookup'!I68&lt;&gt;"-"),'Funnel Lookup'!I68,#N/A))</f>
        <v>#N/A</v>
      </c>
      <c r="V68" t="e">
        <f ca="1">IF(AND($C68='Funnel setup'!$K$3&amp;'Funnel setup'!$K$6&amp;'Funnel setup'!$K$7&amp;'Funnel setup'!$K$4,'Funnel Lookup'!I68="*",'Funnel Lookup'!I68="*"),#N/A,IF(AND($C68='Funnel setup'!$K$3&amp;'Funnel setup'!$K$6&amp;'Funnel setup'!$K$7&amp;'Funnel setup'!$K$4,'Funnel Lookup'!I68&gt;29,'Funnel Lookup'!I68&lt;&gt;"-"),'Funnel Lookup'!Q68,#N/A))</f>
        <v>#N/A</v>
      </c>
    </row>
    <row r="69" spans="1:22" x14ac:dyDescent="0.2">
      <c r="A69">
        <v>67</v>
      </c>
      <c r="B69" t="e">
        <f t="shared" ca="1" si="14"/>
        <v>#N/A</v>
      </c>
      <c r="C69" t="e">
        <f t="shared" ca="1" si="14"/>
        <v>#N/A</v>
      </c>
      <c r="D69" t="e">
        <f t="shared" ca="1" si="14"/>
        <v>#N/A</v>
      </c>
      <c r="E69" t="e">
        <f t="shared" ca="1" si="14"/>
        <v>#N/A</v>
      </c>
      <c r="F69" t="e">
        <f t="shared" ca="1" si="14"/>
        <v>#N/A</v>
      </c>
      <c r="G69" t="e">
        <f t="shared" ca="1" si="14"/>
        <v>#N/A</v>
      </c>
      <c r="H69" t="e">
        <f t="shared" ca="1" si="14"/>
        <v>#N/A</v>
      </c>
      <c r="I69" t="e">
        <f t="shared" ca="1" si="14"/>
        <v>#N/A</v>
      </c>
      <c r="J69" t="e">
        <f t="shared" ca="1" si="14"/>
        <v>#N/A</v>
      </c>
      <c r="K69" t="e">
        <f t="shared" ca="1" si="14"/>
        <v>#N/A</v>
      </c>
      <c r="L69" t="e">
        <f t="shared" ca="1" si="15"/>
        <v>#N/A</v>
      </c>
      <c r="M69" t="e">
        <f t="shared" ca="1" si="15"/>
        <v>#N/A</v>
      </c>
      <c r="N69" t="e">
        <f t="shared" ca="1" si="15"/>
        <v>#N/A</v>
      </c>
      <c r="O69" t="e">
        <f t="shared" ca="1" si="15"/>
        <v>#N/A</v>
      </c>
      <c r="P69" t="e">
        <f t="shared" ca="1" si="15"/>
        <v>#N/A</v>
      </c>
      <c r="Q69" t="e">
        <f t="shared" ca="1" si="15"/>
        <v>#N/A</v>
      </c>
      <c r="R69" t="e">
        <f t="shared" ca="1" si="15"/>
        <v>#N/A</v>
      </c>
      <c r="S69" t="e">
        <f t="shared" ca="1" si="16"/>
        <v>#N/A</v>
      </c>
      <c r="T69" t="e">
        <f t="shared" ca="1" si="17"/>
        <v>#N/A</v>
      </c>
      <c r="U69" t="e">
        <f ca="1">IF(AND($C69='Funnel setup'!$K$3&amp;'Funnel setup'!$K$6&amp;'Funnel setup'!$K$7&amp;'Funnel setup'!$K$4,'Funnel Lookup'!I69="*",'Funnel Lookup'!I69="*"),#N/A,IF(AND($C69='Funnel setup'!$K$3&amp;'Funnel setup'!$K$6&amp;'Funnel setup'!$K$7&amp;'Funnel setup'!$K$4,'Funnel Lookup'!I69&gt;29,'Funnel Lookup'!I69&lt;&gt;"-"),'Funnel Lookup'!I69,#N/A))</f>
        <v>#N/A</v>
      </c>
      <c r="V69" t="e">
        <f ca="1">IF(AND($C69='Funnel setup'!$K$3&amp;'Funnel setup'!$K$6&amp;'Funnel setup'!$K$7&amp;'Funnel setup'!$K$4,'Funnel Lookup'!I69="*",'Funnel Lookup'!I69="*"),#N/A,IF(AND($C69='Funnel setup'!$K$3&amp;'Funnel setup'!$K$6&amp;'Funnel setup'!$K$7&amp;'Funnel setup'!$K$4,'Funnel Lookup'!I69&gt;29,'Funnel Lookup'!I69&lt;&gt;"-"),'Funnel Lookup'!Q69,#N/A))</f>
        <v>#N/A</v>
      </c>
    </row>
    <row r="70" spans="1:22" x14ac:dyDescent="0.2">
      <c r="A70">
        <v>68</v>
      </c>
      <c r="B70" t="e">
        <f t="shared" ca="1" si="14"/>
        <v>#N/A</v>
      </c>
      <c r="C70" t="e">
        <f t="shared" ca="1" si="14"/>
        <v>#N/A</v>
      </c>
      <c r="D70" t="e">
        <f t="shared" ca="1" si="14"/>
        <v>#N/A</v>
      </c>
      <c r="E70" t="e">
        <f t="shared" ca="1" si="14"/>
        <v>#N/A</v>
      </c>
      <c r="F70" t="e">
        <f t="shared" ca="1" si="14"/>
        <v>#N/A</v>
      </c>
      <c r="G70" t="e">
        <f t="shared" ca="1" si="14"/>
        <v>#N/A</v>
      </c>
      <c r="H70" t="e">
        <f t="shared" ca="1" si="14"/>
        <v>#N/A</v>
      </c>
      <c r="I70" t="e">
        <f t="shared" ca="1" si="14"/>
        <v>#N/A</v>
      </c>
      <c r="J70" t="e">
        <f t="shared" ca="1" si="14"/>
        <v>#N/A</v>
      </c>
      <c r="K70" t="e">
        <f t="shared" ca="1" si="14"/>
        <v>#N/A</v>
      </c>
      <c r="L70" t="e">
        <f t="shared" ca="1" si="15"/>
        <v>#N/A</v>
      </c>
      <c r="M70" t="e">
        <f t="shared" ca="1" si="15"/>
        <v>#N/A</v>
      </c>
      <c r="N70" t="e">
        <f t="shared" ca="1" si="15"/>
        <v>#N/A</v>
      </c>
      <c r="O70" t="e">
        <f t="shared" ca="1" si="15"/>
        <v>#N/A</v>
      </c>
      <c r="P70" t="e">
        <f t="shared" ca="1" si="15"/>
        <v>#N/A</v>
      </c>
      <c r="Q70" t="e">
        <f t="shared" ca="1" si="15"/>
        <v>#N/A</v>
      </c>
      <c r="R70" t="e">
        <f t="shared" ca="1" si="15"/>
        <v>#N/A</v>
      </c>
      <c r="S70" t="e">
        <f t="shared" ca="1" si="16"/>
        <v>#N/A</v>
      </c>
      <c r="T70" t="e">
        <f t="shared" ca="1" si="17"/>
        <v>#N/A</v>
      </c>
      <c r="U70" t="e">
        <f ca="1">IF(AND($C70='Funnel setup'!$K$3&amp;'Funnel setup'!$K$6&amp;'Funnel setup'!$K$7&amp;'Funnel setup'!$K$4,'Funnel Lookup'!I70="*",'Funnel Lookup'!I70="*"),#N/A,IF(AND($C70='Funnel setup'!$K$3&amp;'Funnel setup'!$K$6&amp;'Funnel setup'!$K$7&amp;'Funnel setup'!$K$4,'Funnel Lookup'!I70&gt;29,'Funnel Lookup'!I70&lt;&gt;"-"),'Funnel Lookup'!I70,#N/A))</f>
        <v>#N/A</v>
      </c>
      <c r="V70" t="e">
        <f ca="1">IF(AND($C70='Funnel setup'!$K$3&amp;'Funnel setup'!$K$6&amp;'Funnel setup'!$K$7&amp;'Funnel setup'!$K$4,'Funnel Lookup'!I70="*",'Funnel Lookup'!I70="*"),#N/A,IF(AND($C70='Funnel setup'!$K$3&amp;'Funnel setup'!$K$6&amp;'Funnel setup'!$K$7&amp;'Funnel setup'!$K$4,'Funnel Lookup'!I70&gt;29,'Funnel Lookup'!I70&lt;&gt;"-"),'Funnel Lookup'!Q70,#N/A))</f>
        <v>#N/A</v>
      </c>
    </row>
    <row r="71" spans="1:22" x14ac:dyDescent="0.2">
      <c r="A71">
        <v>69</v>
      </c>
      <c r="B71" t="e">
        <f t="shared" ca="1" si="14"/>
        <v>#N/A</v>
      </c>
      <c r="C71" t="e">
        <f t="shared" ca="1" si="14"/>
        <v>#N/A</v>
      </c>
      <c r="D71" t="e">
        <f t="shared" ca="1" si="14"/>
        <v>#N/A</v>
      </c>
      <c r="E71" t="e">
        <f t="shared" ca="1" si="14"/>
        <v>#N/A</v>
      </c>
      <c r="F71" t="e">
        <f t="shared" ca="1" si="14"/>
        <v>#N/A</v>
      </c>
      <c r="G71" t="e">
        <f t="shared" ca="1" si="14"/>
        <v>#N/A</v>
      </c>
      <c r="H71" t="e">
        <f t="shared" ca="1" si="14"/>
        <v>#N/A</v>
      </c>
      <c r="I71" t="e">
        <f t="shared" ca="1" si="14"/>
        <v>#N/A</v>
      </c>
      <c r="J71" t="e">
        <f t="shared" ca="1" si="14"/>
        <v>#N/A</v>
      </c>
      <c r="K71" t="e">
        <f t="shared" ca="1" si="14"/>
        <v>#N/A</v>
      </c>
      <c r="L71" t="e">
        <f t="shared" ca="1" si="15"/>
        <v>#N/A</v>
      </c>
      <c r="M71" t="e">
        <f t="shared" ca="1" si="15"/>
        <v>#N/A</v>
      </c>
      <c r="N71" t="e">
        <f t="shared" ca="1" si="15"/>
        <v>#N/A</v>
      </c>
      <c r="O71" t="e">
        <f t="shared" ca="1" si="15"/>
        <v>#N/A</v>
      </c>
      <c r="P71" t="e">
        <f t="shared" ca="1" si="15"/>
        <v>#N/A</v>
      </c>
      <c r="Q71" t="e">
        <f t="shared" ca="1" si="15"/>
        <v>#N/A</v>
      </c>
      <c r="R71" t="e">
        <f t="shared" ca="1" si="15"/>
        <v>#N/A</v>
      </c>
      <c r="S71" t="e">
        <f t="shared" ca="1" si="16"/>
        <v>#N/A</v>
      </c>
      <c r="T71" t="e">
        <f t="shared" ca="1" si="17"/>
        <v>#N/A</v>
      </c>
      <c r="U71" t="e">
        <f ca="1">IF(AND($C71='Funnel setup'!$K$3&amp;'Funnel setup'!$K$6&amp;'Funnel setup'!$K$7&amp;'Funnel setup'!$K$4,'Funnel Lookup'!I71="*",'Funnel Lookup'!I71="*"),#N/A,IF(AND($C71='Funnel setup'!$K$3&amp;'Funnel setup'!$K$6&amp;'Funnel setup'!$K$7&amp;'Funnel setup'!$K$4,'Funnel Lookup'!I71&gt;29,'Funnel Lookup'!I71&lt;&gt;"-"),'Funnel Lookup'!I71,#N/A))</f>
        <v>#N/A</v>
      </c>
      <c r="V71" t="e">
        <f ca="1">IF(AND($C71='Funnel setup'!$K$3&amp;'Funnel setup'!$K$6&amp;'Funnel setup'!$K$7&amp;'Funnel setup'!$K$4,'Funnel Lookup'!I71="*",'Funnel Lookup'!I71="*"),#N/A,IF(AND($C71='Funnel setup'!$K$3&amp;'Funnel setup'!$K$6&amp;'Funnel setup'!$K$7&amp;'Funnel setup'!$K$4,'Funnel Lookup'!I71&gt;29,'Funnel Lookup'!I71&lt;&gt;"-"),'Funnel Lookup'!Q71,#N/A))</f>
        <v>#N/A</v>
      </c>
    </row>
    <row r="72" spans="1:22" x14ac:dyDescent="0.2">
      <c r="A72">
        <v>70</v>
      </c>
      <c r="B72" t="e">
        <f t="shared" ca="1" si="14"/>
        <v>#N/A</v>
      </c>
      <c r="C72" t="e">
        <f t="shared" ca="1" si="14"/>
        <v>#N/A</v>
      </c>
      <c r="D72" t="e">
        <f t="shared" ca="1" si="14"/>
        <v>#N/A</v>
      </c>
      <c r="E72" t="e">
        <f t="shared" ca="1" si="14"/>
        <v>#N/A</v>
      </c>
      <c r="F72" t="e">
        <f t="shared" ca="1" si="14"/>
        <v>#N/A</v>
      </c>
      <c r="G72" t="e">
        <f t="shared" ca="1" si="14"/>
        <v>#N/A</v>
      </c>
      <c r="H72" t="e">
        <f t="shared" ca="1" si="14"/>
        <v>#N/A</v>
      </c>
      <c r="I72" t="e">
        <f t="shared" ca="1" si="14"/>
        <v>#N/A</v>
      </c>
      <c r="J72" t="e">
        <f t="shared" ca="1" si="14"/>
        <v>#N/A</v>
      </c>
      <c r="K72" t="e">
        <f t="shared" ca="1" si="14"/>
        <v>#N/A</v>
      </c>
      <c r="L72" t="e">
        <f t="shared" ca="1" si="15"/>
        <v>#N/A</v>
      </c>
      <c r="M72" t="e">
        <f t="shared" ca="1" si="15"/>
        <v>#N/A</v>
      </c>
      <c r="N72" t="e">
        <f t="shared" ca="1" si="15"/>
        <v>#N/A</v>
      </c>
      <c r="O72" t="e">
        <f t="shared" ca="1" si="15"/>
        <v>#N/A</v>
      </c>
      <c r="P72" t="e">
        <f t="shared" ca="1" si="15"/>
        <v>#N/A</v>
      </c>
      <c r="Q72" t="e">
        <f t="shared" ca="1" si="15"/>
        <v>#N/A</v>
      </c>
      <c r="R72" t="e">
        <f t="shared" ca="1" si="15"/>
        <v>#N/A</v>
      </c>
      <c r="S72" t="e">
        <f t="shared" ca="1" si="16"/>
        <v>#N/A</v>
      </c>
      <c r="T72" t="e">
        <f t="shared" ca="1" si="17"/>
        <v>#N/A</v>
      </c>
      <c r="U72" t="e">
        <f ca="1">IF(AND($C72='Funnel setup'!$K$3&amp;'Funnel setup'!$K$6&amp;'Funnel setup'!$K$7&amp;'Funnel setup'!$K$4,'Funnel Lookup'!I72="*",'Funnel Lookup'!I72="*"),#N/A,IF(AND($C72='Funnel setup'!$K$3&amp;'Funnel setup'!$K$6&amp;'Funnel setup'!$K$7&amp;'Funnel setup'!$K$4,'Funnel Lookup'!I72&gt;29,'Funnel Lookup'!I72&lt;&gt;"-"),'Funnel Lookup'!I72,#N/A))</f>
        <v>#N/A</v>
      </c>
      <c r="V72" t="e">
        <f ca="1">IF(AND($C72='Funnel setup'!$K$3&amp;'Funnel setup'!$K$6&amp;'Funnel setup'!$K$7&amp;'Funnel setup'!$K$4,'Funnel Lookup'!I72="*",'Funnel Lookup'!I72="*"),#N/A,IF(AND($C72='Funnel setup'!$K$3&amp;'Funnel setup'!$K$6&amp;'Funnel setup'!$K$7&amp;'Funnel setup'!$K$4,'Funnel Lookup'!I72&gt;29,'Funnel Lookup'!I72&lt;&gt;"-"),'Funnel Lookup'!Q72,#N/A))</f>
        <v>#N/A</v>
      </c>
    </row>
    <row r="73" spans="1:22" x14ac:dyDescent="0.2">
      <c r="A73">
        <v>71</v>
      </c>
      <c r="B73" t="e">
        <f t="shared" ref="B73:K82" ca="1" si="18">VLOOKUP($A73,Funnel_Data,B$1,FALSE)</f>
        <v>#N/A</v>
      </c>
      <c r="C73" t="e">
        <f t="shared" ca="1" si="18"/>
        <v>#N/A</v>
      </c>
      <c r="D73" t="e">
        <f t="shared" ca="1" si="18"/>
        <v>#N/A</v>
      </c>
      <c r="E73" t="e">
        <f t="shared" ca="1" si="18"/>
        <v>#N/A</v>
      </c>
      <c r="F73" t="e">
        <f t="shared" ca="1" si="18"/>
        <v>#N/A</v>
      </c>
      <c r="G73" t="e">
        <f t="shared" ca="1" si="18"/>
        <v>#N/A</v>
      </c>
      <c r="H73" t="e">
        <f t="shared" ca="1" si="18"/>
        <v>#N/A</v>
      </c>
      <c r="I73" t="e">
        <f t="shared" ca="1" si="18"/>
        <v>#N/A</v>
      </c>
      <c r="J73" t="e">
        <f t="shared" ca="1" si="18"/>
        <v>#N/A</v>
      </c>
      <c r="K73" t="e">
        <f t="shared" ca="1" si="18"/>
        <v>#N/A</v>
      </c>
      <c r="L73" t="e">
        <f t="shared" ref="L73:R82" ca="1" si="19">VLOOKUP($A73,Funnel_Data,L$1,FALSE)</f>
        <v>#N/A</v>
      </c>
      <c r="M73" t="e">
        <f t="shared" ca="1" si="19"/>
        <v>#N/A</v>
      </c>
      <c r="N73" t="e">
        <f t="shared" ca="1" si="19"/>
        <v>#N/A</v>
      </c>
      <c r="O73" t="e">
        <f t="shared" ca="1" si="19"/>
        <v>#N/A</v>
      </c>
      <c r="P73" t="e">
        <f t="shared" ca="1" si="19"/>
        <v>#N/A</v>
      </c>
      <c r="Q73" t="e">
        <f t="shared" ca="1" si="19"/>
        <v>#N/A</v>
      </c>
      <c r="R73" t="e">
        <f t="shared" ca="1" si="19"/>
        <v>#N/A</v>
      </c>
      <c r="S73" t="e">
        <f t="shared" ca="1" si="16"/>
        <v>#N/A</v>
      </c>
      <c r="T73" t="e">
        <f t="shared" ca="1" si="17"/>
        <v>#N/A</v>
      </c>
      <c r="U73" t="e">
        <f ca="1">IF(AND($C73='Funnel setup'!$K$3&amp;'Funnel setup'!$K$6&amp;'Funnel setup'!$K$7&amp;'Funnel setup'!$K$4,'Funnel Lookup'!I73="*",'Funnel Lookup'!I73="*"),#N/A,IF(AND($C73='Funnel setup'!$K$3&amp;'Funnel setup'!$K$6&amp;'Funnel setup'!$K$7&amp;'Funnel setup'!$K$4,'Funnel Lookup'!I73&gt;29,'Funnel Lookup'!I73&lt;&gt;"-"),'Funnel Lookup'!I73,#N/A))</f>
        <v>#N/A</v>
      </c>
      <c r="V73" t="e">
        <f ca="1">IF(AND($C73='Funnel setup'!$K$3&amp;'Funnel setup'!$K$6&amp;'Funnel setup'!$K$7&amp;'Funnel setup'!$K$4,'Funnel Lookup'!I73="*",'Funnel Lookup'!I73="*"),#N/A,IF(AND($C73='Funnel setup'!$K$3&amp;'Funnel setup'!$K$6&amp;'Funnel setup'!$K$7&amp;'Funnel setup'!$K$4,'Funnel Lookup'!I73&gt;29,'Funnel Lookup'!I73&lt;&gt;"-"),'Funnel Lookup'!Q73,#N/A))</f>
        <v>#N/A</v>
      </c>
    </row>
    <row r="74" spans="1:22" x14ac:dyDescent="0.2">
      <c r="A74">
        <v>72</v>
      </c>
      <c r="B74" t="e">
        <f t="shared" ca="1" si="18"/>
        <v>#N/A</v>
      </c>
      <c r="C74" t="e">
        <f t="shared" ca="1" si="18"/>
        <v>#N/A</v>
      </c>
      <c r="D74" t="e">
        <f t="shared" ca="1" si="18"/>
        <v>#N/A</v>
      </c>
      <c r="E74" t="e">
        <f t="shared" ca="1" si="18"/>
        <v>#N/A</v>
      </c>
      <c r="F74" t="e">
        <f t="shared" ca="1" si="18"/>
        <v>#N/A</v>
      </c>
      <c r="G74" t="e">
        <f t="shared" ca="1" si="18"/>
        <v>#N/A</v>
      </c>
      <c r="H74" t="e">
        <f t="shared" ca="1" si="18"/>
        <v>#N/A</v>
      </c>
      <c r="I74" t="e">
        <f t="shared" ca="1" si="18"/>
        <v>#N/A</v>
      </c>
      <c r="J74" t="e">
        <f t="shared" ca="1" si="18"/>
        <v>#N/A</v>
      </c>
      <c r="K74" t="e">
        <f t="shared" ca="1" si="18"/>
        <v>#N/A</v>
      </c>
      <c r="L74" t="e">
        <f t="shared" ca="1" si="19"/>
        <v>#N/A</v>
      </c>
      <c r="M74" t="e">
        <f t="shared" ca="1" si="19"/>
        <v>#N/A</v>
      </c>
      <c r="N74" t="e">
        <f t="shared" ca="1" si="19"/>
        <v>#N/A</v>
      </c>
      <c r="O74" t="e">
        <f t="shared" ca="1" si="19"/>
        <v>#N/A</v>
      </c>
      <c r="P74" t="e">
        <f t="shared" ca="1" si="19"/>
        <v>#N/A</v>
      </c>
      <c r="Q74" t="e">
        <f t="shared" ca="1" si="19"/>
        <v>#N/A</v>
      </c>
      <c r="R74" t="e">
        <f t="shared" ca="1" si="19"/>
        <v>#N/A</v>
      </c>
      <c r="S74" t="e">
        <f t="shared" ca="1" si="16"/>
        <v>#N/A</v>
      </c>
      <c r="T74" t="e">
        <f t="shared" ca="1" si="17"/>
        <v>#N/A</v>
      </c>
      <c r="U74" t="e">
        <f ca="1">IF(AND($C74='Funnel setup'!$K$3&amp;'Funnel setup'!$K$6&amp;'Funnel setup'!$K$7&amp;'Funnel setup'!$K$4,'Funnel Lookup'!I74="*",'Funnel Lookup'!I74="*"),#N/A,IF(AND($C74='Funnel setup'!$K$3&amp;'Funnel setup'!$K$6&amp;'Funnel setup'!$K$7&amp;'Funnel setup'!$K$4,'Funnel Lookup'!I74&gt;29,'Funnel Lookup'!I74&lt;&gt;"-"),'Funnel Lookup'!I74,#N/A))</f>
        <v>#N/A</v>
      </c>
      <c r="V74" t="e">
        <f ca="1">IF(AND($C74='Funnel setup'!$K$3&amp;'Funnel setup'!$K$6&amp;'Funnel setup'!$K$7&amp;'Funnel setup'!$K$4,'Funnel Lookup'!I74="*",'Funnel Lookup'!I74="*"),#N/A,IF(AND($C74='Funnel setup'!$K$3&amp;'Funnel setup'!$K$6&amp;'Funnel setup'!$K$7&amp;'Funnel setup'!$K$4,'Funnel Lookup'!I74&gt;29,'Funnel Lookup'!I74&lt;&gt;"-"),'Funnel Lookup'!Q74,#N/A))</f>
        <v>#N/A</v>
      </c>
    </row>
    <row r="75" spans="1:22" x14ac:dyDescent="0.2">
      <c r="A75">
        <v>73</v>
      </c>
      <c r="B75" t="e">
        <f t="shared" ca="1" si="18"/>
        <v>#N/A</v>
      </c>
      <c r="C75" t="e">
        <f t="shared" ca="1" si="18"/>
        <v>#N/A</v>
      </c>
      <c r="D75" t="e">
        <f t="shared" ca="1" si="18"/>
        <v>#N/A</v>
      </c>
      <c r="E75" t="e">
        <f t="shared" ca="1" si="18"/>
        <v>#N/A</v>
      </c>
      <c r="F75" t="e">
        <f t="shared" ca="1" si="18"/>
        <v>#N/A</v>
      </c>
      <c r="G75" t="e">
        <f t="shared" ca="1" si="18"/>
        <v>#N/A</v>
      </c>
      <c r="H75" t="e">
        <f t="shared" ca="1" si="18"/>
        <v>#N/A</v>
      </c>
      <c r="I75" t="e">
        <f t="shared" ca="1" si="18"/>
        <v>#N/A</v>
      </c>
      <c r="J75" t="e">
        <f t="shared" ca="1" si="18"/>
        <v>#N/A</v>
      </c>
      <c r="K75" t="e">
        <f t="shared" ca="1" si="18"/>
        <v>#N/A</v>
      </c>
      <c r="L75" t="e">
        <f t="shared" ca="1" si="19"/>
        <v>#N/A</v>
      </c>
      <c r="M75" t="e">
        <f t="shared" ca="1" si="19"/>
        <v>#N/A</v>
      </c>
      <c r="N75" t="e">
        <f t="shared" ca="1" si="19"/>
        <v>#N/A</v>
      </c>
      <c r="O75" t="e">
        <f t="shared" ca="1" si="19"/>
        <v>#N/A</v>
      </c>
      <c r="P75" t="e">
        <f t="shared" ca="1" si="19"/>
        <v>#N/A</v>
      </c>
      <c r="Q75" t="e">
        <f t="shared" ca="1" si="19"/>
        <v>#N/A</v>
      </c>
      <c r="R75" t="e">
        <f t="shared" ca="1" si="19"/>
        <v>#N/A</v>
      </c>
      <c r="S75" t="e">
        <f t="shared" ca="1" si="16"/>
        <v>#N/A</v>
      </c>
      <c r="T75" t="e">
        <f t="shared" ca="1" si="17"/>
        <v>#N/A</v>
      </c>
      <c r="U75" t="e">
        <f ca="1">IF(AND($C75='Funnel setup'!$K$3&amp;'Funnel setup'!$K$6&amp;'Funnel setup'!$K$7&amp;'Funnel setup'!$K$4,'Funnel Lookup'!I75="*",'Funnel Lookup'!I75="*"),#N/A,IF(AND($C75='Funnel setup'!$K$3&amp;'Funnel setup'!$K$6&amp;'Funnel setup'!$K$7&amp;'Funnel setup'!$K$4,'Funnel Lookup'!I75&gt;29,'Funnel Lookup'!I75&lt;&gt;"-"),'Funnel Lookup'!I75,#N/A))</f>
        <v>#N/A</v>
      </c>
      <c r="V75" t="e">
        <f ca="1">IF(AND($C75='Funnel setup'!$K$3&amp;'Funnel setup'!$K$6&amp;'Funnel setup'!$K$7&amp;'Funnel setup'!$K$4,'Funnel Lookup'!I75="*",'Funnel Lookup'!I75="*"),#N/A,IF(AND($C75='Funnel setup'!$K$3&amp;'Funnel setup'!$K$6&amp;'Funnel setup'!$K$7&amp;'Funnel setup'!$K$4,'Funnel Lookup'!I75&gt;29,'Funnel Lookup'!I75&lt;&gt;"-"),'Funnel Lookup'!Q75,#N/A))</f>
        <v>#N/A</v>
      </c>
    </row>
    <row r="76" spans="1:22" x14ac:dyDescent="0.2">
      <c r="A76">
        <v>74</v>
      </c>
      <c r="B76" t="e">
        <f t="shared" ca="1" si="18"/>
        <v>#N/A</v>
      </c>
      <c r="C76" t="e">
        <f t="shared" ca="1" si="18"/>
        <v>#N/A</v>
      </c>
      <c r="D76" t="e">
        <f t="shared" ca="1" si="18"/>
        <v>#N/A</v>
      </c>
      <c r="E76" t="e">
        <f t="shared" ca="1" si="18"/>
        <v>#N/A</v>
      </c>
      <c r="F76" t="e">
        <f t="shared" ca="1" si="18"/>
        <v>#N/A</v>
      </c>
      <c r="G76" t="e">
        <f t="shared" ca="1" si="18"/>
        <v>#N/A</v>
      </c>
      <c r="H76" t="e">
        <f t="shared" ca="1" si="18"/>
        <v>#N/A</v>
      </c>
      <c r="I76" t="e">
        <f t="shared" ca="1" si="18"/>
        <v>#N/A</v>
      </c>
      <c r="J76" t="e">
        <f t="shared" ca="1" si="18"/>
        <v>#N/A</v>
      </c>
      <c r="K76" t="e">
        <f t="shared" ca="1" si="18"/>
        <v>#N/A</v>
      </c>
      <c r="L76" t="e">
        <f t="shared" ca="1" si="19"/>
        <v>#N/A</v>
      </c>
      <c r="M76" t="e">
        <f t="shared" ca="1" si="19"/>
        <v>#N/A</v>
      </c>
      <c r="N76" t="e">
        <f t="shared" ca="1" si="19"/>
        <v>#N/A</v>
      </c>
      <c r="O76" t="e">
        <f t="shared" ca="1" si="19"/>
        <v>#N/A</v>
      </c>
      <c r="P76" t="e">
        <f t="shared" ca="1" si="19"/>
        <v>#N/A</v>
      </c>
      <c r="Q76" t="e">
        <f t="shared" ca="1" si="19"/>
        <v>#N/A</v>
      </c>
      <c r="R76" t="e">
        <f t="shared" ca="1" si="19"/>
        <v>#N/A</v>
      </c>
      <c r="S76" t="e">
        <f t="shared" ca="1" si="16"/>
        <v>#N/A</v>
      </c>
      <c r="T76" t="e">
        <f t="shared" ca="1" si="17"/>
        <v>#N/A</v>
      </c>
      <c r="U76" t="e">
        <f ca="1">IF(AND($C76='Funnel setup'!$K$3&amp;'Funnel setup'!$K$6&amp;'Funnel setup'!$K$7&amp;'Funnel setup'!$K$4,'Funnel Lookup'!I76="*",'Funnel Lookup'!I76="*"),#N/A,IF(AND($C76='Funnel setup'!$K$3&amp;'Funnel setup'!$K$6&amp;'Funnel setup'!$K$7&amp;'Funnel setup'!$K$4,'Funnel Lookup'!I76&gt;29,'Funnel Lookup'!I76&lt;&gt;"-"),'Funnel Lookup'!I76,#N/A))</f>
        <v>#N/A</v>
      </c>
      <c r="V76" t="e">
        <f ca="1">IF(AND($C76='Funnel setup'!$K$3&amp;'Funnel setup'!$K$6&amp;'Funnel setup'!$K$7&amp;'Funnel setup'!$K$4,'Funnel Lookup'!I76="*",'Funnel Lookup'!I76="*"),#N/A,IF(AND($C76='Funnel setup'!$K$3&amp;'Funnel setup'!$K$6&amp;'Funnel setup'!$K$7&amp;'Funnel setup'!$K$4,'Funnel Lookup'!I76&gt;29,'Funnel Lookup'!I76&lt;&gt;"-"),'Funnel Lookup'!Q76,#N/A))</f>
        <v>#N/A</v>
      </c>
    </row>
    <row r="77" spans="1:22" x14ac:dyDescent="0.2">
      <c r="A77">
        <v>75</v>
      </c>
      <c r="B77" t="e">
        <f t="shared" ca="1" si="18"/>
        <v>#N/A</v>
      </c>
      <c r="C77" t="e">
        <f t="shared" ca="1" si="18"/>
        <v>#N/A</v>
      </c>
      <c r="D77" t="e">
        <f t="shared" ca="1" si="18"/>
        <v>#N/A</v>
      </c>
      <c r="E77" t="e">
        <f t="shared" ca="1" si="18"/>
        <v>#N/A</v>
      </c>
      <c r="F77" t="e">
        <f t="shared" ca="1" si="18"/>
        <v>#N/A</v>
      </c>
      <c r="G77" t="e">
        <f t="shared" ca="1" si="18"/>
        <v>#N/A</v>
      </c>
      <c r="H77" t="e">
        <f t="shared" ca="1" si="18"/>
        <v>#N/A</v>
      </c>
      <c r="I77" t="e">
        <f t="shared" ca="1" si="18"/>
        <v>#N/A</v>
      </c>
      <c r="J77" t="e">
        <f t="shared" ca="1" si="18"/>
        <v>#N/A</v>
      </c>
      <c r="K77" t="e">
        <f t="shared" ca="1" si="18"/>
        <v>#N/A</v>
      </c>
      <c r="L77" t="e">
        <f t="shared" ca="1" si="19"/>
        <v>#N/A</v>
      </c>
      <c r="M77" t="e">
        <f t="shared" ca="1" si="19"/>
        <v>#N/A</v>
      </c>
      <c r="N77" t="e">
        <f t="shared" ca="1" si="19"/>
        <v>#N/A</v>
      </c>
      <c r="O77" t="e">
        <f t="shared" ca="1" si="19"/>
        <v>#N/A</v>
      </c>
      <c r="P77" t="e">
        <f t="shared" ca="1" si="19"/>
        <v>#N/A</v>
      </c>
      <c r="Q77" t="e">
        <f t="shared" ca="1" si="19"/>
        <v>#N/A</v>
      </c>
      <c r="R77" t="e">
        <f t="shared" ca="1" si="19"/>
        <v>#N/A</v>
      </c>
      <c r="S77" t="e">
        <f t="shared" ca="1" si="16"/>
        <v>#N/A</v>
      </c>
      <c r="T77" t="e">
        <f t="shared" ca="1" si="17"/>
        <v>#N/A</v>
      </c>
      <c r="U77" t="e">
        <f ca="1">IF(AND($C77='Funnel setup'!$K$3&amp;'Funnel setup'!$K$6&amp;'Funnel setup'!$K$7&amp;'Funnel setup'!$K$4,'Funnel Lookup'!I77="*",'Funnel Lookup'!I77="*"),#N/A,IF(AND($C77='Funnel setup'!$K$3&amp;'Funnel setup'!$K$6&amp;'Funnel setup'!$K$7&amp;'Funnel setup'!$K$4,'Funnel Lookup'!I77&gt;29,'Funnel Lookup'!I77&lt;&gt;"-"),'Funnel Lookup'!I77,#N/A))</f>
        <v>#N/A</v>
      </c>
      <c r="V77" t="e">
        <f ca="1">IF(AND($C77='Funnel setup'!$K$3&amp;'Funnel setup'!$K$6&amp;'Funnel setup'!$K$7&amp;'Funnel setup'!$K$4,'Funnel Lookup'!I77="*",'Funnel Lookup'!I77="*"),#N/A,IF(AND($C77='Funnel setup'!$K$3&amp;'Funnel setup'!$K$6&amp;'Funnel setup'!$K$7&amp;'Funnel setup'!$K$4,'Funnel Lookup'!I77&gt;29,'Funnel Lookup'!I77&lt;&gt;"-"),'Funnel Lookup'!Q77,#N/A))</f>
        <v>#N/A</v>
      </c>
    </row>
    <row r="78" spans="1:22" x14ac:dyDescent="0.2">
      <c r="A78">
        <v>76</v>
      </c>
      <c r="B78" t="e">
        <f t="shared" ca="1" si="18"/>
        <v>#N/A</v>
      </c>
      <c r="C78" t="e">
        <f t="shared" ca="1" si="18"/>
        <v>#N/A</v>
      </c>
      <c r="D78" t="e">
        <f t="shared" ca="1" si="18"/>
        <v>#N/A</v>
      </c>
      <c r="E78" t="e">
        <f t="shared" ca="1" si="18"/>
        <v>#N/A</v>
      </c>
      <c r="F78" t="e">
        <f t="shared" ca="1" si="18"/>
        <v>#N/A</v>
      </c>
      <c r="G78" t="e">
        <f t="shared" ca="1" si="18"/>
        <v>#N/A</v>
      </c>
      <c r="H78" t="e">
        <f t="shared" ca="1" si="18"/>
        <v>#N/A</v>
      </c>
      <c r="I78" t="e">
        <f t="shared" ca="1" si="18"/>
        <v>#N/A</v>
      </c>
      <c r="J78" t="e">
        <f t="shared" ca="1" si="18"/>
        <v>#N/A</v>
      </c>
      <c r="K78" t="e">
        <f t="shared" ca="1" si="18"/>
        <v>#N/A</v>
      </c>
      <c r="L78" t="e">
        <f t="shared" ca="1" si="19"/>
        <v>#N/A</v>
      </c>
      <c r="M78" t="e">
        <f t="shared" ca="1" si="19"/>
        <v>#N/A</v>
      </c>
      <c r="N78" t="e">
        <f t="shared" ca="1" si="19"/>
        <v>#N/A</v>
      </c>
      <c r="O78" t="e">
        <f t="shared" ca="1" si="19"/>
        <v>#N/A</v>
      </c>
      <c r="P78" t="e">
        <f t="shared" ca="1" si="19"/>
        <v>#N/A</v>
      </c>
      <c r="Q78" t="e">
        <f t="shared" ca="1" si="19"/>
        <v>#N/A</v>
      </c>
      <c r="R78" t="e">
        <f t="shared" ca="1" si="19"/>
        <v>#N/A</v>
      </c>
      <c r="S78" t="e">
        <f t="shared" ca="1" si="16"/>
        <v>#N/A</v>
      </c>
      <c r="T78" t="e">
        <f t="shared" ca="1" si="17"/>
        <v>#N/A</v>
      </c>
      <c r="U78" t="e">
        <f ca="1">IF(AND($C78='Funnel setup'!$K$3&amp;'Funnel setup'!$K$6&amp;'Funnel setup'!$K$7&amp;'Funnel setup'!$K$4,'Funnel Lookup'!I78="*",'Funnel Lookup'!I78="*"),#N/A,IF(AND($C78='Funnel setup'!$K$3&amp;'Funnel setup'!$K$6&amp;'Funnel setup'!$K$7&amp;'Funnel setup'!$K$4,'Funnel Lookup'!I78&gt;29,'Funnel Lookup'!I78&lt;&gt;"-"),'Funnel Lookup'!I78,#N/A))</f>
        <v>#N/A</v>
      </c>
      <c r="V78" t="e">
        <f ca="1">IF(AND($C78='Funnel setup'!$K$3&amp;'Funnel setup'!$K$6&amp;'Funnel setup'!$K$7&amp;'Funnel setup'!$K$4,'Funnel Lookup'!I78="*",'Funnel Lookup'!I78="*"),#N/A,IF(AND($C78='Funnel setup'!$K$3&amp;'Funnel setup'!$K$6&amp;'Funnel setup'!$K$7&amp;'Funnel setup'!$K$4,'Funnel Lookup'!I78&gt;29,'Funnel Lookup'!I78&lt;&gt;"-"),'Funnel Lookup'!Q78,#N/A))</f>
        <v>#N/A</v>
      </c>
    </row>
    <row r="79" spans="1:22" x14ac:dyDescent="0.2">
      <c r="A79">
        <v>77</v>
      </c>
      <c r="B79" t="e">
        <f t="shared" ca="1" si="18"/>
        <v>#N/A</v>
      </c>
      <c r="C79" t="e">
        <f t="shared" ca="1" si="18"/>
        <v>#N/A</v>
      </c>
      <c r="D79" t="e">
        <f t="shared" ca="1" si="18"/>
        <v>#N/A</v>
      </c>
      <c r="E79" t="e">
        <f t="shared" ca="1" si="18"/>
        <v>#N/A</v>
      </c>
      <c r="F79" t="e">
        <f t="shared" ca="1" si="18"/>
        <v>#N/A</v>
      </c>
      <c r="G79" t="e">
        <f t="shared" ca="1" si="18"/>
        <v>#N/A</v>
      </c>
      <c r="H79" t="e">
        <f t="shared" ca="1" si="18"/>
        <v>#N/A</v>
      </c>
      <c r="I79" t="e">
        <f t="shared" ca="1" si="18"/>
        <v>#N/A</v>
      </c>
      <c r="J79" t="e">
        <f t="shared" ca="1" si="18"/>
        <v>#N/A</v>
      </c>
      <c r="K79" t="e">
        <f t="shared" ca="1" si="18"/>
        <v>#N/A</v>
      </c>
      <c r="L79" t="e">
        <f t="shared" ca="1" si="19"/>
        <v>#N/A</v>
      </c>
      <c r="M79" t="e">
        <f t="shared" ca="1" si="19"/>
        <v>#N/A</v>
      </c>
      <c r="N79" t="e">
        <f t="shared" ca="1" si="19"/>
        <v>#N/A</v>
      </c>
      <c r="O79" t="e">
        <f t="shared" ca="1" si="19"/>
        <v>#N/A</v>
      </c>
      <c r="P79" t="e">
        <f t="shared" ca="1" si="19"/>
        <v>#N/A</v>
      </c>
      <c r="Q79" t="e">
        <f t="shared" ca="1" si="19"/>
        <v>#N/A</v>
      </c>
      <c r="R79" t="e">
        <f t="shared" ca="1" si="19"/>
        <v>#N/A</v>
      </c>
      <c r="S79" t="e">
        <f t="shared" ca="1" si="16"/>
        <v>#N/A</v>
      </c>
      <c r="T79" t="e">
        <f t="shared" ca="1" si="17"/>
        <v>#N/A</v>
      </c>
      <c r="U79" t="e">
        <f ca="1">IF(AND($C79='Funnel setup'!$K$3&amp;'Funnel setup'!$K$6&amp;'Funnel setup'!$K$7&amp;'Funnel setup'!$K$4,'Funnel Lookup'!I79="*",'Funnel Lookup'!I79="*"),#N/A,IF(AND($C79='Funnel setup'!$K$3&amp;'Funnel setup'!$K$6&amp;'Funnel setup'!$K$7&amp;'Funnel setup'!$K$4,'Funnel Lookup'!I79&gt;29,'Funnel Lookup'!I79&lt;&gt;"-"),'Funnel Lookup'!I79,#N/A))</f>
        <v>#N/A</v>
      </c>
      <c r="V79" t="e">
        <f ca="1">IF(AND($C79='Funnel setup'!$K$3&amp;'Funnel setup'!$K$6&amp;'Funnel setup'!$K$7&amp;'Funnel setup'!$K$4,'Funnel Lookup'!I79="*",'Funnel Lookup'!I79="*"),#N/A,IF(AND($C79='Funnel setup'!$K$3&amp;'Funnel setup'!$K$6&amp;'Funnel setup'!$K$7&amp;'Funnel setup'!$K$4,'Funnel Lookup'!I79&gt;29,'Funnel Lookup'!I79&lt;&gt;"-"),'Funnel Lookup'!Q79,#N/A))</f>
        <v>#N/A</v>
      </c>
    </row>
    <row r="80" spans="1:22" x14ac:dyDescent="0.2">
      <c r="A80">
        <v>78</v>
      </c>
      <c r="B80" t="e">
        <f t="shared" ca="1" si="18"/>
        <v>#N/A</v>
      </c>
      <c r="C80" t="e">
        <f t="shared" ca="1" si="18"/>
        <v>#N/A</v>
      </c>
      <c r="D80" t="e">
        <f t="shared" ca="1" si="18"/>
        <v>#N/A</v>
      </c>
      <c r="E80" t="e">
        <f t="shared" ca="1" si="18"/>
        <v>#N/A</v>
      </c>
      <c r="F80" t="e">
        <f t="shared" ca="1" si="18"/>
        <v>#N/A</v>
      </c>
      <c r="G80" t="e">
        <f t="shared" ca="1" si="18"/>
        <v>#N/A</v>
      </c>
      <c r="H80" t="e">
        <f t="shared" ca="1" si="18"/>
        <v>#N/A</v>
      </c>
      <c r="I80" t="e">
        <f t="shared" ca="1" si="18"/>
        <v>#N/A</v>
      </c>
      <c r="J80" t="e">
        <f t="shared" ca="1" si="18"/>
        <v>#N/A</v>
      </c>
      <c r="K80" t="e">
        <f t="shared" ca="1" si="18"/>
        <v>#N/A</v>
      </c>
      <c r="L80" t="e">
        <f t="shared" ca="1" si="19"/>
        <v>#N/A</v>
      </c>
      <c r="M80" t="e">
        <f t="shared" ca="1" si="19"/>
        <v>#N/A</v>
      </c>
      <c r="N80" t="e">
        <f t="shared" ca="1" si="19"/>
        <v>#N/A</v>
      </c>
      <c r="O80" t="e">
        <f t="shared" ca="1" si="19"/>
        <v>#N/A</v>
      </c>
      <c r="P80" t="e">
        <f t="shared" ca="1" si="19"/>
        <v>#N/A</v>
      </c>
      <c r="Q80" t="e">
        <f t="shared" ca="1" si="19"/>
        <v>#N/A</v>
      </c>
      <c r="R80" t="e">
        <f t="shared" ca="1" si="19"/>
        <v>#N/A</v>
      </c>
      <c r="S80" t="e">
        <f t="shared" ca="1" si="16"/>
        <v>#N/A</v>
      </c>
      <c r="T80" t="e">
        <f t="shared" ca="1" si="17"/>
        <v>#N/A</v>
      </c>
      <c r="U80" t="e">
        <f ca="1">IF(AND($C80='Funnel setup'!$K$3&amp;'Funnel setup'!$K$6&amp;'Funnel setup'!$K$7&amp;'Funnel setup'!$K$4,'Funnel Lookup'!I80="*",'Funnel Lookup'!I80="*"),#N/A,IF(AND($C80='Funnel setup'!$K$3&amp;'Funnel setup'!$K$6&amp;'Funnel setup'!$K$7&amp;'Funnel setup'!$K$4,'Funnel Lookup'!I80&gt;29,'Funnel Lookup'!I80&lt;&gt;"-"),'Funnel Lookup'!I80,#N/A))</f>
        <v>#N/A</v>
      </c>
      <c r="V80" t="e">
        <f ca="1">IF(AND($C80='Funnel setup'!$K$3&amp;'Funnel setup'!$K$6&amp;'Funnel setup'!$K$7&amp;'Funnel setup'!$K$4,'Funnel Lookup'!I80="*",'Funnel Lookup'!I80="*"),#N/A,IF(AND($C80='Funnel setup'!$K$3&amp;'Funnel setup'!$K$6&amp;'Funnel setup'!$K$7&amp;'Funnel setup'!$K$4,'Funnel Lookup'!I80&gt;29,'Funnel Lookup'!I80&lt;&gt;"-"),'Funnel Lookup'!Q80,#N/A))</f>
        <v>#N/A</v>
      </c>
    </row>
    <row r="81" spans="1:22" x14ac:dyDescent="0.2">
      <c r="A81">
        <v>79</v>
      </c>
      <c r="B81" t="e">
        <f t="shared" ca="1" si="18"/>
        <v>#N/A</v>
      </c>
      <c r="C81" t="e">
        <f t="shared" ca="1" si="18"/>
        <v>#N/A</v>
      </c>
      <c r="D81" t="e">
        <f t="shared" ca="1" si="18"/>
        <v>#N/A</v>
      </c>
      <c r="E81" t="e">
        <f t="shared" ca="1" si="18"/>
        <v>#N/A</v>
      </c>
      <c r="F81" t="e">
        <f t="shared" ca="1" si="18"/>
        <v>#N/A</v>
      </c>
      <c r="G81" t="e">
        <f t="shared" ca="1" si="18"/>
        <v>#N/A</v>
      </c>
      <c r="H81" t="e">
        <f t="shared" ca="1" si="18"/>
        <v>#N/A</v>
      </c>
      <c r="I81" t="e">
        <f t="shared" ca="1" si="18"/>
        <v>#N/A</v>
      </c>
      <c r="J81" t="e">
        <f t="shared" ca="1" si="18"/>
        <v>#N/A</v>
      </c>
      <c r="K81" t="e">
        <f t="shared" ca="1" si="18"/>
        <v>#N/A</v>
      </c>
      <c r="L81" t="e">
        <f t="shared" ca="1" si="19"/>
        <v>#N/A</v>
      </c>
      <c r="M81" t="e">
        <f t="shared" ca="1" si="19"/>
        <v>#N/A</v>
      </c>
      <c r="N81" t="e">
        <f t="shared" ca="1" si="19"/>
        <v>#N/A</v>
      </c>
      <c r="O81" t="e">
        <f t="shared" ca="1" si="19"/>
        <v>#N/A</v>
      </c>
      <c r="P81" t="e">
        <f t="shared" ca="1" si="19"/>
        <v>#N/A</v>
      </c>
      <c r="Q81" t="e">
        <f t="shared" ca="1" si="19"/>
        <v>#N/A</v>
      </c>
      <c r="R81" t="e">
        <f t="shared" ca="1" si="19"/>
        <v>#N/A</v>
      </c>
      <c r="S81" t="e">
        <f t="shared" ca="1" si="16"/>
        <v>#N/A</v>
      </c>
      <c r="T81" t="e">
        <f t="shared" ca="1" si="17"/>
        <v>#N/A</v>
      </c>
      <c r="U81" t="e">
        <f ca="1">IF(AND($C81='Funnel setup'!$K$3&amp;'Funnel setup'!$K$6&amp;'Funnel setup'!$K$7&amp;'Funnel setup'!$K$4,'Funnel Lookup'!I81="*",'Funnel Lookup'!I81="*"),#N/A,IF(AND($C81='Funnel setup'!$K$3&amp;'Funnel setup'!$K$6&amp;'Funnel setup'!$K$7&amp;'Funnel setup'!$K$4,'Funnel Lookup'!I81&gt;29,'Funnel Lookup'!I81&lt;&gt;"-"),'Funnel Lookup'!I81,#N/A))</f>
        <v>#N/A</v>
      </c>
      <c r="V81" t="e">
        <f ca="1">IF(AND($C81='Funnel setup'!$K$3&amp;'Funnel setup'!$K$6&amp;'Funnel setup'!$K$7&amp;'Funnel setup'!$K$4,'Funnel Lookup'!I81="*",'Funnel Lookup'!I81="*"),#N/A,IF(AND($C81='Funnel setup'!$K$3&amp;'Funnel setup'!$K$6&amp;'Funnel setup'!$K$7&amp;'Funnel setup'!$K$4,'Funnel Lookup'!I81&gt;29,'Funnel Lookup'!I81&lt;&gt;"-"),'Funnel Lookup'!Q81,#N/A))</f>
        <v>#N/A</v>
      </c>
    </row>
    <row r="82" spans="1:22" x14ac:dyDescent="0.2">
      <c r="A82">
        <v>80</v>
      </c>
      <c r="B82" t="e">
        <f t="shared" ca="1" si="18"/>
        <v>#N/A</v>
      </c>
      <c r="C82" t="e">
        <f t="shared" ca="1" si="18"/>
        <v>#N/A</v>
      </c>
      <c r="D82" t="e">
        <f t="shared" ca="1" si="18"/>
        <v>#N/A</v>
      </c>
      <c r="E82" t="e">
        <f t="shared" ca="1" si="18"/>
        <v>#N/A</v>
      </c>
      <c r="F82" t="e">
        <f t="shared" ca="1" si="18"/>
        <v>#N/A</v>
      </c>
      <c r="G82" t="e">
        <f t="shared" ca="1" si="18"/>
        <v>#N/A</v>
      </c>
      <c r="H82" t="e">
        <f t="shared" ca="1" si="18"/>
        <v>#N/A</v>
      </c>
      <c r="I82" t="e">
        <f t="shared" ca="1" si="18"/>
        <v>#N/A</v>
      </c>
      <c r="J82" t="e">
        <f t="shared" ca="1" si="18"/>
        <v>#N/A</v>
      </c>
      <c r="K82" t="e">
        <f t="shared" ca="1" si="18"/>
        <v>#N/A</v>
      </c>
      <c r="L82" t="e">
        <f t="shared" ca="1" si="19"/>
        <v>#N/A</v>
      </c>
      <c r="M82" t="e">
        <f t="shared" ca="1" si="19"/>
        <v>#N/A</v>
      </c>
      <c r="N82" t="e">
        <f t="shared" ca="1" si="19"/>
        <v>#N/A</v>
      </c>
      <c r="O82" t="e">
        <f t="shared" ca="1" si="19"/>
        <v>#N/A</v>
      </c>
      <c r="P82" t="e">
        <f t="shared" ca="1" si="19"/>
        <v>#N/A</v>
      </c>
      <c r="Q82" t="e">
        <f t="shared" ca="1" si="19"/>
        <v>#N/A</v>
      </c>
      <c r="R82" t="e">
        <f t="shared" ca="1" si="19"/>
        <v>#N/A</v>
      </c>
      <c r="S82" t="e">
        <f t="shared" ca="1" si="16"/>
        <v>#N/A</v>
      </c>
      <c r="T82" t="e">
        <f t="shared" ca="1" si="17"/>
        <v>#N/A</v>
      </c>
      <c r="U82" t="e">
        <f ca="1">IF(AND($C82='Funnel setup'!$K$3&amp;'Funnel setup'!$K$6&amp;'Funnel setup'!$K$7&amp;'Funnel setup'!$K$4,'Funnel Lookup'!I82="*",'Funnel Lookup'!I82="*"),#N/A,IF(AND($C82='Funnel setup'!$K$3&amp;'Funnel setup'!$K$6&amp;'Funnel setup'!$K$7&amp;'Funnel setup'!$K$4,'Funnel Lookup'!I82&gt;29,'Funnel Lookup'!I82&lt;&gt;"-"),'Funnel Lookup'!I82,#N/A))</f>
        <v>#N/A</v>
      </c>
      <c r="V82" t="e">
        <f ca="1">IF(AND($C82='Funnel setup'!$K$3&amp;'Funnel setup'!$K$6&amp;'Funnel setup'!$K$7&amp;'Funnel setup'!$K$4,'Funnel Lookup'!I82="*",'Funnel Lookup'!I82="*"),#N/A,IF(AND($C82='Funnel setup'!$K$3&amp;'Funnel setup'!$K$6&amp;'Funnel setup'!$K$7&amp;'Funnel setup'!$K$4,'Funnel Lookup'!I82&gt;29,'Funnel Lookup'!I82&lt;&gt;"-"),'Funnel Lookup'!Q82,#N/A))</f>
        <v>#N/A</v>
      </c>
    </row>
    <row r="83" spans="1:22" x14ac:dyDescent="0.2">
      <c r="A83">
        <v>81</v>
      </c>
      <c r="B83" t="e">
        <f t="shared" ref="B83:K92" ca="1" si="20">VLOOKUP($A83,Funnel_Data,B$1,FALSE)</f>
        <v>#N/A</v>
      </c>
      <c r="C83" t="e">
        <f t="shared" ca="1" si="20"/>
        <v>#N/A</v>
      </c>
      <c r="D83" t="e">
        <f t="shared" ca="1" si="20"/>
        <v>#N/A</v>
      </c>
      <c r="E83" t="e">
        <f t="shared" ca="1" si="20"/>
        <v>#N/A</v>
      </c>
      <c r="F83" t="e">
        <f t="shared" ca="1" si="20"/>
        <v>#N/A</v>
      </c>
      <c r="G83" t="e">
        <f t="shared" ca="1" si="20"/>
        <v>#N/A</v>
      </c>
      <c r="H83" t="e">
        <f t="shared" ca="1" si="20"/>
        <v>#N/A</v>
      </c>
      <c r="I83" t="e">
        <f t="shared" ca="1" si="20"/>
        <v>#N/A</v>
      </c>
      <c r="J83" t="e">
        <f t="shared" ca="1" si="20"/>
        <v>#N/A</v>
      </c>
      <c r="K83" t="e">
        <f t="shared" ca="1" si="20"/>
        <v>#N/A</v>
      </c>
      <c r="L83" t="e">
        <f t="shared" ref="L83:R92" ca="1" si="21">VLOOKUP($A83,Funnel_Data,L$1,FALSE)</f>
        <v>#N/A</v>
      </c>
      <c r="M83" t="e">
        <f t="shared" ca="1" si="21"/>
        <v>#N/A</v>
      </c>
      <c r="N83" t="e">
        <f t="shared" ca="1" si="21"/>
        <v>#N/A</v>
      </c>
      <c r="O83" t="e">
        <f t="shared" ca="1" si="21"/>
        <v>#N/A</v>
      </c>
      <c r="P83" t="e">
        <f t="shared" ca="1" si="21"/>
        <v>#N/A</v>
      </c>
      <c r="Q83" t="e">
        <f t="shared" ca="1" si="21"/>
        <v>#N/A</v>
      </c>
      <c r="R83" t="e">
        <f t="shared" ca="1" si="21"/>
        <v>#N/A</v>
      </c>
      <c r="S83" t="e">
        <f t="shared" ca="1" si="16"/>
        <v>#N/A</v>
      </c>
      <c r="T83" t="e">
        <f t="shared" ca="1" si="17"/>
        <v>#N/A</v>
      </c>
      <c r="U83" t="e">
        <f ca="1">IF(AND($C83='Funnel setup'!$K$3&amp;'Funnel setup'!$K$6&amp;'Funnel setup'!$K$7&amp;'Funnel setup'!$K$4,'Funnel Lookup'!I83="*",'Funnel Lookup'!I83="*"),#N/A,IF(AND($C83='Funnel setup'!$K$3&amp;'Funnel setup'!$K$6&amp;'Funnel setup'!$K$7&amp;'Funnel setup'!$K$4,'Funnel Lookup'!I83&gt;29,'Funnel Lookup'!I83&lt;&gt;"-"),'Funnel Lookup'!I83,#N/A))</f>
        <v>#N/A</v>
      </c>
      <c r="V83" t="e">
        <f ca="1">IF(AND($C83='Funnel setup'!$K$3&amp;'Funnel setup'!$K$6&amp;'Funnel setup'!$K$7&amp;'Funnel setup'!$K$4,'Funnel Lookup'!I83="*",'Funnel Lookup'!I83="*"),#N/A,IF(AND($C83='Funnel setup'!$K$3&amp;'Funnel setup'!$K$6&amp;'Funnel setup'!$K$7&amp;'Funnel setup'!$K$4,'Funnel Lookup'!I83&gt;29,'Funnel Lookup'!I83&lt;&gt;"-"),'Funnel Lookup'!Q83,#N/A))</f>
        <v>#N/A</v>
      </c>
    </row>
    <row r="84" spans="1:22" x14ac:dyDescent="0.2">
      <c r="A84">
        <v>82</v>
      </c>
      <c r="B84" t="e">
        <f t="shared" ca="1" si="20"/>
        <v>#N/A</v>
      </c>
      <c r="C84" t="e">
        <f t="shared" ca="1" si="20"/>
        <v>#N/A</v>
      </c>
      <c r="D84" t="e">
        <f t="shared" ca="1" si="20"/>
        <v>#N/A</v>
      </c>
      <c r="E84" t="e">
        <f t="shared" ca="1" si="20"/>
        <v>#N/A</v>
      </c>
      <c r="F84" t="e">
        <f t="shared" ca="1" si="20"/>
        <v>#N/A</v>
      </c>
      <c r="G84" t="e">
        <f t="shared" ca="1" si="20"/>
        <v>#N/A</v>
      </c>
      <c r="H84" t="e">
        <f t="shared" ca="1" si="20"/>
        <v>#N/A</v>
      </c>
      <c r="I84" t="e">
        <f t="shared" ca="1" si="20"/>
        <v>#N/A</v>
      </c>
      <c r="J84" t="e">
        <f t="shared" ca="1" si="20"/>
        <v>#N/A</v>
      </c>
      <c r="K84" t="e">
        <f t="shared" ca="1" si="20"/>
        <v>#N/A</v>
      </c>
      <c r="L84" t="e">
        <f t="shared" ca="1" si="21"/>
        <v>#N/A</v>
      </c>
      <c r="M84" t="e">
        <f t="shared" ca="1" si="21"/>
        <v>#N/A</v>
      </c>
      <c r="N84" t="e">
        <f t="shared" ca="1" si="21"/>
        <v>#N/A</v>
      </c>
      <c r="O84" t="e">
        <f t="shared" ca="1" si="21"/>
        <v>#N/A</v>
      </c>
      <c r="P84" t="e">
        <f t="shared" ca="1" si="21"/>
        <v>#N/A</v>
      </c>
      <c r="Q84" t="e">
        <f t="shared" ca="1" si="21"/>
        <v>#N/A</v>
      </c>
      <c r="R84" t="e">
        <f t="shared" ca="1" si="21"/>
        <v>#N/A</v>
      </c>
      <c r="S84" t="e">
        <f t="shared" ca="1" si="16"/>
        <v>#N/A</v>
      </c>
      <c r="T84" t="e">
        <f t="shared" ca="1" si="17"/>
        <v>#N/A</v>
      </c>
      <c r="U84" t="e">
        <f ca="1">IF(AND($C84='Funnel setup'!$K$3&amp;'Funnel setup'!$K$6&amp;'Funnel setup'!$K$7&amp;'Funnel setup'!$K$4,'Funnel Lookup'!I84="*",'Funnel Lookup'!I84="*"),#N/A,IF(AND($C84='Funnel setup'!$K$3&amp;'Funnel setup'!$K$6&amp;'Funnel setup'!$K$7&amp;'Funnel setup'!$K$4,'Funnel Lookup'!I84&gt;29,'Funnel Lookup'!I84&lt;&gt;"-"),'Funnel Lookup'!I84,#N/A))</f>
        <v>#N/A</v>
      </c>
      <c r="V84" t="e">
        <f ca="1">IF(AND($C84='Funnel setup'!$K$3&amp;'Funnel setup'!$K$6&amp;'Funnel setup'!$K$7&amp;'Funnel setup'!$K$4,'Funnel Lookup'!I84="*",'Funnel Lookup'!I84="*"),#N/A,IF(AND($C84='Funnel setup'!$K$3&amp;'Funnel setup'!$K$6&amp;'Funnel setup'!$K$7&amp;'Funnel setup'!$K$4,'Funnel Lookup'!I84&gt;29,'Funnel Lookup'!I84&lt;&gt;"-"),'Funnel Lookup'!Q84,#N/A))</f>
        <v>#N/A</v>
      </c>
    </row>
    <row r="85" spans="1:22" x14ac:dyDescent="0.2">
      <c r="A85">
        <v>83</v>
      </c>
      <c r="B85" t="e">
        <f t="shared" ca="1" si="20"/>
        <v>#N/A</v>
      </c>
      <c r="C85" t="e">
        <f t="shared" ca="1" si="20"/>
        <v>#N/A</v>
      </c>
      <c r="D85" t="e">
        <f t="shared" ca="1" si="20"/>
        <v>#N/A</v>
      </c>
      <c r="E85" t="e">
        <f t="shared" ca="1" si="20"/>
        <v>#N/A</v>
      </c>
      <c r="F85" t="e">
        <f t="shared" ca="1" si="20"/>
        <v>#N/A</v>
      </c>
      <c r="G85" t="e">
        <f t="shared" ca="1" si="20"/>
        <v>#N/A</v>
      </c>
      <c r="H85" t="e">
        <f t="shared" ca="1" si="20"/>
        <v>#N/A</v>
      </c>
      <c r="I85" t="e">
        <f t="shared" ca="1" si="20"/>
        <v>#N/A</v>
      </c>
      <c r="J85" t="e">
        <f t="shared" ca="1" si="20"/>
        <v>#N/A</v>
      </c>
      <c r="K85" t="e">
        <f t="shared" ca="1" si="20"/>
        <v>#N/A</v>
      </c>
      <c r="L85" t="e">
        <f t="shared" ca="1" si="21"/>
        <v>#N/A</v>
      </c>
      <c r="M85" t="e">
        <f t="shared" ca="1" si="21"/>
        <v>#N/A</v>
      </c>
      <c r="N85" t="e">
        <f t="shared" ca="1" si="21"/>
        <v>#N/A</v>
      </c>
      <c r="O85" t="e">
        <f t="shared" ca="1" si="21"/>
        <v>#N/A</v>
      </c>
      <c r="P85" t="e">
        <f t="shared" ca="1" si="21"/>
        <v>#N/A</v>
      </c>
      <c r="Q85" t="e">
        <f t="shared" ca="1" si="21"/>
        <v>#N/A</v>
      </c>
      <c r="R85" t="e">
        <f t="shared" ca="1" si="21"/>
        <v>#N/A</v>
      </c>
      <c r="S85" t="e">
        <f t="shared" ca="1" si="16"/>
        <v>#N/A</v>
      </c>
      <c r="T85" t="e">
        <f t="shared" ca="1" si="17"/>
        <v>#N/A</v>
      </c>
      <c r="U85" t="e">
        <f ca="1">IF(AND($C85='Funnel setup'!$K$3&amp;'Funnel setup'!$K$6&amp;'Funnel setup'!$K$7&amp;'Funnel setup'!$K$4,'Funnel Lookup'!I85="*",'Funnel Lookup'!I85="*"),#N/A,IF(AND($C85='Funnel setup'!$K$3&amp;'Funnel setup'!$K$6&amp;'Funnel setup'!$K$7&amp;'Funnel setup'!$K$4,'Funnel Lookup'!I85&gt;29,'Funnel Lookup'!I85&lt;&gt;"-"),'Funnel Lookup'!I85,#N/A))</f>
        <v>#N/A</v>
      </c>
      <c r="V85" t="e">
        <f ca="1">IF(AND($C85='Funnel setup'!$K$3&amp;'Funnel setup'!$K$6&amp;'Funnel setup'!$K$7&amp;'Funnel setup'!$K$4,'Funnel Lookup'!I85="*",'Funnel Lookup'!I85="*"),#N/A,IF(AND($C85='Funnel setup'!$K$3&amp;'Funnel setup'!$K$6&amp;'Funnel setup'!$K$7&amp;'Funnel setup'!$K$4,'Funnel Lookup'!I85&gt;29,'Funnel Lookup'!I85&lt;&gt;"-"),'Funnel Lookup'!Q85,#N/A))</f>
        <v>#N/A</v>
      </c>
    </row>
    <row r="86" spans="1:22" x14ac:dyDescent="0.2">
      <c r="A86">
        <v>84</v>
      </c>
      <c r="B86" t="e">
        <f t="shared" ca="1" si="20"/>
        <v>#N/A</v>
      </c>
      <c r="C86" t="e">
        <f t="shared" ca="1" si="20"/>
        <v>#N/A</v>
      </c>
      <c r="D86" t="e">
        <f t="shared" ca="1" si="20"/>
        <v>#N/A</v>
      </c>
      <c r="E86" t="e">
        <f t="shared" ca="1" si="20"/>
        <v>#N/A</v>
      </c>
      <c r="F86" t="e">
        <f t="shared" ca="1" si="20"/>
        <v>#N/A</v>
      </c>
      <c r="G86" t="e">
        <f t="shared" ca="1" si="20"/>
        <v>#N/A</v>
      </c>
      <c r="H86" t="e">
        <f t="shared" ca="1" si="20"/>
        <v>#N/A</v>
      </c>
      <c r="I86" t="e">
        <f t="shared" ca="1" si="20"/>
        <v>#N/A</v>
      </c>
      <c r="J86" t="e">
        <f t="shared" ca="1" si="20"/>
        <v>#N/A</v>
      </c>
      <c r="K86" t="e">
        <f t="shared" ca="1" si="20"/>
        <v>#N/A</v>
      </c>
      <c r="L86" t="e">
        <f t="shared" ca="1" si="21"/>
        <v>#N/A</v>
      </c>
      <c r="M86" t="e">
        <f t="shared" ca="1" si="21"/>
        <v>#N/A</v>
      </c>
      <c r="N86" t="e">
        <f t="shared" ca="1" si="21"/>
        <v>#N/A</v>
      </c>
      <c r="O86" t="e">
        <f t="shared" ca="1" si="21"/>
        <v>#N/A</v>
      </c>
      <c r="P86" t="e">
        <f t="shared" ca="1" si="21"/>
        <v>#N/A</v>
      </c>
      <c r="Q86" t="e">
        <f t="shared" ca="1" si="21"/>
        <v>#N/A</v>
      </c>
      <c r="R86" t="e">
        <f t="shared" ca="1" si="21"/>
        <v>#N/A</v>
      </c>
      <c r="S86" t="e">
        <f t="shared" ca="1" si="16"/>
        <v>#N/A</v>
      </c>
      <c r="T86" t="e">
        <f t="shared" ca="1" si="17"/>
        <v>#N/A</v>
      </c>
      <c r="U86" t="e">
        <f ca="1">IF(AND($C86='Funnel setup'!$K$3&amp;'Funnel setup'!$K$6&amp;'Funnel setup'!$K$7&amp;'Funnel setup'!$K$4,'Funnel Lookup'!I86="*",'Funnel Lookup'!I86="*"),#N/A,IF(AND($C86='Funnel setup'!$K$3&amp;'Funnel setup'!$K$6&amp;'Funnel setup'!$K$7&amp;'Funnel setup'!$K$4,'Funnel Lookup'!I86&gt;29,'Funnel Lookup'!I86&lt;&gt;"-"),'Funnel Lookup'!I86,#N/A))</f>
        <v>#N/A</v>
      </c>
      <c r="V86" t="e">
        <f ca="1">IF(AND($C86='Funnel setup'!$K$3&amp;'Funnel setup'!$K$6&amp;'Funnel setup'!$K$7&amp;'Funnel setup'!$K$4,'Funnel Lookup'!I86="*",'Funnel Lookup'!I86="*"),#N/A,IF(AND($C86='Funnel setup'!$K$3&amp;'Funnel setup'!$K$6&amp;'Funnel setup'!$K$7&amp;'Funnel setup'!$K$4,'Funnel Lookup'!I86&gt;29,'Funnel Lookup'!I86&lt;&gt;"-"),'Funnel Lookup'!Q86,#N/A))</f>
        <v>#N/A</v>
      </c>
    </row>
    <row r="87" spans="1:22" x14ac:dyDescent="0.2">
      <c r="A87">
        <v>85</v>
      </c>
      <c r="B87" t="e">
        <f t="shared" ca="1" si="20"/>
        <v>#N/A</v>
      </c>
      <c r="C87" t="e">
        <f t="shared" ca="1" si="20"/>
        <v>#N/A</v>
      </c>
      <c r="D87" t="e">
        <f t="shared" ca="1" si="20"/>
        <v>#N/A</v>
      </c>
      <c r="E87" t="e">
        <f t="shared" ca="1" si="20"/>
        <v>#N/A</v>
      </c>
      <c r="F87" t="e">
        <f t="shared" ca="1" si="20"/>
        <v>#N/A</v>
      </c>
      <c r="G87" t="e">
        <f t="shared" ca="1" si="20"/>
        <v>#N/A</v>
      </c>
      <c r="H87" t="e">
        <f t="shared" ca="1" si="20"/>
        <v>#N/A</v>
      </c>
      <c r="I87" t="e">
        <f t="shared" ca="1" si="20"/>
        <v>#N/A</v>
      </c>
      <c r="J87" t="e">
        <f t="shared" ca="1" si="20"/>
        <v>#N/A</v>
      </c>
      <c r="K87" t="e">
        <f t="shared" ca="1" si="20"/>
        <v>#N/A</v>
      </c>
      <c r="L87" t="e">
        <f t="shared" ca="1" si="21"/>
        <v>#N/A</v>
      </c>
      <c r="M87" t="e">
        <f t="shared" ca="1" si="21"/>
        <v>#N/A</v>
      </c>
      <c r="N87" t="e">
        <f t="shared" ca="1" si="21"/>
        <v>#N/A</v>
      </c>
      <c r="O87" t="e">
        <f t="shared" ca="1" si="21"/>
        <v>#N/A</v>
      </c>
      <c r="P87" t="e">
        <f t="shared" ca="1" si="21"/>
        <v>#N/A</v>
      </c>
      <c r="Q87" t="e">
        <f t="shared" ca="1" si="21"/>
        <v>#N/A</v>
      </c>
      <c r="R87" t="e">
        <f t="shared" ca="1" si="21"/>
        <v>#N/A</v>
      </c>
      <c r="S87" t="e">
        <f t="shared" ca="1" si="16"/>
        <v>#N/A</v>
      </c>
      <c r="T87" t="e">
        <f t="shared" ca="1" si="17"/>
        <v>#N/A</v>
      </c>
      <c r="U87" t="e">
        <f ca="1">IF(AND($C87='Funnel setup'!$K$3&amp;'Funnel setup'!$K$6&amp;'Funnel setup'!$K$7&amp;'Funnel setup'!$K$4,'Funnel Lookup'!I87="*",'Funnel Lookup'!I87="*"),#N/A,IF(AND($C87='Funnel setup'!$K$3&amp;'Funnel setup'!$K$6&amp;'Funnel setup'!$K$7&amp;'Funnel setup'!$K$4,'Funnel Lookup'!I87&gt;29,'Funnel Lookup'!I87&lt;&gt;"-"),'Funnel Lookup'!I87,#N/A))</f>
        <v>#N/A</v>
      </c>
      <c r="V87" t="e">
        <f ca="1">IF(AND($C87='Funnel setup'!$K$3&amp;'Funnel setup'!$K$6&amp;'Funnel setup'!$K$7&amp;'Funnel setup'!$K$4,'Funnel Lookup'!I87="*",'Funnel Lookup'!I87="*"),#N/A,IF(AND($C87='Funnel setup'!$K$3&amp;'Funnel setup'!$K$6&amp;'Funnel setup'!$K$7&amp;'Funnel setup'!$K$4,'Funnel Lookup'!I87&gt;29,'Funnel Lookup'!I87&lt;&gt;"-"),'Funnel Lookup'!Q87,#N/A))</f>
        <v>#N/A</v>
      </c>
    </row>
    <row r="88" spans="1:22" x14ac:dyDescent="0.2">
      <c r="A88">
        <v>86</v>
      </c>
      <c r="B88" t="e">
        <f t="shared" ca="1" si="20"/>
        <v>#N/A</v>
      </c>
      <c r="C88" t="e">
        <f t="shared" ca="1" si="20"/>
        <v>#N/A</v>
      </c>
      <c r="D88" t="e">
        <f t="shared" ca="1" si="20"/>
        <v>#N/A</v>
      </c>
      <c r="E88" t="e">
        <f t="shared" ca="1" si="20"/>
        <v>#N/A</v>
      </c>
      <c r="F88" t="e">
        <f t="shared" ca="1" si="20"/>
        <v>#N/A</v>
      </c>
      <c r="G88" t="e">
        <f t="shared" ca="1" si="20"/>
        <v>#N/A</v>
      </c>
      <c r="H88" t="e">
        <f t="shared" ca="1" si="20"/>
        <v>#N/A</v>
      </c>
      <c r="I88" t="e">
        <f t="shared" ca="1" si="20"/>
        <v>#N/A</v>
      </c>
      <c r="J88" t="e">
        <f t="shared" ca="1" si="20"/>
        <v>#N/A</v>
      </c>
      <c r="K88" t="e">
        <f t="shared" ca="1" si="20"/>
        <v>#N/A</v>
      </c>
      <c r="L88" t="e">
        <f t="shared" ca="1" si="21"/>
        <v>#N/A</v>
      </c>
      <c r="M88" t="e">
        <f t="shared" ca="1" si="21"/>
        <v>#N/A</v>
      </c>
      <c r="N88" t="e">
        <f t="shared" ca="1" si="21"/>
        <v>#N/A</v>
      </c>
      <c r="O88" t="e">
        <f t="shared" ca="1" si="21"/>
        <v>#N/A</v>
      </c>
      <c r="P88" t="e">
        <f t="shared" ca="1" si="21"/>
        <v>#N/A</v>
      </c>
      <c r="Q88" t="e">
        <f t="shared" ca="1" si="21"/>
        <v>#N/A</v>
      </c>
      <c r="R88" t="e">
        <f t="shared" ca="1" si="21"/>
        <v>#N/A</v>
      </c>
      <c r="S88" t="e">
        <f t="shared" ca="1" si="16"/>
        <v>#N/A</v>
      </c>
      <c r="T88" t="e">
        <f t="shared" ca="1" si="17"/>
        <v>#N/A</v>
      </c>
      <c r="U88" t="e">
        <f ca="1">IF(AND($C88='Funnel setup'!$K$3&amp;'Funnel setup'!$K$6&amp;'Funnel setup'!$K$7&amp;'Funnel setup'!$K$4,'Funnel Lookup'!I88="*",'Funnel Lookup'!I88="*"),#N/A,IF(AND($C88='Funnel setup'!$K$3&amp;'Funnel setup'!$K$6&amp;'Funnel setup'!$K$7&amp;'Funnel setup'!$K$4,'Funnel Lookup'!I88&gt;29,'Funnel Lookup'!I88&lt;&gt;"-"),'Funnel Lookup'!I88,#N/A))</f>
        <v>#N/A</v>
      </c>
      <c r="V88" t="e">
        <f ca="1">IF(AND($C88='Funnel setup'!$K$3&amp;'Funnel setup'!$K$6&amp;'Funnel setup'!$K$7&amp;'Funnel setup'!$K$4,'Funnel Lookup'!I88="*",'Funnel Lookup'!I88="*"),#N/A,IF(AND($C88='Funnel setup'!$K$3&amp;'Funnel setup'!$K$6&amp;'Funnel setup'!$K$7&amp;'Funnel setup'!$K$4,'Funnel Lookup'!I88&gt;29,'Funnel Lookup'!I88&lt;&gt;"-"),'Funnel Lookup'!Q88,#N/A))</f>
        <v>#N/A</v>
      </c>
    </row>
    <row r="89" spans="1:22" x14ac:dyDescent="0.2">
      <c r="A89">
        <v>87</v>
      </c>
      <c r="B89" t="e">
        <f t="shared" ca="1" si="20"/>
        <v>#N/A</v>
      </c>
      <c r="C89" t="e">
        <f t="shared" ca="1" si="20"/>
        <v>#N/A</v>
      </c>
      <c r="D89" t="e">
        <f t="shared" ca="1" si="20"/>
        <v>#N/A</v>
      </c>
      <c r="E89" t="e">
        <f t="shared" ca="1" si="20"/>
        <v>#N/A</v>
      </c>
      <c r="F89" t="e">
        <f t="shared" ca="1" si="20"/>
        <v>#N/A</v>
      </c>
      <c r="G89" t="e">
        <f t="shared" ca="1" si="20"/>
        <v>#N/A</v>
      </c>
      <c r="H89" t="e">
        <f t="shared" ca="1" si="20"/>
        <v>#N/A</v>
      </c>
      <c r="I89" t="e">
        <f t="shared" ca="1" si="20"/>
        <v>#N/A</v>
      </c>
      <c r="J89" t="e">
        <f t="shared" ca="1" si="20"/>
        <v>#N/A</v>
      </c>
      <c r="K89" t="e">
        <f t="shared" ca="1" si="20"/>
        <v>#N/A</v>
      </c>
      <c r="L89" t="e">
        <f t="shared" ca="1" si="21"/>
        <v>#N/A</v>
      </c>
      <c r="M89" t="e">
        <f t="shared" ca="1" si="21"/>
        <v>#N/A</v>
      </c>
      <c r="N89" t="e">
        <f t="shared" ca="1" si="21"/>
        <v>#N/A</v>
      </c>
      <c r="O89" t="e">
        <f t="shared" ca="1" si="21"/>
        <v>#N/A</v>
      </c>
      <c r="P89" t="e">
        <f t="shared" ca="1" si="21"/>
        <v>#N/A</v>
      </c>
      <c r="Q89" t="e">
        <f t="shared" ca="1" si="21"/>
        <v>#N/A</v>
      </c>
      <c r="R89" t="e">
        <f t="shared" ca="1" si="21"/>
        <v>#N/A</v>
      </c>
      <c r="S89" t="e">
        <f t="shared" ca="1" si="16"/>
        <v>#N/A</v>
      </c>
      <c r="T89" t="e">
        <f t="shared" ca="1" si="17"/>
        <v>#N/A</v>
      </c>
      <c r="U89" t="e">
        <f ca="1">IF(AND($C89='Funnel setup'!$K$3&amp;'Funnel setup'!$K$6&amp;'Funnel setup'!$K$7&amp;'Funnel setup'!$K$4,'Funnel Lookup'!I89="*",'Funnel Lookup'!I89="*"),#N/A,IF(AND($C89='Funnel setup'!$K$3&amp;'Funnel setup'!$K$6&amp;'Funnel setup'!$K$7&amp;'Funnel setup'!$K$4,'Funnel Lookup'!I89&gt;29,'Funnel Lookup'!I89&lt;&gt;"-"),'Funnel Lookup'!I89,#N/A))</f>
        <v>#N/A</v>
      </c>
      <c r="V89" t="e">
        <f ca="1">IF(AND($C89='Funnel setup'!$K$3&amp;'Funnel setup'!$K$6&amp;'Funnel setup'!$K$7&amp;'Funnel setup'!$K$4,'Funnel Lookup'!I89="*",'Funnel Lookup'!I89="*"),#N/A,IF(AND($C89='Funnel setup'!$K$3&amp;'Funnel setup'!$K$6&amp;'Funnel setup'!$K$7&amp;'Funnel setup'!$K$4,'Funnel Lookup'!I89&gt;29,'Funnel Lookup'!I89&lt;&gt;"-"),'Funnel Lookup'!Q89,#N/A))</f>
        <v>#N/A</v>
      </c>
    </row>
    <row r="90" spans="1:22" x14ac:dyDescent="0.2">
      <c r="A90">
        <v>88</v>
      </c>
      <c r="B90" t="e">
        <f t="shared" ca="1" si="20"/>
        <v>#N/A</v>
      </c>
      <c r="C90" t="e">
        <f t="shared" ca="1" si="20"/>
        <v>#N/A</v>
      </c>
      <c r="D90" t="e">
        <f t="shared" ca="1" si="20"/>
        <v>#N/A</v>
      </c>
      <c r="E90" t="e">
        <f t="shared" ca="1" si="20"/>
        <v>#N/A</v>
      </c>
      <c r="F90" t="e">
        <f t="shared" ca="1" si="20"/>
        <v>#N/A</v>
      </c>
      <c r="G90" t="e">
        <f t="shared" ca="1" si="20"/>
        <v>#N/A</v>
      </c>
      <c r="H90" t="e">
        <f t="shared" ca="1" si="20"/>
        <v>#N/A</v>
      </c>
      <c r="I90" t="e">
        <f t="shared" ca="1" si="20"/>
        <v>#N/A</v>
      </c>
      <c r="J90" t="e">
        <f t="shared" ca="1" si="20"/>
        <v>#N/A</v>
      </c>
      <c r="K90" t="e">
        <f t="shared" ca="1" si="20"/>
        <v>#N/A</v>
      </c>
      <c r="L90" t="e">
        <f t="shared" ca="1" si="21"/>
        <v>#N/A</v>
      </c>
      <c r="M90" t="e">
        <f t="shared" ca="1" si="21"/>
        <v>#N/A</v>
      </c>
      <c r="N90" t="e">
        <f t="shared" ca="1" si="21"/>
        <v>#N/A</v>
      </c>
      <c r="O90" t="e">
        <f t="shared" ca="1" si="21"/>
        <v>#N/A</v>
      </c>
      <c r="P90" t="e">
        <f t="shared" ca="1" si="21"/>
        <v>#N/A</v>
      </c>
      <c r="Q90" t="e">
        <f t="shared" ca="1" si="21"/>
        <v>#N/A</v>
      </c>
      <c r="R90" t="e">
        <f t="shared" ca="1" si="21"/>
        <v>#N/A</v>
      </c>
      <c r="S90" t="e">
        <f t="shared" ca="1" si="16"/>
        <v>#N/A</v>
      </c>
      <c r="T90" t="e">
        <f t="shared" ca="1" si="17"/>
        <v>#N/A</v>
      </c>
      <c r="U90" t="e">
        <f ca="1">IF(AND($C90='Funnel setup'!$K$3&amp;'Funnel setup'!$K$6&amp;'Funnel setup'!$K$7&amp;'Funnel setup'!$K$4,'Funnel Lookup'!I90="*",'Funnel Lookup'!I90="*"),#N/A,IF(AND($C90='Funnel setup'!$K$3&amp;'Funnel setup'!$K$6&amp;'Funnel setup'!$K$7&amp;'Funnel setup'!$K$4,'Funnel Lookup'!I90&gt;29,'Funnel Lookup'!I90&lt;&gt;"-"),'Funnel Lookup'!I90,#N/A))</f>
        <v>#N/A</v>
      </c>
      <c r="V90" t="e">
        <f ca="1">IF(AND($C90='Funnel setup'!$K$3&amp;'Funnel setup'!$K$6&amp;'Funnel setup'!$K$7&amp;'Funnel setup'!$K$4,'Funnel Lookup'!I90="*",'Funnel Lookup'!I90="*"),#N/A,IF(AND($C90='Funnel setup'!$K$3&amp;'Funnel setup'!$K$6&amp;'Funnel setup'!$K$7&amp;'Funnel setup'!$K$4,'Funnel Lookup'!I90&gt;29,'Funnel Lookup'!I90&lt;&gt;"-"),'Funnel Lookup'!Q90,#N/A))</f>
        <v>#N/A</v>
      </c>
    </row>
    <row r="91" spans="1:22" x14ac:dyDescent="0.2">
      <c r="A91">
        <v>89</v>
      </c>
      <c r="B91" t="e">
        <f t="shared" ca="1" si="20"/>
        <v>#N/A</v>
      </c>
      <c r="C91" t="e">
        <f t="shared" ca="1" si="20"/>
        <v>#N/A</v>
      </c>
      <c r="D91" t="e">
        <f t="shared" ca="1" si="20"/>
        <v>#N/A</v>
      </c>
      <c r="E91" t="e">
        <f t="shared" ca="1" si="20"/>
        <v>#N/A</v>
      </c>
      <c r="F91" t="e">
        <f t="shared" ca="1" si="20"/>
        <v>#N/A</v>
      </c>
      <c r="G91" t="e">
        <f t="shared" ca="1" si="20"/>
        <v>#N/A</v>
      </c>
      <c r="H91" t="e">
        <f t="shared" ca="1" si="20"/>
        <v>#N/A</v>
      </c>
      <c r="I91" t="e">
        <f t="shared" ca="1" si="20"/>
        <v>#N/A</v>
      </c>
      <c r="J91" t="e">
        <f t="shared" ca="1" si="20"/>
        <v>#N/A</v>
      </c>
      <c r="K91" t="e">
        <f t="shared" ca="1" si="20"/>
        <v>#N/A</v>
      </c>
      <c r="L91" t="e">
        <f t="shared" ca="1" si="21"/>
        <v>#N/A</v>
      </c>
      <c r="M91" t="e">
        <f t="shared" ca="1" si="21"/>
        <v>#N/A</v>
      </c>
      <c r="N91" t="e">
        <f t="shared" ca="1" si="21"/>
        <v>#N/A</v>
      </c>
      <c r="O91" t="e">
        <f t="shared" ca="1" si="21"/>
        <v>#N/A</v>
      </c>
      <c r="P91" t="e">
        <f t="shared" ca="1" si="21"/>
        <v>#N/A</v>
      </c>
      <c r="Q91" t="e">
        <f t="shared" ca="1" si="21"/>
        <v>#N/A</v>
      </c>
      <c r="R91" t="e">
        <f t="shared" ca="1" si="21"/>
        <v>#N/A</v>
      </c>
      <c r="S91" t="e">
        <f t="shared" ca="1" si="16"/>
        <v>#N/A</v>
      </c>
      <c r="T91" t="e">
        <f t="shared" ca="1" si="17"/>
        <v>#N/A</v>
      </c>
      <c r="U91" t="e">
        <f ca="1">IF(AND($C91='Funnel setup'!$K$3&amp;'Funnel setup'!$K$6&amp;'Funnel setup'!$K$7&amp;'Funnel setup'!$K$4,'Funnel Lookup'!I91="*",'Funnel Lookup'!I91="*"),#N/A,IF(AND($C91='Funnel setup'!$K$3&amp;'Funnel setup'!$K$6&amp;'Funnel setup'!$K$7&amp;'Funnel setup'!$K$4,'Funnel Lookup'!I91&gt;29,'Funnel Lookup'!I91&lt;&gt;"-"),'Funnel Lookup'!I91,#N/A))</f>
        <v>#N/A</v>
      </c>
      <c r="V91" t="e">
        <f ca="1">IF(AND($C91='Funnel setup'!$K$3&amp;'Funnel setup'!$K$6&amp;'Funnel setup'!$K$7&amp;'Funnel setup'!$K$4,'Funnel Lookup'!I91="*",'Funnel Lookup'!I91="*"),#N/A,IF(AND($C91='Funnel setup'!$K$3&amp;'Funnel setup'!$K$6&amp;'Funnel setup'!$K$7&amp;'Funnel setup'!$K$4,'Funnel Lookup'!I91&gt;29,'Funnel Lookup'!I91&lt;&gt;"-"),'Funnel Lookup'!Q91,#N/A))</f>
        <v>#N/A</v>
      </c>
    </row>
    <row r="92" spans="1:22" x14ac:dyDescent="0.2">
      <c r="A92">
        <v>90</v>
      </c>
      <c r="B92" t="e">
        <f t="shared" ca="1" si="20"/>
        <v>#N/A</v>
      </c>
      <c r="C92" t="e">
        <f t="shared" ca="1" si="20"/>
        <v>#N/A</v>
      </c>
      <c r="D92" t="e">
        <f t="shared" ca="1" si="20"/>
        <v>#N/A</v>
      </c>
      <c r="E92" t="e">
        <f t="shared" ca="1" si="20"/>
        <v>#N/A</v>
      </c>
      <c r="F92" t="e">
        <f t="shared" ca="1" si="20"/>
        <v>#N/A</v>
      </c>
      <c r="G92" t="e">
        <f t="shared" ca="1" si="20"/>
        <v>#N/A</v>
      </c>
      <c r="H92" t="e">
        <f t="shared" ca="1" si="20"/>
        <v>#N/A</v>
      </c>
      <c r="I92" t="e">
        <f t="shared" ca="1" si="20"/>
        <v>#N/A</v>
      </c>
      <c r="J92" t="e">
        <f t="shared" ca="1" si="20"/>
        <v>#N/A</v>
      </c>
      <c r="K92" t="e">
        <f t="shared" ca="1" si="20"/>
        <v>#N/A</v>
      </c>
      <c r="L92" t="e">
        <f t="shared" ca="1" si="21"/>
        <v>#N/A</v>
      </c>
      <c r="M92" t="e">
        <f t="shared" ca="1" si="21"/>
        <v>#N/A</v>
      </c>
      <c r="N92" t="e">
        <f t="shared" ca="1" si="21"/>
        <v>#N/A</v>
      </c>
      <c r="O92" t="e">
        <f t="shared" ca="1" si="21"/>
        <v>#N/A</v>
      </c>
      <c r="P92" t="e">
        <f t="shared" ca="1" si="21"/>
        <v>#N/A</v>
      </c>
      <c r="Q92" t="e">
        <f t="shared" ca="1" si="21"/>
        <v>#N/A</v>
      </c>
      <c r="R92" t="e">
        <f t="shared" ca="1" si="21"/>
        <v>#N/A</v>
      </c>
      <c r="S92" t="e">
        <f t="shared" ca="1" si="16"/>
        <v>#N/A</v>
      </c>
      <c r="T92" t="e">
        <f t="shared" ca="1" si="17"/>
        <v>#N/A</v>
      </c>
      <c r="U92" t="e">
        <f ca="1">IF(AND($C92='Funnel setup'!$K$3&amp;'Funnel setup'!$K$6&amp;'Funnel setup'!$K$7&amp;'Funnel setup'!$K$4,'Funnel Lookup'!I92="*",'Funnel Lookup'!I92="*"),#N/A,IF(AND($C92='Funnel setup'!$K$3&amp;'Funnel setup'!$K$6&amp;'Funnel setup'!$K$7&amp;'Funnel setup'!$K$4,'Funnel Lookup'!I92&gt;29,'Funnel Lookup'!I92&lt;&gt;"-"),'Funnel Lookup'!I92,#N/A))</f>
        <v>#N/A</v>
      </c>
      <c r="V92" t="e">
        <f ca="1">IF(AND($C92='Funnel setup'!$K$3&amp;'Funnel setup'!$K$6&amp;'Funnel setup'!$K$7&amp;'Funnel setup'!$K$4,'Funnel Lookup'!I92="*",'Funnel Lookup'!I92="*"),#N/A,IF(AND($C92='Funnel setup'!$K$3&amp;'Funnel setup'!$K$6&amp;'Funnel setup'!$K$7&amp;'Funnel setup'!$K$4,'Funnel Lookup'!I92&gt;29,'Funnel Lookup'!I92&lt;&gt;"-"),'Funnel Lookup'!Q92,#N/A))</f>
        <v>#N/A</v>
      </c>
    </row>
    <row r="93" spans="1:22" x14ac:dyDescent="0.2">
      <c r="A93">
        <v>91</v>
      </c>
      <c r="B93" t="e">
        <f t="shared" ref="B93:K102" ca="1" si="22">VLOOKUP($A93,Funnel_Data,B$1,FALSE)</f>
        <v>#N/A</v>
      </c>
      <c r="C93" t="e">
        <f t="shared" ca="1" si="22"/>
        <v>#N/A</v>
      </c>
      <c r="D93" t="e">
        <f t="shared" ca="1" si="22"/>
        <v>#N/A</v>
      </c>
      <c r="E93" t="e">
        <f t="shared" ca="1" si="22"/>
        <v>#N/A</v>
      </c>
      <c r="F93" t="e">
        <f t="shared" ca="1" si="22"/>
        <v>#N/A</v>
      </c>
      <c r="G93" t="e">
        <f t="shared" ca="1" si="22"/>
        <v>#N/A</v>
      </c>
      <c r="H93" t="e">
        <f t="shared" ca="1" si="22"/>
        <v>#N/A</v>
      </c>
      <c r="I93" t="e">
        <f t="shared" ca="1" si="22"/>
        <v>#N/A</v>
      </c>
      <c r="J93" t="e">
        <f t="shared" ca="1" si="22"/>
        <v>#N/A</v>
      </c>
      <c r="K93" t="e">
        <f t="shared" ca="1" si="22"/>
        <v>#N/A</v>
      </c>
      <c r="L93" t="e">
        <f t="shared" ref="L93:R102" ca="1" si="23">VLOOKUP($A93,Funnel_Data,L$1,FALSE)</f>
        <v>#N/A</v>
      </c>
      <c r="M93" t="e">
        <f t="shared" ca="1" si="23"/>
        <v>#N/A</v>
      </c>
      <c r="N93" t="e">
        <f t="shared" ca="1" si="23"/>
        <v>#N/A</v>
      </c>
      <c r="O93" t="e">
        <f t="shared" ca="1" si="23"/>
        <v>#N/A</v>
      </c>
      <c r="P93" t="e">
        <f t="shared" ca="1" si="23"/>
        <v>#N/A</v>
      </c>
      <c r="Q93" t="e">
        <f t="shared" ca="1" si="23"/>
        <v>#N/A</v>
      </c>
      <c r="R93" t="e">
        <f t="shared" ca="1" si="23"/>
        <v>#N/A</v>
      </c>
      <c r="S93" t="e">
        <f t="shared" ca="1" si="16"/>
        <v>#N/A</v>
      </c>
      <c r="T93" t="e">
        <f t="shared" ca="1" si="17"/>
        <v>#N/A</v>
      </c>
      <c r="U93" t="e">
        <f ca="1">IF(AND($C93='Funnel setup'!$K$3&amp;'Funnel setup'!$K$6&amp;'Funnel setup'!$K$7&amp;'Funnel setup'!$K$4,'Funnel Lookup'!I93="*",'Funnel Lookup'!I93="*"),#N/A,IF(AND($C93='Funnel setup'!$K$3&amp;'Funnel setup'!$K$6&amp;'Funnel setup'!$K$7&amp;'Funnel setup'!$K$4,'Funnel Lookup'!I93&gt;29,'Funnel Lookup'!I93&lt;&gt;"-"),'Funnel Lookup'!I93,#N/A))</f>
        <v>#N/A</v>
      </c>
      <c r="V93" t="e">
        <f ca="1">IF(AND($C93='Funnel setup'!$K$3&amp;'Funnel setup'!$K$6&amp;'Funnel setup'!$K$7&amp;'Funnel setup'!$K$4,'Funnel Lookup'!I93="*",'Funnel Lookup'!I93="*"),#N/A,IF(AND($C93='Funnel setup'!$K$3&amp;'Funnel setup'!$K$6&amp;'Funnel setup'!$K$7&amp;'Funnel setup'!$K$4,'Funnel Lookup'!I93&gt;29,'Funnel Lookup'!I93&lt;&gt;"-"),'Funnel Lookup'!Q93,#N/A))</f>
        <v>#N/A</v>
      </c>
    </row>
    <row r="94" spans="1:22" x14ac:dyDescent="0.2">
      <c r="A94">
        <v>92</v>
      </c>
      <c r="B94" t="e">
        <f t="shared" ca="1" si="22"/>
        <v>#N/A</v>
      </c>
      <c r="C94" t="e">
        <f t="shared" ca="1" si="22"/>
        <v>#N/A</v>
      </c>
      <c r="D94" t="e">
        <f t="shared" ca="1" si="22"/>
        <v>#N/A</v>
      </c>
      <c r="E94" t="e">
        <f t="shared" ca="1" si="22"/>
        <v>#N/A</v>
      </c>
      <c r="F94" t="e">
        <f t="shared" ca="1" si="22"/>
        <v>#N/A</v>
      </c>
      <c r="G94" t="e">
        <f t="shared" ca="1" si="22"/>
        <v>#N/A</v>
      </c>
      <c r="H94" t="e">
        <f t="shared" ca="1" si="22"/>
        <v>#N/A</v>
      </c>
      <c r="I94" t="e">
        <f t="shared" ca="1" si="22"/>
        <v>#N/A</v>
      </c>
      <c r="J94" t="e">
        <f t="shared" ca="1" si="22"/>
        <v>#N/A</v>
      </c>
      <c r="K94" t="e">
        <f t="shared" ca="1" si="22"/>
        <v>#N/A</v>
      </c>
      <c r="L94" t="e">
        <f t="shared" ca="1" si="23"/>
        <v>#N/A</v>
      </c>
      <c r="M94" t="e">
        <f t="shared" ca="1" si="23"/>
        <v>#N/A</v>
      </c>
      <c r="N94" t="e">
        <f t="shared" ca="1" si="23"/>
        <v>#N/A</v>
      </c>
      <c r="O94" t="e">
        <f t="shared" ca="1" si="23"/>
        <v>#N/A</v>
      </c>
      <c r="P94" t="e">
        <f t="shared" ca="1" si="23"/>
        <v>#N/A</v>
      </c>
      <c r="Q94" t="e">
        <f t="shared" ca="1" si="23"/>
        <v>#N/A</v>
      </c>
      <c r="R94" t="e">
        <f t="shared" ca="1" si="23"/>
        <v>#N/A</v>
      </c>
      <c r="S94" t="e">
        <f t="shared" ca="1" si="16"/>
        <v>#N/A</v>
      </c>
      <c r="T94" t="e">
        <f t="shared" ca="1" si="17"/>
        <v>#N/A</v>
      </c>
      <c r="U94" t="e">
        <f ca="1">IF(AND($C94='Funnel setup'!$K$3&amp;'Funnel setup'!$K$6&amp;'Funnel setup'!$K$7&amp;'Funnel setup'!$K$4,'Funnel Lookup'!I94="*",'Funnel Lookup'!I94="*"),#N/A,IF(AND($C94='Funnel setup'!$K$3&amp;'Funnel setup'!$K$6&amp;'Funnel setup'!$K$7&amp;'Funnel setup'!$K$4,'Funnel Lookup'!I94&gt;29,'Funnel Lookup'!I94&lt;&gt;"-"),'Funnel Lookup'!I94,#N/A))</f>
        <v>#N/A</v>
      </c>
      <c r="V94" t="e">
        <f ca="1">IF(AND($C94='Funnel setup'!$K$3&amp;'Funnel setup'!$K$6&amp;'Funnel setup'!$K$7&amp;'Funnel setup'!$K$4,'Funnel Lookup'!I94="*",'Funnel Lookup'!I94="*"),#N/A,IF(AND($C94='Funnel setup'!$K$3&amp;'Funnel setup'!$K$6&amp;'Funnel setup'!$K$7&amp;'Funnel setup'!$K$4,'Funnel Lookup'!I94&gt;29,'Funnel Lookup'!I94&lt;&gt;"-"),'Funnel Lookup'!Q94,#N/A))</f>
        <v>#N/A</v>
      </c>
    </row>
    <row r="95" spans="1:22" x14ac:dyDescent="0.2">
      <c r="A95">
        <v>93</v>
      </c>
      <c r="B95" t="e">
        <f t="shared" ca="1" si="22"/>
        <v>#N/A</v>
      </c>
      <c r="C95" t="e">
        <f t="shared" ca="1" si="22"/>
        <v>#N/A</v>
      </c>
      <c r="D95" t="e">
        <f t="shared" ca="1" si="22"/>
        <v>#N/A</v>
      </c>
      <c r="E95" t="e">
        <f t="shared" ca="1" si="22"/>
        <v>#N/A</v>
      </c>
      <c r="F95" t="e">
        <f t="shared" ca="1" si="22"/>
        <v>#N/A</v>
      </c>
      <c r="G95" t="e">
        <f t="shared" ca="1" si="22"/>
        <v>#N/A</v>
      </c>
      <c r="H95" t="e">
        <f t="shared" ca="1" si="22"/>
        <v>#N/A</v>
      </c>
      <c r="I95" t="e">
        <f t="shared" ca="1" si="22"/>
        <v>#N/A</v>
      </c>
      <c r="J95" t="e">
        <f t="shared" ca="1" si="22"/>
        <v>#N/A</v>
      </c>
      <c r="K95" t="e">
        <f t="shared" ca="1" si="22"/>
        <v>#N/A</v>
      </c>
      <c r="L95" t="e">
        <f t="shared" ca="1" si="23"/>
        <v>#N/A</v>
      </c>
      <c r="M95" t="e">
        <f t="shared" ca="1" si="23"/>
        <v>#N/A</v>
      </c>
      <c r="N95" t="e">
        <f t="shared" ca="1" si="23"/>
        <v>#N/A</v>
      </c>
      <c r="O95" t="e">
        <f t="shared" ca="1" si="23"/>
        <v>#N/A</v>
      </c>
      <c r="P95" t="e">
        <f t="shared" ca="1" si="23"/>
        <v>#N/A</v>
      </c>
      <c r="Q95" t="e">
        <f t="shared" ca="1" si="23"/>
        <v>#N/A</v>
      </c>
      <c r="R95" t="e">
        <f t="shared" ca="1" si="23"/>
        <v>#N/A</v>
      </c>
      <c r="S95" t="e">
        <f t="shared" ca="1" si="16"/>
        <v>#N/A</v>
      </c>
      <c r="T95" t="e">
        <f t="shared" ca="1" si="17"/>
        <v>#N/A</v>
      </c>
      <c r="U95" t="e">
        <f ca="1">IF(AND($C95='Funnel setup'!$K$3&amp;'Funnel setup'!$K$6&amp;'Funnel setup'!$K$7&amp;'Funnel setup'!$K$4,'Funnel Lookup'!I95="*",'Funnel Lookup'!I95="*"),#N/A,IF(AND($C95='Funnel setup'!$K$3&amp;'Funnel setup'!$K$6&amp;'Funnel setup'!$K$7&amp;'Funnel setup'!$K$4,'Funnel Lookup'!I95&gt;29,'Funnel Lookup'!I95&lt;&gt;"-"),'Funnel Lookup'!I95,#N/A))</f>
        <v>#N/A</v>
      </c>
      <c r="V95" t="e">
        <f ca="1">IF(AND($C95='Funnel setup'!$K$3&amp;'Funnel setup'!$K$6&amp;'Funnel setup'!$K$7&amp;'Funnel setup'!$K$4,'Funnel Lookup'!I95="*",'Funnel Lookup'!I95="*"),#N/A,IF(AND($C95='Funnel setup'!$K$3&amp;'Funnel setup'!$K$6&amp;'Funnel setup'!$K$7&amp;'Funnel setup'!$K$4,'Funnel Lookup'!I95&gt;29,'Funnel Lookup'!I95&lt;&gt;"-"),'Funnel Lookup'!Q95,#N/A))</f>
        <v>#N/A</v>
      </c>
    </row>
    <row r="96" spans="1:22" x14ac:dyDescent="0.2">
      <c r="A96">
        <v>94</v>
      </c>
      <c r="B96" t="e">
        <f t="shared" ca="1" si="22"/>
        <v>#N/A</v>
      </c>
      <c r="C96" t="e">
        <f t="shared" ca="1" si="22"/>
        <v>#N/A</v>
      </c>
      <c r="D96" t="e">
        <f t="shared" ca="1" si="22"/>
        <v>#N/A</v>
      </c>
      <c r="E96" t="e">
        <f t="shared" ca="1" si="22"/>
        <v>#N/A</v>
      </c>
      <c r="F96" t="e">
        <f t="shared" ca="1" si="22"/>
        <v>#N/A</v>
      </c>
      <c r="G96" t="e">
        <f t="shared" ca="1" si="22"/>
        <v>#N/A</v>
      </c>
      <c r="H96" t="e">
        <f t="shared" ca="1" si="22"/>
        <v>#N/A</v>
      </c>
      <c r="I96" t="e">
        <f t="shared" ca="1" si="22"/>
        <v>#N/A</v>
      </c>
      <c r="J96" t="e">
        <f t="shared" ca="1" si="22"/>
        <v>#N/A</v>
      </c>
      <c r="K96" t="e">
        <f t="shared" ca="1" si="22"/>
        <v>#N/A</v>
      </c>
      <c r="L96" t="e">
        <f t="shared" ca="1" si="23"/>
        <v>#N/A</v>
      </c>
      <c r="M96" t="e">
        <f t="shared" ca="1" si="23"/>
        <v>#N/A</v>
      </c>
      <c r="N96" t="e">
        <f t="shared" ca="1" si="23"/>
        <v>#N/A</v>
      </c>
      <c r="O96" t="e">
        <f t="shared" ca="1" si="23"/>
        <v>#N/A</v>
      </c>
      <c r="P96" t="e">
        <f t="shared" ca="1" si="23"/>
        <v>#N/A</v>
      </c>
      <c r="Q96" t="e">
        <f t="shared" ca="1" si="23"/>
        <v>#N/A</v>
      </c>
      <c r="R96" t="e">
        <f t="shared" ca="1" si="23"/>
        <v>#N/A</v>
      </c>
      <c r="S96" t="e">
        <f t="shared" ca="1" si="16"/>
        <v>#N/A</v>
      </c>
      <c r="T96" t="e">
        <f t="shared" ca="1" si="17"/>
        <v>#N/A</v>
      </c>
      <c r="U96" t="e">
        <f ca="1">IF(AND($C96='Funnel setup'!$K$3&amp;'Funnel setup'!$K$6&amp;'Funnel setup'!$K$7&amp;'Funnel setup'!$K$4,'Funnel Lookup'!I96="*",'Funnel Lookup'!I96="*"),#N/A,IF(AND($C96='Funnel setup'!$K$3&amp;'Funnel setup'!$K$6&amp;'Funnel setup'!$K$7&amp;'Funnel setup'!$K$4,'Funnel Lookup'!I96&gt;29,'Funnel Lookup'!I96&lt;&gt;"-"),'Funnel Lookup'!I96,#N/A))</f>
        <v>#N/A</v>
      </c>
      <c r="V96" t="e">
        <f ca="1">IF(AND($C96='Funnel setup'!$K$3&amp;'Funnel setup'!$K$6&amp;'Funnel setup'!$K$7&amp;'Funnel setup'!$K$4,'Funnel Lookup'!I96="*",'Funnel Lookup'!I96="*"),#N/A,IF(AND($C96='Funnel setup'!$K$3&amp;'Funnel setup'!$K$6&amp;'Funnel setup'!$K$7&amp;'Funnel setup'!$K$4,'Funnel Lookup'!I96&gt;29,'Funnel Lookup'!I96&lt;&gt;"-"),'Funnel Lookup'!Q96,#N/A))</f>
        <v>#N/A</v>
      </c>
    </row>
    <row r="97" spans="1:22" x14ac:dyDescent="0.2">
      <c r="A97">
        <v>95</v>
      </c>
      <c r="B97" t="e">
        <f t="shared" ca="1" si="22"/>
        <v>#N/A</v>
      </c>
      <c r="C97" t="e">
        <f t="shared" ca="1" si="22"/>
        <v>#N/A</v>
      </c>
      <c r="D97" t="e">
        <f t="shared" ca="1" si="22"/>
        <v>#N/A</v>
      </c>
      <c r="E97" t="e">
        <f t="shared" ca="1" si="22"/>
        <v>#N/A</v>
      </c>
      <c r="F97" t="e">
        <f t="shared" ca="1" si="22"/>
        <v>#N/A</v>
      </c>
      <c r="G97" t="e">
        <f t="shared" ca="1" si="22"/>
        <v>#N/A</v>
      </c>
      <c r="H97" t="e">
        <f t="shared" ca="1" si="22"/>
        <v>#N/A</v>
      </c>
      <c r="I97" t="e">
        <f t="shared" ca="1" si="22"/>
        <v>#N/A</v>
      </c>
      <c r="J97" t="e">
        <f t="shared" ca="1" si="22"/>
        <v>#N/A</v>
      </c>
      <c r="K97" t="e">
        <f t="shared" ca="1" si="22"/>
        <v>#N/A</v>
      </c>
      <c r="L97" t="e">
        <f t="shared" ca="1" si="23"/>
        <v>#N/A</v>
      </c>
      <c r="M97" t="e">
        <f t="shared" ca="1" si="23"/>
        <v>#N/A</v>
      </c>
      <c r="N97" t="e">
        <f t="shared" ca="1" si="23"/>
        <v>#N/A</v>
      </c>
      <c r="O97" t="e">
        <f t="shared" ca="1" si="23"/>
        <v>#N/A</v>
      </c>
      <c r="P97" t="e">
        <f t="shared" ca="1" si="23"/>
        <v>#N/A</v>
      </c>
      <c r="Q97" t="e">
        <f t="shared" ca="1" si="23"/>
        <v>#N/A</v>
      </c>
      <c r="R97" t="e">
        <f t="shared" ca="1" si="23"/>
        <v>#N/A</v>
      </c>
      <c r="S97" t="e">
        <f t="shared" ca="1" si="16"/>
        <v>#N/A</v>
      </c>
      <c r="T97" t="e">
        <f t="shared" ca="1" si="17"/>
        <v>#N/A</v>
      </c>
      <c r="U97" t="e">
        <f ca="1">IF(AND($C97='Funnel setup'!$K$3&amp;'Funnel setup'!$K$6&amp;'Funnel setup'!$K$7&amp;'Funnel setup'!$K$4,'Funnel Lookup'!I97="*",'Funnel Lookup'!I97="*"),#N/A,IF(AND($C97='Funnel setup'!$K$3&amp;'Funnel setup'!$K$6&amp;'Funnel setup'!$K$7&amp;'Funnel setup'!$K$4,'Funnel Lookup'!I97&gt;29,'Funnel Lookup'!I97&lt;&gt;"-"),'Funnel Lookup'!I97,#N/A))</f>
        <v>#N/A</v>
      </c>
      <c r="V97" t="e">
        <f ca="1">IF(AND($C97='Funnel setup'!$K$3&amp;'Funnel setup'!$K$6&amp;'Funnel setup'!$K$7&amp;'Funnel setup'!$K$4,'Funnel Lookup'!I97="*",'Funnel Lookup'!I97="*"),#N/A,IF(AND($C97='Funnel setup'!$K$3&amp;'Funnel setup'!$K$6&amp;'Funnel setup'!$K$7&amp;'Funnel setup'!$K$4,'Funnel Lookup'!I97&gt;29,'Funnel Lookup'!I97&lt;&gt;"-"),'Funnel Lookup'!Q97,#N/A))</f>
        <v>#N/A</v>
      </c>
    </row>
    <row r="98" spans="1:22" x14ac:dyDescent="0.2">
      <c r="A98">
        <v>96</v>
      </c>
      <c r="B98" t="e">
        <f t="shared" ca="1" si="22"/>
        <v>#N/A</v>
      </c>
      <c r="C98" t="e">
        <f t="shared" ca="1" si="22"/>
        <v>#N/A</v>
      </c>
      <c r="D98" t="e">
        <f t="shared" ca="1" si="22"/>
        <v>#N/A</v>
      </c>
      <c r="E98" t="e">
        <f t="shared" ca="1" si="22"/>
        <v>#N/A</v>
      </c>
      <c r="F98" t="e">
        <f t="shared" ca="1" si="22"/>
        <v>#N/A</v>
      </c>
      <c r="G98" t="e">
        <f t="shared" ca="1" si="22"/>
        <v>#N/A</v>
      </c>
      <c r="H98" t="e">
        <f t="shared" ca="1" si="22"/>
        <v>#N/A</v>
      </c>
      <c r="I98" t="e">
        <f t="shared" ca="1" si="22"/>
        <v>#N/A</v>
      </c>
      <c r="J98" t="e">
        <f t="shared" ca="1" si="22"/>
        <v>#N/A</v>
      </c>
      <c r="K98" t="e">
        <f t="shared" ca="1" si="22"/>
        <v>#N/A</v>
      </c>
      <c r="L98" t="e">
        <f t="shared" ca="1" si="23"/>
        <v>#N/A</v>
      </c>
      <c r="M98" t="e">
        <f t="shared" ca="1" si="23"/>
        <v>#N/A</v>
      </c>
      <c r="N98" t="e">
        <f t="shared" ca="1" si="23"/>
        <v>#N/A</v>
      </c>
      <c r="O98" t="e">
        <f t="shared" ca="1" si="23"/>
        <v>#N/A</v>
      </c>
      <c r="P98" t="e">
        <f t="shared" ca="1" si="23"/>
        <v>#N/A</v>
      </c>
      <c r="Q98" t="e">
        <f t="shared" ca="1" si="23"/>
        <v>#N/A</v>
      </c>
      <c r="R98" t="e">
        <f t="shared" ca="1" si="23"/>
        <v>#N/A</v>
      </c>
      <c r="S98" t="e">
        <f t="shared" ca="1" si="16"/>
        <v>#N/A</v>
      </c>
      <c r="T98" t="e">
        <f t="shared" ca="1" si="17"/>
        <v>#N/A</v>
      </c>
      <c r="U98" t="e">
        <f ca="1">IF(AND($C98='Funnel setup'!$K$3&amp;'Funnel setup'!$K$6&amp;'Funnel setup'!$K$7&amp;'Funnel setup'!$K$4,'Funnel Lookup'!I98="*",'Funnel Lookup'!I98="*"),#N/A,IF(AND($C98='Funnel setup'!$K$3&amp;'Funnel setup'!$K$6&amp;'Funnel setup'!$K$7&amp;'Funnel setup'!$K$4,'Funnel Lookup'!I98&gt;29,'Funnel Lookup'!I98&lt;&gt;"-"),'Funnel Lookup'!I98,#N/A))</f>
        <v>#N/A</v>
      </c>
      <c r="V98" t="e">
        <f ca="1">IF(AND($C98='Funnel setup'!$K$3&amp;'Funnel setup'!$K$6&amp;'Funnel setup'!$K$7&amp;'Funnel setup'!$K$4,'Funnel Lookup'!I98="*",'Funnel Lookup'!I98="*"),#N/A,IF(AND($C98='Funnel setup'!$K$3&amp;'Funnel setup'!$K$6&amp;'Funnel setup'!$K$7&amp;'Funnel setup'!$K$4,'Funnel Lookup'!I98&gt;29,'Funnel Lookup'!I98&lt;&gt;"-"),'Funnel Lookup'!Q98,#N/A))</f>
        <v>#N/A</v>
      </c>
    </row>
    <row r="99" spans="1:22" x14ac:dyDescent="0.2">
      <c r="A99">
        <v>97</v>
      </c>
      <c r="B99" t="e">
        <f t="shared" ca="1" si="22"/>
        <v>#N/A</v>
      </c>
      <c r="C99" t="e">
        <f t="shared" ca="1" si="22"/>
        <v>#N/A</v>
      </c>
      <c r="D99" t="e">
        <f t="shared" ca="1" si="22"/>
        <v>#N/A</v>
      </c>
      <c r="E99" t="e">
        <f t="shared" ca="1" si="22"/>
        <v>#N/A</v>
      </c>
      <c r="F99" t="e">
        <f t="shared" ca="1" si="22"/>
        <v>#N/A</v>
      </c>
      <c r="G99" t="e">
        <f t="shared" ca="1" si="22"/>
        <v>#N/A</v>
      </c>
      <c r="H99" t="e">
        <f t="shared" ca="1" si="22"/>
        <v>#N/A</v>
      </c>
      <c r="I99" t="e">
        <f t="shared" ca="1" si="22"/>
        <v>#N/A</v>
      </c>
      <c r="J99" t="e">
        <f t="shared" ca="1" si="22"/>
        <v>#N/A</v>
      </c>
      <c r="K99" t="e">
        <f t="shared" ca="1" si="22"/>
        <v>#N/A</v>
      </c>
      <c r="L99" t="e">
        <f t="shared" ca="1" si="23"/>
        <v>#N/A</v>
      </c>
      <c r="M99" t="e">
        <f t="shared" ca="1" si="23"/>
        <v>#N/A</v>
      </c>
      <c r="N99" t="e">
        <f t="shared" ca="1" si="23"/>
        <v>#N/A</v>
      </c>
      <c r="O99" t="e">
        <f t="shared" ca="1" si="23"/>
        <v>#N/A</v>
      </c>
      <c r="P99" t="e">
        <f t="shared" ca="1" si="23"/>
        <v>#N/A</v>
      </c>
      <c r="Q99" t="e">
        <f t="shared" ca="1" si="23"/>
        <v>#N/A</v>
      </c>
      <c r="R99" t="e">
        <f t="shared" ca="1" si="23"/>
        <v>#N/A</v>
      </c>
      <c r="S99" t="e">
        <f t="shared" ca="1" si="16"/>
        <v>#N/A</v>
      </c>
      <c r="T99" t="e">
        <f t="shared" ca="1" si="17"/>
        <v>#N/A</v>
      </c>
      <c r="U99" t="e">
        <f ca="1">IF(AND($C99='Funnel setup'!$K$3&amp;'Funnel setup'!$K$6&amp;'Funnel setup'!$K$7&amp;'Funnel setup'!$K$4,'Funnel Lookup'!I99="*",'Funnel Lookup'!I99="*"),#N/A,IF(AND($C99='Funnel setup'!$K$3&amp;'Funnel setup'!$K$6&amp;'Funnel setup'!$K$7&amp;'Funnel setup'!$K$4,'Funnel Lookup'!I99&gt;29,'Funnel Lookup'!I99&lt;&gt;"-"),'Funnel Lookup'!I99,#N/A))</f>
        <v>#N/A</v>
      </c>
      <c r="V99" t="e">
        <f ca="1">IF(AND($C99='Funnel setup'!$K$3&amp;'Funnel setup'!$K$6&amp;'Funnel setup'!$K$7&amp;'Funnel setup'!$K$4,'Funnel Lookup'!I99="*",'Funnel Lookup'!I99="*"),#N/A,IF(AND($C99='Funnel setup'!$K$3&amp;'Funnel setup'!$K$6&amp;'Funnel setup'!$K$7&amp;'Funnel setup'!$K$4,'Funnel Lookup'!I99&gt;29,'Funnel Lookup'!I99&lt;&gt;"-"),'Funnel Lookup'!Q99,#N/A))</f>
        <v>#N/A</v>
      </c>
    </row>
    <row r="100" spans="1:22" x14ac:dyDescent="0.2">
      <c r="A100">
        <v>98</v>
      </c>
      <c r="B100" t="e">
        <f t="shared" ca="1" si="22"/>
        <v>#N/A</v>
      </c>
      <c r="C100" t="e">
        <f t="shared" ca="1" si="22"/>
        <v>#N/A</v>
      </c>
      <c r="D100" t="e">
        <f t="shared" ca="1" si="22"/>
        <v>#N/A</v>
      </c>
      <c r="E100" t="e">
        <f t="shared" ca="1" si="22"/>
        <v>#N/A</v>
      </c>
      <c r="F100" t="e">
        <f t="shared" ca="1" si="22"/>
        <v>#N/A</v>
      </c>
      <c r="G100" t="e">
        <f t="shared" ca="1" si="22"/>
        <v>#N/A</v>
      </c>
      <c r="H100" t="e">
        <f t="shared" ca="1" si="22"/>
        <v>#N/A</v>
      </c>
      <c r="I100" t="e">
        <f t="shared" ca="1" si="22"/>
        <v>#N/A</v>
      </c>
      <c r="J100" t="e">
        <f t="shared" ca="1" si="22"/>
        <v>#N/A</v>
      </c>
      <c r="K100" t="e">
        <f t="shared" ca="1" si="22"/>
        <v>#N/A</v>
      </c>
      <c r="L100" t="e">
        <f t="shared" ca="1" si="23"/>
        <v>#N/A</v>
      </c>
      <c r="M100" t="e">
        <f t="shared" ca="1" si="23"/>
        <v>#N/A</v>
      </c>
      <c r="N100" t="e">
        <f t="shared" ca="1" si="23"/>
        <v>#N/A</v>
      </c>
      <c r="O100" t="e">
        <f t="shared" ca="1" si="23"/>
        <v>#N/A</v>
      </c>
      <c r="P100" t="e">
        <f t="shared" ca="1" si="23"/>
        <v>#N/A</v>
      </c>
      <c r="Q100" t="e">
        <f t="shared" ca="1" si="23"/>
        <v>#N/A</v>
      </c>
      <c r="R100" t="e">
        <f t="shared" ca="1" si="23"/>
        <v>#N/A</v>
      </c>
      <c r="S100" t="e">
        <f t="shared" ca="1" si="16"/>
        <v>#N/A</v>
      </c>
      <c r="T100" t="e">
        <f t="shared" ca="1" si="17"/>
        <v>#N/A</v>
      </c>
      <c r="U100" t="e">
        <f ca="1">IF(AND($C100='Funnel setup'!$K$3&amp;'Funnel setup'!$K$6&amp;'Funnel setup'!$K$7&amp;'Funnel setup'!$K$4,'Funnel Lookup'!I100="*",'Funnel Lookup'!I100="*"),#N/A,IF(AND($C100='Funnel setup'!$K$3&amp;'Funnel setup'!$K$6&amp;'Funnel setup'!$K$7&amp;'Funnel setup'!$K$4,'Funnel Lookup'!I100&gt;29,'Funnel Lookup'!I100&lt;&gt;"-"),'Funnel Lookup'!I100,#N/A))</f>
        <v>#N/A</v>
      </c>
      <c r="V100" t="e">
        <f ca="1">IF(AND($C100='Funnel setup'!$K$3&amp;'Funnel setup'!$K$6&amp;'Funnel setup'!$K$7&amp;'Funnel setup'!$K$4,'Funnel Lookup'!I100="*",'Funnel Lookup'!I100="*"),#N/A,IF(AND($C100='Funnel setup'!$K$3&amp;'Funnel setup'!$K$6&amp;'Funnel setup'!$K$7&amp;'Funnel setup'!$K$4,'Funnel Lookup'!I100&gt;29,'Funnel Lookup'!I100&lt;&gt;"-"),'Funnel Lookup'!Q100,#N/A))</f>
        <v>#N/A</v>
      </c>
    </row>
    <row r="101" spans="1:22" x14ac:dyDescent="0.2">
      <c r="A101">
        <v>99</v>
      </c>
      <c r="B101" t="e">
        <f t="shared" ca="1" si="22"/>
        <v>#N/A</v>
      </c>
      <c r="C101" t="e">
        <f t="shared" ca="1" si="22"/>
        <v>#N/A</v>
      </c>
      <c r="D101" t="e">
        <f t="shared" ca="1" si="22"/>
        <v>#N/A</v>
      </c>
      <c r="E101" t="e">
        <f t="shared" ca="1" si="22"/>
        <v>#N/A</v>
      </c>
      <c r="F101" t="e">
        <f t="shared" ca="1" si="22"/>
        <v>#N/A</v>
      </c>
      <c r="G101" t="e">
        <f t="shared" ca="1" si="22"/>
        <v>#N/A</v>
      </c>
      <c r="H101" t="e">
        <f t="shared" ca="1" si="22"/>
        <v>#N/A</v>
      </c>
      <c r="I101" t="e">
        <f t="shared" ca="1" si="22"/>
        <v>#N/A</v>
      </c>
      <c r="J101" t="e">
        <f t="shared" ca="1" si="22"/>
        <v>#N/A</v>
      </c>
      <c r="K101" t="e">
        <f t="shared" ca="1" si="22"/>
        <v>#N/A</v>
      </c>
      <c r="L101" t="e">
        <f t="shared" ca="1" si="23"/>
        <v>#N/A</v>
      </c>
      <c r="M101" t="e">
        <f t="shared" ca="1" si="23"/>
        <v>#N/A</v>
      </c>
      <c r="N101" t="e">
        <f t="shared" ca="1" si="23"/>
        <v>#N/A</v>
      </c>
      <c r="O101" t="e">
        <f t="shared" ca="1" si="23"/>
        <v>#N/A</v>
      </c>
      <c r="P101" t="e">
        <f t="shared" ca="1" si="23"/>
        <v>#N/A</v>
      </c>
      <c r="Q101" t="e">
        <f t="shared" ca="1" si="23"/>
        <v>#N/A</v>
      </c>
      <c r="R101" t="e">
        <f t="shared" ca="1" si="23"/>
        <v>#N/A</v>
      </c>
      <c r="S101" t="e">
        <f t="shared" ca="1" si="16"/>
        <v>#N/A</v>
      </c>
      <c r="T101" t="e">
        <f t="shared" ca="1" si="17"/>
        <v>#N/A</v>
      </c>
      <c r="U101" t="e">
        <f ca="1">IF(AND($C101='Funnel setup'!$K$3&amp;'Funnel setup'!$K$6&amp;'Funnel setup'!$K$7&amp;'Funnel setup'!$K$4,'Funnel Lookup'!I101="*",'Funnel Lookup'!I101="*"),#N/A,IF(AND($C101='Funnel setup'!$K$3&amp;'Funnel setup'!$K$6&amp;'Funnel setup'!$K$7&amp;'Funnel setup'!$K$4,'Funnel Lookup'!I101&gt;29,'Funnel Lookup'!I101&lt;&gt;"-"),'Funnel Lookup'!I101,#N/A))</f>
        <v>#N/A</v>
      </c>
      <c r="V101" t="e">
        <f ca="1">IF(AND($C101='Funnel setup'!$K$3&amp;'Funnel setup'!$K$6&amp;'Funnel setup'!$K$7&amp;'Funnel setup'!$K$4,'Funnel Lookup'!I101="*",'Funnel Lookup'!I101="*"),#N/A,IF(AND($C101='Funnel setup'!$K$3&amp;'Funnel setup'!$K$6&amp;'Funnel setup'!$K$7&amp;'Funnel setup'!$K$4,'Funnel Lookup'!I101&gt;29,'Funnel Lookup'!I101&lt;&gt;"-"),'Funnel Lookup'!Q101,#N/A))</f>
        <v>#N/A</v>
      </c>
    </row>
    <row r="102" spans="1:22" x14ac:dyDescent="0.2">
      <c r="A102">
        <v>100</v>
      </c>
      <c r="B102" t="e">
        <f t="shared" ca="1" si="22"/>
        <v>#N/A</v>
      </c>
      <c r="C102" t="e">
        <f t="shared" ca="1" si="22"/>
        <v>#N/A</v>
      </c>
      <c r="D102" t="e">
        <f t="shared" ca="1" si="22"/>
        <v>#N/A</v>
      </c>
      <c r="E102" t="e">
        <f t="shared" ca="1" si="22"/>
        <v>#N/A</v>
      </c>
      <c r="F102" t="e">
        <f t="shared" ca="1" si="22"/>
        <v>#N/A</v>
      </c>
      <c r="G102" t="e">
        <f t="shared" ca="1" si="22"/>
        <v>#N/A</v>
      </c>
      <c r="H102" t="e">
        <f t="shared" ca="1" si="22"/>
        <v>#N/A</v>
      </c>
      <c r="I102" t="e">
        <f t="shared" ca="1" si="22"/>
        <v>#N/A</v>
      </c>
      <c r="J102" t="e">
        <f t="shared" ca="1" si="22"/>
        <v>#N/A</v>
      </c>
      <c r="K102" t="e">
        <f t="shared" ca="1" si="22"/>
        <v>#N/A</v>
      </c>
      <c r="L102" t="e">
        <f t="shared" ca="1" si="23"/>
        <v>#N/A</v>
      </c>
      <c r="M102" t="e">
        <f t="shared" ca="1" si="23"/>
        <v>#N/A</v>
      </c>
      <c r="N102" t="e">
        <f t="shared" ca="1" si="23"/>
        <v>#N/A</v>
      </c>
      <c r="O102" t="e">
        <f t="shared" ca="1" si="23"/>
        <v>#N/A</v>
      </c>
      <c r="P102" t="e">
        <f t="shared" ca="1" si="23"/>
        <v>#N/A</v>
      </c>
      <c r="Q102" t="e">
        <f t="shared" ca="1" si="23"/>
        <v>#N/A</v>
      </c>
      <c r="R102" t="e">
        <f t="shared" ca="1" si="23"/>
        <v>#N/A</v>
      </c>
      <c r="S102" t="e">
        <f t="shared" ca="1" si="16"/>
        <v>#N/A</v>
      </c>
      <c r="T102" t="e">
        <f t="shared" ca="1" si="17"/>
        <v>#N/A</v>
      </c>
      <c r="U102" t="e">
        <f ca="1">IF(AND($C102='Funnel setup'!$K$3&amp;'Funnel setup'!$K$6&amp;'Funnel setup'!$K$7&amp;'Funnel setup'!$K$4,'Funnel Lookup'!I102="*",'Funnel Lookup'!I102="*"),#N/A,IF(AND($C102='Funnel setup'!$K$3&amp;'Funnel setup'!$K$6&amp;'Funnel setup'!$K$7&amp;'Funnel setup'!$K$4,'Funnel Lookup'!I102&gt;29,'Funnel Lookup'!I102&lt;&gt;"-"),'Funnel Lookup'!I102,#N/A))</f>
        <v>#N/A</v>
      </c>
      <c r="V102" t="e">
        <f ca="1">IF(AND($C102='Funnel setup'!$K$3&amp;'Funnel setup'!$K$6&amp;'Funnel setup'!$K$7&amp;'Funnel setup'!$K$4,'Funnel Lookup'!I102="*",'Funnel Lookup'!I102="*"),#N/A,IF(AND($C102='Funnel setup'!$K$3&amp;'Funnel setup'!$K$6&amp;'Funnel setup'!$K$7&amp;'Funnel setup'!$K$4,'Funnel Lookup'!I102&gt;29,'Funnel Lookup'!I102&lt;&gt;"-"),'Funnel Lookup'!Q102,#N/A))</f>
        <v>#N/A</v>
      </c>
    </row>
    <row r="103" spans="1:22" x14ac:dyDescent="0.2">
      <c r="A103">
        <v>101</v>
      </c>
      <c r="B103" t="e">
        <f t="shared" ref="B103:K112" ca="1" si="24">VLOOKUP($A103,Funnel_Data,B$1,FALSE)</f>
        <v>#N/A</v>
      </c>
      <c r="C103" t="e">
        <f t="shared" ca="1" si="24"/>
        <v>#N/A</v>
      </c>
      <c r="D103" t="e">
        <f t="shared" ca="1" si="24"/>
        <v>#N/A</v>
      </c>
      <c r="E103" t="e">
        <f t="shared" ca="1" si="24"/>
        <v>#N/A</v>
      </c>
      <c r="F103" t="e">
        <f t="shared" ca="1" si="24"/>
        <v>#N/A</v>
      </c>
      <c r="G103" t="e">
        <f t="shared" ca="1" si="24"/>
        <v>#N/A</v>
      </c>
      <c r="H103" t="e">
        <f t="shared" ca="1" si="24"/>
        <v>#N/A</v>
      </c>
      <c r="I103" t="e">
        <f t="shared" ca="1" si="24"/>
        <v>#N/A</v>
      </c>
      <c r="J103" t="e">
        <f t="shared" ca="1" si="24"/>
        <v>#N/A</v>
      </c>
      <c r="K103" t="e">
        <f t="shared" ca="1" si="24"/>
        <v>#N/A</v>
      </c>
      <c r="L103" t="e">
        <f t="shared" ref="L103:R112" ca="1" si="25">VLOOKUP($A103,Funnel_Data,L$1,FALSE)</f>
        <v>#N/A</v>
      </c>
      <c r="M103" t="e">
        <f t="shared" ca="1" si="25"/>
        <v>#N/A</v>
      </c>
      <c r="N103" t="e">
        <f t="shared" ca="1" si="25"/>
        <v>#N/A</v>
      </c>
      <c r="O103" t="e">
        <f t="shared" ca="1" si="25"/>
        <v>#N/A</v>
      </c>
      <c r="P103" t="e">
        <f t="shared" ca="1" si="25"/>
        <v>#N/A</v>
      </c>
      <c r="Q103" t="e">
        <f t="shared" ca="1" si="25"/>
        <v>#N/A</v>
      </c>
      <c r="R103" t="e">
        <f t="shared" ca="1" si="25"/>
        <v>#N/A</v>
      </c>
      <c r="S103" t="e">
        <f t="shared" ca="1" si="16"/>
        <v>#N/A</v>
      </c>
      <c r="T103" t="e">
        <f t="shared" ca="1" si="17"/>
        <v>#N/A</v>
      </c>
      <c r="U103" t="e">
        <f ca="1">IF(AND($C103='Funnel setup'!$K$3&amp;'Funnel setup'!$K$6&amp;'Funnel setup'!$K$7&amp;'Funnel setup'!$K$4,'Funnel Lookup'!I103="*",'Funnel Lookup'!I103="*"),#N/A,IF(AND($C103='Funnel setup'!$K$3&amp;'Funnel setup'!$K$6&amp;'Funnel setup'!$K$7&amp;'Funnel setup'!$K$4,'Funnel Lookup'!I103&gt;29,'Funnel Lookup'!I103&lt;&gt;"-"),'Funnel Lookup'!I103,#N/A))</f>
        <v>#N/A</v>
      </c>
      <c r="V103" t="e">
        <f ca="1">IF(AND($C103='Funnel setup'!$K$3&amp;'Funnel setup'!$K$6&amp;'Funnel setup'!$K$7&amp;'Funnel setup'!$K$4,'Funnel Lookup'!I103="*",'Funnel Lookup'!I103="*"),#N/A,IF(AND($C103='Funnel setup'!$K$3&amp;'Funnel setup'!$K$6&amp;'Funnel setup'!$K$7&amp;'Funnel setup'!$K$4,'Funnel Lookup'!I103&gt;29,'Funnel Lookup'!I103&lt;&gt;"-"),'Funnel Lookup'!Q103,#N/A))</f>
        <v>#N/A</v>
      </c>
    </row>
    <row r="104" spans="1:22" x14ac:dyDescent="0.2">
      <c r="A104">
        <v>102</v>
      </c>
      <c r="B104" t="e">
        <f t="shared" ca="1" si="24"/>
        <v>#N/A</v>
      </c>
      <c r="C104" t="e">
        <f t="shared" ca="1" si="24"/>
        <v>#N/A</v>
      </c>
      <c r="D104" t="e">
        <f t="shared" ca="1" si="24"/>
        <v>#N/A</v>
      </c>
      <c r="E104" t="e">
        <f t="shared" ca="1" si="24"/>
        <v>#N/A</v>
      </c>
      <c r="F104" t="e">
        <f t="shared" ca="1" si="24"/>
        <v>#N/A</v>
      </c>
      <c r="G104" t="e">
        <f t="shared" ca="1" si="24"/>
        <v>#N/A</v>
      </c>
      <c r="H104" t="e">
        <f t="shared" ca="1" si="24"/>
        <v>#N/A</v>
      </c>
      <c r="I104" t="e">
        <f t="shared" ca="1" si="24"/>
        <v>#N/A</v>
      </c>
      <c r="J104" t="e">
        <f t="shared" ca="1" si="24"/>
        <v>#N/A</v>
      </c>
      <c r="K104" t="e">
        <f t="shared" ca="1" si="24"/>
        <v>#N/A</v>
      </c>
      <c r="L104" t="e">
        <f t="shared" ca="1" si="25"/>
        <v>#N/A</v>
      </c>
      <c r="M104" t="e">
        <f t="shared" ca="1" si="25"/>
        <v>#N/A</v>
      </c>
      <c r="N104" t="e">
        <f t="shared" ca="1" si="25"/>
        <v>#N/A</v>
      </c>
      <c r="O104" t="e">
        <f t="shared" ca="1" si="25"/>
        <v>#N/A</v>
      </c>
      <c r="P104" t="e">
        <f t="shared" ca="1" si="25"/>
        <v>#N/A</v>
      </c>
      <c r="Q104" t="e">
        <f t="shared" ca="1" si="25"/>
        <v>#N/A</v>
      </c>
      <c r="R104" t="e">
        <f t="shared" ca="1" si="25"/>
        <v>#N/A</v>
      </c>
      <c r="S104" t="e">
        <f t="shared" ca="1" si="16"/>
        <v>#N/A</v>
      </c>
      <c r="T104" t="e">
        <f t="shared" ca="1" si="17"/>
        <v>#N/A</v>
      </c>
      <c r="U104" t="e">
        <f ca="1">IF(AND($C104='Funnel setup'!$K$3&amp;'Funnel setup'!$K$6&amp;'Funnel setup'!$K$7&amp;'Funnel setup'!$K$4,'Funnel Lookup'!I104="*",'Funnel Lookup'!I104="*"),#N/A,IF(AND($C104='Funnel setup'!$K$3&amp;'Funnel setup'!$K$6&amp;'Funnel setup'!$K$7&amp;'Funnel setup'!$K$4,'Funnel Lookup'!I104&gt;29,'Funnel Lookup'!I104&lt;&gt;"-"),'Funnel Lookup'!I104,#N/A))</f>
        <v>#N/A</v>
      </c>
      <c r="V104" t="e">
        <f ca="1">IF(AND($C104='Funnel setup'!$K$3&amp;'Funnel setup'!$K$6&amp;'Funnel setup'!$K$7&amp;'Funnel setup'!$K$4,'Funnel Lookup'!I104="*",'Funnel Lookup'!I104="*"),#N/A,IF(AND($C104='Funnel setup'!$K$3&amp;'Funnel setup'!$K$6&amp;'Funnel setup'!$K$7&amp;'Funnel setup'!$K$4,'Funnel Lookup'!I104&gt;29,'Funnel Lookup'!I104&lt;&gt;"-"),'Funnel Lookup'!Q104,#N/A))</f>
        <v>#N/A</v>
      </c>
    </row>
    <row r="105" spans="1:22" x14ac:dyDescent="0.2">
      <c r="A105">
        <v>103</v>
      </c>
      <c r="B105" t="e">
        <f t="shared" ca="1" si="24"/>
        <v>#N/A</v>
      </c>
      <c r="C105" t="e">
        <f t="shared" ca="1" si="24"/>
        <v>#N/A</v>
      </c>
      <c r="D105" t="e">
        <f t="shared" ca="1" si="24"/>
        <v>#N/A</v>
      </c>
      <c r="E105" t="e">
        <f t="shared" ca="1" si="24"/>
        <v>#N/A</v>
      </c>
      <c r="F105" t="e">
        <f t="shared" ca="1" si="24"/>
        <v>#N/A</v>
      </c>
      <c r="G105" t="e">
        <f t="shared" ca="1" si="24"/>
        <v>#N/A</v>
      </c>
      <c r="H105" t="e">
        <f t="shared" ca="1" si="24"/>
        <v>#N/A</v>
      </c>
      <c r="I105" t="e">
        <f t="shared" ca="1" si="24"/>
        <v>#N/A</v>
      </c>
      <c r="J105" t="e">
        <f t="shared" ca="1" si="24"/>
        <v>#N/A</v>
      </c>
      <c r="K105" t="e">
        <f t="shared" ca="1" si="24"/>
        <v>#N/A</v>
      </c>
      <c r="L105" t="e">
        <f t="shared" ca="1" si="25"/>
        <v>#N/A</v>
      </c>
      <c r="M105" t="e">
        <f t="shared" ca="1" si="25"/>
        <v>#N/A</v>
      </c>
      <c r="N105" t="e">
        <f t="shared" ca="1" si="25"/>
        <v>#N/A</v>
      </c>
      <c r="O105" t="e">
        <f t="shared" ca="1" si="25"/>
        <v>#N/A</v>
      </c>
      <c r="P105" t="e">
        <f t="shared" ca="1" si="25"/>
        <v>#N/A</v>
      </c>
      <c r="Q105" t="e">
        <f t="shared" ca="1" si="25"/>
        <v>#N/A</v>
      </c>
      <c r="R105" t="e">
        <f t="shared" ca="1" si="25"/>
        <v>#N/A</v>
      </c>
      <c r="S105" t="e">
        <f t="shared" ca="1" si="16"/>
        <v>#N/A</v>
      </c>
      <c r="T105" t="e">
        <f t="shared" ca="1" si="17"/>
        <v>#N/A</v>
      </c>
      <c r="U105" t="e">
        <f ca="1">IF(AND($C105='Funnel setup'!$K$3&amp;'Funnel setup'!$K$6&amp;'Funnel setup'!$K$7&amp;'Funnel setup'!$K$4,'Funnel Lookup'!I105="*",'Funnel Lookup'!I105="*"),#N/A,IF(AND($C105='Funnel setup'!$K$3&amp;'Funnel setup'!$K$6&amp;'Funnel setup'!$K$7&amp;'Funnel setup'!$K$4,'Funnel Lookup'!I105&gt;29,'Funnel Lookup'!I105&lt;&gt;"-"),'Funnel Lookup'!I105,#N/A))</f>
        <v>#N/A</v>
      </c>
      <c r="V105" t="e">
        <f ca="1">IF(AND($C105='Funnel setup'!$K$3&amp;'Funnel setup'!$K$6&amp;'Funnel setup'!$K$7&amp;'Funnel setup'!$K$4,'Funnel Lookup'!I105="*",'Funnel Lookup'!I105="*"),#N/A,IF(AND($C105='Funnel setup'!$K$3&amp;'Funnel setup'!$K$6&amp;'Funnel setup'!$K$7&amp;'Funnel setup'!$K$4,'Funnel Lookup'!I105&gt;29,'Funnel Lookup'!I105&lt;&gt;"-"),'Funnel Lookup'!Q105,#N/A))</f>
        <v>#N/A</v>
      </c>
    </row>
    <row r="106" spans="1:22" x14ac:dyDescent="0.2">
      <c r="A106">
        <v>104</v>
      </c>
      <c r="B106" t="e">
        <f t="shared" ca="1" si="24"/>
        <v>#N/A</v>
      </c>
      <c r="C106" t="e">
        <f t="shared" ca="1" si="24"/>
        <v>#N/A</v>
      </c>
      <c r="D106" t="e">
        <f t="shared" ca="1" si="24"/>
        <v>#N/A</v>
      </c>
      <c r="E106" t="e">
        <f t="shared" ca="1" si="24"/>
        <v>#N/A</v>
      </c>
      <c r="F106" t="e">
        <f t="shared" ca="1" si="24"/>
        <v>#N/A</v>
      </c>
      <c r="G106" t="e">
        <f t="shared" ca="1" si="24"/>
        <v>#N/A</v>
      </c>
      <c r="H106" t="e">
        <f t="shared" ca="1" si="24"/>
        <v>#N/A</v>
      </c>
      <c r="I106" t="e">
        <f t="shared" ca="1" si="24"/>
        <v>#N/A</v>
      </c>
      <c r="J106" t="e">
        <f t="shared" ca="1" si="24"/>
        <v>#N/A</v>
      </c>
      <c r="K106" t="e">
        <f t="shared" ca="1" si="24"/>
        <v>#N/A</v>
      </c>
      <c r="L106" t="e">
        <f t="shared" ca="1" si="25"/>
        <v>#N/A</v>
      </c>
      <c r="M106" t="e">
        <f t="shared" ca="1" si="25"/>
        <v>#N/A</v>
      </c>
      <c r="N106" t="e">
        <f t="shared" ca="1" si="25"/>
        <v>#N/A</v>
      </c>
      <c r="O106" t="e">
        <f t="shared" ca="1" si="25"/>
        <v>#N/A</v>
      </c>
      <c r="P106" t="e">
        <f t="shared" ca="1" si="25"/>
        <v>#N/A</v>
      </c>
      <c r="Q106" t="e">
        <f t="shared" ca="1" si="25"/>
        <v>#N/A</v>
      </c>
      <c r="R106" t="e">
        <f t="shared" ca="1" si="25"/>
        <v>#N/A</v>
      </c>
      <c r="S106" t="e">
        <f t="shared" ca="1" si="16"/>
        <v>#N/A</v>
      </c>
      <c r="T106" t="e">
        <f t="shared" ca="1" si="17"/>
        <v>#N/A</v>
      </c>
      <c r="U106" t="e">
        <f ca="1">IF(AND($C106='Funnel setup'!$K$3&amp;'Funnel setup'!$K$6&amp;'Funnel setup'!$K$7&amp;'Funnel setup'!$K$4,'Funnel Lookup'!I106="*",'Funnel Lookup'!I106="*"),#N/A,IF(AND($C106='Funnel setup'!$K$3&amp;'Funnel setup'!$K$6&amp;'Funnel setup'!$K$7&amp;'Funnel setup'!$K$4,'Funnel Lookup'!I106&gt;29,'Funnel Lookup'!I106&lt;&gt;"-"),'Funnel Lookup'!I106,#N/A))</f>
        <v>#N/A</v>
      </c>
      <c r="V106" t="e">
        <f ca="1">IF(AND($C106='Funnel setup'!$K$3&amp;'Funnel setup'!$K$6&amp;'Funnel setup'!$K$7&amp;'Funnel setup'!$K$4,'Funnel Lookup'!I106="*",'Funnel Lookup'!I106="*"),#N/A,IF(AND($C106='Funnel setup'!$K$3&amp;'Funnel setup'!$K$6&amp;'Funnel setup'!$K$7&amp;'Funnel setup'!$K$4,'Funnel Lookup'!I106&gt;29,'Funnel Lookup'!I106&lt;&gt;"-"),'Funnel Lookup'!Q106,#N/A))</f>
        <v>#N/A</v>
      </c>
    </row>
    <row r="107" spans="1:22" x14ac:dyDescent="0.2">
      <c r="A107">
        <v>105</v>
      </c>
      <c r="B107" t="e">
        <f t="shared" ca="1" si="24"/>
        <v>#N/A</v>
      </c>
      <c r="C107" t="e">
        <f t="shared" ca="1" si="24"/>
        <v>#N/A</v>
      </c>
      <c r="D107" t="e">
        <f t="shared" ca="1" si="24"/>
        <v>#N/A</v>
      </c>
      <c r="E107" t="e">
        <f t="shared" ca="1" si="24"/>
        <v>#N/A</v>
      </c>
      <c r="F107" t="e">
        <f t="shared" ca="1" si="24"/>
        <v>#N/A</v>
      </c>
      <c r="G107" t="e">
        <f t="shared" ca="1" si="24"/>
        <v>#N/A</v>
      </c>
      <c r="H107" t="e">
        <f t="shared" ca="1" si="24"/>
        <v>#N/A</v>
      </c>
      <c r="I107" t="e">
        <f t="shared" ca="1" si="24"/>
        <v>#N/A</v>
      </c>
      <c r="J107" t="e">
        <f t="shared" ca="1" si="24"/>
        <v>#N/A</v>
      </c>
      <c r="K107" t="e">
        <f t="shared" ca="1" si="24"/>
        <v>#N/A</v>
      </c>
      <c r="L107" t="e">
        <f t="shared" ca="1" si="25"/>
        <v>#N/A</v>
      </c>
      <c r="M107" t="e">
        <f t="shared" ca="1" si="25"/>
        <v>#N/A</v>
      </c>
      <c r="N107" t="e">
        <f t="shared" ca="1" si="25"/>
        <v>#N/A</v>
      </c>
      <c r="O107" t="e">
        <f t="shared" ca="1" si="25"/>
        <v>#N/A</v>
      </c>
      <c r="P107" t="e">
        <f t="shared" ca="1" si="25"/>
        <v>#N/A</v>
      </c>
      <c r="Q107" t="e">
        <f t="shared" ca="1" si="25"/>
        <v>#N/A</v>
      </c>
      <c r="R107" t="e">
        <f t="shared" ca="1" si="25"/>
        <v>#N/A</v>
      </c>
      <c r="S107" t="e">
        <f t="shared" ca="1" si="16"/>
        <v>#N/A</v>
      </c>
      <c r="T107" t="e">
        <f t="shared" ca="1" si="17"/>
        <v>#N/A</v>
      </c>
      <c r="U107" t="e">
        <f ca="1">IF(AND($C107='Funnel setup'!$K$3&amp;'Funnel setup'!$K$6&amp;'Funnel setup'!$K$7&amp;'Funnel setup'!$K$4,'Funnel Lookup'!I107="*",'Funnel Lookup'!I107="*"),#N/A,IF(AND($C107='Funnel setup'!$K$3&amp;'Funnel setup'!$K$6&amp;'Funnel setup'!$K$7&amp;'Funnel setup'!$K$4,'Funnel Lookup'!I107&gt;29,'Funnel Lookup'!I107&lt;&gt;"-"),'Funnel Lookup'!I107,#N/A))</f>
        <v>#N/A</v>
      </c>
      <c r="V107" t="e">
        <f ca="1">IF(AND($C107='Funnel setup'!$K$3&amp;'Funnel setup'!$K$6&amp;'Funnel setup'!$K$7&amp;'Funnel setup'!$K$4,'Funnel Lookup'!I107="*",'Funnel Lookup'!I107="*"),#N/A,IF(AND($C107='Funnel setup'!$K$3&amp;'Funnel setup'!$K$6&amp;'Funnel setup'!$K$7&amp;'Funnel setup'!$K$4,'Funnel Lookup'!I107&gt;29,'Funnel Lookup'!I107&lt;&gt;"-"),'Funnel Lookup'!Q107,#N/A))</f>
        <v>#N/A</v>
      </c>
    </row>
    <row r="108" spans="1:22" x14ac:dyDescent="0.2">
      <c r="A108">
        <v>106</v>
      </c>
      <c r="B108" t="e">
        <f t="shared" ca="1" si="24"/>
        <v>#N/A</v>
      </c>
      <c r="C108" t="e">
        <f t="shared" ca="1" si="24"/>
        <v>#N/A</v>
      </c>
      <c r="D108" t="e">
        <f t="shared" ca="1" si="24"/>
        <v>#N/A</v>
      </c>
      <c r="E108" t="e">
        <f t="shared" ca="1" si="24"/>
        <v>#N/A</v>
      </c>
      <c r="F108" t="e">
        <f t="shared" ca="1" si="24"/>
        <v>#N/A</v>
      </c>
      <c r="G108" t="e">
        <f t="shared" ca="1" si="24"/>
        <v>#N/A</v>
      </c>
      <c r="H108" t="e">
        <f t="shared" ca="1" si="24"/>
        <v>#N/A</v>
      </c>
      <c r="I108" t="e">
        <f t="shared" ca="1" si="24"/>
        <v>#N/A</v>
      </c>
      <c r="J108" t="e">
        <f t="shared" ca="1" si="24"/>
        <v>#N/A</v>
      </c>
      <c r="K108" t="e">
        <f t="shared" ca="1" si="24"/>
        <v>#N/A</v>
      </c>
      <c r="L108" t="e">
        <f t="shared" ca="1" si="25"/>
        <v>#N/A</v>
      </c>
      <c r="M108" t="e">
        <f t="shared" ca="1" si="25"/>
        <v>#N/A</v>
      </c>
      <c r="N108" t="e">
        <f t="shared" ca="1" si="25"/>
        <v>#N/A</v>
      </c>
      <c r="O108" t="e">
        <f t="shared" ca="1" si="25"/>
        <v>#N/A</v>
      </c>
      <c r="P108" t="e">
        <f t="shared" ca="1" si="25"/>
        <v>#N/A</v>
      </c>
      <c r="Q108" t="e">
        <f t="shared" ca="1" si="25"/>
        <v>#N/A</v>
      </c>
      <c r="R108" t="e">
        <f t="shared" ca="1" si="25"/>
        <v>#N/A</v>
      </c>
      <c r="S108" t="e">
        <f t="shared" ca="1" si="16"/>
        <v>#N/A</v>
      </c>
      <c r="T108" t="e">
        <f t="shared" ca="1" si="17"/>
        <v>#N/A</v>
      </c>
      <c r="U108" t="e">
        <f ca="1">IF(AND($C108='Funnel setup'!$K$3&amp;'Funnel setup'!$K$6&amp;'Funnel setup'!$K$7&amp;'Funnel setup'!$K$4,'Funnel Lookup'!I108="*",'Funnel Lookup'!I108="*"),#N/A,IF(AND($C108='Funnel setup'!$K$3&amp;'Funnel setup'!$K$6&amp;'Funnel setup'!$K$7&amp;'Funnel setup'!$K$4,'Funnel Lookup'!I108&gt;29,'Funnel Lookup'!I108&lt;&gt;"-"),'Funnel Lookup'!I108,#N/A))</f>
        <v>#N/A</v>
      </c>
      <c r="V108" t="e">
        <f ca="1">IF(AND($C108='Funnel setup'!$K$3&amp;'Funnel setup'!$K$6&amp;'Funnel setup'!$K$7&amp;'Funnel setup'!$K$4,'Funnel Lookup'!I108="*",'Funnel Lookup'!I108="*"),#N/A,IF(AND($C108='Funnel setup'!$K$3&amp;'Funnel setup'!$K$6&amp;'Funnel setup'!$K$7&amp;'Funnel setup'!$K$4,'Funnel Lookup'!I108&gt;29,'Funnel Lookup'!I108&lt;&gt;"-"),'Funnel Lookup'!Q108,#N/A))</f>
        <v>#N/A</v>
      </c>
    </row>
    <row r="109" spans="1:22" x14ac:dyDescent="0.2">
      <c r="A109">
        <v>107</v>
      </c>
      <c r="B109" t="e">
        <f t="shared" ca="1" si="24"/>
        <v>#N/A</v>
      </c>
      <c r="C109" t="e">
        <f t="shared" ca="1" si="24"/>
        <v>#N/A</v>
      </c>
      <c r="D109" t="e">
        <f t="shared" ca="1" si="24"/>
        <v>#N/A</v>
      </c>
      <c r="E109" t="e">
        <f t="shared" ca="1" si="24"/>
        <v>#N/A</v>
      </c>
      <c r="F109" t="e">
        <f t="shared" ca="1" si="24"/>
        <v>#N/A</v>
      </c>
      <c r="G109" t="e">
        <f t="shared" ca="1" si="24"/>
        <v>#N/A</v>
      </c>
      <c r="H109" t="e">
        <f t="shared" ca="1" si="24"/>
        <v>#N/A</v>
      </c>
      <c r="I109" t="e">
        <f t="shared" ca="1" si="24"/>
        <v>#N/A</v>
      </c>
      <c r="J109" t="e">
        <f t="shared" ca="1" si="24"/>
        <v>#N/A</v>
      </c>
      <c r="K109" t="e">
        <f t="shared" ca="1" si="24"/>
        <v>#N/A</v>
      </c>
      <c r="L109" t="e">
        <f t="shared" ca="1" si="25"/>
        <v>#N/A</v>
      </c>
      <c r="M109" t="e">
        <f t="shared" ca="1" si="25"/>
        <v>#N/A</v>
      </c>
      <c r="N109" t="e">
        <f t="shared" ca="1" si="25"/>
        <v>#N/A</v>
      </c>
      <c r="O109" t="e">
        <f t="shared" ca="1" si="25"/>
        <v>#N/A</v>
      </c>
      <c r="P109" t="e">
        <f t="shared" ca="1" si="25"/>
        <v>#N/A</v>
      </c>
      <c r="Q109" t="e">
        <f t="shared" ca="1" si="25"/>
        <v>#N/A</v>
      </c>
      <c r="R109" t="e">
        <f t="shared" ca="1" si="25"/>
        <v>#N/A</v>
      </c>
      <c r="S109" t="e">
        <f t="shared" ca="1" si="16"/>
        <v>#N/A</v>
      </c>
      <c r="T109" t="e">
        <f t="shared" ca="1" si="17"/>
        <v>#N/A</v>
      </c>
      <c r="U109" t="e">
        <f ca="1">IF(AND($C109='Funnel setup'!$K$3&amp;'Funnel setup'!$K$6&amp;'Funnel setup'!$K$7&amp;'Funnel setup'!$K$4,'Funnel Lookup'!I109="*",'Funnel Lookup'!I109="*"),#N/A,IF(AND($C109='Funnel setup'!$K$3&amp;'Funnel setup'!$K$6&amp;'Funnel setup'!$K$7&amp;'Funnel setup'!$K$4,'Funnel Lookup'!I109&gt;29,'Funnel Lookup'!I109&lt;&gt;"-"),'Funnel Lookup'!I109,#N/A))</f>
        <v>#N/A</v>
      </c>
      <c r="V109" t="e">
        <f ca="1">IF(AND($C109='Funnel setup'!$K$3&amp;'Funnel setup'!$K$6&amp;'Funnel setup'!$K$7&amp;'Funnel setup'!$K$4,'Funnel Lookup'!I109="*",'Funnel Lookup'!I109="*"),#N/A,IF(AND($C109='Funnel setup'!$K$3&amp;'Funnel setup'!$K$6&amp;'Funnel setup'!$K$7&amp;'Funnel setup'!$K$4,'Funnel Lookup'!I109&gt;29,'Funnel Lookup'!I109&lt;&gt;"-"),'Funnel Lookup'!Q109,#N/A))</f>
        <v>#N/A</v>
      </c>
    </row>
    <row r="110" spans="1:22" x14ac:dyDescent="0.2">
      <c r="A110">
        <v>108</v>
      </c>
      <c r="B110" t="e">
        <f t="shared" ca="1" si="24"/>
        <v>#N/A</v>
      </c>
      <c r="C110" t="e">
        <f t="shared" ca="1" si="24"/>
        <v>#N/A</v>
      </c>
      <c r="D110" t="e">
        <f t="shared" ca="1" si="24"/>
        <v>#N/A</v>
      </c>
      <c r="E110" t="e">
        <f t="shared" ca="1" si="24"/>
        <v>#N/A</v>
      </c>
      <c r="F110" t="e">
        <f t="shared" ca="1" si="24"/>
        <v>#N/A</v>
      </c>
      <c r="G110" t="e">
        <f t="shared" ca="1" si="24"/>
        <v>#N/A</v>
      </c>
      <c r="H110" t="e">
        <f t="shared" ca="1" si="24"/>
        <v>#N/A</v>
      </c>
      <c r="I110" t="e">
        <f t="shared" ca="1" si="24"/>
        <v>#N/A</v>
      </c>
      <c r="J110" t="e">
        <f t="shared" ca="1" si="24"/>
        <v>#N/A</v>
      </c>
      <c r="K110" t="e">
        <f t="shared" ca="1" si="24"/>
        <v>#N/A</v>
      </c>
      <c r="L110" t="e">
        <f t="shared" ca="1" si="25"/>
        <v>#N/A</v>
      </c>
      <c r="M110" t="e">
        <f t="shared" ca="1" si="25"/>
        <v>#N/A</v>
      </c>
      <c r="N110" t="e">
        <f t="shared" ca="1" si="25"/>
        <v>#N/A</v>
      </c>
      <c r="O110" t="e">
        <f t="shared" ca="1" si="25"/>
        <v>#N/A</v>
      </c>
      <c r="P110" t="e">
        <f t="shared" ca="1" si="25"/>
        <v>#N/A</v>
      </c>
      <c r="Q110" t="e">
        <f t="shared" ca="1" si="25"/>
        <v>#N/A</v>
      </c>
      <c r="R110" t="e">
        <f t="shared" ca="1" si="25"/>
        <v>#N/A</v>
      </c>
      <c r="S110" t="e">
        <f t="shared" ca="1" si="16"/>
        <v>#N/A</v>
      </c>
      <c r="T110" t="e">
        <f t="shared" ca="1" si="17"/>
        <v>#N/A</v>
      </c>
      <c r="U110" t="e">
        <f ca="1">IF(AND($C110='Funnel setup'!$K$3&amp;'Funnel setup'!$K$6&amp;'Funnel setup'!$K$7&amp;'Funnel setup'!$K$4,'Funnel Lookup'!I110="*",'Funnel Lookup'!I110="*"),#N/A,IF(AND($C110='Funnel setup'!$K$3&amp;'Funnel setup'!$K$6&amp;'Funnel setup'!$K$7&amp;'Funnel setup'!$K$4,'Funnel Lookup'!I110&gt;29,'Funnel Lookup'!I110&lt;&gt;"-"),'Funnel Lookup'!I110,#N/A))</f>
        <v>#N/A</v>
      </c>
      <c r="V110" t="e">
        <f ca="1">IF(AND($C110='Funnel setup'!$K$3&amp;'Funnel setup'!$K$6&amp;'Funnel setup'!$K$7&amp;'Funnel setup'!$K$4,'Funnel Lookup'!I110="*",'Funnel Lookup'!I110="*"),#N/A,IF(AND($C110='Funnel setup'!$K$3&amp;'Funnel setup'!$K$6&amp;'Funnel setup'!$K$7&amp;'Funnel setup'!$K$4,'Funnel Lookup'!I110&gt;29,'Funnel Lookup'!I110&lt;&gt;"-"),'Funnel Lookup'!Q110,#N/A))</f>
        <v>#N/A</v>
      </c>
    </row>
    <row r="111" spans="1:22" x14ac:dyDescent="0.2">
      <c r="A111">
        <v>109</v>
      </c>
      <c r="B111" t="e">
        <f t="shared" ca="1" si="24"/>
        <v>#N/A</v>
      </c>
      <c r="C111" t="e">
        <f t="shared" ca="1" si="24"/>
        <v>#N/A</v>
      </c>
      <c r="D111" t="e">
        <f t="shared" ca="1" si="24"/>
        <v>#N/A</v>
      </c>
      <c r="E111" t="e">
        <f t="shared" ca="1" si="24"/>
        <v>#N/A</v>
      </c>
      <c r="F111" t="e">
        <f t="shared" ca="1" si="24"/>
        <v>#N/A</v>
      </c>
      <c r="G111" t="e">
        <f t="shared" ca="1" si="24"/>
        <v>#N/A</v>
      </c>
      <c r="H111" t="e">
        <f t="shared" ca="1" si="24"/>
        <v>#N/A</v>
      </c>
      <c r="I111" t="e">
        <f t="shared" ca="1" si="24"/>
        <v>#N/A</v>
      </c>
      <c r="J111" t="e">
        <f t="shared" ca="1" si="24"/>
        <v>#N/A</v>
      </c>
      <c r="K111" t="e">
        <f t="shared" ca="1" si="24"/>
        <v>#N/A</v>
      </c>
      <c r="L111" t="e">
        <f t="shared" ca="1" si="25"/>
        <v>#N/A</v>
      </c>
      <c r="M111" t="e">
        <f t="shared" ca="1" si="25"/>
        <v>#N/A</v>
      </c>
      <c r="N111" t="e">
        <f t="shared" ca="1" si="25"/>
        <v>#N/A</v>
      </c>
      <c r="O111" t="e">
        <f t="shared" ca="1" si="25"/>
        <v>#N/A</v>
      </c>
      <c r="P111" t="e">
        <f t="shared" ca="1" si="25"/>
        <v>#N/A</v>
      </c>
      <c r="Q111" t="e">
        <f t="shared" ca="1" si="25"/>
        <v>#N/A</v>
      </c>
      <c r="R111" t="e">
        <f t="shared" ca="1" si="25"/>
        <v>#N/A</v>
      </c>
      <c r="S111" t="e">
        <f t="shared" ca="1" si="16"/>
        <v>#N/A</v>
      </c>
      <c r="T111" t="e">
        <f t="shared" ca="1" si="17"/>
        <v>#N/A</v>
      </c>
      <c r="U111" t="e">
        <f ca="1">IF(AND($C111='Funnel setup'!$K$3&amp;'Funnel setup'!$K$6&amp;'Funnel setup'!$K$7&amp;'Funnel setup'!$K$4,'Funnel Lookup'!I111="*",'Funnel Lookup'!I111="*"),#N/A,IF(AND($C111='Funnel setup'!$K$3&amp;'Funnel setup'!$K$6&amp;'Funnel setup'!$K$7&amp;'Funnel setup'!$K$4,'Funnel Lookup'!I111&gt;29,'Funnel Lookup'!I111&lt;&gt;"-"),'Funnel Lookup'!I111,#N/A))</f>
        <v>#N/A</v>
      </c>
      <c r="V111" t="e">
        <f ca="1">IF(AND($C111='Funnel setup'!$K$3&amp;'Funnel setup'!$K$6&amp;'Funnel setup'!$K$7&amp;'Funnel setup'!$K$4,'Funnel Lookup'!I111="*",'Funnel Lookup'!I111="*"),#N/A,IF(AND($C111='Funnel setup'!$K$3&amp;'Funnel setup'!$K$6&amp;'Funnel setup'!$K$7&amp;'Funnel setup'!$K$4,'Funnel Lookup'!I111&gt;29,'Funnel Lookup'!I111&lt;&gt;"-"),'Funnel Lookup'!Q111,#N/A))</f>
        <v>#N/A</v>
      </c>
    </row>
    <row r="112" spans="1:22" x14ac:dyDescent="0.2">
      <c r="A112">
        <v>110</v>
      </c>
      <c r="B112" t="e">
        <f t="shared" ca="1" si="24"/>
        <v>#N/A</v>
      </c>
      <c r="C112" t="e">
        <f t="shared" ca="1" si="24"/>
        <v>#N/A</v>
      </c>
      <c r="D112" t="e">
        <f t="shared" ca="1" si="24"/>
        <v>#N/A</v>
      </c>
      <c r="E112" t="e">
        <f t="shared" ca="1" si="24"/>
        <v>#N/A</v>
      </c>
      <c r="F112" t="e">
        <f t="shared" ca="1" si="24"/>
        <v>#N/A</v>
      </c>
      <c r="G112" t="e">
        <f t="shared" ca="1" si="24"/>
        <v>#N/A</v>
      </c>
      <c r="H112" t="e">
        <f t="shared" ca="1" si="24"/>
        <v>#N/A</v>
      </c>
      <c r="I112" t="e">
        <f t="shared" ca="1" si="24"/>
        <v>#N/A</v>
      </c>
      <c r="J112" t="e">
        <f t="shared" ca="1" si="24"/>
        <v>#N/A</v>
      </c>
      <c r="K112" t="e">
        <f t="shared" ca="1" si="24"/>
        <v>#N/A</v>
      </c>
      <c r="L112" t="e">
        <f t="shared" ca="1" si="25"/>
        <v>#N/A</v>
      </c>
      <c r="M112" t="e">
        <f t="shared" ca="1" si="25"/>
        <v>#N/A</v>
      </c>
      <c r="N112" t="e">
        <f t="shared" ca="1" si="25"/>
        <v>#N/A</v>
      </c>
      <c r="O112" t="e">
        <f t="shared" ca="1" si="25"/>
        <v>#N/A</v>
      </c>
      <c r="P112" t="e">
        <f t="shared" ca="1" si="25"/>
        <v>#N/A</v>
      </c>
      <c r="Q112" t="e">
        <f t="shared" ca="1" si="25"/>
        <v>#N/A</v>
      </c>
      <c r="R112" t="e">
        <f t="shared" ca="1" si="25"/>
        <v>#N/A</v>
      </c>
      <c r="S112" t="e">
        <f t="shared" ca="1" si="16"/>
        <v>#N/A</v>
      </c>
      <c r="T112" t="e">
        <f t="shared" ca="1" si="17"/>
        <v>#N/A</v>
      </c>
      <c r="U112" t="e">
        <f ca="1">IF(AND($C112='Funnel setup'!$K$3&amp;'Funnel setup'!$K$6&amp;'Funnel setup'!$K$7&amp;'Funnel setup'!$K$4,'Funnel Lookup'!I112="*",'Funnel Lookup'!I112="*"),#N/A,IF(AND($C112='Funnel setup'!$K$3&amp;'Funnel setup'!$K$6&amp;'Funnel setup'!$K$7&amp;'Funnel setup'!$K$4,'Funnel Lookup'!I112&gt;29,'Funnel Lookup'!I112&lt;&gt;"-"),'Funnel Lookup'!I112,#N/A))</f>
        <v>#N/A</v>
      </c>
      <c r="V112" t="e">
        <f ca="1">IF(AND($C112='Funnel setup'!$K$3&amp;'Funnel setup'!$K$6&amp;'Funnel setup'!$K$7&amp;'Funnel setup'!$K$4,'Funnel Lookup'!I112="*",'Funnel Lookup'!I112="*"),#N/A,IF(AND($C112='Funnel setup'!$K$3&amp;'Funnel setup'!$K$6&amp;'Funnel setup'!$K$7&amp;'Funnel setup'!$K$4,'Funnel Lookup'!I112&gt;29,'Funnel Lookup'!I112&lt;&gt;"-"),'Funnel Lookup'!Q112,#N/A))</f>
        <v>#N/A</v>
      </c>
    </row>
    <row r="113" spans="1:22" x14ac:dyDescent="0.2">
      <c r="A113">
        <v>111</v>
      </c>
      <c r="B113" t="e">
        <f t="shared" ref="B113:K122" ca="1" si="26">VLOOKUP($A113,Funnel_Data,B$1,FALSE)</f>
        <v>#N/A</v>
      </c>
      <c r="C113" t="e">
        <f t="shared" ca="1" si="26"/>
        <v>#N/A</v>
      </c>
      <c r="D113" t="e">
        <f t="shared" ca="1" si="26"/>
        <v>#N/A</v>
      </c>
      <c r="E113" t="e">
        <f t="shared" ca="1" si="26"/>
        <v>#N/A</v>
      </c>
      <c r="F113" t="e">
        <f t="shared" ca="1" si="26"/>
        <v>#N/A</v>
      </c>
      <c r="G113" t="e">
        <f t="shared" ca="1" si="26"/>
        <v>#N/A</v>
      </c>
      <c r="H113" t="e">
        <f t="shared" ca="1" si="26"/>
        <v>#N/A</v>
      </c>
      <c r="I113" t="e">
        <f t="shared" ca="1" si="26"/>
        <v>#N/A</v>
      </c>
      <c r="J113" t="e">
        <f t="shared" ca="1" si="26"/>
        <v>#N/A</v>
      </c>
      <c r="K113" t="e">
        <f t="shared" ca="1" si="26"/>
        <v>#N/A</v>
      </c>
      <c r="L113" t="e">
        <f t="shared" ref="L113:R122" ca="1" si="27">VLOOKUP($A113,Funnel_Data,L$1,FALSE)</f>
        <v>#N/A</v>
      </c>
      <c r="M113" t="e">
        <f t="shared" ca="1" si="27"/>
        <v>#N/A</v>
      </c>
      <c r="N113" t="e">
        <f t="shared" ca="1" si="27"/>
        <v>#N/A</v>
      </c>
      <c r="O113" t="e">
        <f t="shared" ca="1" si="27"/>
        <v>#N/A</v>
      </c>
      <c r="P113" t="e">
        <f t="shared" ca="1" si="27"/>
        <v>#N/A</v>
      </c>
      <c r="Q113" t="e">
        <f t="shared" ca="1" si="27"/>
        <v>#N/A</v>
      </c>
      <c r="R113" t="e">
        <f t="shared" ca="1" si="27"/>
        <v>#N/A</v>
      </c>
      <c r="S113" t="e">
        <f t="shared" ca="1" si="16"/>
        <v>#N/A</v>
      </c>
      <c r="T113" t="e">
        <f t="shared" ca="1" si="17"/>
        <v>#N/A</v>
      </c>
      <c r="U113" t="e">
        <f ca="1">IF(AND($C113='Funnel setup'!$K$3&amp;'Funnel setup'!$K$6&amp;'Funnel setup'!$K$7&amp;'Funnel setup'!$K$4,'Funnel Lookup'!I113="*",'Funnel Lookup'!I113="*"),#N/A,IF(AND($C113='Funnel setup'!$K$3&amp;'Funnel setup'!$K$6&amp;'Funnel setup'!$K$7&amp;'Funnel setup'!$K$4,'Funnel Lookup'!I113&gt;29,'Funnel Lookup'!I113&lt;&gt;"-"),'Funnel Lookup'!I113,#N/A))</f>
        <v>#N/A</v>
      </c>
      <c r="V113" t="e">
        <f ca="1">IF(AND($C113='Funnel setup'!$K$3&amp;'Funnel setup'!$K$6&amp;'Funnel setup'!$K$7&amp;'Funnel setup'!$K$4,'Funnel Lookup'!I113="*",'Funnel Lookup'!I113="*"),#N/A,IF(AND($C113='Funnel setup'!$K$3&amp;'Funnel setup'!$K$6&amp;'Funnel setup'!$K$7&amp;'Funnel setup'!$K$4,'Funnel Lookup'!I113&gt;29,'Funnel Lookup'!I113&lt;&gt;"-"),'Funnel Lookup'!Q113,#N/A))</f>
        <v>#N/A</v>
      </c>
    </row>
    <row r="114" spans="1:22" x14ac:dyDescent="0.2">
      <c r="A114">
        <v>112</v>
      </c>
      <c r="B114" t="e">
        <f t="shared" ca="1" si="26"/>
        <v>#N/A</v>
      </c>
      <c r="C114" t="e">
        <f t="shared" ca="1" si="26"/>
        <v>#N/A</v>
      </c>
      <c r="D114" t="e">
        <f t="shared" ca="1" si="26"/>
        <v>#N/A</v>
      </c>
      <c r="E114" t="e">
        <f t="shared" ca="1" si="26"/>
        <v>#N/A</v>
      </c>
      <c r="F114" t="e">
        <f t="shared" ca="1" si="26"/>
        <v>#N/A</v>
      </c>
      <c r="G114" t="e">
        <f t="shared" ca="1" si="26"/>
        <v>#N/A</v>
      </c>
      <c r="H114" t="e">
        <f t="shared" ca="1" si="26"/>
        <v>#N/A</v>
      </c>
      <c r="I114" t="e">
        <f t="shared" ca="1" si="26"/>
        <v>#N/A</v>
      </c>
      <c r="J114" t="e">
        <f t="shared" ca="1" si="26"/>
        <v>#N/A</v>
      </c>
      <c r="K114" t="e">
        <f t="shared" ca="1" si="26"/>
        <v>#N/A</v>
      </c>
      <c r="L114" t="e">
        <f t="shared" ca="1" si="27"/>
        <v>#N/A</v>
      </c>
      <c r="M114" t="e">
        <f t="shared" ca="1" si="27"/>
        <v>#N/A</v>
      </c>
      <c r="N114" t="e">
        <f t="shared" ca="1" si="27"/>
        <v>#N/A</v>
      </c>
      <c r="O114" t="e">
        <f t="shared" ca="1" si="27"/>
        <v>#N/A</v>
      </c>
      <c r="P114" t="e">
        <f t="shared" ca="1" si="27"/>
        <v>#N/A</v>
      </c>
      <c r="Q114" t="e">
        <f t="shared" ca="1" si="27"/>
        <v>#N/A</v>
      </c>
      <c r="R114" t="e">
        <f t="shared" ca="1" si="27"/>
        <v>#N/A</v>
      </c>
      <c r="S114" t="e">
        <f t="shared" ca="1" si="16"/>
        <v>#N/A</v>
      </c>
      <c r="T114" t="e">
        <f t="shared" ca="1" si="17"/>
        <v>#N/A</v>
      </c>
      <c r="U114" t="e">
        <f ca="1">IF(AND($C114='Funnel setup'!$K$3&amp;'Funnel setup'!$K$6&amp;'Funnel setup'!$K$7&amp;'Funnel setup'!$K$4,'Funnel Lookup'!I114="*",'Funnel Lookup'!I114="*"),#N/A,IF(AND($C114='Funnel setup'!$K$3&amp;'Funnel setup'!$K$6&amp;'Funnel setup'!$K$7&amp;'Funnel setup'!$K$4,'Funnel Lookup'!I114&gt;29,'Funnel Lookup'!I114&lt;&gt;"-"),'Funnel Lookup'!I114,#N/A))</f>
        <v>#N/A</v>
      </c>
      <c r="V114" t="e">
        <f ca="1">IF(AND($C114='Funnel setup'!$K$3&amp;'Funnel setup'!$K$6&amp;'Funnel setup'!$K$7&amp;'Funnel setup'!$K$4,'Funnel Lookup'!I114="*",'Funnel Lookup'!I114="*"),#N/A,IF(AND($C114='Funnel setup'!$K$3&amp;'Funnel setup'!$K$6&amp;'Funnel setup'!$K$7&amp;'Funnel setup'!$K$4,'Funnel Lookup'!I114&gt;29,'Funnel Lookup'!I114&lt;&gt;"-"),'Funnel Lookup'!Q114,#N/A))</f>
        <v>#N/A</v>
      </c>
    </row>
    <row r="115" spans="1:22" x14ac:dyDescent="0.2">
      <c r="A115">
        <v>113</v>
      </c>
      <c r="B115" t="e">
        <f t="shared" ca="1" si="26"/>
        <v>#N/A</v>
      </c>
      <c r="C115" t="e">
        <f t="shared" ca="1" si="26"/>
        <v>#N/A</v>
      </c>
      <c r="D115" t="e">
        <f t="shared" ca="1" si="26"/>
        <v>#N/A</v>
      </c>
      <c r="E115" t="e">
        <f t="shared" ca="1" si="26"/>
        <v>#N/A</v>
      </c>
      <c r="F115" t="e">
        <f t="shared" ca="1" si="26"/>
        <v>#N/A</v>
      </c>
      <c r="G115" t="e">
        <f t="shared" ca="1" si="26"/>
        <v>#N/A</v>
      </c>
      <c r="H115" t="e">
        <f t="shared" ca="1" si="26"/>
        <v>#N/A</v>
      </c>
      <c r="I115" t="e">
        <f t="shared" ca="1" si="26"/>
        <v>#N/A</v>
      </c>
      <c r="J115" t="e">
        <f t="shared" ca="1" si="26"/>
        <v>#N/A</v>
      </c>
      <c r="K115" t="e">
        <f t="shared" ca="1" si="26"/>
        <v>#N/A</v>
      </c>
      <c r="L115" t="e">
        <f t="shared" ca="1" si="27"/>
        <v>#N/A</v>
      </c>
      <c r="M115" t="e">
        <f t="shared" ca="1" si="27"/>
        <v>#N/A</v>
      </c>
      <c r="N115" t="e">
        <f t="shared" ca="1" si="27"/>
        <v>#N/A</v>
      </c>
      <c r="O115" t="e">
        <f t="shared" ca="1" si="27"/>
        <v>#N/A</v>
      </c>
      <c r="P115" t="e">
        <f t="shared" ca="1" si="27"/>
        <v>#N/A</v>
      </c>
      <c r="Q115" t="e">
        <f t="shared" ca="1" si="27"/>
        <v>#N/A</v>
      </c>
      <c r="R115" t="e">
        <f t="shared" ca="1" si="27"/>
        <v>#N/A</v>
      </c>
      <c r="S115" t="e">
        <f t="shared" ca="1" si="16"/>
        <v>#N/A</v>
      </c>
      <c r="T115" t="e">
        <f t="shared" ca="1" si="17"/>
        <v>#N/A</v>
      </c>
      <c r="U115" t="e">
        <f ca="1">IF(AND($C115='Funnel setup'!$K$3&amp;'Funnel setup'!$K$6&amp;'Funnel setup'!$K$7&amp;'Funnel setup'!$K$4,'Funnel Lookup'!I115="*",'Funnel Lookup'!I115="*"),#N/A,IF(AND($C115='Funnel setup'!$K$3&amp;'Funnel setup'!$K$6&amp;'Funnel setup'!$K$7&amp;'Funnel setup'!$K$4,'Funnel Lookup'!I115&gt;29,'Funnel Lookup'!I115&lt;&gt;"-"),'Funnel Lookup'!I115,#N/A))</f>
        <v>#N/A</v>
      </c>
      <c r="V115" t="e">
        <f ca="1">IF(AND($C115='Funnel setup'!$K$3&amp;'Funnel setup'!$K$6&amp;'Funnel setup'!$K$7&amp;'Funnel setup'!$K$4,'Funnel Lookup'!I115="*",'Funnel Lookup'!I115="*"),#N/A,IF(AND($C115='Funnel setup'!$K$3&amp;'Funnel setup'!$K$6&amp;'Funnel setup'!$K$7&amp;'Funnel setup'!$K$4,'Funnel Lookup'!I115&gt;29,'Funnel Lookup'!I115&lt;&gt;"-"),'Funnel Lookup'!Q115,#N/A))</f>
        <v>#N/A</v>
      </c>
    </row>
    <row r="116" spans="1:22" x14ac:dyDescent="0.2">
      <c r="A116">
        <v>114</v>
      </c>
      <c r="B116" t="e">
        <f t="shared" ca="1" si="26"/>
        <v>#N/A</v>
      </c>
      <c r="C116" t="e">
        <f t="shared" ca="1" si="26"/>
        <v>#N/A</v>
      </c>
      <c r="D116" t="e">
        <f t="shared" ca="1" si="26"/>
        <v>#N/A</v>
      </c>
      <c r="E116" t="e">
        <f t="shared" ca="1" si="26"/>
        <v>#N/A</v>
      </c>
      <c r="F116" t="e">
        <f t="shared" ca="1" si="26"/>
        <v>#N/A</v>
      </c>
      <c r="G116" t="e">
        <f t="shared" ca="1" si="26"/>
        <v>#N/A</v>
      </c>
      <c r="H116" t="e">
        <f t="shared" ca="1" si="26"/>
        <v>#N/A</v>
      </c>
      <c r="I116" t="e">
        <f t="shared" ca="1" si="26"/>
        <v>#N/A</v>
      </c>
      <c r="J116" t="e">
        <f t="shared" ca="1" si="26"/>
        <v>#N/A</v>
      </c>
      <c r="K116" t="e">
        <f t="shared" ca="1" si="26"/>
        <v>#N/A</v>
      </c>
      <c r="L116" t="e">
        <f t="shared" ca="1" si="27"/>
        <v>#N/A</v>
      </c>
      <c r="M116" t="e">
        <f t="shared" ca="1" si="27"/>
        <v>#N/A</v>
      </c>
      <c r="N116" t="e">
        <f t="shared" ca="1" si="27"/>
        <v>#N/A</v>
      </c>
      <c r="O116" t="e">
        <f t="shared" ca="1" si="27"/>
        <v>#N/A</v>
      </c>
      <c r="P116" t="e">
        <f t="shared" ca="1" si="27"/>
        <v>#N/A</v>
      </c>
      <c r="Q116" t="e">
        <f t="shared" ca="1" si="27"/>
        <v>#N/A</v>
      </c>
      <c r="R116" t="e">
        <f t="shared" ca="1" si="27"/>
        <v>#N/A</v>
      </c>
      <c r="S116" t="e">
        <f t="shared" ca="1" si="16"/>
        <v>#N/A</v>
      </c>
      <c r="T116" t="e">
        <f t="shared" ca="1" si="17"/>
        <v>#N/A</v>
      </c>
      <c r="U116" t="e">
        <f ca="1">IF(AND($C116='Funnel setup'!$K$3&amp;'Funnel setup'!$K$6&amp;'Funnel setup'!$K$7&amp;'Funnel setup'!$K$4,'Funnel Lookup'!I116="*",'Funnel Lookup'!I116="*"),#N/A,IF(AND($C116='Funnel setup'!$K$3&amp;'Funnel setup'!$K$6&amp;'Funnel setup'!$K$7&amp;'Funnel setup'!$K$4,'Funnel Lookup'!I116&gt;29,'Funnel Lookup'!I116&lt;&gt;"-"),'Funnel Lookup'!I116,#N/A))</f>
        <v>#N/A</v>
      </c>
      <c r="V116" t="e">
        <f ca="1">IF(AND($C116='Funnel setup'!$K$3&amp;'Funnel setup'!$K$6&amp;'Funnel setup'!$K$7&amp;'Funnel setup'!$K$4,'Funnel Lookup'!I116="*",'Funnel Lookup'!I116="*"),#N/A,IF(AND($C116='Funnel setup'!$K$3&amp;'Funnel setup'!$K$6&amp;'Funnel setup'!$K$7&amp;'Funnel setup'!$K$4,'Funnel Lookup'!I116&gt;29,'Funnel Lookup'!I116&lt;&gt;"-"),'Funnel Lookup'!Q116,#N/A))</f>
        <v>#N/A</v>
      </c>
    </row>
    <row r="117" spans="1:22" x14ac:dyDescent="0.2">
      <c r="A117">
        <v>115</v>
      </c>
      <c r="B117" t="e">
        <f t="shared" ca="1" si="26"/>
        <v>#N/A</v>
      </c>
      <c r="C117" t="e">
        <f t="shared" ca="1" si="26"/>
        <v>#N/A</v>
      </c>
      <c r="D117" t="e">
        <f t="shared" ca="1" si="26"/>
        <v>#N/A</v>
      </c>
      <c r="E117" t="e">
        <f t="shared" ca="1" si="26"/>
        <v>#N/A</v>
      </c>
      <c r="F117" t="e">
        <f t="shared" ca="1" si="26"/>
        <v>#N/A</v>
      </c>
      <c r="G117" t="e">
        <f t="shared" ca="1" si="26"/>
        <v>#N/A</v>
      </c>
      <c r="H117" t="e">
        <f t="shared" ca="1" si="26"/>
        <v>#N/A</v>
      </c>
      <c r="I117" t="e">
        <f t="shared" ca="1" si="26"/>
        <v>#N/A</v>
      </c>
      <c r="J117" t="e">
        <f t="shared" ca="1" si="26"/>
        <v>#N/A</v>
      </c>
      <c r="K117" t="e">
        <f t="shared" ca="1" si="26"/>
        <v>#N/A</v>
      </c>
      <c r="L117" t="e">
        <f t="shared" ca="1" si="27"/>
        <v>#N/A</v>
      </c>
      <c r="M117" t="e">
        <f t="shared" ca="1" si="27"/>
        <v>#N/A</v>
      </c>
      <c r="N117" t="e">
        <f t="shared" ca="1" si="27"/>
        <v>#N/A</v>
      </c>
      <c r="O117" t="e">
        <f t="shared" ca="1" si="27"/>
        <v>#N/A</v>
      </c>
      <c r="P117" t="e">
        <f t="shared" ca="1" si="27"/>
        <v>#N/A</v>
      </c>
      <c r="Q117" t="e">
        <f t="shared" ca="1" si="27"/>
        <v>#N/A</v>
      </c>
      <c r="R117" t="e">
        <f t="shared" ca="1" si="27"/>
        <v>#N/A</v>
      </c>
      <c r="S117" t="e">
        <f t="shared" ca="1" si="16"/>
        <v>#N/A</v>
      </c>
      <c r="T117" t="e">
        <f t="shared" ca="1" si="17"/>
        <v>#N/A</v>
      </c>
      <c r="U117" t="e">
        <f ca="1">IF(AND($C117='Funnel setup'!$K$3&amp;'Funnel setup'!$K$6&amp;'Funnel setup'!$K$7&amp;'Funnel setup'!$K$4,'Funnel Lookup'!I117="*",'Funnel Lookup'!I117="*"),#N/A,IF(AND($C117='Funnel setup'!$K$3&amp;'Funnel setup'!$K$6&amp;'Funnel setup'!$K$7&amp;'Funnel setup'!$K$4,'Funnel Lookup'!I117&gt;29,'Funnel Lookup'!I117&lt;&gt;"-"),'Funnel Lookup'!I117,#N/A))</f>
        <v>#N/A</v>
      </c>
      <c r="V117" t="e">
        <f ca="1">IF(AND($C117='Funnel setup'!$K$3&amp;'Funnel setup'!$K$6&amp;'Funnel setup'!$K$7&amp;'Funnel setup'!$K$4,'Funnel Lookup'!I117="*",'Funnel Lookup'!I117="*"),#N/A,IF(AND($C117='Funnel setup'!$K$3&amp;'Funnel setup'!$K$6&amp;'Funnel setup'!$K$7&amp;'Funnel setup'!$K$4,'Funnel Lookup'!I117&gt;29,'Funnel Lookup'!I117&lt;&gt;"-"),'Funnel Lookup'!Q117,#N/A))</f>
        <v>#N/A</v>
      </c>
    </row>
    <row r="118" spans="1:22" x14ac:dyDescent="0.2">
      <c r="A118">
        <v>116</v>
      </c>
      <c r="B118" t="e">
        <f t="shared" ca="1" si="26"/>
        <v>#N/A</v>
      </c>
      <c r="C118" t="e">
        <f t="shared" ca="1" si="26"/>
        <v>#N/A</v>
      </c>
      <c r="D118" t="e">
        <f t="shared" ca="1" si="26"/>
        <v>#N/A</v>
      </c>
      <c r="E118" t="e">
        <f t="shared" ca="1" si="26"/>
        <v>#N/A</v>
      </c>
      <c r="F118" t="e">
        <f t="shared" ca="1" si="26"/>
        <v>#N/A</v>
      </c>
      <c r="G118" t="e">
        <f t="shared" ca="1" si="26"/>
        <v>#N/A</v>
      </c>
      <c r="H118" t="e">
        <f t="shared" ca="1" si="26"/>
        <v>#N/A</v>
      </c>
      <c r="I118" t="e">
        <f t="shared" ca="1" si="26"/>
        <v>#N/A</v>
      </c>
      <c r="J118" t="e">
        <f t="shared" ca="1" si="26"/>
        <v>#N/A</v>
      </c>
      <c r="K118" t="e">
        <f t="shared" ca="1" si="26"/>
        <v>#N/A</v>
      </c>
      <c r="L118" t="e">
        <f t="shared" ca="1" si="27"/>
        <v>#N/A</v>
      </c>
      <c r="M118" t="e">
        <f t="shared" ca="1" si="27"/>
        <v>#N/A</v>
      </c>
      <c r="N118" t="e">
        <f t="shared" ca="1" si="27"/>
        <v>#N/A</v>
      </c>
      <c r="O118" t="e">
        <f t="shared" ca="1" si="27"/>
        <v>#N/A</v>
      </c>
      <c r="P118" t="e">
        <f t="shared" ca="1" si="27"/>
        <v>#N/A</v>
      </c>
      <c r="Q118" t="e">
        <f t="shared" ca="1" si="27"/>
        <v>#N/A</v>
      </c>
      <c r="R118" t="e">
        <f t="shared" ca="1" si="27"/>
        <v>#N/A</v>
      </c>
      <c r="S118" t="e">
        <f t="shared" ca="1" si="16"/>
        <v>#N/A</v>
      </c>
      <c r="T118" t="e">
        <f t="shared" ca="1" si="17"/>
        <v>#N/A</v>
      </c>
      <c r="U118" t="e">
        <f ca="1">IF(AND($C118='Funnel setup'!$K$3&amp;'Funnel setup'!$K$6&amp;'Funnel setup'!$K$7&amp;'Funnel setup'!$K$4,'Funnel Lookup'!I118="*",'Funnel Lookup'!I118="*"),#N/A,IF(AND($C118='Funnel setup'!$K$3&amp;'Funnel setup'!$K$6&amp;'Funnel setup'!$K$7&amp;'Funnel setup'!$K$4,'Funnel Lookup'!I118&gt;29,'Funnel Lookup'!I118&lt;&gt;"-"),'Funnel Lookup'!I118,#N/A))</f>
        <v>#N/A</v>
      </c>
      <c r="V118" t="e">
        <f ca="1">IF(AND($C118='Funnel setup'!$K$3&amp;'Funnel setup'!$K$6&amp;'Funnel setup'!$K$7&amp;'Funnel setup'!$K$4,'Funnel Lookup'!I118="*",'Funnel Lookup'!I118="*"),#N/A,IF(AND($C118='Funnel setup'!$K$3&amp;'Funnel setup'!$K$6&amp;'Funnel setup'!$K$7&amp;'Funnel setup'!$K$4,'Funnel Lookup'!I118&gt;29,'Funnel Lookup'!I118&lt;&gt;"-"),'Funnel Lookup'!Q118,#N/A))</f>
        <v>#N/A</v>
      </c>
    </row>
    <row r="119" spans="1:22" x14ac:dyDescent="0.2">
      <c r="A119">
        <v>117</v>
      </c>
      <c r="B119" t="e">
        <f t="shared" ca="1" si="26"/>
        <v>#N/A</v>
      </c>
      <c r="C119" t="e">
        <f t="shared" ca="1" si="26"/>
        <v>#N/A</v>
      </c>
      <c r="D119" t="e">
        <f t="shared" ca="1" si="26"/>
        <v>#N/A</v>
      </c>
      <c r="E119" t="e">
        <f t="shared" ca="1" si="26"/>
        <v>#N/A</v>
      </c>
      <c r="F119" t="e">
        <f t="shared" ca="1" si="26"/>
        <v>#N/A</v>
      </c>
      <c r="G119" t="e">
        <f t="shared" ca="1" si="26"/>
        <v>#N/A</v>
      </c>
      <c r="H119" t="e">
        <f t="shared" ca="1" si="26"/>
        <v>#N/A</v>
      </c>
      <c r="I119" t="e">
        <f t="shared" ca="1" si="26"/>
        <v>#N/A</v>
      </c>
      <c r="J119" t="e">
        <f t="shared" ca="1" si="26"/>
        <v>#N/A</v>
      </c>
      <c r="K119" t="e">
        <f t="shared" ca="1" si="26"/>
        <v>#N/A</v>
      </c>
      <c r="L119" t="e">
        <f t="shared" ca="1" si="27"/>
        <v>#N/A</v>
      </c>
      <c r="M119" t="e">
        <f t="shared" ca="1" si="27"/>
        <v>#N/A</v>
      </c>
      <c r="N119" t="e">
        <f t="shared" ca="1" si="27"/>
        <v>#N/A</v>
      </c>
      <c r="O119" t="e">
        <f t="shared" ca="1" si="27"/>
        <v>#N/A</v>
      </c>
      <c r="P119" t="e">
        <f t="shared" ca="1" si="27"/>
        <v>#N/A</v>
      </c>
      <c r="Q119" t="e">
        <f t="shared" ca="1" si="27"/>
        <v>#N/A</v>
      </c>
      <c r="R119" t="e">
        <f t="shared" ca="1" si="27"/>
        <v>#N/A</v>
      </c>
      <c r="S119" t="e">
        <f t="shared" ca="1" si="16"/>
        <v>#N/A</v>
      </c>
      <c r="T119" t="e">
        <f t="shared" ca="1" si="17"/>
        <v>#N/A</v>
      </c>
      <c r="U119" t="e">
        <f ca="1">IF(AND($C119='Funnel setup'!$K$3&amp;'Funnel setup'!$K$6&amp;'Funnel setup'!$K$7&amp;'Funnel setup'!$K$4,'Funnel Lookup'!I119="*",'Funnel Lookup'!I119="*"),#N/A,IF(AND($C119='Funnel setup'!$K$3&amp;'Funnel setup'!$K$6&amp;'Funnel setup'!$K$7&amp;'Funnel setup'!$K$4,'Funnel Lookup'!I119&gt;29,'Funnel Lookup'!I119&lt;&gt;"-"),'Funnel Lookup'!I119,#N/A))</f>
        <v>#N/A</v>
      </c>
      <c r="V119" t="e">
        <f ca="1">IF(AND($C119='Funnel setup'!$K$3&amp;'Funnel setup'!$K$6&amp;'Funnel setup'!$K$7&amp;'Funnel setup'!$K$4,'Funnel Lookup'!I119="*",'Funnel Lookup'!I119="*"),#N/A,IF(AND($C119='Funnel setup'!$K$3&amp;'Funnel setup'!$K$6&amp;'Funnel setup'!$K$7&amp;'Funnel setup'!$K$4,'Funnel Lookup'!I119&gt;29,'Funnel Lookup'!I119&lt;&gt;"-"),'Funnel Lookup'!Q119,#N/A))</f>
        <v>#N/A</v>
      </c>
    </row>
    <row r="120" spans="1:22" x14ac:dyDescent="0.2">
      <c r="A120">
        <v>118</v>
      </c>
      <c r="B120" t="e">
        <f t="shared" ca="1" si="26"/>
        <v>#N/A</v>
      </c>
      <c r="C120" t="e">
        <f t="shared" ca="1" si="26"/>
        <v>#N/A</v>
      </c>
      <c r="D120" t="e">
        <f t="shared" ca="1" si="26"/>
        <v>#N/A</v>
      </c>
      <c r="E120" t="e">
        <f t="shared" ca="1" si="26"/>
        <v>#N/A</v>
      </c>
      <c r="F120" t="e">
        <f t="shared" ca="1" si="26"/>
        <v>#N/A</v>
      </c>
      <c r="G120" t="e">
        <f t="shared" ca="1" si="26"/>
        <v>#N/A</v>
      </c>
      <c r="H120" t="e">
        <f t="shared" ca="1" si="26"/>
        <v>#N/A</v>
      </c>
      <c r="I120" t="e">
        <f t="shared" ca="1" si="26"/>
        <v>#N/A</v>
      </c>
      <c r="J120" t="e">
        <f t="shared" ca="1" si="26"/>
        <v>#N/A</v>
      </c>
      <c r="K120" t="e">
        <f t="shared" ca="1" si="26"/>
        <v>#N/A</v>
      </c>
      <c r="L120" t="e">
        <f t="shared" ca="1" si="27"/>
        <v>#N/A</v>
      </c>
      <c r="M120" t="e">
        <f t="shared" ca="1" si="27"/>
        <v>#N/A</v>
      </c>
      <c r="N120" t="e">
        <f t="shared" ca="1" si="27"/>
        <v>#N/A</v>
      </c>
      <c r="O120" t="e">
        <f t="shared" ca="1" si="27"/>
        <v>#N/A</v>
      </c>
      <c r="P120" t="e">
        <f t="shared" ca="1" si="27"/>
        <v>#N/A</v>
      </c>
      <c r="Q120" t="e">
        <f t="shared" ca="1" si="27"/>
        <v>#N/A</v>
      </c>
      <c r="R120" t="e">
        <f t="shared" ca="1" si="27"/>
        <v>#N/A</v>
      </c>
      <c r="S120" t="e">
        <f t="shared" ca="1" si="16"/>
        <v>#N/A</v>
      </c>
      <c r="T120" t="e">
        <f t="shared" ca="1" si="17"/>
        <v>#N/A</v>
      </c>
      <c r="U120" t="e">
        <f ca="1">IF(AND($C120='Funnel setup'!$K$3&amp;'Funnel setup'!$K$6&amp;'Funnel setup'!$K$7&amp;'Funnel setup'!$K$4,'Funnel Lookup'!I120="*",'Funnel Lookup'!I120="*"),#N/A,IF(AND($C120='Funnel setup'!$K$3&amp;'Funnel setup'!$K$6&amp;'Funnel setup'!$K$7&amp;'Funnel setup'!$K$4,'Funnel Lookup'!I120&gt;29,'Funnel Lookup'!I120&lt;&gt;"-"),'Funnel Lookup'!I120,#N/A))</f>
        <v>#N/A</v>
      </c>
      <c r="V120" t="e">
        <f ca="1">IF(AND($C120='Funnel setup'!$K$3&amp;'Funnel setup'!$K$6&amp;'Funnel setup'!$K$7&amp;'Funnel setup'!$K$4,'Funnel Lookup'!I120="*",'Funnel Lookup'!I120="*"),#N/A,IF(AND($C120='Funnel setup'!$K$3&amp;'Funnel setup'!$K$6&amp;'Funnel setup'!$K$7&amp;'Funnel setup'!$K$4,'Funnel Lookup'!I120&gt;29,'Funnel Lookup'!I120&lt;&gt;"-"),'Funnel Lookup'!Q120,#N/A))</f>
        <v>#N/A</v>
      </c>
    </row>
    <row r="121" spans="1:22" x14ac:dyDescent="0.2">
      <c r="A121">
        <v>119</v>
      </c>
      <c r="B121" t="e">
        <f t="shared" ca="1" si="26"/>
        <v>#N/A</v>
      </c>
      <c r="C121" t="e">
        <f t="shared" ca="1" si="26"/>
        <v>#N/A</v>
      </c>
      <c r="D121" t="e">
        <f t="shared" ca="1" si="26"/>
        <v>#N/A</v>
      </c>
      <c r="E121" t="e">
        <f t="shared" ca="1" si="26"/>
        <v>#N/A</v>
      </c>
      <c r="F121" t="e">
        <f t="shared" ca="1" si="26"/>
        <v>#N/A</v>
      </c>
      <c r="G121" t="e">
        <f t="shared" ca="1" si="26"/>
        <v>#N/A</v>
      </c>
      <c r="H121" t="e">
        <f t="shared" ca="1" si="26"/>
        <v>#N/A</v>
      </c>
      <c r="I121" t="e">
        <f t="shared" ca="1" si="26"/>
        <v>#N/A</v>
      </c>
      <c r="J121" t="e">
        <f t="shared" ca="1" si="26"/>
        <v>#N/A</v>
      </c>
      <c r="K121" t="e">
        <f t="shared" ca="1" si="26"/>
        <v>#N/A</v>
      </c>
      <c r="L121" t="e">
        <f t="shared" ca="1" si="27"/>
        <v>#N/A</v>
      </c>
      <c r="M121" t="e">
        <f t="shared" ca="1" si="27"/>
        <v>#N/A</v>
      </c>
      <c r="N121" t="e">
        <f t="shared" ca="1" si="27"/>
        <v>#N/A</v>
      </c>
      <c r="O121" t="e">
        <f t="shared" ca="1" si="27"/>
        <v>#N/A</v>
      </c>
      <c r="P121" t="e">
        <f t="shared" ca="1" si="27"/>
        <v>#N/A</v>
      </c>
      <c r="Q121" t="e">
        <f t="shared" ca="1" si="27"/>
        <v>#N/A</v>
      </c>
      <c r="R121" t="e">
        <f t="shared" ca="1" si="27"/>
        <v>#N/A</v>
      </c>
      <c r="S121" t="e">
        <f t="shared" ca="1" si="16"/>
        <v>#N/A</v>
      </c>
      <c r="T121" t="e">
        <f t="shared" ca="1" si="17"/>
        <v>#N/A</v>
      </c>
      <c r="U121" t="e">
        <f ca="1">IF(AND($C121='Funnel setup'!$K$3&amp;'Funnel setup'!$K$6&amp;'Funnel setup'!$K$7&amp;'Funnel setup'!$K$4,'Funnel Lookup'!I121="*",'Funnel Lookup'!I121="*"),#N/A,IF(AND($C121='Funnel setup'!$K$3&amp;'Funnel setup'!$K$6&amp;'Funnel setup'!$K$7&amp;'Funnel setup'!$K$4,'Funnel Lookup'!I121&gt;29,'Funnel Lookup'!I121&lt;&gt;"-"),'Funnel Lookup'!I121,#N/A))</f>
        <v>#N/A</v>
      </c>
      <c r="V121" t="e">
        <f ca="1">IF(AND($C121='Funnel setup'!$K$3&amp;'Funnel setup'!$K$6&amp;'Funnel setup'!$K$7&amp;'Funnel setup'!$K$4,'Funnel Lookup'!I121="*",'Funnel Lookup'!I121="*"),#N/A,IF(AND($C121='Funnel setup'!$K$3&amp;'Funnel setup'!$K$6&amp;'Funnel setup'!$K$7&amp;'Funnel setup'!$K$4,'Funnel Lookup'!I121&gt;29,'Funnel Lookup'!I121&lt;&gt;"-"),'Funnel Lookup'!Q121,#N/A))</f>
        <v>#N/A</v>
      </c>
    </row>
    <row r="122" spans="1:22" x14ac:dyDescent="0.2">
      <c r="A122">
        <v>120</v>
      </c>
      <c r="B122" t="e">
        <f t="shared" ca="1" si="26"/>
        <v>#N/A</v>
      </c>
      <c r="C122" t="e">
        <f t="shared" ca="1" si="26"/>
        <v>#N/A</v>
      </c>
      <c r="D122" t="e">
        <f t="shared" ca="1" si="26"/>
        <v>#N/A</v>
      </c>
      <c r="E122" t="e">
        <f t="shared" ca="1" si="26"/>
        <v>#N/A</v>
      </c>
      <c r="F122" t="e">
        <f t="shared" ca="1" si="26"/>
        <v>#N/A</v>
      </c>
      <c r="G122" t="e">
        <f t="shared" ca="1" si="26"/>
        <v>#N/A</v>
      </c>
      <c r="H122" t="e">
        <f t="shared" ca="1" si="26"/>
        <v>#N/A</v>
      </c>
      <c r="I122" t="e">
        <f t="shared" ca="1" si="26"/>
        <v>#N/A</v>
      </c>
      <c r="J122" t="e">
        <f t="shared" ca="1" si="26"/>
        <v>#N/A</v>
      </c>
      <c r="K122" t="e">
        <f t="shared" ca="1" si="26"/>
        <v>#N/A</v>
      </c>
      <c r="L122" t="e">
        <f t="shared" ca="1" si="27"/>
        <v>#N/A</v>
      </c>
      <c r="M122" t="e">
        <f t="shared" ca="1" si="27"/>
        <v>#N/A</v>
      </c>
      <c r="N122" t="e">
        <f t="shared" ca="1" si="27"/>
        <v>#N/A</v>
      </c>
      <c r="O122" t="e">
        <f t="shared" ca="1" si="27"/>
        <v>#N/A</v>
      </c>
      <c r="P122" t="e">
        <f t="shared" ca="1" si="27"/>
        <v>#N/A</v>
      </c>
      <c r="Q122" t="e">
        <f t="shared" ca="1" si="27"/>
        <v>#N/A</v>
      </c>
      <c r="R122" t="e">
        <f t="shared" ca="1" si="27"/>
        <v>#N/A</v>
      </c>
      <c r="S122" t="e">
        <f t="shared" ca="1" si="16"/>
        <v>#N/A</v>
      </c>
      <c r="T122" t="e">
        <f t="shared" ca="1" si="17"/>
        <v>#N/A</v>
      </c>
      <c r="U122" t="e">
        <f ca="1">IF(AND($C122='Funnel setup'!$K$3&amp;'Funnel setup'!$K$6&amp;'Funnel setup'!$K$7&amp;'Funnel setup'!$K$4,'Funnel Lookup'!I122="*",'Funnel Lookup'!I122="*"),#N/A,IF(AND($C122='Funnel setup'!$K$3&amp;'Funnel setup'!$K$6&amp;'Funnel setup'!$K$7&amp;'Funnel setup'!$K$4,'Funnel Lookup'!I122&gt;29,'Funnel Lookup'!I122&lt;&gt;"-"),'Funnel Lookup'!I122,#N/A))</f>
        <v>#N/A</v>
      </c>
      <c r="V122" t="e">
        <f ca="1">IF(AND($C122='Funnel setup'!$K$3&amp;'Funnel setup'!$K$6&amp;'Funnel setup'!$K$7&amp;'Funnel setup'!$K$4,'Funnel Lookup'!I122="*",'Funnel Lookup'!I122="*"),#N/A,IF(AND($C122='Funnel setup'!$K$3&amp;'Funnel setup'!$K$6&amp;'Funnel setup'!$K$7&amp;'Funnel setup'!$K$4,'Funnel Lookup'!I122&gt;29,'Funnel Lookup'!I122&lt;&gt;"-"),'Funnel Lookup'!Q122,#N/A))</f>
        <v>#N/A</v>
      </c>
    </row>
    <row r="123" spans="1:22" x14ac:dyDescent="0.2">
      <c r="A123">
        <v>121</v>
      </c>
      <c r="B123" t="e">
        <f t="shared" ref="B123:K132" ca="1" si="28">VLOOKUP($A123,Funnel_Data,B$1,FALSE)</f>
        <v>#N/A</v>
      </c>
      <c r="C123" t="e">
        <f t="shared" ca="1" si="28"/>
        <v>#N/A</v>
      </c>
      <c r="D123" t="e">
        <f t="shared" ca="1" si="28"/>
        <v>#N/A</v>
      </c>
      <c r="E123" t="e">
        <f t="shared" ca="1" si="28"/>
        <v>#N/A</v>
      </c>
      <c r="F123" t="e">
        <f t="shared" ca="1" si="28"/>
        <v>#N/A</v>
      </c>
      <c r="G123" t="e">
        <f t="shared" ca="1" si="28"/>
        <v>#N/A</v>
      </c>
      <c r="H123" t="e">
        <f t="shared" ca="1" si="28"/>
        <v>#N/A</v>
      </c>
      <c r="I123" t="e">
        <f t="shared" ca="1" si="28"/>
        <v>#N/A</v>
      </c>
      <c r="J123" t="e">
        <f t="shared" ca="1" si="28"/>
        <v>#N/A</v>
      </c>
      <c r="K123" t="e">
        <f t="shared" ca="1" si="28"/>
        <v>#N/A</v>
      </c>
      <c r="L123" t="e">
        <f t="shared" ref="L123:R132" ca="1" si="29">VLOOKUP($A123,Funnel_Data,L$1,FALSE)</f>
        <v>#N/A</v>
      </c>
      <c r="M123" t="e">
        <f t="shared" ca="1" si="29"/>
        <v>#N/A</v>
      </c>
      <c r="N123" t="e">
        <f t="shared" ca="1" si="29"/>
        <v>#N/A</v>
      </c>
      <c r="O123" t="e">
        <f t="shared" ca="1" si="29"/>
        <v>#N/A</v>
      </c>
      <c r="P123" t="e">
        <f t="shared" ca="1" si="29"/>
        <v>#N/A</v>
      </c>
      <c r="Q123" t="e">
        <f t="shared" ca="1" si="29"/>
        <v>#N/A</v>
      </c>
      <c r="R123" t="e">
        <f t="shared" ca="1" si="29"/>
        <v>#N/A</v>
      </c>
      <c r="S123" t="e">
        <f t="shared" ca="1" si="16"/>
        <v>#N/A</v>
      </c>
      <c r="T123" t="e">
        <f t="shared" ca="1" si="17"/>
        <v>#N/A</v>
      </c>
      <c r="U123" t="e">
        <f ca="1">IF(AND($C123='Funnel setup'!$K$3&amp;'Funnel setup'!$K$6&amp;'Funnel setup'!$K$7&amp;'Funnel setup'!$K$4,'Funnel Lookup'!I123="*",'Funnel Lookup'!I123="*"),#N/A,IF(AND($C123='Funnel setup'!$K$3&amp;'Funnel setup'!$K$6&amp;'Funnel setup'!$K$7&amp;'Funnel setup'!$K$4,'Funnel Lookup'!I123&gt;29,'Funnel Lookup'!I123&lt;&gt;"-"),'Funnel Lookup'!I123,#N/A))</f>
        <v>#N/A</v>
      </c>
      <c r="V123" t="e">
        <f ca="1">IF(AND($C123='Funnel setup'!$K$3&amp;'Funnel setup'!$K$6&amp;'Funnel setup'!$K$7&amp;'Funnel setup'!$K$4,'Funnel Lookup'!I123="*",'Funnel Lookup'!I123="*"),#N/A,IF(AND($C123='Funnel setup'!$K$3&amp;'Funnel setup'!$K$6&amp;'Funnel setup'!$K$7&amp;'Funnel setup'!$K$4,'Funnel Lookup'!I123&gt;29,'Funnel Lookup'!I123&lt;&gt;"-"),'Funnel Lookup'!Q123,#N/A))</f>
        <v>#N/A</v>
      </c>
    </row>
    <row r="124" spans="1:22" x14ac:dyDescent="0.2">
      <c r="A124">
        <v>122</v>
      </c>
      <c r="B124" t="e">
        <f t="shared" ca="1" si="28"/>
        <v>#N/A</v>
      </c>
      <c r="C124" t="e">
        <f t="shared" ca="1" si="28"/>
        <v>#N/A</v>
      </c>
      <c r="D124" t="e">
        <f t="shared" ca="1" si="28"/>
        <v>#N/A</v>
      </c>
      <c r="E124" t="e">
        <f t="shared" ca="1" si="28"/>
        <v>#N/A</v>
      </c>
      <c r="F124" t="e">
        <f t="shared" ca="1" si="28"/>
        <v>#N/A</v>
      </c>
      <c r="G124" t="e">
        <f t="shared" ca="1" si="28"/>
        <v>#N/A</v>
      </c>
      <c r="H124" t="e">
        <f t="shared" ca="1" si="28"/>
        <v>#N/A</v>
      </c>
      <c r="I124" t="e">
        <f t="shared" ca="1" si="28"/>
        <v>#N/A</v>
      </c>
      <c r="J124" t="e">
        <f t="shared" ca="1" si="28"/>
        <v>#N/A</v>
      </c>
      <c r="K124" t="e">
        <f t="shared" ca="1" si="28"/>
        <v>#N/A</v>
      </c>
      <c r="L124" t="e">
        <f t="shared" ca="1" si="29"/>
        <v>#N/A</v>
      </c>
      <c r="M124" t="e">
        <f t="shared" ca="1" si="29"/>
        <v>#N/A</v>
      </c>
      <c r="N124" t="e">
        <f t="shared" ca="1" si="29"/>
        <v>#N/A</v>
      </c>
      <c r="O124" t="e">
        <f t="shared" ca="1" si="29"/>
        <v>#N/A</v>
      </c>
      <c r="P124" t="e">
        <f t="shared" ca="1" si="29"/>
        <v>#N/A</v>
      </c>
      <c r="Q124" t="e">
        <f t="shared" ca="1" si="29"/>
        <v>#N/A</v>
      </c>
      <c r="R124" t="e">
        <f t="shared" ca="1" si="29"/>
        <v>#N/A</v>
      </c>
      <c r="S124" t="e">
        <f t="shared" ca="1" si="16"/>
        <v>#N/A</v>
      </c>
      <c r="T124" t="e">
        <f t="shared" ca="1" si="17"/>
        <v>#N/A</v>
      </c>
      <c r="U124" t="e">
        <f ca="1">IF(AND($C124='Funnel setup'!$K$3&amp;'Funnel setup'!$K$6&amp;'Funnel setup'!$K$7&amp;'Funnel setup'!$K$4,'Funnel Lookup'!I124="*",'Funnel Lookup'!I124="*"),#N/A,IF(AND($C124='Funnel setup'!$K$3&amp;'Funnel setup'!$K$6&amp;'Funnel setup'!$K$7&amp;'Funnel setup'!$K$4,'Funnel Lookup'!I124&gt;29,'Funnel Lookup'!I124&lt;&gt;"-"),'Funnel Lookup'!I124,#N/A))</f>
        <v>#N/A</v>
      </c>
      <c r="V124" t="e">
        <f ca="1">IF(AND($C124='Funnel setup'!$K$3&amp;'Funnel setup'!$K$6&amp;'Funnel setup'!$K$7&amp;'Funnel setup'!$K$4,'Funnel Lookup'!I124="*",'Funnel Lookup'!I124="*"),#N/A,IF(AND($C124='Funnel setup'!$K$3&amp;'Funnel setup'!$K$6&amp;'Funnel setup'!$K$7&amp;'Funnel setup'!$K$4,'Funnel Lookup'!I124&gt;29,'Funnel Lookup'!I124&lt;&gt;"-"),'Funnel Lookup'!Q124,#N/A))</f>
        <v>#N/A</v>
      </c>
    </row>
    <row r="125" spans="1:22" x14ac:dyDescent="0.2">
      <c r="A125">
        <v>123</v>
      </c>
      <c r="B125" t="e">
        <f t="shared" ca="1" si="28"/>
        <v>#N/A</v>
      </c>
      <c r="C125" t="e">
        <f t="shared" ca="1" si="28"/>
        <v>#N/A</v>
      </c>
      <c r="D125" t="e">
        <f t="shared" ca="1" si="28"/>
        <v>#N/A</v>
      </c>
      <c r="E125" t="e">
        <f t="shared" ca="1" si="28"/>
        <v>#N/A</v>
      </c>
      <c r="F125" t="e">
        <f t="shared" ca="1" si="28"/>
        <v>#N/A</v>
      </c>
      <c r="G125" t="e">
        <f t="shared" ca="1" si="28"/>
        <v>#N/A</v>
      </c>
      <c r="H125" t="e">
        <f t="shared" ca="1" si="28"/>
        <v>#N/A</v>
      </c>
      <c r="I125" t="e">
        <f t="shared" ca="1" si="28"/>
        <v>#N/A</v>
      </c>
      <c r="J125" t="e">
        <f t="shared" ca="1" si="28"/>
        <v>#N/A</v>
      </c>
      <c r="K125" t="e">
        <f t="shared" ca="1" si="28"/>
        <v>#N/A</v>
      </c>
      <c r="L125" t="e">
        <f t="shared" ca="1" si="29"/>
        <v>#N/A</v>
      </c>
      <c r="M125" t="e">
        <f t="shared" ca="1" si="29"/>
        <v>#N/A</v>
      </c>
      <c r="N125" t="e">
        <f t="shared" ca="1" si="29"/>
        <v>#N/A</v>
      </c>
      <c r="O125" t="e">
        <f t="shared" ca="1" si="29"/>
        <v>#N/A</v>
      </c>
      <c r="P125" t="e">
        <f t="shared" ca="1" si="29"/>
        <v>#N/A</v>
      </c>
      <c r="Q125" t="e">
        <f t="shared" ca="1" si="29"/>
        <v>#N/A</v>
      </c>
      <c r="R125" t="e">
        <f t="shared" ca="1" si="29"/>
        <v>#N/A</v>
      </c>
      <c r="S125" t="e">
        <f t="shared" ca="1" si="16"/>
        <v>#N/A</v>
      </c>
      <c r="T125" t="e">
        <f t="shared" ca="1" si="17"/>
        <v>#N/A</v>
      </c>
      <c r="U125" t="e">
        <f ca="1">IF(AND($C125='Funnel setup'!$K$3&amp;'Funnel setup'!$K$6&amp;'Funnel setup'!$K$7&amp;'Funnel setup'!$K$4,'Funnel Lookup'!I125="*",'Funnel Lookup'!I125="*"),#N/A,IF(AND($C125='Funnel setup'!$K$3&amp;'Funnel setup'!$K$6&amp;'Funnel setup'!$K$7&amp;'Funnel setup'!$K$4,'Funnel Lookup'!I125&gt;29,'Funnel Lookup'!I125&lt;&gt;"-"),'Funnel Lookup'!I125,#N/A))</f>
        <v>#N/A</v>
      </c>
      <c r="V125" t="e">
        <f ca="1">IF(AND($C125='Funnel setup'!$K$3&amp;'Funnel setup'!$K$6&amp;'Funnel setup'!$K$7&amp;'Funnel setup'!$K$4,'Funnel Lookup'!I125="*",'Funnel Lookup'!I125="*"),#N/A,IF(AND($C125='Funnel setup'!$K$3&amp;'Funnel setup'!$K$6&amp;'Funnel setup'!$K$7&amp;'Funnel setup'!$K$4,'Funnel Lookup'!I125&gt;29,'Funnel Lookup'!I125&lt;&gt;"-"),'Funnel Lookup'!Q125,#N/A))</f>
        <v>#N/A</v>
      </c>
    </row>
    <row r="126" spans="1:22" x14ac:dyDescent="0.2">
      <c r="A126">
        <v>124</v>
      </c>
      <c r="B126" t="e">
        <f t="shared" ca="1" si="28"/>
        <v>#N/A</v>
      </c>
      <c r="C126" t="e">
        <f t="shared" ca="1" si="28"/>
        <v>#N/A</v>
      </c>
      <c r="D126" t="e">
        <f t="shared" ca="1" si="28"/>
        <v>#N/A</v>
      </c>
      <c r="E126" t="e">
        <f t="shared" ca="1" si="28"/>
        <v>#N/A</v>
      </c>
      <c r="F126" t="e">
        <f t="shared" ca="1" si="28"/>
        <v>#N/A</v>
      </c>
      <c r="G126" t="e">
        <f t="shared" ca="1" si="28"/>
        <v>#N/A</v>
      </c>
      <c r="H126" t="e">
        <f t="shared" ca="1" si="28"/>
        <v>#N/A</v>
      </c>
      <c r="I126" t="e">
        <f t="shared" ca="1" si="28"/>
        <v>#N/A</v>
      </c>
      <c r="J126" t="e">
        <f t="shared" ca="1" si="28"/>
        <v>#N/A</v>
      </c>
      <c r="K126" t="e">
        <f t="shared" ca="1" si="28"/>
        <v>#N/A</v>
      </c>
      <c r="L126" t="e">
        <f t="shared" ca="1" si="29"/>
        <v>#N/A</v>
      </c>
      <c r="M126" t="e">
        <f t="shared" ca="1" si="29"/>
        <v>#N/A</v>
      </c>
      <c r="N126" t="e">
        <f t="shared" ca="1" si="29"/>
        <v>#N/A</v>
      </c>
      <c r="O126" t="e">
        <f t="shared" ca="1" si="29"/>
        <v>#N/A</v>
      </c>
      <c r="P126" t="e">
        <f t="shared" ca="1" si="29"/>
        <v>#N/A</v>
      </c>
      <c r="Q126" t="e">
        <f t="shared" ca="1" si="29"/>
        <v>#N/A</v>
      </c>
      <c r="R126" t="e">
        <f t="shared" ca="1" si="29"/>
        <v>#N/A</v>
      </c>
      <c r="S126" t="e">
        <f t="shared" ca="1" si="16"/>
        <v>#N/A</v>
      </c>
      <c r="T126" t="e">
        <f t="shared" ca="1" si="17"/>
        <v>#N/A</v>
      </c>
      <c r="U126" t="e">
        <f ca="1">IF(AND($C126='Funnel setup'!$K$3&amp;'Funnel setup'!$K$6&amp;'Funnel setup'!$K$7&amp;'Funnel setup'!$K$4,'Funnel Lookup'!I126="*",'Funnel Lookup'!I126="*"),#N/A,IF(AND($C126='Funnel setup'!$K$3&amp;'Funnel setup'!$K$6&amp;'Funnel setup'!$K$7&amp;'Funnel setup'!$K$4,'Funnel Lookup'!I126&gt;29,'Funnel Lookup'!I126&lt;&gt;"-"),'Funnel Lookup'!I126,#N/A))</f>
        <v>#N/A</v>
      </c>
      <c r="V126" t="e">
        <f ca="1">IF(AND($C126='Funnel setup'!$K$3&amp;'Funnel setup'!$K$6&amp;'Funnel setup'!$K$7&amp;'Funnel setup'!$K$4,'Funnel Lookup'!I126="*",'Funnel Lookup'!I126="*"),#N/A,IF(AND($C126='Funnel setup'!$K$3&amp;'Funnel setup'!$K$6&amp;'Funnel setup'!$K$7&amp;'Funnel setup'!$K$4,'Funnel Lookup'!I126&gt;29,'Funnel Lookup'!I126&lt;&gt;"-"),'Funnel Lookup'!Q126,#N/A))</f>
        <v>#N/A</v>
      </c>
    </row>
    <row r="127" spans="1:22" x14ac:dyDescent="0.2">
      <c r="A127">
        <v>125</v>
      </c>
      <c r="B127" t="e">
        <f t="shared" ca="1" si="28"/>
        <v>#N/A</v>
      </c>
      <c r="C127" t="e">
        <f t="shared" ca="1" si="28"/>
        <v>#N/A</v>
      </c>
      <c r="D127" t="e">
        <f t="shared" ca="1" si="28"/>
        <v>#N/A</v>
      </c>
      <c r="E127" t="e">
        <f t="shared" ca="1" si="28"/>
        <v>#N/A</v>
      </c>
      <c r="F127" t="e">
        <f t="shared" ca="1" si="28"/>
        <v>#N/A</v>
      </c>
      <c r="G127" t="e">
        <f t="shared" ca="1" si="28"/>
        <v>#N/A</v>
      </c>
      <c r="H127" t="e">
        <f t="shared" ca="1" si="28"/>
        <v>#N/A</v>
      </c>
      <c r="I127" t="e">
        <f t="shared" ca="1" si="28"/>
        <v>#N/A</v>
      </c>
      <c r="J127" t="e">
        <f t="shared" ca="1" si="28"/>
        <v>#N/A</v>
      </c>
      <c r="K127" t="e">
        <f t="shared" ca="1" si="28"/>
        <v>#N/A</v>
      </c>
      <c r="L127" t="e">
        <f t="shared" ca="1" si="29"/>
        <v>#N/A</v>
      </c>
      <c r="M127" t="e">
        <f t="shared" ca="1" si="29"/>
        <v>#N/A</v>
      </c>
      <c r="N127" t="e">
        <f t="shared" ca="1" si="29"/>
        <v>#N/A</v>
      </c>
      <c r="O127" t="e">
        <f t="shared" ca="1" si="29"/>
        <v>#N/A</v>
      </c>
      <c r="P127" t="e">
        <f t="shared" ca="1" si="29"/>
        <v>#N/A</v>
      </c>
      <c r="Q127" t="e">
        <f t="shared" ca="1" si="29"/>
        <v>#N/A</v>
      </c>
      <c r="R127" t="e">
        <f t="shared" ca="1" si="29"/>
        <v>#N/A</v>
      </c>
      <c r="S127" t="e">
        <f t="shared" ca="1" si="16"/>
        <v>#N/A</v>
      </c>
      <c r="T127" t="e">
        <f t="shared" ca="1" si="17"/>
        <v>#N/A</v>
      </c>
      <c r="U127" t="e">
        <f ca="1">IF(AND($C127='Funnel setup'!$K$3&amp;'Funnel setup'!$K$6&amp;'Funnel setup'!$K$7&amp;'Funnel setup'!$K$4,'Funnel Lookup'!I127="*",'Funnel Lookup'!I127="*"),#N/A,IF(AND($C127='Funnel setup'!$K$3&amp;'Funnel setup'!$K$6&amp;'Funnel setup'!$K$7&amp;'Funnel setup'!$K$4,'Funnel Lookup'!I127&gt;29,'Funnel Lookup'!I127&lt;&gt;"-"),'Funnel Lookup'!I127,#N/A))</f>
        <v>#N/A</v>
      </c>
      <c r="V127" t="e">
        <f ca="1">IF(AND($C127='Funnel setup'!$K$3&amp;'Funnel setup'!$K$6&amp;'Funnel setup'!$K$7&amp;'Funnel setup'!$K$4,'Funnel Lookup'!I127="*",'Funnel Lookup'!I127="*"),#N/A,IF(AND($C127='Funnel setup'!$K$3&amp;'Funnel setup'!$K$6&amp;'Funnel setup'!$K$7&amp;'Funnel setup'!$K$4,'Funnel Lookup'!I127&gt;29,'Funnel Lookup'!I127&lt;&gt;"-"),'Funnel Lookup'!Q127,#N/A))</f>
        <v>#N/A</v>
      </c>
    </row>
    <row r="128" spans="1:22" x14ac:dyDescent="0.2">
      <c r="A128">
        <v>126</v>
      </c>
      <c r="B128" t="e">
        <f t="shared" ca="1" si="28"/>
        <v>#N/A</v>
      </c>
      <c r="C128" t="e">
        <f t="shared" ca="1" si="28"/>
        <v>#N/A</v>
      </c>
      <c r="D128" t="e">
        <f t="shared" ca="1" si="28"/>
        <v>#N/A</v>
      </c>
      <c r="E128" t="e">
        <f t="shared" ca="1" si="28"/>
        <v>#N/A</v>
      </c>
      <c r="F128" t="e">
        <f t="shared" ca="1" si="28"/>
        <v>#N/A</v>
      </c>
      <c r="G128" t="e">
        <f t="shared" ca="1" si="28"/>
        <v>#N/A</v>
      </c>
      <c r="H128" t="e">
        <f t="shared" ca="1" si="28"/>
        <v>#N/A</v>
      </c>
      <c r="I128" t="e">
        <f t="shared" ca="1" si="28"/>
        <v>#N/A</v>
      </c>
      <c r="J128" t="e">
        <f t="shared" ca="1" si="28"/>
        <v>#N/A</v>
      </c>
      <c r="K128" t="e">
        <f t="shared" ca="1" si="28"/>
        <v>#N/A</v>
      </c>
      <c r="L128" t="e">
        <f t="shared" ca="1" si="29"/>
        <v>#N/A</v>
      </c>
      <c r="M128" t="e">
        <f t="shared" ca="1" si="29"/>
        <v>#N/A</v>
      </c>
      <c r="N128" t="e">
        <f t="shared" ca="1" si="29"/>
        <v>#N/A</v>
      </c>
      <c r="O128" t="e">
        <f t="shared" ca="1" si="29"/>
        <v>#N/A</v>
      </c>
      <c r="P128" t="e">
        <f t="shared" ca="1" si="29"/>
        <v>#N/A</v>
      </c>
      <c r="Q128" t="e">
        <f t="shared" ca="1" si="29"/>
        <v>#N/A</v>
      </c>
      <c r="R128" t="e">
        <f t="shared" ca="1" si="29"/>
        <v>#N/A</v>
      </c>
      <c r="S128" t="e">
        <f t="shared" ca="1" si="16"/>
        <v>#N/A</v>
      </c>
      <c r="T128" t="e">
        <f t="shared" ca="1" si="17"/>
        <v>#N/A</v>
      </c>
      <c r="U128" t="e">
        <f ca="1">IF(AND($C128='Funnel setup'!$K$3&amp;'Funnel setup'!$K$6&amp;'Funnel setup'!$K$7&amp;'Funnel setup'!$K$4,'Funnel Lookup'!I128="*",'Funnel Lookup'!I128="*"),#N/A,IF(AND($C128='Funnel setup'!$K$3&amp;'Funnel setup'!$K$6&amp;'Funnel setup'!$K$7&amp;'Funnel setup'!$K$4,'Funnel Lookup'!I128&gt;29,'Funnel Lookup'!I128&lt;&gt;"-"),'Funnel Lookup'!I128,#N/A))</f>
        <v>#N/A</v>
      </c>
      <c r="V128" t="e">
        <f ca="1">IF(AND($C128='Funnel setup'!$K$3&amp;'Funnel setup'!$K$6&amp;'Funnel setup'!$K$7&amp;'Funnel setup'!$K$4,'Funnel Lookup'!I128="*",'Funnel Lookup'!I128="*"),#N/A,IF(AND($C128='Funnel setup'!$K$3&amp;'Funnel setup'!$K$6&amp;'Funnel setup'!$K$7&amp;'Funnel setup'!$K$4,'Funnel Lookup'!I128&gt;29,'Funnel Lookup'!I128&lt;&gt;"-"),'Funnel Lookup'!Q128,#N/A))</f>
        <v>#N/A</v>
      </c>
    </row>
    <row r="129" spans="1:22" x14ac:dyDescent="0.2">
      <c r="A129">
        <v>127</v>
      </c>
      <c r="B129" t="e">
        <f t="shared" ca="1" si="28"/>
        <v>#N/A</v>
      </c>
      <c r="C129" t="e">
        <f t="shared" ca="1" si="28"/>
        <v>#N/A</v>
      </c>
      <c r="D129" t="e">
        <f t="shared" ca="1" si="28"/>
        <v>#N/A</v>
      </c>
      <c r="E129" t="e">
        <f t="shared" ca="1" si="28"/>
        <v>#N/A</v>
      </c>
      <c r="F129" t="e">
        <f t="shared" ca="1" si="28"/>
        <v>#N/A</v>
      </c>
      <c r="G129" t="e">
        <f t="shared" ca="1" si="28"/>
        <v>#N/A</v>
      </c>
      <c r="H129" t="e">
        <f t="shared" ca="1" si="28"/>
        <v>#N/A</v>
      </c>
      <c r="I129" t="e">
        <f t="shared" ca="1" si="28"/>
        <v>#N/A</v>
      </c>
      <c r="J129" t="e">
        <f t="shared" ca="1" si="28"/>
        <v>#N/A</v>
      </c>
      <c r="K129" t="e">
        <f t="shared" ca="1" si="28"/>
        <v>#N/A</v>
      </c>
      <c r="L129" t="e">
        <f t="shared" ca="1" si="29"/>
        <v>#N/A</v>
      </c>
      <c r="M129" t="e">
        <f t="shared" ca="1" si="29"/>
        <v>#N/A</v>
      </c>
      <c r="N129" t="e">
        <f t="shared" ca="1" si="29"/>
        <v>#N/A</v>
      </c>
      <c r="O129" t="e">
        <f t="shared" ca="1" si="29"/>
        <v>#N/A</v>
      </c>
      <c r="P129" t="e">
        <f t="shared" ca="1" si="29"/>
        <v>#N/A</v>
      </c>
      <c r="Q129" t="e">
        <f t="shared" ca="1" si="29"/>
        <v>#N/A</v>
      </c>
      <c r="R129" t="e">
        <f t="shared" ca="1" si="29"/>
        <v>#N/A</v>
      </c>
      <c r="S129" t="e">
        <f t="shared" ca="1" si="16"/>
        <v>#N/A</v>
      </c>
      <c r="T129" t="e">
        <f t="shared" ca="1" si="17"/>
        <v>#N/A</v>
      </c>
      <c r="U129" t="e">
        <f ca="1">IF(AND($C129='Funnel setup'!$K$3&amp;'Funnel setup'!$K$6&amp;'Funnel setup'!$K$7&amp;'Funnel setup'!$K$4,'Funnel Lookup'!I129="*",'Funnel Lookup'!I129="*"),#N/A,IF(AND($C129='Funnel setup'!$K$3&amp;'Funnel setup'!$K$6&amp;'Funnel setup'!$K$7&amp;'Funnel setup'!$K$4,'Funnel Lookup'!I129&gt;29,'Funnel Lookup'!I129&lt;&gt;"-"),'Funnel Lookup'!I129,#N/A))</f>
        <v>#N/A</v>
      </c>
      <c r="V129" t="e">
        <f ca="1">IF(AND($C129='Funnel setup'!$K$3&amp;'Funnel setup'!$K$6&amp;'Funnel setup'!$K$7&amp;'Funnel setup'!$K$4,'Funnel Lookup'!I129="*",'Funnel Lookup'!I129="*"),#N/A,IF(AND($C129='Funnel setup'!$K$3&amp;'Funnel setup'!$K$6&amp;'Funnel setup'!$K$7&amp;'Funnel setup'!$K$4,'Funnel Lookup'!I129&gt;29,'Funnel Lookup'!I129&lt;&gt;"-"),'Funnel Lookup'!Q129,#N/A))</f>
        <v>#N/A</v>
      </c>
    </row>
    <row r="130" spans="1:22" x14ac:dyDescent="0.2">
      <c r="A130">
        <v>128</v>
      </c>
      <c r="B130" t="e">
        <f t="shared" ca="1" si="28"/>
        <v>#N/A</v>
      </c>
      <c r="C130" t="e">
        <f t="shared" ca="1" si="28"/>
        <v>#N/A</v>
      </c>
      <c r="D130" t="e">
        <f t="shared" ca="1" si="28"/>
        <v>#N/A</v>
      </c>
      <c r="E130" t="e">
        <f t="shared" ca="1" si="28"/>
        <v>#N/A</v>
      </c>
      <c r="F130" t="e">
        <f t="shared" ca="1" si="28"/>
        <v>#N/A</v>
      </c>
      <c r="G130" t="e">
        <f t="shared" ca="1" si="28"/>
        <v>#N/A</v>
      </c>
      <c r="H130" t="e">
        <f t="shared" ca="1" si="28"/>
        <v>#N/A</v>
      </c>
      <c r="I130" t="e">
        <f t="shared" ca="1" si="28"/>
        <v>#N/A</v>
      </c>
      <c r="J130" t="e">
        <f t="shared" ca="1" si="28"/>
        <v>#N/A</v>
      </c>
      <c r="K130" t="e">
        <f t="shared" ca="1" si="28"/>
        <v>#N/A</v>
      </c>
      <c r="L130" t="e">
        <f t="shared" ca="1" si="29"/>
        <v>#N/A</v>
      </c>
      <c r="M130" t="e">
        <f t="shared" ca="1" si="29"/>
        <v>#N/A</v>
      </c>
      <c r="N130" t="e">
        <f t="shared" ca="1" si="29"/>
        <v>#N/A</v>
      </c>
      <c r="O130" t="e">
        <f t="shared" ca="1" si="29"/>
        <v>#N/A</v>
      </c>
      <c r="P130" t="e">
        <f t="shared" ca="1" si="29"/>
        <v>#N/A</v>
      </c>
      <c r="Q130" t="e">
        <f t="shared" ca="1" si="29"/>
        <v>#N/A</v>
      </c>
      <c r="R130" t="e">
        <f t="shared" ca="1" si="29"/>
        <v>#N/A</v>
      </c>
      <c r="S130" t="e">
        <f t="shared" ca="1" si="16"/>
        <v>#N/A</v>
      </c>
      <c r="T130" t="e">
        <f t="shared" ca="1" si="17"/>
        <v>#N/A</v>
      </c>
      <c r="U130" t="e">
        <f ca="1">IF(AND($C130='Funnel setup'!$K$3&amp;'Funnel setup'!$K$6&amp;'Funnel setup'!$K$7&amp;'Funnel setup'!$K$4,'Funnel Lookup'!I130="*",'Funnel Lookup'!I130="*"),#N/A,IF(AND($C130='Funnel setup'!$K$3&amp;'Funnel setup'!$K$6&amp;'Funnel setup'!$K$7&amp;'Funnel setup'!$K$4,'Funnel Lookup'!I130&gt;29,'Funnel Lookup'!I130&lt;&gt;"-"),'Funnel Lookup'!I130,#N/A))</f>
        <v>#N/A</v>
      </c>
      <c r="V130" t="e">
        <f ca="1">IF(AND($C130='Funnel setup'!$K$3&amp;'Funnel setup'!$K$6&amp;'Funnel setup'!$K$7&amp;'Funnel setup'!$K$4,'Funnel Lookup'!I130="*",'Funnel Lookup'!I130="*"),#N/A,IF(AND($C130='Funnel setup'!$K$3&amp;'Funnel setup'!$K$6&amp;'Funnel setup'!$K$7&amp;'Funnel setup'!$K$4,'Funnel Lookup'!I130&gt;29,'Funnel Lookup'!I130&lt;&gt;"-"),'Funnel Lookup'!Q130,#N/A))</f>
        <v>#N/A</v>
      </c>
    </row>
    <row r="131" spans="1:22" x14ac:dyDescent="0.2">
      <c r="A131">
        <v>129</v>
      </c>
      <c r="B131" t="e">
        <f t="shared" ca="1" si="28"/>
        <v>#N/A</v>
      </c>
      <c r="C131" t="e">
        <f t="shared" ca="1" si="28"/>
        <v>#N/A</v>
      </c>
      <c r="D131" t="e">
        <f t="shared" ca="1" si="28"/>
        <v>#N/A</v>
      </c>
      <c r="E131" t="e">
        <f t="shared" ca="1" si="28"/>
        <v>#N/A</v>
      </c>
      <c r="F131" t="e">
        <f t="shared" ca="1" si="28"/>
        <v>#N/A</v>
      </c>
      <c r="G131" t="e">
        <f t="shared" ca="1" si="28"/>
        <v>#N/A</v>
      </c>
      <c r="H131" t="e">
        <f t="shared" ca="1" si="28"/>
        <v>#N/A</v>
      </c>
      <c r="I131" t="e">
        <f t="shared" ca="1" si="28"/>
        <v>#N/A</v>
      </c>
      <c r="J131" t="e">
        <f t="shared" ca="1" si="28"/>
        <v>#N/A</v>
      </c>
      <c r="K131" t="e">
        <f t="shared" ca="1" si="28"/>
        <v>#N/A</v>
      </c>
      <c r="L131" t="e">
        <f t="shared" ca="1" si="29"/>
        <v>#N/A</v>
      </c>
      <c r="M131" t="e">
        <f t="shared" ca="1" si="29"/>
        <v>#N/A</v>
      </c>
      <c r="N131" t="e">
        <f t="shared" ca="1" si="29"/>
        <v>#N/A</v>
      </c>
      <c r="O131" t="e">
        <f t="shared" ca="1" si="29"/>
        <v>#N/A</v>
      </c>
      <c r="P131" t="e">
        <f t="shared" ca="1" si="29"/>
        <v>#N/A</v>
      </c>
      <c r="Q131" t="e">
        <f t="shared" ca="1" si="29"/>
        <v>#N/A</v>
      </c>
      <c r="R131" t="e">
        <f t="shared" ca="1" si="29"/>
        <v>#N/A</v>
      </c>
      <c r="S131" t="e">
        <f t="shared" ref="S131:S194" ca="1" si="30">IF($Q131="*",#N/A,IF($Q131="-",#N/A,I131))</f>
        <v>#N/A</v>
      </c>
      <c r="T131" t="e">
        <f t="shared" ref="T131:T194" ca="1" si="31">IF($Q131="*",#N/A,IF($Q131="-",#N/A,Q131))</f>
        <v>#N/A</v>
      </c>
      <c r="U131" t="e">
        <f ca="1">IF(AND($C131='Funnel setup'!$K$3&amp;'Funnel setup'!$K$6&amp;'Funnel setup'!$K$7&amp;'Funnel setup'!$K$4,'Funnel Lookup'!I131="*",'Funnel Lookup'!I131="*"),#N/A,IF(AND($C131='Funnel setup'!$K$3&amp;'Funnel setup'!$K$6&amp;'Funnel setup'!$K$7&amp;'Funnel setup'!$K$4,'Funnel Lookup'!I131&gt;29,'Funnel Lookup'!I131&lt;&gt;"-"),'Funnel Lookup'!I131,#N/A))</f>
        <v>#N/A</v>
      </c>
      <c r="V131" t="e">
        <f ca="1">IF(AND($C131='Funnel setup'!$K$3&amp;'Funnel setup'!$K$6&amp;'Funnel setup'!$K$7&amp;'Funnel setup'!$K$4,'Funnel Lookup'!I131="*",'Funnel Lookup'!I131="*"),#N/A,IF(AND($C131='Funnel setup'!$K$3&amp;'Funnel setup'!$K$6&amp;'Funnel setup'!$K$7&amp;'Funnel setup'!$K$4,'Funnel Lookup'!I131&gt;29,'Funnel Lookup'!I131&lt;&gt;"-"),'Funnel Lookup'!Q131,#N/A))</f>
        <v>#N/A</v>
      </c>
    </row>
    <row r="132" spans="1:22" x14ac:dyDescent="0.2">
      <c r="A132">
        <v>130</v>
      </c>
      <c r="B132" t="e">
        <f t="shared" ca="1" si="28"/>
        <v>#N/A</v>
      </c>
      <c r="C132" t="e">
        <f t="shared" ca="1" si="28"/>
        <v>#N/A</v>
      </c>
      <c r="D132" t="e">
        <f t="shared" ca="1" si="28"/>
        <v>#N/A</v>
      </c>
      <c r="E132" t="e">
        <f t="shared" ca="1" si="28"/>
        <v>#N/A</v>
      </c>
      <c r="F132" t="e">
        <f t="shared" ca="1" si="28"/>
        <v>#N/A</v>
      </c>
      <c r="G132" t="e">
        <f t="shared" ca="1" si="28"/>
        <v>#N/A</v>
      </c>
      <c r="H132" t="e">
        <f t="shared" ca="1" si="28"/>
        <v>#N/A</v>
      </c>
      <c r="I132" t="e">
        <f t="shared" ca="1" si="28"/>
        <v>#N/A</v>
      </c>
      <c r="J132" t="e">
        <f t="shared" ca="1" si="28"/>
        <v>#N/A</v>
      </c>
      <c r="K132" t="e">
        <f t="shared" ca="1" si="28"/>
        <v>#N/A</v>
      </c>
      <c r="L132" t="e">
        <f t="shared" ca="1" si="29"/>
        <v>#N/A</v>
      </c>
      <c r="M132" t="e">
        <f t="shared" ca="1" si="29"/>
        <v>#N/A</v>
      </c>
      <c r="N132" t="e">
        <f t="shared" ca="1" si="29"/>
        <v>#N/A</v>
      </c>
      <c r="O132" t="e">
        <f t="shared" ca="1" si="29"/>
        <v>#N/A</v>
      </c>
      <c r="P132" t="e">
        <f t="shared" ca="1" si="29"/>
        <v>#N/A</v>
      </c>
      <c r="Q132" t="e">
        <f t="shared" ca="1" si="29"/>
        <v>#N/A</v>
      </c>
      <c r="R132" t="e">
        <f t="shared" ca="1" si="29"/>
        <v>#N/A</v>
      </c>
      <c r="S132" t="e">
        <f t="shared" ca="1" si="30"/>
        <v>#N/A</v>
      </c>
      <c r="T132" t="e">
        <f t="shared" ca="1" si="31"/>
        <v>#N/A</v>
      </c>
      <c r="U132" t="e">
        <f ca="1">IF(AND($C132='Funnel setup'!$K$3&amp;'Funnel setup'!$K$6&amp;'Funnel setup'!$K$7&amp;'Funnel setup'!$K$4,'Funnel Lookup'!I132="*",'Funnel Lookup'!I132="*"),#N/A,IF(AND($C132='Funnel setup'!$K$3&amp;'Funnel setup'!$K$6&amp;'Funnel setup'!$K$7&amp;'Funnel setup'!$K$4,'Funnel Lookup'!I132&gt;29,'Funnel Lookup'!I132&lt;&gt;"-"),'Funnel Lookup'!I132,#N/A))</f>
        <v>#N/A</v>
      </c>
      <c r="V132" t="e">
        <f ca="1">IF(AND($C132='Funnel setup'!$K$3&amp;'Funnel setup'!$K$6&amp;'Funnel setup'!$K$7&amp;'Funnel setup'!$K$4,'Funnel Lookup'!I132="*",'Funnel Lookup'!I132="*"),#N/A,IF(AND($C132='Funnel setup'!$K$3&amp;'Funnel setup'!$K$6&amp;'Funnel setup'!$K$7&amp;'Funnel setup'!$K$4,'Funnel Lookup'!I132&gt;29,'Funnel Lookup'!I132&lt;&gt;"-"),'Funnel Lookup'!Q132,#N/A))</f>
        <v>#N/A</v>
      </c>
    </row>
    <row r="133" spans="1:22" x14ac:dyDescent="0.2">
      <c r="A133">
        <v>131</v>
      </c>
      <c r="B133" t="e">
        <f t="shared" ref="B133:K142" ca="1" si="32">VLOOKUP($A133,Funnel_Data,B$1,FALSE)</f>
        <v>#N/A</v>
      </c>
      <c r="C133" t="e">
        <f t="shared" ca="1" si="32"/>
        <v>#N/A</v>
      </c>
      <c r="D133" t="e">
        <f t="shared" ca="1" si="32"/>
        <v>#N/A</v>
      </c>
      <c r="E133" t="e">
        <f t="shared" ca="1" si="32"/>
        <v>#N/A</v>
      </c>
      <c r="F133" t="e">
        <f t="shared" ca="1" si="32"/>
        <v>#N/A</v>
      </c>
      <c r="G133" t="e">
        <f t="shared" ca="1" si="32"/>
        <v>#N/A</v>
      </c>
      <c r="H133" t="e">
        <f t="shared" ca="1" si="32"/>
        <v>#N/A</v>
      </c>
      <c r="I133" t="e">
        <f t="shared" ca="1" si="32"/>
        <v>#N/A</v>
      </c>
      <c r="J133" t="e">
        <f t="shared" ca="1" si="32"/>
        <v>#N/A</v>
      </c>
      <c r="K133" t="e">
        <f t="shared" ca="1" si="32"/>
        <v>#N/A</v>
      </c>
      <c r="L133" t="e">
        <f t="shared" ref="L133:R142" ca="1" si="33">VLOOKUP($A133,Funnel_Data,L$1,FALSE)</f>
        <v>#N/A</v>
      </c>
      <c r="M133" t="e">
        <f t="shared" ca="1" si="33"/>
        <v>#N/A</v>
      </c>
      <c r="N133" t="e">
        <f t="shared" ca="1" si="33"/>
        <v>#N/A</v>
      </c>
      <c r="O133" t="e">
        <f t="shared" ca="1" si="33"/>
        <v>#N/A</v>
      </c>
      <c r="P133" t="e">
        <f t="shared" ca="1" si="33"/>
        <v>#N/A</v>
      </c>
      <c r="Q133" t="e">
        <f t="shared" ca="1" si="33"/>
        <v>#N/A</v>
      </c>
      <c r="R133" t="e">
        <f t="shared" ca="1" si="33"/>
        <v>#N/A</v>
      </c>
      <c r="S133" t="e">
        <f t="shared" ca="1" si="30"/>
        <v>#N/A</v>
      </c>
      <c r="T133" t="e">
        <f t="shared" ca="1" si="31"/>
        <v>#N/A</v>
      </c>
      <c r="U133" t="e">
        <f ca="1">IF(AND($C133='Funnel setup'!$K$3&amp;'Funnel setup'!$K$6&amp;'Funnel setup'!$K$7&amp;'Funnel setup'!$K$4,'Funnel Lookup'!I133="*",'Funnel Lookup'!I133="*"),#N/A,IF(AND($C133='Funnel setup'!$K$3&amp;'Funnel setup'!$K$6&amp;'Funnel setup'!$K$7&amp;'Funnel setup'!$K$4,'Funnel Lookup'!I133&gt;29,'Funnel Lookup'!I133&lt;&gt;"-"),'Funnel Lookup'!I133,#N/A))</f>
        <v>#N/A</v>
      </c>
      <c r="V133" t="e">
        <f ca="1">IF(AND($C133='Funnel setup'!$K$3&amp;'Funnel setup'!$K$6&amp;'Funnel setup'!$K$7&amp;'Funnel setup'!$K$4,'Funnel Lookup'!I133="*",'Funnel Lookup'!I133="*"),#N/A,IF(AND($C133='Funnel setup'!$K$3&amp;'Funnel setup'!$K$6&amp;'Funnel setup'!$K$7&amp;'Funnel setup'!$K$4,'Funnel Lookup'!I133&gt;29,'Funnel Lookup'!I133&lt;&gt;"-"),'Funnel Lookup'!Q133,#N/A))</f>
        <v>#N/A</v>
      </c>
    </row>
    <row r="134" spans="1:22" x14ac:dyDescent="0.2">
      <c r="A134">
        <v>132</v>
      </c>
      <c r="B134" t="e">
        <f t="shared" ca="1" si="32"/>
        <v>#N/A</v>
      </c>
      <c r="C134" t="e">
        <f t="shared" ca="1" si="32"/>
        <v>#N/A</v>
      </c>
      <c r="D134" t="e">
        <f t="shared" ca="1" si="32"/>
        <v>#N/A</v>
      </c>
      <c r="E134" t="e">
        <f t="shared" ca="1" si="32"/>
        <v>#N/A</v>
      </c>
      <c r="F134" t="e">
        <f t="shared" ca="1" si="32"/>
        <v>#N/A</v>
      </c>
      <c r="G134" t="e">
        <f t="shared" ca="1" si="32"/>
        <v>#N/A</v>
      </c>
      <c r="H134" t="e">
        <f t="shared" ca="1" si="32"/>
        <v>#N/A</v>
      </c>
      <c r="I134" t="e">
        <f t="shared" ca="1" si="32"/>
        <v>#N/A</v>
      </c>
      <c r="J134" t="e">
        <f t="shared" ca="1" si="32"/>
        <v>#N/A</v>
      </c>
      <c r="K134" t="e">
        <f t="shared" ca="1" si="32"/>
        <v>#N/A</v>
      </c>
      <c r="L134" t="e">
        <f t="shared" ca="1" si="33"/>
        <v>#N/A</v>
      </c>
      <c r="M134" t="e">
        <f t="shared" ca="1" si="33"/>
        <v>#N/A</v>
      </c>
      <c r="N134" t="e">
        <f t="shared" ca="1" si="33"/>
        <v>#N/A</v>
      </c>
      <c r="O134" t="e">
        <f t="shared" ca="1" si="33"/>
        <v>#N/A</v>
      </c>
      <c r="P134" t="e">
        <f t="shared" ca="1" si="33"/>
        <v>#N/A</v>
      </c>
      <c r="Q134" t="e">
        <f t="shared" ca="1" si="33"/>
        <v>#N/A</v>
      </c>
      <c r="R134" t="e">
        <f t="shared" ca="1" si="33"/>
        <v>#N/A</v>
      </c>
      <c r="S134" t="e">
        <f t="shared" ca="1" si="30"/>
        <v>#N/A</v>
      </c>
      <c r="T134" t="e">
        <f t="shared" ca="1" si="31"/>
        <v>#N/A</v>
      </c>
      <c r="U134" t="e">
        <f ca="1">IF(AND($C134='Funnel setup'!$K$3&amp;'Funnel setup'!$K$6&amp;'Funnel setup'!$K$7&amp;'Funnel setup'!$K$4,'Funnel Lookup'!I134="*",'Funnel Lookup'!I134="*"),#N/A,IF(AND($C134='Funnel setup'!$K$3&amp;'Funnel setup'!$K$6&amp;'Funnel setup'!$K$7&amp;'Funnel setup'!$K$4,'Funnel Lookup'!I134&gt;29,'Funnel Lookup'!I134&lt;&gt;"-"),'Funnel Lookup'!I134,#N/A))</f>
        <v>#N/A</v>
      </c>
      <c r="V134" t="e">
        <f ca="1">IF(AND($C134='Funnel setup'!$K$3&amp;'Funnel setup'!$K$6&amp;'Funnel setup'!$K$7&amp;'Funnel setup'!$K$4,'Funnel Lookup'!I134="*",'Funnel Lookup'!I134="*"),#N/A,IF(AND($C134='Funnel setup'!$K$3&amp;'Funnel setup'!$K$6&amp;'Funnel setup'!$K$7&amp;'Funnel setup'!$K$4,'Funnel Lookup'!I134&gt;29,'Funnel Lookup'!I134&lt;&gt;"-"),'Funnel Lookup'!Q134,#N/A))</f>
        <v>#N/A</v>
      </c>
    </row>
    <row r="135" spans="1:22" x14ac:dyDescent="0.2">
      <c r="A135">
        <v>133</v>
      </c>
      <c r="B135" t="e">
        <f t="shared" ca="1" si="32"/>
        <v>#N/A</v>
      </c>
      <c r="C135" t="e">
        <f t="shared" ca="1" si="32"/>
        <v>#N/A</v>
      </c>
      <c r="D135" t="e">
        <f t="shared" ca="1" si="32"/>
        <v>#N/A</v>
      </c>
      <c r="E135" t="e">
        <f t="shared" ca="1" si="32"/>
        <v>#N/A</v>
      </c>
      <c r="F135" t="e">
        <f t="shared" ca="1" si="32"/>
        <v>#N/A</v>
      </c>
      <c r="G135" t="e">
        <f t="shared" ca="1" si="32"/>
        <v>#N/A</v>
      </c>
      <c r="H135" t="e">
        <f t="shared" ca="1" si="32"/>
        <v>#N/A</v>
      </c>
      <c r="I135" t="e">
        <f t="shared" ca="1" si="32"/>
        <v>#N/A</v>
      </c>
      <c r="J135" t="e">
        <f t="shared" ca="1" si="32"/>
        <v>#N/A</v>
      </c>
      <c r="K135" t="e">
        <f t="shared" ca="1" si="32"/>
        <v>#N/A</v>
      </c>
      <c r="L135" t="e">
        <f t="shared" ca="1" si="33"/>
        <v>#N/A</v>
      </c>
      <c r="M135" t="e">
        <f t="shared" ca="1" si="33"/>
        <v>#N/A</v>
      </c>
      <c r="N135" t="e">
        <f t="shared" ca="1" si="33"/>
        <v>#N/A</v>
      </c>
      <c r="O135" t="e">
        <f t="shared" ca="1" si="33"/>
        <v>#N/A</v>
      </c>
      <c r="P135" t="e">
        <f t="shared" ca="1" si="33"/>
        <v>#N/A</v>
      </c>
      <c r="Q135" t="e">
        <f t="shared" ca="1" si="33"/>
        <v>#N/A</v>
      </c>
      <c r="R135" t="e">
        <f t="shared" ca="1" si="33"/>
        <v>#N/A</v>
      </c>
      <c r="S135" t="e">
        <f t="shared" ca="1" si="30"/>
        <v>#N/A</v>
      </c>
      <c r="T135" t="e">
        <f t="shared" ca="1" si="31"/>
        <v>#N/A</v>
      </c>
      <c r="U135" t="e">
        <f ca="1">IF(AND($C135='Funnel setup'!$K$3&amp;'Funnel setup'!$K$6&amp;'Funnel setup'!$K$7&amp;'Funnel setup'!$K$4,'Funnel Lookup'!I135="*",'Funnel Lookup'!I135="*"),#N/A,IF(AND($C135='Funnel setup'!$K$3&amp;'Funnel setup'!$K$6&amp;'Funnel setup'!$K$7&amp;'Funnel setup'!$K$4,'Funnel Lookup'!I135&gt;29,'Funnel Lookup'!I135&lt;&gt;"-"),'Funnel Lookup'!I135,#N/A))</f>
        <v>#N/A</v>
      </c>
      <c r="V135" t="e">
        <f ca="1">IF(AND($C135='Funnel setup'!$K$3&amp;'Funnel setup'!$K$6&amp;'Funnel setup'!$K$7&amp;'Funnel setup'!$K$4,'Funnel Lookup'!I135="*",'Funnel Lookup'!I135="*"),#N/A,IF(AND($C135='Funnel setup'!$K$3&amp;'Funnel setup'!$K$6&amp;'Funnel setup'!$K$7&amp;'Funnel setup'!$K$4,'Funnel Lookup'!I135&gt;29,'Funnel Lookup'!I135&lt;&gt;"-"),'Funnel Lookup'!Q135,#N/A))</f>
        <v>#N/A</v>
      </c>
    </row>
    <row r="136" spans="1:22" x14ac:dyDescent="0.2">
      <c r="A136">
        <v>134</v>
      </c>
      <c r="B136" t="e">
        <f t="shared" ca="1" si="32"/>
        <v>#N/A</v>
      </c>
      <c r="C136" t="e">
        <f t="shared" ca="1" si="32"/>
        <v>#N/A</v>
      </c>
      <c r="D136" t="e">
        <f t="shared" ca="1" si="32"/>
        <v>#N/A</v>
      </c>
      <c r="E136" t="e">
        <f t="shared" ca="1" si="32"/>
        <v>#N/A</v>
      </c>
      <c r="F136" t="e">
        <f t="shared" ca="1" si="32"/>
        <v>#N/A</v>
      </c>
      <c r="G136" t="e">
        <f t="shared" ca="1" si="32"/>
        <v>#N/A</v>
      </c>
      <c r="H136" t="e">
        <f t="shared" ca="1" si="32"/>
        <v>#N/A</v>
      </c>
      <c r="I136" t="e">
        <f t="shared" ca="1" si="32"/>
        <v>#N/A</v>
      </c>
      <c r="J136" t="e">
        <f t="shared" ca="1" si="32"/>
        <v>#N/A</v>
      </c>
      <c r="K136" t="e">
        <f t="shared" ca="1" si="32"/>
        <v>#N/A</v>
      </c>
      <c r="L136" t="e">
        <f t="shared" ca="1" si="33"/>
        <v>#N/A</v>
      </c>
      <c r="M136" t="e">
        <f t="shared" ca="1" si="33"/>
        <v>#N/A</v>
      </c>
      <c r="N136" t="e">
        <f t="shared" ca="1" si="33"/>
        <v>#N/A</v>
      </c>
      <c r="O136" t="e">
        <f t="shared" ca="1" si="33"/>
        <v>#N/A</v>
      </c>
      <c r="P136" t="e">
        <f t="shared" ca="1" si="33"/>
        <v>#N/A</v>
      </c>
      <c r="Q136" t="e">
        <f t="shared" ca="1" si="33"/>
        <v>#N/A</v>
      </c>
      <c r="R136" t="e">
        <f t="shared" ca="1" si="33"/>
        <v>#N/A</v>
      </c>
      <c r="S136" t="e">
        <f t="shared" ca="1" si="30"/>
        <v>#N/A</v>
      </c>
      <c r="T136" t="e">
        <f t="shared" ca="1" si="31"/>
        <v>#N/A</v>
      </c>
      <c r="U136" t="e">
        <f ca="1">IF(AND($C136='Funnel setup'!$K$3&amp;'Funnel setup'!$K$6&amp;'Funnel setup'!$K$7&amp;'Funnel setup'!$K$4,'Funnel Lookup'!I136="*",'Funnel Lookup'!I136="*"),#N/A,IF(AND($C136='Funnel setup'!$K$3&amp;'Funnel setup'!$K$6&amp;'Funnel setup'!$K$7&amp;'Funnel setup'!$K$4,'Funnel Lookup'!I136&gt;29,'Funnel Lookup'!I136&lt;&gt;"-"),'Funnel Lookup'!I136,#N/A))</f>
        <v>#N/A</v>
      </c>
      <c r="V136" t="e">
        <f ca="1">IF(AND($C136='Funnel setup'!$K$3&amp;'Funnel setup'!$K$6&amp;'Funnel setup'!$K$7&amp;'Funnel setup'!$K$4,'Funnel Lookup'!I136="*",'Funnel Lookup'!I136="*"),#N/A,IF(AND($C136='Funnel setup'!$K$3&amp;'Funnel setup'!$K$6&amp;'Funnel setup'!$K$7&amp;'Funnel setup'!$K$4,'Funnel Lookup'!I136&gt;29,'Funnel Lookup'!I136&lt;&gt;"-"),'Funnel Lookup'!Q136,#N/A))</f>
        <v>#N/A</v>
      </c>
    </row>
    <row r="137" spans="1:22" x14ac:dyDescent="0.2">
      <c r="A137">
        <v>135</v>
      </c>
      <c r="B137" t="e">
        <f t="shared" ca="1" si="32"/>
        <v>#N/A</v>
      </c>
      <c r="C137" t="e">
        <f t="shared" ca="1" si="32"/>
        <v>#N/A</v>
      </c>
      <c r="D137" t="e">
        <f t="shared" ca="1" si="32"/>
        <v>#N/A</v>
      </c>
      <c r="E137" t="e">
        <f t="shared" ca="1" si="32"/>
        <v>#N/A</v>
      </c>
      <c r="F137" t="e">
        <f t="shared" ca="1" si="32"/>
        <v>#N/A</v>
      </c>
      <c r="G137" t="e">
        <f t="shared" ca="1" si="32"/>
        <v>#N/A</v>
      </c>
      <c r="H137" t="e">
        <f t="shared" ca="1" si="32"/>
        <v>#N/A</v>
      </c>
      <c r="I137" t="e">
        <f t="shared" ca="1" si="32"/>
        <v>#N/A</v>
      </c>
      <c r="J137" t="e">
        <f t="shared" ca="1" si="32"/>
        <v>#N/A</v>
      </c>
      <c r="K137" t="e">
        <f t="shared" ca="1" si="32"/>
        <v>#N/A</v>
      </c>
      <c r="L137" t="e">
        <f t="shared" ca="1" si="33"/>
        <v>#N/A</v>
      </c>
      <c r="M137" t="e">
        <f t="shared" ca="1" si="33"/>
        <v>#N/A</v>
      </c>
      <c r="N137" t="e">
        <f t="shared" ca="1" si="33"/>
        <v>#N/A</v>
      </c>
      <c r="O137" t="e">
        <f t="shared" ca="1" si="33"/>
        <v>#N/A</v>
      </c>
      <c r="P137" t="e">
        <f t="shared" ca="1" si="33"/>
        <v>#N/A</v>
      </c>
      <c r="Q137" t="e">
        <f t="shared" ca="1" si="33"/>
        <v>#N/A</v>
      </c>
      <c r="R137" t="e">
        <f t="shared" ca="1" si="33"/>
        <v>#N/A</v>
      </c>
      <c r="S137" t="e">
        <f t="shared" ca="1" si="30"/>
        <v>#N/A</v>
      </c>
      <c r="T137" t="e">
        <f t="shared" ca="1" si="31"/>
        <v>#N/A</v>
      </c>
      <c r="U137" t="e">
        <f ca="1">IF(AND($C137='Funnel setup'!$K$3&amp;'Funnel setup'!$K$6&amp;'Funnel setup'!$K$7&amp;'Funnel setup'!$K$4,'Funnel Lookup'!I137="*",'Funnel Lookup'!I137="*"),#N/A,IF(AND($C137='Funnel setup'!$K$3&amp;'Funnel setup'!$K$6&amp;'Funnel setup'!$K$7&amp;'Funnel setup'!$K$4,'Funnel Lookup'!I137&gt;29,'Funnel Lookup'!I137&lt;&gt;"-"),'Funnel Lookup'!I137,#N/A))</f>
        <v>#N/A</v>
      </c>
      <c r="V137" t="e">
        <f ca="1">IF(AND($C137='Funnel setup'!$K$3&amp;'Funnel setup'!$K$6&amp;'Funnel setup'!$K$7&amp;'Funnel setup'!$K$4,'Funnel Lookup'!I137="*",'Funnel Lookup'!I137="*"),#N/A,IF(AND($C137='Funnel setup'!$K$3&amp;'Funnel setup'!$K$6&amp;'Funnel setup'!$K$7&amp;'Funnel setup'!$K$4,'Funnel Lookup'!I137&gt;29,'Funnel Lookup'!I137&lt;&gt;"-"),'Funnel Lookup'!Q137,#N/A))</f>
        <v>#N/A</v>
      </c>
    </row>
    <row r="138" spans="1:22" x14ac:dyDescent="0.2">
      <c r="A138">
        <v>136</v>
      </c>
      <c r="B138" t="e">
        <f t="shared" ca="1" si="32"/>
        <v>#N/A</v>
      </c>
      <c r="C138" t="e">
        <f t="shared" ca="1" si="32"/>
        <v>#N/A</v>
      </c>
      <c r="D138" t="e">
        <f t="shared" ca="1" si="32"/>
        <v>#N/A</v>
      </c>
      <c r="E138" t="e">
        <f t="shared" ca="1" si="32"/>
        <v>#N/A</v>
      </c>
      <c r="F138" t="e">
        <f t="shared" ca="1" si="32"/>
        <v>#N/A</v>
      </c>
      <c r="G138" t="e">
        <f t="shared" ca="1" si="32"/>
        <v>#N/A</v>
      </c>
      <c r="H138" t="e">
        <f t="shared" ca="1" si="32"/>
        <v>#N/A</v>
      </c>
      <c r="I138" t="e">
        <f t="shared" ca="1" si="32"/>
        <v>#N/A</v>
      </c>
      <c r="J138" t="e">
        <f t="shared" ca="1" si="32"/>
        <v>#N/A</v>
      </c>
      <c r="K138" t="e">
        <f t="shared" ca="1" si="32"/>
        <v>#N/A</v>
      </c>
      <c r="L138" t="e">
        <f t="shared" ca="1" si="33"/>
        <v>#N/A</v>
      </c>
      <c r="M138" t="e">
        <f t="shared" ca="1" si="33"/>
        <v>#N/A</v>
      </c>
      <c r="N138" t="e">
        <f t="shared" ca="1" si="33"/>
        <v>#N/A</v>
      </c>
      <c r="O138" t="e">
        <f t="shared" ca="1" si="33"/>
        <v>#N/A</v>
      </c>
      <c r="P138" t="e">
        <f t="shared" ca="1" si="33"/>
        <v>#N/A</v>
      </c>
      <c r="Q138" t="e">
        <f t="shared" ca="1" si="33"/>
        <v>#N/A</v>
      </c>
      <c r="R138" t="e">
        <f t="shared" ca="1" si="33"/>
        <v>#N/A</v>
      </c>
      <c r="S138" t="e">
        <f t="shared" ca="1" si="30"/>
        <v>#N/A</v>
      </c>
      <c r="T138" t="e">
        <f t="shared" ca="1" si="31"/>
        <v>#N/A</v>
      </c>
      <c r="U138" t="e">
        <f ca="1">IF(AND($C138='Funnel setup'!$K$3&amp;'Funnel setup'!$K$6&amp;'Funnel setup'!$K$7&amp;'Funnel setup'!$K$4,'Funnel Lookup'!I138="*",'Funnel Lookup'!I138="*"),#N/A,IF(AND($C138='Funnel setup'!$K$3&amp;'Funnel setup'!$K$6&amp;'Funnel setup'!$K$7&amp;'Funnel setup'!$K$4,'Funnel Lookup'!I138&gt;29,'Funnel Lookup'!I138&lt;&gt;"-"),'Funnel Lookup'!I138,#N/A))</f>
        <v>#N/A</v>
      </c>
      <c r="V138" t="e">
        <f ca="1">IF(AND($C138='Funnel setup'!$K$3&amp;'Funnel setup'!$K$6&amp;'Funnel setup'!$K$7&amp;'Funnel setup'!$K$4,'Funnel Lookup'!I138="*",'Funnel Lookup'!I138="*"),#N/A,IF(AND($C138='Funnel setup'!$K$3&amp;'Funnel setup'!$K$6&amp;'Funnel setup'!$K$7&amp;'Funnel setup'!$K$4,'Funnel Lookup'!I138&gt;29,'Funnel Lookup'!I138&lt;&gt;"-"),'Funnel Lookup'!Q138,#N/A))</f>
        <v>#N/A</v>
      </c>
    </row>
    <row r="139" spans="1:22" x14ac:dyDescent="0.2">
      <c r="A139">
        <v>137</v>
      </c>
      <c r="B139" t="e">
        <f t="shared" ca="1" si="32"/>
        <v>#N/A</v>
      </c>
      <c r="C139" t="e">
        <f t="shared" ca="1" si="32"/>
        <v>#N/A</v>
      </c>
      <c r="D139" t="e">
        <f t="shared" ca="1" si="32"/>
        <v>#N/A</v>
      </c>
      <c r="E139" t="e">
        <f t="shared" ca="1" si="32"/>
        <v>#N/A</v>
      </c>
      <c r="F139" t="e">
        <f t="shared" ca="1" si="32"/>
        <v>#N/A</v>
      </c>
      <c r="G139" t="e">
        <f t="shared" ca="1" si="32"/>
        <v>#N/A</v>
      </c>
      <c r="H139" t="e">
        <f t="shared" ca="1" si="32"/>
        <v>#N/A</v>
      </c>
      <c r="I139" t="e">
        <f t="shared" ca="1" si="32"/>
        <v>#N/A</v>
      </c>
      <c r="J139" t="e">
        <f t="shared" ca="1" si="32"/>
        <v>#N/A</v>
      </c>
      <c r="K139" t="e">
        <f t="shared" ca="1" si="32"/>
        <v>#N/A</v>
      </c>
      <c r="L139" t="e">
        <f t="shared" ca="1" si="33"/>
        <v>#N/A</v>
      </c>
      <c r="M139" t="e">
        <f t="shared" ca="1" si="33"/>
        <v>#N/A</v>
      </c>
      <c r="N139" t="e">
        <f t="shared" ca="1" si="33"/>
        <v>#N/A</v>
      </c>
      <c r="O139" t="e">
        <f t="shared" ca="1" si="33"/>
        <v>#N/A</v>
      </c>
      <c r="P139" t="e">
        <f t="shared" ca="1" si="33"/>
        <v>#N/A</v>
      </c>
      <c r="Q139" t="e">
        <f t="shared" ca="1" si="33"/>
        <v>#N/A</v>
      </c>
      <c r="R139" t="e">
        <f t="shared" ca="1" si="33"/>
        <v>#N/A</v>
      </c>
      <c r="S139" t="e">
        <f t="shared" ca="1" si="30"/>
        <v>#N/A</v>
      </c>
      <c r="T139" t="e">
        <f t="shared" ca="1" si="31"/>
        <v>#N/A</v>
      </c>
      <c r="U139" t="e">
        <f ca="1">IF(AND($C139='Funnel setup'!$K$3&amp;'Funnel setup'!$K$6&amp;'Funnel setup'!$K$7&amp;'Funnel setup'!$K$4,'Funnel Lookup'!I139="*",'Funnel Lookup'!I139="*"),#N/A,IF(AND($C139='Funnel setup'!$K$3&amp;'Funnel setup'!$K$6&amp;'Funnel setup'!$K$7&amp;'Funnel setup'!$K$4,'Funnel Lookup'!I139&gt;29,'Funnel Lookup'!I139&lt;&gt;"-"),'Funnel Lookup'!I139,#N/A))</f>
        <v>#N/A</v>
      </c>
      <c r="V139" t="e">
        <f ca="1">IF(AND($C139='Funnel setup'!$K$3&amp;'Funnel setup'!$K$6&amp;'Funnel setup'!$K$7&amp;'Funnel setup'!$K$4,'Funnel Lookup'!I139="*",'Funnel Lookup'!I139="*"),#N/A,IF(AND($C139='Funnel setup'!$K$3&amp;'Funnel setup'!$K$6&amp;'Funnel setup'!$K$7&amp;'Funnel setup'!$K$4,'Funnel Lookup'!I139&gt;29,'Funnel Lookup'!I139&lt;&gt;"-"),'Funnel Lookup'!Q139,#N/A))</f>
        <v>#N/A</v>
      </c>
    </row>
    <row r="140" spans="1:22" x14ac:dyDescent="0.2">
      <c r="A140">
        <v>138</v>
      </c>
      <c r="B140" t="e">
        <f t="shared" ca="1" si="32"/>
        <v>#N/A</v>
      </c>
      <c r="C140" t="e">
        <f t="shared" ca="1" si="32"/>
        <v>#N/A</v>
      </c>
      <c r="D140" t="e">
        <f t="shared" ca="1" si="32"/>
        <v>#N/A</v>
      </c>
      <c r="E140" t="e">
        <f t="shared" ca="1" si="32"/>
        <v>#N/A</v>
      </c>
      <c r="F140" t="e">
        <f t="shared" ca="1" si="32"/>
        <v>#N/A</v>
      </c>
      <c r="G140" t="e">
        <f t="shared" ca="1" si="32"/>
        <v>#N/A</v>
      </c>
      <c r="H140" t="e">
        <f t="shared" ca="1" si="32"/>
        <v>#N/A</v>
      </c>
      <c r="I140" t="e">
        <f t="shared" ca="1" si="32"/>
        <v>#N/A</v>
      </c>
      <c r="J140" t="e">
        <f t="shared" ca="1" si="32"/>
        <v>#N/A</v>
      </c>
      <c r="K140" t="e">
        <f t="shared" ca="1" si="32"/>
        <v>#N/A</v>
      </c>
      <c r="L140" t="e">
        <f t="shared" ca="1" si="33"/>
        <v>#N/A</v>
      </c>
      <c r="M140" t="e">
        <f t="shared" ca="1" si="33"/>
        <v>#N/A</v>
      </c>
      <c r="N140" t="e">
        <f t="shared" ca="1" si="33"/>
        <v>#N/A</v>
      </c>
      <c r="O140" t="e">
        <f t="shared" ca="1" si="33"/>
        <v>#N/A</v>
      </c>
      <c r="P140" t="e">
        <f t="shared" ca="1" si="33"/>
        <v>#N/A</v>
      </c>
      <c r="Q140" t="e">
        <f t="shared" ca="1" si="33"/>
        <v>#N/A</v>
      </c>
      <c r="R140" t="e">
        <f t="shared" ca="1" si="33"/>
        <v>#N/A</v>
      </c>
      <c r="S140" t="e">
        <f t="shared" ca="1" si="30"/>
        <v>#N/A</v>
      </c>
      <c r="T140" t="e">
        <f t="shared" ca="1" si="31"/>
        <v>#N/A</v>
      </c>
      <c r="U140" t="e">
        <f ca="1">IF(AND($C140='Funnel setup'!$K$3&amp;'Funnel setup'!$K$6&amp;'Funnel setup'!$K$7&amp;'Funnel setup'!$K$4,'Funnel Lookup'!I140="*",'Funnel Lookup'!I140="*"),#N/A,IF(AND($C140='Funnel setup'!$K$3&amp;'Funnel setup'!$K$6&amp;'Funnel setup'!$K$7&amp;'Funnel setup'!$K$4,'Funnel Lookup'!I140&gt;29,'Funnel Lookup'!I140&lt;&gt;"-"),'Funnel Lookup'!I140,#N/A))</f>
        <v>#N/A</v>
      </c>
      <c r="V140" t="e">
        <f ca="1">IF(AND($C140='Funnel setup'!$K$3&amp;'Funnel setup'!$K$6&amp;'Funnel setup'!$K$7&amp;'Funnel setup'!$K$4,'Funnel Lookup'!I140="*",'Funnel Lookup'!I140="*"),#N/A,IF(AND($C140='Funnel setup'!$K$3&amp;'Funnel setup'!$K$6&amp;'Funnel setup'!$K$7&amp;'Funnel setup'!$K$4,'Funnel Lookup'!I140&gt;29,'Funnel Lookup'!I140&lt;&gt;"-"),'Funnel Lookup'!Q140,#N/A))</f>
        <v>#N/A</v>
      </c>
    </row>
    <row r="141" spans="1:22" x14ac:dyDescent="0.2">
      <c r="A141">
        <v>139</v>
      </c>
      <c r="B141" t="e">
        <f t="shared" ca="1" si="32"/>
        <v>#N/A</v>
      </c>
      <c r="C141" t="e">
        <f t="shared" ca="1" si="32"/>
        <v>#N/A</v>
      </c>
      <c r="D141" t="e">
        <f t="shared" ca="1" si="32"/>
        <v>#N/A</v>
      </c>
      <c r="E141" t="e">
        <f t="shared" ca="1" si="32"/>
        <v>#N/A</v>
      </c>
      <c r="F141" t="e">
        <f t="shared" ca="1" si="32"/>
        <v>#N/A</v>
      </c>
      <c r="G141" t="e">
        <f t="shared" ca="1" si="32"/>
        <v>#N/A</v>
      </c>
      <c r="H141" t="e">
        <f t="shared" ca="1" si="32"/>
        <v>#N/A</v>
      </c>
      <c r="I141" t="e">
        <f t="shared" ca="1" si="32"/>
        <v>#N/A</v>
      </c>
      <c r="J141" t="e">
        <f t="shared" ca="1" si="32"/>
        <v>#N/A</v>
      </c>
      <c r="K141" t="e">
        <f t="shared" ca="1" si="32"/>
        <v>#N/A</v>
      </c>
      <c r="L141" t="e">
        <f t="shared" ca="1" si="33"/>
        <v>#N/A</v>
      </c>
      <c r="M141" t="e">
        <f t="shared" ca="1" si="33"/>
        <v>#N/A</v>
      </c>
      <c r="N141" t="e">
        <f t="shared" ca="1" si="33"/>
        <v>#N/A</v>
      </c>
      <c r="O141" t="e">
        <f t="shared" ca="1" si="33"/>
        <v>#N/A</v>
      </c>
      <c r="P141" t="e">
        <f t="shared" ca="1" si="33"/>
        <v>#N/A</v>
      </c>
      <c r="Q141" t="e">
        <f t="shared" ca="1" si="33"/>
        <v>#N/A</v>
      </c>
      <c r="R141" t="e">
        <f t="shared" ca="1" si="33"/>
        <v>#N/A</v>
      </c>
      <c r="S141" t="e">
        <f t="shared" ca="1" si="30"/>
        <v>#N/A</v>
      </c>
      <c r="T141" t="e">
        <f t="shared" ca="1" si="31"/>
        <v>#N/A</v>
      </c>
      <c r="U141" t="e">
        <f ca="1">IF(AND($C141='Funnel setup'!$K$3&amp;'Funnel setup'!$K$6&amp;'Funnel setup'!$K$7&amp;'Funnel setup'!$K$4,'Funnel Lookup'!I141="*",'Funnel Lookup'!I141="*"),#N/A,IF(AND($C141='Funnel setup'!$K$3&amp;'Funnel setup'!$K$6&amp;'Funnel setup'!$K$7&amp;'Funnel setup'!$K$4,'Funnel Lookup'!I141&gt;29,'Funnel Lookup'!I141&lt;&gt;"-"),'Funnel Lookup'!I141,#N/A))</f>
        <v>#N/A</v>
      </c>
      <c r="V141" t="e">
        <f ca="1">IF(AND($C141='Funnel setup'!$K$3&amp;'Funnel setup'!$K$6&amp;'Funnel setup'!$K$7&amp;'Funnel setup'!$K$4,'Funnel Lookup'!I141="*",'Funnel Lookup'!I141="*"),#N/A,IF(AND($C141='Funnel setup'!$K$3&amp;'Funnel setup'!$K$6&amp;'Funnel setup'!$K$7&amp;'Funnel setup'!$K$4,'Funnel Lookup'!I141&gt;29,'Funnel Lookup'!I141&lt;&gt;"-"),'Funnel Lookup'!Q141,#N/A))</f>
        <v>#N/A</v>
      </c>
    </row>
    <row r="142" spans="1:22" x14ac:dyDescent="0.2">
      <c r="A142">
        <v>140</v>
      </c>
      <c r="B142" t="e">
        <f t="shared" ca="1" si="32"/>
        <v>#N/A</v>
      </c>
      <c r="C142" t="e">
        <f t="shared" ca="1" si="32"/>
        <v>#N/A</v>
      </c>
      <c r="D142" t="e">
        <f t="shared" ca="1" si="32"/>
        <v>#N/A</v>
      </c>
      <c r="E142" t="e">
        <f t="shared" ca="1" si="32"/>
        <v>#N/A</v>
      </c>
      <c r="F142" t="e">
        <f t="shared" ca="1" si="32"/>
        <v>#N/A</v>
      </c>
      <c r="G142" t="e">
        <f t="shared" ca="1" si="32"/>
        <v>#N/A</v>
      </c>
      <c r="H142" t="e">
        <f t="shared" ca="1" si="32"/>
        <v>#N/A</v>
      </c>
      <c r="I142" t="e">
        <f t="shared" ca="1" si="32"/>
        <v>#N/A</v>
      </c>
      <c r="J142" t="e">
        <f t="shared" ca="1" si="32"/>
        <v>#N/A</v>
      </c>
      <c r="K142" t="e">
        <f t="shared" ca="1" si="32"/>
        <v>#N/A</v>
      </c>
      <c r="L142" t="e">
        <f t="shared" ca="1" si="33"/>
        <v>#N/A</v>
      </c>
      <c r="M142" t="e">
        <f t="shared" ca="1" si="33"/>
        <v>#N/A</v>
      </c>
      <c r="N142" t="e">
        <f t="shared" ca="1" si="33"/>
        <v>#N/A</v>
      </c>
      <c r="O142" t="e">
        <f t="shared" ca="1" si="33"/>
        <v>#N/A</v>
      </c>
      <c r="P142" t="e">
        <f t="shared" ca="1" si="33"/>
        <v>#N/A</v>
      </c>
      <c r="Q142" t="e">
        <f t="shared" ca="1" si="33"/>
        <v>#N/A</v>
      </c>
      <c r="R142" t="e">
        <f t="shared" ca="1" si="33"/>
        <v>#N/A</v>
      </c>
      <c r="S142" t="e">
        <f t="shared" ca="1" si="30"/>
        <v>#N/A</v>
      </c>
      <c r="T142" t="e">
        <f t="shared" ca="1" si="31"/>
        <v>#N/A</v>
      </c>
      <c r="U142" t="e">
        <f ca="1">IF(AND($C142='Funnel setup'!$K$3&amp;'Funnel setup'!$K$6&amp;'Funnel setup'!$K$7&amp;'Funnel setup'!$K$4,'Funnel Lookup'!I142="*",'Funnel Lookup'!I142="*"),#N/A,IF(AND($C142='Funnel setup'!$K$3&amp;'Funnel setup'!$K$6&amp;'Funnel setup'!$K$7&amp;'Funnel setup'!$K$4,'Funnel Lookup'!I142&gt;29,'Funnel Lookup'!I142&lt;&gt;"-"),'Funnel Lookup'!I142,#N/A))</f>
        <v>#N/A</v>
      </c>
      <c r="V142" t="e">
        <f ca="1">IF(AND($C142='Funnel setup'!$K$3&amp;'Funnel setup'!$K$6&amp;'Funnel setup'!$K$7&amp;'Funnel setup'!$K$4,'Funnel Lookup'!I142="*",'Funnel Lookup'!I142="*"),#N/A,IF(AND($C142='Funnel setup'!$K$3&amp;'Funnel setup'!$K$6&amp;'Funnel setup'!$K$7&amp;'Funnel setup'!$K$4,'Funnel Lookup'!I142&gt;29,'Funnel Lookup'!I142&lt;&gt;"-"),'Funnel Lookup'!Q142,#N/A))</f>
        <v>#N/A</v>
      </c>
    </row>
    <row r="143" spans="1:22" x14ac:dyDescent="0.2">
      <c r="A143">
        <v>141</v>
      </c>
      <c r="B143" t="e">
        <f t="shared" ref="B143:K152" ca="1" si="34">VLOOKUP($A143,Funnel_Data,B$1,FALSE)</f>
        <v>#N/A</v>
      </c>
      <c r="C143" t="e">
        <f t="shared" ca="1" si="34"/>
        <v>#N/A</v>
      </c>
      <c r="D143" t="e">
        <f t="shared" ca="1" si="34"/>
        <v>#N/A</v>
      </c>
      <c r="E143" t="e">
        <f t="shared" ca="1" si="34"/>
        <v>#N/A</v>
      </c>
      <c r="F143" t="e">
        <f t="shared" ca="1" si="34"/>
        <v>#N/A</v>
      </c>
      <c r="G143" t="e">
        <f t="shared" ca="1" si="34"/>
        <v>#N/A</v>
      </c>
      <c r="H143" t="e">
        <f t="shared" ca="1" si="34"/>
        <v>#N/A</v>
      </c>
      <c r="I143" t="e">
        <f t="shared" ca="1" si="34"/>
        <v>#N/A</v>
      </c>
      <c r="J143" t="e">
        <f t="shared" ca="1" si="34"/>
        <v>#N/A</v>
      </c>
      <c r="K143" t="e">
        <f t="shared" ca="1" si="34"/>
        <v>#N/A</v>
      </c>
      <c r="L143" t="e">
        <f t="shared" ref="L143:R152" ca="1" si="35">VLOOKUP($A143,Funnel_Data,L$1,FALSE)</f>
        <v>#N/A</v>
      </c>
      <c r="M143" t="e">
        <f t="shared" ca="1" si="35"/>
        <v>#N/A</v>
      </c>
      <c r="N143" t="e">
        <f t="shared" ca="1" si="35"/>
        <v>#N/A</v>
      </c>
      <c r="O143" t="e">
        <f t="shared" ca="1" si="35"/>
        <v>#N/A</v>
      </c>
      <c r="P143" t="e">
        <f t="shared" ca="1" si="35"/>
        <v>#N/A</v>
      </c>
      <c r="Q143" t="e">
        <f t="shared" ca="1" si="35"/>
        <v>#N/A</v>
      </c>
      <c r="R143" t="e">
        <f t="shared" ca="1" si="35"/>
        <v>#N/A</v>
      </c>
      <c r="S143" t="e">
        <f t="shared" ca="1" si="30"/>
        <v>#N/A</v>
      </c>
      <c r="T143" t="e">
        <f t="shared" ca="1" si="31"/>
        <v>#N/A</v>
      </c>
      <c r="U143" t="e">
        <f ca="1">IF(AND($C143='Funnel setup'!$K$3&amp;'Funnel setup'!$K$6&amp;'Funnel setup'!$K$7&amp;'Funnel setup'!$K$4,'Funnel Lookup'!I143="*",'Funnel Lookup'!I143="*"),#N/A,IF(AND($C143='Funnel setup'!$K$3&amp;'Funnel setup'!$K$6&amp;'Funnel setup'!$K$7&amp;'Funnel setup'!$K$4,'Funnel Lookup'!I143&gt;29,'Funnel Lookup'!I143&lt;&gt;"-"),'Funnel Lookup'!I143,#N/A))</f>
        <v>#N/A</v>
      </c>
      <c r="V143" t="e">
        <f ca="1">IF(AND($C143='Funnel setup'!$K$3&amp;'Funnel setup'!$K$6&amp;'Funnel setup'!$K$7&amp;'Funnel setup'!$K$4,'Funnel Lookup'!I143="*",'Funnel Lookup'!I143="*"),#N/A,IF(AND($C143='Funnel setup'!$K$3&amp;'Funnel setup'!$K$6&amp;'Funnel setup'!$K$7&amp;'Funnel setup'!$K$4,'Funnel Lookup'!I143&gt;29,'Funnel Lookup'!I143&lt;&gt;"-"),'Funnel Lookup'!Q143,#N/A))</f>
        <v>#N/A</v>
      </c>
    </row>
    <row r="144" spans="1:22" x14ac:dyDescent="0.2">
      <c r="A144">
        <v>142</v>
      </c>
      <c r="B144" t="e">
        <f t="shared" ca="1" si="34"/>
        <v>#N/A</v>
      </c>
      <c r="C144" t="e">
        <f t="shared" ca="1" si="34"/>
        <v>#N/A</v>
      </c>
      <c r="D144" t="e">
        <f t="shared" ca="1" si="34"/>
        <v>#N/A</v>
      </c>
      <c r="E144" t="e">
        <f t="shared" ca="1" si="34"/>
        <v>#N/A</v>
      </c>
      <c r="F144" t="e">
        <f t="shared" ca="1" si="34"/>
        <v>#N/A</v>
      </c>
      <c r="G144" t="e">
        <f t="shared" ca="1" si="34"/>
        <v>#N/A</v>
      </c>
      <c r="H144" t="e">
        <f t="shared" ca="1" si="34"/>
        <v>#N/A</v>
      </c>
      <c r="I144" t="e">
        <f t="shared" ca="1" si="34"/>
        <v>#N/A</v>
      </c>
      <c r="J144" t="e">
        <f t="shared" ca="1" si="34"/>
        <v>#N/A</v>
      </c>
      <c r="K144" t="e">
        <f t="shared" ca="1" si="34"/>
        <v>#N/A</v>
      </c>
      <c r="L144" t="e">
        <f t="shared" ca="1" si="35"/>
        <v>#N/A</v>
      </c>
      <c r="M144" t="e">
        <f t="shared" ca="1" si="35"/>
        <v>#N/A</v>
      </c>
      <c r="N144" t="e">
        <f t="shared" ca="1" si="35"/>
        <v>#N/A</v>
      </c>
      <c r="O144" t="e">
        <f t="shared" ca="1" si="35"/>
        <v>#N/A</v>
      </c>
      <c r="P144" t="e">
        <f t="shared" ca="1" si="35"/>
        <v>#N/A</v>
      </c>
      <c r="Q144" t="e">
        <f t="shared" ca="1" si="35"/>
        <v>#N/A</v>
      </c>
      <c r="R144" t="e">
        <f t="shared" ca="1" si="35"/>
        <v>#N/A</v>
      </c>
      <c r="S144" t="e">
        <f t="shared" ca="1" si="30"/>
        <v>#N/A</v>
      </c>
      <c r="T144" t="e">
        <f t="shared" ca="1" si="31"/>
        <v>#N/A</v>
      </c>
      <c r="U144" t="e">
        <f ca="1">IF(AND($C144='Funnel setup'!$K$3&amp;'Funnel setup'!$K$6&amp;'Funnel setup'!$K$7&amp;'Funnel setup'!$K$4,'Funnel Lookup'!I144="*",'Funnel Lookup'!I144="*"),#N/A,IF(AND($C144='Funnel setup'!$K$3&amp;'Funnel setup'!$K$6&amp;'Funnel setup'!$K$7&amp;'Funnel setup'!$K$4,'Funnel Lookup'!I144&gt;29,'Funnel Lookup'!I144&lt;&gt;"-"),'Funnel Lookup'!I144,#N/A))</f>
        <v>#N/A</v>
      </c>
      <c r="V144" t="e">
        <f ca="1">IF(AND($C144='Funnel setup'!$K$3&amp;'Funnel setup'!$K$6&amp;'Funnel setup'!$K$7&amp;'Funnel setup'!$K$4,'Funnel Lookup'!I144="*",'Funnel Lookup'!I144="*"),#N/A,IF(AND($C144='Funnel setup'!$K$3&amp;'Funnel setup'!$K$6&amp;'Funnel setup'!$K$7&amp;'Funnel setup'!$K$4,'Funnel Lookup'!I144&gt;29,'Funnel Lookup'!I144&lt;&gt;"-"),'Funnel Lookup'!Q144,#N/A))</f>
        <v>#N/A</v>
      </c>
    </row>
    <row r="145" spans="1:22" x14ac:dyDescent="0.2">
      <c r="A145">
        <v>143</v>
      </c>
      <c r="B145" t="e">
        <f t="shared" ca="1" si="34"/>
        <v>#N/A</v>
      </c>
      <c r="C145" t="e">
        <f t="shared" ca="1" si="34"/>
        <v>#N/A</v>
      </c>
      <c r="D145" t="e">
        <f t="shared" ca="1" si="34"/>
        <v>#N/A</v>
      </c>
      <c r="E145" t="e">
        <f t="shared" ca="1" si="34"/>
        <v>#N/A</v>
      </c>
      <c r="F145" t="e">
        <f t="shared" ca="1" si="34"/>
        <v>#N/A</v>
      </c>
      <c r="G145" t="e">
        <f t="shared" ca="1" si="34"/>
        <v>#N/A</v>
      </c>
      <c r="H145" t="e">
        <f t="shared" ca="1" si="34"/>
        <v>#N/A</v>
      </c>
      <c r="I145" t="e">
        <f t="shared" ca="1" si="34"/>
        <v>#N/A</v>
      </c>
      <c r="J145" t="e">
        <f t="shared" ca="1" si="34"/>
        <v>#N/A</v>
      </c>
      <c r="K145" t="e">
        <f t="shared" ca="1" si="34"/>
        <v>#N/A</v>
      </c>
      <c r="L145" t="e">
        <f t="shared" ca="1" si="35"/>
        <v>#N/A</v>
      </c>
      <c r="M145" t="e">
        <f t="shared" ca="1" si="35"/>
        <v>#N/A</v>
      </c>
      <c r="N145" t="e">
        <f t="shared" ca="1" si="35"/>
        <v>#N/A</v>
      </c>
      <c r="O145" t="e">
        <f t="shared" ca="1" si="35"/>
        <v>#N/A</v>
      </c>
      <c r="P145" t="e">
        <f t="shared" ca="1" si="35"/>
        <v>#N/A</v>
      </c>
      <c r="Q145" t="e">
        <f t="shared" ca="1" si="35"/>
        <v>#N/A</v>
      </c>
      <c r="R145" t="e">
        <f t="shared" ca="1" si="35"/>
        <v>#N/A</v>
      </c>
      <c r="S145" t="e">
        <f t="shared" ca="1" si="30"/>
        <v>#N/A</v>
      </c>
      <c r="T145" t="e">
        <f t="shared" ca="1" si="31"/>
        <v>#N/A</v>
      </c>
      <c r="U145" t="e">
        <f ca="1">IF(AND($C145='Funnel setup'!$K$3&amp;'Funnel setup'!$K$6&amp;'Funnel setup'!$K$7&amp;'Funnel setup'!$K$4,'Funnel Lookup'!I145="*",'Funnel Lookup'!I145="*"),#N/A,IF(AND($C145='Funnel setup'!$K$3&amp;'Funnel setup'!$K$6&amp;'Funnel setup'!$K$7&amp;'Funnel setup'!$K$4,'Funnel Lookup'!I145&gt;29,'Funnel Lookup'!I145&lt;&gt;"-"),'Funnel Lookup'!I145,#N/A))</f>
        <v>#N/A</v>
      </c>
      <c r="V145" t="e">
        <f ca="1">IF(AND($C145='Funnel setup'!$K$3&amp;'Funnel setup'!$K$6&amp;'Funnel setup'!$K$7&amp;'Funnel setup'!$K$4,'Funnel Lookup'!I145="*",'Funnel Lookup'!I145="*"),#N/A,IF(AND($C145='Funnel setup'!$K$3&amp;'Funnel setup'!$K$6&amp;'Funnel setup'!$K$7&amp;'Funnel setup'!$K$4,'Funnel Lookup'!I145&gt;29,'Funnel Lookup'!I145&lt;&gt;"-"),'Funnel Lookup'!Q145,#N/A))</f>
        <v>#N/A</v>
      </c>
    </row>
    <row r="146" spans="1:22" x14ac:dyDescent="0.2">
      <c r="A146">
        <v>144</v>
      </c>
      <c r="B146" t="e">
        <f t="shared" ca="1" si="34"/>
        <v>#N/A</v>
      </c>
      <c r="C146" t="e">
        <f t="shared" ca="1" si="34"/>
        <v>#N/A</v>
      </c>
      <c r="D146" t="e">
        <f t="shared" ca="1" si="34"/>
        <v>#N/A</v>
      </c>
      <c r="E146" t="e">
        <f t="shared" ca="1" si="34"/>
        <v>#N/A</v>
      </c>
      <c r="F146" t="e">
        <f t="shared" ca="1" si="34"/>
        <v>#N/A</v>
      </c>
      <c r="G146" t="e">
        <f t="shared" ca="1" si="34"/>
        <v>#N/A</v>
      </c>
      <c r="H146" t="e">
        <f t="shared" ca="1" si="34"/>
        <v>#N/A</v>
      </c>
      <c r="I146" t="e">
        <f t="shared" ca="1" si="34"/>
        <v>#N/A</v>
      </c>
      <c r="J146" t="e">
        <f t="shared" ca="1" si="34"/>
        <v>#N/A</v>
      </c>
      <c r="K146" t="e">
        <f t="shared" ca="1" si="34"/>
        <v>#N/A</v>
      </c>
      <c r="L146" t="e">
        <f t="shared" ca="1" si="35"/>
        <v>#N/A</v>
      </c>
      <c r="M146" t="e">
        <f t="shared" ca="1" si="35"/>
        <v>#N/A</v>
      </c>
      <c r="N146" t="e">
        <f t="shared" ca="1" si="35"/>
        <v>#N/A</v>
      </c>
      <c r="O146" t="e">
        <f t="shared" ca="1" si="35"/>
        <v>#N/A</v>
      </c>
      <c r="P146" t="e">
        <f t="shared" ca="1" si="35"/>
        <v>#N/A</v>
      </c>
      <c r="Q146" t="e">
        <f t="shared" ca="1" si="35"/>
        <v>#N/A</v>
      </c>
      <c r="R146" t="e">
        <f t="shared" ca="1" si="35"/>
        <v>#N/A</v>
      </c>
      <c r="S146" t="e">
        <f t="shared" ca="1" si="30"/>
        <v>#N/A</v>
      </c>
      <c r="T146" t="e">
        <f t="shared" ca="1" si="31"/>
        <v>#N/A</v>
      </c>
      <c r="U146" t="e">
        <f ca="1">IF(AND($C146='Funnel setup'!$K$3&amp;'Funnel setup'!$K$6&amp;'Funnel setup'!$K$7&amp;'Funnel setup'!$K$4,'Funnel Lookup'!I146="*",'Funnel Lookup'!I146="*"),#N/A,IF(AND($C146='Funnel setup'!$K$3&amp;'Funnel setup'!$K$6&amp;'Funnel setup'!$K$7&amp;'Funnel setup'!$K$4,'Funnel Lookup'!I146&gt;29,'Funnel Lookup'!I146&lt;&gt;"-"),'Funnel Lookup'!I146,#N/A))</f>
        <v>#N/A</v>
      </c>
      <c r="V146" t="e">
        <f ca="1">IF(AND($C146='Funnel setup'!$K$3&amp;'Funnel setup'!$K$6&amp;'Funnel setup'!$K$7&amp;'Funnel setup'!$K$4,'Funnel Lookup'!I146="*",'Funnel Lookup'!I146="*"),#N/A,IF(AND($C146='Funnel setup'!$K$3&amp;'Funnel setup'!$K$6&amp;'Funnel setup'!$K$7&amp;'Funnel setup'!$K$4,'Funnel Lookup'!I146&gt;29,'Funnel Lookup'!I146&lt;&gt;"-"),'Funnel Lookup'!Q146,#N/A))</f>
        <v>#N/A</v>
      </c>
    </row>
    <row r="147" spans="1:22" x14ac:dyDescent="0.2">
      <c r="A147">
        <v>145</v>
      </c>
      <c r="B147" t="e">
        <f t="shared" ca="1" si="34"/>
        <v>#N/A</v>
      </c>
      <c r="C147" t="e">
        <f t="shared" ca="1" si="34"/>
        <v>#N/A</v>
      </c>
      <c r="D147" t="e">
        <f t="shared" ca="1" si="34"/>
        <v>#N/A</v>
      </c>
      <c r="E147" t="e">
        <f t="shared" ca="1" si="34"/>
        <v>#N/A</v>
      </c>
      <c r="F147" t="e">
        <f t="shared" ca="1" si="34"/>
        <v>#N/A</v>
      </c>
      <c r="G147" t="e">
        <f t="shared" ca="1" si="34"/>
        <v>#N/A</v>
      </c>
      <c r="H147" t="e">
        <f t="shared" ca="1" si="34"/>
        <v>#N/A</v>
      </c>
      <c r="I147" t="e">
        <f t="shared" ca="1" si="34"/>
        <v>#N/A</v>
      </c>
      <c r="J147" t="e">
        <f t="shared" ca="1" si="34"/>
        <v>#N/A</v>
      </c>
      <c r="K147" t="e">
        <f t="shared" ca="1" si="34"/>
        <v>#N/A</v>
      </c>
      <c r="L147" t="e">
        <f t="shared" ca="1" si="35"/>
        <v>#N/A</v>
      </c>
      <c r="M147" t="e">
        <f t="shared" ca="1" si="35"/>
        <v>#N/A</v>
      </c>
      <c r="N147" t="e">
        <f t="shared" ca="1" si="35"/>
        <v>#N/A</v>
      </c>
      <c r="O147" t="e">
        <f t="shared" ca="1" si="35"/>
        <v>#N/A</v>
      </c>
      <c r="P147" t="e">
        <f t="shared" ca="1" si="35"/>
        <v>#N/A</v>
      </c>
      <c r="Q147" t="e">
        <f t="shared" ca="1" si="35"/>
        <v>#N/A</v>
      </c>
      <c r="R147" t="e">
        <f t="shared" ca="1" si="35"/>
        <v>#N/A</v>
      </c>
      <c r="S147" t="e">
        <f t="shared" ca="1" si="30"/>
        <v>#N/A</v>
      </c>
      <c r="T147" t="e">
        <f t="shared" ca="1" si="31"/>
        <v>#N/A</v>
      </c>
      <c r="U147" t="e">
        <f ca="1">IF(AND($C147='Funnel setup'!$K$3&amp;'Funnel setup'!$K$6&amp;'Funnel setup'!$K$7&amp;'Funnel setup'!$K$4,'Funnel Lookup'!I147="*",'Funnel Lookup'!I147="*"),#N/A,IF(AND($C147='Funnel setup'!$K$3&amp;'Funnel setup'!$K$6&amp;'Funnel setup'!$K$7&amp;'Funnel setup'!$K$4,'Funnel Lookup'!I147&gt;29,'Funnel Lookup'!I147&lt;&gt;"-"),'Funnel Lookup'!I147,#N/A))</f>
        <v>#N/A</v>
      </c>
      <c r="V147" t="e">
        <f ca="1">IF(AND($C147='Funnel setup'!$K$3&amp;'Funnel setup'!$K$6&amp;'Funnel setup'!$K$7&amp;'Funnel setup'!$K$4,'Funnel Lookup'!I147="*",'Funnel Lookup'!I147="*"),#N/A,IF(AND($C147='Funnel setup'!$K$3&amp;'Funnel setup'!$K$6&amp;'Funnel setup'!$K$7&amp;'Funnel setup'!$K$4,'Funnel Lookup'!I147&gt;29,'Funnel Lookup'!I147&lt;&gt;"-"),'Funnel Lookup'!Q147,#N/A))</f>
        <v>#N/A</v>
      </c>
    </row>
    <row r="148" spans="1:22" x14ac:dyDescent="0.2">
      <c r="A148">
        <v>146</v>
      </c>
      <c r="B148" t="e">
        <f t="shared" ca="1" si="34"/>
        <v>#N/A</v>
      </c>
      <c r="C148" t="e">
        <f t="shared" ca="1" si="34"/>
        <v>#N/A</v>
      </c>
      <c r="D148" t="e">
        <f t="shared" ca="1" si="34"/>
        <v>#N/A</v>
      </c>
      <c r="E148" t="e">
        <f t="shared" ca="1" si="34"/>
        <v>#N/A</v>
      </c>
      <c r="F148" t="e">
        <f t="shared" ca="1" si="34"/>
        <v>#N/A</v>
      </c>
      <c r="G148" t="e">
        <f t="shared" ca="1" si="34"/>
        <v>#N/A</v>
      </c>
      <c r="H148" t="e">
        <f t="shared" ca="1" si="34"/>
        <v>#N/A</v>
      </c>
      <c r="I148" t="e">
        <f t="shared" ca="1" si="34"/>
        <v>#N/A</v>
      </c>
      <c r="J148" t="e">
        <f t="shared" ca="1" si="34"/>
        <v>#N/A</v>
      </c>
      <c r="K148" t="e">
        <f t="shared" ca="1" si="34"/>
        <v>#N/A</v>
      </c>
      <c r="L148" t="e">
        <f t="shared" ca="1" si="35"/>
        <v>#N/A</v>
      </c>
      <c r="M148" t="e">
        <f t="shared" ca="1" si="35"/>
        <v>#N/A</v>
      </c>
      <c r="N148" t="e">
        <f t="shared" ca="1" si="35"/>
        <v>#N/A</v>
      </c>
      <c r="O148" t="e">
        <f t="shared" ca="1" si="35"/>
        <v>#N/A</v>
      </c>
      <c r="P148" t="e">
        <f t="shared" ca="1" si="35"/>
        <v>#N/A</v>
      </c>
      <c r="Q148" t="e">
        <f t="shared" ca="1" si="35"/>
        <v>#N/A</v>
      </c>
      <c r="R148" t="e">
        <f t="shared" ca="1" si="35"/>
        <v>#N/A</v>
      </c>
      <c r="S148" t="e">
        <f t="shared" ca="1" si="30"/>
        <v>#N/A</v>
      </c>
      <c r="T148" t="e">
        <f t="shared" ca="1" si="31"/>
        <v>#N/A</v>
      </c>
      <c r="U148" t="e">
        <f ca="1">IF(AND($C148='Funnel setup'!$K$3&amp;'Funnel setup'!$K$6&amp;'Funnel setup'!$K$7&amp;'Funnel setup'!$K$4,'Funnel Lookup'!I148="*",'Funnel Lookup'!I148="*"),#N/A,IF(AND($C148='Funnel setup'!$K$3&amp;'Funnel setup'!$K$6&amp;'Funnel setup'!$K$7&amp;'Funnel setup'!$K$4,'Funnel Lookup'!I148&gt;29,'Funnel Lookup'!I148&lt;&gt;"-"),'Funnel Lookup'!I148,#N/A))</f>
        <v>#N/A</v>
      </c>
      <c r="V148" t="e">
        <f ca="1">IF(AND($C148='Funnel setup'!$K$3&amp;'Funnel setup'!$K$6&amp;'Funnel setup'!$K$7&amp;'Funnel setup'!$K$4,'Funnel Lookup'!I148="*",'Funnel Lookup'!I148="*"),#N/A,IF(AND($C148='Funnel setup'!$K$3&amp;'Funnel setup'!$K$6&amp;'Funnel setup'!$K$7&amp;'Funnel setup'!$K$4,'Funnel Lookup'!I148&gt;29,'Funnel Lookup'!I148&lt;&gt;"-"),'Funnel Lookup'!Q148,#N/A))</f>
        <v>#N/A</v>
      </c>
    </row>
    <row r="149" spans="1:22" x14ac:dyDescent="0.2">
      <c r="A149">
        <v>147</v>
      </c>
      <c r="B149" t="e">
        <f t="shared" ca="1" si="34"/>
        <v>#N/A</v>
      </c>
      <c r="C149" t="e">
        <f t="shared" ca="1" si="34"/>
        <v>#N/A</v>
      </c>
      <c r="D149" t="e">
        <f t="shared" ca="1" si="34"/>
        <v>#N/A</v>
      </c>
      <c r="E149" t="e">
        <f t="shared" ca="1" si="34"/>
        <v>#N/A</v>
      </c>
      <c r="F149" t="e">
        <f t="shared" ca="1" si="34"/>
        <v>#N/A</v>
      </c>
      <c r="G149" t="e">
        <f t="shared" ca="1" si="34"/>
        <v>#N/A</v>
      </c>
      <c r="H149" t="e">
        <f t="shared" ca="1" si="34"/>
        <v>#N/A</v>
      </c>
      <c r="I149" t="e">
        <f t="shared" ca="1" si="34"/>
        <v>#N/A</v>
      </c>
      <c r="J149" t="e">
        <f t="shared" ca="1" si="34"/>
        <v>#N/A</v>
      </c>
      <c r="K149" t="e">
        <f t="shared" ca="1" si="34"/>
        <v>#N/A</v>
      </c>
      <c r="L149" t="e">
        <f t="shared" ca="1" si="35"/>
        <v>#N/A</v>
      </c>
      <c r="M149" t="e">
        <f t="shared" ca="1" si="35"/>
        <v>#N/A</v>
      </c>
      <c r="N149" t="e">
        <f t="shared" ca="1" si="35"/>
        <v>#N/A</v>
      </c>
      <c r="O149" t="e">
        <f t="shared" ca="1" si="35"/>
        <v>#N/A</v>
      </c>
      <c r="P149" t="e">
        <f t="shared" ca="1" si="35"/>
        <v>#N/A</v>
      </c>
      <c r="Q149" t="e">
        <f t="shared" ca="1" si="35"/>
        <v>#N/A</v>
      </c>
      <c r="R149" t="e">
        <f t="shared" ca="1" si="35"/>
        <v>#N/A</v>
      </c>
      <c r="S149" t="e">
        <f t="shared" ca="1" si="30"/>
        <v>#N/A</v>
      </c>
      <c r="T149" t="e">
        <f t="shared" ca="1" si="31"/>
        <v>#N/A</v>
      </c>
      <c r="U149" t="e">
        <f ca="1">IF(AND($C149='Funnel setup'!$K$3&amp;'Funnel setup'!$K$6&amp;'Funnel setup'!$K$7&amp;'Funnel setup'!$K$4,'Funnel Lookup'!I149="*",'Funnel Lookup'!I149="*"),#N/A,IF(AND($C149='Funnel setup'!$K$3&amp;'Funnel setup'!$K$6&amp;'Funnel setup'!$K$7&amp;'Funnel setup'!$K$4,'Funnel Lookup'!I149&gt;29,'Funnel Lookup'!I149&lt;&gt;"-"),'Funnel Lookup'!I149,#N/A))</f>
        <v>#N/A</v>
      </c>
      <c r="V149" t="e">
        <f ca="1">IF(AND($C149='Funnel setup'!$K$3&amp;'Funnel setup'!$K$6&amp;'Funnel setup'!$K$7&amp;'Funnel setup'!$K$4,'Funnel Lookup'!I149="*",'Funnel Lookup'!I149="*"),#N/A,IF(AND($C149='Funnel setup'!$K$3&amp;'Funnel setup'!$K$6&amp;'Funnel setup'!$K$7&amp;'Funnel setup'!$K$4,'Funnel Lookup'!I149&gt;29,'Funnel Lookup'!I149&lt;&gt;"-"),'Funnel Lookup'!Q149,#N/A))</f>
        <v>#N/A</v>
      </c>
    </row>
    <row r="150" spans="1:22" x14ac:dyDescent="0.2">
      <c r="A150">
        <v>148</v>
      </c>
      <c r="B150" t="e">
        <f t="shared" ca="1" si="34"/>
        <v>#N/A</v>
      </c>
      <c r="C150" t="e">
        <f t="shared" ca="1" si="34"/>
        <v>#N/A</v>
      </c>
      <c r="D150" t="e">
        <f t="shared" ca="1" si="34"/>
        <v>#N/A</v>
      </c>
      <c r="E150" t="e">
        <f t="shared" ca="1" si="34"/>
        <v>#N/A</v>
      </c>
      <c r="F150" t="e">
        <f t="shared" ca="1" si="34"/>
        <v>#N/A</v>
      </c>
      <c r="G150" t="e">
        <f t="shared" ca="1" si="34"/>
        <v>#N/A</v>
      </c>
      <c r="H150" t="e">
        <f t="shared" ca="1" si="34"/>
        <v>#N/A</v>
      </c>
      <c r="I150" t="e">
        <f t="shared" ca="1" si="34"/>
        <v>#N/A</v>
      </c>
      <c r="J150" t="e">
        <f t="shared" ca="1" si="34"/>
        <v>#N/A</v>
      </c>
      <c r="K150" t="e">
        <f t="shared" ca="1" si="34"/>
        <v>#N/A</v>
      </c>
      <c r="L150" t="e">
        <f t="shared" ca="1" si="35"/>
        <v>#N/A</v>
      </c>
      <c r="M150" t="e">
        <f t="shared" ca="1" si="35"/>
        <v>#N/A</v>
      </c>
      <c r="N150" t="e">
        <f t="shared" ca="1" si="35"/>
        <v>#N/A</v>
      </c>
      <c r="O150" t="e">
        <f t="shared" ca="1" si="35"/>
        <v>#N/A</v>
      </c>
      <c r="P150" t="e">
        <f t="shared" ca="1" si="35"/>
        <v>#N/A</v>
      </c>
      <c r="Q150" t="e">
        <f t="shared" ca="1" si="35"/>
        <v>#N/A</v>
      </c>
      <c r="R150" t="e">
        <f t="shared" ca="1" si="35"/>
        <v>#N/A</v>
      </c>
      <c r="S150" t="e">
        <f t="shared" ca="1" si="30"/>
        <v>#N/A</v>
      </c>
      <c r="T150" t="e">
        <f t="shared" ca="1" si="31"/>
        <v>#N/A</v>
      </c>
      <c r="U150" t="e">
        <f ca="1">IF(AND($C150='Funnel setup'!$K$3&amp;'Funnel setup'!$K$6&amp;'Funnel setup'!$K$7&amp;'Funnel setup'!$K$4,'Funnel Lookup'!I150="*",'Funnel Lookup'!I150="*"),#N/A,IF(AND($C150='Funnel setup'!$K$3&amp;'Funnel setup'!$K$6&amp;'Funnel setup'!$K$7&amp;'Funnel setup'!$K$4,'Funnel Lookup'!I150&gt;29,'Funnel Lookup'!I150&lt;&gt;"-"),'Funnel Lookup'!I150,#N/A))</f>
        <v>#N/A</v>
      </c>
      <c r="V150" t="e">
        <f ca="1">IF(AND($C150='Funnel setup'!$K$3&amp;'Funnel setup'!$K$6&amp;'Funnel setup'!$K$7&amp;'Funnel setup'!$K$4,'Funnel Lookup'!I150="*",'Funnel Lookup'!I150="*"),#N/A,IF(AND($C150='Funnel setup'!$K$3&amp;'Funnel setup'!$K$6&amp;'Funnel setup'!$K$7&amp;'Funnel setup'!$K$4,'Funnel Lookup'!I150&gt;29,'Funnel Lookup'!I150&lt;&gt;"-"),'Funnel Lookup'!Q150,#N/A))</f>
        <v>#N/A</v>
      </c>
    </row>
    <row r="151" spans="1:22" x14ac:dyDescent="0.2">
      <c r="A151">
        <v>149</v>
      </c>
      <c r="B151" t="e">
        <f t="shared" ca="1" si="34"/>
        <v>#N/A</v>
      </c>
      <c r="C151" t="e">
        <f t="shared" ca="1" si="34"/>
        <v>#N/A</v>
      </c>
      <c r="D151" t="e">
        <f t="shared" ca="1" si="34"/>
        <v>#N/A</v>
      </c>
      <c r="E151" t="e">
        <f t="shared" ca="1" si="34"/>
        <v>#N/A</v>
      </c>
      <c r="F151" t="e">
        <f t="shared" ca="1" si="34"/>
        <v>#N/A</v>
      </c>
      <c r="G151" t="e">
        <f t="shared" ca="1" si="34"/>
        <v>#N/A</v>
      </c>
      <c r="H151" t="e">
        <f t="shared" ca="1" si="34"/>
        <v>#N/A</v>
      </c>
      <c r="I151" t="e">
        <f t="shared" ca="1" si="34"/>
        <v>#N/A</v>
      </c>
      <c r="J151" t="e">
        <f t="shared" ca="1" si="34"/>
        <v>#N/A</v>
      </c>
      <c r="K151" t="e">
        <f t="shared" ca="1" si="34"/>
        <v>#N/A</v>
      </c>
      <c r="L151" t="e">
        <f t="shared" ca="1" si="35"/>
        <v>#N/A</v>
      </c>
      <c r="M151" t="e">
        <f t="shared" ca="1" si="35"/>
        <v>#N/A</v>
      </c>
      <c r="N151" t="e">
        <f t="shared" ca="1" si="35"/>
        <v>#N/A</v>
      </c>
      <c r="O151" t="e">
        <f t="shared" ca="1" si="35"/>
        <v>#N/A</v>
      </c>
      <c r="P151" t="e">
        <f t="shared" ca="1" si="35"/>
        <v>#N/A</v>
      </c>
      <c r="Q151" t="e">
        <f t="shared" ca="1" si="35"/>
        <v>#N/A</v>
      </c>
      <c r="R151" t="e">
        <f t="shared" ca="1" si="35"/>
        <v>#N/A</v>
      </c>
      <c r="S151" t="e">
        <f t="shared" ca="1" si="30"/>
        <v>#N/A</v>
      </c>
      <c r="T151" t="e">
        <f t="shared" ca="1" si="31"/>
        <v>#N/A</v>
      </c>
      <c r="U151" t="e">
        <f ca="1">IF(AND($C151='Funnel setup'!$K$3&amp;'Funnel setup'!$K$6&amp;'Funnel setup'!$K$7&amp;'Funnel setup'!$K$4,'Funnel Lookup'!I151="*",'Funnel Lookup'!I151="*"),#N/A,IF(AND($C151='Funnel setup'!$K$3&amp;'Funnel setup'!$K$6&amp;'Funnel setup'!$K$7&amp;'Funnel setup'!$K$4,'Funnel Lookup'!I151&gt;29,'Funnel Lookup'!I151&lt;&gt;"-"),'Funnel Lookup'!I151,#N/A))</f>
        <v>#N/A</v>
      </c>
      <c r="V151" t="e">
        <f ca="1">IF(AND($C151='Funnel setup'!$K$3&amp;'Funnel setup'!$K$6&amp;'Funnel setup'!$K$7&amp;'Funnel setup'!$K$4,'Funnel Lookup'!I151="*",'Funnel Lookup'!I151="*"),#N/A,IF(AND($C151='Funnel setup'!$K$3&amp;'Funnel setup'!$K$6&amp;'Funnel setup'!$K$7&amp;'Funnel setup'!$K$4,'Funnel Lookup'!I151&gt;29,'Funnel Lookup'!I151&lt;&gt;"-"),'Funnel Lookup'!Q151,#N/A))</f>
        <v>#N/A</v>
      </c>
    </row>
    <row r="152" spans="1:22" x14ac:dyDescent="0.2">
      <c r="A152">
        <v>150</v>
      </c>
      <c r="B152" t="e">
        <f t="shared" ca="1" si="34"/>
        <v>#N/A</v>
      </c>
      <c r="C152" t="e">
        <f t="shared" ca="1" si="34"/>
        <v>#N/A</v>
      </c>
      <c r="D152" t="e">
        <f t="shared" ca="1" si="34"/>
        <v>#N/A</v>
      </c>
      <c r="E152" t="e">
        <f t="shared" ca="1" si="34"/>
        <v>#N/A</v>
      </c>
      <c r="F152" t="e">
        <f t="shared" ca="1" si="34"/>
        <v>#N/A</v>
      </c>
      <c r="G152" t="e">
        <f t="shared" ca="1" si="34"/>
        <v>#N/A</v>
      </c>
      <c r="H152" t="e">
        <f t="shared" ca="1" si="34"/>
        <v>#N/A</v>
      </c>
      <c r="I152" t="e">
        <f t="shared" ca="1" si="34"/>
        <v>#N/A</v>
      </c>
      <c r="J152" t="e">
        <f t="shared" ca="1" si="34"/>
        <v>#N/A</v>
      </c>
      <c r="K152" t="e">
        <f t="shared" ca="1" si="34"/>
        <v>#N/A</v>
      </c>
      <c r="L152" t="e">
        <f t="shared" ca="1" si="35"/>
        <v>#N/A</v>
      </c>
      <c r="M152" t="e">
        <f t="shared" ca="1" si="35"/>
        <v>#N/A</v>
      </c>
      <c r="N152" t="e">
        <f t="shared" ca="1" si="35"/>
        <v>#N/A</v>
      </c>
      <c r="O152" t="e">
        <f t="shared" ca="1" si="35"/>
        <v>#N/A</v>
      </c>
      <c r="P152" t="e">
        <f t="shared" ca="1" si="35"/>
        <v>#N/A</v>
      </c>
      <c r="Q152" t="e">
        <f t="shared" ca="1" si="35"/>
        <v>#N/A</v>
      </c>
      <c r="R152" t="e">
        <f t="shared" ca="1" si="35"/>
        <v>#N/A</v>
      </c>
      <c r="S152" t="e">
        <f t="shared" ca="1" si="30"/>
        <v>#N/A</v>
      </c>
      <c r="T152" t="e">
        <f t="shared" ca="1" si="31"/>
        <v>#N/A</v>
      </c>
      <c r="U152" t="e">
        <f ca="1">IF(AND($C152='Funnel setup'!$K$3&amp;'Funnel setup'!$K$6&amp;'Funnel setup'!$K$7&amp;'Funnel setup'!$K$4,'Funnel Lookup'!I152="*",'Funnel Lookup'!I152="*"),#N/A,IF(AND($C152='Funnel setup'!$K$3&amp;'Funnel setup'!$K$6&amp;'Funnel setup'!$K$7&amp;'Funnel setup'!$K$4,'Funnel Lookup'!I152&gt;29,'Funnel Lookup'!I152&lt;&gt;"-"),'Funnel Lookup'!I152,#N/A))</f>
        <v>#N/A</v>
      </c>
      <c r="V152" t="e">
        <f ca="1">IF(AND($C152='Funnel setup'!$K$3&amp;'Funnel setup'!$K$6&amp;'Funnel setup'!$K$7&amp;'Funnel setup'!$K$4,'Funnel Lookup'!I152="*",'Funnel Lookup'!I152="*"),#N/A,IF(AND($C152='Funnel setup'!$K$3&amp;'Funnel setup'!$K$6&amp;'Funnel setup'!$K$7&amp;'Funnel setup'!$K$4,'Funnel Lookup'!I152&gt;29,'Funnel Lookup'!I152&lt;&gt;"-"),'Funnel Lookup'!Q152,#N/A))</f>
        <v>#N/A</v>
      </c>
    </row>
    <row r="153" spans="1:22" x14ac:dyDescent="0.2">
      <c r="A153">
        <v>151</v>
      </c>
      <c r="B153" t="e">
        <f t="shared" ref="B153:K162" ca="1" si="36">VLOOKUP($A153,Funnel_Data,B$1,FALSE)</f>
        <v>#N/A</v>
      </c>
      <c r="C153" t="e">
        <f t="shared" ca="1" si="36"/>
        <v>#N/A</v>
      </c>
      <c r="D153" t="e">
        <f t="shared" ca="1" si="36"/>
        <v>#N/A</v>
      </c>
      <c r="E153" t="e">
        <f t="shared" ca="1" si="36"/>
        <v>#N/A</v>
      </c>
      <c r="F153" t="e">
        <f t="shared" ca="1" si="36"/>
        <v>#N/A</v>
      </c>
      <c r="G153" t="e">
        <f t="shared" ca="1" si="36"/>
        <v>#N/A</v>
      </c>
      <c r="H153" t="e">
        <f t="shared" ca="1" si="36"/>
        <v>#N/A</v>
      </c>
      <c r="I153" t="e">
        <f t="shared" ca="1" si="36"/>
        <v>#N/A</v>
      </c>
      <c r="J153" t="e">
        <f t="shared" ca="1" si="36"/>
        <v>#N/A</v>
      </c>
      <c r="K153" t="e">
        <f t="shared" ca="1" si="36"/>
        <v>#N/A</v>
      </c>
      <c r="L153" t="e">
        <f t="shared" ref="L153:R162" ca="1" si="37">VLOOKUP($A153,Funnel_Data,L$1,FALSE)</f>
        <v>#N/A</v>
      </c>
      <c r="M153" t="e">
        <f t="shared" ca="1" si="37"/>
        <v>#N/A</v>
      </c>
      <c r="N153" t="e">
        <f t="shared" ca="1" si="37"/>
        <v>#N/A</v>
      </c>
      <c r="O153" t="e">
        <f t="shared" ca="1" si="37"/>
        <v>#N/A</v>
      </c>
      <c r="P153" t="e">
        <f t="shared" ca="1" si="37"/>
        <v>#N/A</v>
      </c>
      <c r="Q153" t="e">
        <f t="shared" ca="1" si="37"/>
        <v>#N/A</v>
      </c>
      <c r="R153" t="e">
        <f t="shared" ca="1" si="37"/>
        <v>#N/A</v>
      </c>
      <c r="S153" t="e">
        <f t="shared" ca="1" si="30"/>
        <v>#N/A</v>
      </c>
      <c r="T153" t="e">
        <f t="shared" ca="1" si="31"/>
        <v>#N/A</v>
      </c>
      <c r="U153" t="e">
        <f ca="1">IF(AND($C153='Funnel setup'!$K$3&amp;'Funnel setup'!$K$6&amp;'Funnel setup'!$K$7&amp;'Funnel setup'!$K$4,'Funnel Lookup'!I153="*",'Funnel Lookup'!I153="*"),#N/A,IF(AND($C153='Funnel setup'!$K$3&amp;'Funnel setup'!$K$6&amp;'Funnel setup'!$K$7&amp;'Funnel setup'!$K$4,'Funnel Lookup'!I153&gt;29,'Funnel Lookup'!I153&lt;&gt;"-"),'Funnel Lookup'!I153,#N/A))</f>
        <v>#N/A</v>
      </c>
      <c r="V153" t="e">
        <f ca="1">IF(AND($C153='Funnel setup'!$K$3&amp;'Funnel setup'!$K$6&amp;'Funnel setup'!$K$7&amp;'Funnel setup'!$K$4,'Funnel Lookup'!I153="*",'Funnel Lookup'!I153="*"),#N/A,IF(AND($C153='Funnel setup'!$K$3&amp;'Funnel setup'!$K$6&amp;'Funnel setup'!$K$7&amp;'Funnel setup'!$K$4,'Funnel Lookup'!I153&gt;29,'Funnel Lookup'!I153&lt;&gt;"-"),'Funnel Lookup'!Q153,#N/A))</f>
        <v>#N/A</v>
      </c>
    </row>
    <row r="154" spans="1:22" x14ac:dyDescent="0.2">
      <c r="A154">
        <v>152</v>
      </c>
      <c r="B154" t="e">
        <f t="shared" ca="1" si="36"/>
        <v>#N/A</v>
      </c>
      <c r="C154" t="e">
        <f t="shared" ca="1" si="36"/>
        <v>#N/A</v>
      </c>
      <c r="D154" t="e">
        <f t="shared" ca="1" si="36"/>
        <v>#N/A</v>
      </c>
      <c r="E154" t="e">
        <f t="shared" ca="1" si="36"/>
        <v>#N/A</v>
      </c>
      <c r="F154" t="e">
        <f t="shared" ca="1" si="36"/>
        <v>#N/A</v>
      </c>
      <c r="G154" t="e">
        <f t="shared" ca="1" si="36"/>
        <v>#N/A</v>
      </c>
      <c r="H154" t="e">
        <f t="shared" ca="1" si="36"/>
        <v>#N/A</v>
      </c>
      <c r="I154" t="e">
        <f t="shared" ca="1" si="36"/>
        <v>#N/A</v>
      </c>
      <c r="J154" t="e">
        <f t="shared" ca="1" si="36"/>
        <v>#N/A</v>
      </c>
      <c r="K154" t="e">
        <f t="shared" ca="1" si="36"/>
        <v>#N/A</v>
      </c>
      <c r="L154" t="e">
        <f t="shared" ca="1" si="37"/>
        <v>#N/A</v>
      </c>
      <c r="M154" t="e">
        <f t="shared" ca="1" si="37"/>
        <v>#N/A</v>
      </c>
      <c r="N154" t="e">
        <f t="shared" ca="1" si="37"/>
        <v>#N/A</v>
      </c>
      <c r="O154" t="e">
        <f t="shared" ca="1" si="37"/>
        <v>#N/A</v>
      </c>
      <c r="P154" t="e">
        <f t="shared" ca="1" si="37"/>
        <v>#N/A</v>
      </c>
      <c r="Q154" t="e">
        <f t="shared" ca="1" si="37"/>
        <v>#N/A</v>
      </c>
      <c r="R154" t="e">
        <f t="shared" ca="1" si="37"/>
        <v>#N/A</v>
      </c>
      <c r="S154" t="e">
        <f t="shared" ca="1" si="30"/>
        <v>#N/A</v>
      </c>
      <c r="T154" t="e">
        <f t="shared" ca="1" si="31"/>
        <v>#N/A</v>
      </c>
      <c r="U154" t="e">
        <f ca="1">IF(AND($C154='Funnel setup'!$K$3&amp;'Funnel setup'!$K$6&amp;'Funnel setup'!$K$7&amp;'Funnel setup'!$K$4,'Funnel Lookup'!I154="*",'Funnel Lookup'!I154="*"),#N/A,IF(AND($C154='Funnel setup'!$K$3&amp;'Funnel setup'!$K$6&amp;'Funnel setup'!$K$7&amp;'Funnel setup'!$K$4,'Funnel Lookup'!I154&gt;29,'Funnel Lookup'!I154&lt;&gt;"-"),'Funnel Lookup'!I154,#N/A))</f>
        <v>#N/A</v>
      </c>
      <c r="V154" t="e">
        <f ca="1">IF(AND($C154='Funnel setup'!$K$3&amp;'Funnel setup'!$K$6&amp;'Funnel setup'!$K$7&amp;'Funnel setup'!$K$4,'Funnel Lookup'!I154="*",'Funnel Lookup'!I154="*"),#N/A,IF(AND($C154='Funnel setup'!$K$3&amp;'Funnel setup'!$K$6&amp;'Funnel setup'!$K$7&amp;'Funnel setup'!$K$4,'Funnel Lookup'!I154&gt;29,'Funnel Lookup'!I154&lt;&gt;"-"),'Funnel Lookup'!Q154,#N/A))</f>
        <v>#N/A</v>
      </c>
    </row>
    <row r="155" spans="1:22" x14ac:dyDescent="0.2">
      <c r="A155">
        <v>153</v>
      </c>
      <c r="B155" t="e">
        <f t="shared" ca="1" si="36"/>
        <v>#N/A</v>
      </c>
      <c r="C155" t="e">
        <f t="shared" ca="1" si="36"/>
        <v>#N/A</v>
      </c>
      <c r="D155" t="e">
        <f t="shared" ca="1" si="36"/>
        <v>#N/A</v>
      </c>
      <c r="E155" t="e">
        <f t="shared" ca="1" si="36"/>
        <v>#N/A</v>
      </c>
      <c r="F155" t="e">
        <f t="shared" ca="1" si="36"/>
        <v>#N/A</v>
      </c>
      <c r="G155" t="e">
        <f t="shared" ca="1" si="36"/>
        <v>#N/A</v>
      </c>
      <c r="H155" t="e">
        <f t="shared" ca="1" si="36"/>
        <v>#N/A</v>
      </c>
      <c r="I155" t="e">
        <f t="shared" ca="1" si="36"/>
        <v>#N/A</v>
      </c>
      <c r="J155" t="e">
        <f t="shared" ca="1" si="36"/>
        <v>#N/A</v>
      </c>
      <c r="K155" t="e">
        <f t="shared" ca="1" si="36"/>
        <v>#N/A</v>
      </c>
      <c r="L155" t="e">
        <f t="shared" ca="1" si="37"/>
        <v>#N/A</v>
      </c>
      <c r="M155" t="e">
        <f t="shared" ca="1" si="37"/>
        <v>#N/A</v>
      </c>
      <c r="N155" t="e">
        <f t="shared" ca="1" si="37"/>
        <v>#N/A</v>
      </c>
      <c r="O155" t="e">
        <f t="shared" ca="1" si="37"/>
        <v>#N/A</v>
      </c>
      <c r="P155" t="e">
        <f t="shared" ca="1" si="37"/>
        <v>#N/A</v>
      </c>
      <c r="Q155" t="e">
        <f t="shared" ca="1" si="37"/>
        <v>#N/A</v>
      </c>
      <c r="R155" t="e">
        <f t="shared" ca="1" si="37"/>
        <v>#N/A</v>
      </c>
      <c r="S155" t="e">
        <f t="shared" ca="1" si="30"/>
        <v>#N/A</v>
      </c>
      <c r="T155" t="e">
        <f t="shared" ca="1" si="31"/>
        <v>#N/A</v>
      </c>
      <c r="U155" t="e">
        <f ca="1">IF(AND($C155='Funnel setup'!$K$3&amp;'Funnel setup'!$K$6&amp;'Funnel setup'!$K$7&amp;'Funnel setup'!$K$4,'Funnel Lookup'!I155="*",'Funnel Lookup'!I155="*"),#N/A,IF(AND($C155='Funnel setup'!$K$3&amp;'Funnel setup'!$K$6&amp;'Funnel setup'!$K$7&amp;'Funnel setup'!$K$4,'Funnel Lookup'!I155&gt;29,'Funnel Lookup'!I155&lt;&gt;"-"),'Funnel Lookup'!I155,#N/A))</f>
        <v>#N/A</v>
      </c>
      <c r="V155" t="e">
        <f ca="1">IF(AND($C155='Funnel setup'!$K$3&amp;'Funnel setup'!$K$6&amp;'Funnel setup'!$K$7&amp;'Funnel setup'!$K$4,'Funnel Lookup'!I155="*",'Funnel Lookup'!I155="*"),#N/A,IF(AND($C155='Funnel setup'!$K$3&amp;'Funnel setup'!$K$6&amp;'Funnel setup'!$K$7&amp;'Funnel setup'!$K$4,'Funnel Lookup'!I155&gt;29,'Funnel Lookup'!I155&lt;&gt;"-"),'Funnel Lookup'!Q155,#N/A))</f>
        <v>#N/A</v>
      </c>
    </row>
    <row r="156" spans="1:22" x14ac:dyDescent="0.2">
      <c r="A156">
        <v>154</v>
      </c>
      <c r="B156" t="e">
        <f t="shared" ca="1" si="36"/>
        <v>#N/A</v>
      </c>
      <c r="C156" t="e">
        <f t="shared" ca="1" si="36"/>
        <v>#N/A</v>
      </c>
      <c r="D156" t="e">
        <f t="shared" ca="1" si="36"/>
        <v>#N/A</v>
      </c>
      <c r="E156" t="e">
        <f t="shared" ca="1" si="36"/>
        <v>#N/A</v>
      </c>
      <c r="F156" t="e">
        <f t="shared" ca="1" si="36"/>
        <v>#N/A</v>
      </c>
      <c r="G156" t="e">
        <f t="shared" ca="1" si="36"/>
        <v>#N/A</v>
      </c>
      <c r="H156" t="e">
        <f t="shared" ca="1" si="36"/>
        <v>#N/A</v>
      </c>
      <c r="I156" t="e">
        <f t="shared" ca="1" si="36"/>
        <v>#N/A</v>
      </c>
      <c r="J156" t="e">
        <f t="shared" ca="1" si="36"/>
        <v>#N/A</v>
      </c>
      <c r="K156" t="e">
        <f t="shared" ca="1" si="36"/>
        <v>#N/A</v>
      </c>
      <c r="L156" t="e">
        <f t="shared" ca="1" si="37"/>
        <v>#N/A</v>
      </c>
      <c r="M156" t="e">
        <f t="shared" ca="1" si="37"/>
        <v>#N/A</v>
      </c>
      <c r="N156" t="e">
        <f t="shared" ca="1" si="37"/>
        <v>#N/A</v>
      </c>
      <c r="O156" t="e">
        <f t="shared" ca="1" si="37"/>
        <v>#N/A</v>
      </c>
      <c r="P156" t="e">
        <f t="shared" ca="1" si="37"/>
        <v>#N/A</v>
      </c>
      <c r="Q156" t="e">
        <f t="shared" ca="1" si="37"/>
        <v>#N/A</v>
      </c>
      <c r="R156" t="e">
        <f t="shared" ca="1" si="37"/>
        <v>#N/A</v>
      </c>
      <c r="S156" t="e">
        <f t="shared" ca="1" si="30"/>
        <v>#N/A</v>
      </c>
      <c r="T156" t="e">
        <f t="shared" ca="1" si="31"/>
        <v>#N/A</v>
      </c>
      <c r="U156" t="e">
        <f ca="1">IF(AND($C156='Funnel setup'!$K$3&amp;'Funnel setup'!$K$6&amp;'Funnel setup'!$K$7&amp;'Funnel setup'!$K$4,'Funnel Lookup'!I156="*",'Funnel Lookup'!I156="*"),#N/A,IF(AND($C156='Funnel setup'!$K$3&amp;'Funnel setup'!$K$6&amp;'Funnel setup'!$K$7&amp;'Funnel setup'!$K$4,'Funnel Lookup'!I156&gt;29,'Funnel Lookup'!I156&lt;&gt;"-"),'Funnel Lookup'!I156,#N/A))</f>
        <v>#N/A</v>
      </c>
      <c r="V156" t="e">
        <f ca="1">IF(AND($C156='Funnel setup'!$K$3&amp;'Funnel setup'!$K$6&amp;'Funnel setup'!$K$7&amp;'Funnel setup'!$K$4,'Funnel Lookup'!I156="*",'Funnel Lookup'!I156="*"),#N/A,IF(AND($C156='Funnel setup'!$K$3&amp;'Funnel setup'!$K$6&amp;'Funnel setup'!$K$7&amp;'Funnel setup'!$K$4,'Funnel Lookup'!I156&gt;29,'Funnel Lookup'!I156&lt;&gt;"-"),'Funnel Lookup'!Q156,#N/A))</f>
        <v>#N/A</v>
      </c>
    </row>
    <row r="157" spans="1:22" x14ac:dyDescent="0.2">
      <c r="A157">
        <v>155</v>
      </c>
      <c r="B157" t="e">
        <f t="shared" ca="1" si="36"/>
        <v>#N/A</v>
      </c>
      <c r="C157" t="e">
        <f t="shared" ca="1" si="36"/>
        <v>#N/A</v>
      </c>
      <c r="D157" t="e">
        <f t="shared" ca="1" si="36"/>
        <v>#N/A</v>
      </c>
      <c r="E157" t="e">
        <f t="shared" ca="1" si="36"/>
        <v>#N/A</v>
      </c>
      <c r="F157" t="e">
        <f t="shared" ca="1" si="36"/>
        <v>#N/A</v>
      </c>
      <c r="G157" t="e">
        <f t="shared" ca="1" si="36"/>
        <v>#N/A</v>
      </c>
      <c r="H157" t="e">
        <f t="shared" ca="1" si="36"/>
        <v>#N/A</v>
      </c>
      <c r="I157" t="e">
        <f t="shared" ca="1" si="36"/>
        <v>#N/A</v>
      </c>
      <c r="J157" t="e">
        <f t="shared" ca="1" si="36"/>
        <v>#N/A</v>
      </c>
      <c r="K157" t="e">
        <f t="shared" ca="1" si="36"/>
        <v>#N/A</v>
      </c>
      <c r="L157" t="e">
        <f t="shared" ca="1" si="37"/>
        <v>#N/A</v>
      </c>
      <c r="M157" t="e">
        <f t="shared" ca="1" si="37"/>
        <v>#N/A</v>
      </c>
      <c r="N157" t="e">
        <f t="shared" ca="1" si="37"/>
        <v>#N/A</v>
      </c>
      <c r="O157" t="e">
        <f t="shared" ca="1" si="37"/>
        <v>#N/A</v>
      </c>
      <c r="P157" t="e">
        <f t="shared" ca="1" si="37"/>
        <v>#N/A</v>
      </c>
      <c r="Q157" t="e">
        <f t="shared" ca="1" si="37"/>
        <v>#N/A</v>
      </c>
      <c r="R157" t="e">
        <f t="shared" ca="1" si="37"/>
        <v>#N/A</v>
      </c>
      <c r="S157" t="e">
        <f t="shared" ca="1" si="30"/>
        <v>#N/A</v>
      </c>
      <c r="T157" t="e">
        <f t="shared" ca="1" si="31"/>
        <v>#N/A</v>
      </c>
      <c r="U157" t="e">
        <f ca="1">IF(AND($C157='Funnel setup'!$K$3&amp;'Funnel setup'!$K$6&amp;'Funnel setup'!$K$7&amp;'Funnel setup'!$K$4,'Funnel Lookup'!I157="*",'Funnel Lookup'!I157="*"),#N/A,IF(AND($C157='Funnel setup'!$K$3&amp;'Funnel setup'!$K$6&amp;'Funnel setup'!$K$7&amp;'Funnel setup'!$K$4,'Funnel Lookup'!I157&gt;29,'Funnel Lookup'!I157&lt;&gt;"-"),'Funnel Lookup'!I157,#N/A))</f>
        <v>#N/A</v>
      </c>
      <c r="V157" t="e">
        <f ca="1">IF(AND($C157='Funnel setup'!$K$3&amp;'Funnel setup'!$K$6&amp;'Funnel setup'!$K$7&amp;'Funnel setup'!$K$4,'Funnel Lookup'!I157="*",'Funnel Lookup'!I157="*"),#N/A,IF(AND($C157='Funnel setup'!$K$3&amp;'Funnel setup'!$K$6&amp;'Funnel setup'!$K$7&amp;'Funnel setup'!$K$4,'Funnel Lookup'!I157&gt;29,'Funnel Lookup'!I157&lt;&gt;"-"),'Funnel Lookup'!Q157,#N/A))</f>
        <v>#N/A</v>
      </c>
    </row>
    <row r="158" spans="1:22" x14ac:dyDescent="0.2">
      <c r="A158">
        <v>156</v>
      </c>
      <c r="B158" t="e">
        <f t="shared" ca="1" si="36"/>
        <v>#N/A</v>
      </c>
      <c r="C158" t="e">
        <f t="shared" ca="1" si="36"/>
        <v>#N/A</v>
      </c>
      <c r="D158" t="e">
        <f t="shared" ca="1" si="36"/>
        <v>#N/A</v>
      </c>
      <c r="E158" t="e">
        <f t="shared" ca="1" si="36"/>
        <v>#N/A</v>
      </c>
      <c r="F158" t="e">
        <f t="shared" ca="1" si="36"/>
        <v>#N/A</v>
      </c>
      <c r="G158" t="e">
        <f t="shared" ca="1" si="36"/>
        <v>#N/A</v>
      </c>
      <c r="H158" t="e">
        <f t="shared" ca="1" si="36"/>
        <v>#N/A</v>
      </c>
      <c r="I158" t="e">
        <f t="shared" ca="1" si="36"/>
        <v>#N/A</v>
      </c>
      <c r="J158" t="e">
        <f t="shared" ca="1" si="36"/>
        <v>#N/A</v>
      </c>
      <c r="K158" t="e">
        <f t="shared" ca="1" si="36"/>
        <v>#N/A</v>
      </c>
      <c r="L158" t="e">
        <f t="shared" ca="1" si="37"/>
        <v>#N/A</v>
      </c>
      <c r="M158" t="e">
        <f t="shared" ca="1" si="37"/>
        <v>#N/A</v>
      </c>
      <c r="N158" t="e">
        <f t="shared" ca="1" si="37"/>
        <v>#N/A</v>
      </c>
      <c r="O158" t="e">
        <f t="shared" ca="1" si="37"/>
        <v>#N/A</v>
      </c>
      <c r="P158" t="e">
        <f t="shared" ca="1" si="37"/>
        <v>#N/A</v>
      </c>
      <c r="Q158" t="e">
        <f t="shared" ca="1" si="37"/>
        <v>#N/A</v>
      </c>
      <c r="R158" t="e">
        <f t="shared" ca="1" si="37"/>
        <v>#N/A</v>
      </c>
      <c r="S158" t="e">
        <f t="shared" ca="1" si="30"/>
        <v>#N/A</v>
      </c>
      <c r="T158" t="e">
        <f t="shared" ca="1" si="31"/>
        <v>#N/A</v>
      </c>
      <c r="U158" t="e">
        <f ca="1">IF(AND($C158='Funnel setup'!$K$3&amp;'Funnel setup'!$K$6&amp;'Funnel setup'!$K$7&amp;'Funnel setup'!$K$4,'Funnel Lookup'!I158="*",'Funnel Lookup'!I158="*"),#N/A,IF(AND($C158='Funnel setup'!$K$3&amp;'Funnel setup'!$K$6&amp;'Funnel setup'!$K$7&amp;'Funnel setup'!$K$4,'Funnel Lookup'!I158&gt;29,'Funnel Lookup'!I158&lt;&gt;"-"),'Funnel Lookup'!I158,#N/A))</f>
        <v>#N/A</v>
      </c>
      <c r="V158" t="e">
        <f ca="1">IF(AND($C158='Funnel setup'!$K$3&amp;'Funnel setup'!$K$6&amp;'Funnel setup'!$K$7&amp;'Funnel setup'!$K$4,'Funnel Lookup'!I158="*",'Funnel Lookup'!I158="*"),#N/A,IF(AND($C158='Funnel setup'!$K$3&amp;'Funnel setup'!$K$6&amp;'Funnel setup'!$K$7&amp;'Funnel setup'!$K$4,'Funnel Lookup'!I158&gt;29,'Funnel Lookup'!I158&lt;&gt;"-"),'Funnel Lookup'!Q158,#N/A))</f>
        <v>#N/A</v>
      </c>
    </row>
    <row r="159" spans="1:22" x14ac:dyDescent="0.2">
      <c r="A159">
        <v>157</v>
      </c>
      <c r="B159" t="e">
        <f t="shared" ca="1" si="36"/>
        <v>#N/A</v>
      </c>
      <c r="C159" t="e">
        <f t="shared" ca="1" si="36"/>
        <v>#N/A</v>
      </c>
      <c r="D159" t="e">
        <f t="shared" ca="1" si="36"/>
        <v>#N/A</v>
      </c>
      <c r="E159" t="e">
        <f t="shared" ca="1" si="36"/>
        <v>#N/A</v>
      </c>
      <c r="F159" t="e">
        <f t="shared" ca="1" si="36"/>
        <v>#N/A</v>
      </c>
      <c r="G159" t="e">
        <f t="shared" ca="1" si="36"/>
        <v>#N/A</v>
      </c>
      <c r="H159" t="e">
        <f t="shared" ca="1" si="36"/>
        <v>#N/A</v>
      </c>
      <c r="I159" t="e">
        <f t="shared" ca="1" si="36"/>
        <v>#N/A</v>
      </c>
      <c r="J159" t="e">
        <f t="shared" ca="1" si="36"/>
        <v>#N/A</v>
      </c>
      <c r="K159" t="e">
        <f t="shared" ca="1" si="36"/>
        <v>#N/A</v>
      </c>
      <c r="L159" t="e">
        <f t="shared" ca="1" si="37"/>
        <v>#N/A</v>
      </c>
      <c r="M159" t="e">
        <f t="shared" ca="1" si="37"/>
        <v>#N/A</v>
      </c>
      <c r="N159" t="e">
        <f t="shared" ca="1" si="37"/>
        <v>#N/A</v>
      </c>
      <c r="O159" t="e">
        <f t="shared" ca="1" si="37"/>
        <v>#N/A</v>
      </c>
      <c r="P159" t="e">
        <f t="shared" ca="1" si="37"/>
        <v>#N/A</v>
      </c>
      <c r="Q159" t="e">
        <f t="shared" ca="1" si="37"/>
        <v>#N/A</v>
      </c>
      <c r="R159" t="e">
        <f t="shared" ca="1" si="37"/>
        <v>#N/A</v>
      </c>
      <c r="S159" t="e">
        <f t="shared" ca="1" si="30"/>
        <v>#N/A</v>
      </c>
      <c r="T159" t="e">
        <f t="shared" ca="1" si="31"/>
        <v>#N/A</v>
      </c>
      <c r="U159" t="e">
        <f ca="1">IF(AND($C159='Funnel setup'!$K$3&amp;'Funnel setup'!$K$6&amp;'Funnel setup'!$K$7&amp;'Funnel setup'!$K$4,'Funnel Lookup'!I159="*",'Funnel Lookup'!I159="*"),#N/A,IF(AND($C159='Funnel setup'!$K$3&amp;'Funnel setup'!$K$6&amp;'Funnel setup'!$K$7&amp;'Funnel setup'!$K$4,'Funnel Lookup'!I159&gt;29,'Funnel Lookup'!I159&lt;&gt;"-"),'Funnel Lookup'!I159,#N/A))</f>
        <v>#N/A</v>
      </c>
      <c r="V159" t="e">
        <f ca="1">IF(AND($C159='Funnel setup'!$K$3&amp;'Funnel setup'!$K$6&amp;'Funnel setup'!$K$7&amp;'Funnel setup'!$K$4,'Funnel Lookup'!I159="*",'Funnel Lookup'!I159="*"),#N/A,IF(AND($C159='Funnel setup'!$K$3&amp;'Funnel setup'!$K$6&amp;'Funnel setup'!$K$7&amp;'Funnel setup'!$K$4,'Funnel Lookup'!I159&gt;29,'Funnel Lookup'!I159&lt;&gt;"-"),'Funnel Lookup'!Q159,#N/A))</f>
        <v>#N/A</v>
      </c>
    </row>
    <row r="160" spans="1:22" x14ac:dyDescent="0.2">
      <c r="A160">
        <v>158</v>
      </c>
      <c r="B160" t="e">
        <f t="shared" ca="1" si="36"/>
        <v>#N/A</v>
      </c>
      <c r="C160" t="e">
        <f t="shared" ca="1" si="36"/>
        <v>#N/A</v>
      </c>
      <c r="D160" t="e">
        <f t="shared" ca="1" si="36"/>
        <v>#N/A</v>
      </c>
      <c r="E160" t="e">
        <f t="shared" ca="1" si="36"/>
        <v>#N/A</v>
      </c>
      <c r="F160" t="e">
        <f t="shared" ca="1" si="36"/>
        <v>#N/A</v>
      </c>
      <c r="G160" t="e">
        <f t="shared" ca="1" si="36"/>
        <v>#N/A</v>
      </c>
      <c r="H160" t="e">
        <f t="shared" ca="1" si="36"/>
        <v>#N/A</v>
      </c>
      <c r="I160" t="e">
        <f t="shared" ca="1" si="36"/>
        <v>#N/A</v>
      </c>
      <c r="J160" t="e">
        <f t="shared" ca="1" si="36"/>
        <v>#N/A</v>
      </c>
      <c r="K160" t="e">
        <f t="shared" ca="1" si="36"/>
        <v>#N/A</v>
      </c>
      <c r="L160" t="e">
        <f t="shared" ca="1" si="37"/>
        <v>#N/A</v>
      </c>
      <c r="M160" t="e">
        <f t="shared" ca="1" si="37"/>
        <v>#N/A</v>
      </c>
      <c r="N160" t="e">
        <f t="shared" ca="1" si="37"/>
        <v>#N/A</v>
      </c>
      <c r="O160" t="e">
        <f t="shared" ca="1" si="37"/>
        <v>#N/A</v>
      </c>
      <c r="P160" t="e">
        <f t="shared" ca="1" si="37"/>
        <v>#N/A</v>
      </c>
      <c r="Q160" t="e">
        <f t="shared" ca="1" si="37"/>
        <v>#N/A</v>
      </c>
      <c r="R160" t="e">
        <f t="shared" ca="1" si="37"/>
        <v>#N/A</v>
      </c>
      <c r="S160" t="e">
        <f t="shared" ca="1" si="30"/>
        <v>#N/A</v>
      </c>
      <c r="T160" t="e">
        <f t="shared" ca="1" si="31"/>
        <v>#N/A</v>
      </c>
      <c r="U160" t="e">
        <f ca="1">IF(AND($C160='Funnel setup'!$K$3&amp;'Funnel setup'!$K$6&amp;'Funnel setup'!$K$7&amp;'Funnel setup'!$K$4,'Funnel Lookup'!I160="*",'Funnel Lookup'!I160="*"),#N/A,IF(AND($C160='Funnel setup'!$K$3&amp;'Funnel setup'!$K$6&amp;'Funnel setup'!$K$7&amp;'Funnel setup'!$K$4,'Funnel Lookup'!I160&gt;29,'Funnel Lookup'!I160&lt;&gt;"-"),'Funnel Lookup'!I160,#N/A))</f>
        <v>#N/A</v>
      </c>
      <c r="V160" t="e">
        <f ca="1">IF(AND($C160='Funnel setup'!$K$3&amp;'Funnel setup'!$K$6&amp;'Funnel setup'!$K$7&amp;'Funnel setup'!$K$4,'Funnel Lookup'!I160="*",'Funnel Lookup'!I160="*"),#N/A,IF(AND($C160='Funnel setup'!$K$3&amp;'Funnel setup'!$K$6&amp;'Funnel setup'!$K$7&amp;'Funnel setup'!$K$4,'Funnel Lookup'!I160&gt;29,'Funnel Lookup'!I160&lt;&gt;"-"),'Funnel Lookup'!Q160,#N/A))</f>
        <v>#N/A</v>
      </c>
    </row>
    <row r="161" spans="1:22" x14ac:dyDescent="0.2">
      <c r="A161">
        <v>159</v>
      </c>
      <c r="B161" t="e">
        <f t="shared" ca="1" si="36"/>
        <v>#N/A</v>
      </c>
      <c r="C161" t="e">
        <f t="shared" ca="1" si="36"/>
        <v>#N/A</v>
      </c>
      <c r="D161" t="e">
        <f t="shared" ca="1" si="36"/>
        <v>#N/A</v>
      </c>
      <c r="E161" t="e">
        <f t="shared" ca="1" si="36"/>
        <v>#N/A</v>
      </c>
      <c r="F161" t="e">
        <f t="shared" ca="1" si="36"/>
        <v>#N/A</v>
      </c>
      <c r="G161" t="e">
        <f t="shared" ca="1" si="36"/>
        <v>#N/A</v>
      </c>
      <c r="H161" t="e">
        <f t="shared" ca="1" si="36"/>
        <v>#N/A</v>
      </c>
      <c r="I161" t="e">
        <f t="shared" ca="1" si="36"/>
        <v>#N/A</v>
      </c>
      <c r="J161" t="e">
        <f t="shared" ca="1" si="36"/>
        <v>#N/A</v>
      </c>
      <c r="K161" t="e">
        <f t="shared" ca="1" si="36"/>
        <v>#N/A</v>
      </c>
      <c r="L161" t="e">
        <f t="shared" ca="1" si="37"/>
        <v>#N/A</v>
      </c>
      <c r="M161" t="e">
        <f t="shared" ca="1" si="37"/>
        <v>#N/A</v>
      </c>
      <c r="N161" t="e">
        <f t="shared" ca="1" si="37"/>
        <v>#N/A</v>
      </c>
      <c r="O161" t="e">
        <f t="shared" ca="1" si="37"/>
        <v>#N/A</v>
      </c>
      <c r="P161" t="e">
        <f t="shared" ca="1" si="37"/>
        <v>#N/A</v>
      </c>
      <c r="Q161" t="e">
        <f t="shared" ca="1" si="37"/>
        <v>#N/A</v>
      </c>
      <c r="R161" t="e">
        <f t="shared" ca="1" si="37"/>
        <v>#N/A</v>
      </c>
      <c r="S161" t="e">
        <f t="shared" ca="1" si="30"/>
        <v>#N/A</v>
      </c>
      <c r="T161" t="e">
        <f t="shared" ca="1" si="31"/>
        <v>#N/A</v>
      </c>
      <c r="U161" t="e">
        <f ca="1">IF(AND($C161='Funnel setup'!$K$3&amp;'Funnel setup'!$K$6&amp;'Funnel setup'!$K$7&amp;'Funnel setup'!$K$4,'Funnel Lookup'!I161="*",'Funnel Lookup'!I161="*"),#N/A,IF(AND($C161='Funnel setup'!$K$3&amp;'Funnel setup'!$K$6&amp;'Funnel setup'!$K$7&amp;'Funnel setup'!$K$4,'Funnel Lookup'!I161&gt;29,'Funnel Lookup'!I161&lt;&gt;"-"),'Funnel Lookup'!I161,#N/A))</f>
        <v>#N/A</v>
      </c>
      <c r="V161" t="e">
        <f ca="1">IF(AND($C161='Funnel setup'!$K$3&amp;'Funnel setup'!$K$6&amp;'Funnel setup'!$K$7&amp;'Funnel setup'!$K$4,'Funnel Lookup'!I161="*",'Funnel Lookup'!I161="*"),#N/A,IF(AND($C161='Funnel setup'!$K$3&amp;'Funnel setup'!$K$6&amp;'Funnel setup'!$K$7&amp;'Funnel setup'!$K$4,'Funnel Lookup'!I161&gt;29,'Funnel Lookup'!I161&lt;&gt;"-"),'Funnel Lookup'!Q161,#N/A))</f>
        <v>#N/A</v>
      </c>
    </row>
    <row r="162" spans="1:22" x14ac:dyDescent="0.2">
      <c r="A162">
        <v>160</v>
      </c>
      <c r="B162" t="e">
        <f t="shared" ca="1" si="36"/>
        <v>#N/A</v>
      </c>
      <c r="C162" t="e">
        <f t="shared" ca="1" si="36"/>
        <v>#N/A</v>
      </c>
      <c r="D162" t="e">
        <f t="shared" ca="1" si="36"/>
        <v>#N/A</v>
      </c>
      <c r="E162" t="e">
        <f t="shared" ca="1" si="36"/>
        <v>#N/A</v>
      </c>
      <c r="F162" t="e">
        <f t="shared" ca="1" si="36"/>
        <v>#N/A</v>
      </c>
      <c r="G162" t="e">
        <f t="shared" ca="1" si="36"/>
        <v>#N/A</v>
      </c>
      <c r="H162" t="e">
        <f t="shared" ca="1" si="36"/>
        <v>#N/A</v>
      </c>
      <c r="I162" t="e">
        <f t="shared" ca="1" si="36"/>
        <v>#N/A</v>
      </c>
      <c r="J162" t="e">
        <f t="shared" ca="1" si="36"/>
        <v>#N/A</v>
      </c>
      <c r="K162" t="e">
        <f t="shared" ca="1" si="36"/>
        <v>#N/A</v>
      </c>
      <c r="L162" t="e">
        <f t="shared" ca="1" si="37"/>
        <v>#N/A</v>
      </c>
      <c r="M162" t="e">
        <f t="shared" ca="1" si="37"/>
        <v>#N/A</v>
      </c>
      <c r="N162" t="e">
        <f t="shared" ca="1" si="37"/>
        <v>#N/A</v>
      </c>
      <c r="O162" t="e">
        <f t="shared" ca="1" si="37"/>
        <v>#N/A</v>
      </c>
      <c r="P162" t="e">
        <f t="shared" ca="1" si="37"/>
        <v>#N/A</v>
      </c>
      <c r="Q162" t="e">
        <f t="shared" ca="1" si="37"/>
        <v>#N/A</v>
      </c>
      <c r="R162" t="e">
        <f t="shared" ca="1" si="37"/>
        <v>#N/A</v>
      </c>
      <c r="S162" t="e">
        <f t="shared" ca="1" si="30"/>
        <v>#N/A</v>
      </c>
      <c r="T162" t="e">
        <f t="shared" ca="1" si="31"/>
        <v>#N/A</v>
      </c>
      <c r="U162" t="e">
        <f ca="1">IF(AND($C162='Funnel setup'!$K$3&amp;'Funnel setup'!$K$6&amp;'Funnel setup'!$K$7&amp;'Funnel setup'!$K$4,'Funnel Lookup'!I162="*",'Funnel Lookup'!I162="*"),#N/A,IF(AND($C162='Funnel setup'!$K$3&amp;'Funnel setup'!$K$6&amp;'Funnel setup'!$K$7&amp;'Funnel setup'!$K$4,'Funnel Lookup'!I162&gt;29,'Funnel Lookup'!I162&lt;&gt;"-"),'Funnel Lookup'!I162,#N/A))</f>
        <v>#N/A</v>
      </c>
      <c r="V162" t="e">
        <f ca="1">IF(AND($C162='Funnel setup'!$K$3&amp;'Funnel setup'!$K$6&amp;'Funnel setup'!$K$7&amp;'Funnel setup'!$K$4,'Funnel Lookup'!I162="*",'Funnel Lookup'!I162="*"),#N/A,IF(AND($C162='Funnel setup'!$K$3&amp;'Funnel setup'!$K$6&amp;'Funnel setup'!$K$7&amp;'Funnel setup'!$K$4,'Funnel Lookup'!I162&gt;29,'Funnel Lookup'!I162&lt;&gt;"-"),'Funnel Lookup'!Q162,#N/A))</f>
        <v>#N/A</v>
      </c>
    </row>
    <row r="163" spans="1:22" x14ac:dyDescent="0.2">
      <c r="A163">
        <v>161</v>
      </c>
      <c r="B163" t="e">
        <f t="shared" ref="B163:K172" ca="1" si="38">VLOOKUP($A163,Funnel_Data,B$1,FALSE)</f>
        <v>#N/A</v>
      </c>
      <c r="C163" t="e">
        <f t="shared" ca="1" si="38"/>
        <v>#N/A</v>
      </c>
      <c r="D163" t="e">
        <f t="shared" ca="1" si="38"/>
        <v>#N/A</v>
      </c>
      <c r="E163" t="e">
        <f t="shared" ca="1" si="38"/>
        <v>#N/A</v>
      </c>
      <c r="F163" t="e">
        <f t="shared" ca="1" si="38"/>
        <v>#N/A</v>
      </c>
      <c r="G163" t="e">
        <f t="shared" ca="1" si="38"/>
        <v>#N/A</v>
      </c>
      <c r="H163" t="e">
        <f t="shared" ca="1" si="38"/>
        <v>#N/A</v>
      </c>
      <c r="I163" t="e">
        <f t="shared" ca="1" si="38"/>
        <v>#N/A</v>
      </c>
      <c r="J163" t="e">
        <f t="shared" ca="1" si="38"/>
        <v>#N/A</v>
      </c>
      <c r="K163" t="e">
        <f t="shared" ca="1" si="38"/>
        <v>#N/A</v>
      </c>
      <c r="L163" t="e">
        <f t="shared" ref="L163:R172" ca="1" si="39">VLOOKUP($A163,Funnel_Data,L$1,FALSE)</f>
        <v>#N/A</v>
      </c>
      <c r="M163" t="e">
        <f t="shared" ca="1" si="39"/>
        <v>#N/A</v>
      </c>
      <c r="N163" t="e">
        <f t="shared" ca="1" si="39"/>
        <v>#N/A</v>
      </c>
      <c r="O163" t="e">
        <f t="shared" ca="1" si="39"/>
        <v>#N/A</v>
      </c>
      <c r="P163" t="e">
        <f t="shared" ca="1" si="39"/>
        <v>#N/A</v>
      </c>
      <c r="Q163" t="e">
        <f t="shared" ca="1" si="39"/>
        <v>#N/A</v>
      </c>
      <c r="R163" t="e">
        <f t="shared" ca="1" si="39"/>
        <v>#N/A</v>
      </c>
      <c r="S163" t="e">
        <f t="shared" ca="1" si="30"/>
        <v>#N/A</v>
      </c>
      <c r="T163" t="e">
        <f t="shared" ca="1" si="31"/>
        <v>#N/A</v>
      </c>
      <c r="U163" t="e">
        <f ca="1">IF(AND($C163='Funnel setup'!$K$3&amp;'Funnel setup'!$K$6&amp;'Funnel setup'!$K$7&amp;'Funnel setup'!$K$4,'Funnel Lookup'!I163="*",'Funnel Lookup'!I163="*"),#N/A,IF(AND($C163='Funnel setup'!$K$3&amp;'Funnel setup'!$K$6&amp;'Funnel setup'!$K$7&amp;'Funnel setup'!$K$4,'Funnel Lookup'!I163&gt;29,'Funnel Lookup'!I163&lt;&gt;"-"),'Funnel Lookup'!I163,#N/A))</f>
        <v>#N/A</v>
      </c>
      <c r="V163" t="e">
        <f ca="1">IF(AND($C163='Funnel setup'!$K$3&amp;'Funnel setup'!$K$6&amp;'Funnel setup'!$K$7&amp;'Funnel setup'!$K$4,'Funnel Lookup'!I163="*",'Funnel Lookup'!I163="*"),#N/A,IF(AND($C163='Funnel setup'!$K$3&amp;'Funnel setup'!$K$6&amp;'Funnel setup'!$K$7&amp;'Funnel setup'!$K$4,'Funnel Lookup'!I163&gt;29,'Funnel Lookup'!I163&lt;&gt;"-"),'Funnel Lookup'!Q163,#N/A))</f>
        <v>#N/A</v>
      </c>
    </row>
    <row r="164" spans="1:22" x14ac:dyDescent="0.2">
      <c r="A164">
        <v>162</v>
      </c>
      <c r="B164" t="e">
        <f t="shared" ca="1" si="38"/>
        <v>#N/A</v>
      </c>
      <c r="C164" t="e">
        <f t="shared" ca="1" si="38"/>
        <v>#N/A</v>
      </c>
      <c r="D164" t="e">
        <f t="shared" ca="1" si="38"/>
        <v>#N/A</v>
      </c>
      <c r="E164" t="e">
        <f t="shared" ca="1" si="38"/>
        <v>#N/A</v>
      </c>
      <c r="F164" t="e">
        <f t="shared" ca="1" si="38"/>
        <v>#N/A</v>
      </c>
      <c r="G164" t="e">
        <f t="shared" ca="1" si="38"/>
        <v>#N/A</v>
      </c>
      <c r="H164" t="e">
        <f t="shared" ca="1" si="38"/>
        <v>#N/A</v>
      </c>
      <c r="I164" t="e">
        <f t="shared" ca="1" si="38"/>
        <v>#N/A</v>
      </c>
      <c r="J164" t="e">
        <f t="shared" ca="1" si="38"/>
        <v>#N/A</v>
      </c>
      <c r="K164" t="e">
        <f t="shared" ca="1" si="38"/>
        <v>#N/A</v>
      </c>
      <c r="L164" t="e">
        <f t="shared" ca="1" si="39"/>
        <v>#N/A</v>
      </c>
      <c r="M164" t="e">
        <f t="shared" ca="1" si="39"/>
        <v>#N/A</v>
      </c>
      <c r="N164" t="e">
        <f t="shared" ca="1" si="39"/>
        <v>#N/A</v>
      </c>
      <c r="O164" t="e">
        <f t="shared" ca="1" si="39"/>
        <v>#N/A</v>
      </c>
      <c r="P164" t="e">
        <f t="shared" ca="1" si="39"/>
        <v>#N/A</v>
      </c>
      <c r="Q164" t="e">
        <f t="shared" ca="1" si="39"/>
        <v>#N/A</v>
      </c>
      <c r="R164" t="e">
        <f t="shared" ca="1" si="39"/>
        <v>#N/A</v>
      </c>
      <c r="S164" t="e">
        <f t="shared" ca="1" si="30"/>
        <v>#N/A</v>
      </c>
      <c r="T164" t="e">
        <f t="shared" ca="1" si="31"/>
        <v>#N/A</v>
      </c>
      <c r="U164" t="e">
        <f ca="1">IF(AND($C164='Funnel setup'!$K$3&amp;'Funnel setup'!$K$6&amp;'Funnel setup'!$K$7&amp;'Funnel setup'!$K$4,'Funnel Lookup'!I164="*",'Funnel Lookup'!I164="*"),#N/A,IF(AND($C164='Funnel setup'!$K$3&amp;'Funnel setup'!$K$6&amp;'Funnel setup'!$K$7&amp;'Funnel setup'!$K$4,'Funnel Lookup'!I164&gt;29,'Funnel Lookup'!I164&lt;&gt;"-"),'Funnel Lookup'!I164,#N/A))</f>
        <v>#N/A</v>
      </c>
      <c r="V164" t="e">
        <f ca="1">IF(AND($C164='Funnel setup'!$K$3&amp;'Funnel setup'!$K$6&amp;'Funnel setup'!$K$7&amp;'Funnel setup'!$K$4,'Funnel Lookup'!I164="*",'Funnel Lookup'!I164="*"),#N/A,IF(AND($C164='Funnel setup'!$K$3&amp;'Funnel setup'!$K$6&amp;'Funnel setup'!$K$7&amp;'Funnel setup'!$K$4,'Funnel Lookup'!I164&gt;29,'Funnel Lookup'!I164&lt;&gt;"-"),'Funnel Lookup'!Q164,#N/A))</f>
        <v>#N/A</v>
      </c>
    </row>
    <row r="165" spans="1:22" x14ac:dyDescent="0.2">
      <c r="A165">
        <v>163</v>
      </c>
      <c r="B165" t="e">
        <f t="shared" ca="1" si="38"/>
        <v>#N/A</v>
      </c>
      <c r="C165" t="e">
        <f t="shared" ca="1" si="38"/>
        <v>#N/A</v>
      </c>
      <c r="D165" t="e">
        <f t="shared" ca="1" si="38"/>
        <v>#N/A</v>
      </c>
      <c r="E165" t="e">
        <f t="shared" ca="1" si="38"/>
        <v>#N/A</v>
      </c>
      <c r="F165" t="e">
        <f t="shared" ca="1" si="38"/>
        <v>#N/A</v>
      </c>
      <c r="G165" t="e">
        <f t="shared" ca="1" si="38"/>
        <v>#N/A</v>
      </c>
      <c r="H165" t="e">
        <f t="shared" ca="1" si="38"/>
        <v>#N/A</v>
      </c>
      <c r="I165" t="e">
        <f t="shared" ca="1" si="38"/>
        <v>#N/A</v>
      </c>
      <c r="J165" t="e">
        <f t="shared" ca="1" si="38"/>
        <v>#N/A</v>
      </c>
      <c r="K165" t="e">
        <f t="shared" ca="1" si="38"/>
        <v>#N/A</v>
      </c>
      <c r="L165" t="e">
        <f t="shared" ca="1" si="39"/>
        <v>#N/A</v>
      </c>
      <c r="M165" t="e">
        <f t="shared" ca="1" si="39"/>
        <v>#N/A</v>
      </c>
      <c r="N165" t="e">
        <f t="shared" ca="1" si="39"/>
        <v>#N/A</v>
      </c>
      <c r="O165" t="e">
        <f t="shared" ca="1" si="39"/>
        <v>#N/A</v>
      </c>
      <c r="P165" t="e">
        <f t="shared" ca="1" si="39"/>
        <v>#N/A</v>
      </c>
      <c r="Q165" t="e">
        <f t="shared" ca="1" si="39"/>
        <v>#N/A</v>
      </c>
      <c r="R165" t="e">
        <f t="shared" ca="1" si="39"/>
        <v>#N/A</v>
      </c>
      <c r="S165" t="e">
        <f t="shared" ca="1" si="30"/>
        <v>#N/A</v>
      </c>
      <c r="T165" t="e">
        <f t="shared" ca="1" si="31"/>
        <v>#N/A</v>
      </c>
      <c r="U165" t="e">
        <f ca="1">IF(AND($C165='Funnel setup'!$K$3&amp;'Funnel setup'!$K$6&amp;'Funnel setup'!$K$7&amp;'Funnel setup'!$K$4,'Funnel Lookup'!I165="*",'Funnel Lookup'!I165="*"),#N/A,IF(AND($C165='Funnel setup'!$K$3&amp;'Funnel setup'!$K$6&amp;'Funnel setup'!$K$7&amp;'Funnel setup'!$K$4,'Funnel Lookup'!I165&gt;29,'Funnel Lookup'!I165&lt;&gt;"-"),'Funnel Lookup'!I165,#N/A))</f>
        <v>#N/A</v>
      </c>
      <c r="V165" t="e">
        <f ca="1">IF(AND($C165='Funnel setup'!$K$3&amp;'Funnel setup'!$K$6&amp;'Funnel setup'!$K$7&amp;'Funnel setup'!$K$4,'Funnel Lookup'!I165="*",'Funnel Lookup'!I165="*"),#N/A,IF(AND($C165='Funnel setup'!$K$3&amp;'Funnel setup'!$K$6&amp;'Funnel setup'!$K$7&amp;'Funnel setup'!$K$4,'Funnel Lookup'!I165&gt;29,'Funnel Lookup'!I165&lt;&gt;"-"),'Funnel Lookup'!Q165,#N/A))</f>
        <v>#N/A</v>
      </c>
    </row>
    <row r="166" spans="1:22" x14ac:dyDescent="0.2">
      <c r="A166">
        <v>164</v>
      </c>
      <c r="B166" t="e">
        <f t="shared" ca="1" si="38"/>
        <v>#N/A</v>
      </c>
      <c r="C166" t="e">
        <f t="shared" ca="1" si="38"/>
        <v>#N/A</v>
      </c>
      <c r="D166" t="e">
        <f t="shared" ca="1" si="38"/>
        <v>#N/A</v>
      </c>
      <c r="E166" t="e">
        <f t="shared" ca="1" si="38"/>
        <v>#N/A</v>
      </c>
      <c r="F166" t="e">
        <f t="shared" ca="1" si="38"/>
        <v>#N/A</v>
      </c>
      <c r="G166" t="e">
        <f t="shared" ca="1" si="38"/>
        <v>#N/A</v>
      </c>
      <c r="H166" t="e">
        <f t="shared" ca="1" si="38"/>
        <v>#N/A</v>
      </c>
      <c r="I166" t="e">
        <f t="shared" ca="1" si="38"/>
        <v>#N/A</v>
      </c>
      <c r="J166" t="e">
        <f t="shared" ca="1" si="38"/>
        <v>#N/A</v>
      </c>
      <c r="K166" t="e">
        <f t="shared" ca="1" si="38"/>
        <v>#N/A</v>
      </c>
      <c r="L166" t="e">
        <f t="shared" ca="1" si="39"/>
        <v>#N/A</v>
      </c>
      <c r="M166" t="e">
        <f t="shared" ca="1" si="39"/>
        <v>#N/A</v>
      </c>
      <c r="N166" t="e">
        <f t="shared" ca="1" si="39"/>
        <v>#N/A</v>
      </c>
      <c r="O166" t="e">
        <f t="shared" ca="1" si="39"/>
        <v>#N/A</v>
      </c>
      <c r="P166" t="e">
        <f t="shared" ca="1" si="39"/>
        <v>#N/A</v>
      </c>
      <c r="Q166" t="e">
        <f t="shared" ca="1" si="39"/>
        <v>#N/A</v>
      </c>
      <c r="R166" t="e">
        <f t="shared" ca="1" si="39"/>
        <v>#N/A</v>
      </c>
      <c r="S166" t="e">
        <f t="shared" ca="1" si="30"/>
        <v>#N/A</v>
      </c>
      <c r="T166" t="e">
        <f t="shared" ca="1" si="31"/>
        <v>#N/A</v>
      </c>
      <c r="U166" t="e">
        <f ca="1">IF(AND($C166='Funnel setup'!$K$3&amp;'Funnel setup'!$K$6&amp;'Funnel setup'!$K$7&amp;'Funnel setup'!$K$4,'Funnel Lookup'!I166="*",'Funnel Lookup'!I166="*"),#N/A,IF(AND($C166='Funnel setup'!$K$3&amp;'Funnel setup'!$K$6&amp;'Funnel setup'!$K$7&amp;'Funnel setup'!$K$4,'Funnel Lookup'!I166&gt;29,'Funnel Lookup'!I166&lt;&gt;"-"),'Funnel Lookup'!I166,#N/A))</f>
        <v>#N/A</v>
      </c>
      <c r="V166" t="e">
        <f ca="1">IF(AND($C166='Funnel setup'!$K$3&amp;'Funnel setup'!$K$6&amp;'Funnel setup'!$K$7&amp;'Funnel setup'!$K$4,'Funnel Lookup'!I166="*",'Funnel Lookup'!I166="*"),#N/A,IF(AND($C166='Funnel setup'!$K$3&amp;'Funnel setup'!$K$6&amp;'Funnel setup'!$K$7&amp;'Funnel setup'!$K$4,'Funnel Lookup'!I166&gt;29,'Funnel Lookup'!I166&lt;&gt;"-"),'Funnel Lookup'!Q166,#N/A))</f>
        <v>#N/A</v>
      </c>
    </row>
    <row r="167" spans="1:22" x14ac:dyDescent="0.2">
      <c r="A167">
        <v>165</v>
      </c>
      <c r="B167" t="e">
        <f t="shared" ca="1" si="38"/>
        <v>#N/A</v>
      </c>
      <c r="C167" t="e">
        <f t="shared" ca="1" si="38"/>
        <v>#N/A</v>
      </c>
      <c r="D167" t="e">
        <f t="shared" ca="1" si="38"/>
        <v>#N/A</v>
      </c>
      <c r="E167" t="e">
        <f t="shared" ca="1" si="38"/>
        <v>#N/A</v>
      </c>
      <c r="F167" t="e">
        <f t="shared" ca="1" si="38"/>
        <v>#N/A</v>
      </c>
      <c r="G167" t="e">
        <f t="shared" ca="1" si="38"/>
        <v>#N/A</v>
      </c>
      <c r="H167" t="e">
        <f t="shared" ca="1" si="38"/>
        <v>#N/A</v>
      </c>
      <c r="I167" t="e">
        <f t="shared" ca="1" si="38"/>
        <v>#N/A</v>
      </c>
      <c r="J167" t="e">
        <f t="shared" ca="1" si="38"/>
        <v>#N/A</v>
      </c>
      <c r="K167" t="e">
        <f t="shared" ca="1" si="38"/>
        <v>#N/A</v>
      </c>
      <c r="L167" t="e">
        <f t="shared" ca="1" si="39"/>
        <v>#N/A</v>
      </c>
      <c r="M167" t="e">
        <f t="shared" ca="1" si="39"/>
        <v>#N/A</v>
      </c>
      <c r="N167" t="e">
        <f t="shared" ca="1" si="39"/>
        <v>#N/A</v>
      </c>
      <c r="O167" t="e">
        <f t="shared" ca="1" si="39"/>
        <v>#N/A</v>
      </c>
      <c r="P167" t="e">
        <f t="shared" ca="1" si="39"/>
        <v>#N/A</v>
      </c>
      <c r="Q167" t="e">
        <f t="shared" ca="1" si="39"/>
        <v>#N/A</v>
      </c>
      <c r="R167" t="e">
        <f t="shared" ca="1" si="39"/>
        <v>#N/A</v>
      </c>
      <c r="S167" t="e">
        <f t="shared" ca="1" si="30"/>
        <v>#N/A</v>
      </c>
      <c r="T167" t="e">
        <f t="shared" ca="1" si="31"/>
        <v>#N/A</v>
      </c>
      <c r="U167" t="e">
        <f ca="1">IF(AND($C167='Funnel setup'!$K$3&amp;'Funnel setup'!$K$6&amp;'Funnel setup'!$K$7&amp;'Funnel setup'!$K$4,'Funnel Lookup'!I167="*",'Funnel Lookup'!I167="*"),#N/A,IF(AND($C167='Funnel setup'!$K$3&amp;'Funnel setup'!$K$6&amp;'Funnel setup'!$K$7&amp;'Funnel setup'!$K$4,'Funnel Lookup'!I167&gt;29,'Funnel Lookup'!I167&lt;&gt;"-"),'Funnel Lookup'!I167,#N/A))</f>
        <v>#N/A</v>
      </c>
      <c r="V167" t="e">
        <f ca="1">IF(AND($C167='Funnel setup'!$K$3&amp;'Funnel setup'!$K$6&amp;'Funnel setup'!$K$7&amp;'Funnel setup'!$K$4,'Funnel Lookup'!I167="*",'Funnel Lookup'!I167="*"),#N/A,IF(AND($C167='Funnel setup'!$K$3&amp;'Funnel setup'!$K$6&amp;'Funnel setup'!$K$7&amp;'Funnel setup'!$K$4,'Funnel Lookup'!I167&gt;29,'Funnel Lookup'!I167&lt;&gt;"-"),'Funnel Lookup'!Q167,#N/A))</f>
        <v>#N/A</v>
      </c>
    </row>
    <row r="168" spans="1:22" x14ac:dyDescent="0.2">
      <c r="A168">
        <v>166</v>
      </c>
      <c r="B168" t="e">
        <f t="shared" ca="1" si="38"/>
        <v>#N/A</v>
      </c>
      <c r="C168" t="e">
        <f t="shared" ca="1" si="38"/>
        <v>#N/A</v>
      </c>
      <c r="D168" t="e">
        <f t="shared" ca="1" si="38"/>
        <v>#N/A</v>
      </c>
      <c r="E168" t="e">
        <f t="shared" ca="1" si="38"/>
        <v>#N/A</v>
      </c>
      <c r="F168" t="e">
        <f t="shared" ca="1" si="38"/>
        <v>#N/A</v>
      </c>
      <c r="G168" t="e">
        <f t="shared" ca="1" si="38"/>
        <v>#N/A</v>
      </c>
      <c r="H168" t="e">
        <f t="shared" ca="1" si="38"/>
        <v>#N/A</v>
      </c>
      <c r="I168" t="e">
        <f t="shared" ca="1" si="38"/>
        <v>#N/A</v>
      </c>
      <c r="J168" t="e">
        <f t="shared" ca="1" si="38"/>
        <v>#N/A</v>
      </c>
      <c r="K168" t="e">
        <f t="shared" ca="1" si="38"/>
        <v>#N/A</v>
      </c>
      <c r="L168" t="e">
        <f t="shared" ca="1" si="39"/>
        <v>#N/A</v>
      </c>
      <c r="M168" t="e">
        <f t="shared" ca="1" si="39"/>
        <v>#N/A</v>
      </c>
      <c r="N168" t="e">
        <f t="shared" ca="1" si="39"/>
        <v>#N/A</v>
      </c>
      <c r="O168" t="e">
        <f t="shared" ca="1" si="39"/>
        <v>#N/A</v>
      </c>
      <c r="P168" t="e">
        <f t="shared" ca="1" si="39"/>
        <v>#N/A</v>
      </c>
      <c r="Q168" t="e">
        <f t="shared" ca="1" si="39"/>
        <v>#N/A</v>
      </c>
      <c r="R168" t="e">
        <f t="shared" ca="1" si="39"/>
        <v>#N/A</v>
      </c>
      <c r="S168" t="e">
        <f t="shared" ca="1" si="30"/>
        <v>#N/A</v>
      </c>
      <c r="T168" t="e">
        <f t="shared" ca="1" si="31"/>
        <v>#N/A</v>
      </c>
      <c r="U168" t="e">
        <f ca="1">IF(AND($C168='Funnel setup'!$K$3&amp;'Funnel setup'!$K$6&amp;'Funnel setup'!$K$7&amp;'Funnel setup'!$K$4,'Funnel Lookup'!I168="*",'Funnel Lookup'!I168="*"),#N/A,IF(AND($C168='Funnel setup'!$K$3&amp;'Funnel setup'!$K$6&amp;'Funnel setup'!$K$7&amp;'Funnel setup'!$K$4,'Funnel Lookup'!I168&gt;29,'Funnel Lookup'!I168&lt;&gt;"-"),'Funnel Lookup'!I168,#N/A))</f>
        <v>#N/A</v>
      </c>
      <c r="V168" t="e">
        <f ca="1">IF(AND($C168='Funnel setup'!$K$3&amp;'Funnel setup'!$K$6&amp;'Funnel setup'!$K$7&amp;'Funnel setup'!$K$4,'Funnel Lookup'!I168="*",'Funnel Lookup'!I168="*"),#N/A,IF(AND($C168='Funnel setup'!$K$3&amp;'Funnel setup'!$K$6&amp;'Funnel setup'!$K$7&amp;'Funnel setup'!$K$4,'Funnel Lookup'!I168&gt;29,'Funnel Lookup'!I168&lt;&gt;"-"),'Funnel Lookup'!Q168,#N/A))</f>
        <v>#N/A</v>
      </c>
    </row>
    <row r="169" spans="1:22" x14ac:dyDescent="0.2">
      <c r="A169">
        <v>167</v>
      </c>
      <c r="B169" t="e">
        <f t="shared" ca="1" si="38"/>
        <v>#N/A</v>
      </c>
      <c r="C169" t="e">
        <f t="shared" ca="1" si="38"/>
        <v>#N/A</v>
      </c>
      <c r="D169" t="e">
        <f t="shared" ca="1" si="38"/>
        <v>#N/A</v>
      </c>
      <c r="E169" t="e">
        <f t="shared" ca="1" si="38"/>
        <v>#N/A</v>
      </c>
      <c r="F169" t="e">
        <f t="shared" ca="1" si="38"/>
        <v>#N/A</v>
      </c>
      <c r="G169" t="e">
        <f t="shared" ca="1" si="38"/>
        <v>#N/A</v>
      </c>
      <c r="H169" t="e">
        <f t="shared" ca="1" si="38"/>
        <v>#N/A</v>
      </c>
      <c r="I169" t="e">
        <f t="shared" ca="1" si="38"/>
        <v>#N/A</v>
      </c>
      <c r="J169" t="e">
        <f t="shared" ca="1" si="38"/>
        <v>#N/A</v>
      </c>
      <c r="K169" t="e">
        <f t="shared" ca="1" si="38"/>
        <v>#N/A</v>
      </c>
      <c r="L169" t="e">
        <f t="shared" ca="1" si="39"/>
        <v>#N/A</v>
      </c>
      <c r="M169" t="e">
        <f t="shared" ca="1" si="39"/>
        <v>#N/A</v>
      </c>
      <c r="N169" t="e">
        <f t="shared" ca="1" si="39"/>
        <v>#N/A</v>
      </c>
      <c r="O169" t="e">
        <f t="shared" ca="1" si="39"/>
        <v>#N/A</v>
      </c>
      <c r="P169" t="e">
        <f t="shared" ca="1" si="39"/>
        <v>#N/A</v>
      </c>
      <c r="Q169" t="e">
        <f t="shared" ca="1" si="39"/>
        <v>#N/A</v>
      </c>
      <c r="R169" t="e">
        <f t="shared" ca="1" si="39"/>
        <v>#N/A</v>
      </c>
      <c r="S169" t="e">
        <f t="shared" ca="1" si="30"/>
        <v>#N/A</v>
      </c>
      <c r="T169" t="e">
        <f t="shared" ca="1" si="31"/>
        <v>#N/A</v>
      </c>
      <c r="U169" t="e">
        <f ca="1">IF(AND($C169='Funnel setup'!$K$3&amp;'Funnel setup'!$K$6&amp;'Funnel setup'!$K$7&amp;'Funnel setup'!$K$4,'Funnel Lookup'!I169="*",'Funnel Lookup'!I169="*"),#N/A,IF(AND($C169='Funnel setup'!$K$3&amp;'Funnel setup'!$K$6&amp;'Funnel setup'!$K$7&amp;'Funnel setup'!$K$4,'Funnel Lookup'!I169&gt;29,'Funnel Lookup'!I169&lt;&gt;"-"),'Funnel Lookup'!I169,#N/A))</f>
        <v>#N/A</v>
      </c>
      <c r="V169" t="e">
        <f ca="1">IF(AND($C169='Funnel setup'!$K$3&amp;'Funnel setup'!$K$6&amp;'Funnel setup'!$K$7&amp;'Funnel setup'!$K$4,'Funnel Lookup'!I169="*",'Funnel Lookup'!I169="*"),#N/A,IF(AND($C169='Funnel setup'!$K$3&amp;'Funnel setup'!$K$6&amp;'Funnel setup'!$K$7&amp;'Funnel setup'!$K$4,'Funnel Lookup'!I169&gt;29,'Funnel Lookup'!I169&lt;&gt;"-"),'Funnel Lookup'!Q169,#N/A))</f>
        <v>#N/A</v>
      </c>
    </row>
    <row r="170" spans="1:22" x14ac:dyDescent="0.2">
      <c r="A170">
        <v>168</v>
      </c>
      <c r="B170" t="e">
        <f t="shared" ca="1" si="38"/>
        <v>#N/A</v>
      </c>
      <c r="C170" t="e">
        <f t="shared" ca="1" si="38"/>
        <v>#N/A</v>
      </c>
      <c r="D170" t="e">
        <f t="shared" ca="1" si="38"/>
        <v>#N/A</v>
      </c>
      <c r="E170" t="e">
        <f t="shared" ca="1" si="38"/>
        <v>#N/A</v>
      </c>
      <c r="F170" t="e">
        <f t="shared" ca="1" si="38"/>
        <v>#N/A</v>
      </c>
      <c r="G170" t="e">
        <f t="shared" ca="1" si="38"/>
        <v>#N/A</v>
      </c>
      <c r="H170" t="e">
        <f t="shared" ca="1" si="38"/>
        <v>#N/A</v>
      </c>
      <c r="I170" t="e">
        <f t="shared" ca="1" si="38"/>
        <v>#N/A</v>
      </c>
      <c r="J170" t="e">
        <f t="shared" ca="1" si="38"/>
        <v>#N/A</v>
      </c>
      <c r="K170" t="e">
        <f t="shared" ca="1" si="38"/>
        <v>#N/A</v>
      </c>
      <c r="L170" t="e">
        <f t="shared" ca="1" si="39"/>
        <v>#N/A</v>
      </c>
      <c r="M170" t="e">
        <f t="shared" ca="1" si="39"/>
        <v>#N/A</v>
      </c>
      <c r="N170" t="e">
        <f t="shared" ca="1" si="39"/>
        <v>#N/A</v>
      </c>
      <c r="O170" t="e">
        <f t="shared" ca="1" si="39"/>
        <v>#N/A</v>
      </c>
      <c r="P170" t="e">
        <f t="shared" ca="1" si="39"/>
        <v>#N/A</v>
      </c>
      <c r="Q170" t="e">
        <f t="shared" ca="1" si="39"/>
        <v>#N/A</v>
      </c>
      <c r="R170" t="e">
        <f t="shared" ca="1" si="39"/>
        <v>#N/A</v>
      </c>
      <c r="S170" t="e">
        <f t="shared" ca="1" si="30"/>
        <v>#N/A</v>
      </c>
      <c r="T170" t="e">
        <f t="shared" ca="1" si="31"/>
        <v>#N/A</v>
      </c>
      <c r="U170" t="e">
        <f ca="1">IF(AND($C170='Funnel setup'!$K$3&amp;'Funnel setup'!$K$6&amp;'Funnel setup'!$K$7&amp;'Funnel setup'!$K$4,'Funnel Lookup'!I170="*",'Funnel Lookup'!I170="*"),#N/A,IF(AND($C170='Funnel setup'!$K$3&amp;'Funnel setup'!$K$6&amp;'Funnel setup'!$K$7&amp;'Funnel setup'!$K$4,'Funnel Lookup'!I170&gt;29,'Funnel Lookup'!I170&lt;&gt;"-"),'Funnel Lookup'!I170,#N/A))</f>
        <v>#N/A</v>
      </c>
      <c r="V170" t="e">
        <f ca="1">IF(AND($C170='Funnel setup'!$K$3&amp;'Funnel setup'!$K$6&amp;'Funnel setup'!$K$7&amp;'Funnel setup'!$K$4,'Funnel Lookup'!I170="*",'Funnel Lookup'!I170="*"),#N/A,IF(AND($C170='Funnel setup'!$K$3&amp;'Funnel setup'!$K$6&amp;'Funnel setup'!$K$7&amp;'Funnel setup'!$K$4,'Funnel Lookup'!I170&gt;29,'Funnel Lookup'!I170&lt;&gt;"-"),'Funnel Lookup'!Q170,#N/A))</f>
        <v>#N/A</v>
      </c>
    </row>
    <row r="171" spans="1:22" x14ac:dyDescent="0.2">
      <c r="A171">
        <v>169</v>
      </c>
      <c r="B171" t="e">
        <f t="shared" ca="1" si="38"/>
        <v>#N/A</v>
      </c>
      <c r="C171" t="e">
        <f t="shared" ca="1" si="38"/>
        <v>#N/A</v>
      </c>
      <c r="D171" t="e">
        <f t="shared" ca="1" si="38"/>
        <v>#N/A</v>
      </c>
      <c r="E171" t="e">
        <f t="shared" ca="1" si="38"/>
        <v>#N/A</v>
      </c>
      <c r="F171" t="e">
        <f t="shared" ca="1" si="38"/>
        <v>#N/A</v>
      </c>
      <c r="G171" t="e">
        <f t="shared" ca="1" si="38"/>
        <v>#N/A</v>
      </c>
      <c r="H171" t="e">
        <f t="shared" ca="1" si="38"/>
        <v>#N/A</v>
      </c>
      <c r="I171" t="e">
        <f t="shared" ca="1" si="38"/>
        <v>#N/A</v>
      </c>
      <c r="J171" t="e">
        <f t="shared" ca="1" si="38"/>
        <v>#N/A</v>
      </c>
      <c r="K171" t="e">
        <f t="shared" ca="1" si="38"/>
        <v>#N/A</v>
      </c>
      <c r="L171" t="e">
        <f t="shared" ca="1" si="39"/>
        <v>#N/A</v>
      </c>
      <c r="M171" t="e">
        <f t="shared" ca="1" si="39"/>
        <v>#N/A</v>
      </c>
      <c r="N171" t="e">
        <f t="shared" ca="1" si="39"/>
        <v>#N/A</v>
      </c>
      <c r="O171" t="e">
        <f t="shared" ca="1" si="39"/>
        <v>#N/A</v>
      </c>
      <c r="P171" t="e">
        <f t="shared" ca="1" si="39"/>
        <v>#N/A</v>
      </c>
      <c r="Q171" t="e">
        <f t="shared" ca="1" si="39"/>
        <v>#N/A</v>
      </c>
      <c r="R171" t="e">
        <f t="shared" ca="1" si="39"/>
        <v>#N/A</v>
      </c>
      <c r="S171" t="e">
        <f t="shared" ca="1" si="30"/>
        <v>#N/A</v>
      </c>
      <c r="T171" t="e">
        <f t="shared" ca="1" si="31"/>
        <v>#N/A</v>
      </c>
      <c r="U171" t="e">
        <f ca="1">IF(AND($C171='Funnel setup'!$K$3&amp;'Funnel setup'!$K$6&amp;'Funnel setup'!$K$7&amp;'Funnel setup'!$K$4,'Funnel Lookup'!I171="*",'Funnel Lookup'!I171="*"),#N/A,IF(AND($C171='Funnel setup'!$K$3&amp;'Funnel setup'!$K$6&amp;'Funnel setup'!$K$7&amp;'Funnel setup'!$K$4,'Funnel Lookup'!I171&gt;29,'Funnel Lookup'!I171&lt;&gt;"-"),'Funnel Lookup'!I171,#N/A))</f>
        <v>#N/A</v>
      </c>
      <c r="V171" t="e">
        <f ca="1">IF(AND($C171='Funnel setup'!$K$3&amp;'Funnel setup'!$K$6&amp;'Funnel setup'!$K$7&amp;'Funnel setup'!$K$4,'Funnel Lookup'!I171="*",'Funnel Lookup'!I171="*"),#N/A,IF(AND($C171='Funnel setup'!$K$3&amp;'Funnel setup'!$K$6&amp;'Funnel setup'!$K$7&amp;'Funnel setup'!$K$4,'Funnel Lookup'!I171&gt;29,'Funnel Lookup'!I171&lt;&gt;"-"),'Funnel Lookup'!Q171,#N/A))</f>
        <v>#N/A</v>
      </c>
    </row>
    <row r="172" spans="1:22" x14ac:dyDescent="0.2">
      <c r="A172">
        <v>170</v>
      </c>
      <c r="B172" t="e">
        <f t="shared" ca="1" si="38"/>
        <v>#N/A</v>
      </c>
      <c r="C172" t="e">
        <f t="shared" ca="1" si="38"/>
        <v>#N/A</v>
      </c>
      <c r="D172" t="e">
        <f t="shared" ca="1" si="38"/>
        <v>#N/A</v>
      </c>
      <c r="E172" t="e">
        <f t="shared" ca="1" si="38"/>
        <v>#N/A</v>
      </c>
      <c r="F172" t="e">
        <f t="shared" ca="1" si="38"/>
        <v>#N/A</v>
      </c>
      <c r="G172" t="e">
        <f t="shared" ca="1" si="38"/>
        <v>#N/A</v>
      </c>
      <c r="H172" t="e">
        <f t="shared" ca="1" si="38"/>
        <v>#N/A</v>
      </c>
      <c r="I172" t="e">
        <f t="shared" ca="1" si="38"/>
        <v>#N/A</v>
      </c>
      <c r="J172" t="e">
        <f t="shared" ca="1" si="38"/>
        <v>#N/A</v>
      </c>
      <c r="K172" t="e">
        <f t="shared" ca="1" si="38"/>
        <v>#N/A</v>
      </c>
      <c r="L172" t="e">
        <f t="shared" ca="1" si="39"/>
        <v>#N/A</v>
      </c>
      <c r="M172" t="e">
        <f t="shared" ca="1" si="39"/>
        <v>#N/A</v>
      </c>
      <c r="N172" t="e">
        <f t="shared" ca="1" si="39"/>
        <v>#N/A</v>
      </c>
      <c r="O172" t="e">
        <f t="shared" ca="1" si="39"/>
        <v>#N/A</v>
      </c>
      <c r="P172" t="e">
        <f t="shared" ca="1" si="39"/>
        <v>#N/A</v>
      </c>
      <c r="Q172" t="e">
        <f t="shared" ca="1" si="39"/>
        <v>#N/A</v>
      </c>
      <c r="R172" t="e">
        <f t="shared" ca="1" si="39"/>
        <v>#N/A</v>
      </c>
      <c r="S172" t="e">
        <f t="shared" ca="1" si="30"/>
        <v>#N/A</v>
      </c>
      <c r="T172" t="e">
        <f t="shared" ca="1" si="31"/>
        <v>#N/A</v>
      </c>
      <c r="U172" t="e">
        <f ca="1">IF(AND($C172='Funnel setup'!$K$3&amp;'Funnel setup'!$K$6&amp;'Funnel setup'!$K$7&amp;'Funnel setup'!$K$4,'Funnel Lookup'!I172="*",'Funnel Lookup'!I172="*"),#N/A,IF(AND($C172='Funnel setup'!$K$3&amp;'Funnel setup'!$K$6&amp;'Funnel setup'!$K$7&amp;'Funnel setup'!$K$4,'Funnel Lookup'!I172&gt;29,'Funnel Lookup'!I172&lt;&gt;"-"),'Funnel Lookup'!I172,#N/A))</f>
        <v>#N/A</v>
      </c>
      <c r="V172" t="e">
        <f ca="1">IF(AND($C172='Funnel setup'!$K$3&amp;'Funnel setup'!$K$6&amp;'Funnel setup'!$K$7&amp;'Funnel setup'!$K$4,'Funnel Lookup'!I172="*",'Funnel Lookup'!I172="*"),#N/A,IF(AND($C172='Funnel setup'!$K$3&amp;'Funnel setup'!$K$6&amp;'Funnel setup'!$K$7&amp;'Funnel setup'!$K$4,'Funnel Lookup'!I172&gt;29,'Funnel Lookup'!I172&lt;&gt;"-"),'Funnel Lookup'!Q172,#N/A))</f>
        <v>#N/A</v>
      </c>
    </row>
    <row r="173" spans="1:22" x14ac:dyDescent="0.2">
      <c r="A173">
        <v>171</v>
      </c>
      <c r="B173" t="e">
        <f t="shared" ref="B173:K182" ca="1" si="40">VLOOKUP($A173,Funnel_Data,B$1,FALSE)</f>
        <v>#N/A</v>
      </c>
      <c r="C173" t="e">
        <f t="shared" ca="1" si="40"/>
        <v>#N/A</v>
      </c>
      <c r="D173" t="e">
        <f t="shared" ca="1" si="40"/>
        <v>#N/A</v>
      </c>
      <c r="E173" t="e">
        <f t="shared" ca="1" si="40"/>
        <v>#N/A</v>
      </c>
      <c r="F173" t="e">
        <f t="shared" ca="1" si="40"/>
        <v>#N/A</v>
      </c>
      <c r="G173" t="e">
        <f t="shared" ca="1" si="40"/>
        <v>#N/A</v>
      </c>
      <c r="H173" t="e">
        <f t="shared" ca="1" si="40"/>
        <v>#N/A</v>
      </c>
      <c r="I173" t="e">
        <f t="shared" ca="1" si="40"/>
        <v>#N/A</v>
      </c>
      <c r="J173" t="e">
        <f t="shared" ca="1" si="40"/>
        <v>#N/A</v>
      </c>
      <c r="K173" t="e">
        <f t="shared" ca="1" si="40"/>
        <v>#N/A</v>
      </c>
      <c r="L173" t="e">
        <f t="shared" ref="L173:R182" ca="1" si="41">VLOOKUP($A173,Funnel_Data,L$1,FALSE)</f>
        <v>#N/A</v>
      </c>
      <c r="M173" t="e">
        <f t="shared" ca="1" si="41"/>
        <v>#N/A</v>
      </c>
      <c r="N173" t="e">
        <f t="shared" ca="1" si="41"/>
        <v>#N/A</v>
      </c>
      <c r="O173" t="e">
        <f t="shared" ca="1" si="41"/>
        <v>#N/A</v>
      </c>
      <c r="P173" t="e">
        <f t="shared" ca="1" si="41"/>
        <v>#N/A</v>
      </c>
      <c r="Q173" t="e">
        <f t="shared" ca="1" si="41"/>
        <v>#N/A</v>
      </c>
      <c r="R173" t="e">
        <f t="shared" ca="1" si="41"/>
        <v>#N/A</v>
      </c>
      <c r="S173" t="e">
        <f t="shared" ca="1" si="30"/>
        <v>#N/A</v>
      </c>
      <c r="T173" t="e">
        <f t="shared" ca="1" si="31"/>
        <v>#N/A</v>
      </c>
      <c r="U173" t="e">
        <f ca="1">IF(AND($C173='Funnel setup'!$K$3&amp;'Funnel setup'!$K$6&amp;'Funnel setup'!$K$7&amp;'Funnel setup'!$K$4,'Funnel Lookup'!I173="*",'Funnel Lookup'!I173="*"),#N/A,IF(AND($C173='Funnel setup'!$K$3&amp;'Funnel setup'!$K$6&amp;'Funnel setup'!$K$7&amp;'Funnel setup'!$K$4,'Funnel Lookup'!I173&gt;29,'Funnel Lookup'!I173&lt;&gt;"-"),'Funnel Lookup'!I173,#N/A))</f>
        <v>#N/A</v>
      </c>
      <c r="V173" t="e">
        <f ca="1">IF(AND($C173='Funnel setup'!$K$3&amp;'Funnel setup'!$K$6&amp;'Funnel setup'!$K$7&amp;'Funnel setup'!$K$4,'Funnel Lookup'!I173="*",'Funnel Lookup'!I173="*"),#N/A,IF(AND($C173='Funnel setup'!$K$3&amp;'Funnel setup'!$K$6&amp;'Funnel setup'!$K$7&amp;'Funnel setup'!$K$4,'Funnel Lookup'!I173&gt;29,'Funnel Lookup'!I173&lt;&gt;"-"),'Funnel Lookup'!Q173,#N/A))</f>
        <v>#N/A</v>
      </c>
    </row>
    <row r="174" spans="1:22" x14ac:dyDescent="0.2">
      <c r="A174">
        <v>172</v>
      </c>
      <c r="B174" t="e">
        <f t="shared" ca="1" si="40"/>
        <v>#N/A</v>
      </c>
      <c r="C174" t="e">
        <f t="shared" ca="1" si="40"/>
        <v>#N/A</v>
      </c>
      <c r="D174" t="e">
        <f t="shared" ca="1" si="40"/>
        <v>#N/A</v>
      </c>
      <c r="E174" t="e">
        <f t="shared" ca="1" si="40"/>
        <v>#N/A</v>
      </c>
      <c r="F174" t="e">
        <f t="shared" ca="1" si="40"/>
        <v>#N/A</v>
      </c>
      <c r="G174" t="e">
        <f t="shared" ca="1" si="40"/>
        <v>#N/A</v>
      </c>
      <c r="H174" t="e">
        <f t="shared" ca="1" si="40"/>
        <v>#N/A</v>
      </c>
      <c r="I174" t="e">
        <f t="shared" ca="1" si="40"/>
        <v>#N/A</v>
      </c>
      <c r="J174" t="e">
        <f t="shared" ca="1" si="40"/>
        <v>#N/A</v>
      </c>
      <c r="K174" t="e">
        <f t="shared" ca="1" si="40"/>
        <v>#N/A</v>
      </c>
      <c r="L174" t="e">
        <f t="shared" ca="1" si="41"/>
        <v>#N/A</v>
      </c>
      <c r="M174" t="e">
        <f t="shared" ca="1" si="41"/>
        <v>#N/A</v>
      </c>
      <c r="N174" t="e">
        <f t="shared" ca="1" si="41"/>
        <v>#N/A</v>
      </c>
      <c r="O174" t="e">
        <f t="shared" ca="1" si="41"/>
        <v>#N/A</v>
      </c>
      <c r="P174" t="e">
        <f t="shared" ca="1" si="41"/>
        <v>#N/A</v>
      </c>
      <c r="Q174" t="e">
        <f t="shared" ca="1" si="41"/>
        <v>#N/A</v>
      </c>
      <c r="R174" t="e">
        <f t="shared" ca="1" si="41"/>
        <v>#N/A</v>
      </c>
      <c r="S174" t="e">
        <f t="shared" ca="1" si="30"/>
        <v>#N/A</v>
      </c>
      <c r="T174" t="e">
        <f t="shared" ca="1" si="31"/>
        <v>#N/A</v>
      </c>
      <c r="U174" t="e">
        <f ca="1">IF(AND($C174='Funnel setup'!$K$3&amp;'Funnel setup'!$K$6&amp;'Funnel setup'!$K$7&amp;'Funnel setup'!$K$4,'Funnel Lookup'!I174="*",'Funnel Lookup'!I174="*"),#N/A,IF(AND($C174='Funnel setup'!$K$3&amp;'Funnel setup'!$K$6&amp;'Funnel setup'!$K$7&amp;'Funnel setup'!$K$4,'Funnel Lookup'!I174&gt;29,'Funnel Lookup'!I174&lt;&gt;"-"),'Funnel Lookup'!I174,#N/A))</f>
        <v>#N/A</v>
      </c>
      <c r="V174" t="e">
        <f ca="1">IF(AND($C174='Funnel setup'!$K$3&amp;'Funnel setup'!$K$6&amp;'Funnel setup'!$K$7&amp;'Funnel setup'!$K$4,'Funnel Lookup'!I174="*",'Funnel Lookup'!I174="*"),#N/A,IF(AND($C174='Funnel setup'!$K$3&amp;'Funnel setup'!$K$6&amp;'Funnel setup'!$K$7&amp;'Funnel setup'!$K$4,'Funnel Lookup'!I174&gt;29,'Funnel Lookup'!I174&lt;&gt;"-"),'Funnel Lookup'!Q174,#N/A))</f>
        <v>#N/A</v>
      </c>
    </row>
    <row r="175" spans="1:22" x14ac:dyDescent="0.2">
      <c r="A175">
        <v>173</v>
      </c>
      <c r="B175" t="e">
        <f t="shared" ca="1" si="40"/>
        <v>#N/A</v>
      </c>
      <c r="C175" t="e">
        <f t="shared" ca="1" si="40"/>
        <v>#N/A</v>
      </c>
      <c r="D175" t="e">
        <f t="shared" ca="1" si="40"/>
        <v>#N/A</v>
      </c>
      <c r="E175" t="e">
        <f t="shared" ca="1" si="40"/>
        <v>#N/A</v>
      </c>
      <c r="F175" t="e">
        <f t="shared" ca="1" si="40"/>
        <v>#N/A</v>
      </c>
      <c r="G175" t="e">
        <f t="shared" ca="1" si="40"/>
        <v>#N/A</v>
      </c>
      <c r="H175" t="e">
        <f t="shared" ca="1" si="40"/>
        <v>#N/A</v>
      </c>
      <c r="I175" t="e">
        <f t="shared" ca="1" si="40"/>
        <v>#N/A</v>
      </c>
      <c r="J175" t="e">
        <f t="shared" ca="1" si="40"/>
        <v>#N/A</v>
      </c>
      <c r="K175" t="e">
        <f t="shared" ca="1" si="40"/>
        <v>#N/A</v>
      </c>
      <c r="L175" t="e">
        <f t="shared" ca="1" si="41"/>
        <v>#N/A</v>
      </c>
      <c r="M175" t="e">
        <f t="shared" ca="1" si="41"/>
        <v>#N/A</v>
      </c>
      <c r="N175" t="e">
        <f t="shared" ca="1" si="41"/>
        <v>#N/A</v>
      </c>
      <c r="O175" t="e">
        <f t="shared" ca="1" si="41"/>
        <v>#N/A</v>
      </c>
      <c r="P175" t="e">
        <f t="shared" ca="1" si="41"/>
        <v>#N/A</v>
      </c>
      <c r="Q175" t="e">
        <f t="shared" ca="1" si="41"/>
        <v>#N/A</v>
      </c>
      <c r="R175" t="e">
        <f t="shared" ca="1" si="41"/>
        <v>#N/A</v>
      </c>
      <c r="S175" t="e">
        <f t="shared" ca="1" si="30"/>
        <v>#N/A</v>
      </c>
      <c r="T175" t="e">
        <f t="shared" ca="1" si="31"/>
        <v>#N/A</v>
      </c>
      <c r="U175" t="e">
        <f ca="1">IF(AND($C175='Funnel setup'!$K$3&amp;'Funnel setup'!$K$6&amp;'Funnel setup'!$K$7&amp;'Funnel setup'!$K$4,'Funnel Lookup'!I175="*",'Funnel Lookup'!I175="*"),#N/A,IF(AND($C175='Funnel setup'!$K$3&amp;'Funnel setup'!$K$6&amp;'Funnel setup'!$K$7&amp;'Funnel setup'!$K$4,'Funnel Lookup'!I175&gt;29,'Funnel Lookup'!I175&lt;&gt;"-"),'Funnel Lookup'!I175,#N/A))</f>
        <v>#N/A</v>
      </c>
      <c r="V175" t="e">
        <f ca="1">IF(AND($C175='Funnel setup'!$K$3&amp;'Funnel setup'!$K$6&amp;'Funnel setup'!$K$7&amp;'Funnel setup'!$K$4,'Funnel Lookup'!I175="*",'Funnel Lookup'!I175="*"),#N/A,IF(AND($C175='Funnel setup'!$K$3&amp;'Funnel setup'!$K$6&amp;'Funnel setup'!$K$7&amp;'Funnel setup'!$K$4,'Funnel Lookup'!I175&gt;29,'Funnel Lookup'!I175&lt;&gt;"-"),'Funnel Lookup'!Q175,#N/A))</f>
        <v>#N/A</v>
      </c>
    </row>
    <row r="176" spans="1:22" x14ac:dyDescent="0.2">
      <c r="A176">
        <v>174</v>
      </c>
      <c r="B176" t="e">
        <f t="shared" ca="1" si="40"/>
        <v>#N/A</v>
      </c>
      <c r="C176" t="e">
        <f t="shared" ca="1" si="40"/>
        <v>#N/A</v>
      </c>
      <c r="D176" t="e">
        <f t="shared" ca="1" si="40"/>
        <v>#N/A</v>
      </c>
      <c r="E176" t="e">
        <f t="shared" ca="1" si="40"/>
        <v>#N/A</v>
      </c>
      <c r="F176" t="e">
        <f t="shared" ca="1" si="40"/>
        <v>#N/A</v>
      </c>
      <c r="G176" t="e">
        <f t="shared" ca="1" si="40"/>
        <v>#N/A</v>
      </c>
      <c r="H176" t="e">
        <f t="shared" ca="1" si="40"/>
        <v>#N/A</v>
      </c>
      <c r="I176" t="e">
        <f t="shared" ca="1" si="40"/>
        <v>#N/A</v>
      </c>
      <c r="J176" t="e">
        <f t="shared" ca="1" si="40"/>
        <v>#N/A</v>
      </c>
      <c r="K176" t="e">
        <f t="shared" ca="1" si="40"/>
        <v>#N/A</v>
      </c>
      <c r="L176" t="e">
        <f t="shared" ca="1" si="41"/>
        <v>#N/A</v>
      </c>
      <c r="M176" t="e">
        <f t="shared" ca="1" si="41"/>
        <v>#N/A</v>
      </c>
      <c r="N176" t="e">
        <f t="shared" ca="1" si="41"/>
        <v>#N/A</v>
      </c>
      <c r="O176" t="e">
        <f t="shared" ca="1" si="41"/>
        <v>#N/A</v>
      </c>
      <c r="P176" t="e">
        <f t="shared" ca="1" si="41"/>
        <v>#N/A</v>
      </c>
      <c r="Q176" t="e">
        <f t="shared" ca="1" si="41"/>
        <v>#N/A</v>
      </c>
      <c r="R176" t="e">
        <f t="shared" ca="1" si="41"/>
        <v>#N/A</v>
      </c>
      <c r="S176" t="e">
        <f t="shared" ca="1" si="30"/>
        <v>#N/A</v>
      </c>
      <c r="T176" t="e">
        <f t="shared" ca="1" si="31"/>
        <v>#N/A</v>
      </c>
      <c r="U176" t="e">
        <f ca="1">IF(AND($C176='Funnel setup'!$K$3&amp;'Funnel setup'!$K$6&amp;'Funnel setup'!$K$7&amp;'Funnel setup'!$K$4,'Funnel Lookup'!I176="*",'Funnel Lookup'!I176="*"),#N/A,IF(AND($C176='Funnel setup'!$K$3&amp;'Funnel setup'!$K$6&amp;'Funnel setup'!$K$7&amp;'Funnel setup'!$K$4,'Funnel Lookup'!I176&gt;29,'Funnel Lookup'!I176&lt;&gt;"-"),'Funnel Lookup'!I176,#N/A))</f>
        <v>#N/A</v>
      </c>
      <c r="V176" t="e">
        <f ca="1">IF(AND($C176='Funnel setup'!$K$3&amp;'Funnel setup'!$K$6&amp;'Funnel setup'!$K$7&amp;'Funnel setup'!$K$4,'Funnel Lookup'!I176="*",'Funnel Lookup'!I176="*"),#N/A,IF(AND($C176='Funnel setup'!$K$3&amp;'Funnel setup'!$K$6&amp;'Funnel setup'!$K$7&amp;'Funnel setup'!$K$4,'Funnel Lookup'!I176&gt;29,'Funnel Lookup'!I176&lt;&gt;"-"),'Funnel Lookup'!Q176,#N/A))</f>
        <v>#N/A</v>
      </c>
    </row>
    <row r="177" spans="1:22" x14ac:dyDescent="0.2">
      <c r="A177">
        <v>175</v>
      </c>
      <c r="B177" t="e">
        <f t="shared" ca="1" si="40"/>
        <v>#N/A</v>
      </c>
      <c r="C177" t="e">
        <f t="shared" ca="1" si="40"/>
        <v>#N/A</v>
      </c>
      <c r="D177" t="e">
        <f t="shared" ca="1" si="40"/>
        <v>#N/A</v>
      </c>
      <c r="E177" t="e">
        <f t="shared" ca="1" si="40"/>
        <v>#N/A</v>
      </c>
      <c r="F177" t="e">
        <f t="shared" ca="1" si="40"/>
        <v>#N/A</v>
      </c>
      <c r="G177" t="e">
        <f t="shared" ca="1" si="40"/>
        <v>#N/A</v>
      </c>
      <c r="H177" t="e">
        <f t="shared" ca="1" si="40"/>
        <v>#N/A</v>
      </c>
      <c r="I177" t="e">
        <f t="shared" ca="1" si="40"/>
        <v>#N/A</v>
      </c>
      <c r="J177" t="e">
        <f t="shared" ca="1" si="40"/>
        <v>#N/A</v>
      </c>
      <c r="K177" t="e">
        <f t="shared" ca="1" si="40"/>
        <v>#N/A</v>
      </c>
      <c r="L177" t="e">
        <f t="shared" ca="1" si="41"/>
        <v>#N/A</v>
      </c>
      <c r="M177" t="e">
        <f t="shared" ca="1" si="41"/>
        <v>#N/A</v>
      </c>
      <c r="N177" t="e">
        <f t="shared" ca="1" si="41"/>
        <v>#N/A</v>
      </c>
      <c r="O177" t="e">
        <f t="shared" ca="1" si="41"/>
        <v>#N/A</v>
      </c>
      <c r="P177" t="e">
        <f t="shared" ca="1" si="41"/>
        <v>#N/A</v>
      </c>
      <c r="Q177" t="e">
        <f t="shared" ca="1" si="41"/>
        <v>#N/A</v>
      </c>
      <c r="R177" t="e">
        <f t="shared" ca="1" si="41"/>
        <v>#N/A</v>
      </c>
      <c r="S177" t="e">
        <f t="shared" ca="1" si="30"/>
        <v>#N/A</v>
      </c>
      <c r="T177" t="e">
        <f t="shared" ca="1" si="31"/>
        <v>#N/A</v>
      </c>
      <c r="U177" t="e">
        <f ca="1">IF(AND($C177='Funnel setup'!$K$3&amp;'Funnel setup'!$K$6&amp;'Funnel setup'!$K$7&amp;'Funnel setup'!$K$4,'Funnel Lookup'!I177="*",'Funnel Lookup'!I177="*"),#N/A,IF(AND($C177='Funnel setup'!$K$3&amp;'Funnel setup'!$K$6&amp;'Funnel setup'!$K$7&amp;'Funnel setup'!$K$4,'Funnel Lookup'!I177&gt;29,'Funnel Lookup'!I177&lt;&gt;"-"),'Funnel Lookup'!I177,#N/A))</f>
        <v>#N/A</v>
      </c>
      <c r="V177" t="e">
        <f ca="1">IF(AND($C177='Funnel setup'!$K$3&amp;'Funnel setup'!$K$6&amp;'Funnel setup'!$K$7&amp;'Funnel setup'!$K$4,'Funnel Lookup'!I177="*",'Funnel Lookup'!I177="*"),#N/A,IF(AND($C177='Funnel setup'!$K$3&amp;'Funnel setup'!$K$6&amp;'Funnel setup'!$K$7&amp;'Funnel setup'!$K$4,'Funnel Lookup'!I177&gt;29,'Funnel Lookup'!I177&lt;&gt;"-"),'Funnel Lookup'!Q177,#N/A))</f>
        <v>#N/A</v>
      </c>
    </row>
    <row r="178" spans="1:22" x14ac:dyDescent="0.2">
      <c r="A178">
        <v>176</v>
      </c>
      <c r="B178" t="e">
        <f t="shared" ca="1" si="40"/>
        <v>#N/A</v>
      </c>
      <c r="C178" t="e">
        <f t="shared" ca="1" si="40"/>
        <v>#N/A</v>
      </c>
      <c r="D178" t="e">
        <f t="shared" ca="1" si="40"/>
        <v>#N/A</v>
      </c>
      <c r="E178" t="e">
        <f t="shared" ca="1" si="40"/>
        <v>#N/A</v>
      </c>
      <c r="F178" t="e">
        <f t="shared" ca="1" si="40"/>
        <v>#N/A</v>
      </c>
      <c r="G178" t="e">
        <f t="shared" ca="1" si="40"/>
        <v>#N/A</v>
      </c>
      <c r="H178" t="e">
        <f t="shared" ca="1" si="40"/>
        <v>#N/A</v>
      </c>
      <c r="I178" t="e">
        <f t="shared" ca="1" si="40"/>
        <v>#N/A</v>
      </c>
      <c r="J178" t="e">
        <f t="shared" ca="1" si="40"/>
        <v>#N/A</v>
      </c>
      <c r="K178" t="e">
        <f t="shared" ca="1" si="40"/>
        <v>#N/A</v>
      </c>
      <c r="L178" t="e">
        <f t="shared" ca="1" si="41"/>
        <v>#N/A</v>
      </c>
      <c r="M178" t="e">
        <f t="shared" ca="1" si="41"/>
        <v>#N/A</v>
      </c>
      <c r="N178" t="e">
        <f t="shared" ca="1" si="41"/>
        <v>#N/A</v>
      </c>
      <c r="O178" t="e">
        <f t="shared" ca="1" si="41"/>
        <v>#N/A</v>
      </c>
      <c r="P178" t="e">
        <f t="shared" ca="1" si="41"/>
        <v>#N/A</v>
      </c>
      <c r="Q178" t="e">
        <f t="shared" ca="1" si="41"/>
        <v>#N/A</v>
      </c>
      <c r="R178" t="e">
        <f t="shared" ca="1" si="41"/>
        <v>#N/A</v>
      </c>
      <c r="S178" t="e">
        <f t="shared" ca="1" si="30"/>
        <v>#N/A</v>
      </c>
      <c r="T178" t="e">
        <f t="shared" ca="1" si="31"/>
        <v>#N/A</v>
      </c>
      <c r="U178" t="e">
        <f ca="1">IF(AND($C178='Funnel setup'!$K$3&amp;'Funnel setup'!$K$6&amp;'Funnel setup'!$K$7&amp;'Funnel setup'!$K$4,'Funnel Lookup'!I178="*",'Funnel Lookup'!I178="*"),#N/A,IF(AND($C178='Funnel setup'!$K$3&amp;'Funnel setup'!$K$6&amp;'Funnel setup'!$K$7&amp;'Funnel setup'!$K$4,'Funnel Lookup'!I178&gt;29,'Funnel Lookup'!I178&lt;&gt;"-"),'Funnel Lookup'!I178,#N/A))</f>
        <v>#N/A</v>
      </c>
      <c r="V178" t="e">
        <f ca="1">IF(AND($C178='Funnel setup'!$K$3&amp;'Funnel setup'!$K$6&amp;'Funnel setup'!$K$7&amp;'Funnel setup'!$K$4,'Funnel Lookup'!I178="*",'Funnel Lookup'!I178="*"),#N/A,IF(AND($C178='Funnel setup'!$K$3&amp;'Funnel setup'!$K$6&amp;'Funnel setup'!$K$7&amp;'Funnel setup'!$K$4,'Funnel Lookup'!I178&gt;29,'Funnel Lookup'!I178&lt;&gt;"-"),'Funnel Lookup'!Q178,#N/A))</f>
        <v>#N/A</v>
      </c>
    </row>
    <row r="179" spans="1:22" x14ac:dyDescent="0.2">
      <c r="A179">
        <v>177</v>
      </c>
      <c r="B179" t="e">
        <f t="shared" ca="1" si="40"/>
        <v>#N/A</v>
      </c>
      <c r="C179" t="e">
        <f t="shared" ca="1" si="40"/>
        <v>#N/A</v>
      </c>
      <c r="D179" t="e">
        <f t="shared" ca="1" si="40"/>
        <v>#N/A</v>
      </c>
      <c r="E179" t="e">
        <f t="shared" ca="1" si="40"/>
        <v>#N/A</v>
      </c>
      <c r="F179" t="e">
        <f t="shared" ca="1" si="40"/>
        <v>#N/A</v>
      </c>
      <c r="G179" t="e">
        <f t="shared" ca="1" si="40"/>
        <v>#N/A</v>
      </c>
      <c r="H179" t="e">
        <f t="shared" ca="1" si="40"/>
        <v>#N/A</v>
      </c>
      <c r="I179" t="e">
        <f t="shared" ca="1" si="40"/>
        <v>#N/A</v>
      </c>
      <c r="J179" t="e">
        <f t="shared" ca="1" si="40"/>
        <v>#N/A</v>
      </c>
      <c r="K179" t="e">
        <f t="shared" ca="1" si="40"/>
        <v>#N/A</v>
      </c>
      <c r="L179" t="e">
        <f t="shared" ca="1" si="41"/>
        <v>#N/A</v>
      </c>
      <c r="M179" t="e">
        <f t="shared" ca="1" si="41"/>
        <v>#N/A</v>
      </c>
      <c r="N179" t="e">
        <f t="shared" ca="1" si="41"/>
        <v>#N/A</v>
      </c>
      <c r="O179" t="e">
        <f t="shared" ca="1" si="41"/>
        <v>#N/A</v>
      </c>
      <c r="P179" t="e">
        <f t="shared" ca="1" si="41"/>
        <v>#N/A</v>
      </c>
      <c r="Q179" t="e">
        <f t="shared" ca="1" si="41"/>
        <v>#N/A</v>
      </c>
      <c r="R179" t="e">
        <f t="shared" ca="1" si="41"/>
        <v>#N/A</v>
      </c>
      <c r="S179" t="e">
        <f t="shared" ca="1" si="30"/>
        <v>#N/A</v>
      </c>
      <c r="T179" t="e">
        <f t="shared" ca="1" si="31"/>
        <v>#N/A</v>
      </c>
      <c r="U179" t="e">
        <f ca="1">IF(AND($C179='Funnel setup'!$K$3&amp;'Funnel setup'!$K$6&amp;'Funnel setup'!$K$7&amp;'Funnel setup'!$K$4,'Funnel Lookup'!I179="*",'Funnel Lookup'!I179="*"),#N/A,IF(AND($C179='Funnel setup'!$K$3&amp;'Funnel setup'!$K$6&amp;'Funnel setup'!$K$7&amp;'Funnel setup'!$K$4,'Funnel Lookup'!I179&gt;29,'Funnel Lookup'!I179&lt;&gt;"-"),'Funnel Lookup'!I179,#N/A))</f>
        <v>#N/A</v>
      </c>
      <c r="V179" t="e">
        <f ca="1">IF(AND($C179='Funnel setup'!$K$3&amp;'Funnel setup'!$K$6&amp;'Funnel setup'!$K$7&amp;'Funnel setup'!$K$4,'Funnel Lookup'!I179="*",'Funnel Lookup'!I179="*"),#N/A,IF(AND($C179='Funnel setup'!$K$3&amp;'Funnel setup'!$K$6&amp;'Funnel setup'!$K$7&amp;'Funnel setup'!$K$4,'Funnel Lookup'!I179&gt;29,'Funnel Lookup'!I179&lt;&gt;"-"),'Funnel Lookup'!Q179,#N/A))</f>
        <v>#N/A</v>
      </c>
    </row>
    <row r="180" spans="1:22" x14ac:dyDescent="0.2">
      <c r="A180">
        <v>178</v>
      </c>
      <c r="B180" t="e">
        <f t="shared" ca="1" si="40"/>
        <v>#N/A</v>
      </c>
      <c r="C180" t="e">
        <f t="shared" ca="1" si="40"/>
        <v>#N/A</v>
      </c>
      <c r="D180" t="e">
        <f t="shared" ca="1" si="40"/>
        <v>#N/A</v>
      </c>
      <c r="E180" t="e">
        <f t="shared" ca="1" si="40"/>
        <v>#N/A</v>
      </c>
      <c r="F180" t="e">
        <f t="shared" ca="1" si="40"/>
        <v>#N/A</v>
      </c>
      <c r="G180" t="e">
        <f t="shared" ca="1" si="40"/>
        <v>#N/A</v>
      </c>
      <c r="H180" t="e">
        <f t="shared" ca="1" si="40"/>
        <v>#N/A</v>
      </c>
      <c r="I180" t="e">
        <f t="shared" ca="1" si="40"/>
        <v>#N/A</v>
      </c>
      <c r="J180" t="e">
        <f t="shared" ca="1" si="40"/>
        <v>#N/A</v>
      </c>
      <c r="K180" t="e">
        <f t="shared" ca="1" si="40"/>
        <v>#N/A</v>
      </c>
      <c r="L180" t="e">
        <f t="shared" ca="1" si="41"/>
        <v>#N/A</v>
      </c>
      <c r="M180" t="e">
        <f t="shared" ca="1" si="41"/>
        <v>#N/A</v>
      </c>
      <c r="N180" t="e">
        <f t="shared" ca="1" si="41"/>
        <v>#N/A</v>
      </c>
      <c r="O180" t="e">
        <f t="shared" ca="1" si="41"/>
        <v>#N/A</v>
      </c>
      <c r="P180" t="e">
        <f t="shared" ca="1" si="41"/>
        <v>#N/A</v>
      </c>
      <c r="Q180" t="e">
        <f t="shared" ca="1" si="41"/>
        <v>#N/A</v>
      </c>
      <c r="R180" t="e">
        <f t="shared" ca="1" si="41"/>
        <v>#N/A</v>
      </c>
      <c r="S180" t="e">
        <f t="shared" ca="1" si="30"/>
        <v>#N/A</v>
      </c>
      <c r="T180" t="e">
        <f t="shared" ca="1" si="31"/>
        <v>#N/A</v>
      </c>
      <c r="U180" t="e">
        <f ca="1">IF(AND($C180='Funnel setup'!$K$3&amp;'Funnel setup'!$K$6&amp;'Funnel setup'!$K$7&amp;'Funnel setup'!$K$4,'Funnel Lookup'!I180="*",'Funnel Lookup'!I180="*"),#N/A,IF(AND($C180='Funnel setup'!$K$3&amp;'Funnel setup'!$K$6&amp;'Funnel setup'!$K$7&amp;'Funnel setup'!$K$4,'Funnel Lookup'!I180&gt;29,'Funnel Lookup'!I180&lt;&gt;"-"),'Funnel Lookup'!I180,#N/A))</f>
        <v>#N/A</v>
      </c>
      <c r="V180" t="e">
        <f ca="1">IF(AND($C180='Funnel setup'!$K$3&amp;'Funnel setup'!$K$6&amp;'Funnel setup'!$K$7&amp;'Funnel setup'!$K$4,'Funnel Lookup'!I180="*",'Funnel Lookup'!I180="*"),#N/A,IF(AND($C180='Funnel setup'!$K$3&amp;'Funnel setup'!$K$6&amp;'Funnel setup'!$K$7&amp;'Funnel setup'!$K$4,'Funnel Lookup'!I180&gt;29,'Funnel Lookup'!I180&lt;&gt;"-"),'Funnel Lookup'!Q180,#N/A))</f>
        <v>#N/A</v>
      </c>
    </row>
    <row r="181" spans="1:22" x14ac:dyDescent="0.2">
      <c r="A181">
        <v>179</v>
      </c>
      <c r="B181" t="e">
        <f t="shared" ca="1" si="40"/>
        <v>#N/A</v>
      </c>
      <c r="C181" t="e">
        <f t="shared" ca="1" si="40"/>
        <v>#N/A</v>
      </c>
      <c r="D181" t="e">
        <f t="shared" ca="1" si="40"/>
        <v>#N/A</v>
      </c>
      <c r="E181" t="e">
        <f t="shared" ca="1" si="40"/>
        <v>#N/A</v>
      </c>
      <c r="F181" t="e">
        <f t="shared" ca="1" si="40"/>
        <v>#N/A</v>
      </c>
      <c r="G181" t="e">
        <f t="shared" ca="1" si="40"/>
        <v>#N/A</v>
      </c>
      <c r="H181" t="e">
        <f t="shared" ca="1" si="40"/>
        <v>#N/A</v>
      </c>
      <c r="I181" t="e">
        <f t="shared" ca="1" si="40"/>
        <v>#N/A</v>
      </c>
      <c r="J181" t="e">
        <f t="shared" ca="1" si="40"/>
        <v>#N/A</v>
      </c>
      <c r="K181" t="e">
        <f t="shared" ca="1" si="40"/>
        <v>#N/A</v>
      </c>
      <c r="L181" t="e">
        <f t="shared" ca="1" si="41"/>
        <v>#N/A</v>
      </c>
      <c r="M181" t="e">
        <f t="shared" ca="1" si="41"/>
        <v>#N/A</v>
      </c>
      <c r="N181" t="e">
        <f t="shared" ca="1" si="41"/>
        <v>#N/A</v>
      </c>
      <c r="O181" t="e">
        <f t="shared" ca="1" si="41"/>
        <v>#N/A</v>
      </c>
      <c r="P181" t="e">
        <f t="shared" ca="1" si="41"/>
        <v>#N/A</v>
      </c>
      <c r="Q181" t="e">
        <f t="shared" ca="1" si="41"/>
        <v>#N/A</v>
      </c>
      <c r="R181" t="e">
        <f t="shared" ca="1" si="41"/>
        <v>#N/A</v>
      </c>
      <c r="S181" t="e">
        <f t="shared" ca="1" si="30"/>
        <v>#N/A</v>
      </c>
      <c r="T181" t="e">
        <f t="shared" ca="1" si="31"/>
        <v>#N/A</v>
      </c>
      <c r="U181" t="e">
        <f ca="1">IF(AND($C181='Funnel setup'!$K$3&amp;'Funnel setup'!$K$6&amp;'Funnel setup'!$K$7&amp;'Funnel setup'!$K$4,'Funnel Lookup'!I181="*",'Funnel Lookup'!I181="*"),#N/A,IF(AND($C181='Funnel setup'!$K$3&amp;'Funnel setup'!$K$6&amp;'Funnel setup'!$K$7&amp;'Funnel setup'!$K$4,'Funnel Lookup'!I181&gt;29,'Funnel Lookup'!I181&lt;&gt;"-"),'Funnel Lookup'!I181,#N/A))</f>
        <v>#N/A</v>
      </c>
      <c r="V181" t="e">
        <f ca="1">IF(AND($C181='Funnel setup'!$K$3&amp;'Funnel setup'!$K$6&amp;'Funnel setup'!$K$7&amp;'Funnel setup'!$K$4,'Funnel Lookup'!I181="*",'Funnel Lookup'!I181="*"),#N/A,IF(AND($C181='Funnel setup'!$K$3&amp;'Funnel setup'!$K$6&amp;'Funnel setup'!$K$7&amp;'Funnel setup'!$K$4,'Funnel Lookup'!I181&gt;29,'Funnel Lookup'!I181&lt;&gt;"-"),'Funnel Lookup'!Q181,#N/A))</f>
        <v>#N/A</v>
      </c>
    </row>
    <row r="182" spans="1:22" x14ac:dyDescent="0.2">
      <c r="A182">
        <v>180</v>
      </c>
      <c r="B182" t="e">
        <f t="shared" ca="1" si="40"/>
        <v>#N/A</v>
      </c>
      <c r="C182" t="e">
        <f t="shared" ca="1" si="40"/>
        <v>#N/A</v>
      </c>
      <c r="D182" t="e">
        <f t="shared" ca="1" si="40"/>
        <v>#N/A</v>
      </c>
      <c r="E182" t="e">
        <f t="shared" ca="1" si="40"/>
        <v>#N/A</v>
      </c>
      <c r="F182" t="e">
        <f t="shared" ca="1" si="40"/>
        <v>#N/A</v>
      </c>
      <c r="G182" t="e">
        <f t="shared" ca="1" si="40"/>
        <v>#N/A</v>
      </c>
      <c r="H182" t="e">
        <f t="shared" ca="1" si="40"/>
        <v>#N/A</v>
      </c>
      <c r="I182" t="e">
        <f t="shared" ca="1" si="40"/>
        <v>#N/A</v>
      </c>
      <c r="J182" t="e">
        <f t="shared" ca="1" si="40"/>
        <v>#N/A</v>
      </c>
      <c r="K182" t="e">
        <f t="shared" ca="1" si="40"/>
        <v>#N/A</v>
      </c>
      <c r="L182" t="e">
        <f t="shared" ca="1" si="41"/>
        <v>#N/A</v>
      </c>
      <c r="M182" t="e">
        <f t="shared" ca="1" si="41"/>
        <v>#N/A</v>
      </c>
      <c r="N182" t="e">
        <f t="shared" ca="1" si="41"/>
        <v>#N/A</v>
      </c>
      <c r="O182" t="e">
        <f t="shared" ca="1" si="41"/>
        <v>#N/A</v>
      </c>
      <c r="P182" t="e">
        <f t="shared" ca="1" si="41"/>
        <v>#N/A</v>
      </c>
      <c r="Q182" t="e">
        <f t="shared" ca="1" si="41"/>
        <v>#N/A</v>
      </c>
      <c r="R182" t="e">
        <f t="shared" ca="1" si="41"/>
        <v>#N/A</v>
      </c>
      <c r="S182" t="e">
        <f t="shared" ca="1" si="30"/>
        <v>#N/A</v>
      </c>
      <c r="T182" t="e">
        <f t="shared" ca="1" si="31"/>
        <v>#N/A</v>
      </c>
      <c r="U182" t="e">
        <f ca="1">IF(AND($C182='Funnel setup'!$K$3&amp;'Funnel setup'!$K$6&amp;'Funnel setup'!$K$7&amp;'Funnel setup'!$K$4,'Funnel Lookup'!I182="*",'Funnel Lookup'!I182="*"),#N/A,IF(AND($C182='Funnel setup'!$K$3&amp;'Funnel setup'!$K$6&amp;'Funnel setup'!$K$7&amp;'Funnel setup'!$K$4,'Funnel Lookup'!I182&gt;29,'Funnel Lookup'!I182&lt;&gt;"-"),'Funnel Lookup'!I182,#N/A))</f>
        <v>#N/A</v>
      </c>
      <c r="V182" t="e">
        <f ca="1">IF(AND($C182='Funnel setup'!$K$3&amp;'Funnel setup'!$K$6&amp;'Funnel setup'!$K$7&amp;'Funnel setup'!$K$4,'Funnel Lookup'!I182="*",'Funnel Lookup'!I182="*"),#N/A,IF(AND($C182='Funnel setup'!$K$3&amp;'Funnel setup'!$K$6&amp;'Funnel setup'!$K$7&amp;'Funnel setup'!$K$4,'Funnel Lookup'!I182&gt;29,'Funnel Lookup'!I182&lt;&gt;"-"),'Funnel Lookup'!Q182,#N/A))</f>
        <v>#N/A</v>
      </c>
    </row>
    <row r="183" spans="1:22" x14ac:dyDescent="0.2">
      <c r="A183">
        <v>181</v>
      </c>
      <c r="B183" t="e">
        <f t="shared" ref="B183:K192" ca="1" si="42">VLOOKUP($A183,Funnel_Data,B$1,FALSE)</f>
        <v>#N/A</v>
      </c>
      <c r="C183" t="e">
        <f t="shared" ca="1" si="42"/>
        <v>#N/A</v>
      </c>
      <c r="D183" t="e">
        <f t="shared" ca="1" si="42"/>
        <v>#N/A</v>
      </c>
      <c r="E183" t="e">
        <f t="shared" ca="1" si="42"/>
        <v>#N/A</v>
      </c>
      <c r="F183" t="e">
        <f t="shared" ca="1" si="42"/>
        <v>#N/A</v>
      </c>
      <c r="G183" t="e">
        <f t="shared" ca="1" si="42"/>
        <v>#N/A</v>
      </c>
      <c r="H183" t="e">
        <f t="shared" ca="1" si="42"/>
        <v>#N/A</v>
      </c>
      <c r="I183" t="e">
        <f t="shared" ca="1" si="42"/>
        <v>#N/A</v>
      </c>
      <c r="J183" t="e">
        <f t="shared" ca="1" si="42"/>
        <v>#N/A</v>
      </c>
      <c r="K183" t="e">
        <f t="shared" ca="1" si="42"/>
        <v>#N/A</v>
      </c>
      <c r="L183" t="e">
        <f t="shared" ref="L183:R192" ca="1" si="43">VLOOKUP($A183,Funnel_Data,L$1,FALSE)</f>
        <v>#N/A</v>
      </c>
      <c r="M183" t="e">
        <f t="shared" ca="1" si="43"/>
        <v>#N/A</v>
      </c>
      <c r="N183" t="e">
        <f t="shared" ca="1" si="43"/>
        <v>#N/A</v>
      </c>
      <c r="O183" t="e">
        <f t="shared" ca="1" si="43"/>
        <v>#N/A</v>
      </c>
      <c r="P183" t="e">
        <f t="shared" ca="1" si="43"/>
        <v>#N/A</v>
      </c>
      <c r="Q183" t="e">
        <f t="shared" ca="1" si="43"/>
        <v>#N/A</v>
      </c>
      <c r="R183" t="e">
        <f t="shared" ca="1" si="43"/>
        <v>#N/A</v>
      </c>
      <c r="S183" t="e">
        <f t="shared" ca="1" si="30"/>
        <v>#N/A</v>
      </c>
      <c r="T183" t="e">
        <f t="shared" ca="1" si="31"/>
        <v>#N/A</v>
      </c>
      <c r="U183" t="e">
        <f ca="1">IF(AND($C183='Funnel setup'!$K$3&amp;'Funnel setup'!$K$6&amp;'Funnel setup'!$K$7&amp;'Funnel setup'!$K$4,'Funnel Lookup'!I183="*",'Funnel Lookup'!I183="*"),#N/A,IF(AND($C183='Funnel setup'!$K$3&amp;'Funnel setup'!$K$6&amp;'Funnel setup'!$K$7&amp;'Funnel setup'!$K$4,'Funnel Lookup'!I183&gt;29,'Funnel Lookup'!I183&lt;&gt;"-"),'Funnel Lookup'!I183,#N/A))</f>
        <v>#N/A</v>
      </c>
      <c r="V183" t="e">
        <f ca="1">IF(AND($C183='Funnel setup'!$K$3&amp;'Funnel setup'!$K$6&amp;'Funnel setup'!$K$7&amp;'Funnel setup'!$K$4,'Funnel Lookup'!I183="*",'Funnel Lookup'!I183="*"),#N/A,IF(AND($C183='Funnel setup'!$K$3&amp;'Funnel setup'!$K$6&amp;'Funnel setup'!$K$7&amp;'Funnel setup'!$K$4,'Funnel Lookup'!I183&gt;29,'Funnel Lookup'!I183&lt;&gt;"-"),'Funnel Lookup'!Q183,#N/A))</f>
        <v>#N/A</v>
      </c>
    </row>
    <row r="184" spans="1:22" x14ac:dyDescent="0.2">
      <c r="A184">
        <v>182</v>
      </c>
      <c r="B184" t="e">
        <f t="shared" ca="1" si="42"/>
        <v>#N/A</v>
      </c>
      <c r="C184" t="e">
        <f t="shared" ca="1" si="42"/>
        <v>#N/A</v>
      </c>
      <c r="D184" t="e">
        <f t="shared" ca="1" si="42"/>
        <v>#N/A</v>
      </c>
      <c r="E184" t="e">
        <f t="shared" ca="1" si="42"/>
        <v>#N/A</v>
      </c>
      <c r="F184" t="e">
        <f t="shared" ca="1" si="42"/>
        <v>#N/A</v>
      </c>
      <c r="G184" t="e">
        <f t="shared" ca="1" si="42"/>
        <v>#N/A</v>
      </c>
      <c r="H184" t="e">
        <f t="shared" ca="1" si="42"/>
        <v>#N/A</v>
      </c>
      <c r="I184" t="e">
        <f t="shared" ca="1" si="42"/>
        <v>#N/A</v>
      </c>
      <c r="J184" t="e">
        <f t="shared" ca="1" si="42"/>
        <v>#N/A</v>
      </c>
      <c r="K184" t="e">
        <f t="shared" ca="1" si="42"/>
        <v>#N/A</v>
      </c>
      <c r="L184" t="e">
        <f t="shared" ca="1" si="43"/>
        <v>#N/A</v>
      </c>
      <c r="M184" t="e">
        <f t="shared" ca="1" si="43"/>
        <v>#N/A</v>
      </c>
      <c r="N184" t="e">
        <f t="shared" ca="1" si="43"/>
        <v>#N/A</v>
      </c>
      <c r="O184" t="e">
        <f t="shared" ca="1" si="43"/>
        <v>#N/A</v>
      </c>
      <c r="P184" t="e">
        <f t="shared" ca="1" si="43"/>
        <v>#N/A</v>
      </c>
      <c r="Q184" t="e">
        <f t="shared" ca="1" si="43"/>
        <v>#N/A</v>
      </c>
      <c r="R184" t="e">
        <f t="shared" ca="1" si="43"/>
        <v>#N/A</v>
      </c>
      <c r="S184" t="e">
        <f t="shared" ca="1" si="30"/>
        <v>#N/A</v>
      </c>
      <c r="T184" t="e">
        <f t="shared" ca="1" si="31"/>
        <v>#N/A</v>
      </c>
      <c r="U184" t="e">
        <f ca="1">IF(AND($C184='Funnel setup'!$K$3&amp;'Funnel setup'!$K$6&amp;'Funnel setup'!$K$7&amp;'Funnel setup'!$K$4,'Funnel Lookup'!I184="*",'Funnel Lookup'!I184="*"),#N/A,IF(AND($C184='Funnel setup'!$K$3&amp;'Funnel setup'!$K$6&amp;'Funnel setup'!$K$7&amp;'Funnel setup'!$K$4,'Funnel Lookup'!I184&gt;29,'Funnel Lookup'!I184&lt;&gt;"-"),'Funnel Lookup'!I184,#N/A))</f>
        <v>#N/A</v>
      </c>
      <c r="V184" t="e">
        <f ca="1">IF(AND($C184='Funnel setup'!$K$3&amp;'Funnel setup'!$K$6&amp;'Funnel setup'!$K$7&amp;'Funnel setup'!$K$4,'Funnel Lookup'!I184="*",'Funnel Lookup'!I184="*"),#N/A,IF(AND($C184='Funnel setup'!$K$3&amp;'Funnel setup'!$K$6&amp;'Funnel setup'!$K$7&amp;'Funnel setup'!$K$4,'Funnel Lookup'!I184&gt;29,'Funnel Lookup'!I184&lt;&gt;"-"),'Funnel Lookup'!Q184,#N/A))</f>
        <v>#N/A</v>
      </c>
    </row>
    <row r="185" spans="1:22" x14ac:dyDescent="0.2">
      <c r="A185">
        <v>183</v>
      </c>
      <c r="B185" t="e">
        <f t="shared" ca="1" si="42"/>
        <v>#N/A</v>
      </c>
      <c r="C185" t="e">
        <f t="shared" ca="1" si="42"/>
        <v>#N/A</v>
      </c>
      <c r="D185" t="e">
        <f t="shared" ca="1" si="42"/>
        <v>#N/A</v>
      </c>
      <c r="E185" t="e">
        <f t="shared" ca="1" si="42"/>
        <v>#N/A</v>
      </c>
      <c r="F185" t="e">
        <f t="shared" ca="1" si="42"/>
        <v>#N/A</v>
      </c>
      <c r="G185" t="e">
        <f t="shared" ca="1" si="42"/>
        <v>#N/A</v>
      </c>
      <c r="H185" t="e">
        <f t="shared" ca="1" si="42"/>
        <v>#N/A</v>
      </c>
      <c r="I185" t="e">
        <f t="shared" ca="1" si="42"/>
        <v>#N/A</v>
      </c>
      <c r="J185" t="e">
        <f t="shared" ca="1" si="42"/>
        <v>#N/A</v>
      </c>
      <c r="K185" t="e">
        <f t="shared" ca="1" si="42"/>
        <v>#N/A</v>
      </c>
      <c r="L185" t="e">
        <f t="shared" ca="1" si="43"/>
        <v>#N/A</v>
      </c>
      <c r="M185" t="e">
        <f t="shared" ca="1" si="43"/>
        <v>#N/A</v>
      </c>
      <c r="N185" t="e">
        <f t="shared" ca="1" si="43"/>
        <v>#N/A</v>
      </c>
      <c r="O185" t="e">
        <f t="shared" ca="1" si="43"/>
        <v>#N/A</v>
      </c>
      <c r="P185" t="e">
        <f t="shared" ca="1" si="43"/>
        <v>#N/A</v>
      </c>
      <c r="Q185" t="e">
        <f t="shared" ca="1" si="43"/>
        <v>#N/A</v>
      </c>
      <c r="R185" t="e">
        <f t="shared" ca="1" si="43"/>
        <v>#N/A</v>
      </c>
      <c r="S185" t="e">
        <f t="shared" ca="1" si="30"/>
        <v>#N/A</v>
      </c>
      <c r="T185" t="e">
        <f t="shared" ca="1" si="31"/>
        <v>#N/A</v>
      </c>
      <c r="U185" t="e">
        <f ca="1">IF(AND($C185='Funnel setup'!$K$3&amp;'Funnel setup'!$K$6&amp;'Funnel setup'!$K$7&amp;'Funnel setup'!$K$4,'Funnel Lookup'!I185="*",'Funnel Lookup'!I185="*"),#N/A,IF(AND($C185='Funnel setup'!$K$3&amp;'Funnel setup'!$K$6&amp;'Funnel setup'!$K$7&amp;'Funnel setup'!$K$4,'Funnel Lookup'!I185&gt;29,'Funnel Lookup'!I185&lt;&gt;"-"),'Funnel Lookup'!I185,#N/A))</f>
        <v>#N/A</v>
      </c>
      <c r="V185" t="e">
        <f ca="1">IF(AND($C185='Funnel setup'!$K$3&amp;'Funnel setup'!$K$6&amp;'Funnel setup'!$K$7&amp;'Funnel setup'!$K$4,'Funnel Lookup'!I185="*",'Funnel Lookup'!I185="*"),#N/A,IF(AND($C185='Funnel setup'!$K$3&amp;'Funnel setup'!$K$6&amp;'Funnel setup'!$K$7&amp;'Funnel setup'!$K$4,'Funnel Lookup'!I185&gt;29,'Funnel Lookup'!I185&lt;&gt;"-"),'Funnel Lookup'!Q185,#N/A))</f>
        <v>#N/A</v>
      </c>
    </row>
    <row r="186" spans="1:22" x14ac:dyDescent="0.2">
      <c r="A186">
        <v>184</v>
      </c>
      <c r="B186" t="e">
        <f t="shared" ca="1" si="42"/>
        <v>#N/A</v>
      </c>
      <c r="C186" t="e">
        <f t="shared" ca="1" si="42"/>
        <v>#N/A</v>
      </c>
      <c r="D186" t="e">
        <f t="shared" ca="1" si="42"/>
        <v>#N/A</v>
      </c>
      <c r="E186" t="e">
        <f t="shared" ca="1" si="42"/>
        <v>#N/A</v>
      </c>
      <c r="F186" t="e">
        <f t="shared" ca="1" si="42"/>
        <v>#N/A</v>
      </c>
      <c r="G186" t="e">
        <f t="shared" ca="1" si="42"/>
        <v>#N/A</v>
      </c>
      <c r="H186" t="e">
        <f t="shared" ca="1" si="42"/>
        <v>#N/A</v>
      </c>
      <c r="I186" t="e">
        <f t="shared" ca="1" si="42"/>
        <v>#N/A</v>
      </c>
      <c r="J186" t="e">
        <f t="shared" ca="1" si="42"/>
        <v>#N/A</v>
      </c>
      <c r="K186" t="e">
        <f t="shared" ca="1" si="42"/>
        <v>#N/A</v>
      </c>
      <c r="L186" t="e">
        <f t="shared" ca="1" si="43"/>
        <v>#N/A</v>
      </c>
      <c r="M186" t="e">
        <f t="shared" ca="1" si="43"/>
        <v>#N/A</v>
      </c>
      <c r="N186" t="e">
        <f t="shared" ca="1" si="43"/>
        <v>#N/A</v>
      </c>
      <c r="O186" t="e">
        <f t="shared" ca="1" si="43"/>
        <v>#N/A</v>
      </c>
      <c r="P186" t="e">
        <f t="shared" ca="1" si="43"/>
        <v>#N/A</v>
      </c>
      <c r="Q186" t="e">
        <f t="shared" ca="1" si="43"/>
        <v>#N/A</v>
      </c>
      <c r="R186" t="e">
        <f t="shared" ca="1" si="43"/>
        <v>#N/A</v>
      </c>
      <c r="S186" t="e">
        <f t="shared" ca="1" si="30"/>
        <v>#N/A</v>
      </c>
      <c r="T186" t="e">
        <f t="shared" ca="1" si="31"/>
        <v>#N/A</v>
      </c>
      <c r="U186" t="e">
        <f ca="1">IF(AND($C186='Funnel setup'!$K$3&amp;'Funnel setup'!$K$6&amp;'Funnel setup'!$K$7&amp;'Funnel setup'!$K$4,'Funnel Lookup'!I186="*",'Funnel Lookup'!I186="*"),#N/A,IF(AND($C186='Funnel setup'!$K$3&amp;'Funnel setup'!$K$6&amp;'Funnel setup'!$K$7&amp;'Funnel setup'!$K$4,'Funnel Lookup'!I186&gt;29,'Funnel Lookup'!I186&lt;&gt;"-"),'Funnel Lookup'!I186,#N/A))</f>
        <v>#N/A</v>
      </c>
      <c r="V186" t="e">
        <f ca="1">IF(AND($C186='Funnel setup'!$K$3&amp;'Funnel setup'!$K$6&amp;'Funnel setup'!$K$7&amp;'Funnel setup'!$K$4,'Funnel Lookup'!I186="*",'Funnel Lookup'!I186="*"),#N/A,IF(AND($C186='Funnel setup'!$K$3&amp;'Funnel setup'!$K$6&amp;'Funnel setup'!$K$7&amp;'Funnel setup'!$K$4,'Funnel Lookup'!I186&gt;29,'Funnel Lookup'!I186&lt;&gt;"-"),'Funnel Lookup'!Q186,#N/A))</f>
        <v>#N/A</v>
      </c>
    </row>
    <row r="187" spans="1:22" x14ac:dyDescent="0.2">
      <c r="A187">
        <v>185</v>
      </c>
      <c r="B187" t="e">
        <f t="shared" ca="1" si="42"/>
        <v>#N/A</v>
      </c>
      <c r="C187" t="e">
        <f t="shared" ca="1" si="42"/>
        <v>#N/A</v>
      </c>
      <c r="D187" t="e">
        <f t="shared" ca="1" si="42"/>
        <v>#N/A</v>
      </c>
      <c r="E187" t="e">
        <f t="shared" ca="1" si="42"/>
        <v>#N/A</v>
      </c>
      <c r="F187" t="e">
        <f t="shared" ca="1" si="42"/>
        <v>#N/A</v>
      </c>
      <c r="G187" t="e">
        <f t="shared" ca="1" si="42"/>
        <v>#N/A</v>
      </c>
      <c r="H187" t="e">
        <f t="shared" ca="1" si="42"/>
        <v>#N/A</v>
      </c>
      <c r="I187" t="e">
        <f t="shared" ca="1" si="42"/>
        <v>#N/A</v>
      </c>
      <c r="J187" t="e">
        <f t="shared" ca="1" si="42"/>
        <v>#N/A</v>
      </c>
      <c r="K187" t="e">
        <f t="shared" ca="1" si="42"/>
        <v>#N/A</v>
      </c>
      <c r="L187" t="e">
        <f t="shared" ca="1" si="43"/>
        <v>#N/A</v>
      </c>
      <c r="M187" t="e">
        <f t="shared" ca="1" si="43"/>
        <v>#N/A</v>
      </c>
      <c r="N187" t="e">
        <f t="shared" ca="1" si="43"/>
        <v>#N/A</v>
      </c>
      <c r="O187" t="e">
        <f t="shared" ca="1" si="43"/>
        <v>#N/A</v>
      </c>
      <c r="P187" t="e">
        <f t="shared" ca="1" si="43"/>
        <v>#N/A</v>
      </c>
      <c r="Q187" t="e">
        <f t="shared" ca="1" si="43"/>
        <v>#N/A</v>
      </c>
      <c r="R187" t="e">
        <f t="shared" ca="1" si="43"/>
        <v>#N/A</v>
      </c>
      <c r="S187" t="e">
        <f t="shared" ca="1" si="30"/>
        <v>#N/A</v>
      </c>
      <c r="T187" t="e">
        <f t="shared" ca="1" si="31"/>
        <v>#N/A</v>
      </c>
      <c r="U187" t="e">
        <f ca="1">IF(AND($C187='Funnel setup'!$K$3&amp;'Funnel setup'!$K$6&amp;'Funnel setup'!$K$7&amp;'Funnel setup'!$K$4,'Funnel Lookup'!I187="*",'Funnel Lookup'!I187="*"),#N/A,IF(AND($C187='Funnel setup'!$K$3&amp;'Funnel setup'!$K$6&amp;'Funnel setup'!$K$7&amp;'Funnel setup'!$K$4,'Funnel Lookup'!I187&gt;29,'Funnel Lookup'!I187&lt;&gt;"-"),'Funnel Lookup'!I187,#N/A))</f>
        <v>#N/A</v>
      </c>
      <c r="V187" t="e">
        <f ca="1">IF(AND($C187='Funnel setup'!$K$3&amp;'Funnel setup'!$K$6&amp;'Funnel setup'!$K$7&amp;'Funnel setup'!$K$4,'Funnel Lookup'!I187="*",'Funnel Lookup'!I187="*"),#N/A,IF(AND($C187='Funnel setup'!$K$3&amp;'Funnel setup'!$K$6&amp;'Funnel setup'!$K$7&amp;'Funnel setup'!$K$4,'Funnel Lookup'!I187&gt;29,'Funnel Lookup'!I187&lt;&gt;"-"),'Funnel Lookup'!Q187,#N/A))</f>
        <v>#N/A</v>
      </c>
    </row>
    <row r="188" spans="1:22" x14ac:dyDescent="0.2">
      <c r="A188">
        <v>186</v>
      </c>
      <c r="B188" t="e">
        <f t="shared" ca="1" si="42"/>
        <v>#N/A</v>
      </c>
      <c r="C188" t="e">
        <f t="shared" ca="1" si="42"/>
        <v>#N/A</v>
      </c>
      <c r="D188" t="e">
        <f t="shared" ca="1" si="42"/>
        <v>#N/A</v>
      </c>
      <c r="E188" t="e">
        <f t="shared" ca="1" si="42"/>
        <v>#N/A</v>
      </c>
      <c r="F188" t="e">
        <f t="shared" ca="1" si="42"/>
        <v>#N/A</v>
      </c>
      <c r="G188" t="e">
        <f t="shared" ca="1" si="42"/>
        <v>#N/A</v>
      </c>
      <c r="H188" t="e">
        <f t="shared" ca="1" si="42"/>
        <v>#N/A</v>
      </c>
      <c r="I188" t="e">
        <f t="shared" ca="1" si="42"/>
        <v>#N/A</v>
      </c>
      <c r="J188" t="e">
        <f t="shared" ca="1" si="42"/>
        <v>#N/A</v>
      </c>
      <c r="K188" t="e">
        <f t="shared" ca="1" si="42"/>
        <v>#N/A</v>
      </c>
      <c r="L188" t="e">
        <f t="shared" ca="1" si="43"/>
        <v>#N/A</v>
      </c>
      <c r="M188" t="e">
        <f t="shared" ca="1" si="43"/>
        <v>#N/A</v>
      </c>
      <c r="N188" t="e">
        <f t="shared" ca="1" si="43"/>
        <v>#N/A</v>
      </c>
      <c r="O188" t="e">
        <f t="shared" ca="1" si="43"/>
        <v>#N/A</v>
      </c>
      <c r="P188" t="e">
        <f t="shared" ca="1" si="43"/>
        <v>#N/A</v>
      </c>
      <c r="Q188" t="e">
        <f t="shared" ca="1" si="43"/>
        <v>#N/A</v>
      </c>
      <c r="R188" t="e">
        <f t="shared" ca="1" si="43"/>
        <v>#N/A</v>
      </c>
      <c r="S188" t="e">
        <f t="shared" ca="1" si="30"/>
        <v>#N/A</v>
      </c>
      <c r="T188" t="e">
        <f t="shared" ca="1" si="31"/>
        <v>#N/A</v>
      </c>
      <c r="U188" t="e">
        <f ca="1">IF(AND($C188='Funnel setup'!$K$3&amp;'Funnel setup'!$K$6&amp;'Funnel setup'!$K$7&amp;'Funnel setup'!$K$4,'Funnel Lookup'!I188="*",'Funnel Lookup'!I188="*"),#N/A,IF(AND($C188='Funnel setup'!$K$3&amp;'Funnel setup'!$K$6&amp;'Funnel setup'!$K$7&amp;'Funnel setup'!$K$4,'Funnel Lookup'!I188&gt;29,'Funnel Lookup'!I188&lt;&gt;"-"),'Funnel Lookup'!I188,#N/A))</f>
        <v>#N/A</v>
      </c>
      <c r="V188" t="e">
        <f ca="1">IF(AND($C188='Funnel setup'!$K$3&amp;'Funnel setup'!$K$6&amp;'Funnel setup'!$K$7&amp;'Funnel setup'!$K$4,'Funnel Lookup'!I188="*",'Funnel Lookup'!I188="*"),#N/A,IF(AND($C188='Funnel setup'!$K$3&amp;'Funnel setup'!$K$6&amp;'Funnel setup'!$K$7&amp;'Funnel setup'!$K$4,'Funnel Lookup'!I188&gt;29,'Funnel Lookup'!I188&lt;&gt;"-"),'Funnel Lookup'!Q188,#N/A))</f>
        <v>#N/A</v>
      </c>
    </row>
    <row r="189" spans="1:22" x14ac:dyDescent="0.2">
      <c r="A189">
        <v>187</v>
      </c>
      <c r="B189" t="e">
        <f t="shared" ca="1" si="42"/>
        <v>#N/A</v>
      </c>
      <c r="C189" t="e">
        <f t="shared" ca="1" si="42"/>
        <v>#N/A</v>
      </c>
      <c r="D189" t="e">
        <f t="shared" ca="1" si="42"/>
        <v>#N/A</v>
      </c>
      <c r="E189" t="e">
        <f t="shared" ca="1" si="42"/>
        <v>#N/A</v>
      </c>
      <c r="F189" t="e">
        <f t="shared" ca="1" si="42"/>
        <v>#N/A</v>
      </c>
      <c r="G189" t="e">
        <f t="shared" ca="1" si="42"/>
        <v>#N/A</v>
      </c>
      <c r="H189" t="e">
        <f t="shared" ca="1" si="42"/>
        <v>#N/A</v>
      </c>
      <c r="I189" t="e">
        <f t="shared" ca="1" si="42"/>
        <v>#N/A</v>
      </c>
      <c r="J189" t="e">
        <f t="shared" ca="1" si="42"/>
        <v>#N/A</v>
      </c>
      <c r="K189" t="e">
        <f t="shared" ca="1" si="42"/>
        <v>#N/A</v>
      </c>
      <c r="L189" t="e">
        <f t="shared" ca="1" si="43"/>
        <v>#N/A</v>
      </c>
      <c r="M189" t="e">
        <f t="shared" ca="1" si="43"/>
        <v>#N/A</v>
      </c>
      <c r="N189" t="e">
        <f t="shared" ca="1" si="43"/>
        <v>#N/A</v>
      </c>
      <c r="O189" t="e">
        <f t="shared" ca="1" si="43"/>
        <v>#N/A</v>
      </c>
      <c r="P189" t="e">
        <f t="shared" ca="1" si="43"/>
        <v>#N/A</v>
      </c>
      <c r="Q189" t="e">
        <f t="shared" ca="1" si="43"/>
        <v>#N/A</v>
      </c>
      <c r="R189" t="e">
        <f t="shared" ca="1" si="43"/>
        <v>#N/A</v>
      </c>
      <c r="S189" t="e">
        <f t="shared" ca="1" si="30"/>
        <v>#N/A</v>
      </c>
      <c r="T189" t="e">
        <f t="shared" ca="1" si="31"/>
        <v>#N/A</v>
      </c>
      <c r="U189" t="e">
        <f ca="1">IF(AND($C189='Funnel setup'!$K$3&amp;'Funnel setup'!$K$6&amp;'Funnel setup'!$K$7&amp;'Funnel setup'!$K$4,'Funnel Lookup'!I189="*",'Funnel Lookup'!I189="*"),#N/A,IF(AND($C189='Funnel setup'!$K$3&amp;'Funnel setup'!$K$6&amp;'Funnel setup'!$K$7&amp;'Funnel setup'!$K$4,'Funnel Lookup'!I189&gt;29,'Funnel Lookup'!I189&lt;&gt;"-"),'Funnel Lookup'!I189,#N/A))</f>
        <v>#N/A</v>
      </c>
      <c r="V189" t="e">
        <f ca="1">IF(AND($C189='Funnel setup'!$K$3&amp;'Funnel setup'!$K$6&amp;'Funnel setup'!$K$7&amp;'Funnel setup'!$K$4,'Funnel Lookup'!I189="*",'Funnel Lookup'!I189="*"),#N/A,IF(AND($C189='Funnel setup'!$K$3&amp;'Funnel setup'!$K$6&amp;'Funnel setup'!$K$7&amp;'Funnel setup'!$K$4,'Funnel Lookup'!I189&gt;29,'Funnel Lookup'!I189&lt;&gt;"-"),'Funnel Lookup'!Q189,#N/A))</f>
        <v>#N/A</v>
      </c>
    </row>
    <row r="190" spans="1:22" x14ac:dyDescent="0.2">
      <c r="A190">
        <v>188</v>
      </c>
      <c r="B190" t="e">
        <f t="shared" ca="1" si="42"/>
        <v>#N/A</v>
      </c>
      <c r="C190" t="e">
        <f t="shared" ca="1" si="42"/>
        <v>#N/A</v>
      </c>
      <c r="D190" t="e">
        <f t="shared" ca="1" si="42"/>
        <v>#N/A</v>
      </c>
      <c r="E190" t="e">
        <f t="shared" ca="1" si="42"/>
        <v>#N/A</v>
      </c>
      <c r="F190" t="e">
        <f t="shared" ca="1" si="42"/>
        <v>#N/A</v>
      </c>
      <c r="G190" t="e">
        <f t="shared" ca="1" si="42"/>
        <v>#N/A</v>
      </c>
      <c r="H190" t="e">
        <f t="shared" ca="1" si="42"/>
        <v>#N/A</v>
      </c>
      <c r="I190" t="e">
        <f t="shared" ca="1" si="42"/>
        <v>#N/A</v>
      </c>
      <c r="J190" t="e">
        <f t="shared" ca="1" si="42"/>
        <v>#N/A</v>
      </c>
      <c r="K190" t="e">
        <f t="shared" ca="1" si="42"/>
        <v>#N/A</v>
      </c>
      <c r="L190" t="e">
        <f t="shared" ca="1" si="43"/>
        <v>#N/A</v>
      </c>
      <c r="M190" t="e">
        <f t="shared" ca="1" si="43"/>
        <v>#N/A</v>
      </c>
      <c r="N190" t="e">
        <f t="shared" ca="1" si="43"/>
        <v>#N/A</v>
      </c>
      <c r="O190" t="e">
        <f t="shared" ca="1" si="43"/>
        <v>#N/A</v>
      </c>
      <c r="P190" t="e">
        <f t="shared" ca="1" si="43"/>
        <v>#N/A</v>
      </c>
      <c r="Q190" t="e">
        <f t="shared" ca="1" si="43"/>
        <v>#N/A</v>
      </c>
      <c r="R190" t="e">
        <f t="shared" ca="1" si="43"/>
        <v>#N/A</v>
      </c>
      <c r="S190" t="e">
        <f t="shared" ca="1" si="30"/>
        <v>#N/A</v>
      </c>
      <c r="T190" t="e">
        <f t="shared" ca="1" si="31"/>
        <v>#N/A</v>
      </c>
      <c r="U190" t="e">
        <f ca="1">IF(AND($C190='Funnel setup'!$K$3&amp;'Funnel setup'!$K$6&amp;'Funnel setup'!$K$7&amp;'Funnel setup'!$K$4,'Funnel Lookup'!I190="*",'Funnel Lookup'!I190="*"),#N/A,IF(AND($C190='Funnel setup'!$K$3&amp;'Funnel setup'!$K$6&amp;'Funnel setup'!$K$7&amp;'Funnel setup'!$K$4,'Funnel Lookup'!I190&gt;29,'Funnel Lookup'!I190&lt;&gt;"-"),'Funnel Lookup'!I190,#N/A))</f>
        <v>#N/A</v>
      </c>
      <c r="V190" t="e">
        <f ca="1">IF(AND($C190='Funnel setup'!$K$3&amp;'Funnel setup'!$K$6&amp;'Funnel setup'!$K$7&amp;'Funnel setup'!$K$4,'Funnel Lookup'!I190="*",'Funnel Lookup'!I190="*"),#N/A,IF(AND($C190='Funnel setup'!$K$3&amp;'Funnel setup'!$K$6&amp;'Funnel setup'!$K$7&amp;'Funnel setup'!$K$4,'Funnel Lookup'!I190&gt;29,'Funnel Lookup'!I190&lt;&gt;"-"),'Funnel Lookup'!Q190,#N/A))</f>
        <v>#N/A</v>
      </c>
    </row>
    <row r="191" spans="1:22" x14ac:dyDescent="0.2">
      <c r="A191">
        <v>189</v>
      </c>
      <c r="B191" t="e">
        <f t="shared" ca="1" si="42"/>
        <v>#N/A</v>
      </c>
      <c r="C191" t="e">
        <f t="shared" ca="1" si="42"/>
        <v>#N/A</v>
      </c>
      <c r="D191" t="e">
        <f t="shared" ca="1" si="42"/>
        <v>#N/A</v>
      </c>
      <c r="E191" t="e">
        <f t="shared" ca="1" si="42"/>
        <v>#N/A</v>
      </c>
      <c r="F191" t="e">
        <f t="shared" ca="1" si="42"/>
        <v>#N/A</v>
      </c>
      <c r="G191" t="e">
        <f t="shared" ca="1" si="42"/>
        <v>#N/A</v>
      </c>
      <c r="H191" t="e">
        <f t="shared" ca="1" si="42"/>
        <v>#N/A</v>
      </c>
      <c r="I191" t="e">
        <f t="shared" ca="1" si="42"/>
        <v>#N/A</v>
      </c>
      <c r="J191" t="e">
        <f t="shared" ca="1" si="42"/>
        <v>#N/A</v>
      </c>
      <c r="K191" t="e">
        <f t="shared" ca="1" si="42"/>
        <v>#N/A</v>
      </c>
      <c r="L191" t="e">
        <f t="shared" ca="1" si="43"/>
        <v>#N/A</v>
      </c>
      <c r="M191" t="e">
        <f t="shared" ca="1" si="43"/>
        <v>#N/A</v>
      </c>
      <c r="N191" t="e">
        <f t="shared" ca="1" si="43"/>
        <v>#N/A</v>
      </c>
      <c r="O191" t="e">
        <f t="shared" ca="1" si="43"/>
        <v>#N/A</v>
      </c>
      <c r="P191" t="e">
        <f t="shared" ca="1" si="43"/>
        <v>#N/A</v>
      </c>
      <c r="Q191" t="e">
        <f t="shared" ca="1" si="43"/>
        <v>#N/A</v>
      </c>
      <c r="R191" t="e">
        <f t="shared" ca="1" si="43"/>
        <v>#N/A</v>
      </c>
      <c r="S191" t="e">
        <f t="shared" ca="1" si="30"/>
        <v>#N/A</v>
      </c>
      <c r="T191" t="e">
        <f t="shared" ca="1" si="31"/>
        <v>#N/A</v>
      </c>
      <c r="U191" t="e">
        <f ca="1">IF(AND($C191='Funnel setup'!$K$3&amp;'Funnel setup'!$K$6&amp;'Funnel setup'!$K$7&amp;'Funnel setup'!$K$4,'Funnel Lookup'!I191="*",'Funnel Lookup'!I191="*"),#N/A,IF(AND($C191='Funnel setup'!$K$3&amp;'Funnel setup'!$K$6&amp;'Funnel setup'!$K$7&amp;'Funnel setup'!$K$4,'Funnel Lookup'!I191&gt;29,'Funnel Lookup'!I191&lt;&gt;"-"),'Funnel Lookup'!I191,#N/A))</f>
        <v>#N/A</v>
      </c>
      <c r="V191" t="e">
        <f ca="1">IF(AND($C191='Funnel setup'!$K$3&amp;'Funnel setup'!$K$6&amp;'Funnel setup'!$K$7&amp;'Funnel setup'!$K$4,'Funnel Lookup'!I191="*",'Funnel Lookup'!I191="*"),#N/A,IF(AND($C191='Funnel setup'!$K$3&amp;'Funnel setup'!$K$6&amp;'Funnel setup'!$K$7&amp;'Funnel setup'!$K$4,'Funnel Lookup'!I191&gt;29,'Funnel Lookup'!I191&lt;&gt;"-"),'Funnel Lookup'!Q191,#N/A))</f>
        <v>#N/A</v>
      </c>
    </row>
    <row r="192" spans="1:22" x14ac:dyDescent="0.2">
      <c r="A192">
        <v>190</v>
      </c>
      <c r="B192" t="e">
        <f t="shared" ca="1" si="42"/>
        <v>#N/A</v>
      </c>
      <c r="C192" t="e">
        <f t="shared" ca="1" si="42"/>
        <v>#N/A</v>
      </c>
      <c r="D192" t="e">
        <f t="shared" ca="1" si="42"/>
        <v>#N/A</v>
      </c>
      <c r="E192" t="e">
        <f t="shared" ca="1" si="42"/>
        <v>#N/A</v>
      </c>
      <c r="F192" t="e">
        <f t="shared" ca="1" si="42"/>
        <v>#N/A</v>
      </c>
      <c r="G192" t="e">
        <f t="shared" ca="1" si="42"/>
        <v>#N/A</v>
      </c>
      <c r="H192" t="e">
        <f t="shared" ca="1" si="42"/>
        <v>#N/A</v>
      </c>
      <c r="I192" t="e">
        <f t="shared" ca="1" si="42"/>
        <v>#N/A</v>
      </c>
      <c r="J192" t="e">
        <f t="shared" ca="1" si="42"/>
        <v>#N/A</v>
      </c>
      <c r="K192" t="e">
        <f t="shared" ca="1" si="42"/>
        <v>#N/A</v>
      </c>
      <c r="L192" t="e">
        <f t="shared" ca="1" si="43"/>
        <v>#N/A</v>
      </c>
      <c r="M192" t="e">
        <f t="shared" ca="1" si="43"/>
        <v>#N/A</v>
      </c>
      <c r="N192" t="e">
        <f t="shared" ca="1" si="43"/>
        <v>#N/A</v>
      </c>
      <c r="O192" t="e">
        <f t="shared" ca="1" si="43"/>
        <v>#N/A</v>
      </c>
      <c r="P192" t="e">
        <f t="shared" ca="1" si="43"/>
        <v>#N/A</v>
      </c>
      <c r="Q192" t="e">
        <f t="shared" ca="1" si="43"/>
        <v>#N/A</v>
      </c>
      <c r="R192" t="e">
        <f t="shared" ca="1" si="43"/>
        <v>#N/A</v>
      </c>
      <c r="S192" t="e">
        <f t="shared" ca="1" si="30"/>
        <v>#N/A</v>
      </c>
      <c r="T192" t="e">
        <f t="shared" ca="1" si="31"/>
        <v>#N/A</v>
      </c>
      <c r="U192" t="e">
        <f ca="1">IF(AND($C192='Funnel setup'!$K$3&amp;'Funnel setup'!$K$6&amp;'Funnel setup'!$K$7&amp;'Funnel setup'!$K$4,'Funnel Lookup'!I192="*",'Funnel Lookup'!I192="*"),#N/A,IF(AND($C192='Funnel setup'!$K$3&amp;'Funnel setup'!$K$6&amp;'Funnel setup'!$K$7&amp;'Funnel setup'!$K$4,'Funnel Lookup'!I192&gt;29,'Funnel Lookup'!I192&lt;&gt;"-"),'Funnel Lookup'!I192,#N/A))</f>
        <v>#N/A</v>
      </c>
      <c r="V192" t="e">
        <f ca="1">IF(AND($C192='Funnel setup'!$K$3&amp;'Funnel setup'!$K$6&amp;'Funnel setup'!$K$7&amp;'Funnel setup'!$K$4,'Funnel Lookup'!I192="*",'Funnel Lookup'!I192="*"),#N/A,IF(AND($C192='Funnel setup'!$K$3&amp;'Funnel setup'!$K$6&amp;'Funnel setup'!$K$7&amp;'Funnel setup'!$K$4,'Funnel Lookup'!I192&gt;29,'Funnel Lookup'!I192&lt;&gt;"-"),'Funnel Lookup'!Q192,#N/A))</f>
        <v>#N/A</v>
      </c>
    </row>
    <row r="193" spans="1:22" x14ac:dyDescent="0.2">
      <c r="A193">
        <v>191</v>
      </c>
      <c r="B193" t="e">
        <f t="shared" ref="B193:K202" ca="1" si="44">VLOOKUP($A193,Funnel_Data,B$1,FALSE)</f>
        <v>#N/A</v>
      </c>
      <c r="C193" t="e">
        <f t="shared" ca="1" si="44"/>
        <v>#N/A</v>
      </c>
      <c r="D193" t="e">
        <f t="shared" ca="1" si="44"/>
        <v>#N/A</v>
      </c>
      <c r="E193" t="e">
        <f t="shared" ca="1" si="44"/>
        <v>#N/A</v>
      </c>
      <c r="F193" t="e">
        <f t="shared" ca="1" si="44"/>
        <v>#N/A</v>
      </c>
      <c r="G193" t="e">
        <f t="shared" ca="1" si="44"/>
        <v>#N/A</v>
      </c>
      <c r="H193" t="e">
        <f t="shared" ca="1" si="44"/>
        <v>#N/A</v>
      </c>
      <c r="I193" t="e">
        <f t="shared" ca="1" si="44"/>
        <v>#N/A</v>
      </c>
      <c r="J193" t="e">
        <f t="shared" ca="1" si="44"/>
        <v>#N/A</v>
      </c>
      <c r="K193" t="e">
        <f t="shared" ca="1" si="44"/>
        <v>#N/A</v>
      </c>
      <c r="L193" t="e">
        <f t="shared" ref="L193:R202" ca="1" si="45">VLOOKUP($A193,Funnel_Data,L$1,FALSE)</f>
        <v>#N/A</v>
      </c>
      <c r="M193" t="e">
        <f t="shared" ca="1" si="45"/>
        <v>#N/A</v>
      </c>
      <c r="N193" t="e">
        <f t="shared" ca="1" si="45"/>
        <v>#N/A</v>
      </c>
      <c r="O193" t="e">
        <f t="shared" ca="1" si="45"/>
        <v>#N/A</v>
      </c>
      <c r="P193" t="e">
        <f t="shared" ca="1" si="45"/>
        <v>#N/A</v>
      </c>
      <c r="Q193" t="e">
        <f t="shared" ca="1" si="45"/>
        <v>#N/A</v>
      </c>
      <c r="R193" t="e">
        <f t="shared" ca="1" si="45"/>
        <v>#N/A</v>
      </c>
      <c r="S193" t="e">
        <f t="shared" ca="1" si="30"/>
        <v>#N/A</v>
      </c>
      <c r="T193" t="e">
        <f t="shared" ca="1" si="31"/>
        <v>#N/A</v>
      </c>
      <c r="U193" t="e">
        <f ca="1">IF(AND($C193='Funnel setup'!$K$3&amp;'Funnel setup'!$K$6&amp;'Funnel setup'!$K$7&amp;'Funnel setup'!$K$4,'Funnel Lookup'!I193="*",'Funnel Lookup'!I193="*"),#N/A,IF(AND($C193='Funnel setup'!$K$3&amp;'Funnel setup'!$K$6&amp;'Funnel setup'!$K$7&amp;'Funnel setup'!$K$4,'Funnel Lookup'!I193&gt;29,'Funnel Lookup'!I193&lt;&gt;"-"),'Funnel Lookup'!I193,#N/A))</f>
        <v>#N/A</v>
      </c>
      <c r="V193" t="e">
        <f ca="1">IF(AND($C193='Funnel setup'!$K$3&amp;'Funnel setup'!$K$6&amp;'Funnel setup'!$K$7&amp;'Funnel setup'!$K$4,'Funnel Lookup'!I193="*",'Funnel Lookup'!I193="*"),#N/A,IF(AND($C193='Funnel setup'!$K$3&amp;'Funnel setup'!$K$6&amp;'Funnel setup'!$K$7&amp;'Funnel setup'!$K$4,'Funnel Lookup'!I193&gt;29,'Funnel Lookup'!I193&lt;&gt;"-"),'Funnel Lookup'!Q193,#N/A))</f>
        <v>#N/A</v>
      </c>
    </row>
    <row r="194" spans="1:22" x14ac:dyDescent="0.2">
      <c r="A194">
        <v>192</v>
      </c>
      <c r="B194" t="e">
        <f t="shared" ca="1" si="44"/>
        <v>#N/A</v>
      </c>
      <c r="C194" t="e">
        <f t="shared" ca="1" si="44"/>
        <v>#N/A</v>
      </c>
      <c r="D194" t="e">
        <f t="shared" ca="1" si="44"/>
        <v>#N/A</v>
      </c>
      <c r="E194" t="e">
        <f t="shared" ca="1" si="44"/>
        <v>#N/A</v>
      </c>
      <c r="F194" t="e">
        <f t="shared" ca="1" si="44"/>
        <v>#N/A</v>
      </c>
      <c r="G194" t="e">
        <f t="shared" ca="1" si="44"/>
        <v>#N/A</v>
      </c>
      <c r="H194" t="e">
        <f t="shared" ca="1" si="44"/>
        <v>#N/A</v>
      </c>
      <c r="I194" t="e">
        <f t="shared" ca="1" si="44"/>
        <v>#N/A</v>
      </c>
      <c r="J194" t="e">
        <f t="shared" ca="1" si="44"/>
        <v>#N/A</v>
      </c>
      <c r="K194" t="e">
        <f t="shared" ca="1" si="44"/>
        <v>#N/A</v>
      </c>
      <c r="L194" t="e">
        <f t="shared" ca="1" si="45"/>
        <v>#N/A</v>
      </c>
      <c r="M194" t="e">
        <f t="shared" ca="1" si="45"/>
        <v>#N/A</v>
      </c>
      <c r="N194" t="e">
        <f t="shared" ca="1" si="45"/>
        <v>#N/A</v>
      </c>
      <c r="O194" t="e">
        <f t="shared" ca="1" si="45"/>
        <v>#N/A</v>
      </c>
      <c r="P194" t="e">
        <f t="shared" ca="1" si="45"/>
        <v>#N/A</v>
      </c>
      <c r="Q194" t="e">
        <f t="shared" ca="1" si="45"/>
        <v>#N/A</v>
      </c>
      <c r="R194" t="e">
        <f t="shared" ca="1" si="45"/>
        <v>#N/A</v>
      </c>
      <c r="S194" t="e">
        <f t="shared" ca="1" si="30"/>
        <v>#N/A</v>
      </c>
      <c r="T194" t="e">
        <f t="shared" ca="1" si="31"/>
        <v>#N/A</v>
      </c>
      <c r="U194" t="e">
        <f ca="1">IF(AND($C194='Funnel setup'!$K$3&amp;'Funnel setup'!$K$6&amp;'Funnel setup'!$K$7&amp;'Funnel setup'!$K$4,'Funnel Lookup'!I194="*",'Funnel Lookup'!I194="*"),#N/A,IF(AND($C194='Funnel setup'!$K$3&amp;'Funnel setup'!$K$6&amp;'Funnel setup'!$K$7&amp;'Funnel setup'!$K$4,'Funnel Lookup'!I194&gt;29,'Funnel Lookup'!I194&lt;&gt;"-"),'Funnel Lookup'!I194,#N/A))</f>
        <v>#N/A</v>
      </c>
      <c r="V194" t="e">
        <f ca="1">IF(AND($C194='Funnel setup'!$K$3&amp;'Funnel setup'!$K$6&amp;'Funnel setup'!$K$7&amp;'Funnel setup'!$K$4,'Funnel Lookup'!I194="*",'Funnel Lookup'!I194="*"),#N/A,IF(AND($C194='Funnel setup'!$K$3&amp;'Funnel setup'!$K$6&amp;'Funnel setup'!$K$7&amp;'Funnel setup'!$K$4,'Funnel Lookup'!I194&gt;29,'Funnel Lookup'!I194&lt;&gt;"-"),'Funnel Lookup'!Q194,#N/A))</f>
        <v>#N/A</v>
      </c>
    </row>
    <row r="195" spans="1:22" x14ac:dyDescent="0.2">
      <c r="A195">
        <v>193</v>
      </c>
      <c r="B195" t="e">
        <f t="shared" ca="1" si="44"/>
        <v>#N/A</v>
      </c>
      <c r="C195" t="e">
        <f t="shared" ca="1" si="44"/>
        <v>#N/A</v>
      </c>
      <c r="D195" t="e">
        <f t="shared" ca="1" si="44"/>
        <v>#N/A</v>
      </c>
      <c r="E195" t="e">
        <f t="shared" ca="1" si="44"/>
        <v>#N/A</v>
      </c>
      <c r="F195" t="e">
        <f t="shared" ca="1" si="44"/>
        <v>#N/A</v>
      </c>
      <c r="G195" t="e">
        <f t="shared" ca="1" si="44"/>
        <v>#N/A</v>
      </c>
      <c r="H195" t="e">
        <f t="shared" ca="1" si="44"/>
        <v>#N/A</v>
      </c>
      <c r="I195" t="e">
        <f t="shared" ca="1" si="44"/>
        <v>#N/A</v>
      </c>
      <c r="J195" t="e">
        <f t="shared" ca="1" si="44"/>
        <v>#N/A</v>
      </c>
      <c r="K195" t="e">
        <f t="shared" ca="1" si="44"/>
        <v>#N/A</v>
      </c>
      <c r="L195" t="e">
        <f t="shared" ca="1" si="45"/>
        <v>#N/A</v>
      </c>
      <c r="M195" t="e">
        <f t="shared" ca="1" si="45"/>
        <v>#N/A</v>
      </c>
      <c r="N195" t="e">
        <f t="shared" ca="1" si="45"/>
        <v>#N/A</v>
      </c>
      <c r="O195" t="e">
        <f t="shared" ca="1" si="45"/>
        <v>#N/A</v>
      </c>
      <c r="P195" t="e">
        <f t="shared" ca="1" si="45"/>
        <v>#N/A</v>
      </c>
      <c r="Q195" t="e">
        <f t="shared" ca="1" si="45"/>
        <v>#N/A</v>
      </c>
      <c r="R195" t="e">
        <f t="shared" ca="1" si="45"/>
        <v>#N/A</v>
      </c>
      <c r="S195" t="e">
        <f t="shared" ref="S195:S258" ca="1" si="46">IF($Q195="*",#N/A,IF($Q195="-",#N/A,I195))</f>
        <v>#N/A</v>
      </c>
      <c r="T195" t="e">
        <f t="shared" ref="T195:T258" ca="1" si="47">IF($Q195="*",#N/A,IF($Q195="-",#N/A,Q195))</f>
        <v>#N/A</v>
      </c>
      <c r="U195" t="e">
        <f ca="1">IF(AND($C195='Funnel setup'!$K$3&amp;'Funnel setup'!$K$6&amp;'Funnel setup'!$K$7&amp;'Funnel setup'!$K$4,'Funnel Lookup'!I195="*",'Funnel Lookup'!I195="*"),#N/A,IF(AND($C195='Funnel setup'!$K$3&amp;'Funnel setup'!$K$6&amp;'Funnel setup'!$K$7&amp;'Funnel setup'!$K$4,'Funnel Lookup'!I195&gt;29,'Funnel Lookup'!I195&lt;&gt;"-"),'Funnel Lookup'!I195,#N/A))</f>
        <v>#N/A</v>
      </c>
      <c r="V195" t="e">
        <f ca="1">IF(AND($C195='Funnel setup'!$K$3&amp;'Funnel setup'!$K$6&amp;'Funnel setup'!$K$7&amp;'Funnel setup'!$K$4,'Funnel Lookup'!I195="*",'Funnel Lookup'!I195="*"),#N/A,IF(AND($C195='Funnel setup'!$K$3&amp;'Funnel setup'!$K$6&amp;'Funnel setup'!$K$7&amp;'Funnel setup'!$K$4,'Funnel Lookup'!I195&gt;29,'Funnel Lookup'!I195&lt;&gt;"-"),'Funnel Lookup'!Q195,#N/A))</f>
        <v>#N/A</v>
      </c>
    </row>
    <row r="196" spans="1:22" x14ac:dyDescent="0.2">
      <c r="A196">
        <v>194</v>
      </c>
      <c r="B196" t="e">
        <f t="shared" ca="1" si="44"/>
        <v>#N/A</v>
      </c>
      <c r="C196" t="e">
        <f t="shared" ca="1" si="44"/>
        <v>#N/A</v>
      </c>
      <c r="D196" t="e">
        <f t="shared" ca="1" si="44"/>
        <v>#N/A</v>
      </c>
      <c r="E196" t="e">
        <f t="shared" ca="1" si="44"/>
        <v>#N/A</v>
      </c>
      <c r="F196" t="e">
        <f t="shared" ca="1" si="44"/>
        <v>#N/A</v>
      </c>
      <c r="G196" t="e">
        <f t="shared" ca="1" si="44"/>
        <v>#N/A</v>
      </c>
      <c r="H196" t="e">
        <f t="shared" ca="1" si="44"/>
        <v>#N/A</v>
      </c>
      <c r="I196" t="e">
        <f t="shared" ca="1" si="44"/>
        <v>#N/A</v>
      </c>
      <c r="J196" t="e">
        <f t="shared" ca="1" si="44"/>
        <v>#N/A</v>
      </c>
      <c r="K196" t="e">
        <f t="shared" ca="1" si="44"/>
        <v>#N/A</v>
      </c>
      <c r="L196" t="e">
        <f t="shared" ca="1" si="45"/>
        <v>#N/A</v>
      </c>
      <c r="M196" t="e">
        <f t="shared" ca="1" si="45"/>
        <v>#N/A</v>
      </c>
      <c r="N196" t="e">
        <f t="shared" ca="1" si="45"/>
        <v>#N/A</v>
      </c>
      <c r="O196" t="e">
        <f t="shared" ca="1" si="45"/>
        <v>#N/A</v>
      </c>
      <c r="P196" t="e">
        <f t="shared" ca="1" si="45"/>
        <v>#N/A</v>
      </c>
      <c r="Q196" t="e">
        <f t="shared" ca="1" si="45"/>
        <v>#N/A</v>
      </c>
      <c r="R196" t="e">
        <f t="shared" ca="1" si="45"/>
        <v>#N/A</v>
      </c>
      <c r="S196" t="e">
        <f t="shared" ca="1" si="46"/>
        <v>#N/A</v>
      </c>
      <c r="T196" t="e">
        <f t="shared" ca="1" si="47"/>
        <v>#N/A</v>
      </c>
      <c r="U196" t="e">
        <f ca="1">IF(AND($C196='Funnel setup'!$K$3&amp;'Funnel setup'!$K$6&amp;'Funnel setup'!$K$7&amp;'Funnel setup'!$K$4,'Funnel Lookup'!I196="*",'Funnel Lookup'!I196="*"),#N/A,IF(AND($C196='Funnel setup'!$K$3&amp;'Funnel setup'!$K$6&amp;'Funnel setup'!$K$7&amp;'Funnel setup'!$K$4,'Funnel Lookup'!I196&gt;29,'Funnel Lookup'!I196&lt;&gt;"-"),'Funnel Lookup'!I196,#N/A))</f>
        <v>#N/A</v>
      </c>
      <c r="V196" t="e">
        <f ca="1">IF(AND($C196='Funnel setup'!$K$3&amp;'Funnel setup'!$K$6&amp;'Funnel setup'!$K$7&amp;'Funnel setup'!$K$4,'Funnel Lookup'!I196="*",'Funnel Lookup'!I196="*"),#N/A,IF(AND($C196='Funnel setup'!$K$3&amp;'Funnel setup'!$K$6&amp;'Funnel setup'!$K$7&amp;'Funnel setup'!$K$4,'Funnel Lookup'!I196&gt;29,'Funnel Lookup'!I196&lt;&gt;"-"),'Funnel Lookup'!Q196,#N/A))</f>
        <v>#N/A</v>
      </c>
    </row>
    <row r="197" spans="1:22" x14ac:dyDescent="0.2">
      <c r="A197">
        <v>195</v>
      </c>
      <c r="B197" t="e">
        <f t="shared" ca="1" si="44"/>
        <v>#N/A</v>
      </c>
      <c r="C197" t="e">
        <f t="shared" ca="1" si="44"/>
        <v>#N/A</v>
      </c>
      <c r="D197" t="e">
        <f t="shared" ca="1" si="44"/>
        <v>#N/A</v>
      </c>
      <c r="E197" t="e">
        <f t="shared" ca="1" si="44"/>
        <v>#N/A</v>
      </c>
      <c r="F197" t="e">
        <f t="shared" ca="1" si="44"/>
        <v>#N/A</v>
      </c>
      <c r="G197" t="e">
        <f t="shared" ca="1" si="44"/>
        <v>#N/A</v>
      </c>
      <c r="H197" t="e">
        <f t="shared" ca="1" si="44"/>
        <v>#N/A</v>
      </c>
      <c r="I197" t="e">
        <f t="shared" ca="1" si="44"/>
        <v>#N/A</v>
      </c>
      <c r="J197" t="e">
        <f t="shared" ca="1" si="44"/>
        <v>#N/A</v>
      </c>
      <c r="K197" t="e">
        <f t="shared" ca="1" si="44"/>
        <v>#N/A</v>
      </c>
      <c r="L197" t="e">
        <f t="shared" ca="1" si="45"/>
        <v>#N/A</v>
      </c>
      <c r="M197" t="e">
        <f t="shared" ca="1" si="45"/>
        <v>#N/A</v>
      </c>
      <c r="N197" t="e">
        <f t="shared" ca="1" si="45"/>
        <v>#N/A</v>
      </c>
      <c r="O197" t="e">
        <f t="shared" ca="1" si="45"/>
        <v>#N/A</v>
      </c>
      <c r="P197" t="e">
        <f t="shared" ca="1" si="45"/>
        <v>#N/A</v>
      </c>
      <c r="Q197" t="e">
        <f t="shared" ca="1" si="45"/>
        <v>#N/A</v>
      </c>
      <c r="R197" t="e">
        <f t="shared" ca="1" si="45"/>
        <v>#N/A</v>
      </c>
      <c r="S197" t="e">
        <f t="shared" ca="1" si="46"/>
        <v>#N/A</v>
      </c>
      <c r="T197" t="e">
        <f t="shared" ca="1" si="47"/>
        <v>#N/A</v>
      </c>
      <c r="U197" t="e">
        <f ca="1">IF(AND($C197='Funnel setup'!$K$3&amp;'Funnel setup'!$K$6&amp;'Funnel setup'!$K$7&amp;'Funnel setup'!$K$4,'Funnel Lookup'!I197="*",'Funnel Lookup'!I197="*"),#N/A,IF(AND($C197='Funnel setup'!$K$3&amp;'Funnel setup'!$K$6&amp;'Funnel setup'!$K$7&amp;'Funnel setup'!$K$4,'Funnel Lookup'!I197&gt;29,'Funnel Lookup'!I197&lt;&gt;"-"),'Funnel Lookup'!I197,#N/A))</f>
        <v>#N/A</v>
      </c>
      <c r="V197" t="e">
        <f ca="1">IF(AND($C197='Funnel setup'!$K$3&amp;'Funnel setup'!$K$6&amp;'Funnel setup'!$K$7&amp;'Funnel setup'!$K$4,'Funnel Lookup'!I197="*",'Funnel Lookup'!I197="*"),#N/A,IF(AND($C197='Funnel setup'!$K$3&amp;'Funnel setup'!$K$6&amp;'Funnel setup'!$K$7&amp;'Funnel setup'!$K$4,'Funnel Lookup'!I197&gt;29,'Funnel Lookup'!I197&lt;&gt;"-"),'Funnel Lookup'!Q197,#N/A))</f>
        <v>#N/A</v>
      </c>
    </row>
    <row r="198" spans="1:22" x14ac:dyDescent="0.2">
      <c r="A198">
        <v>196</v>
      </c>
      <c r="B198" t="e">
        <f t="shared" ca="1" si="44"/>
        <v>#N/A</v>
      </c>
      <c r="C198" t="e">
        <f t="shared" ca="1" si="44"/>
        <v>#N/A</v>
      </c>
      <c r="D198" t="e">
        <f t="shared" ca="1" si="44"/>
        <v>#N/A</v>
      </c>
      <c r="E198" t="e">
        <f t="shared" ca="1" si="44"/>
        <v>#N/A</v>
      </c>
      <c r="F198" t="e">
        <f t="shared" ca="1" si="44"/>
        <v>#N/A</v>
      </c>
      <c r="G198" t="e">
        <f t="shared" ca="1" si="44"/>
        <v>#N/A</v>
      </c>
      <c r="H198" t="e">
        <f t="shared" ca="1" si="44"/>
        <v>#N/A</v>
      </c>
      <c r="I198" t="e">
        <f t="shared" ca="1" si="44"/>
        <v>#N/A</v>
      </c>
      <c r="J198" t="e">
        <f t="shared" ca="1" si="44"/>
        <v>#N/A</v>
      </c>
      <c r="K198" t="e">
        <f t="shared" ca="1" si="44"/>
        <v>#N/A</v>
      </c>
      <c r="L198" t="e">
        <f t="shared" ca="1" si="45"/>
        <v>#N/A</v>
      </c>
      <c r="M198" t="e">
        <f t="shared" ca="1" si="45"/>
        <v>#N/A</v>
      </c>
      <c r="N198" t="e">
        <f t="shared" ca="1" si="45"/>
        <v>#N/A</v>
      </c>
      <c r="O198" t="e">
        <f t="shared" ca="1" si="45"/>
        <v>#N/A</v>
      </c>
      <c r="P198" t="e">
        <f t="shared" ca="1" si="45"/>
        <v>#N/A</v>
      </c>
      <c r="Q198" t="e">
        <f t="shared" ca="1" si="45"/>
        <v>#N/A</v>
      </c>
      <c r="R198" t="e">
        <f t="shared" ca="1" si="45"/>
        <v>#N/A</v>
      </c>
      <c r="S198" t="e">
        <f t="shared" ca="1" si="46"/>
        <v>#N/A</v>
      </c>
      <c r="T198" t="e">
        <f t="shared" ca="1" si="47"/>
        <v>#N/A</v>
      </c>
      <c r="U198" t="e">
        <f ca="1">IF(AND($C198='Funnel setup'!$K$3&amp;'Funnel setup'!$K$6&amp;'Funnel setup'!$K$7&amp;'Funnel setup'!$K$4,'Funnel Lookup'!I198="*",'Funnel Lookup'!I198="*"),#N/A,IF(AND($C198='Funnel setup'!$K$3&amp;'Funnel setup'!$K$6&amp;'Funnel setup'!$K$7&amp;'Funnel setup'!$K$4,'Funnel Lookup'!I198&gt;29,'Funnel Lookup'!I198&lt;&gt;"-"),'Funnel Lookup'!I198,#N/A))</f>
        <v>#N/A</v>
      </c>
      <c r="V198" t="e">
        <f ca="1">IF(AND($C198='Funnel setup'!$K$3&amp;'Funnel setup'!$K$6&amp;'Funnel setup'!$K$7&amp;'Funnel setup'!$K$4,'Funnel Lookup'!I198="*",'Funnel Lookup'!I198="*"),#N/A,IF(AND($C198='Funnel setup'!$K$3&amp;'Funnel setup'!$K$6&amp;'Funnel setup'!$K$7&amp;'Funnel setup'!$K$4,'Funnel Lookup'!I198&gt;29,'Funnel Lookup'!I198&lt;&gt;"-"),'Funnel Lookup'!Q198,#N/A))</f>
        <v>#N/A</v>
      </c>
    </row>
    <row r="199" spans="1:22" x14ac:dyDescent="0.2">
      <c r="A199">
        <v>197</v>
      </c>
      <c r="B199" t="e">
        <f t="shared" ca="1" si="44"/>
        <v>#N/A</v>
      </c>
      <c r="C199" t="e">
        <f t="shared" ca="1" si="44"/>
        <v>#N/A</v>
      </c>
      <c r="D199" t="e">
        <f t="shared" ca="1" si="44"/>
        <v>#N/A</v>
      </c>
      <c r="E199" t="e">
        <f t="shared" ca="1" si="44"/>
        <v>#N/A</v>
      </c>
      <c r="F199" t="e">
        <f t="shared" ca="1" si="44"/>
        <v>#N/A</v>
      </c>
      <c r="G199" t="e">
        <f t="shared" ca="1" si="44"/>
        <v>#N/A</v>
      </c>
      <c r="H199" t="e">
        <f t="shared" ca="1" si="44"/>
        <v>#N/A</v>
      </c>
      <c r="I199" t="e">
        <f t="shared" ca="1" si="44"/>
        <v>#N/A</v>
      </c>
      <c r="J199" t="e">
        <f t="shared" ca="1" si="44"/>
        <v>#N/A</v>
      </c>
      <c r="K199" t="e">
        <f t="shared" ca="1" si="44"/>
        <v>#N/A</v>
      </c>
      <c r="L199" t="e">
        <f t="shared" ca="1" si="45"/>
        <v>#N/A</v>
      </c>
      <c r="M199" t="e">
        <f t="shared" ca="1" si="45"/>
        <v>#N/A</v>
      </c>
      <c r="N199" t="e">
        <f t="shared" ca="1" si="45"/>
        <v>#N/A</v>
      </c>
      <c r="O199" t="e">
        <f t="shared" ca="1" si="45"/>
        <v>#N/A</v>
      </c>
      <c r="P199" t="e">
        <f t="shared" ca="1" si="45"/>
        <v>#N/A</v>
      </c>
      <c r="Q199" t="e">
        <f t="shared" ca="1" si="45"/>
        <v>#N/A</v>
      </c>
      <c r="R199" t="e">
        <f t="shared" ca="1" si="45"/>
        <v>#N/A</v>
      </c>
      <c r="S199" t="e">
        <f t="shared" ca="1" si="46"/>
        <v>#N/A</v>
      </c>
      <c r="T199" t="e">
        <f t="shared" ca="1" si="47"/>
        <v>#N/A</v>
      </c>
      <c r="U199" t="e">
        <f ca="1">IF(AND($C199='Funnel setup'!$K$3&amp;'Funnel setup'!$K$6&amp;'Funnel setup'!$K$7&amp;'Funnel setup'!$K$4,'Funnel Lookup'!I199="*",'Funnel Lookup'!I199="*"),#N/A,IF(AND($C199='Funnel setup'!$K$3&amp;'Funnel setup'!$K$6&amp;'Funnel setup'!$K$7&amp;'Funnel setup'!$K$4,'Funnel Lookup'!I199&gt;29,'Funnel Lookup'!I199&lt;&gt;"-"),'Funnel Lookup'!I199,#N/A))</f>
        <v>#N/A</v>
      </c>
      <c r="V199" t="e">
        <f ca="1">IF(AND($C199='Funnel setup'!$K$3&amp;'Funnel setup'!$K$6&amp;'Funnel setup'!$K$7&amp;'Funnel setup'!$K$4,'Funnel Lookup'!I199="*",'Funnel Lookup'!I199="*"),#N/A,IF(AND($C199='Funnel setup'!$K$3&amp;'Funnel setup'!$K$6&amp;'Funnel setup'!$K$7&amp;'Funnel setup'!$K$4,'Funnel Lookup'!I199&gt;29,'Funnel Lookup'!I199&lt;&gt;"-"),'Funnel Lookup'!Q199,#N/A))</f>
        <v>#N/A</v>
      </c>
    </row>
    <row r="200" spans="1:22" x14ac:dyDescent="0.2">
      <c r="A200">
        <v>198</v>
      </c>
      <c r="B200" t="e">
        <f t="shared" ca="1" si="44"/>
        <v>#N/A</v>
      </c>
      <c r="C200" t="e">
        <f t="shared" ca="1" si="44"/>
        <v>#N/A</v>
      </c>
      <c r="D200" t="e">
        <f t="shared" ca="1" si="44"/>
        <v>#N/A</v>
      </c>
      <c r="E200" t="e">
        <f t="shared" ca="1" si="44"/>
        <v>#N/A</v>
      </c>
      <c r="F200" t="e">
        <f t="shared" ca="1" si="44"/>
        <v>#N/A</v>
      </c>
      <c r="G200" t="e">
        <f t="shared" ca="1" si="44"/>
        <v>#N/A</v>
      </c>
      <c r="H200" t="e">
        <f t="shared" ca="1" si="44"/>
        <v>#N/A</v>
      </c>
      <c r="I200" t="e">
        <f t="shared" ca="1" si="44"/>
        <v>#N/A</v>
      </c>
      <c r="J200" t="e">
        <f t="shared" ca="1" si="44"/>
        <v>#N/A</v>
      </c>
      <c r="K200" t="e">
        <f t="shared" ca="1" si="44"/>
        <v>#N/A</v>
      </c>
      <c r="L200" t="e">
        <f t="shared" ca="1" si="45"/>
        <v>#N/A</v>
      </c>
      <c r="M200" t="e">
        <f t="shared" ca="1" si="45"/>
        <v>#N/A</v>
      </c>
      <c r="N200" t="e">
        <f t="shared" ca="1" si="45"/>
        <v>#N/A</v>
      </c>
      <c r="O200" t="e">
        <f t="shared" ca="1" si="45"/>
        <v>#N/A</v>
      </c>
      <c r="P200" t="e">
        <f t="shared" ca="1" si="45"/>
        <v>#N/A</v>
      </c>
      <c r="Q200" t="e">
        <f t="shared" ca="1" si="45"/>
        <v>#N/A</v>
      </c>
      <c r="R200" t="e">
        <f t="shared" ca="1" si="45"/>
        <v>#N/A</v>
      </c>
      <c r="S200" t="e">
        <f t="shared" ca="1" si="46"/>
        <v>#N/A</v>
      </c>
      <c r="T200" t="e">
        <f t="shared" ca="1" si="47"/>
        <v>#N/A</v>
      </c>
      <c r="U200" t="e">
        <f ca="1">IF(AND($C200='Funnel setup'!$K$3&amp;'Funnel setup'!$K$6&amp;'Funnel setup'!$K$7&amp;'Funnel setup'!$K$4,'Funnel Lookup'!I200="*",'Funnel Lookup'!I200="*"),#N/A,IF(AND($C200='Funnel setup'!$K$3&amp;'Funnel setup'!$K$6&amp;'Funnel setup'!$K$7&amp;'Funnel setup'!$K$4,'Funnel Lookup'!I200&gt;29,'Funnel Lookup'!I200&lt;&gt;"-"),'Funnel Lookup'!I200,#N/A))</f>
        <v>#N/A</v>
      </c>
      <c r="V200" t="e">
        <f ca="1">IF(AND($C200='Funnel setup'!$K$3&amp;'Funnel setup'!$K$6&amp;'Funnel setup'!$K$7&amp;'Funnel setup'!$K$4,'Funnel Lookup'!I200="*",'Funnel Lookup'!I200="*"),#N/A,IF(AND($C200='Funnel setup'!$K$3&amp;'Funnel setup'!$K$6&amp;'Funnel setup'!$K$7&amp;'Funnel setup'!$K$4,'Funnel Lookup'!I200&gt;29,'Funnel Lookup'!I200&lt;&gt;"-"),'Funnel Lookup'!Q200,#N/A))</f>
        <v>#N/A</v>
      </c>
    </row>
    <row r="201" spans="1:22" x14ac:dyDescent="0.2">
      <c r="A201">
        <v>199</v>
      </c>
      <c r="B201" t="e">
        <f t="shared" ca="1" si="44"/>
        <v>#N/A</v>
      </c>
      <c r="C201" t="e">
        <f t="shared" ca="1" si="44"/>
        <v>#N/A</v>
      </c>
      <c r="D201" t="e">
        <f t="shared" ca="1" si="44"/>
        <v>#N/A</v>
      </c>
      <c r="E201" t="e">
        <f t="shared" ca="1" si="44"/>
        <v>#N/A</v>
      </c>
      <c r="F201" t="e">
        <f t="shared" ca="1" si="44"/>
        <v>#N/A</v>
      </c>
      <c r="G201" t="e">
        <f t="shared" ca="1" si="44"/>
        <v>#N/A</v>
      </c>
      <c r="H201" t="e">
        <f t="shared" ca="1" si="44"/>
        <v>#N/A</v>
      </c>
      <c r="I201" t="e">
        <f t="shared" ca="1" si="44"/>
        <v>#N/A</v>
      </c>
      <c r="J201" t="e">
        <f t="shared" ca="1" si="44"/>
        <v>#N/A</v>
      </c>
      <c r="K201" t="e">
        <f t="shared" ca="1" si="44"/>
        <v>#N/A</v>
      </c>
      <c r="L201" t="e">
        <f t="shared" ca="1" si="45"/>
        <v>#N/A</v>
      </c>
      <c r="M201" t="e">
        <f t="shared" ca="1" si="45"/>
        <v>#N/A</v>
      </c>
      <c r="N201" t="e">
        <f t="shared" ca="1" si="45"/>
        <v>#N/A</v>
      </c>
      <c r="O201" t="e">
        <f t="shared" ca="1" si="45"/>
        <v>#N/A</v>
      </c>
      <c r="P201" t="e">
        <f t="shared" ca="1" si="45"/>
        <v>#N/A</v>
      </c>
      <c r="Q201" t="e">
        <f t="shared" ca="1" si="45"/>
        <v>#N/A</v>
      </c>
      <c r="R201" t="e">
        <f t="shared" ca="1" si="45"/>
        <v>#N/A</v>
      </c>
      <c r="S201" t="e">
        <f t="shared" ca="1" si="46"/>
        <v>#N/A</v>
      </c>
      <c r="T201" t="e">
        <f t="shared" ca="1" si="47"/>
        <v>#N/A</v>
      </c>
      <c r="U201" t="e">
        <f ca="1">IF(AND($C201='Funnel setup'!$K$3&amp;'Funnel setup'!$K$6&amp;'Funnel setup'!$K$7&amp;'Funnel setup'!$K$4,'Funnel Lookup'!I201="*",'Funnel Lookup'!I201="*"),#N/A,IF(AND($C201='Funnel setup'!$K$3&amp;'Funnel setup'!$K$6&amp;'Funnel setup'!$K$7&amp;'Funnel setup'!$K$4,'Funnel Lookup'!I201&gt;29,'Funnel Lookup'!I201&lt;&gt;"-"),'Funnel Lookup'!I201,#N/A))</f>
        <v>#N/A</v>
      </c>
      <c r="V201" t="e">
        <f ca="1">IF(AND($C201='Funnel setup'!$K$3&amp;'Funnel setup'!$K$6&amp;'Funnel setup'!$K$7&amp;'Funnel setup'!$K$4,'Funnel Lookup'!I201="*",'Funnel Lookup'!I201="*"),#N/A,IF(AND($C201='Funnel setup'!$K$3&amp;'Funnel setup'!$K$6&amp;'Funnel setup'!$K$7&amp;'Funnel setup'!$K$4,'Funnel Lookup'!I201&gt;29,'Funnel Lookup'!I201&lt;&gt;"-"),'Funnel Lookup'!Q201,#N/A))</f>
        <v>#N/A</v>
      </c>
    </row>
    <row r="202" spans="1:22" x14ac:dyDescent="0.2">
      <c r="A202">
        <v>200</v>
      </c>
      <c r="B202" t="e">
        <f t="shared" ca="1" si="44"/>
        <v>#N/A</v>
      </c>
      <c r="C202" t="e">
        <f t="shared" ca="1" si="44"/>
        <v>#N/A</v>
      </c>
      <c r="D202" t="e">
        <f t="shared" ca="1" si="44"/>
        <v>#N/A</v>
      </c>
      <c r="E202" t="e">
        <f t="shared" ca="1" si="44"/>
        <v>#N/A</v>
      </c>
      <c r="F202" t="e">
        <f t="shared" ca="1" si="44"/>
        <v>#N/A</v>
      </c>
      <c r="G202" t="e">
        <f t="shared" ca="1" si="44"/>
        <v>#N/A</v>
      </c>
      <c r="H202" t="e">
        <f t="shared" ca="1" si="44"/>
        <v>#N/A</v>
      </c>
      <c r="I202" t="e">
        <f t="shared" ca="1" si="44"/>
        <v>#N/A</v>
      </c>
      <c r="J202" t="e">
        <f t="shared" ca="1" si="44"/>
        <v>#N/A</v>
      </c>
      <c r="K202" t="e">
        <f t="shared" ca="1" si="44"/>
        <v>#N/A</v>
      </c>
      <c r="L202" t="e">
        <f t="shared" ca="1" si="45"/>
        <v>#N/A</v>
      </c>
      <c r="M202" t="e">
        <f t="shared" ca="1" si="45"/>
        <v>#N/A</v>
      </c>
      <c r="N202" t="e">
        <f t="shared" ca="1" si="45"/>
        <v>#N/A</v>
      </c>
      <c r="O202" t="e">
        <f t="shared" ca="1" si="45"/>
        <v>#N/A</v>
      </c>
      <c r="P202" t="e">
        <f t="shared" ca="1" si="45"/>
        <v>#N/A</v>
      </c>
      <c r="Q202" t="e">
        <f t="shared" ca="1" si="45"/>
        <v>#N/A</v>
      </c>
      <c r="R202" t="e">
        <f t="shared" ca="1" si="45"/>
        <v>#N/A</v>
      </c>
      <c r="S202" t="e">
        <f t="shared" ca="1" si="46"/>
        <v>#N/A</v>
      </c>
      <c r="T202" t="e">
        <f t="shared" ca="1" si="47"/>
        <v>#N/A</v>
      </c>
      <c r="U202" t="e">
        <f ca="1">IF(AND($C202='Funnel setup'!$K$3&amp;'Funnel setup'!$K$6&amp;'Funnel setup'!$K$7&amp;'Funnel setup'!$K$4,'Funnel Lookup'!I202="*",'Funnel Lookup'!I202="*"),#N/A,IF(AND($C202='Funnel setup'!$K$3&amp;'Funnel setup'!$K$6&amp;'Funnel setup'!$K$7&amp;'Funnel setup'!$K$4,'Funnel Lookup'!I202&gt;29,'Funnel Lookup'!I202&lt;&gt;"-"),'Funnel Lookup'!I202,#N/A))</f>
        <v>#N/A</v>
      </c>
      <c r="V202" t="e">
        <f ca="1">IF(AND($C202='Funnel setup'!$K$3&amp;'Funnel setup'!$K$6&amp;'Funnel setup'!$K$7&amp;'Funnel setup'!$K$4,'Funnel Lookup'!I202="*",'Funnel Lookup'!I202="*"),#N/A,IF(AND($C202='Funnel setup'!$K$3&amp;'Funnel setup'!$K$6&amp;'Funnel setup'!$K$7&amp;'Funnel setup'!$K$4,'Funnel Lookup'!I202&gt;29,'Funnel Lookup'!I202&lt;&gt;"-"),'Funnel Lookup'!Q202,#N/A))</f>
        <v>#N/A</v>
      </c>
    </row>
    <row r="203" spans="1:22" x14ac:dyDescent="0.2">
      <c r="A203">
        <v>201</v>
      </c>
      <c r="B203" t="e">
        <f t="shared" ref="B203:K212" ca="1" si="48">VLOOKUP($A203,Funnel_Data,B$1,FALSE)</f>
        <v>#N/A</v>
      </c>
      <c r="C203" t="e">
        <f t="shared" ca="1" si="48"/>
        <v>#N/A</v>
      </c>
      <c r="D203" t="e">
        <f t="shared" ca="1" si="48"/>
        <v>#N/A</v>
      </c>
      <c r="E203" t="e">
        <f t="shared" ca="1" si="48"/>
        <v>#N/A</v>
      </c>
      <c r="F203" t="e">
        <f t="shared" ca="1" si="48"/>
        <v>#N/A</v>
      </c>
      <c r="G203" t="e">
        <f t="shared" ca="1" si="48"/>
        <v>#N/A</v>
      </c>
      <c r="H203" t="e">
        <f t="shared" ca="1" si="48"/>
        <v>#N/A</v>
      </c>
      <c r="I203" t="e">
        <f t="shared" ca="1" si="48"/>
        <v>#N/A</v>
      </c>
      <c r="J203" t="e">
        <f t="shared" ca="1" si="48"/>
        <v>#N/A</v>
      </c>
      <c r="K203" t="e">
        <f t="shared" ca="1" si="48"/>
        <v>#N/A</v>
      </c>
      <c r="L203" t="e">
        <f t="shared" ref="L203:R212" ca="1" si="49">VLOOKUP($A203,Funnel_Data,L$1,FALSE)</f>
        <v>#N/A</v>
      </c>
      <c r="M203" t="e">
        <f t="shared" ca="1" si="49"/>
        <v>#N/A</v>
      </c>
      <c r="N203" t="e">
        <f t="shared" ca="1" si="49"/>
        <v>#N/A</v>
      </c>
      <c r="O203" t="e">
        <f t="shared" ca="1" si="49"/>
        <v>#N/A</v>
      </c>
      <c r="P203" t="e">
        <f t="shared" ca="1" si="49"/>
        <v>#N/A</v>
      </c>
      <c r="Q203" t="e">
        <f t="shared" ca="1" si="49"/>
        <v>#N/A</v>
      </c>
      <c r="R203" t="e">
        <f t="shared" ca="1" si="49"/>
        <v>#N/A</v>
      </c>
      <c r="S203" t="e">
        <f t="shared" ca="1" si="46"/>
        <v>#N/A</v>
      </c>
      <c r="T203" t="e">
        <f t="shared" ca="1" si="47"/>
        <v>#N/A</v>
      </c>
      <c r="U203" t="e">
        <f ca="1">IF(AND($C203='Funnel setup'!$K$3&amp;'Funnel setup'!$K$6&amp;'Funnel setup'!$K$7&amp;'Funnel setup'!$K$4,'Funnel Lookup'!I203="*",'Funnel Lookup'!I203="*"),#N/A,IF(AND($C203='Funnel setup'!$K$3&amp;'Funnel setup'!$K$6&amp;'Funnel setup'!$K$7&amp;'Funnel setup'!$K$4,'Funnel Lookup'!I203&gt;29,'Funnel Lookup'!I203&lt;&gt;"-"),'Funnel Lookup'!I203,#N/A))</f>
        <v>#N/A</v>
      </c>
      <c r="V203" t="e">
        <f ca="1">IF(AND($C203='Funnel setup'!$K$3&amp;'Funnel setup'!$K$6&amp;'Funnel setup'!$K$7&amp;'Funnel setup'!$K$4,'Funnel Lookup'!I203="*",'Funnel Lookup'!I203="*"),#N/A,IF(AND($C203='Funnel setup'!$K$3&amp;'Funnel setup'!$K$6&amp;'Funnel setup'!$K$7&amp;'Funnel setup'!$K$4,'Funnel Lookup'!I203&gt;29,'Funnel Lookup'!I203&lt;&gt;"-"),'Funnel Lookup'!Q203,#N/A))</f>
        <v>#N/A</v>
      </c>
    </row>
    <row r="204" spans="1:22" x14ac:dyDescent="0.2">
      <c r="A204">
        <v>202</v>
      </c>
      <c r="B204" t="e">
        <f t="shared" ca="1" si="48"/>
        <v>#N/A</v>
      </c>
      <c r="C204" t="e">
        <f t="shared" ca="1" si="48"/>
        <v>#N/A</v>
      </c>
      <c r="D204" t="e">
        <f t="shared" ca="1" si="48"/>
        <v>#N/A</v>
      </c>
      <c r="E204" t="e">
        <f t="shared" ca="1" si="48"/>
        <v>#N/A</v>
      </c>
      <c r="F204" t="e">
        <f t="shared" ca="1" si="48"/>
        <v>#N/A</v>
      </c>
      <c r="G204" t="e">
        <f t="shared" ca="1" si="48"/>
        <v>#N/A</v>
      </c>
      <c r="H204" t="e">
        <f t="shared" ca="1" si="48"/>
        <v>#N/A</v>
      </c>
      <c r="I204" t="e">
        <f t="shared" ca="1" si="48"/>
        <v>#N/A</v>
      </c>
      <c r="J204" t="e">
        <f t="shared" ca="1" si="48"/>
        <v>#N/A</v>
      </c>
      <c r="K204" t="e">
        <f t="shared" ca="1" si="48"/>
        <v>#N/A</v>
      </c>
      <c r="L204" t="e">
        <f t="shared" ca="1" si="49"/>
        <v>#N/A</v>
      </c>
      <c r="M204" t="e">
        <f t="shared" ca="1" si="49"/>
        <v>#N/A</v>
      </c>
      <c r="N204" t="e">
        <f t="shared" ca="1" si="49"/>
        <v>#N/A</v>
      </c>
      <c r="O204" t="e">
        <f t="shared" ca="1" si="49"/>
        <v>#N/A</v>
      </c>
      <c r="P204" t="e">
        <f t="shared" ca="1" si="49"/>
        <v>#N/A</v>
      </c>
      <c r="Q204" t="e">
        <f t="shared" ca="1" si="49"/>
        <v>#N/A</v>
      </c>
      <c r="R204" t="e">
        <f t="shared" ca="1" si="49"/>
        <v>#N/A</v>
      </c>
      <c r="S204" t="e">
        <f t="shared" ca="1" si="46"/>
        <v>#N/A</v>
      </c>
      <c r="T204" t="e">
        <f t="shared" ca="1" si="47"/>
        <v>#N/A</v>
      </c>
      <c r="U204" t="e">
        <f ca="1">IF(AND($C204='Funnel setup'!$K$3&amp;'Funnel setup'!$K$6&amp;'Funnel setup'!$K$7&amp;'Funnel setup'!$K$4,'Funnel Lookup'!I204="*",'Funnel Lookup'!I204="*"),#N/A,IF(AND($C204='Funnel setup'!$K$3&amp;'Funnel setup'!$K$6&amp;'Funnel setup'!$K$7&amp;'Funnel setup'!$K$4,'Funnel Lookup'!I204&gt;29,'Funnel Lookup'!I204&lt;&gt;"-"),'Funnel Lookup'!I204,#N/A))</f>
        <v>#N/A</v>
      </c>
      <c r="V204" t="e">
        <f ca="1">IF(AND($C204='Funnel setup'!$K$3&amp;'Funnel setup'!$K$6&amp;'Funnel setup'!$K$7&amp;'Funnel setup'!$K$4,'Funnel Lookup'!I204="*",'Funnel Lookup'!I204="*"),#N/A,IF(AND($C204='Funnel setup'!$K$3&amp;'Funnel setup'!$K$6&amp;'Funnel setup'!$K$7&amp;'Funnel setup'!$K$4,'Funnel Lookup'!I204&gt;29,'Funnel Lookup'!I204&lt;&gt;"-"),'Funnel Lookup'!Q204,#N/A))</f>
        <v>#N/A</v>
      </c>
    </row>
    <row r="205" spans="1:22" x14ac:dyDescent="0.2">
      <c r="A205">
        <v>203</v>
      </c>
      <c r="B205" t="e">
        <f t="shared" ca="1" si="48"/>
        <v>#N/A</v>
      </c>
      <c r="C205" t="e">
        <f t="shared" ca="1" si="48"/>
        <v>#N/A</v>
      </c>
      <c r="D205" t="e">
        <f t="shared" ca="1" si="48"/>
        <v>#N/A</v>
      </c>
      <c r="E205" t="e">
        <f t="shared" ca="1" si="48"/>
        <v>#N/A</v>
      </c>
      <c r="F205" t="e">
        <f t="shared" ca="1" si="48"/>
        <v>#N/A</v>
      </c>
      <c r="G205" t="e">
        <f t="shared" ca="1" si="48"/>
        <v>#N/A</v>
      </c>
      <c r="H205" t="e">
        <f t="shared" ca="1" si="48"/>
        <v>#N/A</v>
      </c>
      <c r="I205" t="e">
        <f t="shared" ca="1" si="48"/>
        <v>#N/A</v>
      </c>
      <c r="J205" t="e">
        <f t="shared" ca="1" si="48"/>
        <v>#N/A</v>
      </c>
      <c r="K205" t="e">
        <f t="shared" ca="1" si="48"/>
        <v>#N/A</v>
      </c>
      <c r="L205" t="e">
        <f t="shared" ca="1" si="49"/>
        <v>#N/A</v>
      </c>
      <c r="M205" t="e">
        <f t="shared" ca="1" si="49"/>
        <v>#N/A</v>
      </c>
      <c r="N205" t="e">
        <f t="shared" ca="1" si="49"/>
        <v>#N/A</v>
      </c>
      <c r="O205" t="e">
        <f t="shared" ca="1" si="49"/>
        <v>#N/A</v>
      </c>
      <c r="P205" t="e">
        <f t="shared" ca="1" si="49"/>
        <v>#N/A</v>
      </c>
      <c r="Q205" t="e">
        <f t="shared" ca="1" si="49"/>
        <v>#N/A</v>
      </c>
      <c r="R205" t="e">
        <f t="shared" ca="1" si="49"/>
        <v>#N/A</v>
      </c>
      <c r="S205" t="e">
        <f t="shared" ca="1" si="46"/>
        <v>#N/A</v>
      </c>
      <c r="T205" t="e">
        <f t="shared" ca="1" si="47"/>
        <v>#N/A</v>
      </c>
      <c r="U205" t="e">
        <f ca="1">IF(AND($C205='Funnel setup'!$K$3&amp;'Funnel setup'!$K$6&amp;'Funnel setup'!$K$7&amp;'Funnel setup'!$K$4,'Funnel Lookup'!I205="*",'Funnel Lookup'!I205="*"),#N/A,IF(AND($C205='Funnel setup'!$K$3&amp;'Funnel setup'!$K$6&amp;'Funnel setup'!$K$7&amp;'Funnel setup'!$K$4,'Funnel Lookup'!I205&gt;29,'Funnel Lookup'!I205&lt;&gt;"-"),'Funnel Lookup'!I205,#N/A))</f>
        <v>#N/A</v>
      </c>
      <c r="V205" t="e">
        <f ca="1">IF(AND($C205='Funnel setup'!$K$3&amp;'Funnel setup'!$K$6&amp;'Funnel setup'!$K$7&amp;'Funnel setup'!$K$4,'Funnel Lookup'!I205="*",'Funnel Lookup'!I205="*"),#N/A,IF(AND($C205='Funnel setup'!$K$3&amp;'Funnel setup'!$K$6&amp;'Funnel setup'!$K$7&amp;'Funnel setup'!$K$4,'Funnel Lookup'!I205&gt;29,'Funnel Lookup'!I205&lt;&gt;"-"),'Funnel Lookup'!Q205,#N/A))</f>
        <v>#N/A</v>
      </c>
    </row>
    <row r="206" spans="1:22" x14ac:dyDescent="0.2">
      <c r="A206">
        <v>204</v>
      </c>
      <c r="B206" t="e">
        <f t="shared" ca="1" si="48"/>
        <v>#N/A</v>
      </c>
      <c r="C206" t="e">
        <f t="shared" ca="1" si="48"/>
        <v>#N/A</v>
      </c>
      <c r="D206" t="e">
        <f t="shared" ca="1" si="48"/>
        <v>#N/A</v>
      </c>
      <c r="E206" t="e">
        <f t="shared" ca="1" si="48"/>
        <v>#N/A</v>
      </c>
      <c r="F206" t="e">
        <f t="shared" ca="1" si="48"/>
        <v>#N/A</v>
      </c>
      <c r="G206" t="e">
        <f t="shared" ca="1" si="48"/>
        <v>#N/A</v>
      </c>
      <c r="H206" t="e">
        <f t="shared" ca="1" si="48"/>
        <v>#N/A</v>
      </c>
      <c r="I206" t="e">
        <f t="shared" ca="1" si="48"/>
        <v>#N/A</v>
      </c>
      <c r="J206" t="e">
        <f t="shared" ca="1" si="48"/>
        <v>#N/A</v>
      </c>
      <c r="K206" t="e">
        <f t="shared" ca="1" si="48"/>
        <v>#N/A</v>
      </c>
      <c r="L206" t="e">
        <f t="shared" ca="1" si="49"/>
        <v>#N/A</v>
      </c>
      <c r="M206" t="e">
        <f t="shared" ca="1" si="49"/>
        <v>#N/A</v>
      </c>
      <c r="N206" t="e">
        <f t="shared" ca="1" si="49"/>
        <v>#N/A</v>
      </c>
      <c r="O206" t="e">
        <f t="shared" ca="1" si="49"/>
        <v>#N/A</v>
      </c>
      <c r="P206" t="e">
        <f t="shared" ca="1" si="49"/>
        <v>#N/A</v>
      </c>
      <c r="Q206" t="e">
        <f t="shared" ca="1" si="49"/>
        <v>#N/A</v>
      </c>
      <c r="R206" t="e">
        <f t="shared" ca="1" si="49"/>
        <v>#N/A</v>
      </c>
      <c r="S206" t="e">
        <f t="shared" ca="1" si="46"/>
        <v>#N/A</v>
      </c>
      <c r="T206" t="e">
        <f t="shared" ca="1" si="47"/>
        <v>#N/A</v>
      </c>
      <c r="U206" t="e">
        <f ca="1">IF(AND($C206='Funnel setup'!$K$3&amp;'Funnel setup'!$K$6&amp;'Funnel setup'!$K$7&amp;'Funnel setup'!$K$4,'Funnel Lookup'!I206="*",'Funnel Lookup'!I206="*"),#N/A,IF(AND($C206='Funnel setup'!$K$3&amp;'Funnel setup'!$K$6&amp;'Funnel setup'!$K$7&amp;'Funnel setup'!$K$4,'Funnel Lookup'!I206&gt;29,'Funnel Lookup'!I206&lt;&gt;"-"),'Funnel Lookup'!I206,#N/A))</f>
        <v>#N/A</v>
      </c>
      <c r="V206" t="e">
        <f ca="1">IF(AND($C206='Funnel setup'!$K$3&amp;'Funnel setup'!$K$6&amp;'Funnel setup'!$K$7&amp;'Funnel setup'!$K$4,'Funnel Lookup'!I206="*",'Funnel Lookup'!I206="*"),#N/A,IF(AND($C206='Funnel setup'!$K$3&amp;'Funnel setup'!$K$6&amp;'Funnel setup'!$K$7&amp;'Funnel setup'!$K$4,'Funnel Lookup'!I206&gt;29,'Funnel Lookup'!I206&lt;&gt;"-"),'Funnel Lookup'!Q206,#N/A))</f>
        <v>#N/A</v>
      </c>
    </row>
    <row r="207" spans="1:22" x14ac:dyDescent="0.2">
      <c r="A207">
        <v>205</v>
      </c>
      <c r="B207" t="e">
        <f t="shared" ca="1" si="48"/>
        <v>#N/A</v>
      </c>
      <c r="C207" t="e">
        <f t="shared" ca="1" si="48"/>
        <v>#N/A</v>
      </c>
      <c r="D207" t="e">
        <f t="shared" ca="1" si="48"/>
        <v>#N/A</v>
      </c>
      <c r="E207" t="e">
        <f t="shared" ca="1" si="48"/>
        <v>#N/A</v>
      </c>
      <c r="F207" t="e">
        <f t="shared" ca="1" si="48"/>
        <v>#N/A</v>
      </c>
      <c r="G207" t="e">
        <f t="shared" ca="1" si="48"/>
        <v>#N/A</v>
      </c>
      <c r="H207" t="e">
        <f t="shared" ca="1" si="48"/>
        <v>#N/A</v>
      </c>
      <c r="I207" t="e">
        <f t="shared" ca="1" si="48"/>
        <v>#N/A</v>
      </c>
      <c r="J207" t="e">
        <f t="shared" ca="1" si="48"/>
        <v>#N/A</v>
      </c>
      <c r="K207" t="e">
        <f t="shared" ca="1" si="48"/>
        <v>#N/A</v>
      </c>
      <c r="L207" t="e">
        <f t="shared" ca="1" si="49"/>
        <v>#N/A</v>
      </c>
      <c r="M207" t="e">
        <f t="shared" ca="1" si="49"/>
        <v>#N/A</v>
      </c>
      <c r="N207" t="e">
        <f t="shared" ca="1" si="49"/>
        <v>#N/A</v>
      </c>
      <c r="O207" t="e">
        <f t="shared" ca="1" si="49"/>
        <v>#N/A</v>
      </c>
      <c r="P207" t="e">
        <f t="shared" ca="1" si="49"/>
        <v>#N/A</v>
      </c>
      <c r="Q207" t="e">
        <f t="shared" ca="1" si="49"/>
        <v>#N/A</v>
      </c>
      <c r="R207" t="e">
        <f t="shared" ca="1" si="49"/>
        <v>#N/A</v>
      </c>
      <c r="S207" t="e">
        <f t="shared" ca="1" si="46"/>
        <v>#N/A</v>
      </c>
      <c r="T207" t="e">
        <f t="shared" ca="1" si="47"/>
        <v>#N/A</v>
      </c>
      <c r="U207" t="e">
        <f ca="1">IF(AND($C207='Funnel setup'!$K$3&amp;'Funnel setup'!$K$6&amp;'Funnel setup'!$K$7&amp;'Funnel setup'!$K$4,'Funnel Lookup'!I207="*",'Funnel Lookup'!I207="*"),#N/A,IF(AND($C207='Funnel setup'!$K$3&amp;'Funnel setup'!$K$6&amp;'Funnel setup'!$K$7&amp;'Funnel setup'!$K$4,'Funnel Lookup'!I207&gt;29,'Funnel Lookup'!I207&lt;&gt;"-"),'Funnel Lookup'!I207,#N/A))</f>
        <v>#N/A</v>
      </c>
      <c r="V207" t="e">
        <f ca="1">IF(AND($C207='Funnel setup'!$K$3&amp;'Funnel setup'!$K$6&amp;'Funnel setup'!$K$7&amp;'Funnel setup'!$K$4,'Funnel Lookup'!I207="*",'Funnel Lookup'!I207="*"),#N/A,IF(AND($C207='Funnel setup'!$K$3&amp;'Funnel setup'!$K$6&amp;'Funnel setup'!$K$7&amp;'Funnel setup'!$K$4,'Funnel Lookup'!I207&gt;29,'Funnel Lookup'!I207&lt;&gt;"-"),'Funnel Lookup'!Q207,#N/A))</f>
        <v>#N/A</v>
      </c>
    </row>
    <row r="208" spans="1:22" x14ac:dyDescent="0.2">
      <c r="A208">
        <v>206</v>
      </c>
      <c r="B208" t="e">
        <f t="shared" ca="1" si="48"/>
        <v>#N/A</v>
      </c>
      <c r="C208" t="e">
        <f t="shared" ca="1" si="48"/>
        <v>#N/A</v>
      </c>
      <c r="D208" t="e">
        <f t="shared" ca="1" si="48"/>
        <v>#N/A</v>
      </c>
      <c r="E208" t="e">
        <f t="shared" ca="1" si="48"/>
        <v>#N/A</v>
      </c>
      <c r="F208" t="e">
        <f t="shared" ca="1" si="48"/>
        <v>#N/A</v>
      </c>
      <c r="G208" t="e">
        <f t="shared" ca="1" si="48"/>
        <v>#N/A</v>
      </c>
      <c r="H208" t="e">
        <f t="shared" ca="1" si="48"/>
        <v>#N/A</v>
      </c>
      <c r="I208" t="e">
        <f t="shared" ca="1" si="48"/>
        <v>#N/A</v>
      </c>
      <c r="J208" t="e">
        <f t="shared" ca="1" si="48"/>
        <v>#N/A</v>
      </c>
      <c r="K208" t="e">
        <f t="shared" ca="1" si="48"/>
        <v>#N/A</v>
      </c>
      <c r="L208" t="e">
        <f t="shared" ca="1" si="49"/>
        <v>#N/A</v>
      </c>
      <c r="M208" t="e">
        <f t="shared" ca="1" si="49"/>
        <v>#N/A</v>
      </c>
      <c r="N208" t="e">
        <f t="shared" ca="1" si="49"/>
        <v>#N/A</v>
      </c>
      <c r="O208" t="e">
        <f t="shared" ca="1" si="49"/>
        <v>#N/A</v>
      </c>
      <c r="P208" t="e">
        <f t="shared" ca="1" si="49"/>
        <v>#N/A</v>
      </c>
      <c r="Q208" t="e">
        <f t="shared" ca="1" si="49"/>
        <v>#N/A</v>
      </c>
      <c r="R208" t="e">
        <f t="shared" ca="1" si="49"/>
        <v>#N/A</v>
      </c>
      <c r="S208" t="e">
        <f t="shared" ca="1" si="46"/>
        <v>#N/A</v>
      </c>
      <c r="T208" t="e">
        <f t="shared" ca="1" si="47"/>
        <v>#N/A</v>
      </c>
      <c r="U208" t="e">
        <f ca="1">IF(AND($C208='Funnel setup'!$K$3&amp;'Funnel setup'!$K$6&amp;'Funnel setup'!$K$7&amp;'Funnel setup'!$K$4,'Funnel Lookup'!I208="*",'Funnel Lookup'!I208="*"),#N/A,IF(AND($C208='Funnel setup'!$K$3&amp;'Funnel setup'!$K$6&amp;'Funnel setup'!$K$7&amp;'Funnel setup'!$K$4,'Funnel Lookup'!I208&gt;29,'Funnel Lookup'!I208&lt;&gt;"-"),'Funnel Lookup'!I208,#N/A))</f>
        <v>#N/A</v>
      </c>
      <c r="V208" t="e">
        <f ca="1">IF(AND($C208='Funnel setup'!$K$3&amp;'Funnel setup'!$K$6&amp;'Funnel setup'!$K$7&amp;'Funnel setup'!$K$4,'Funnel Lookup'!I208="*",'Funnel Lookup'!I208="*"),#N/A,IF(AND($C208='Funnel setup'!$K$3&amp;'Funnel setup'!$K$6&amp;'Funnel setup'!$K$7&amp;'Funnel setup'!$K$4,'Funnel Lookup'!I208&gt;29,'Funnel Lookup'!I208&lt;&gt;"-"),'Funnel Lookup'!Q208,#N/A))</f>
        <v>#N/A</v>
      </c>
    </row>
    <row r="209" spans="1:22" x14ac:dyDescent="0.2">
      <c r="A209">
        <v>207</v>
      </c>
      <c r="B209" t="e">
        <f t="shared" ca="1" si="48"/>
        <v>#N/A</v>
      </c>
      <c r="C209" t="e">
        <f t="shared" ca="1" si="48"/>
        <v>#N/A</v>
      </c>
      <c r="D209" t="e">
        <f t="shared" ca="1" si="48"/>
        <v>#N/A</v>
      </c>
      <c r="E209" t="e">
        <f t="shared" ca="1" si="48"/>
        <v>#N/A</v>
      </c>
      <c r="F209" t="e">
        <f t="shared" ca="1" si="48"/>
        <v>#N/A</v>
      </c>
      <c r="G209" t="e">
        <f t="shared" ca="1" si="48"/>
        <v>#N/A</v>
      </c>
      <c r="H209" t="e">
        <f t="shared" ca="1" si="48"/>
        <v>#N/A</v>
      </c>
      <c r="I209" t="e">
        <f t="shared" ca="1" si="48"/>
        <v>#N/A</v>
      </c>
      <c r="J209" t="e">
        <f t="shared" ca="1" si="48"/>
        <v>#N/A</v>
      </c>
      <c r="K209" t="e">
        <f t="shared" ca="1" si="48"/>
        <v>#N/A</v>
      </c>
      <c r="L209" t="e">
        <f t="shared" ca="1" si="49"/>
        <v>#N/A</v>
      </c>
      <c r="M209" t="e">
        <f t="shared" ca="1" si="49"/>
        <v>#N/A</v>
      </c>
      <c r="N209" t="e">
        <f t="shared" ca="1" si="49"/>
        <v>#N/A</v>
      </c>
      <c r="O209" t="e">
        <f t="shared" ca="1" si="49"/>
        <v>#N/A</v>
      </c>
      <c r="P209" t="e">
        <f t="shared" ca="1" si="49"/>
        <v>#N/A</v>
      </c>
      <c r="Q209" t="e">
        <f t="shared" ca="1" si="49"/>
        <v>#N/A</v>
      </c>
      <c r="R209" t="e">
        <f t="shared" ca="1" si="49"/>
        <v>#N/A</v>
      </c>
      <c r="S209" t="e">
        <f t="shared" ca="1" si="46"/>
        <v>#N/A</v>
      </c>
      <c r="T209" t="e">
        <f t="shared" ca="1" si="47"/>
        <v>#N/A</v>
      </c>
      <c r="U209" t="e">
        <f ca="1">IF(AND($C209='Funnel setup'!$K$3&amp;'Funnel setup'!$K$6&amp;'Funnel setup'!$K$7&amp;'Funnel setup'!$K$4,'Funnel Lookup'!I209="*",'Funnel Lookup'!I209="*"),#N/A,IF(AND($C209='Funnel setup'!$K$3&amp;'Funnel setup'!$K$6&amp;'Funnel setup'!$K$7&amp;'Funnel setup'!$K$4,'Funnel Lookup'!I209&gt;29,'Funnel Lookup'!I209&lt;&gt;"-"),'Funnel Lookup'!I209,#N/A))</f>
        <v>#N/A</v>
      </c>
      <c r="V209" t="e">
        <f ca="1">IF(AND($C209='Funnel setup'!$K$3&amp;'Funnel setup'!$K$6&amp;'Funnel setup'!$K$7&amp;'Funnel setup'!$K$4,'Funnel Lookup'!I209="*",'Funnel Lookup'!I209="*"),#N/A,IF(AND($C209='Funnel setup'!$K$3&amp;'Funnel setup'!$K$6&amp;'Funnel setup'!$K$7&amp;'Funnel setup'!$K$4,'Funnel Lookup'!I209&gt;29,'Funnel Lookup'!I209&lt;&gt;"-"),'Funnel Lookup'!Q209,#N/A))</f>
        <v>#N/A</v>
      </c>
    </row>
    <row r="210" spans="1:22" x14ac:dyDescent="0.2">
      <c r="A210">
        <v>208</v>
      </c>
      <c r="B210" t="e">
        <f t="shared" ca="1" si="48"/>
        <v>#N/A</v>
      </c>
      <c r="C210" t="e">
        <f t="shared" ca="1" si="48"/>
        <v>#N/A</v>
      </c>
      <c r="D210" t="e">
        <f t="shared" ca="1" si="48"/>
        <v>#N/A</v>
      </c>
      <c r="E210" t="e">
        <f t="shared" ca="1" si="48"/>
        <v>#N/A</v>
      </c>
      <c r="F210" t="e">
        <f t="shared" ca="1" si="48"/>
        <v>#N/A</v>
      </c>
      <c r="G210" t="e">
        <f t="shared" ca="1" si="48"/>
        <v>#N/A</v>
      </c>
      <c r="H210" t="e">
        <f t="shared" ca="1" si="48"/>
        <v>#N/A</v>
      </c>
      <c r="I210" t="e">
        <f t="shared" ca="1" si="48"/>
        <v>#N/A</v>
      </c>
      <c r="J210" t="e">
        <f t="shared" ca="1" si="48"/>
        <v>#N/A</v>
      </c>
      <c r="K210" t="e">
        <f t="shared" ca="1" si="48"/>
        <v>#N/A</v>
      </c>
      <c r="L210" t="e">
        <f t="shared" ca="1" si="49"/>
        <v>#N/A</v>
      </c>
      <c r="M210" t="e">
        <f t="shared" ca="1" si="49"/>
        <v>#N/A</v>
      </c>
      <c r="N210" t="e">
        <f t="shared" ca="1" si="49"/>
        <v>#N/A</v>
      </c>
      <c r="O210" t="e">
        <f t="shared" ca="1" si="49"/>
        <v>#N/A</v>
      </c>
      <c r="P210" t="e">
        <f t="shared" ca="1" si="49"/>
        <v>#N/A</v>
      </c>
      <c r="Q210" t="e">
        <f t="shared" ca="1" si="49"/>
        <v>#N/A</v>
      </c>
      <c r="R210" t="e">
        <f t="shared" ca="1" si="49"/>
        <v>#N/A</v>
      </c>
      <c r="S210" t="e">
        <f t="shared" ca="1" si="46"/>
        <v>#N/A</v>
      </c>
      <c r="T210" t="e">
        <f t="shared" ca="1" si="47"/>
        <v>#N/A</v>
      </c>
      <c r="U210" t="e">
        <f ca="1">IF(AND($C210='Funnel setup'!$K$3&amp;'Funnel setup'!$K$6&amp;'Funnel setup'!$K$7&amp;'Funnel setup'!$K$4,'Funnel Lookup'!I210="*",'Funnel Lookup'!I210="*"),#N/A,IF(AND($C210='Funnel setup'!$K$3&amp;'Funnel setup'!$K$6&amp;'Funnel setup'!$K$7&amp;'Funnel setup'!$K$4,'Funnel Lookup'!I210&gt;29,'Funnel Lookup'!I210&lt;&gt;"-"),'Funnel Lookup'!I210,#N/A))</f>
        <v>#N/A</v>
      </c>
      <c r="V210" t="e">
        <f ca="1">IF(AND($C210='Funnel setup'!$K$3&amp;'Funnel setup'!$K$6&amp;'Funnel setup'!$K$7&amp;'Funnel setup'!$K$4,'Funnel Lookup'!I210="*",'Funnel Lookup'!I210="*"),#N/A,IF(AND($C210='Funnel setup'!$K$3&amp;'Funnel setup'!$K$6&amp;'Funnel setup'!$K$7&amp;'Funnel setup'!$K$4,'Funnel Lookup'!I210&gt;29,'Funnel Lookup'!I210&lt;&gt;"-"),'Funnel Lookup'!Q210,#N/A))</f>
        <v>#N/A</v>
      </c>
    </row>
    <row r="211" spans="1:22" x14ac:dyDescent="0.2">
      <c r="A211">
        <v>209</v>
      </c>
      <c r="B211" t="e">
        <f t="shared" ca="1" si="48"/>
        <v>#N/A</v>
      </c>
      <c r="C211" t="e">
        <f t="shared" ca="1" si="48"/>
        <v>#N/A</v>
      </c>
      <c r="D211" t="e">
        <f t="shared" ca="1" si="48"/>
        <v>#N/A</v>
      </c>
      <c r="E211" t="e">
        <f t="shared" ca="1" si="48"/>
        <v>#N/A</v>
      </c>
      <c r="F211" t="e">
        <f t="shared" ca="1" si="48"/>
        <v>#N/A</v>
      </c>
      <c r="G211" t="e">
        <f t="shared" ca="1" si="48"/>
        <v>#N/A</v>
      </c>
      <c r="H211" t="e">
        <f t="shared" ca="1" si="48"/>
        <v>#N/A</v>
      </c>
      <c r="I211" t="e">
        <f t="shared" ca="1" si="48"/>
        <v>#N/A</v>
      </c>
      <c r="J211" t="e">
        <f t="shared" ca="1" si="48"/>
        <v>#N/A</v>
      </c>
      <c r="K211" t="e">
        <f t="shared" ca="1" si="48"/>
        <v>#N/A</v>
      </c>
      <c r="L211" t="e">
        <f t="shared" ca="1" si="49"/>
        <v>#N/A</v>
      </c>
      <c r="M211" t="e">
        <f t="shared" ca="1" si="49"/>
        <v>#N/A</v>
      </c>
      <c r="N211" t="e">
        <f t="shared" ca="1" si="49"/>
        <v>#N/A</v>
      </c>
      <c r="O211" t="e">
        <f t="shared" ca="1" si="49"/>
        <v>#N/A</v>
      </c>
      <c r="P211" t="e">
        <f t="shared" ca="1" si="49"/>
        <v>#N/A</v>
      </c>
      <c r="Q211" t="e">
        <f t="shared" ca="1" si="49"/>
        <v>#N/A</v>
      </c>
      <c r="R211" t="e">
        <f t="shared" ca="1" si="49"/>
        <v>#N/A</v>
      </c>
      <c r="S211" t="e">
        <f t="shared" ca="1" si="46"/>
        <v>#N/A</v>
      </c>
      <c r="T211" t="e">
        <f t="shared" ca="1" si="47"/>
        <v>#N/A</v>
      </c>
      <c r="U211" t="e">
        <f ca="1">IF(AND($C211='Funnel setup'!$K$3&amp;'Funnel setup'!$K$6&amp;'Funnel setup'!$K$7&amp;'Funnel setup'!$K$4,'Funnel Lookup'!I211="*",'Funnel Lookup'!I211="*"),#N/A,IF(AND($C211='Funnel setup'!$K$3&amp;'Funnel setup'!$K$6&amp;'Funnel setup'!$K$7&amp;'Funnel setup'!$K$4,'Funnel Lookup'!I211&gt;29,'Funnel Lookup'!I211&lt;&gt;"-"),'Funnel Lookup'!I211,#N/A))</f>
        <v>#N/A</v>
      </c>
      <c r="V211" t="e">
        <f ca="1">IF(AND($C211='Funnel setup'!$K$3&amp;'Funnel setup'!$K$6&amp;'Funnel setup'!$K$7&amp;'Funnel setup'!$K$4,'Funnel Lookup'!I211="*",'Funnel Lookup'!I211="*"),#N/A,IF(AND($C211='Funnel setup'!$K$3&amp;'Funnel setup'!$K$6&amp;'Funnel setup'!$K$7&amp;'Funnel setup'!$K$4,'Funnel Lookup'!I211&gt;29,'Funnel Lookup'!I211&lt;&gt;"-"),'Funnel Lookup'!Q211,#N/A))</f>
        <v>#N/A</v>
      </c>
    </row>
    <row r="212" spans="1:22" x14ac:dyDescent="0.2">
      <c r="A212">
        <v>210</v>
      </c>
      <c r="B212" t="e">
        <f t="shared" ca="1" si="48"/>
        <v>#N/A</v>
      </c>
      <c r="C212" t="e">
        <f t="shared" ca="1" si="48"/>
        <v>#N/A</v>
      </c>
      <c r="D212" t="e">
        <f t="shared" ca="1" si="48"/>
        <v>#N/A</v>
      </c>
      <c r="E212" t="e">
        <f t="shared" ca="1" si="48"/>
        <v>#N/A</v>
      </c>
      <c r="F212" t="e">
        <f t="shared" ca="1" si="48"/>
        <v>#N/A</v>
      </c>
      <c r="G212" t="e">
        <f t="shared" ca="1" si="48"/>
        <v>#N/A</v>
      </c>
      <c r="H212" t="e">
        <f t="shared" ca="1" si="48"/>
        <v>#N/A</v>
      </c>
      <c r="I212" t="e">
        <f t="shared" ca="1" si="48"/>
        <v>#N/A</v>
      </c>
      <c r="J212" t="e">
        <f t="shared" ca="1" si="48"/>
        <v>#N/A</v>
      </c>
      <c r="K212" t="e">
        <f t="shared" ca="1" si="48"/>
        <v>#N/A</v>
      </c>
      <c r="L212" t="e">
        <f t="shared" ca="1" si="49"/>
        <v>#N/A</v>
      </c>
      <c r="M212" t="e">
        <f t="shared" ca="1" si="49"/>
        <v>#N/A</v>
      </c>
      <c r="N212" t="e">
        <f t="shared" ca="1" si="49"/>
        <v>#N/A</v>
      </c>
      <c r="O212" t="e">
        <f t="shared" ca="1" si="49"/>
        <v>#N/A</v>
      </c>
      <c r="P212" t="e">
        <f t="shared" ca="1" si="49"/>
        <v>#N/A</v>
      </c>
      <c r="Q212" t="e">
        <f t="shared" ca="1" si="49"/>
        <v>#N/A</v>
      </c>
      <c r="R212" t="e">
        <f t="shared" ca="1" si="49"/>
        <v>#N/A</v>
      </c>
      <c r="S212" t="e">
        <f t="shared" ca="1" si="46"/>
        <v>#N/A</v>
      </c>
      <c r="T212" t="e">
        <f t="shared" ca="1" si="47"/>
        <v>#N/A</v>
      </c>
      <c r="U212" t="e">
        <f ca="1">IF(AND($C212='Funnel setup'!$K$3&amp;'Funnel setup'!$K$6&amp;'Funnel setup'!$K$7&amp;'Funnel setup'!$K$4,'Funnel Lookup'!I212="*",'Funnel Lookup'!I212="*"),#N/A,IF(AND($C212='Funnel setup'!$K$3&amp;'Funnel setup'!$K$6&amp;'Funnel setup'!$K$7&amp;'Funnel setup'!$K$4,'Funnel Lookup'!I212&gt;29,'Funnel Lookup'!I212&lt;&gt;"-"),'Funnel Lookup'!I212,#N/A))</f>
        <v>#N/A</v>
      </c>
      <c r="V212" t="e">
        <f ca="1">IF(AND($C212='Funnel setup'!$K$3&amp;'Funnel setup'!$K$6&amp;'Funnel setup'!$K$7&amp;'Funnel setup'!$K$4,'Funnel Lookup'!I212="*",'Funnel Lookup'!I212="*"),#N/A,IF(AND($C212='Funnel setup'!$K$3&amp;'Funnel setup'!$K$6&amp;'Funnel setup'!$K$7&amp;'Funnel setup'!$K$4,'Funnel Lookup'!I212&gt;29,'Funnel Lookup'!I212&lt;&gt;"-"),'Funnel Lookup'!Q212,#N/A))</f>
        <v>#N/A</v>
      </c>
    </row>
    <row r="213" spans="1:22" x14ac:dyDescent="0.2">
      <c r="A213">
        <v>211</v>
      </c>
      <c r="B213" t="e">
        <f t="shared" ref="B213:K222" ca="1" si="50">VLOOKUP($A213,Funnel_Data,B$1,FALSE)</f>
        <v>#N/A</v>
      </c>
      <c r="C213" t="e">
        <f t="shared" ca="1" si="50"/>
        <v>#N/A</v>
      </c>
      <c r="D213" t="e">
        <f t="shared" ca="1" si="50"/>
        <v>#N/A</v>
      </c>
      <c r="E213" t="e">
        <f t="shared" ca="1" si="50"/>
        <v>#N/A</v>
      </c>
      <c r="F213" t="e">
        <f t="shared" ca="1" si="50"/>
        <v>#N/A</v>
      </c>
      <c r="G213" t="e">
        <f t="shared" ca="1" si="50"/>
        <v>#N/A</v>
      </c>
      <c r="H213" t="e">
        <f t="shared" ca="1" si="50"/>
        <v>#N/A</v>
      </c>
      <c r="I213" t="e">
        <f t="shared" ca="1" si="50"/>
        <v>#N/A</v>
      </c>
      <c r="J213" t="e">
        <f t="shared" ca="1" si="50"/>
        <v>#N/A</v>
      </c>
      <c r="K213" t="e">
        <f t="shared" ca="1" si="50"/>
        <v>#N/A</v>
      </c>
      <c r="L213" t="e">
        <f t="shared" ref="L213:R222" ca="1" si="51">VLOOKUP($A213,Funnel_Data,L$1,FALSE)</f>
        <v>#N/A</v>
      </c>
      <c r="M213" t="e">
        <f t="shared" ca="1" si="51"/>
        <v>#N/A</v>
      </c>
      <c r="N213" t="e">
        <f t="shared" ca="1" si="51"/>
        <v>#N/A</v>
      </c>
      <c r="O213" t="e">
        <f t="shared" ca="1" si="51"/>
        <v>#N/A</v>
      </c>
      <c r="P213" t="e">
        <f t="shared" ca="1" si="51"/>
        <v>#N/A</v>
      </c>
      <c r="Q213" t="e">
        <f t="shared" ca="1" si="51"/>
        <v>#N/A</v>
      </c>
      <c r="R213" t="e">
        <f t="shared" ca="1" si="51"/>
        <v>#N/A</v>
      </c>
      <c r="S213" t="e">
        <f t="shared" ca="1" si="46"/>
        <v>#N/A</v>
      </c>
      <c r="T213" t="e">
        <f t="shared" ca="1" si="47"/>
        <v>#N/A</v>
      </c>
      <c r="U213" t="e">
        <f ca="1">IF(AND($C213='Funnel setup'!$K$3&amp;'Funnel setup'!$K$6&amp;'Funnel setup'!$K$7&amp;'Funnel setup'!$K$4,'Funnel Lookup'!I213="*",'Funnel Lookup'!I213="*"),#N/A,IF(AND($C213='Funnel setup'!$K$3&amp;'Funnel setup'!$K$6&amp;'Funnel setup'!$K$7&amp;'Funnel setup'!$K$4,'Funnel Lookup'!I213&gt;29,'Funnel Lookup'!I213&lt;&gt;"-"),'Funnel Lookup'!I213,#N/A))</f>
        <v>#N/A</v>
      </c>
      <c r="V213" t="e">
        <f ca="1">IF(AND($C213='Funnel setup'!$K$3&amp;'Funnel setup'!$K$6&amp;'Funnel setup'!$K$7&amp;'Funnel setup'!$K$4,'Funnel Lookup'!I213="*",'Funnel Lookup'!I213="*"),#N/A,IF(AND($C213='Funnel setup'!$K$3&amp;'Funnel setup'!$K$6&amp;'Funnel setup'!$K$7&amp;'Funnel setup'!$K$4,'Funnel Lookup'!I213&gt;29,'Funnel Lookup'!I213&lt;&gt;"-"),'Funnel Lookup'!Q213,#N/A))</f>
        <v>#N/A</v>
      </c>
    </row>
    <row r="214" spans="1:22" x14ac:dyDescent="0.2">
      <c r="A214">
        <v>212</v>
      </c>
      <c r="B214" t="e">
        <f t="shared" ca="1" si="50"/>
        <v>#N/A</v>
      </c>
      <c r="C214" t="e">
        <f t="shared" ca="1" si="50"/>
        <v>#N/A</v>
      </c>
      <c r="D214" t="e">
        <f t="shared" ca="1" si="50"/>
        <v>#N/A</v>
      </c>
      <c r="E214" t="e">
        <f t="shared" ca="1" si="50"/>
        <v>#N/A</v>
      </c>
      <c r="F214" t="e">
        <f t="shared" ca="1" si="50"/>
        <v>#N/A</v>
      </c>
      <c r="G214" t="e">
        <f t="shared" ca="1" si="50"/>
        <v>#N/A</v>
      </c>
      <c r="H214" t="e">
        <f t="shared" ca="1" si="50"/>
        <v>#N/A</v>
      </c>
      <c r="I214" t="e">
        <f t="shared" ca="1" si="50"/>
        <v>#N/A</v>
      </c>
      <c r="J214" t="e">
        <f t="shared" ca="1" si="50"/>
        <v>#N/A</v>
      </c>
      <c r="K214" t="e">
        <f t="shared" ca="1" si="50"/>
        <v>#N/A</v>
      </c>
      <c r="L214" t="e">
        <f t="shared" ca="1" si="51"/>
        <v>#N/A</v>
      </c>
      <c r="M214" t="e">
        <f t="shared" ca="1" si="51"/>
        <v>#N/A</v>
      </c>
      <c r="N214" t="e">
        <f t="shared" ca="1" si="51"/>
        <v>#N/A</v>
      </c>
      <c r="O214" t="e">
        <f t="shared" ca="1" si="51"/>
        <v>#N/A</v>
      </c>
      <c r="P214" t="e">
        <f t="shared" ca="1" si="51"/>
        <v>#N/A</v>
      </c>
      <c r="Q214" t="e">
        <f t="shared" ca="1" si="51"/>
        <v>#N/A</v>
      </c>
      <c r="R214" t="e">
        <f t="shared" ca="1" si="51"/>
        <v>#N/A</v>
      </c>
      <c r="S214" t="e">
        <f t="shared" ca="1" si="46"/>
        <v>#N/A</v>
      </c>
      <c r="T214" t="e">
        <f t="shared" ca="1" si="47"/>
        <v>#N/A</v>
      </c>
      <c r="U214" t="e">
        <f ca="1">IF(AND($C214='Funnel setup'!$K$3&amp;'Funnel setup'!$K$6&amp;'Funnel setup'!$K$7&amp;'Funnel setup'!$K$4,'Funnel Lookup'!I214="*",'Funnel Lookup'!I214="*"),#N/A,IF(AND($C214='Funnel setup'!$K$3&amp;'Funnel setup'!$K$6&amp;'Funnel setup'!$K$7&amp;'Funnel setup'!$K$4,'Funnel Lookup'!I214&gt;29,'Funnel Lookup'!I214&lt;&gt;"-"),'Funnel Lookup'!I214,#N/A))</f>
        <v>#N/A</v>
      </c>
      <c r="V214" t="e">
        <f ca="1">IF(AND($C214='Funnel setup'!$K$3&amp;'Funnel setup'!$K$6&amp;'Funnel setup'!$K$7&amp;'Funnel setup'!$K$4,'Funnel Lookup'!I214="*",'Funnel Lookup'!I214="*"),#N/A,IF(AND($C214='Funnel setup'!$K$3&amp;'Funnel setup'!$K$6&amp;'Funnel setup'!$K$7&amp;'Funnel setup'!$K$4,'Funnel Lookup'!I214&gt;29,'Funnel Lookup'!I214&lt;&gt;"-"),'Funnel Lookup'!Q214,#N/A))</f>
        <v>#N/A</v>
      </c>
    </row>
    <row r="215" spans="1:22" x14ac:dyDescent="0.2">
      <c r="A215">
        <v>213</v>
      </c>
      <c r="B215" t="e">
        <f t="shared" ca="1" si="50"/>
        <v>#N/A</v>
      </c>
      <c r="C215" t="e">
        <f t="shared" ca="1" si="50"/>
        <v>#N/A</v>
      </c>
      <c r="D215" t="e">
        <f t="shared" ca="1" si="50"/>
        <v>#N/A</v>
      </c>
      <c r="E215" t="e">
        <f t="shared" ca="1" si="50"/>
        <v>#N/A</v>
      </c>
      <c r="F215" t="e">
        <f t="shared" ca="1" si="50"/>
        <v>#N/A</v>
      </c>
      <c r="G215" t="e">
        <f t="shared" ca="1" si="50"/>
        <v>#N/A</v>
      </c>
      <c r="H215" t="e">
        <f t="shared" ca="1" si="50"/>
        <v>#N/A</v>
      </c>
      <c r="I215" t="e">
        <f t="shared" ca="1" si="50"/>
        <v>#N/A</v>
      </c>
      <c r="J215" t="e">
        <f t="shared" ca="1" si="50"/>
        <v>#N/A</v>
      </c>
      <c r="K215" t="e">
        <f t="shared" ca="1" si="50"/>
        <v>#N/A</v>
      </c>
      <c r="L215" t="e">
        <f t="shared" ca="1" si="51"/>
        <v>#N/A</v>
      </c>
      <c r="M215" t="e">
        <f t="shared" ca="1" si="51"/>
        <v>#N/A</v>
      </c>
      <c r="N215" t="e">
        <f t="shared" ca="1" si="51"/>
        <v>#N/A</v>
      </c>
      <c r="O215" t="e">
        <f t="shared" ca="1" si="51"/>
        <v>#N/A</v>
      </c>
      <c r="P215" t="e">
        <f t="shared" ca="1" si="51"/>
        <v>#N/A</v>
      </c>
      <c r="Q215" t="e">
        <f t="shared" ca="1" si="51"/>
        <v>#N/A</v>
      </c>
      <c r="R215" t="e">
        <f t="shared" ca="1" si="51"/>
        <v>#N/A</v>
      </c>
      <c r="S215" t="e">
        <f t="shared" ca="1" si="46"/>
        <v>#N/A</v>
      </c>
      <c r="T215" t="e">
        <f t="shared" ca="1" si="47"/>
        <v>#N/A</v>
      </c>
      <c r="U215" t="e">
        <f ca="1">IF(AND($C215='Funnel setup'!$K$3&amp;'Funnel setup'!$K$6&amp;'Funnel setup'!$K$7&amp;'Funnel setup'!$K$4,'Funnel Lookup'!I215="*",'Funnel Lookup'!I215="*"),#N/A,IF(AND($C215='Funnel setup'!$K$3&amp;'Funnel setup'!$K$6&amp;'Funnel setup'!$K$7&amp;'Funnel setup'!$K$4,'Funnel Lookup'!I215&gt;29,'Funnel Lookup'!I215&lt;&gt;"-"),'Funnel Lookup'!I215,#N/A))</f>
        <v>#N/A</v>
      </c>
      <c r="V215" t="e">
        <f ca="1">IF(AND($C215='Funnel setup'!$K$3&amp;'Funnel setup'!$K$6&amp;'Funnel setup'!$K$7&amp;'Funnel setup'!$K$4,'Funnel Lookup'!I215="*",'Funnel Lookup'!I215="*"),#N/A,IF(AND($C215='Funnel setup'!$K$3&amp;'Funnel setup'!$K$6&amp;'Funnel setup'!$K$7&amp;'Funnel setup'!$K$4,'Funnel Lookup'!I215&gt;29,'Funnel Lookup'!I215&lt;&gt;"-"),'Funnel Lookup'!Q215,#N/A))</f>
        <v>#N/A</v>
      </c>
    </row>
    <row r="216" spans="1:22" x14ac:dyDescent="0.2">
      <c r="A216">
        <v>214</v>
      </c>
      <c r="B216" t="e">
        <f t="shared" ca="1" si="50"/>
        <v>#N/A</v>
      </c>
      <c r="C216" t="e">
        <f t="shared" ca="1" si="50"/>
        <v>#N/A</v>
      </c>
      <c r="D216" t="e">
        <f t="shared" ca="1" si="50"/>
        <v>#N/A</v>
      </c>
      <c r="E216" t="e">
        <f t="shared" ca="1" si="50"/>
        <v>#N/A</v>
      </c>
      <c r="F216" t="e">
        <f t="shared" ca="1" si="50"/>
        <v>#N/A</v>
      </c>
      <c r="G216" t="e">
        <f t="shared" ca="1" si="50"/>
        <v>#N/A</v>
      </c>
      <c r="H216" t="e">
        <f t="shared" ca="1" si="50"/>
        <v>#N/A</v>
      </c>
      <c r="I216" t="e">
        <f t="shared" ca="1" si="50"/>
        <v>#N/A</v>
      </c>
      <c r="J216" t="e">
        <f t="shared" ca="1" si="50"/>
        <v>#N/A</v>
      </c>
      <c r="K216" t="e">
        <f t="shared" ca="1" si="50"/>
        <v>#N/A</v>
      </c>
      <c r="L216" t="e">
        <f t="shared" ca="1" si="51"/>
        <v>#N/A</v>
      </c>
      <c r="M216" t="e">
        <f t="shared" ca="1" si="51"/>
        <v>#N/A</v>
      </c>
      <c r="N216" t="e">
        <f t="shared" ca="1" si="51"/>
        <v>#N/A</v>
      </c>
      <c r="O216" t="e">
        <f t="shared" ca="1" si="51"/>
        <v>#N/A</v>
      </c>
      <c r="P216" t="e">
        <f t="shared" ca="1" si="51"/>
        <v>#N/A</v>
      </c>
      <c r="Q216" t="e">
        <f t="shared" ca="1" si="51"/>
        <v>#N/A</v>
      </c>
      <c r="R216" t="e">
        <f t="shared" ca="1" si="51"/>
        <v>#N/A</v>
      </c>
      <c r="S216" t="e">
        <f t="shared" ca="1" si="46"/>
        <v>#N/A</v>
      </c>
      <c r="T216" t="e">
        <f t="shared" ca="1" si="47"/>
        <v>#N/A</v>
      </c>
      <c r="U216" t="e">
        <f ca="1">IF(AND($C216='Funnel setup'!$K$3&amp;'Funnel setup'!$K$6&amp;'Funnel setup'!$K$7&amp;'Funnel setup'!$K$4,'Funnel Lookup'!I216="*",'Funnel Lookup'!I216="*"),#N/A,IF(AND($C216='Funnel setup'!$K$3&amp;'Funnel setup'!$K$6&amp;'Funnel setup'!$K$7&amp;'Funnel setup'!$K$4,'Funnel Lookup'!I216&gt;29,'Funnel Lookup'!I216&lt;&gt;"-"),'Funnel Lookup'!I216,#N/A))</f>
        <v>#N/A</v>
      </c>
      <c r="V216" t="e">
        <f ca="1">IF(AND($C216='Funnel setup'!$K$3&amp;'Funnel setup'!$K$6&amp;'Funnel setup'!$K$7&amp;'Funnel setup'!$K$4,'Funnel Lookup'!I216="*",'Funnel Lookup'!I216="*"),#N/A,IF(AND($C216='Funnel setup'!$K$3&amp;'Funnel setup'!$K$6&amp;'Funnel setup'!$K$7&amp;'Funnel setup'!$K$4,'Funnel Lookup'!I216&gt;29,'Funnel Lookup'!I216&lt;&gt;"-"),'Funnel Lookup'!Q216,#N/A))</f>
        <v>#N/A</v>
      </c>
    </row>
    <row r="217" spans="1:22" x14ac:dyDescent="0.2">
      <c r="A217">
        <v>215</v>
      </c>
      <c r="B217" t="e">
        <f t="shared" ca="1" si="50"/>
        <v>#N/A</v>
      </c>
      <c r="C217" t="e">
        <f t="shared" ca="1" si="50"/>
        <v>#N/A</v>
      </c>
      <c r="D217" t="e">
        <f t="shared" ca="1" si="50"/>
        <v>#N/A</v>
      </c>
      <c r="E217" t="e">
        <f t="shared" ca="1" si="50"/>
        <v>#N/A</v>
      </c>
      <c r="F217" t="e">
        <f t="shared" ca="1" si="50"/>
        <v>#N/A</v>
      </c>
      <c r="G217" t="e">
        <f t="shared" ca="1" si="50"/>
        <v>#N/A</v>
      </c>
      <c r="H217" t="e">
        <f t="shared" ca="1" si="50"/>
        <v>#N/A</v>
      </c>
      <c r="I217" t="e">
        <f t="shared" ca="1" si="50"/>
        <v>#N/A</v>
      </c>
      <c r="J217" t="e">
        <f t="shared" ca="1" si="50"/>
        <v>#N/A</v>
      </c>
      <c r="K217" t="e">
        <f t="shared" ca="1" si="50"/>
        <v>#N/A</v>
      </c>
      <c r="L217" t="e">
        <f t="shared" ca="1" si="51"/>
        <v>#N/A</v>
      </c>
      <c r="M217" t="e">
        <f t="shared" ca="1" si="51"/>
        <v>#N/A</v>
      </c>
      <c r="N217" t="e">
        <f t="shared" ca="1" si="51"/>
        <v>#N/A</v>
      </c>
      <c r="O217" t="e">
        <f t="shared" ca="1" si="51"/>
        <v>#N/A</v>
      </c>
      <c r="P217" t="e">
        <f t="shared" ca="1" si="51"/>
        <v>#N/A</v>
      </c>
      <c r="Q217" t="e">
        <f t="shared" ca="1" si="51"/>
        <v>#N/A</v>
      </c>
      <c r="R217" t="e">
        <f t="shared" ca="1" si="51"/>
        <v>#N/A</v>
      </c>
      <c r="S217" t="e">
        <f t="shared" ca="1" si="46"/>
        <v>#N/A</v>
      </c>
      <c r="T217" t="e">
        <f t="shared" ca="1" si="47"/>
        <v>#N/A</v>
      </c>
      <c r="U217" t="e">
        <f ca="1">IF(AND($C217='Funnel setup'!$K$3&amp;'Funnel setup'!$K$6&amp;'Funnel setup'!$K$7&amp;'Funnel setup'!$K$4,'Funnel Lookup'!I217="*",'Funnel Lookup'!I217="*"),#N/A,IF(AND($C217='Funnel setup'!$K$3&amp;'Funnel setup'!$K$6&amp;'Funnel setup'!$K$7&amp;'Funnel setup'!$K$4,'Funnel Lookup'!I217&gt;29,'Funnel Lookup'!I217&lt;&gt;"-"),'Funnel Lookup'!I217,#N/A))</f>
        <v>#N/A</v>
      </c>
      <c r="V217" t="e">
        <f ca="1">IF(AND($C217='Funnel setup'!$K$3&amp;'Funnel setup'!$K$6&amp;'Funnel setup'!$K$7&amp;'Funnel setup'!$K$4,'Funnel Lookup'!I217="*",'Funnel Lookup'!I217="*"),#N/A,IF(AND($C217='Funnel setup'!$K$3&amp;'Funnel setup'!$K$6&amp;'Funnel setup'!$K$7&amp;'Funnel setup'!$K$4,'Funnel Lookup'!I217&gt;29,'Funnel Lookup'!I217&lt;&gt;"-"),'Funnel Lookup'!Q217,#N/A))</f>
        <v>#N/A</v>
      </c>
    </row>
    <row r="218" spans="1:22" x14ac:dyDescent="0.2">
      <c r="A218">
        <v>216</v>
      </c>
      <c r="B218" t="e">
        <f t="shared" ca="1" si="50"/>
        <v>#N/A</v>
      </c>
      <c r="C218" t="e">
        <f t="shared" ca="1" si="50"/>
        <v>#N/A</v>
      </c>
      <c r="D218" t="e">
        <f t="shared" ca="1" si="50"/>
        <v>#N/A</v>
      </c>
      <c r="E218" t="e">
        <f t="shared" ca="1" si="50"/>
        <v>#N/A</v>
      </c>
      <c r="F218" t="e">
        <f t="shared" ca="1" si="50"/>
        <v>#N/A</v>
      </c>
      <c r="G218" t="e">
        <f t="shared" ca="1" si="50"/>
        <v>#N/A</v>
      </c>
      <c r="H218" t="e">
        <f t="shared" ca="1" si="50"/>
        <v>#N/A</v>
      </c>
      <c r="I218" t="e">
        <f t="shared" ca="1" si="50"/>
        <v>#N/A</v>
      </c>
      <c r="J218" t="e">
        <f t="shared" ca="1" si="50"/>
        <v>#N/A</v>
      </c>
      <c r="K218" t="e">
        <f t="shared" ca="1" si="50"/>
        <v>#N/A</v>
      </c>
      <c r="L218" t="e">
        <f t="shared" ca="1" si="51"/>
        <v>#N/A</v>
      </c>
      <c r="M218" t="e">
        <f t="shared" ca="1" si="51"/>
        <v>#N/A</v>
      </c>
      <c r="N218" t="e">
        <f t="shared" ca="1" si="51"/>
        <v>#N/A</v>
      </c>
      <c r="O218" t="e">
        <f t="shared" ca="1" si="51"/>
        <v>#N/A</v>
      </c>
      <c r="P218" t="e">
        <f t="shared" ca="1" si="51"/>
        <v>#N/A</v>
      </c>
      <c r="Q218" t="e">
        <f t="shared" ca="1" si="51"/>
        <v>#N/A</v>
      </c>
      <c r="R218" t="e">
        <f t="shared" ca="1" si="51"/>
        <v>#N/A</v>
      </c>
      <c r="S218" t="e">
        <f t="shared" ca="1" si="46"/>
        <v>#N/A</v>
      </c>
      <c r="T218" t="e">
        <f t="shared" ca="1" si="47"/>
        <v>#N/A</v>
      </c>
      <c r="U218" t="e">
        <f ca="1">IF(AND($C218='Funnel setup'!$K$3&amp;'Funnel setup'!$K$6&amp;'Funnel setup'!$K$7&amp;'Funnel setup'!$K$4,'Funnel Lookup'!I218="*",'Funnel Lookup'!I218="*"),#N/A,IF(AND($C218='Funnel setup'!$K$3&amp;'Funnel setup'!$K$6&amp;'Funnel setup'!$K$7&amp;'Funnel setup'!$K$4,'Funnel Lookup'!I218&gt;29,'Funnel Lookup'!I218&lt;&gt;"-"),'Funnel Lookup'!I218,#N/A))</f>
        <v>#N/A</v>
      </c>
      <c r="V218" t="e">
        <f ca="1">IF(AND($C218='Funnel setup'!$K$3&amp;'Funnel setup'!$K$6&amp;'Funnel setup'!$K$7&amp;'Funnel setup'!$K$4,'Funnel Lookup'!I218="*",'Funnel Lookup'!I218="*"),#N/A,IF(AND($C218='Funnel setup'!$K$3&amp;'Funnel setup'!$K$6&amp;'Funnel setup'!$K$7&amp;'Funnel setup'!$K$4,'Funnel Lookup'!I218&gt;29,'Funnel Lookup'!I218&lt;&gt;"-"),'Funnel Lookup'!Q218,#N/A))</f>
        <v>#N/A</v>
      </c>
    </row>
    <row r="219" spans="1:22" x14ac:dyDescent="0.2">
      <c r="A219">
        <v>217</v>
      </c>
      <c r="B219" t="e">
        <f t="shared" ca="1" si="50"/>
        <v>#N/A</v>
      </c>
      <c r="C219" t="e">
        <f t="shared" ca="1" si="50"/>
        <v>#N/A</v>
      </c>
      <c r="D219" t="e">
        <f t="shared" ca="1" si="50"/>
        <v>#N/A</v>
      </c>
      <c r="E219" t="e">
        <f t="shared" ca="1" si="50"/>
        <v>#N/A</v>
      </c>
      <c r="F219" t="e">
        <f t="shared" ca="1" si="50"/>
        <v>#N/A</v>
      </c>
      <c r="G219" t="e">
        <f t="shared" ca="1" si="50"/>
        <v>#N/A</v>
      </c>
      <c r="H219" t="e">
        <f t="shared" ca="1" si="50"/>
        <v>#N/A</v>
      </c>
      <c r="I219" t="e">
        <f t="shared" ca="1" si="50"/>
        <v>#N/A</v>
      </c>
      <c r="J219" t="e">
        <f t="shared" ca="1" si="50"/>
        <v>#N/A</v>
      </c>
      <c r="K219" t="e">
        <f t="shared" ca="1" si="50"/>
        <v>#N/A</v>
      </c>
      <c r="L219" t="e">
        <f t="shared" ca="1" si="51"/>
        <v>#N/A</v>
      </c>
      <c r="M219" t="e">
        <f t="shared" ca="1" si="51"/>
        <v>#N/A</v>
      </c>
      <c r="N219" t="e">
        <f t="shared" ca="1" si="51"/>
        <v>#N/A</v>
      </c>
      <c r="O219" t="e">
        <f t="shared" ca="1" si="51"/>
        <v>#N/A</v>
      </c>
      <c r="P219" t="e">
        <f t="shared" ca="1" si="51"/>
        <v>#N/A</v>
      </c>
      <c r="Q219" t="e">
        <f t="shared" ca="1" si="51"/>
        <v>#N/A</v>
      </c>
      <c r="R219" t="e">
        <f t="shared" ca="1" si="51"/>
        <v>#N/A</v>
      </c>
      <c r="S219" t="e">
        <f t="shared" ca="1" si="46"/>
        <v>#N/A</v>
      </c>
      <c r="T219" t="e">
        <f t="shared" ca="1" si="47"/>
        <v>#N/A</v>
      </c>
      <c r="U219" t="e">
        <f ca="1">IF(AND($C219='Funnel setup'!$K$3&amp;'Funnel setup'!$K$6&amp;'Funnel setup'!$K$7&amp;'Funnel setup'!$K$4,'Funnel Lookup'!I219="*",'Funnel Lookup'!I219="*"),#N/A,IF(AND($C219='Funnel setup'!$K$3&amp;'Funnel setup'!$K$6&amp;'Funnel setup'!$K$7&amp;'Funnel setup'!$K$4,'Funnel Lookup'!I219&gt;29,'Funnel Lookup'!I219&lt;&gt;"-"),'Funnel Lookup'!I219,#N/A))</f>
        <v>#N/A</v>
      </c>
      <c r="V219" t="e">
        <f ca="1">IF(AND($C219='Funnel setup'!$K$3&amp;'Funnel setup'!$K$6&amp;'Funnel setup'!$K$7&amp;'Funnel setup'!$K$4,'Funnel Lookup'!I219="*",'Funnel Lookup'!I219="*"),#N/A,IF(AND($C219='Funnel setup'!$K$3&amp;'Funnel setup'!$K$6&amp;'Funnel setup'!$K$7&amp;'Funnel setup'!$K$4,'Funnel Lookup'!I219&gt;29,'Funnel Lookup'!I219&lt;&gt;"-"),'Funnel Lookup'!Q219,#N/A))</f>
        <v>#N/A</v>
      </c>
    </row>
    <row r="220" spans="1:22" x14ac:dyDescent="0.2">
      <c r="A220">
        <v>218</v>
      </c>
      <c r="B220" t="e">
        <f t="shared" ca="1" si="50"/>
        <v>#N/A</v>
      </c>
      <c r="C220" t="e">
        <f t="shared" ca="1" si="50"/>
        <v>#N/A</v>
      </c>
      <c r="D220" t="e">
        <f t="shared" ca="1" si="50"/>
        <v>#N/A</v>
      </c>
      <c r="E220" t="e">
        <f t="shared" ca="1" si="50"/>
        <v>#N/A</v>
      </c>
      <c r="F220" t="e">
        <f t="shared" ca="1" si="50"/>
        <v>#N/A</v>
      </c>
      <c r="G220" t="e">
        <f t="shared" ca="1" si="50"/>
        <v>#N/A</v>
      </c>
      <c r="H220" t="e">
        <f t="shared" ca="1" si="50"/>
        <v>#N/A</v>
      </c>
      <c r="I220" t="e">
        <f t="shared" ca="1" si="50"/>
        <v>#N/A</v>
      </c>
      <c r="J220" t="e">
        <f t="shared" ca="1" si="50"/>
        <v>#N/A</v>
      </c>
      <c r="K220" t="e">
        <f t="shared" ca="1" si="50"/>
        <v>#N/A</v>
      </c>
      <c r="L220" t="e">
        <f t="shared" ca="1" si="51"/>
        <v>#N/A</v>
      </c>
      <c r="M220" t="e">
        <f t="shared" ca="1" si="51"/>
        <v>#N/A</v>
      </c>
      <c r="N220" t="e">
        <f t="shared" ca="1" si="51"/>
        <v>#N/A</v>
      </c>
      <c r="O220" t="e">
        <f t="shared" ca="1" si="51"/>
        <v>#N/A</v>
      </c>
      <c r="P220" t="e">
        <f t="shared" ca="1" si="51"/>
        <v>#N/A</v>
      </c>
      <c r="Q220" t="e">
        <f t="shared" ca="1" si="51"/>
        <v>#N/A</v>
      </c>
      <c r="R220" t="e">
        <f t="shared" ca="1" si="51"/>
        <v>#N/A</v>
      </c>
      <c r="S220" t="e">
        <f t="shared" ca="1" si="46"/>
        <v>#N/A</v>
      </c>
      <c r="T220" t="e">
        <f t="shared" ca="1" si="47"/>
        <v>#N/A</v>
      </c>
      <c r="U220" t="e">
        <f ca="1">IF(AND($C220='Funnel setup'!$K$3&amp;'Funnel setup'!$K$6&amp;'Funnel setup'!$K$7&amp;'Funnel setup'!$K$4,'Funnel Lookup'!I220="*",'Funnel Lookup'!I220="*"),#N/A,IF(AND($C220='Funnel setup'!$K$3&amp;'Funnel setup'!$K$6&amp;'Funnel setup'!$K$7&amp;'Funnel setup'!$K$4,'Funnel Lookup'!I220&gt;29,'Funnel Lookup'!I220&lt;&gt;"-"),'Funnel Lookup'!I220,#N/A))</f>
        <v>#N/A</v>
      </c>
      <c r="V220" t="e">
        <f ca="1">IF(AND($C220='Funnel setup'!$K$3&amp;'Funnel setup'!$K$6&amp;'Funnel setup'!$K$7&amp;'Funnel setup'!$K$4,'Funnel Lookup'!I220="*",'Funnel Lookup'!I220="*"),#N/A,IF(AND($C220='Funnel setup'!$K$3&amp;'Funnel setup'!$K$6&amp;'Funnel setup'!$K$7&amp;'Funnel setup'!$K$4,'Funnel Lookup'!I220&gt;29,'Funnel Lookup'!I220&lt;&gt;"-"),'Funnel Lookup'!Q220,#N/A))</f>
        <v>#N/A</v>
      </c>
    </row>
    <row r="221" spans="1:22" x14ac:dyDescent="0.2">
      <c r="A221">
        <v>219</v>
      </c>
      <c r="B221" t="e">
        <f t="shared" ca="1" si="50"/>
        <v>#N/A</v>
      </c>
      <c r="C221" t="e">
        <f t="shared" ca="1" si="50"/>
        <v>#N/A</v>
      </c>
      <c r="D221" t="e">
        <f t="shared" ca="1" si="50"/>
        <v>#N/A</v>
      </c>
      <c r="E221" t="e">
        <f t="shared" ca="1" si="50"/>
        <v>#N/A</v>
      </c>
      <c r="F221" t="e">
        <f t="shared" ca="1" si="50"/>
        <v>#N/A</v>
      </c>
      <c r="G221" t="e">
        <f t="shared" ca="1" si="50"/>
        <v>#N/A</v>
      </c>
      <c r="H221" t="e">
        <f t="shared" ca="1" si="50"/>
        <v>#N/A</v>
      </c>
      <c r="I221" t="e">
        <f t="shared" ca="1" si="50"/>
        <v>#N/A</v>
      </c>
      <c r="J221" t="e">
        <f t="shared" ca="1" si="50"/>
        <v>#N/A</v>
      </c>
      <c r="K221" t="e">
        <f t="shared" ca="1" si="50"/>
        <v>#N/A</v>
      </c>
      <c r="L221" t="e">
        <f t="shared" ca="1" si="51"/>
        <v>#N/A</v>
      </c>
      <c r="M221" t="e">
        <f t="shared" ca="1" si="51"/>
        <v>#N/A</v>
      </c>
      <c r="N221" t="e">
        <f t="shared" ca="1" si="51"/>
        <v>#N/A</v>
      </c>
      <c r="O221" t="e">
        <f t="shared" ca="1" si="51"/>
        <v>#N/A</v>
      </c>
      <c r="P221" t="e">
        <f t="shared" ca="1" si="51"/>
        <v>#N/A</v>
      </c>
      <c r="Q221" t="e">
        <f t="shared" ca="1" si="51"/>
        <v>#N/A</v>
      </c>
      <c r="R221" t="e">
        <f t="shared" ca="1" si="51"/>
        <v>#N/A</v>
      </c>
      <c r="S221" t="e">
        <f t="shared" ca="1" si="46"/>
        <v>#N/A</v>
      </c>
      <c r="T221" t="e">
        <f t="shared" ca="1" si="47"/>
        <v>#N/A</v>
      </c>
      <c r="U221" t="e">
        <f ca="1">IF(AND($C221='Funnel setup'!$K$3&amp;'Funnel setup'!$K$6&amp;'Funnel setup'!$K$7&amp;'Funnel setup'!$K$4,'Funnel Lookup'!I221="*",'Funnel Lookup'!I221="*"),#N/A,IF(AND($C221='Funnel setup'!$K$3&amp;'Funnel setup'!$K$6&amp;'Funnel setup'!$K$7&amp;'Funnel setup'!$K$4,'Funnel Lookup'!I221&gt;29,'Funnel Lookup'!I221&lt;&gt;"-"),'Funnel Lookup'!I221,#N/A))</f>
        <v>#N/A</v>
      </c>
      <c r="V221" t="e">
        <f ca="1">IF(AND($C221='Funnel setup'!$K$3&amp;'Funnel setup'!$K$6&amp;'Funnel setup'!$K$7&amp;'Funnel setup'!$K$4,'Funnel Lookup'!I221="*",'Funnel Lookup'!I221="*"),#N/A,IF(AND($C221='Funnel setup'!$K$3&amp;'Funnel setup'!$K$6&amp;'Funnel setup'!$K$7&amp;'Funnel setup'!$K$4,'Funnel Lookup'!I221&gt;29,'Funnel Lookup'!I221&lt;&gt;"-"),'Funnel Lookup'!Q221,#N/A))</f>
        <v>#N/A</v>
      </c>
    </row>
    <row r="222" spans="1:22" x14ac:dyDescent="0.2">
      <c r="A222">
        <v>220</v>
      </c>
      <c r="B222" t="e">
        <f t="shared" ca="1" si="50"/>
        <v>#N/A</v>
      </c>
      <c r="C222" t="e">
        <f t="shared" ca="1" si="50"/>
        <v>#N/A</v>
      </c>
      <c r="D222" t="e">
        <f t="shared" ca="1" si="50"/>
        <v>#N/A</v>
      </c>
      <c r="E222" t="e">
        <f t="shared" ca="1" si="50"/>
        <v>#N/A</v>
      </c>
      <c r="F222" t="e">
        <f t="shared" ca="1" si="50"/>
        <v>#N/A</v>
      </c>
      <c r="G222" t="e">
        <f t="shared" ca="1" si="50"/>
        <v>#N/A</v>
      </c>
      <c r="H222" t="e">
        <f t="shared" ca="1" si="50"/>
        <v>#N/A</v>
      </c>
      <c r="I222" t="e">
        <f t="shared" ca="1" si="50"/>
        <v>#N/A</v>
      </c>
      <c r="J222" t="e">
        <f t="shared" ca="1" si="50"/>
        <v>#N/A</v>
      </c>
      <c r="K222" t="e">
        <f t="shared" ca="1" si="50"/>
        <v>#N/A</v>
      </c>
      <c r="L222" t="e">
        <f t="shared" ca="1" si="51"/>
        <v>#N/A</v>
      </c>
      <c r="M222" t="e">
        <f t="shared" ca="1" si="51"/>
        <v>#N/A</v>
      </c>
      <c r="N222" t="e">
        <f t="shared" ca="1" si="51"/>
        <v>#N/A</v>
      </c>
      <c r="O222" t="e">
        <f t="shared" ca="1" si="51"/>
        <v>#N/A</v>
      </c>
      <c r="P222" t="e">
        <f t="shared" ca="1" si="51"/>
        <v>#N/A</v>
      </c>
      <c r="Q222" t="e">
        <f t="shared" ca="1" si="51"/>
        <v>#N/A</v>
      </c>
      <c r="R222" t="e">
        <f t="shared" ca="1" si="51"/>
        <v>#N/A</v>
      </c>
      <c r="S222" t="e">
        <f t="shared" ca="1" si="46"/>
        <v>#N/A</v>
      </c>
      <c r="T222" t="e">
        <f t="shared" ca="1" si="47"/>
        <v>#N/A</v>
      </c>
      <c r="U222" t="e">
        <f ca="1">IF(AND($C222='Funnel setup'!$K$3&amp;'Funnel setup'!$K$6&amp;'Funnel setup'!$K$7&amp;'Funnel setup'!$K$4,'Funnel Lookup'!I222="*",'Funnel Lookup'!I222="*"),#N/A,IF(AND($C222='Funnel setup'!$K$3&amp;'Funnel setup'!$K$6&amp;'Funnel setup'!$K$7&amp;'Funnel setup'!$K$4,'Funnel Lookup'!I222&gt;29,'Funnel Lookup'!I222&lt;&gt;"-"),'Funnel Lookup'!I222,#N/A))</f>
        <v>#N/A</v>
      </c>
      <c r="V222" t="e">
        <f ca="1">IF(AND($C222='Funnel setup'!$K$3&amp;'Funnel setup'!$K$6&amp;'Funnel setup'!$K$7&amp;'Funnel setup'!$K$4,'Funnel Lookup'!I222="*",'Funnel Lookup'!I222="*"),#N/A,IF(AND($C222='Funnel setup'!$K$3&amp;'Funnel setup'!$K$6&amp;'Funnel setup'!$K$7&amp;'Funnel setup'!$K$4,'Funnel Lookup'!I222&gt;29,'Funnel Lookup'!I222&lt;&gt;"-"),'Funnel Lookup'!Q222,#N/A))</f>
        <v>#N/A</v>
      </c>
    </row>
    <row r="223" spans="1:22" x14ac:dyDescent="0.2">
      <c r="A223">
        <v>221</v>
      </c>
      <c r="B223" t="e">
        <f t="shared" ref="B223:K232" ca="1" si="52">VLOOKUP($A223,Funnel_Data,B$1,FALSE)</f>
        <v>#N/A</v>
      </c>
      <c r="C223" t="e">
        <f t="shared" ca="1" si="52"/>
        <v>#N/A</v>
      </c>
      <c r="D223" t="e">
        <f t="shared" ca="1" si="52"/>
        <v>#N/A</v>
      </c>
      <c r="E223" t="e">
        <f t="shared" ca="1" si="52"/>
        <v>#N/A</v>
      </c>
      <c r="F223" t="e">
        <f t="shared" ca="1" si="52"/>
        <v>#N/A</v>
      </c>
      <c r="G223" t="e">
        <f t="shared" ca="1" si="52"/>
        <v>#N/A</v>
      </c>
      <c r="H223" t="e">
        <f t="shared" ca="1" si="52"/>
        <v>#N/A</v>
      </c>
      <c r="I223" t="e">
        <f t="shared" ca="1" si="52"/>
        <v>#N/A</v>
      </c>
      <c r="J223" t="e">
        <f t="shared" ca="1" si="52"/>
        <v>#N/A</v>
      </c>
      <c r="K223" t="e">
        <f t="shared" ca="1" si="52"/>
        <v>#N/A</v>
      </c>
      <c r="L223" t="e">
        <f t="shared" ref="L223:R232" ca="1" si="53">VLOOKUP($A223,Funnel_Data,L$1,FALSE)</f>
        <v>#N/A</v>
      </c>
      <c r="M223" t="e">
        <f t="shared" ca="1" si="53"/>
        <v>#N/A</v>
      </c>
      <c r="N223" t="e">
        <f t="shared" ca="1" si="53"/>
        <v>#N/A</v>
      </c>
      <c r="O223" t="e">
        <f t="shared" ca="1" si="53"/>
        <v>#N/A</v>
      </c>
      <c r="P223" t="e">
        <f t="shared" ca="1" si="53"/>
        <v>#N/A</v>
      </c>
      <c r="Q223" t="e">
        <f t="shared" ca="1" si="53"/>
        <v>#N/A</v>
      </c>
      <c r="R223" t="e">
        <f t="shared" ca="1" si="53"/>
        <v>#N/A</v>
      </c>
      <c r="S223" t="e">
        <f t="shared" ca="1" si="46"/>
        <v>#N/A</v>
      </c>
      <c r="T223" t="e">
        <f t="shared" ca="1" si="47"/>
        <v>#N/A</v>
      </c>
      <c r="U223" t="e">
        <f ca="1">IF(AND($C223='Funnel setup'!$K$3&amp;'Funnel setup'!$K$6&amp;'Funnel setup'!$K$7&amp;'Funnel setup'!$K$4,'Funnel Lookup'!I223="*",'Funnel Lookup'!I223="*"),#N/A,IF(AND($C223='Funnel setup'!$K$3&amp;'Funnel setup'!$K$6&amp;'Funnel setup'!$K$7&amp;'Funnel setup'!$K$4,'Funnel Lookup'!I223&gt;29,'Funnel Lookup'!I223&lt;&gt;"-"),'Funnel Lookup'!I223,#N/A))</f>
        <v>#N/A</v>
      </c>
      <c r="V223" t="e">
        <f ca="1">IF(AND($C223='Funnel setup'!$K$3&amp;'Funnel setup'!$K$6&amp;'Funnel setup'!$K$7&amp;'Funnel setup'!$K$4,'Funnel Lookup'!I223="*",'Funnel Lookup'!I223="*"),#N/A,IF(AND($C223='Funnel setup'!$K$3&amp;'Funnel setup'!$K$6&amp;'Funnel setup'!$K$7&amp;'Funnel setup'!$K$4,'Funnel Lookup'!I223&gt;29,'Funnel Lookup'!I223&lt;&gt;"-"),'Funnel Lookup'!Q223,#N/A))</f>
        <v>#N/A</v>
      </c>
    </row>
    <row r="224" spans="1:22" x14ac:dyDescent="0.2">
      <c r="A224">
        <v>222</v>
      </c>
      <c r="B224" t="e">
        <f t="shared" ca="1" si="52"/>
        <v>#N/A</v>
      </c>
      <c r="C224" t="e">
        <f t="shared" ca="1" si="52"/>
        <v>#N/A</v>
      </c>
      <c r="D224" t="e">
        <f t="shared" ca="1" si="52"/>
        <v>#N/A</v>
      </c>
      <c r="E224" t="e">
        <f t="shared" ca="1" si="52"/>
        <v>#N/A</v>
      </c>
      <c r="F224" t="e">
        <f t="shared" ca="1" si="52"/>
        <v>#N/A</v>
      </c>
      <c r="G224" t="e">
        <f t="shared" ca="1" si="52"/>
        <v>#N/A</v>
      </c>
      <c r="H224" t="e">
        <f t="shared" ca="1" si="52"/>
        <v>#N/A</v>
      </c>
      <c r="I224" t="e">
        <f t="shared" ca="1" si="52"/>
        <v>#N/A</v>
      </c>
      <c r="J224" t="e">
        <f t="shared" ca="1" si="52"/>
        <v>#N/A</v>
      </c>
      <c r="K224" t="e">
        <f t="shared" ca="1" si="52"/>
        <v>#N/A</v>
      </c>
      <c r="L224" t="e">
        <f t="shared" ca="1" si="53"/>
        <v>#N/A</v>
      </c>
      <c r="M224" t="e">
        <f t="shared" ca="1" si="53"/>
        <v>#N/A</v>
      </c>
      <c r="N224" t="e">
        <f t="shared" ca="1" si="53"/>
        <v>#N/A</v>
      </c>
      <c r="O224" t="e">
        <f t="shared" ca="1" si="53"/>
        <v>#N/A</v>
      </c>
      <c r="P224" t="e">
        <f t="shared" ca="1" si="53"/>
        <v>#N/A</v>
      </c>
      <c r="Q224" t="e">
        <f t="shared" ca="1" si="53"/>
        <v>#N/A</v>
      </c>
      <c r="R224" t="e">
        <f t="shared" ca="1" si="53"/>
        <v>#N/A</v>
      </c>
      <c r="S224" t="e">
        <f t="shared" ca="1" si="46"/>
        <v>#N/A</v>
      </c>
      <c r="T224" t="e">
        <f t="shared" ca="1" si="47"/>
        <v>#N/A</v>
      </c>
      <c r="U224" t="e">
        <f ca="1">IF(AND($C224='Funnel setup'!$K$3&amp;'Funnel setup'!$K$6&amp;'Funnel setup'!$K$7&amp;'Funnel setup'!$K$4,'Funnel Lookup'!I224="*",'Funnel Lookup'!I224="*"),#N/A,IF(AND($C224='Funnel setup'!$K$3&amp;'Funnel setup'!$K$6&amp;'Funnel setup'!$K$7&amp;'Funnel setup'!$K$4,'Funnel Lookup'!I224&gt;29,'Funnel Lookup'!I224&lt;&gt;"-"),'Funnel Lookup'!I224,#N/A))</f>
        <v>#N/A</v>
      </c>
      <c r="V224" t="e">
        <f ca="1">IF(AND($C224='Funnel setup'!$K$3&amp;'Funnel setup'!$K$6&amp;'Funnel setup'!$K$7&amp;'Funnel setup'!$K$4,'Funnel Lookup'!I224="*",'Funnel Lookup'!I224="*"),#N/A,IF(AND($C224='Funnel setup'!$K$3&amp;'Funnel setup'!$K$6&amp;'Funnel setup'!$K$7&amp;'Funnel setup'!$K$4,'Funnel Lookup'!I224&gt;29,'Funnel Lookup'!I224&lt;&gt;"-"),'Funnel Lookup'!Q224,#N/A))</f>
        <v>#N/A</v>
      </c>
    </row>
    <row r="225" spans="1:22" x14ac:dyDescent="0.2">
      <c r="A225">
        <v>223</v>
      </c>
      <c r="B225" t="e">
        <f t="shared" ca="1" si="52"/>
        <v>#N/A</v>
      </c>
      <c r="C225" t="e">
        <f t="shared" ca="1" si="52"/>
        <v>#N/A</v>
      </c>
      <c r="D225" t="e">
        <f t="shared" ca="1" si="52"/>
        <v>#N/A</v>
      </c>
      <c r="E225" t="e">
        <f t="shared" ca="1" si="52"/>
        <v>#N/A</v>
      </c>
      <c r="F225" t="e">
        <f t="shared" ca="1" si="52"/>
        <v>#N/A</v>
      </c>
      <c r="G225" t="e">
        <f t="shared" ca="1" si="52"/>
        <v>#N/A</v>
      </c>
      <c r="H225" t="e">
        <f t="shared" ca="1" si="52"/>
        <v>#N/A</v>
      </c>
      <c r="I225" t="e">
        <f t="shared" ca="1" si="52"/>
        <v>#N/A</v>
      </c>
      <c r="J225" t="e">
        <f t="shared" ca="1" si="52"/>
        <v>#N/A</v>
      </c>
      <c r="K225" t="e">
        <f t="shared" ca="1" si="52"/>
        <v>#N/A</v>
      </c>
      <c r="L225" t="e">
        <f t="shared" ca="1" si="53"/>
        <v>#N/A</v>
      </c>
      <c r="M225" t="e">
        <f t="shared" ca="1" si="53"/>
        <v>#N/A</v>
      </c>
      <c r="N225" t="e">
        <f t="shared" ca="1" si="53"/>
        <v>#N/A</v>
      </c>
      <c r="O225" t="e">
        <f t="shared" ca="1" si="53"/>
        <v>#N/A</v>
      </c>
      <c r="P225" t="e">
        <f t="shared" ca="1" si="53"/>
        <v>#N/A</v>
      </c>
      <c r="Q225" t="e">
        <f t="shared" ca="1" si="53"/>
        <v>#N/A</v>
      </c>
      <c r="R225" t="e">
        <f t="shared" ca="1" si="53"/>
        <v>#N/A</v>
      </c>
      <c r="S225" t="e">
        <f t="shared" ca="1" si="46"/>
        <v>#N/A</v>
      </c>
      <c r="T225" t="e">
        <f t="shared" ca="1" si="47"/>
        <v>#N/A</v>
      </c>
      <c r="U225" t="e">
        <f ca="1">IF(AND($C225='Funnel setup'!$K$3&amp;'Funnel setup'!$K$6&amp;'Funnel setup'!$K$7&amp;'Funnel setup'!$K$4,'Funnel Lookup'!I225="*",'Funnel Lookup'!I225="*"),#N/A,IF(AND($C225='Funnel setup'!$K$3&amp;'Funnel setup'!$K$6&amp;'Funnel setup'!$K$7&amp;'Funnel setup'!$K$4,'Funnel Lookup'!I225&gt;29,'Funnel Lookup'!I225&lt;&gt;"-"),'Funnel Lookup'!I225,#N/A))</f>
        <v>#N/A</v>
      </c>
      <c r="V225" t="e">
        <f ca="1">IF(AND($C225='Funnel setup'!$K$3&amp;'Funnel setup'!$K$6&amp;'Funnel setup'!$K$7&amp;'Funnel setup'!$K$4,'Funnel Lookup'!I225="*",'Funnel Lookup'!I225="*"),#N/A,IF(AND($C225='Funnel setup'!$K$3&amp;'Funnel setup'!$K$6&amp;'Funnel setup'!$K$7&amp;'Funnel setup'!$K$4,'Funnel Lookup'!I225&gt;29,'Funnel Lookup'!I225&lt;&gt;"-"),'Funnel Lookup'!Q225,#N/A))</f>
        <v>#N/A</v>
      </c>
    </row>
    <row r="226" spans="1:22" x14ac:dyDescent="0.2">
      <c r="A226">
        <v>224</v>
      </c>
      <c r="B226" t="e">
        <f t="shared" ca="1" si="52"/>
        <v>#N/A</v>
      </c>
      <c r="C226" t="e">
        <f t="shared" ca="1" si="52"/>
        <v>#N/A</v>
      </c>
      <c r="D226" t="e">
        <f t="shared" ca="1" si="52"/>
        <v>#N/A</v>
      </c>
      <c r="E226" t="e">
        <f t="shared" ca="1" si="52"/>
        <v>#N/A</v>
      </c>
      <c r="F226" t="e">
        <f t="shared" ca="1" si="52"/>
        <v>#N/A</v>
      </c>
      <c r="G226" t="e">
        <f t="shared" ca="1" si="52"/>
        <v>#N/A</v>
      </c>
      <c r="H226" t="e">
        <f t="shared" ca="1" si="52"/>
        <v>#N/A</v>
      </c>
      <c r="I226" t="e">
        <f t="shared" ca="1" si="52"/>
        <v>#N/A</v>
      </c>
      <c r="J226" t="e">
        <f t="shared" ca="1" si="52"/>
        <v>#N/A</v>
      </c>
      <c r="K226" t="e">
        <f t="shared" ca="1" si="52"/>
        <v>#N/A</v>
      </c>
      <c r="L226" t="e">
        <f t="shared" ca="1" si="53"/>
        <v>#N/A</v>
      </c>
      <c r="M226" t="e">
        <f t="shared" ca="1" si="53"/>
        <v>#N/A</v>
      </c>
      <c r="N226" t="e">
        <f t="shared" ca="1" si="53"/>
        <v>#N/A</v>
      </c>
      <c r="O226" t="e">
        <f t="shared" ca="1" si="53"/>
        <v>#N/A</v>
      </c>
      <c r="P226" t="e">
        <f t="shared" ca="1" si="53"/>
        <v>#N/A</v>
      </c>
      <c r="Q226" t="e">
        <f t="shared" ca="1" si="53"/>
        <v>#N/A</v>
      </c>
      <c r="R226" t="e">
        <f t="shared" ca="1" si="53"/>
        <v>#N/A</v>
      </c>
      <c r="S226" t="e">
        <f t="shared" ca="1" si="46"/>
        <v>#N/A</v>
      </c>
      <c r="T226" t="e">
        <f t="shared" ca="1" si="47"/>
        <v>#N/A</v>
      </c>
      <c r="U226" t="e">
        <f ca="1">IF(AND($C226='Funnel setup'!$K$3&amp;'Funnel setup'!$K$6&amp;'Funnel setup'!$K$7&amp;'Funnel setup'!$K$4,'Funnel Lookup'!I226="*",'Funnel Lookup'!I226="*"),#N/A,IF(AND($C226='Funnel setup'!$K$3&amp;'Funnel setup'!$K$6&amp;'Funnel setup'!$K$7&amp;'Funnel setup'!$K$4,'Funnel Lookup'!I226&gt;29,'Funnel Lookup'!I226&lt;&gt;"-"),'Funnel Lookup'!I226,#N/A))</f>
        <v>#N/A</v>
      </c>
      <c r="V226" t="e">
        <f ca="1">IF(AND($C226='Funnel setup'!$K$3&amp;'Funnel setup'!$K$6&amp;'Funnel setup'!$K$7&amp;'Funnel setup'!$K$4,'Funnel Lookup'!I226="*",'Funnel Lookup'!I226="*"),#N/A,IF(AND($C226='Funnel setup'!$K$3&amp;'Funnel setup'!$K$6&amp;'Funnel setup'!$K$7&amp;'Funnel setup'!$K$4,'Funnel Lookup'!I226&gt;29,'Funnel Lookup'!I226&lt;&gt;"-"),'Funnel Lookup'!Q226,#N/A))</f>
        <v>#N/A</v>
      </c>
    </row>
    <row r="227" spans="1:22" x14ac:dyDescent="0.2">
      <c r="A227">
        <v>225</v>
      </c>
      <c r="B227" t="e">
        <f t="shared" ca="1" si="52"/>
        <v>#N/A</v>
      </c>
      <c r="C227" t="e">
        <f t="shared" ca="1" si="52"/>
        <v>#N/A</v>
      </c>
      <c r="D227" t="e">
        <f t="shared" ca="1" si="52"/>
        <v>#N/A</v>
      </c>
      <c r="E227" t="e">
        <f t="shared" ca="1" si="52"/>
        <v>#N/A</v>
      </c>
      <c r="F227" t="e">
        <f t="shared" ca="1" si="52"/>
        <v>#N/A</v>
      </c>
      <c r="G227" t="e">
        <f t="shared" ca="1" si="52"/>
        <v>#N/A</v>
      </c>
      <c r="H227" t="e">
        <f t="shared" ca="1" si="52"/>
        <v>#N/A</v>
      </c>
      <c r="I227" t="e">
        <f t="shared" ca="1" si="52"/>
        <v>#N/A</v>
      </c>
      <c r="J227" t="e">
        <f t="shared" ca="1" si="52"/>
        <v>#N/A</v>
      </c>
      <c r="K227" t="e">
        <f t="shared" ca="1" si="52"/>
        <v>#N/A</v>
      </c>
      <c r="L227" t="e">
        <f t="shared" ca="1" si="53"/>
        <v>#N/A</v>
      </c>
      <c r="M227" t="e">
        <f t="shared" ca="1" si="53"/>
        <v>#N/A</v>
      </c>
      <c r="N227" t="e">
        <f t="shared" ca="1" si="53"/>
        <v>#N/A</v>
      </c>
      <c r="O227" t="e">
        <f t="shared" ca="1" si="53"/>
        <v>#N/A</v>
      </c>
      <c r="P227" t="e">
        <f t="shared" ca="1" si="53"/>
        <v>#N/A</v>
      </c>
      <c r="Q227" t="e">
        <f t="shared" ca="1" si="53"/>
        <v>#N/A</v>
      </c>
      <c r="R227" t="e">
        <f t="shared" ca="1" si="53"/>
        <v>#N/A</v>
      </c>
      <c r="S227" t="e">
        <f t="shared" ca="1" si="46"/>
        <v>#N/A</v>
      </c>
      <c r="T227" t="e">
        <f t="shared" ca="1" si="47"/>
        <v>#N/A</v>
      </c>
      <c r="U227" t="e">
        <f ca="1">IF(AND($C227='Funnel setup'!$K$3&amp;'Funnel setup'!$K$6&amp;'Funnel setup'!$K$7&amp;'Funnel setup'!$K$4,'Funnel Lookup'!I227="*",'Funnel Lookup'!I227="*"),#N/A,IF(AND($C227='Funnel setup'!$K$3&amp;'Funnel setup'!$K$6&amp;'Funnel setup'!$K$7&amp;'Funnel setup'!$K$4,'Funnel Lookup'!I227&gt;29,'Funnel Lookup'!I227&lt;&gt;"-"),'Funnel Lookup'!I227,#N/A))</f>
        <v>#N/A</v>
      </c>
      <c r="V227" t="e">
        <f ca="1">IF(AND($C227='Funnel setup'!$K$3&amp;'Funnel setup'!$K$6&amp;'Funnel setup'!$K$7&amp;'Funnel setup'!$K$4,'Funnel Lookup'!I227="*",'Funnel Lookup'!I227="*"),#N/A,IF(AND($C227='Funnel setup'!$K$3&amp;'Funnel setup'!$K$6&amp;'Funnel setup'!$K$7&amp;'Funnel setup'!$K$4,'Funnel Lookup'!I227&gt;29,'Funnel Lookup'!I227&lt;&gt;"-"),'Funnel Lookup'!Q227,#N/A))</f>
        <v>#N/A</v>
      </c>
    </row>
    <row r="228" spans="1:22" x14ac:dyDescent="0.2">
      <c r="A228">
        <v>226</v>
      </c>
      <c r="B228" t="e">
        <f t="shared" ca="1" si="52"/>
        <v>#N/A</v>
      </c>
      <c r="C228" t="e">
        <f t="shared" ca="1" si="52"/>
        <v>#N/A</v>
      </c>
      <c r="D228" t="e">
        <f t="shared" ca="1" si="52"/>
        <v>#N/A</v>
      </c>
      <c r="E228" t="e">
        <f t="shared" ca="1" si="52"/>
        <v>#N/A</v>
      </c>
      <c r="F228" t="e">
        <f t="shared" ca="1" si="52"/>
        <v>#N/A</v>
      </c>
      <c r="G228" t="e">
        <f t="shared" ca="1" si="52"/>
        <v>#N/A</v>
      </c>
      <c r="H228" t="e">
        <f t="shared" ca="1" si="52"/>
        <v>#N/A</v>
      </c>
      <c r="I228" t="e">
        <f t="shared" ca="1" si="52"/>
        <v>#N/A</v>
      </c>
      <c r="J228" t="e">
        <f t="shared" ca="1" si="52"/>
        <v>#N/A</v>
      </c>
      <c r="K228" t="e">
        <f t="shared" ca="1" si="52"/>
        <v>#N/A</v>
      </c>
      <c r="L228" t="e">
        <f t="shared" ca="1" si="53"/>
        <v>#N/A</v>
      </c>
      <c r="M228" t="e">
        <f t="shared" ca="1" si="53"/>
        <v>#N/A</v>
      </c>
      <c r="N228" t="e">
        <f t="shared" ca="1" si="53"/>
        <v>#N/A</v>
      </c>
      <c r="O228" t="e">
        <f t="shared" ca="1" si="53"/>
        <v>#N/A</v>
      </c>
      <c r="P228" t="e">
        <f t="shared" ca="1" si="53"/>
        <v>#N/A</v>
      </c>
      <c r="Q228" t="e">
        <f t="shared" ca="1" si="53"/>
        <v>#N/A</v>
      </c>
      <c r="R228" t="e">
        <f t="shared" ca="1" si="53"/>
        <v>#N/A</v>
      </c>
      <c r="S228" t="e">
        <f t="shared" ca="1" si="46"/>
        <v>#N/A</v>
      </c>
      <c r="T228" t="e">
        <f t="shared" ca="1" si="47"/>
        <v>#N/A</v>
      </c>
      <c r="U228" t="e">
        <f ca="1">IF(AND($C228='Funnel setup'!$K$3&amp;'Funnel setup'!$K$6&amp;'Funnel setup'!$K$7&amp;'Funnel setup'!$K$4,'Funnel Lookup'!I228="*",'Funnel Lookup'!I228="*"),#N/A,IF(AND($C228='Funnel setup'!$K$3&amp;'Funnel setup'!$K$6&amp;'Funnel setup'!$K$7&amp;'Funnel setup'!$K$4,'Funnel Lookup'!I228&gt;29,'Funnel Lookup'!I228&lt;&gt;"-"),'Funnel Lookup'!I228,#N/A))</f>
        <v>#N/A</v>
      </c>
      <c r="V228" t="e">
        <f ca="1">IF(AND($C228='Funnel setup'!$K$3&amp;'Funnel setup'!$K$6&amp;'Funnel setup'!$K$7&amp;'Funnel setup'!$K$4,'Funnel Lookup'!I228="*",'Funnel Lookup'!I228="*"),#N/A,IF(AND($C228='Funnel setup'!$K$3&amp;'Funnel setup'!$K$6&amp;'Funnel setup'!$K$7&amp;'Funnel setup'!$K$4,'Funnel Lookup'!I228&gt;29,'Funnel Lookup'!I228&lt;&gt;"-"),'Funnel Lookup'!Q228,#N/A))</f>
        <v>#N/A</v>
      </c>
    </row>
    <row r="229" spans="1:22" x14ac:dyDescent="0.2">
      <c r="A229">
        <v>227</v>
      </c>
      <c r="B229" t="e">
        <f t="shared" ca="1" si="52"/>
        <v>#N/A</v>
      </c>
      <c r="C229" t="e">
        <f t="shared" ca="1" si="52"/>
        <v>#N/A</v>
      </c>
      <c r="D229" t="e">
        <f t="shared" ca="1" si="52"/>
        <v>#N/A</v>
      </c>
      <c r="E229" t="e">
        <f t="shared" ca="1" si="52"/>
        <v>#N/A</v>
      </c>
      <c r="F229" t="e">
        <f t="shared" ca="1" si="52"/>
        <v>#N/A</v>
      </c>
      <c r="G229" t="e">
        <f t="shared" ca="1" si="52"/>
        <v>#N/A</v>
      </c>
      <c r="H229" t="e">
        <f t="shared" ca="1" si="52"/>
        <v>#N/A</v>
      </c>
      <c r="I229" t="e">
        <f t="shared" ca="1" si="52"/>
        <v>#N/A</v>
      </c>
      <c r="J229" t="e">
        <f t="shared" ca="1" si="52"/>
        <v>#N/A</v>
      </c>
      <c r="K229" t="e">
        <f t="shared" ca="1" si="52"/>
        <v>#N/A</v>
      </c>
      <c r="L229" t="e">
        <f t="shared" ca="1" si="53"/>
        <v>#N/A</v>
      </c>
      <c r="M229" t="e">
        <f t="shared" ca="1" si="53"/>
        <v>#N/A</v>
      </c>
      <c r="N229" t="e">
        <f t="shared" ca="1" si="53"/>
        <v>#N/A</v>
      </c>
      <c r="O229" t="e">
        <f t="shared" ca="1" si="53"/>
        <v>#N/A</v>
      </c>
      <c r="P229" t="e">
        <f t="shared" ca="1" si="53"/>
        <v>#N/A</v>
      </c>
      <c r="Q229" t="e">
        <f t="shared" ca="1" si="53"/>
        <v>#N/A</v>
      </c>
      <c r="R229" t="e">
        <f t="shared" ca="1" si="53"/>
        <v>#N/A</v>
      </c>
      <c r="S229" t="e">
        <f t="shared" ca="1" si="46"/>
        <v>#N/A</v>
      </c>
      <c r="T229" t="e">
        <f t="shared" ca="1" si="47"/>
        <v>#N/A</v>
      </c>
      <c r="U229" t="e">
        <f ca="1">IF(AND($C229='Funnel setup'!$K$3&amp;'Funnel setup'!$K$6&amp;'Funnel setup'!$K$7&amp;'Funnel setup'!$K$4,'Funnel Lookup'!I229="*",'Funnel Lookup'!I229="*"),#N/A,IF(AND($C229='Funnel setup'!$K$3&amp;'Funnel setup'!$K$6&amp;'Funnel setup'!$K$7&amp;'Funnel setup'!$K$4,'Funnel Lookup'!I229&gt;29,'Funnel Lookup'!I229&lt;&gt;"-"),'Funnel Lookup'!I229,#N/A))</f>
        <v>#N/A</v>
      </c>
      <c r="V229" t="e">
        <f ca="1">IF(AND($C229='Funnel setup'!$K$3&amp;'Funnel setup'!$K$6&amp;'Funnel setup'!$K$7&amp;'Funnel setup'!$K$4,'Funnel Lookup'!I229="*",'Funnel Lookup'!I229="*"),#N/A,IF(AND($C229='Funnel setup'!$K$3&amp;'Funnel setup'!$K$6&amp;'Funnel setup'!$K$7&amp;'Funnel setup'!$K$4,'Funnel Lookup'!I229&gt;29,'Funnel Lookup'!I229&lt;&gt;"-"),'Funnel Lookup'!Q229,#N/A))</f>
        <v>#N/A</v>
      </c>
    </row>
    <row r="230" spans="1:22" x14ac:dyDescent="0.2">
      <c r="A230">
        <v>228</v>
      </c>
      <c r="B230" t="e">
        <f t="shared" ca="1" si="52"/>
        <v>#N/A</v>
      </c>
      <c r="C230" t="e">
        <f t="shared" ca="1" si="52"/>
        <v>#N/A</v>
      </c>
      <c r="D230" t="e">
        <f t="shared" ca="1" si="52"/>
        <v>#N/A</v>
      </c>
      <c r="E230" t="e">
        <f t="shared" ca="1" si="52"/>
        <v>#N/A</v>
      </c>
      <c r="F230" t="e">
        <f t="shared" ca="1" si="52"/>
        <v>#N/A</v>
      </c>
      <c r="G230" t="e">
        <f t="shared" ca="1" si="52"/>
        <v>#N/A</v>
      </c>
      <c r="H230" t="e">
        <f t="shared" ca="1" si="52"/>
        <v>#N/A</v>
      </c>
      <c r="I230" t="e">
        <f t="shared" ca="1" si="52"/>
        <v>#N/A</v>
      </c>
      <c r="J230" t="e">
        <f t="shared" ca="1" si="52"/>
        <v>#N/A</v>
      </c>
      <c r="K230" t="e">
        <f t="shared" ca="1" si="52"/>
        <v>#N/A</v>
      </c>
      <c r="L230" t="e">
        <f t="shared" ca="1" si="53"/>
        <v>#N/A</v>
      </c>
      <c r="M230" t="e">
        <f t="shared" ca="1" si="53"/>
        <v>#N/A</v>
      </c>
      <c r="N230" t="e">
        <f t="shared" ca="1" si="53"/>
        <v>#N/A</v>
      </c>
      <c r="O230" t="e">
        <f t="shared" ca="1" si="53"/>
        <v>#N/A</v>
      </c>
      <c r="P230" t="e">
        <f t="shared" ca="1" si="53"/>
        <v>#N/A</v>
      </c>
      <c r="Q230" t="e">
        <f t="shared" ca="1" si="53"/>
        <v>#N/A</v>
      </c>
      <c r="R230" t="e">
        <f t="shared" ca="1" si="53"/>
        <v>#N/A</v>
      </c>
      <c r="S230" t="e">
        <f t="shared" ca="1" si="46"/>
        <v>#N/A</v>
      </c>
      <c r="T230" t="e">
        <f t="shared" ca="1" si="47"/>
        <v>#N/A</v>
      </c>
      <c r="U230" t="e">
        <f ca="1">IF(AND($C230='Funnel setup'!$K$3&amp;'Funnel setup'!$K$6&amp;'Funnel setup'!$K$7&amp;'Funnel setup'!$K$4,'Funnel Lookup'!I230="*",'Funnel Lookup'!I230="*"),#N/A,IF(AND($C230='Funnel setup'!$K$3&amp;'Funnel setup'!$K$6&amp;'Funnel setup'!$K$7&amp;'Funnel setup'!$K$4,'Funnel Lookup'!I230&gt;29,'Funnel Lookup'!I230&lt;&gt;"-"),'Funnel Lookup'!I230,#N/A))</f>
        <v>#N/A</v>
      </c>
      <c r="V230" t="e">
        <f ca="1">IF(AND($C230='Funnel setup'!$K$3&amp;'Funnel setup'!$K$6&amp;'Funnel setup'!$K$7&amp;'Funnel setup'!$K$4,'Funnel Lookup'!I230="*",'Funnel Lookup'!I230="*"),#N/A,IF(AND($C230='Funnel setup'!$K$3&amp;'Funnel setup'!$K$6&amp;'Funnel setup'!$K$7&amp;'Funnel setup'!$K$4,'Funnel Lookup'!I230&gt;29,'Funnel Lookup'!I230&lt;&gt;"-"),'Funnel Lookup'!Q230,#N/A))</f>
        <v>#N/A</v>
      </c>
    </row>
    <row r="231" spans="1:22" x14ac:dyDescent="0.2">
      <c r="A231">
        <v>229</v>
      </c>
      <c r="B231" t="e">
        <f t="shared" ca="1" si="52"/>
        <v>#N/A</v>
      </c>
      <c r="C231" t="e">
        <f t="shared" ca="1" si="52"/>
        <v>#N/A</v>
      </c>
      <c r="D231" t="e">
        <f t="shared" ca="1" si="52"/>
        <v>#N/A</v>
      </c>
      <c r="E231" t="e">
        <f t="shared" ca="1" si="52"/>
        <v>#N/A</v>
      </c>
      <c r="F231" t="e">
        <f t="shared" ca="1" si="52"/>
        <v>#N/A</v>
      </c>
      <c r="G231" t="e">
        <f t="shared" ca="1" si="52"/>
        <v>#N/A</v>
      </c>
      <c r="H231" t="e">
        <f t="shared" ca="1" si="52"/>
        <v>#N/A</v>
      </c>
      <c r="I231" t="e">
        <f t="shared" ca="1" si="52"/>
        <v>#N/A</v>
      </c>
      <c r="J231" t="e">
        <f t="shared" ca="1" si="52"/>
        <v>#N/A</v>
      </c>
      <c r="K231" t="e">
        <f t="shared" ca="1" si="52"/>
        <v>#N/A</v>
      </c>
      <c r="L231" t="e">
        <f t="shared" ca="1" si="53"/>
        <v>#N/A</v>
      </c>
      <c r="M231" t="e">
        <f t="shared" ca="1" si="53"/>
        <v>#N/A</v>
      </c>
      <c r="N231" t="e">
        <f t="shared" ca="1" si="53"/>
        <v>#N/A</v>
      </c>
      <c r="O231" t="e">
        <f t="shared" ca="1" si="53"/>
        <v>#N/A</v>
      </c>
      <c r="P231" t="e">
        <f t="shared" ca="1" si="53"/>
        <v>#N/A</v>
      </c>
      <c r="Q231" t="e">
        <f t="shared" ca="1" si="53"/>
        <v>#N/A</v>
      </c>
      <c r="R231" t="e">
        <f t="shared" ca="1" si="53"/>
        <v>#N/A</v>
      </c>
      <c r="S231" t="e">
        <f t="shared" ca="1" si="46"/>
        <v>#N/A</v>
      </c>
      <c r="T231" t="e">
        <f t="shared" ca="1" si="47"/>
        <v>#N/A</v>
      </c>
      <c r="U231" t="e">
        <f ca="1">IF(AND($C231='Funnel setup'!$K$3&amp;'Funnel setup'!$K$6&amp;'Funnel setup'!$K$7&amp;'Funnel setup'!$K$4,'Funnel Lookup'!I231="*",'Funnel Lookup'!I231="*"),#N/A,IF(AND($C231='Funnel setup'!$K$3&amp;'Funnel setup'!$K$6&amp;'Funnel setup'!$K$7&amp;'Funnel setup'!$K$4,'Funnel Lookup'!I231&gt;29,'Funnel Lookup'!I231&lt;&gt;"-"),'Funnel Lookup'!I231,#N/A))</f>
        <v>#N/A</v>
      </c>
      <c r="V231" t="e">
        <f ca="1">IF(AND($C231='Funnel setup'!$K$3&amp;'Funnel setup'!$K$6&amp;'Funnel setup'!$K$7&amp;'Funnel setup'!$K$4,'Funnel Lookup'!I231="*",'Funnel Lookup'!I231="*"),#N/A,IF(AND($C231='Funnel setup'!$K$3&amp;'Funnel setup'!$K$6&amp;'Funnel setup'!$K$7&amp;'Funnel setup'!$K$4,'Funnel Lookup'!I231&gt;29,'Funnel Lookup'!I231&lt;&gt;"-"),'Funnel Lookup'!Q231,#N/A))</f>
        <v>#N/A</v>
      </c>
    </row>
    <row r="232" spans="1:22" x14ac:dyDescent="0.2">
      <c r="A232">
        <v>230</v>
      </c>
      <c r="B232" t="e">
        <f t="shared" ca="1" si="52"/>
        <v>#N/A</v>
      </c>
      <c r="C232" t="e">
        <f t="shared" ca="1" si="52"/>
        <v>#N/A</v>
      </c>
      <c r="D232" t="e">
        <f t="shared" ca="1" si="52"/>
        <v>#N/A</v>
      </c>
      <c r="E232" t="e">
        <f t="shared" ca="1" si="52"/>
        <v>#N/A</v>
      </c>
      <c r="F232" t="e">
        <f t="shared" ca="1" si="52"/>
        <v>#N/A</v>
      </c>
      <c r="G232" t="e">
        <f t="shared" ca="1" si="52"/>
        <v>#N/A</v>
      </c>
      <c r="H232" t="e">
        <f t="shared" ca="1" si="52"/>
        <v>#N/A</v>
      </c>
      <c r="I232" t="e">
        <f t="shared" ca="1" si="52"/>
        <v>#N/A</v>
      </c>
      <c r="J232" t="e">
        <f t="shared" ca="1" si="52"/>
        <v>#N/A</v>
      </c>
      <c r="K232" t="e">
        <f t="shared" ca="1" si="52"/>
        <v>#N/A</v>
      </c>
      <c r="L232" t="e">
        <f t="shared" ca="1" si="53"/>
        <v>#N/A</v>
      </c>
      <c r="M232" t="e">
        <f t="shared" ca="1" si="53"/>
        <v>#N/A</v>
      </c>
      <c r="N232" t="e">
        <f t="shared" ca="1" si="53"/>
        <v>#N/A</v>
      </c>
      <c r="O232" t="e">
        <f t="shared" ca="1" si="53"/>
        <v>#N/A</v>
      </c>
      <c r="P232" t="e">
        <f t="shared" ca="1" si="53"/>
        <v>#N/A</v>
      </c>
      <c r="Q232" t="e">
        <f t="shared" ca="1" si="53"/>
        <v>#N/A</v>
      </c>
      <c r="R232" t="e">
        <f t="shared" ca="1" si="53"/>
        <v>#N/A</v>
      </c>
      <c r="S232" t="e">
        <f t="shared" ca="1" si="46"/>
        <v>#N/A</v>
      </c>
      <c r="T232" t="e">
        <f t="shared" ca="1" si="47"/>
        <v>#N/A</v>
      </c>
      <c r="U232" t="e">
        <f ca="1">IF(AND($C232='Funnel setup'!$K$3&amp;'Funnel setup'!$K$6&amp;'Funnel setup'!$K$7&amp;'Funnel setup'!$K$4,'Funnel Lookup'!I232="*",'Funnel Lookup'!I232="*"),#N/A,IF(AND($C232='Funnel setup'!$K$3&amp;'Funnel setup'!$K$6&amp;'Funnel setup'!$K$7&amp;'Funnel setup'!$K$4,'Funnel Lookup'!I232&gt;29,'Funnel Lookup'!I232&lt;&gt;"-"),'Funnel Lookup'!I232,#N/A))</f>
        <v>#N/A</v>
      </c>
      <c r="V232" t="e">
        <f ca="1">IF(AND($C232='Funnel setup'!$K$3&amp;'Funnel setup'!$K$6&amp;'Funnel setup'!$K$7&amp;'Funnel setup'!$K$4,'Funnel Lookup'!I232="*",'Funnel Lookup'!I232="*"),#N/A,IF(AND($C232='Funnel setup'!$K$3&amp;'Funnel setup'!$K$6&amp;'Funnel setup'!$K$7&amp;'Funnel setup'!$K$4,'Funnel Lookup'!I232&gt;29,'Funnel Lookup'!I232&lt;&gt;"-"),'Funnel Lookup'!Q232,#N/A))</f>
        <v>#N/A</v>
      </c>
    </row>
    <row r="233" spans="1:22" x14ac:dyDescent="0.2">
      <c r="A233">
        <v>231</v>
      </c>
      <c r="B233" t="e">
        <f t="shared" ref="B233:K242" ca="1" si="54">VLOOKUP($A233,Funnel_Data,B$1,FALSE)</f>
        <v>#N/A</v>
      </c>
      <c r="C233" t="e">
        <f t="shared" ca="1" si="54"/>
        <v>#N/A</v>
      </c>
      <c r="D233" t="e">
        <f t="shared" ca="1" si="54"/>
        <v>#N/A</v>
      </c>
      <c r="E233" t="e">
        <f t="shared" ca="1" si="54"/>
        <v>#N/A</v>
      </c>
      <c r="F233" t="e">
        <f t="shared" ca="1" si="54"/>
        <v>#N/A</v>
      </c>
      <c r="G233" t="e">
        <f t="shared" ca="1" si="54"/>
        <v>#N/A</v>
      </c>
      <c r="H233" t="e">
        <f t="shared" ca="1" si="54"/>
        <v>#N/A</v>
      </c>
      <c r="I233" t="e">
        <f t="shared" ca="1" si="54"/>
        <v>#N/A</v>
      </c>
      <c r="J233" t="e">
        <f t="shared" ca="1" si="54"/>
        <v>#N/A</v>
      </c>
      <c r="K233" t="e">
        <f t="shared" ca="1" si="54"/>
        <v>#N/A</v>
      </c>
      <c r="L233" t="e">
        <f t="shared" ref="L233:R242" ca="1" si="55">VLOOKUP($A233,Funnel_Data,L$1,FALSE)</f>
        <v>#N/A</v>
      </c>
      <c r="M233" t="e">
        <f t="shared" ca="1" si="55"/>
        <v>#N/A</v>
      </c>
      <c r="N233" t="e">
        <f t="shared" ca="1" si="55"/>
        <v>#N/A</v>
      </c>
      <c r="O233" t="e">
        <f t="shared" ca="1" si="55"/>
        <v>#N/A</v>
      </c>
      <c r="P233" t="e">
        <f t="shared" ca="1" si="55"/>
        <v>#N/A</v>
      </c>
      <c r="Q233" t="e">
        <f t="shared" ca="1" si="55"/>
        <v>#N/A</v>
      </c>
      <c r="R233" t="e">
        <f t="shared" ca="1" si="55"/>
        <v>#N/A</v>
      </c>
      <c r="S233" t="e">
        <f t="shared" ca="1" si="46"/>
        <v>#N/A</v>
      </c>
      <c r="T233" t="e">
        <f t="shared" ca="1" si="47"/>
        <v>#N/A</v>
      </c>
      <c r="U233" t="e">
        <f ca="1">IF(AND($C233='Funnel setup'!$K$3&amp;'Funnel setup'!$K$6&amp;'Funnel setup'!$K$7&amp;'Funnel setup'!$K$4,'Funnel Lookup'!I233="*",'Funnel Lookup'!I233="*"),#N/A,IF(AND($C233='Funnel setup'!$K$3&amp;'Funnel setup'!$K$6&amp;'Funnel setup'!$K$7&amp;'Funnel setup'!$K$4,'Funnel Lookup'!I233&gt;29,'Funnel Lookup'!I233&lt;&gt;"-"),'Funnel Lookup'!I233,#N/A))</f>
        <v>#N/A</v>
      </c>
      <c r="V233" t="e">
        <f ca="1">IF(AND($C233='Funnel setup'!$K$3&amp;'Funnel setup'!$K$6&amp;'Funnel setup'!$K$7&amp;'Funnel setup'!$K$4,'Funnel Lookup'!I233="*",'Funnel Lookup'!I233="*"),#N/A,IF(AND($C233='Funnel setup'!$K$3&amp;'Funnel setup'!$K$6&amp;'Funnel setup'!$K$7&amp;'Funnel setup'!$K$4,'Funnel Lookup'!I233&gt;29,'Funnel Lookup'!I233&lt;&gt;"-"),'Funnel Lookup'!Q233,#N/A))</f>
        <v>#N/A</v>
      </c>
    </row>
    <row r="234" spans="1:22" x14ac:dyDescent="0.2">
      <c r="A234">
        <v>232</v>
      </c>
      <c r="B234" t="e">
        <f t="shared" ca="1" si="54"/>
        <v>#N/A</v>
      </c>
      <c r="C234" t="e">
        <f t="shared" ca="1" si="54"/>
        <v>#N/A</v>
      </c>
      <c r="D234" t="e">
        <f t="shared" ca="1" si="54"/>
        <v>#N/A</v>
      </c>
      <c r="E234" t="e">
        <f t="shared" ca="1" si="54"/>
        <v>#N/A</v>
      </c>
      <c r="F234" t="e">
        <f t="shared" ca="1" si="54"/>
        <v>#N/A</v>
      </c>
      <c r="G234" t="e">
        <f t="shared" ca="1" si="54"/>
        <v>#N/A</v>
      </c>
      <c r="H234" t="e">
        <f t="shared" ca="1" si="54"/>
        <v>#N/A</v>
      </c>
      <c r="I234" t="e">
        <f t="shared" ca="1" si="54"/>
        <v>#N/A</v>
      </c>
      <c r="J234" t="e">
        <f t="shared" ca="1" si="54"/>
        <v>#N/A</v>
      </c>
      <c r="K234" t="e">
        <f t="shared" ca="1" si="54"/>
        <v>#N/A</v>
      </c>
      <c r="L234" t="e">
        <f t="shared" ca="1" si="55"/>
        <v>#N/A</v>
      </c>
      <c r="M234" t="e">
        <f t="shared" ca="1" si="55"/>
        <v>#N/A</v>
      </c>
      <c r="N234" t="e">
        <f t="shared" ca="1" si="55"/>
        <v>#N/A</v>
      </c>
      <c r="O234" t="e">
        <f t="shared" ca="1" si="55"/>
        <v>#N/A</v>
      </c>
      <c r="P234" t="e">
        <f t="shared" ca="1" si="55"/>
        <v>#N/A</v>
      </c>
      <c r="Q234" t="e">
        <f t="shared" ca="1" si="55"/>
        <v>#N/A</v>
      </c>
      <c r="R234" t="e">
        <f t="shared" ca="1" si="55"/>
        <v>#N/A</v>
      </c>
      <c r="S234" t="e">
        <f t="shared" ca="1" si="46"/>
        <v>#N/A</v>
      </c>
      <c r="T234" t="e">
        <f t="shared" ca="1" si="47"/>
        <v>#N/A</v>
      </c>
      <c r="U234" t="e">
        <f ca="1">IF(AND($C234='Funnel setup'!$K$3&amp;'Funnel setup'!$K$6&amp;'Funnel setup'!$K$7&amp;'Funnel setup'!$K$4,'Funnel Lookup'!I234="*",'Funnel Lookup'!I234="*"),#N/A,IF(AND($C234='Funnel setup'!$K$3&amp;'Funnel setup'!$K$6&amp;'Funnel setup'!$K$7&amp;'Funnel setup'!$K$4,'Funnel Lookup'!I234&gt;29,'Funnel Lookup'!I234&lt;&gt;"-"),'Funnel Lookup'!I234,#N/A))</f>
        <v>#N/A</v>
      </c>
      <c r="V234" t="e">
        <f ca="1">IF(AND($C234='Funnel setup'!$K$3&amp;'Funnel setup'!$K$6&amp;'Funnel setup'!$K$7&amp;'Funnel setup'!$K$4,'Funnel Lookup'!I234="*",'Funnel Lookup'!I234="*"),#N/A,IF(AND($C234='Funnel setup'!$K$3&amp;'Funnel setup'!$K$6&amp;'Funnel setup'!$K$7&amp;'Funnel setup'!$K$4,'Funnel Lookup'!I234&gt;29,'Funnel Lookup'!I234&lt;&gt;"-"),'Funnel Lookup'!Q234,#N/A))</f>
        <v>#N/A</v>
      </c>
    </row>
    <row r="235" spans="1:22" x14ac:dyDescent="0.2">
      <c r="A235">
        <v>233</v>
      </c>
      <c r="B235" t="e">
        <f t="shared" ca="1" si="54"/>
        <v>#N/A</v>
      </c>
      <c r="C235" t="e">
        <f t="shared" ca="1" si="54"/>
        <v>#N/A</v>
      </c>
      <c r="D235" t="e">
        <f t="shared" ca="1" si="54"/>
        <v>#N/A</v>
      </c>
      <c r="E235" t="e">
        <f t="shared" ca="1" si="54"/>
        <v>#N/A</v>
      </c>
      <c r="F235" t="e">
        <f t="shared" ca="1" si="54"/>
        <v>#N/A</v>
      </c>
      <c r="G235" t="e">
        <f t="shared" ca="1" si="54"/>
        <v>#N/A</v>
      </c>
      <c r="H235" t="e">
        <f t="shared" ca="1" si="54"/>
        <v>#N/A</v>
      </c>
      <c r="I235" t="e">
        <f t="shared" ca="1" si="54"/>
        <v>#N/A</v>
      </c>
      <c r="J235" t="e">
        <f t="shared" ca="1" si="54"/>
        <v>#N/A</v>
      </c>
      <c r="K235" t="e">
        <f t="shared" ca="1" si="54"/>
        <v>#N/A</v>
      </c>
      <c r="L235" t="e">
        <f t="shared" ca="1" si="55"/>
        <v>#N/A</v>
      </c>
      <c r="M235" t="e">
        <f t="shared" ca="1" si="55"/>
        <v>#N/A</v>
      </c>
      <c r="N235" t="e">
        <f t="shared" ca="1" si="55"/>
        <v>#N/A</v>
      </c>
      <c r="O235" t="e">
        <f t="shared" ca="1" si="55"/>
        <v>#N/A</v>
      </c>
      <c r="P235" t="e">
        <f t="shared" ca="1" si="55"/>
        <v>#N/A</v>
      </c>
      <c r="Q235" t="e">
        <f t="shared" ca="1" si="55"/>
        <v>#N/A</v>
      </c>
      <c r="R235" t="e">
        <f t="shared" ca="1" si="55"/>
        <v>#N/A</v>
      </c>
      <c r="S235" t="e">
        <f t="shared" ca="1" si="46"/>
        <v>#N/A</v>
      </c>
      <c r="T235" t="e">
        <f t="shared" ca="1" si="47"/>
        <v>#N/A</v>
      </c>
      <c r="U235" t="e">
        <f ca="1">IF(AND($C235='Funnel setup'!$K$3&amp;'Funnel setup'!$K$6&amp;'Funnel setup'!$K$7&amp;'Funnel setup'!$K$4,'Funnel Lookup'!I235="*",'Funnel Lookup'!I235="*"),#N/A,IF(AND($C235='Funnel setup'!$K$3&amp;'Funnel setup'!$K$6&amp;'Funnel setup'!$K$7&amp;'Funnel setup'!$K$4,'Funnel Lookup'!I235&gt;29,'Funnel Lookup'!I235&lt;&gt;"-"),'Funnel Lookup'!I235,#N/A))</f>
        <v>#N/A</v>
      </c>
      <c r="V235" t="e">
        <f ca="1">IF(AND($C235='Funnel setup'!$K$3&amp;'Funnel setup'!$K$6&amp;'Funnel setup'!$K$7&amp;'Funnel setup'!$K$4,'Funnel Lookup'!I235="*",'Funnel Lookup'!I235="*"),#N/A,IF(AND($C235='Funnel setup'!$K$3&amp;'Funnel setup'!$K$6&amp;'Funnel setup'!$K$7&amp;'Funnel setup'!$K$4,'Funnel Lookup'!I235&gt;29,'Funnel Lookup'!I235&lt;&gt;"-"),'Funnel Lookup'!Q235,#N/A))</f>
        <v>#N/A</v>
      </c>
    </row>
    <row r="236" spans="1:22" x14ac:dyDescent="0.2">
      <c r="A236">
        <v>234</v>
      </c>
      <c r="B236" t="e">
        <f t="shared" ca="1" si="54"/>
        <v>#N/A</v>
      </c>
      <c r="C236" t="e">
        <f t="shared" ca="1" si="54"/>
        <v>#N/A</v>
      </c>
      <c r="D236" t="e">
        <f t="shared" ca="1" si="54"/>
        <v>#N/A</v>
      </c>
      <c r="E236" t="e">
        <f t="shared" ca="1" si="54"/>
        <v>#N/A</v>
      </c>
      <c r="F236" t="e">
        <f t="shared" ca="1" si="54"/>
        <v>#N/A</v>
      </c>
      <c r="G236" t="e">
        <f t="shared" ca="1" si="54"/>
        <v>#N/A</v>
      </c>
      <c r="H236" t="e">
        <f t="shared" ca="1" si="54"/>
        <v>#N/A</v>
      </c>
      <c r="I236" t="e">
        <f t="shared" ca="1" si="54"/>
        <v>#N/A</v>
      </c>
      <c r="J236" t="e">
        <f t="shared" ca="1" si="54"/>
        <v>#N/A</v>
      </c>
      <c r="K236" t="e">
        <f t="shared" ca="1" si="54"/>
        <v>#N/A</v>
      </c>
      <c r="L236" t="e">
        <f t="shared" ca="1" si="55"/>
        <v>#N/A</v>
      </c>
      <c r="M236" t="e">
        <f t="shared" ca="1" si="55"/>
        <v>#N/A</v>
      </c>
      <c r="N236" t="e">
        <f t="shared" ca="1" si="55"/>
        <v>#N/A</v>
      </c>
      <c r="O236" t="e">
        <f t="shared" ca="1" si="55"/>
        <v>#N/A</v>
      </c>
      <c r="P236" t="e">
        <f t="shared" ca="1" si="55"/>
        <v>#N/A</v>
      </c>
      <c r="Q236" t="e">
        <f t="shared" ca="1" si="55"/>
        <v>#N/A</v>
      </c>
      <c r="R236" t="e">
        <f t="shared" ca="1" si="55"/>
        <v>#N/A</v>
      </c>
      <c r="S236" t="e">
        <f t="shared" ca="1" si="46"/>
        <v>#N/A</v>
      </c>
      <c r="T236" t="e">
        <f t="shared" ca="1" si="47"/>
        <v>#N/A</v>
      </c>
      <c r="U236" t="e">
        <f ca="1">IF(AND($C236='Funnel setup'!$K$3&amp;'Funnel setup'!$K$6&amp;'Funnel setup'!$K$7&amp;'Funnel setup'!$K$4,'Funnel Lookup'!I236="*",'Funnel Lookup'!I236="*"),#N/A,IF(AND($C236='Funnel setup'!$K$3&amp;'Funnel setup'!$K$6&amp;'Funnel setup'!$K$7&amp;'Funnel setup'!$K$4,'Funnel Lookup'!I236&gt;29,'Funnel Lookup'!I236&lt;&gt;"-"),'Funnel Lookup'!I236,#N/A))</f>
        <v>#N/A</v>
      </c>
      <c r="V236" t="e">
        <f ca="1">IF(AND($C236='Funnel setup'!$K$3&amp;'Funnel setup'!$K$6&amp;'Funnel setup'!$K$7&amp;'Funnel setup'!$K$4,'Funnel Lookup'!I236="*",'Funnel Lookup'!I236="*"),#N/A,IF(AND($C236='Funnel setup'!$K$3&amp;'Funnel setup'!$K$6&amp;'Funnel setup'!$K$7&amp;'Funnel setup'!$K$4,'Funnel Lookup'!I236&gt;29,'Funnel Lookup'!I236&lt;&gt;"-"),'Funnel Lookup'!Q236,#N/A))</f>
        <v>#N/A</v>
      </c>
    </row>
    <row r="237" spans="1:22" x14ac:dyDescent="0.2">
      <c r="A237">
        <v>235</v>
      </c>
      <c r="B237" t="e">
        <f t="shared" ca="1" si="54"/>
        <v>#N/A</v>
      </c>
      <c r="C237" t="e">
        <f t="shared" ca="1" si="54"/>
        <v>#N/A</v>
      </c>
      <c r="D237" t="e">
        <f t="shared" ca="1" si="54"/>
        <v>#N/A</v>
      </c>
      <c r="E237" t="e">
        <f t="shared" ca="1" si="54"/>
        <v>#N/A</v>
      </c>
      <c r="F237" t="e">
        <f t="shared" ca="1" si="54"/>
        <v>#N/A</v>
      </c>
      <c r="G237" t="e">
        <f t="shared" ca="1" si="54"/>
        <v>#N/A</v>
      </c>
      <c r="H237" t="e">
        <f t="shared" ca="1" si="54"/>
        <v>#N/A</v>
      </c>
      <c r="I237" t="e">
        <f t="shared" ca="1" si="54"/>
        <v>#N/A</v>
      </c>
      <c r="J237" t="e">
        <f t="shared" ca="1" si="54"/>
        <v>#N/A</v>
      </c>
      <c r="K237" t="e">
        <f t="shared" ca="1" si="54"/>
        <v>#N/A</v>
      </c>
      <c r="L237" t="e">
        <f t="shared" ca="1" si="55"/>
        <v>#N/A</v>
      </c>
      <c r="M237" t="e">
        <f t="shared" ca="1" si="55"/>
        <v>#N/A</v>
      </c>
      <c r="N237" t="e">
        <f t="shared" ca="1" si="55"/>
        <v>#N/A</v>
      </c>
      <c r="O237" t="e">
        <f t="shared" ca="1" si="55"/>
        <v>#N/A</v>
      </c>
      <c r="P237" t="e">
        <f t="shared" ca="1" si="55"/>
        <v>#N/A</v>
      </c>
      <c r="Q237" t="e">
        <f t="shared" ca="1" si="55"/>
        <v>#N/A</v>
      </c>
      <c r="R237" t="e">
        <f t="shared" ca="1" si="55"/>
        <v>#N/A</v>
      </c>
      <c r="S237" t="e">
        <f t="shared" ca="1" si="46"/>
        <v>#N/A</v>
      </c>
      <c r="T237" t="e">
        <f t="shared" ca="1" si="47"/>
        <v>#N/A</v>
      </c>
      <c r="U237" t="e">
        <f ca="1">IF(AND($C237='Funnel setup'!$K$3&amp;'Funnel setup'!$K$6&amp;'Funnel setup'!$K$7&amp;'Funnel setup'!$K$4,'Funnel Lookup'!I237="*",'Funnel Lookup'!I237="*"),#N/A,IF(AND($C237='Funnel setup'!$K$3&amp;'Funnel setup'!$K$6&amp;'Funnel setup'!$K$7&amp;'Funnel setup'!$K$4,'Funnel Lookup'!I237&gt;29,'Funnel Lookup'!I237&lt;&gt;"-"),'Funnel Lookup'!I237,#N/A))</f>
        <v>#N/A</v>
      </c>
      <c r="V237" t="e">
        <f ca="1">IF(AND($C237='Funnel setup'!$K$3&amp;'Funnel setup'!$K$6&amp;'Funnel setup'!$K$7&amp;'Funnel setup'!$K$4,'Funnel Lookup'!I237="*",'Funnel Lookup'!I237="*"),#N/A,IF(AND($C237='Funnel setup'!$K$3&amp;'Funnel setup'!$K$6&amp;'Funnel setup'!$K$7&amp;'Funnel setup'!$K$4,'Funnel Lookup'!I237&gt;29,'Funnel Lookup'!I237&lt;&gt;"-"),'Funnel Lookup'!Q237,#N/A))</f>
        <v>#N/A</v>
      </c>
    </row>
    <row r="238" spans="1:22" x14ac:dyDescent="0.2">
      <c r="A238">
        <v>236</v>
      </c>
      <c r="B238" t="e">
        <f t="shared" ca="1" si="54"/>
        <v>#N/A</v>
      </c>
      <c r="C238" t="e">
        <f t="shared" ca="1" si="54"/>
        <v>#N/A</v>
      </c>
      <c r="D238" t="e">
        <f t="shared" ca="1" si="54"/>
        <v>#N/A</v>
      </c>
      <c r="E238" t="e">
        <f t="shared" ca="1" si="54"/>
        <v>#N/A</v>
      </c>
      <c r="F238" t="e">
        <f t="shared" ca="1" si="54"/>
        <v>#N/A</v>
      </c>
      <c r="G238" t="e">
        <f t="shared" ca="1" si="54"/>
        <v>#N/A</v>
      </c>
      <c r="H238" t="e">
        <f t="shared" ca="1" si="54"/>
        <v>#N/A</v>
      </c>
      <c r="I238" t="e">
        <f t="shared" ca="1" si="54"/>
        <v>#N/A</v>
      </c>
      <c r="J238" t="e">
        <f t="shared" ca="1" si="54"/>
        <v>#N/A</v>
      </c>
      <c r="K238" t="e">
        <f t="shared" ca="1" si="54"/>
        <v>#N/A</v>
      </c>
      <c r="L238" t="e">
        <f t="shared" ca="1" si="55"/>
        <v>#N/A</v>
      </c>
      <c r="M238" t="e">
        <f t="shared" ca="1" si="55"/>
        <v>#N/A</v>
      </c>
      <c r="N238" t="e">
        <f t="shared" ca="1" si="55"/>
        <v>#N/A</v>
      </c>
      <c r="O238" t="e">
        <f t="shared" ca="1" si="55"/>
        <v>#N/A</v>
      </c>
      <c r="P238" t="e">
        <f t="shared" ca="1" si="55"/>
        <v>#N/A</v>
      </c>
      <c r="Q238" t="e">
        <f t="shared" ca="1" si="55"/>
        <v>#N/A</v>
      </c>
      <c r="R238" t="e">
        <f t="shared" ca="1" si="55"/>
        <v>#N/A</v>
      </c>
      <c r="S238" t="e">
        <f t="shared" ca="1" si="46"/>
        <v>#N/A</v>
      </c>
      <c r="T238" t="e">
        <f t="shared" ca="1" si="47"/>
        <v>#N/A</v>
      </c>
      <c r="U238" t="e">
        <f ca="1">IF(AND($C238='Funnel setup'!$K$3&amp;'Funnel setup'!$K$6&amp;'Funnel setup'!$K$7&amp;'Funnel setup'!$K$4,'Funnel Lookup'!I238="*",'Funnel Lookup'!I238="*"),#N/A,IF(AND($C238='Funnel setup'!$K$3&amp;'Funnel setup'!$K$6&amp;'Funnel setup'!$K$7&amp;'Funnel setup'!$K$4,'Funnel Lookup'!I238&gt;29,'Funnel Lookup'!I238&lt;&gt;"-"),'Funnel Lookup'!I238,#N/A))</f>
        <v>#N/A</v>
      </c>
      <c r="V238" t="e">
        <f ca="1">IF(AND($C238='Funnel setup'!$K$3&amp;'Funnel setup'!$K$6&amp;'Funnel setup'!$K$7&amp;'Funnel setup'!$K$4,'Funnel Lookup'!I238="*",'Funnel Lookup'!I238="*"),#N/A,IF(AND($C238='Funnel setup'!$K$3&amp;'Funnel setup'!$K$6&amp;'Funnel setup'!$K$7&amp;'Funnel setup'!$K$4,'Funnel Lookup'!I238&gt;29,'Funnel Lookup'!I238&lt;&gt;"-"),'Funnel Lookup'!Q238,#N/A))</f>
        <v>#N/A</v>
      </c>
    </row>
    <row r="239" spans="1:22" x14ac:dyDescent="0.2">
      <c r="A239">
        <v>237</v>
      </c>
      <c r="B239" t="e">
        <f t="shared" ca="1" si="54"/>
        <v>#N/A</v>
      </c>
      <c r="C239" t="e">
        <f t="shared" ca="1" si="54"/>
        <v>#N/A</v>
      </c>
      <c r="D239" t="e">
        <f t="shared" ca="1" si="54"/>
        <v>#N/A</v>
      </c>
      <c r="E239" t="e">
        <f t="shared" ca="1" si="54"/>
        <v>#N/A</v>
      </c>
      <c r="F239" t="e">
        <f t="shared" ca="1" si="54"/>
        <v>#N/A</v>
      </c>
      <c r="G239" t="e">
        <f t="shared" ca="1" si="54"/>
        <v>#N/A</v>
      </c>
      <c r="H239" t="e">
        <f t="shared" ca="1" si="54"/>
        <v>#N/A</v>
      </c>
      <c r="I239" t="e">
        <f t="shared" ca="1" si="54"/>
        <v>#N/A</v>
      </c>
      <c r="J239" t="e">
        <f t="shared" ca="1" si="54"/>
        <v>#N/A</v>
      </c>
      <c r="K239" t="e">
        <f t="shared" ca="1" si="54"/>
        <v>#N/A</v>
      </c>
      <c r="L239" t="e">
        <f t="shared" ca="1" si="55"/>
        <v>#N/A</v>
      </c>
      <c r="M239" t="e">
        <f t="shared" ca="1" si="55"/>
        <v>#N/A</v>
      </c>
      <c r="N239" t="e">
        <f t="shared" ca="1" si="55"/>
        <v>#N/A</v>
      </c>
      <c r="O239" t="e">
        <f t="shared" ca="1" si="55"/>
        <v>#N/A</v>
      </c>
      <c r="P239" t="e">
        <f t="shared" ca="1" si="55"/>
        <v>#N/A</v>
      </c>
      <c r="Q239" t="e">
        <f t="shared" ca="1" si="55"/>
        <v>#N/A</v>
      </c>
      <c r="R239" t="e">
        <f t="shared" ca="1" si="55"/>
        <v>#N/A</v>
      </c>
      <c r="S239" t="e">
        <f t="shared" ca="1" si="46"/>
        <v>#N/A</v>
      </c>
      <c r="T239" t="e">
        <f t="shared" ca="1" si="47"/>
        <v>#N/A</v>
      </c>
      <c r="U239" t="e">
        <f ca="1">IF(AND($C239='Funnel setup'!$K$3&amp;'Funnel setup'!$K$6&amp;'Funnel setup'!$K$7&amp;'Funnel setup'!$K$4,'Funnel Lookup'!I239="*",'Funnel Lookup'!I239="*"),#N/A,IF(AND($C239='Funnel setup'!$K$3&amp;'Funnel setup'!$K$6&amp;'Funnel setup'!$K$7&amp;'Funnel setup'!$K$4,'Funnel Lookup'!I239&gt;29,'Funnel Lookup'!I239&lt;&gt;"-"),'Funnel Lookup'!I239,#N/A))</f>
        <v>#N/A</v>
      </c>
      <c r="V239" t="e">
        <f ca="1">IF(AND($C239='Funnel setup'!$K$3&amp;'Funnel setup'!$K$6&amp;'Funnel setup'!$K$7&amp;'Funnel setup'!$K$4,'Funnel Lookup'!I239="*",'Funnel Lookup'!I239="*"),#N/A,IF(AND($C239='Funnel setup'!$K$3&amp;'Funnel setup'!$K$6&amp;'Funnel setup'!$K$7&amp;'Funnel setup'!$K$4,'Funnel Lookup'!I239&gt;29,'Funnel Lookup'!I239&lt;&gt;"-"),'Funnel Lookup'!Q239,#N/A))</f>
        <v>#N/A</v>
      </c>
    </row>
    <row r="240" spans="1:22" x14ac:dyDescent="0.2">
      <c r="A240">
        <v>238</v>
      </c>
      <c r="B240" t="e">
        <f t="shared" ca="1" si="54"/>
        <v>#N/A</v>
      </c>
      <c r="C240" t="e">
        <f t="shared" ca="1" si="54"/>
        <v>#N/A</v>
      </c>
      <c r="D240" t="e">
        <f t="shared" ca="1" si="54"/>
        <v>#N/A</v>
      </c>
      <c r="E240" t="e">
        <f t="shared" ca="1" si="54"/>
        <v>#N/A</v>
      </c>
      <c r="F240" t="e">
        <f t="shared" ca="1" si="54"/>
        <v>#N/A</v>
      </c>
      <c r="G240" t="e">
        <f t="shared" ca="1" si="54"/>
        <v>#N/A</v>
      </c>
      <c r="H240" t="e">
        <f t="shared" ca="1" si="54"/>
        <v>#N/A</v>
      </c>
      <c r="I240" t="e">
        <f t="shared" ca="1" si="54"/>
        <v>#N/A</v>
      </c>
      <c r="J240" t="e">
        <f t="shared" ca="1" si="54"/>
        <v>#N/A</v>
      </c>
      <c r="K240" t="e">
        <f t="shared" ca="1" si="54"/>
        <v>#N/A</v>
      </c>
      <c r="L240" t="e">
        <f t="shared" ca="1" si="55"/>
        <v>#N/A</v>
      </c>
      <c r="M240" t="e">
        <f t="shared" ca="1" si="55"/>
        <v>#N/A</v>
      </c>
      <c r="N240" t="e">
        <f t="shared" ca="1" si="55"/>
        <v>#N/A</v>
      </c>
      <c r="O240" t="e">
        <f t="shared" ca="1" si="55"/>
        <v>#N/A</v>
      </c>
      <c r="P240" t="e">
        <f t="shared" ca="1" si="55"/>
        <v>#N/A</v>
      </c>
      <c r="Q240" t="e">
        <f t="shared" ca="1" si="55"/>
        <v>#N/A</v>
      </c>
      <c r="R240" t="e">
        <f t="shared" ca="1" si="55"/>
        <v>#N/A</v>
      </c>
      <c r="S240" t="e">
        <f t="shared" ca="1" si="46"/>
        <v>#N/A</v>
      </c>
      <c r="T240" t="e">
        <f t="shared" ca="1" si="47"/>
        <v>#N/A</v>
      </c>
      <c r="U240" t="e">
        <f ca="1">IF(AND($C240='Funnel setup'!$K$3&amp;'Funnel setup'!$K$6&amp;'Funnel setup'!$K$7&amp;'Funnel setup'!$K$4,'Funnel Lookup'!I240="*",'Funnel Lookup'!I240="*"),#N/A,IF(AND($C240='Funnel setup'!$K$3&amp;'Funnel setup'!$K$6&amp;'Funnel setup'!$K$7&amp;'Funnel setup'!$K$4,'Funnel Lookup'!I240&gt;29,'Funnel Lookup'!I240&lt;&gt;"-"),'Funnel Lookup'!I240,#N/A))</f>
        <v>#N/A</v>
      </c>
      <c r="V240" t="e">
        <f ca="1">IF(AND($C240='Funnel setup'!$K$3&amp;'Funnel setup'!$K$6&amp;'Funnel setup'!$K$7&amp;'Funnel setup'!$K$4,'Funnel Lookup'!I240="*",'Funnel Lookup'!I240="*"),#N/A,IF(AND($C240='Funnel setup'!$K$3&amp;'Funnel setup'!$K$6&amp;'Funnel setup'!$K$7&amp;'Funnel setup'!$K$4,'Funnel Lookup'!I240&gt;29,'Funnel Lookup'!I240&lt;&gt;"-"),'Funnel Lookup'!Q240,#N/A))</f>
        <v>#N/A</v>
      </c>
    </row>
    <row r="241" spans="1:22" x14ac:dyDescent="0.2">
      <c r="A241">
        <v>239</v>
      </c>
      <c r="B241" t="e">
        <f t="shared" ca="1" si="54"/>
        <v>#N/A</v>
      </c>
      <c r="C241" t="e">
        <f t="shared" ca="1" si="54"/>
        <v>#N/A</v>
      </c>
      <c r="D241" t="e">
        <f t="shared" ca="1" si="54"/>
        <v>#N/A</v>
      </c>
      <c r="E241" t="e">
        <f t="shared" ca="1" si="54"/>
        <v>#N/A</v>
      </c>
      <c r="F241" t="e">
        <f t="shared" ca="1" si="54"/>
        <v>#N/A</v>
      </c>
      <c r="G241" t="e">
        <f t="shared" ca="1" si="54"/>
        <v>#N/A</v>
      </c>
      <c r="H241" t="e">
        <f t="shared" ca="1" si="54"/>
        <v>#N/A</v>
      </c>
      <c r="I241" t="e">
        <f t="shared" ca="1" si="54"/>
        <v>#N/A</v>
      </c>
      <c r="J241" t="e">
        <f t="shared" ca="1" si="54"/>
        <v>#N/A</v>
      </c>
      <c r="K241" t="e">
        <f t="shared" ca="1" si="54"/>
        <v>#N/A</v>
      </c>
      <c r="L241" t="e">
        <f t="shared" ca="1" si="55"/>
        <v>#N/A</v>
      </c>
      <c r="M241" t="e">
        <f t="shared" ca="1" si="55"/>
        <v>#N/A</v>
      </c>
      <c r="N241" t="e">
        <f t="shared" ca="1" si="55"/>
        <v>#N/A</v>
      </c>
      <c r="O241" t="e">
        <f t="shared" ca="1" si="55"/>
        <v>#N/A</v>
      </c>
      <c r="P241" t="e">
        <f t="shared" ca="1" si="55"/>
        <v>#N/A</v>
      </c>
      <c r="Q241" t="e">
        <f t="shared" ca="1" si="55"/>
        <v>#N/A</v>
      </c>
      <c r="R241" t="e">
        <f t="shared" ca="1" si="55"/>
        <v>#N/A</v>
      </c>
      <c r="S241" t="e">
        <f t="shared" ca="1" si="46"/>
        <v>#N/A</v>
      </c>
      <c r="T241" t="e">
        <f t="shared" ca="1" si="47"/>
        <v>#N/A</v>
      </c>
      <c r="U241" t="e">
        <f ca="1">IF(AND($C241='Funnel setup'!$K$3&amp;'Funnel setup'!$K$6&amp;'Funnel setup'!$K$7&amp;'Funnel setup'!$K$4,'Funnel Lookup'!I241="*",'Funnel Lookup'!I241="*"),#N/A,IF(AND($C241='Funnel setup'!$K$3&amp;'Funnel setup'!$K$6&amp;'Funnel setup'!$K$7&amp;'Funnel setup'!$K$4,'Funnel Lookup'!I241&gt;29,'Funnel Lookup'!I241&lt;&gt;"-"),'Funnel Lookup'!I241,#N/A))</f>
        <v>#N/A</v>
      </c>
      <c r="V241" t="e">
        <f ca="1">IF(AND($C241='Funnel setup'!$K$3&amp;'Funnel setup'!$K$6&amp;'Funnel setup'!$K$7&amp;'Funnel setup'!$K$4,'Funnel Lookup'!I241="*",'Funnel Lookup'!I241="*"),#N/A,IF(AND($C241='Funnel setup'!$K$3&amp;'Funnel setup'!$K$6&amp;'Funnel setup'!$K$7&amp;'Funnel setup'!$K$4,'Funnel Lookup'!I241&gt;29,'Funnel Lookup'!I241&lt;&gt;"-"),'Funnel Lookup'!Q241,#N/A))</f>
        <v>#N/A</v>
      </c>
    </row>
    <row r="242" spans="1:22" x14ac:dyDescent="0.2">
      <c r="A242">
        <v>240</v>
      </c>
      <c r="B242" t="e">
        <f t="shared" ca="1" si="54"/>
        <v>#N/A</v>
      </c>
      <c r="C242" t="e">
        <f t="shared" ca="1" si="54"/>
        <v>#N/A</v>
      </c>
      <c r="D242" t="e">
        <f t="shared" ca="1" si="54"/>
        <v>#N/A</v>
      </c>
      <c r="E242" t="e">
        <f t="shared" ca="1" si="54"/>
        <v>#N/A</v>
      </c>
      <c r="F242" t="e">
        <f t="shared" ca="1" si="54"/>
        <v>#N/A</v>
      </c>
      <c r="G242" t="e">
        <f t="shared" ca="1" si="54"/>
        <v>#N/A</v>
      </c>
      <c r="H242" t="e">
        <f t="shared" ca="1" si="54"/>
        <v>#N/A</v>
      </c>
      <c r="I242" t="e">
        <f t="shared" ca="1" si="54"/>
        <v>#N/A</v>
      </c>
      <c r="J242" t="e">
        <f t="shared" ca="1" si="54"/>
        <v>#N/A</v>
      </c>
      <c r="K242" t="e">
        <f t="shared" ca="1" si="54"/>
        <v>#N/A</v>
      </c>
      <c r="L242" t="e">
        <f t="shared" ca="1" si="55"/>
        <v>#N/A</v>
      </c>
      <c r="M242" t="e">
        <f t="shared" ca="1" si="55"/>
        <v>#N/A</v>
      </c>
      <c r="N242" t="e">
        <f t="shared" ca="1" si="55"/>
        <v>#N/A</v>
      </c>
      <c r="O242" t="e">
        <f t="shared" ca="1" si="55"/>
        <v>#N/A</v>
      </c>
      <c r="P242" t="e">
        <f t="shared" ca="1" si="55"/>
        <v>#N/A</v>
      </c>
      <c r="Q242" t="e">
        <f t="shared" ca="1" si="55"/>
        <v>#N/A</v>
      </c>
      <c r="R242" t="e">
        <f t="shared" ca="1" si="55"/>
        <v>#N/A</v>
      </c>
      <c r="S242" t="e">
        <f t="shared" ca="1" si="46"/>
        <v>#N/A</v>
      </c>
      <c r="T242" t="e">
        <f t="shared" ca="1" si="47"/>
        <v>#N/A</v>
      </c>
      <c r="U242" t="e">
        <f ca="1">IF(AND($C242='Funnel setup'!$K$3&amp;'Funnel setup'!$K$6&amp;'Funnel setup'!$K$7&amp;'Funnel setup'!$K$4,'Funnel Lookup'!I242="*",'Funnel Lookup'!I242="*"),#N/A,IF(AND($C242='Funnel setup'!$K$3&amp;'Funnel setup'!$K$6&amp;'Funnel setup'!$K$7&amp;'Funnel setup'!$K$4,'Funnel Lookup'!I242&gt;29,'Funnel Lookup'!I242&lt;&gt;"-"),'Funnel Lookup'!I242,#N/A))</f>
        <v>#N/A</v>
      </c>
      <c r="V242" t="e">
        <f ca="1">IF(AND($C242='Funnel setup'!$K$3&amp;'Funnel setup'!$K$6&amp;'Funnel setup'!$K$7&amp;'Funnel setup'!$K$4,'Funnel Lookup'!I242="*",'Funnel Lookup'!I242="*"),#N/A,IF(AND($C242='Funnel setup'!$K$3&amp;'Funnel setup'!$K$6&amp;'Funnel setup'!$K$7&amp;'Funnel setup'!$K$4,'Funnel Lookup'!I242&gt;29,'Funnel Lookup'!I242&lt;&gt;"-"),'Funnel Lookup'!Q242,#N/A))</f>
        <v>#N/A</v>
      </c>
    </row>
    <row r="243" spans="1:22" x14ac:dyDescent="0.2">
      <c r="A243">
        <v>241</v>
      </c>
      <c r="B243" t="e">
        <f t="shared" ref="B243:K252" ca="1" si="56">VLOOKUP($A243,Funnel_Data,B$1,FALSE)</f>
        <v>#N/A</v>
      </c>
      <c r="C243" t="e">
        <f t="shared" ca="1" si="56"/>
        <v>#N/A</v>
      </c>
      <c r="D243" t="e">
        <f t="shared" ca="1" si="56"/>
        <v>#N/A</v>
      </c>
      <c r="E243" t="e">
        <f t="shared" ca="1" si="56"/>
        <v>#N/A</v>
      </c>
      <c r="F243" t="e">
        <f t="shared" ca="1" si="56"/>
        <v>#N/A</v>
      </c>
      <c r="G243" t="e">
        <f t="shared" ca="1" si="56"/>
        <v>#N/A</v>
      </c>
      <c r="H243" t="e">
        <f t="shared" ca="1" si="56"/>
        <v>#N/A</v>
      </c>
      <c r="I243" t="e">
        <f t="shared" ca="1" si="56"/>
        <v>#N/A</v>
      </c>
      <c r="J243" t="e">
        <f t="shared" ca="1" si="56"/>
        <v>#N/A</v>
      </c>
      <c r="K243" t="e">
        <f t="shared" ca="1" si="56"/>
        <v>#N/A</v>
      </c>
      <c r="L243" t="e">
        <f t="shared" ref="L243:R252" ca="1" si="57">VLOOKUP($A243,Funnel_Data,L$1,FALSE)</f>
        <v>#N/A</v>
      </c>
      <c r="M243" t="e">
        <f t="shared" ca="1" si="57"/>
        <v>#N/A</v>
      </c>
      <c r="N243" t="e">
        <f t="shared" ca="1" si="57"/>
        <v>#N/A</v>
      </c>
      <c r="O243" t="e">
        <f t="shared" ca="1" si="57"/>
        <v>#N/A</v>
      </c>
      <c r="P243" t="e">
        <f t="shared" ca="1" si="57"/>
        <v>#N/A</v>
      </c>
      <c r="Q243" t="e">
        <f t="shared" ca="1" si="57"/>
        <v>#N/A</v>
      </c>
      <c r="R243" t="e">
        <f t="shared" ca="1" si="57"/>
        <v>#N/A</v>
      </c>
      <c r="S243" t="e">
        <f t="shared" ca="1" si="46"/>
        <v>#N/A</v>
      </c>
      <c r="T243" t="e">
        <f t="shared" ca="1" si="47"/>
        <v>#N/A</v>
      </c>
      <c r="U243" t="e">
        <f ca="1">IF(AND($C243='Funnel setup'!$K$3&amp;'Funnel setup'!$K$6&amp;'Funnel setup'!$K$7&amp;'Funnel setup'!$K$4,'Funnel Lookup'!I243="*",'Funnel Lookup'!I243="*"),#N/A,IF(AND($C243='Funnel setup'!$K$3&amp;'Funnel setup'!$K$6&amp;'Funnel setup'!$K$7&amp;'Funnel setup'!$K$4,'Funnel Lookup'!I243&gt;29,'Funnel Lookup'!I243&lt;&gt;"-"),'Funnel Lookup'!I243,#N/A))</f>
        <v>#N/A</v>
      </c>
      <c r="V243" t="e">
        <f ca="1">IF(AND($C243='Funnel setup'!$K$3&amp;'Funnel setup'!$K$6&amp;'Funnel setup'!$K$7&amp;'Funnel setup'!$K$4,'Funnel Lookup'!I243="*",'Funnel Lookup'!I243="*"),#N/A,IF(AND($C243='Funnel setup'!$K$3&amp;'Funnel setup'!$K$6&amp;'Funnel setup'!$K$7&amp;'Funnel setup'!$K$4,'Funnel Lookup'!I243&gt;29,'Funnel Lookup'!I243&lt;&gt;"-"),'Funnel Lookup'!Q243,#N/A))</f>
        <v>#N/A</v>
      </c>
    </row>
    <row r="244" spans="1:22" x14ac:dyDescent="0.2">
      <c r="A244">
        <v>242</v>
      </c>
      <c r="B244" t="e">
        <f t="shared" ca="1" si="56"/>
        <v>#N/A</v>
      </c>
      <c r="C244" t="e">
        <f t="shared" ca="1" si="56"/>
        <v>#N/A</v>
      </c>
      <c r="D244" t="e">
        <f t="shared" ca="1" si="56"/>
        <v>#N/A</v>
      </c>
      <c r="E244" t="e">
        <f t="shared" ca="1" si="56"/>
        <v>#N/A</v>
      </c>
      <c r="F244" t="e">
        <f t="shared" ca="1" si="56"/>
        <v>#N/A</v>
      </c>
      <c r="G244" t="e">
        <f t="shared" ca="1" si="56"/>
        <v>#N/A</v>
      </c>
      <c r="H244" t="e">
        <f t="shared" ca="1" si="56"/>
        <v>#N/A</v>
      </c>
      <c r="I244" t="e">
        <f t="shared" ca="1" si="56"/>
        <v>#N/A</v>
      </c>
      <c r="J244" t="e">
        <f t="shared" ca="1" si="56"/>
        <v>#N/A</v>
      </c>
      <c r="K244" t="e">
        <f t="shared" ca="1" si="56"/>
        <v>#N/A</v>
      </c>
      <c r="L244" t="e">
        <f t="shared" ca="1" si="57"/>
        <v>#N/A</v>
      </c>
      <c r="M244" t="e">
        <f t="shared" ca="1" si="57"/>
        <v>#N/A</v>
      </c>
      <c r="N244" t="e">
        <f t="shared" ca="1" si="57"/>
        <v>#N/A</v>
      </c>
      <c r="O244" t="e">
        <f t="shared" ca="1" si="57"/>
        <v>#N/A</v>
      </c>
      <c r="P244" t="e">
        <f t="shared" ca="1" si="57"/>
        <v>#N/A</v>
      </c>
      <c r="Q244" t="e">
        <f t="shared" ca="1" si="57"/>
        <v>#N/A</v>
      </c>
      <c r="R244" t="e">
        <f t="shared" ca="1" si="57"/>
        <v>#N/A</v>
      </c>
      <c r="S244" t="e">
        <f t="shared" ca="1" si="46"/>
        <v>#N/A</v>
      </c>
      <c r="T244" t="e">
        <f t="shared" ca="1" si="47"/>
        <v>#N/A</v>
      </c>
      <c r="U244" t="e">
        <f ca="1">IF(AND($C244='Funnel setup'!$K$3&amp;'Funnel setup'!$K$6&amp;'Funnel setup'!$K$7&amp;'Funnel setup'!$K$4,'Funnel Lookup'!I244="*",'Funnel Lookup'!I244="*"),#N/A,IF(AND($C244='Funnel setup'!$K$3&amp;'Funnel setup'!$K$6&amp;'Funnel setup'!$K$7&amp;'Funnel setup'!$K$4,'Funnel Lookup'!I244&gt;29,'Funnel Lookup'!I244&lt;&gt;"-"),'Funnel Lookup'!I244,#N/A))</f>
        <v>#N/A</v>
      </c>
      <c r="V244" t="e">
        <f ca="1">IF(AND($C244='Funnel setup'!$K$3&amp;'Funnel setup'!$K$6&amp;'Funnel setup'!$K$7&amp;'Funnel setup'!$K$4,'Funnel Lookup'!I244="*",'Funnel Lookup'!I244="*"),#N/A,IF(AND($C244='Funnel setup'!$K$3&amp;'Funnel setup'!$K$6&amp;'Funnel setup'!$K$7&amp;'Funnel setup'!$K$4,'Funnel Lookup'!I244&gt;29,'Funnel Lookup'!I244&lt;&gt;"-"),'Funnel Lookup'!Q244,#N/A))</f>
        <v>#N/A</v>
      </c>
    </row>
    <row r="245" spans="1:22" x14ac:dyDescent="0.2">
      <c r="A245">
        <v>243</v>
      </c>
      <c r="B245" t="e">
        <f t="shared" ca="1" si="56"/>
        <v>#N/A</v>
      </c>
      <c r="C245" t="e">
        <f t="shared" ca="1" si="56"/>
        <v>#N/A</v>
      </c>
      <c r="D245" t="e">
        <f t="shared" ca="1" si="56"/>
        <v>#N/A</v>
      </c>
      <c r="E245" t="e">
        <f t="shared" ca="1" si="56"/>
        <v>#N/A</v>
      </c>
      <c r="F245" t="e">
        <f t="shared" ca="1" si="56"/>
        <v>#N/A</v>
      </c>
      <c r="G245" t="e">
        <f t="shared" ca="1" si="56"/>
        <v>#N/A</v>
      </c>
      <c r="H245" t="e">
        <f t="shared" ca="1" si="56"/>
        <v>#N/A</v>
      </c>
      <c r="I245" t="e">
        <f t="shared" ca="1" si="56"/>
        <v>#N/A</v>
      </c>
      <c r="J245" t="e">
        <f t="shared" ca="1" si="56"/>
        <v>#N/A</v>
      </c>
      <c r="K245" t="e">
        <f t="shared" ca="1" si="56"/>
        <v>#N/A</v>
      </c>
      <c r="L245" t="e">
        <f t="shared" ca="1" si="57"/>
        <v>#N/A</v>
      </c>
      <c r="M245" t="e">
        <f t="shared" ca="1" si="57"/>
        <v>#N/A</v>
      </c>
      <c r="N245" t="e">
        <f t="shared" ca="1" si="57"/>
        <v>#N/A</v>
      </c>
      <c r="O245" t="e">
        <f t="shared" ca="1" si="57"/>
        <v>#N/A</v>
      </c>
      <c r="P245" t="e">
        <f t="shared" ca="1" si="57"/>
        <v>#N/A</v>
      </c>
      <c r="Q245" t="e">
        <f t="shared" ca="1" si="57"/>
        <v>#N/A</v>
      </c>
      <c r="R245" t="e">
        <f t="shared" ca="1" si="57"/>
        <v>#N/A</v>
      </c>
      <c r="S245" t="e">
        <f t="shared" ca="1" si="46"/>
        <v>#N/A</v>
      </c>
      <c r="T245" t="e">
        <f t="shared" ca="1" si="47"/>
        <v>#N/A</v>
      </c>
      <c r="U245" t="e">
        <f ca="1">IF(AND($C245='Funnel setup'!$K$3&amp;'Funnel setup'!$K$6&amp;'Funnel setup'!$K$7&amp;'Funnel setup'!$K$4,'Funnel Lookup'!I245="*",'Funnel Lookup'!I245="*"),#N/A,IF(AND($C245='Funnel setup'!$K$3&amp;'Funnel setup'!$K$6&amp;'Funnel setup'!$K$7&amp;'Funnel setup'!$K$4,'Funnel Lookup'!I245&gt;29,'Funnel Lookup'!I245&lt;&gt;"-"),'Funnel Lookup'!I245,#N/A))</f>
        <v>#N/A</v>
      </c>
      <c r="V245" t="e">
        <f ca="1">IF(AND($C245='Funnel setup'!$K$3&amp;'Funnel setup'!$K$6&amp;'Funnel setup'!$K$7&amp;'Funnel setup'!$K$4,'Funnel Lookup'!I245="*",'Funnel Lookup'!I245="*"),#N/A,IF(AND($C245='Funnel setup'!$K$3&amp;'Funnel setup'!$K$6&amp;'Funnel setup'!$K$7&amp;'Funnel setup'!$K$4,'Funnel Lookup'!I245&gt;29,'Funnel Lookup'!I245&lt;&gt;"-"),'Funnel Lookup'!Q245,#N/A))</f>
        <v>#N/A</v>
      </c>
    </row>
    <row r="246" spans="1:22" x14ac:dyDescent="0.2">
      <c r="A246">
        <v>244</v>
      </c>
      <c r="B246" t="e">
        <f t="shared" ca="1" si="56"/>
        <v>#N/A</v>
      </c>
      <c r="C246" t="e">
        <f t="shared" ca="1" si="56"/>
        <v>#N/A</v>
      </c>
      <c r="D246" t="e">
        <f t="shared" ca="1" si="56"/>
        <v>#N/A</v>
      </c>
      <c r="E246" t="e">
        <f t="shared" ca="1" si="56"/>
        <v>#N/A</v>
      </c>
      <c r="F246" t="e">
        <f t="shared" ca="1" si="56"/>
        <v>#N/A</v>
      </c>
      <c r="G246" t="e">
        <f t="shared" ca="1" si="56"/>
        <v>#N/A</v>
      </c>
      <c r="H246" t="e">
        <f t="shared" ca="1" si="56"/>
        <v>#N/A</v>
      </c>
      <c r="I246" t="e">
        <f t="shared" ca="1" si="56"/>
        <v>#N/A</v>
      </c>
      <c r="J246" t="e">
        <f t="shared" ca="1" si="56"/>
        <v>#N/A</v>
      </c>
      <c r="K246" t="e">
        <f t="shared" ca="1" si="56"/>
        <v>#N/A</v>
      </c>
      <c r="L246" t="e">
        <f t="shared" ca="1" si="57"/>
        <v>#N/A</v>
      </c>
      <c r="M246" t="e">
        <f t="shared" ca="1" si="57"/>
        <v>#N/A</v>
      </c>
      <c r="N246" t="e">
        <f t="shared" ca="1" si="57"/>
        <v>#N/A</v>
      </c>
      <c r="O246" t="e">
        <f t="shared" ca="1" si="57"/>
        <v>#N/A</v>
      </c>
      <c r="P246" t="e">
        <f t="shared" ca="1" si="57"/>
        <v>#N/A</v>
      </c>
      <c r="Q246" t="e">
        <f t="shared" ca="1" si="57"/>
        <v>#N/A</v>
      </c>
      <c r="R246" t="e">
        <f t="shared" ca="1" si="57"/>
        <v>#N/A</v>
      </c>
      <c r="S246" t="e">
        <f t="shared" ca="1" si="46"/>
        <v>#N/A</v>
      </c>
      <c r="T246" t="e">
        <f t="shared" ca="1" si="47"/>
        <v>#N/A</v>
      </c>
      <c r="U246" t="e">
        <f ca="1">IF(AND($C246='Funnel setup'!$K$3&amp;'Funnel setup'!$K$6&amp;'Funnel setup'!$K$7&amp;'Funnel setup'!$K$4,'Funnel Lookup'!I246="*",'Funnel Lookup'!I246="*"),#N/A,IF(AND($C246='Funnel setup'!$K$3&amp;'Funnel setup'!$K$6&amp;'Funnel setup'!$K$7&amp;'Funnel setup'!$K$4,'Funnel Lookup'!I246&gt;29,'Funnel Lookup'!I246&lt;&gt;"-"),'Funnel Lookup'!I246,#N/A))</f>
        <v>#N/A</v>
      </c>
      <c r="V246" t="e">
        <f ca="1">IF(AND($C246='Funnel setup'!$K$3&amp;'Funnel setup'!$K$6&amp;'Funnel setup'!$K$7&amp;'Funnel setup'!$K$4,'Funnel Lookup'!I246="*",'Funnel Lookup'!I246="*"),#N/A,IF(AND($C246='Funnel setup'!$K$3&amp;'Funnel setup'!$K$6&amp;'Funnel setup'!$K$7&amp;'Funnel setup'!$K$4,'Funnel Lookup'!I246&gt;29,'Funnel Lookup'!I246&lt;&gt;"-"),'Funnel Lookup'!Q246,#N/A))</f>
        <v>#N/A</v>
      </c>
    </row>
    <row r="247" spans="1:22" x14ac:dyDescent="0.2">
      <c r="A247">
        <v>245</v>
      </c>
      <c r="B247" t="e">
        <f t="shared" ca="1" si="56"/>
        <v>#N/A</v>
      </c>
      <c r="C247" t="e">
        <f t="shared" ca="1" si="56"/>
        <v>#N/A</v>
      </c>
      <c r="D247" t="e">
        <f t="shared" ca="1" si="56"/>
        <v>#N/A</v>
      </c>
      <c r="E247" t="e">
        <f t="shared" ca="1" si="56"/>
        <v>#N/A</v>
      </c>
      <c r="F247" t="e">
        <f t="shared" ca="1" si="56"/>
        <v>#N/A</v>
      </c>
      <c r="G247" t="e">
        <f t="shared" ca="1" si="56"/>
        <v>#N/A</v>
      </c>
      <c r="H247" t="e">
        <f t="shared" ca="1" si="56"/>
        <v>#N/A</v>
      </c>
      <c r="I247" t="e">
        <f t="shared" ca="1" si="56"/>
        <v>#N/A</v>
      </c>
      <c r="J247" t="e">
        <f t="shared" ca="1" si="56"/>
        <v>#N/A</v>
      </c>
      <c r="K247" t="e">
        <f t="shared" ca="1" si="56"/>
        <v>#N/A</v>
      </c>
      <c r="L247" t="e">
        <f t="shared" ca="1" si="57"/>
        <v>#N/A</v>
      </c>
      <c r="M247" t="e">
        <f t="shared" ca="1" si="57"/>
        <v>#N/A</v>
      </c>
      <c r="N247" t="e">
        <f t="shared" ca="1" si="57"/>
        <v>#N/A</v>
      </c>
      <c r="O247" t="e">
        <f t="shared" ca="1" si="57"/>
        <v>#N/A</v>
      </c>
      <c r="P247" t="e">
        <f t="shared" ca="1" si="57"/>
        <v>#N/A</v>
      </c>
      <c r="Q247" t="e">
        <f t="shared" ca="1" si="57"/>
        <v>#N/A</v>
      </c>
      <c r="R247" t="e">
        <f t="shared" ca="1" si="57"/>
        <v>#N/A</v>
      </c>
      <c r="S247" t="e">
        <f t="shared" ca="1" si="46"/>
        <v>#N/A</v>
      </c>
      <c r="T247" t="e">
        <f t="shared" ca="1" si="47"/>
        <v>#N/A</v>
      </c>
      <c r="U247" t="e">
        <f ca="1">IF(AND($C247='Funnel setup'!$K$3&amp;'Funnel setup'!$K$6&amp;'Funnel setup'!$K$7&amp;'Funnel setup'!$K$4,'Funnel Lookup'!I247="*",'Funnel Lookup'!I247="*"),#N/A,IF(AND($C247='Funnel setup'!$K$3&amp;'Funnel setup'!$K$6&amp;'Funnel setup'!$K$7&amp;'Funnel setup'!$K$4,'Funnel Lookup'!I247&gt;29,'Funnel Lookup'!I247&lt;&gt;"-"),'Funnel Lookup'!I247,#N/A))</f>
        <v>#N/A</v>
      </c>
      <c r="V247" t="e">
        <f ca="1">IF(AND($C247='Funnel setup'!$K$3&amp;'Funnel setup'!$K$6&amp;'Funnel setup'!$K$7&amp;'Funnel setup'!$K$4,'Funnel Lookup'!I247="*",'Funnel Lookup'!I247="*"),#N/A,IF(AND($C247='Funnel setup'!$K$3&amp;'Funnel setup'!$K$6&amp;'Funnel setup'!$K$7&amp;'Funnel setup'!$K$4,'Funnel Lookup'!I247&gt;29,'Funnel Lookup'!I247&lt;&gt;"-"),'Funnel Lookup'!Q247,#N/A))</f>
        <v>#N/A</v>
      </c>
    </row>
    <row r="248" spans="1:22" x14ac:dyDescent="0.2">
      <c r="A248">
        <v>246</v>
      </c>
      <c r="B248" t="e">
        <f t="shared" ca="1" si="56"/>
        <v>#N/A</v>
      </c>
      <c r="C248" t="e">
        <f t="shared" ca="1" si="56"/>
        <v>#N/A</v>
      </c>
      <c r="D248" t="e">
        <f t="shared" ca="1" si="56"/>
        <v>#N/A</v>
      </c>
      <c r="E248" t="e">
        <f t="shared" ca="1" si="56"/>
        <v>#N/A</v>
      </c>
      <c r="F248" t="e">
        <f t="shared" ca="1" si="56"/>
        <v>#N/A</v>
      </c>
      <c r="G248" t="e">
        <f t="shared" ca="1" si="56"/>
        <v>#N/A</v>
      </c>
      <c r="H248" t="e">
        <f t="shared" ca="1" si="56"/>
        <v>#N/A</v>
      </c>
      <c r="I248" t="e">
        <f t="shared" ca="1" si="56"/>
        <v>#N/A</v>
      </c>
      <c r="J248" t="e">
        <f t="shared" ca="1" si="56"/>
        <v>#N/A</v>
      </c>
      <c r="K248" t="e">
        <f t="shared" ca="1" si="56"/>
        <v>#N/A</v>
      </c>
      <c r="L248" t="e">
        <f t="shared" ca="1" si="57"/>
        <v>#N/A</v>
      </c>
      <c r="M248" t="e">
        <f t="shared" ca="1" si="57"/>
        <v>#N/A</v>
      </c>
      <c r="N248" t="e">
        <f t="shared" ca="1" si="57"/>
        <v>#N/A</v>
      </c>
      <c r="O248" t="e">
        <f t="shared" ca="1" si="57"/>
        <v>#N/A</v>
      </c>
      <c r="P248" t="e">
        <f t="shared" ca="1" si="57"/>
        <v>#N/A</v>
      </c>
      <c r="Q248" t="e">
        <f t="shared" ca="1" si="57"/>
        <v>#N/A</v>
      </c>
      <c r="R248" t="e">
        <f t="shared" ca="1" si="57"/>
        <v>#N/A</v>
      </c>
      <c r="S248" t="e">
        <f t="shared" ca="1" si="46"/>
        <v>#N/A</v>
      </c>
      <c r="T248" t="e">
        <f t="shared" ca="1" si="47"/>
        <v>#N/A</v>
      </c>
      <c r="U248" t="e">
        <f ca="1">IF(AND($C248='Funnel setup'!$K$3&amp;'Funnel setup'!$K$6&amp;'Funnel setup'!$K$7&amp;'Funnel setup'!$K$4,'Funnel Lookup'!I248="*",'Funnel Lookup'!I248="*"),#N/A,IF(AND($C248='Funnel setup'!$K$3&amp;'Funnel setup'!$K$6&amp;'Funnel setup'!$K$7&amp;'Funnel setup'!$K$4,'Funnel Lookup'!I248&gt;29,'Funnel Lookup'!I248&lt;&gt;"-"),'Funnel Lookup'!I248,#N/A))</f>
        <v>#N/A</v>
      </c>
      <c r="V248" t="e">
        <f ca="1">IF(AND($C248='Funnel setup'!$K$3&amp;'Funnel setup'!$K$6&amp;'Funnel setup'!$K$7&amp;'Funnel setup'!$K$4,'Funnel Lookup'!I248="*",'Funnel Lookup'!I248="*"),#N/A,IF(AND($C248='Funnel setup'!$K$3&amp;'Funnel setup'!$K$6&amp;'Funnel setup'!$K$7&amp;'Funnel setup'!$K$4,'Funnel Lookup'!I248&gt;29,'Funnel Lookup'!I248&lt;&gt;"-"),'Funnel Lookup'!Q248,#N/A))</f>
        <v>#N/A</v>
      </c>
    </row>
    <row r="249" spans="1:22" x14ac:dyDescent="0.2">
      <c r="A249">
        <v>247</v>
      </c>
      <c r="B249" t="e">
        <f t="shared" ca="1" si="56"/>
        <v>#N/A</v>
      </c>
      <c r="C249" t="e">
        <f t="shared" ca="1" si="56"/>
        <v>#N/A</v>
      </c>
      <c r="D249" t="e">
        <f t="shared" ca="1" si="56"/>
        <v>#N/A</v>
      </c>
      <c r="E249" t="e">
        <f t="shared" ca="1" si="56"/>
        <v>#N/A</v>
      </c>
      <c r="F249" t="e">
        <f t="shared" ca="1" si="56"/>
        <v>#N/A</v>
      </c>
      <c r="G249" t="e">
        <f t="shared" ca="1" si="56"/>
        <v>#N/A</v>
      </c>
      <c r="H249" t="e">
        <f t="shared" ca="1" si="56"/>
        <v>#N/A</v>
      </c>
      <c r="I249" t="e">
        <f t="shared" ca="1" si="56"/>
        <v>#N/A</v>
      </c>
      <c r="J249" t="e">
        <f t="shared" ca="1" si="56"/>
        <v>#N/A</v>
      </c>
      <c r="K249" t="e">
        <f t="shared" ca="1" si="56"/>
        <v>#N/A</v>
      </c>
      <c r="L249" t="e">
        <f t="shared" ca="1" si="57"/>
        <v>#N/A</v>
      </c>
      <c r="M249" t="e">
        <f t="shared" ca="1" si="57"/>
        <v>#N/A</v>
      </c>
      <c r="N249" t="e">
        <f t="shared" ca="1" si="57"/>
        <v>#N/A</v>
      </c>
      <c r="O249" t="e">
        <f t="shared" ca="1" si="57"/>
        <v>#N/A</v>
      </c>
      <c r="P249" t="e">
        <f t="shared" ca="1" si="57"/>
        <v>#N/A</v>
      </c>
      <c r="Q249" t="e">
        <f t="shared" ca="1" si="57"/>
        <v>#N/A</v>
      </c>
      <c r="R249" t="e">
        <f t="shared" ca="1" si="57"/>
        <v>#N/A</v>
      </c>
      <c r="S249" t="e">
        <f t="shared" ca="1" si="46"/>
        <v>#N/A</v>
      </c>
      <c r="T249" t="e">
        <f t="shared" ca="1" si="47"/>
        <v>#N/A</v>
      </c>
      <c r="U249" t="e">
        <f ca="1">IF(AND($C249='Funnel setup'!$K$3&amp;'Funnel setup'!$K$6&amp;'Funnel setup'!$K$7&amp;'Funnel setup'!$K$4,'Funnel Lookup'!I249="*",'Funnel Lookup'!I249="*"),#N/A,IF(AND($C249='Funnel setup'!$K$3&amp;'Funnel setup'!$K$6&amp;'Funnel setup'!$K$7&amp;'Funnel setup'!$K$4,'Funnel Lookup'!I249&gt;29,'Funnel Lookup'!I249&lt;&gt;"-"),'Funnel Lookup'!I249,#N/A))</f>
        <v>#N/A</v>
      </c>
      <c r="V249" t="e">
        <f ca="1">IF(AND($C249='Funnel setup'!$K$3&amp;'Funnel setup'!$K$6&amp;'Funnel setup'!$K$7&amp;'Funnel setup'!$K$4,'Funnel Lookup'!I249="*",'Funnel Lookup'!I249="*"),#N/A,IF(AND($C249='Funnel setup'!$K$3&amp;'Funnel setup'!$K$6&amp;'Funnel setup'!$K$7&amp;'Funnel setup'!$K$4,'Funnel Lookup'!I249&gt;29,'Funnel Lookup'!I249&lt;&gt;"-"),'Funnel Lookup'!Q249,#N/A))</f>
        <v>#N/A</v>
      </c>
    </row>
    <row r="250" spans="1:22" x14ac:dyDescent="0.2">
      <c r="A250">
        <v>248</v>
      </c>
      <c r="B250" t="e">
        <f t="shared" ca="1" si="56"/>
        <v>#N/A</v>
      </c>
      <c r="C250" t="e">
        <f t="shared" ca="1" si="56"/>
        <v>#N/A</v>
      </c>
      <c r="D250" t="e">
        <f t="shared" ca="1" si="56"/>
        <v>#N/A</v>
      </c>
      <c r="E250" t="e">
        <f t="shared" ca="1" si="56"/>
        <v>#N/A</v>
      </c>
      <c r="F250" t="e">
        <f t="shared" ca="1" si="56"/>
        <v>#N/A</v>
      </c>
      <c r="G250" t="e">
        <f t="shared" ca="1" si="56"/>
        <v>#N/A</v>
      </c>
      <c r="H250" t="e">
        <f t="shared" ca="1" si="56"/>
        <v>#N/A</v>
      </c>
      <c r="I250" t="e">
        <f t="shared" ca="1" si="56"/>
        <v>#N/A</v>
      </c>
      <c r="J250" t="e">
        <f t="shared" ca="1" si="56"/>
        <v>#N/A</v>
      </c>
      <c r="K250" t="e">
        <f t="shared" ca="1" si="56"/>
        <v>#N/A</v>
      </c>
      <c r="L250" t="e">
        <f t="shared" ca="1" si="57"/>
        <v>#N/A</v>
      </c>
      <c r="M250" t="e">
        <f t="shared" ca="1" si="57"/>
        <v>#N/A</v>
      </c>
      <c r="N250" t="e">
        <f t="shared" ca="1" si="57"/>
        <v>#N/A</v>
      </c>
      <c r="O250" t="e">
        <f t="shared" ca="1" si="57"/>
        <v>#N/A</v>
      </c>
      <c r="P250" t="e">
        <f t="shared" ca="1" si="57"/>
        <v>#N/A</v>
      </c>
      <c r="Q250" t="e">
        <f t="shared" ca="1" si="57"/>
        <v>#N/A</v>
      </c>
      <c r="R250" t="e">
        <f t="shared" ca="1" si="57"/>
        <v>#N/A</v>
      </c>
      <c r="S250" t="e">
        <f t="shared" ca="1" si="46"/>
        <v>#N/A</v>
      </c>
      <c r="T250" t="e">
        <f t="shared" ca="1" si="47"/>
        <v>#N/A</v>
      </c>
      <c r="U250" t="e">
        <f ca="1">IF(AND($C250='Funnel setup'!$K$3&amp;'Funnel setup'!$K$6&amp;'Funnel setup'!$K$7&amp;'Funnel setup'!$K$4,'Funnel Lookup'!I250="*",'Funnel Lookup'!I250="*"),#N/A,IF(AND($C250='Funnel setup'!$K$3&amp;'Funnel setup'!$K$6&amp;'Funnel setup'!$K$7&amp;'Funnel setup'!$K$4,'Funnel Lookup'!I250&gt;29,'Funnel Lookup'!I250&lt;&gt;"-"),'Funnel Lookup'!I250,#N/A))</f>
        <v>#N/A</v>
      </c>
      <c r="V250" t="e">
        <f ca="1">IF(AND($C250='Funnel setup'!$K$3&amp;'Funnel setup'!$K$6&amp;'Funnel setup'!$K$7&amp;'Funnel setup'!$K$4,'Funnel Lookup'!I250="*",'Funnel Lookup'!I250="*"),#N/A,IF(AND($C250='Funnel setup'!$K$3&amp;'Funnel setup'!$K$6&amp;'Funnel setup'!$K$7&amp;'Funnel setup'!$K$4,'Funnel Lookup'!I250&gt;29,'Funnel Lookup'!I250&lt;&gt;"-"),'Funnel Lookup'!Q250,#N/A))</f>
        <v>#N/A</v>
      </c>
    </row>
    <row r="251" spans="1:22" x14ac:dyDescent="0.2">
      <c r="A251">
        <v>249</v>
      </c>
      <c r="B251" t="e">
        <f t="shared" ca="1" si="56"/>
        <v>#N/A</v>
      </c>
      <c r="C251" t="e">
        <f t="shared" ca="1" si="56"/>
        <v>#N/A</v>
      </c>
      <c r="D251" t="e">
        <f t="shared" ca="1" si="56"/>
        <v>#N/A</v>
      </c>
      <c r="E251" t="e">
        <f t="shared" ca="1" si="56"/>
        <v>#N/A</v>
      </c>
      <c r="F251" t="e">
        <f t="shared" ca="1" si="56"/>
        <v>#N/A</v>
      </c>
      <c r="G251" t="e">
        <f t="shared" ca="1" si="56"/>
        <v>#N/A</v>
      </c>
      <c r="H251" t="e">
        <f t="shared" ca="1" si="56"/>
        <v>#N/A</v>
      </c>
      <c r="I251" t="e">
        <f t="shared" ca="1" si="56"/>
        <v>#N/A</v>
      </c>
      <c r="J251" t="e">
        <f t="shared" ca="1" si="56"/>
        <v>#N/A</v>
      </c>
      <c r="K251" t="e">
        <f t="shared" ca="1" si="56"/>
        <v>#N/A</v>
      </c>
      <c r="L251" t="e">
        <f t="shared" ca="1" si="57"/>
        <v>#N/A</v>
      </c>
      <c r="M251" t="e">
        <f t="shared" ca="1" si="57"/>
        <v>#N/A</v>
      </c>
      <c r="N251" t="e">
        <f t="shared" ca="1" si="57"/>
        <v>#N/A</v>
      </c>
      <c r="O251" t="e">
        <f t="shared" ca="1" si="57"/>
        <v>#N/A</v>
      </c>
      <c r="P251" t="e">
        <f t="shared" ca="1" si="57"/>
        <v>#N/A</v>
      </c>
      <c r="Q251" t="e">
        <f t="shared" ca="1" si="57"/>
        <v>#N/A</v>
      </c>
      <c r="R251" t="e">
        <f t="shared" ca="1" si="57"/>
        <v>#N/A</v>
      </c>
      <c r="S251" t="e">
        <f t="shared" ca="1" si="46"/>
        <v>#N/A</v>
      </c>
      <c r="T251" t="e">
        <f t="shared" ca="1" si="47"/>
        <v>#N/A</v>
      </c>
      <c r="U251" t="e">
        <f ca="1">IF(AND($C251='Funnel setup'!$K$3&amp;'Funnel setup'!$K$6&amp;'Funnel setup'!$K$7&amp;'Funnel setup'!$K$4,'Funnel Lookup'!I251="*",'Funnel Lookup'!I251="*"),#N/A,IF(AND($C251='Funnel setup'!$K$3&amp;'Funnel setup'!$K$6&amp;'Funnel setup'!$K$7&amp;'Funnel setup'!$K$4,'Funnel Lookup'!I251&gt;29,'Funnel Lookup'!I251&lt;&gt;"-"),'Funnel Lookup'!I251,#N/A))</f>
        <v>#N/A</v>
      </c>
      <c r="V251" t="e">
        <f ca="1">IF(AND($C251='Funnel setup'!$K$3&amp;'Funnel setup'!$K$6&amp;'Funnel setup'!$K$7&amp;'Funnel setup'!$K$4,'Funnel Lookup'!I251="*",'Funnel Lookup'!I251="*"),#N/A,IF(AND($C251='Funnel setup'!$K$3&amp;'Funnel setup'!$K$6&amp;'Funnel setup'!$K$7&amp;'Funnel setup'!$K$4,'Funnel Lookup'!I251&gt;29,'Funnel Lookup'!I251&lt;&gt;"-"),'Funnel Lookup'!Q251,#N/A))</f>
        <v>#N/A</v>
      </c>
    </row>
    <row r="252" spans="1:22" x14ac:dyDescent="0.2">
      <c r="A252">
        <v>250</v>
      </c>
      <c r="B252" t="e">
        <f t="shared" ca="1" si="56"/>
        <v>#N/A</v>
      </c>
      <c r="C252" t="e">
        <f t="shared" ca="1" si="56"/>
        <v>#N/A</v>
      </c>
      <c r="D252" t="e">
        <f t="shared" ca="1" si="56"/>
        <v>#N/A</v>
      </c>
      <c r="E252" t="e">
        <f t="shared" ca="1" si="56"/>
        <v>#N/A</v>
      </c>
      <c r="F252" t="e">
        <f t="shared" ca="1" si="56"/>
        <v>#N/A</v>
      </c>
      <c r="G252" t="e">
        <f t="shared" ca="1" si="56"/>
        <v>#N/A</v>
      </c>
      <c r="H252" t="e">
        <f t="shared" ca="1" si="56"/>
        <v>#N/A</v>
      </c>
      <c r="I252" t="e">
        <f t="shared" ca="1" si="56"/>
        <v>#N/A</v>
      </c>
      <c r="J252" t="e">
        <f t="shared" ca="1" si="56"/>
        <v>#N/A</v>
      </c>
      <c r="K252" t="e">
        <f t="shared" ca="1" si="56"/>
        <v>#N/A</v>
      </c>
      <c r="L252" t="e">
        <f t="shared" ca="1" si="57"/>
        <v>#N/A</v>
      </c>
      <c r="M252" t="e">
        <f t="shared" ca="1" si="57"/>
        <v>#N/A</v>
      </c>
      <c r="N252" t="e">
        <f t="shared" ca="1" si="57"/>
        <v>#N/A</v>
      </c>
      <c r="O252" t="e">
        <f t="shared" ca="1" si="57"/>
        <v>#N/A</v>
      </c>
      <c r="P252" t="e">
        <f t="shared" ca="1" si="57"/>
        <v>#N/A</v>
      </c>
      <c r="Q252" t="e">
        <f t="shared" ca="1" si="57"/>
        <v>#N/A</v>
      </c>
      <c r="R252" t="e">
        <f t="shared" ca="1" si="57"/>
        <v>#N/A</v>
      </c>
      <c r="S252" t="e">
        <f t="shared" ca="1" si="46"/>
        <v>#N/A</v>
      </c>
      <c r="T252" t="e">
        <f t="shared" ca="1" si="47"/>
        <v>#N/A</v>
      </c>
      <c r="U252" t="e">
        <f ca="1">IF(AND($C252='Funnel setup'!$K$3&amp;'Funnel setup'!$K$6&amp;'Funnel setup'!$K$7&amp;'Funnel setup'!$K$4,'Funnel Lookup'!I252="*",'Funnel Lookup'!I252="*"),#N/A,IF(AND($C252='Funnel setup'!$K$3&amp;'Funnel setup'!$K$6&amp;'Funnel setup'!$K$7&amp;'Funnel setup'!$K$4,'Funnel Lookup'!I252&gt;29,'Funnel Lookup'!I252&lt;&gt;"-"),'Funnel Lookup'!I252,#N/A))</f>
        <v>#N/A</v>
      </c>
      <c r="V252" t="e">
        <f ca="1">IF(AND($C252='Funnel setup'!$K$3&amp;'Funnel setup'!$K$6&amp;'Funnel setup'!$K$7&amp;'Funnel setup'!$K$4,'Funnel Lookup'!I252="*",'Funnel Lookup'!I252="*"),#N/A,IF(AND($C252='Funnel setup'!$K$3&amp;'Funnel setup'!$K$6&amp;'Funnel setup'!$K$7&amp;'Funnel setup'!$K$4,'Funnel Lookup'!I252&gt;29,'Funnel Lookup'!I252&lt;&gt;"-"),'Funnel Lookup'!Q252,#N/A))</f>
        <v>#N/A</v>
      </c>
    </row>
    <row r="253" spans="1:22" x14ac:dyDescent="0.2">
      <c r="A253">
        <v>251</v>
      </c>
      <c r="B253" t="e">
        <f t="shared" ref="B253:K262" ca="1" si="58">VLOOKUP($A253,Funnel_Data,B$1,FALSE)</f>
        <v>#N/A</v>
      </c>
      <c r="C253" t="e">
        <f t="shared" ca="1" si="58"/>
        <v>#N/A</v>
      </c>
      <c r="D253" t="e">
        <f t="shared" ca="1" si="58"/>
        <v>#N/A</v>
      </c>
      <c r="E253" t="e">
        <f t="shared" ca="1" si="58"/>
        <v>#N/A</v>
      </c>
      <c r="F253" t="e">
        <f t="shared" ca="1" si="58"/>
        <v>#N/A</v>
      </c>
      <c r="G253" t="e">
        <f t="shared" ca="1" si="58"/>
        <v>#N/A</v>
      </c>
      <c r="H253" t="e">
        <f t="shared" ca="1" si="58"/>
        <v>#N/A</v>
      </c>
      <c r="I253" t="e">
        <f t="shared" ca="1" si="58"/>
        <v>#N/A</v>
      </c>
      <c r="J253" t="e">
        <f t="shared" ca="1" si="58"/>
        <v>#N/A</v>
      </c>
      <c r="K253" t="e">
        <f t="shared" ca="1" si="58"/>
        <v>#N/A</v>
      </c>
      <c r="L253" t="e">
        <f t="shared" ref="L253:R262" ca="1" si="59">VLOOKUP($A253,Funnel_Data,L$1,FALSE)</f>
        <v>#N/A</v>
      </c>
      <c r="M253" t="e">
        <f t="shared" ca="1" si="59"/>
        <v>#N/A</v>
      </c>
      <c r="N253" t="e">
        <f t="shared" ca="1" si="59"/>
        <v>#N/A</v>
      </c>
      <c r="O253" t="e">
        <f t="shared" ca="1" si="59"/>
        <v>#N/A</v>
      </c>
      <c r="P253" t="e">
        <f t="shared" ca="1" si="59"/>
        <v>#N/A</v>
      </c>
      <c r="Q253" t="e">
        <f t="shared" ca="1" si="59"/>
        <v>#N/A</v>
      </c>
      <c r="R253" t="e">
        <f t="shared" ca="1" si="59"/>
        <v>#N/A</v>
      </c>
      <c r="S253" t="e">
        <f t="shared" ca="1" si="46"/>
        <v>#N/A</v>
      </c>
      <c r="T253" t="e">
        <f t="shared" ca="1" si="47"/>
        <v>#N/A</v>
      </c>
      <c r="U253" t="e">
        <f ca="1">IF(AND($C253='Funnel setup'!$K$3&amp;'Funnel setup'!$K$6&amp;'Funnel setup'!$K$7&amp;'Funnel setup'!$K$4,'Funnel Lookup'!I253="*",'Funnel Lookup'!I253="*"),#N/A,IF(AND($C253='Funnel setup'!$K$3&amp;'Funnel setup'!$K$6&amp;'Funnel setup'!$K$7&amp;'Funnel setup'!$K$4,'Funnel Lookup'!I253&gt;29,'Funnel Lookup'!I253&lt;&gt;"-"),'Funnel Lookup'!I253,#N/A))</f>
        <v>#N/A</v>
      </c>
      <c r="V253" t="e">
        <f ca="1">IF(AND($C253='Funnel setup'!$K$3&amp;'Funnel setup'!$K$6&amp;'Funnel setup'!$K$7&amp;'Funnel setup'!$K$4,'Funnel Lookup'!I253="*",'Funnel Lookup'!I253="*"),#N/A,IF(AND($C253='Funnel setup'!$K$3&amp;'Funnel setup'!$K$6&amp;'Funnel setup'!$K$7&amp;'Funnel setup'!$K$4,'Funnel Lookup'!I253&gt;29,'Funnel Lookup'!I253&lt;&gt;"-"),'Funnel Lookup'!Q253,#N/A))</f>
        <v>#N/A</v>
      </c>
    </row>
    <row r="254" spans="1:22" x14ac:dyDescent="0.2">
      <c r="A254">
        <v>252</v>
      </c>
      <c r="B254" t="e">
        <f t="shared" ca="1" si="58"/>
        <v>#N/A</v>
      </c>
      <c r="C254" t="e">
        <f t="shared" ca="1" si="58"/>
        <v>#N/A</v>
      </c>
      <c r="D254" t="e">
        <f t="shared" ca="1" si="58"/>
        <v>#N/A</v>
      </c>
      <c r="E254" t="e">
        <f t="shared" ca="1" si="58"/>
        <v>#N/A</v>
      </c>
      <c r="F254" t="e">
        <f t="shared" ca="1" si="58"/>
        <v>#N/A</v>
      </c>
      <c r="G254" t="e">
        <f t="shared" ca="1" si="58"/>
        <v>#N/A</v>
      </c>
      <c r="H254" t="e">
        <f t="shared" ca="1" si="58"/>
        <v>#N/A</v>
      </c>
      <c r="I254" t="e">
        <f t="shared" ca="1" si="58"/>
        <v>#N/A</v>
      </c>
      <c r="J254" t="e">
        <f t="shared" ca="1" si="58"/>
        <v>#N/A</v>
      </c>
      <c r="K254" t="e">
        <f t="shared" ca="1" si="58"/>
        <v>#N/A</v>
      </c>
      <c r="L254" t="e">
        <f t="shared" ca="1" si="59"/>
        <v>#N/A</v>
      </c>
      <c r="M254" t="e">
        <f t="shared" ca="1" si="59"/>
        <v>#N/A</v>
      </c>
      <c r="N254" t="e">
        <f t="shared" ca="1" si="59"/>
        <v>#N/A</v>
      </c>
      <c r="O254" t="e">
        <f t="shared" ca="1" si="59"/>
        <v>#N/A</v>
      </c>
      <c r="P254" t="e">
        <f t="shared" ca="1" si="59"/>
        <v>#N/A</v>
      </c>
      <c r="Q254" t="e">
        <f t="shared" ca="1" si="59"/>
        <v>#N/A</v>
      </c>
      <c r="R254" t="e">
        <f t="shared" ca="1" si="59"/>
        <v>#N/A</v>
      </c>
      <c r="S254" t="e">
        <f t="shared" ca="1" si="46"/>
        <v>#N/A</v>
      </c>
      <c r="T254" t="e">
        <f t="shared" ca="1" si="47"/>
        <v>#N/A</v>
      </c>
      <c r="U254" t="e">
        <f ca="1">IF(AND($C254='Funnel setup'!$K$3&amp;'Funnel setup'!$K$6&amp;'Funnel setup'!$K$7&amp;'Funnel setup'!$K$4,'Funnel Lookup'!I254="*",'Funnel Lookup'!I254="*"),#N/A,IF(AND($C254='Funnel setup'!$K$3&amp;'Funnel setup'!$K$6&amp;'Funnel setup'!$K$7&amp;'Funnel setup'!$K$4,'Funnel Lookup'!I254&gt;29,'Funnel Lookup'!I254&lt;&gt;"-"),'Funnel Lookup'!I254,#N/A))</f>
        <v>#N/A</v>
      </c>
      <c r="V254" t="e">
        <f ca="1">IF(AND($C254='Funnel setup'!$K$3&amp;'Funnel setup'!$K$6&amp;'Funnel setup'!$K$7&amp;'Funnel setup'!$K$4,'Funnel Lookup'!I254="*",'Funnel Lookup'!I254="*"),#N/A,IF(AND($C254='Funnel setup'!$K$3&amp;'Funnel setup'!$K$6&amp;'Funnel setup'!$K$7&amp;'Funnel setup'!$K$4,'Funnel Lookup'!I254&gt;29,'Funnel Lookup'!I254&lt;&gt;"-"),'Funnel Lookup'!Q254,#N/A))</f>
        <v>#N/A</v>
      </c>
    </row>
    <row r="255" spans="1:22" x14ac:dyDescent="0.2">
      <c r="A255">
        <v>253</v>
      </c>
      <c r="B255" t="e">
        <f t="shared" ca="1" si="58"/>
        <v>#N/A</v>
      </c>
      <c r="C255" t="e">
        <f t="shared" ca="1" si="58"/>
        <v>#N/A</v>
      </c>
      <c r="D255" t="e">
        <f t="shared" ca="1" si="58"/>
        <v>#N/A</v>
      </c>
      <c r="E255" t="e">
        <f t="shared" ca="1" si="58"/>
        <v>#N/A</v>
      </c>
      <c r="F255" t="e">
        <f t="shared" ca="1" si="58"/>
        <v>#N/A</v>
      </c>
      <c r="G255" t="e">
        <f t="shared" ca="1" si="58"/>
        <v>#N/A</v>
      </c>
      <c r="H255" t="e">
        <f t="shared" ca="1" si="58"/>
        <v>#N/A</v>
      </c>
      <c r="I255" t="e">
        <f t="shared" ca="1" si="58"/>
        <v>#N/A</v>
      </c>
      <c r="J255" t="e">
        <f t="shared" ca="1" si="58"/>
        <v>#N/A</v>
      </c>
      <c r="K255" t="e">
        <f t="shared" ca="1" si="58"/>
        <v>#N/A</v>
      </c>
      <c r="L255" t="e">
        <f t="shared" ca="1" si="59"/>
        <v>#N/A</v>
      </c>
      <c r="M255" t="e">
        <f t="shared" ca="1" si="59"/>
        <v>#N/A</v>
      </c>
      <c r="N255" t="e">
        <f t="shared" ca="1" si="59"/>
        <v>#N/A</v>
      </c>
      <c r="O255" t="e">
        <f t="shared" ca="1" si="59"/>
        <v>#N/A</v>
      </c>
      <c r="P255" t="e">
        <f t="shared" ca="1" si="59"/>
        <v>#N/A</v>
      </c>
      <c r="Q255" t="e">
        <f t="shared" ca="1" si="59"/>
        <v>#N/A</v>
      </c>
      <c r="R255" t="e">
        <f t="shared" ca="1" si="59"/>
        <v>#N/A</v>
      </c>
      <c r="S255" t="e">
        <f t="shared" ca="1" si="46"/>
        <v>#N/A</v>
      </c>
      <c r="T255" t="e">
        <f t="shared" ca="1" si="47"/>
        <v>#N/A</v>
      </c>
      <c r="U255" t="e">
        <f ca="1">IF(AND($C255='Funnel setup'!$K$3&amp;'Funnel setup'!$K$6&amp;'Funnel setup'!$K$7&amp;'Funnel setup'!$K$4,'Funnel Lookup'!I255="*",'Funnel Lookup'!I255="*"),#N/A,IF(AND($C255='Funnel setup'!$K$3&amp;'Funnel setup'!$K$6&amp;'Funnel setup'!$K$7&amp;'Funnel setup'!$K$4,'Funnel Lookup'!I255&gt;29,'Funnel Lookup'!I255&lt;&gt;"-"),'Funnel Lookup'!I255,#N/A))</f>
        <v>#N/A</v>
      </c>
      <c r="V255" t="e">
        <f ca="1">IF(AND($C255='Funnel setup'!$K$3&amp;'Funnel setup'!$K$6&amp;'Funnel setup'!$K$7&amp;'Funnel setup'!$K$4,'Funnel Lookup'!I255="*",'Funnel Lookup'!I255="*"),#N/A,IF(AND($C255='Funnel setup'!$K$3&amp;'Funnel setup'!$K$6&amp;'Funnel setup'!$K$7&amp;'Funnel setup'!$K$4,'Funnel Lookup'!I255&gt;29,'Funnel Lookup'!I255&lt;&gt;"-"),'Funnel Lookup'!Q255,#N/A))</f>
        <v>#N/A</v>
      </c>
    </row>
    <row r="256" spans="1:22" x14ac:dyDescent="0.2">
      <c r="A256">
        <v>254</v>
      </c>
      <c r="B256" t="e">
        <f t="shared" ca="1" si="58"/>
        <v>#N/A</v>
      </c>
      <c r="C256" t="e">
        <f t="shared" ca="1" si="58"/>
        <v>#N/A</v>
      </c>
      <c r="D256" t="e">
        <f t="shared" ca="1" si="58"/>
        <v>#N/A</v>
      </c>
      <c r="E256" t="e">
        <f t="shared" ca="1" si="58"/>
        <v>#N/A</v>
      </c>
      <c r="F256" t="e">
        <f t="shared" ca="1" si="58"/>
        <v>#N/A</v>
      </c>
      <c r="G256" t="e">
        <f t="shared" ca="1" si="58"/>
        <v>#N/A</v>
      </c>
      <c r="H256" t="e">
        <f t="shared" ca="1" si="58"/>
        <v>#N/A</v>
      </c>
      <c r="I256" t="e">
        <f t="shared" ca="1" si="58"/>
        <v>#N/A</v>
      </c>
      <c r="J256" t="e">
        <f t="shared" ca="1" si="58"/>
        <v>#N/A</v>
      </c>
      <c r="K256" t="e">
        <f t="shared" ca="1" si="58"/>
        <v>#N/A</v>
      </c>
      <c r="L256" t="e">
        <f t="shared" ca="1" si="59"/>
        <v>#N/A</v>
      </c>
      <c r="M256" t="e">
        <f t="shared" ca="1" si="59"/>
        <v>#N/A</v>
      </c>
      <c r="N256" t="e">
        <f t="shared" ca="1" si="59"/>
        <v>#N/A</v>
      </c>
      <c r="O256" t="e">
        <f t="shared" ca="1" si="59"/>
        <v>#N/A</v>
      </c>
      <c r="P256" t="e">
        <f t="shared" ca="1" si="59"/>
        <v>#N/A</v>
      </c>
      <c r="Q256" t="e">
        <f t="shared" ca="1" si="59"/>
        <v>#N/A</v>
      </c>
      <c r="R256" t="e">
        <f t="shared" ca="1" si="59"/>
        <v>#N/A</v>
      </c>
      <c r="S256" t="e">
        <f t="shared" ca="1" si="46"/>
        <v>#N/A</v>
      </c>
      <c r="T256" t="e">
        <f t="shared" ca="1" si="47"/>
        <v>#N/A</v>
      </c>
      <c r="U256" t="e">
        <f ca="1">IF(AND($C256='Funnel setup'!$K$3&amp;'Funnel setup'!$K$6&amp;'Funnel setup'!$K$7&amp;'Funnel setup'!$K$4,'Funnel Lookup'!I256="*",'Funnel Lookup'!I256="*"),#N/A,IF(AND($C256='Funnel setup'!$K$3&amp;'Funnel setup'!$K$6&amp;'Funnel setup'!$K$7&amp;'Funnel setup'!$K$4,'Funnel Lookup'!I256&gt;29,'Funnel Lookup'!I256&lt;&gt;"-"),'Funnel Lookup'!I256,#N/A))</f>
        <v>#N/A</v>
      </c>
      <c r="V256" t="e">
        <f ca="1">IF(AND($C256='Funnel setup'!$K$3&amp;'Funnel setup'!$K$6&amp;'Funnel setup'!$K$7&amp;'Funnel setup'!$K$4,'Funnel Lookup'!I256="*",'Funnel Lookup'!I256="*"),#N/A,IF(AND($C256='Funnel setup'!$K$3&amp;'Funnel setup'!$K$6&amp;'Funnel setup'!$K$7&amp;'Funnel setup'!$K$4,'Funnel Lookup'!I256&gt;29,'Funnel Lookup'!I256&lt;&gt;"-"),'Funnel Lookup'!Q256,#N/A))</f>
        <v>#N/A</v>
      </c>
    </row>
    <row r="257" spans="1:22" x14ac:dyDescent="0.2">
      <c r="A257">
        <v>255</v>
      </c>
      <c r="B257" t="e">
        <f t="shared" ca="1" si="58"/>
        <v>#N/A</v>
      </c>
      <c r="C257" t="e">
        <f t="shared" ca="1" si="58"/>
        <v>#N/A</v>
      </c>
      <c r="D257" t="e">
        <f t="shared" ca="1" si="58"/>
        <v>#N/A</v>
      </c>
      <c r="E257" t="e">
        <f t="shared" ca="1" si="58"/>
        <v>#N/A</v>
      </c>
      <c r="F257" t="e">
        <f t="shared" ca="1" si="58"/>
        <v>#N/A</v>
      </c>
      <c r="G257" t="e">
        <f t="shared" ca="1" si="58"/>
        <v>#N/A</v>
      </c>
      <c r="H257" t="e">
        <f t="shared" ca="1" si="58"/>
        <v>#N/A</v>
      </c>
      <c r="I257" t="e">
        <f t="shared" ca="1" si="58"/>
        <v>#N/A</v>
      </c>
      <c r="J257" t="e">
        <f t="shared" ca="1" si="58"/>
        <v>#N/A</v>
      </c>
      <c r="K257" t="e">
        <f t="shared" ca="1" si="58"/>
        <v>#N/A</v>
      </c>
      <c r="L257" t="e">
        <f t="shared" ca="1" si="59"/>
        <v>#N/A</v>
      </c>
      <c r="M257" t="e">
        <f t="shared" ca="1" si="59"/>
        <v>#N/A</v>
      </c>
      <c r="N257" t="e">
        <f t="shared" ca="1" si="59"/>
        <v>#N/A</v>
      </c>
      <c r="O257" t="e">
        <f t="shared" ca="1" si="59"/>
        <v>#N/A</v>
      </c>
      <c r="P257" t="e">
        <f t="shared" ca="1" si="59"/>
        <v>#N/A</v>
      </c>
      <c r="Q257" t="e">
        <f t="shared" ca="1" si="59"/>
        <v>#N/A</v>
      </c>
      <c r="R257" t="e">
        <f t="shared" ca="1" si="59"/>
        <v>#N/A</v>
      </c>
      <c r="S257" t="e">
        <f t="shared" ca="1" si="46"/>
        <v>#N/A</v>
      </c>
      <c r="T257" t="e">
        <f t="shared" ca="1" si="47"/>
        <v>#N/A</v>
      </c>
      <c r="U257" t="e">
        <f ca="1">IF(AND($C257='Funnel setup'!$K$3&amp;'Funnel setup'!$K$6&amp;'Funnel setup'!$K$7&amp;'Funnel setup'!$K$4,'Funnel Lookup'!I257="*",'Funnel Lookup'!I257="*"),#N/A,IF(AND($C257='Funnel setup'!$K$3&amp;'Funnel setup'!$K$6&amp;'Funnel setup'!$K$7&amp;'Funnel setup'!$K$4,'Funnel Lookup'!I257&gt;29,'Funnel Lookup'!I257&lt;&gt;"-"),'Funnel Lookup'!I257,#N/A))</f>
        <v>#N/A</v>
      </c>
      <c r="V257" t="e">
        <f ca="1">IF(AND($C257='Funnel setup'!$K$3&amp;'Funnel setup'!$K$6&amp;'Funnel setup'!$K$7&amp;'Funnel setup'!$K$4,'Funnel Lookup'!I257="*",'Funnel Lookup'!I257="*"),#N/A,IF(AND($C257='Funnel setup'!$K$3&amp;'Funnel setup'!$K$6&amp;'Funnel setup'!$K$7&amp;'Funnel setup'!$K$4,'Funnel Lookup'!I257&gt;29,'Funnel Lookup'!I257&lt;&gt;"-"),'Funnel Lookup'!Q257,#N/A))</f>
        <v>#N/A</v>
      </c>
    </row>
    <row r="258" spans="1:22" x14ac:dyDescent="0.2">
      <c r="A258">
        <v>256</v>
      </c>
      <c r="B258" t="e">
        <f t="shared" ca="1" si="58"/>
        <v>#N/A</v>
      </c>
      <c r="C258" t="e">
        <f t="shared" ca="1" si="58"/>
        <v>#N/A</v>
      </c>
      <c r="D258" t="e">
        <f t="shared" ca="1" si="58"/>
        <v>#N/A</v>
      </c>
      <c r="E258" t="e">
        <f t="shared" ca="1" si="58"/>
        <v>#N/A</v>
      </c>
      <c r="F258" t="e">
        <f t="shared" ca="1" si="58"/>
        <v>#N/A</v>
      </c>
      <c r="G258" t="e">
        <f t="shared" ca="1" si="58"/>
        <v>#N/A</v>
      </c>
      <c r="H258" t="e">
        <f t="shared" ca="1" si="58"/>
        <v>#N/A</v>
      </c>
      <c r="I258" t="e">
        <f t="shared" ca="1" si="58"/>
        <v>#N/A</v>
      </c>
      <c r="J258" t="e">
        <f t="shared" ca="1" si="58"/>
        <v>#N/A</v>
      </c>
      <c r="K258" t="e">
        <f t="shared" ca="1" si="58"/>
        <v>#N/A</v>
      </c>
      <c r="L258" t="e">
        <f t="shared" ca="1" si="59"/>
        <v>#N/A</v>
      </c>
      <c r="M258" t="e">
        <f t="shared" ca="1" si="59"/>
        <v>#N/A</v>
      </c>
      <c r="N258" t="e">
        <f t="shared" ca="1" si="59"/>
        <v>#N/A</v>
      </c>
      <c r="O258" t="e">
        <f t="shared" ca="1" si="59"/>
        <v>#N/A</v>
      </c>
      <c r="P258" t="e">
        <f t="shared" ca="1" si="59"/>
        <v>#N/A</v>
      </c>
      <c r="Q258" t="e">
        <f t="shared" ca="1" si="59"/>
        <v>#N/A</v>
      </c>
      <c r="R258" t="e">
        <f t="shared" ca="1" si="59"/>
        <v>#N/A</v>
      </c>
      <c r="S258" t="e">
        <f t="shared" ca="1" si="46"/>
        <v>#N/A</v>
      </c>
      <c r="T258" t="e">
        <f t="shared" ca="1" si="47"/>
        <v>#N/A</v>
      </c>
      <c r="U258" t="e">
        <f ca="1">IF(AND($C258='Funnel setup'!$K$3&amp;'Funnel setup'!$K$6&amp;'Funnel setup'!$K$7&amp;'Funnel setup'!$K$4,'Funnel Lookup'!I258="*",'Funnel Lookup'!I258="*"),#N/A,IF(AND($C258='Funnel setup'!$K$3&amp;'Funnel setup'!$K$6&amp;'Funnel setup'!$K$7&amp;'Funnel setup'!$K$4,'Funnel Lookup'!I258&gt;29,'Funnel Lookup'!I258&lt;&gt;"-"),'Funnel Lookup'!I258,#N/A))</f>
        <v>#N/A</v>
      </c>
      <c r="V258" t="e">
        <f ca="1">IF(AND($C258='Funnel setup'!$K$3&amp;'Funnel setup'!$K$6&amp;'Funnel setup'!$K$7&amp;'Funnel setup'!$K$4,'Funnel Lookup'!I258="*",'Funnel Lookup'!I258="*"),#N/A,IF(AND($C258='Funnel setup'!$K$3&amp;'Funnel setup'!$K$6&amp;'Funnel setup'!$K$7&amp;'Funnel setup'!$K$4,'Funnel Lookup'!I258&gt;29,'Funnel Lookup'!I258&lt;&gt;"-"),'Funnel Lookup'!Q258,#N/A))</f>
        <v>#N/A</v>
      </c>
    </row>
    <row r="259" spans="1:22" x14ac:dyDescent="0.2">
      <c r="A259">
        <v>257</v>
      </c>
      <c r="B259" t="e">
        <f t="shared" ca="1" si="58"/>
        <v>#N/A</v>
      </c>
      <c r="C259" t="e">
        <f t="shared" ca="1" si="58"/>
        <v>#N/A</v>
      </c>
      <c r="D259" t="e">
        <f t="shared" ca="1" si="58"/>
        <v>#N/A</v>
      </c>
      <c r="E259" t="e">
        <f t="shared" ca="1" si="58"/>
        <v>#N/A</v>
      </c>
      <c r="F259" t="e">
        <f t="shared" ca="1" si="58"/>
        <v>#N/A</v>
      </c>
      <c r="G259" t="e">
        <f t="shared" ca="1" si="58"/>
        <v>#N/A</v>
      </c>
      <c r="H259" t="e">
        <f t="shared" ca="1" si="58"/>
        <v>#N/A</v>
      </c>
      <c r="I259" t="e">
        <f t="shared" ca="1" si="58"/>
        <v>#N/A</v>
      </c>
      <c r="J259" t="e">
        <f t="shared" ca="1" si="58"/>
        <v>#N/A</v>
      </c>
      <c r="K259" t="e">
        <f t="shared" ca="1" si="58"/>
        <v>#N/A</v>
      </c>
      <c r="L259" t="e">
        <f t="shared" ca="1" si="59"/>
        <v>#N/A</v>
      </c>
      <c r="M259" t="e">
        <f t="shared" ca="1" si="59"/>
        <v>#N/A</v>
      </c>
      <c r="N259" t="e">
        <f t="shared" ca="1" si="59"/>
        <v>#N/A</v>
      </c>
      <c r="O259" t="e">
        <f t="shared" ca="1" si="59"/>
        <v>#N/A</v>
      </c>
      <c r="P259" t="e">
        <f t="shared" ca="1" si="59"/>
        <v>#N/A</v>
      </c>
      <c r="Q259" t="e">
        <f t="shared" ca="1" si="59"/>
        <v>#N/A</v>
      </c>
      <c r="R259" t="e">
        <f t="shared" ca="1" si="59"/>
        <v>#N/A</v>
      </c>
      <c r="S259" t="e">
        <f t="shared" ref="S259:S322" ca="1" si="60">IF($Q259="*",#N/A,IF($Q259="-",#N/A,I259))</f>
        <v>#N/A</v>
      </c>
      <c r="T259" t="e">
        <f t="shared" ref="T259:T322" ca="1" si="61">IF($Q259="*",#N/A,IF($Q259="-",#N/A,Q259))</f>
        <v>#N/A</v>
      </c>
      <c r="U259" t="e">
        <f ca="1">IF(AND($C259='Funnel setup'!$K$3&amp;'Funnel setup'!$K$6&amp;'Funnel setup'!$K$7&amp;'Funnel setup'!$K$4,'Funnel Lookup'!I259="*",'Funnel Lookup'!I259="*"),#N/A,IF(AND($C259='Funnel setup'!$K$3&amp;'Funnel setup'!$K$6&amp;'Funnel setup'!$K$7&amp;'Funnel setup'!$K$4,'Funnel Lookup'!I259&gt;29,'Funnel Lookup'!I259&lt;&gt;"-"),'Funnel Lookup'!I259,#N/A))</f>
        <v>#N/A</v>
      </c>
      <c r="V259" t="e">
        <f ca="1">IF(AND($C259='Funnel setup'!$K$3&amp;'Funnel setup'!$K$6&amp;'Funnel setup'!$K$7&amp;'Funnel setup'!$K$4,'Funnel Lookup'!I259="*",'Funnel Lookup'!I259="*"),#N/A,IF(AND($C259='Funnel setup'!$K$3&amp;'Funnel setup'!$K$6&amp;'Funnel setup'!$K$7&amp;'Funnel setup'!$K$4,'Funnel Lookup'!I259&gt;29,'Funnel Lookup'!I259&lt;&gt;"-"),'Funnel Lookup'!Q259,#N/A))</f>
        <v>#N/A</v>
      </c>
    </row>
    <row r="260" spans="1:22" x14ac:dyDescent="0.2">
      <c r="A260">
        <v>258</v>
      </c>
      <c r="B260" t="e">
        <f t="shared" ca="1" si="58"/>
        <v>#N/A</v>
      </c>
      <c r="C260" t="e">
        <f t="shared" ca="1" si="58"/>
        <v>#N/A</v>
      </c>
      <c r="D260" t="e">
        <f t="shared" ca="1" si="58"/>
        <v>#N/A</v>
      </c>
      <c r="E260" t="e">
        <f t="shared" ca="1" si="58"/>
        <v>#N/A</v>
      </c>
      <c r="F260" t="e">
        <f t="shared" ca="1" si="58"/>
        <v>#N/A</v>
      </c>
      <c r="G260" t="e">
        <f t="shared" ca="1" si="58"/>
        <v>#N/A</v>
      </c>
      <c r="H260" t="e">
        <f t="shared" ca="1" si="58"/>
        <v>#N/A</v>
      </c>
      <c r="I260" t="e">
        <f t="shared" ca="1" si="58"/>
        <v>#N/A</v>
      </c>
      <c r="J260" t="e">
        <f t="shared" ca="1" si="58"/>
        <v>#N/A</v>
      </c>
      <c r="K260" t="e">
        <f t="shared" ca="1" si="58"/>
        <v>#N/A</v>
      </c>
      <c r="L260" t="e">
        <f t="shared" ca="1" si="59"/>
        <v>#N/A</v>
      </c>
      <c r="M260" t="e">
        <f t="shared" ca="1" si="59"/>
        <v>#N/A</v>
      </c>
      <c r="N260" t="e">
        <f t="shared" ca="1" si="59"/>
        <v>#N/A</v>
      </c>
      <c r="O260" t="e">
        <f t="shared" ca="1" si="59"/>
        <v>#N/A</v>
      </c>
      <c r="P260" t="e">
        <f t="shared" ca="1" si="59"/>
        <v>#N/A</v>
      </c>
      <c r="Q260" t="e">
        <f t="shared" ca="1" si="59"/>
        <v>#N/A</v>
      </c>
      <c r="R260" t="e">
        <f t="shared" ca="1" si="59"/>
        <v>#N/A</v>
      </c>
      <c r="S260" t="e">
        <f t="shared" ca="1" si="60"/>
        <v>#N/A</v>
      </c>
      <c r="T260" t="e">
        <f t="shared" ca="1" si="61"/>
        <v>#N/A</v>
      </c>
      <c r="U260" t="e">
        <f ca="1">IF(AND($C260='Funnel setup'!$K$3&amp;'Funnel setup'!$K$6&amp;'Funnel setup'!$K$7&amp;'Funnel setup'!$K$4,'Funnel Lookup'!I260="*",'Funnel Lookup'!I260="*"),#N/A,IF(AND($C260='Funnel setup'!$K$3&amp;'Funnel setup'!$K$6&amp;'Funnel setup'!$K$7&amp;'Funnel setup'!$K$4,'Funnel Lookup'!I260&gt;29,'Funnel Lookup'!I260&lt;&gt;"-"),'Funnel Lookup'!I260,#N/A))</f>
        <v>#N/A</v>
      </c>
      <c r="V260" t="e">
        <f ca="1">IF(AND($C260='Funnel setup'!$K$3&amp;'Funnel setup'!$K$6&amp;'Funnel setup'!$K$7&amp;'Funnel setup'!$K$4,'Funnel Lookup'!I260="*",'Funnel Lookup'!I260="*"),#N/A,IF(AND($C260='Funnel setup'!$K$3&amp;'Funnel setup'!$K$6&amp;'Funnel setup'!$K$7&amp;'Funnel setup'!$K$4,'Funnel Lookup'!I260&gt;29,'Funnel Lookup'!I260&lt;&gt;"-"),'Funnel Lookup'!Q260,#N/A))</f>
        <v>#N/A</v>
      </c>
    </row>
    <row r="261" spans="1:22" x14ac:dyDescent="0.2">
      <c r="A261">
        <v>259</v>
      </c>
      <c r="B261" t="e">
        <f t="shared" ca="1" si="58"/>
        <v>#N/A</v>
      </c>
      <c r="C261" t="e">
        <f t="shared" ca="1" si="58"/>
        <v>#N/A</v>
      </c>
      <c r="D261" t="e">
        <f t="shared" ca="1" si="58"/>
        <v>#N/A</v>
      </c>
      <c r="E261" t="e">
        <f t="shared" ca="1" si="58"/>
        <v>#N/A</v>
      </c>
      <c r="F261" t="e">
        <f t="shared" ca="1" si="58"/>
        <v>#N/A</v>
      </c>
      <c r="G261" t="e">
        <f t="shared" ca="1" si="58"/>
        <v>#N/A</v>
      </c>
      <c r="H261" t="e">
        <f t="shared" ca="1" si="58"/>
        <v>#N/A</v>
      </c>
      <c r="I261" t="e">
        <f t="shared" ca="1" si="58"/>
        <v>#N/A</v>
      </c>
      <c r="J261" t="e">
        <f t="shared" ca="1" si="58"/>
        <v>#N/A</v>
      </c>
      <c r="K261" t="e">
        <f t="shared" ca="1" si="58"/>
        <v>#N/A</v>
      </c>
      <c r="L261" t="e">
        <f t="shared" ca="1" si="59"/>
        <v>#N/A</v>
      </c>
      <c r="M261" t="e">
        <f t="shared" ca="1" si="59"/>
        <v>#N/A</v>
      </c>
      <c r="N261" t="e">
        <f t="shared" ca="1" si="59"/>
        <v>#N/A</v>
      </c>
      <c r="O261" t="e">
        <f t="shared" ca="1" si="59"/>
        <v>#N/A</v>
      </c>
      <c r="P261" t="e">
        <f t="shared" ca="1" si="59"/>
        <v>#N/A</v>
      </c>
      <c r="Q261" t="e">
        <f t="shared" ca="1" si="59"/>
        <v>#N/A</v>
      </c>
      <c r="R261" t="e">
        <f t="shared" ca="1" si="59"/>
        <v>#N/A</v>
      </c>
      <c r="S261" t="e">
        <f t="shared" ca="1" si="60"/>
        <v>#N/A</v>
      </c>
      <c r="T261" t="e">
        <f t="shared" ca="1" si="61"/>
        <v>#N/A</v>
      </c>
      <c r="U261" t="e">
        <f ca="1">IF(AND($C261='Funnel setup'!$K$3&amp;'Funnel setup'!$K$6&amp;'Funnel setup'!$K$7&amp;'Funnel setup'!$K$4,'Funnel Lookup'!I261="*",'Funnel Lookup'!I261="*"),#N/A,IF(AND($C261='Funnel setup'!$K$3&amp;'Funnel setup'!$K$6&amp;'Funnel setup'!$K$7&amp;'Funnel setup'!$K$4,'Funnel Lookup'!I261&gt;29,'Funnel Lookup'!I261&lt;&gt;"-"),'Funnel Lookup'!I261,#N/A))</f>
        <v>#N/A</v>
      </c>
      <c r="V261" t="e">
        <f ca="1">IF(AND($C261='Funnel setup'!$K$3&amp;'Funnel setup'!$K$6&amp;'Funnel setup'!$K$7&amp;'Funnel setup'!$K$4,'Funnel Lookup'!I261="*",'Funnel Lookup'!I261="*"),#N/A,IF(AND($C261='Funnel setup'!$K$3&amp;'Funnel setup'!$K$6&amp;'Funnel setup'!$K$7&amp;'Funnel setup'!$K$4,'Funnel Lookup'!I261&gt;29,'Funnel Lookup'!I261&lt;&gt;"-"),'Funnel Lookup'!Q261,#N/A))</f>
        <v>#N/A</v>
      </c>
    </row>
    <row r="262" spans="1:22" x14ac:dyDescent="0.2">
      <c r="A262">
        <v>260</v>
      </c>
      <c r="B262" t="e">
        <f t="shared" ca="1" si="58"/>
        <v>#N/A</v>
      </c>
      <c r="C262" t="e">
        <f t="shared" ca="1" si="58"/>
        <v>#N/A</v>
      </c>
      <c r="D262" t="e">
        <f t="shared" ca="1" si="58"/>
        <v>#N/A</v>
      </c>
      <c r="E262" t="e">
        <f t="shared" ca="1" si="58"/>
        <v>#N/A</v>
      </c>
      <c r="F262" t="e">
        <f t="shared" ca="1" si="58"/>
        <v>#N/A</v>
      </c>
      <c r="G262" t="e">
        <f t="shared" ca="1" si="58"/>
        <v>#N/A</v>
      </c>
      <c r="H262" t="e">
        <f t="shared" ca="1" si="58"/>
        <v>#N/A</v>
      </c>
      <c r="I262" t="e">
        <f t="shared" ca="1" si="58"/>
        <v>#N/A</v>
      </c>
      <c r="J262" t="e">
        <f t="shared" ca="1" si="58"/>
        <v>#N/A</v>
      </c>
      <c r="K262" t="e">
        <f t="shared" ca="1" si="58"/>
        <v>#N/A</v>
      </c>
      <c r="L262" t="e">
        <f t="shared" ca="1" si="59"/>
        <v>#N/A</v>
      </c>
      <c r="M262" t="e">
        <f t="shared" ca="1" si="59"/>
        <v>#N/A</v>
      </c>
      <c r="N262" t="e">
        <f t="shared" ca="1" si="59"/>
        <v>#N/A</v>
      </c>
      <c r="O262" t="e">
        <f t="shared" ca="1" si="59"/>
        <v>#N/A</v>
      </c>
      <c r="P262" t="e">
        <f t="shared" ca="1" si="59"/>
        <v>#N/A</v>
      </c>
      <c r="Q262" t="e">
        <f t="shared" ca="1" si="59"/>
        <v>#N/A</v>
      </c>
      <c r="R262" t="e">
        <f t="shared" ca="1" si="59"/>
        <v>#N/A</v>
      </c>
      <c r="S262" t="e">
        <f t="shared" ca="1" si="60"/>
        <v>#N/A</v>
      </c>
      <c r="T262" t="e">
        <f t="shared" ca="1" si="61"/>
        <v>#N/A</v>
      </c>
      <c r="U262" t="e">
        <f ca="1">IF(AND($C262='Funnel setup'!$K$3&amp;'Funnel setup'!$K$6&amp;'Funnel setup'!$K$7&amp;'Funnel setup'!$K$4,'Funnel Lookup'!I262="*",'Funnel Lookup'!I262="*"),#N/A,IF(AND($C262='Funnel setup'!$K$3&amp;'Funnel setup'!$K$6&amp;'Funnel setup'!$K$7&amp;'Funnel setup'!$K$4,'Funnel Lookup'!I262&gt;29,'Funnel Lookup'!I262&lt;&gt;"-"),'Funnel Lookup'!I262,#N/A))</f>
        <v>#N/A</v>
      </c>
      <c r="V262" t="e">
        <f ca="1">IF(AND($C262='Funnel setup'!$K$3&amp;'Funnel setup'!$K$6&amp;'Funnel setup'!$K$7&amp;'Funnel setup'!$K$4,'Funnel Lookup'!I262="*",'Funnel Lookup'!I262="*"),#N/A,IF(AND($C262='Funnel setup'!$K$3&amp;'Funnel setup'!$K$6&amp;'Funnel setup'!$K$7&amp;'Funnel setup'!$K$4,'Funnel Lookup'!I262&gt;29,'Funnel Lookup'!I262&lt;&gt;"-"),'Funnel Lookup'!Q262,#N/A))</f>
        <v>#N/A</v>
      </c>
    </row>
    <row r="263" spans="1:22" x14ac:dyDescent="0.2">
      <c r="A263">
        <v>261</v>
      </c>
      <c r="B263" t="e">
        <f t="shared" ref="B263:K272" ca="1" si="62">VLOOKUP($A263,Funnel_Data,B$1,FALSE)</f>
        <v>#N/A</v>
      </c>
      <c r="C263" t="e">
        <f t="shared" ca="1" si="62"/>
        <v>#N/A</v>
      </c>
      <c r="D263" t="e">
        <f t="shared" ca="1" si="62"/>
        <v>#N/A</v>
      </c>
      <c r="E263" t="e">
        <f t="shared" ca="1" si="62"/>
        <v>#N/A</v>
      </c>
      <c r="F263" t="e">
        <f t="shared" ca="1" si="62"/>
        <v>#N/A</v>
      </c>
      <c r="G263" t="e">
        <f t="shared" ca="1" si="62"/>
        <v>#N/A</v>
      </c>
      <c r="H263" t="e">
        <f t="shared" ca="1" si="62"/>
        <v>#N/A</v>
      </c>
      <c r="I263" t="e">
        <f t="shared" ca="1" si="62"/>
        <v>#N/A</v>
      </c>
      <c r="J263" t="e">
        <f t="shared" ca="1" si="62"/>
        <v>#N/A</v>
      </c>
      <c r="K263" t="e">
        <f t="shared" ca="1" si="62"/>
        <v>#N/A</v>
      </c>
      <c r="L263" t="e">
        <f t="shared" ref="L263:R272" ca="1" si="63">VLOOKUP($A263,Funnel_Data,L$1,FALSE)</f>
        <v>#N/A</v>
      </c>
      <c r="M263" t="e">
        <f t="shared" ca="1" si="63"/>
        <v>#N/A</v>
      </c>
      <c r="N263" t="e">
        <f t="shared" ca="1" si="63"/>
        <v>#N/A</v>
      </c>
      <c r="O263" t="e">
        <f t="shared" ca="1" si="63"/>
        <v>#N/A</v>
      </c>
      <c r="P263" t="e">
        <f t="shared" ca="1" si="63"/>
        <v>#N/A</v>
      </c>
      <c r="Q263" t="e">
        <f t="shared" ca="1" si="63"/>
        <v>#N/A</v>
      </c>
      <c r="R263" t="e">
        <f t="shared" ca="1" si="63"/>
        <v>#N/A</v>
      </c>
      <c r="S263" t="e">
        <f t="shared" ca="1" si="60"/>
        <v>#N/A</v>
      </c>
      <c r="T263" t="e">
        <f t="shared" ca="1" si="61"/>
        <v>#N/A</v>
      </c>
      <c r="U263" t="e">
        <f ca="1">IF(AND($C263='Funnel setup'!$K$3&amp;'Funnel setup'!$K$6&amp;'Funnel setup'!$K$7&amp;'Funnel setup'!$K$4,'Funnel Lookup'!I263="*",'Funnel Lookup'!I263="*"),#N/A,IF(AND($C263='Funnel setup'!$K$3&amp;'Funnel setup'!$K$6&amp;'Funnel setup'!$K$7&amp;'Funnel setup'!$K$4,'Funnel Lookup'!I263&gt;29,'Funnel Lookup'!I263&lt;&gt;"-"),'Funnel Lookup'!I263,#N/A))</f>
        <v>#N/A</v>
      </c>
      <c r="V263" t="e">
        <f ca="1">IF(AND($C263='Funnel setup'!$K$3&amp;'Funnel setup'!$K$6&amp;'Funnel setup'!$K$7&amp;'Funnel setup'!$K$4,'Funnel Lookup'!I263="*",'Funnel Lookup'!I263="*"),#N/A,IF(AND($C263='Funnel setup'!$K$3&amp;'Funnel setup'!$K$6&amp;'Funnel setup'!$K$7&amp;'Funnel setup'!$K$4,'Funnel Lookup'!I263&gt;29,'Funnel Lookup'!I263&lt;&gt;"-"),'Funnel Lookup'!Q263,#N/A))</f>
        <v>#N/A</v>
      </c>
    </row>
    <row r="264" spans="1:22" x14ac:dyDescent="0.2">
      <c r="A264">
        <v>262</v>
      </c>
      <c r="B264" t="e">
        <f t="shared" ca="1" si="62"/>
        <v>#N/A</v>
      </c>
      <c r="C264" t="e">
        <f t="shared" ca="1" si="62"/>
        <v>#N/A</v>
      </c>
      <c r="D264" t="e">
        <f t="shared" ca="1" si="62"/>
        <v>#N/A</v>
      </c>
      <c r="E264" t="e">
        <f t="shared" ca="1" si="62"/>
        <v>#N/A</v>
      </c>
      <c r="F264" t="e">
        <f t="shared" ca="1" si="62"/>
        <v>#N/A</v>
      </c>
      <c r="G264" t="e">
        <f t="shared" ca="1" si="62"/>
        <v>#N/A</v>
      </c>
      <c r="H264" t="e">
        <f t="shared" ca="1" si="62"/>
        <v>#N/A</v>
      </c>
      <c r="I264" t="e">
        <f t="shared" ca="1" si="62"/>
        <v>#N/A</v>
      </c>
      <c r="J264" t="e">
        <f t="shared" ca="1" si="62"/>
        <v>#N/A</v>
      </c>
      <c r="K264" t="e">
        <f t="shared" ca="1" si="62"/>
        <v>#N/A</v>
      </c>
      <c r="L264" t="e">
        <f t="shared" ca="1" si="63"/>
        <v>#N/A</v>
      </c>
      <c r="M264" t="e">
        <f t="shared" ca="1" si="63"/>
        <v>#N/A</v>
      </c>
      <c r="N264" t="e">
        <f t="shared" ca="1" si="63"/>
        <v>#N/A</v>
      </c>
      <c r="O264" t="e">
        <f t="shared" ca="1" si="63"/>
        <v>#N/A</v>
      </c>
      <c r="P264" t="e">
        <f t="shared" ca="1" si="63"/>
        <v>#N/A</v>
      </c>
      <c r="Q264" t="e">
        <f t="shared" ca="1" si="63"/>
        <v>#N/A</v>
      </c>
      <c r="R264" t="e">
        <f t="shared" ca="1" si="63"/>
        <v>#N/A</v>
      </c>
      <c r="S264" t="e">
        <f t="shared" ca="1" si="60"/>
        <v>#N/A</v>
      </c>
      <c r="T264" t="e">
        <f t="shared" ca="1" si="61"/>
        <v>#N/A</v>
      </c>
      <c r="U264" t="e">
        <f ca="1">IF(AND($C264='Funnel setup'!$K$3&amp;'Funnel setup'!$K$6&amp;'Funnel setup'!$K$7&amp;'Funnel setup'!$K$4,'Funnel Lookup'!I264="*",'Funnel Lookup'!I264="*"),#N/A,IF(AND($C264='Funnel setup'!$K$3&amp;'Funnel setup'!$K$6&amp;'Funnel setup'!$K$7&amp;'Funnel setup'!$K$4,'Funnel Lookup'!I264&gt;29,'Funnel Lookup'!I264&lt;&gt;"-"),'Funnel Lookup'!I264,#N/A))</f>
        <v>#N/A</v>
      </c>
      <c r="V264" t="e">
        <f ca="1">IF(AND($C264='Funnel setup'!$K$3&amp;'Funnel setup'!$K$6&amp;'Funnel setup'!$K$7&amp;'Funnel setup'!$K$4,'Funnel Lookup'!I264="*",'Funnel Lookup'!I264="*"),#N/A,IF(AND($C264='Funnel setup'!$K$3&amp;'Funnel setup'!$K$6&amp;'Funnel setup'!$K$7&amp;'Funnel setup'!$K$4,'Funnel Lookup'!I264&gt;29,'Funnel Lookup'!I264&lt;&gt;"-"),'Funnel Lookup'!Q264,#N/A))</f>
        <v>#N/A</v>
      </c>
    </row>
    <row r="265" spans="1:22" x14ac:dyDescent="0.2">
      <c r="A265">
        <v>263</v>
      </c>
      <c r="B265" t="e">
        <f t="shared" ca="1" si="62"/>
        <v>#N/A</v>
      </c>
      <c r="C265" t="e">
        <f t="shared" ca="1" si="62"/>
        <v>#N/A</v>
      </c>
      <c r="D265" t="e">
        <f t="shared" ca="1" si="62"/>
        <v>#N/A</v>
      </c>
      <c r="E265" t="e">
        <f t="shared" ca="1" si="62"/>
        <v>#N/A</v>
      </c>
      <c r="F265" t="e">
        <f t="shared" ca="1" si="62"/>
        <v>#N/A</v>
      </c>
      <c r="G265" t="e">
        <f t="shared" ca="1" si="62"/>
        <v>#N/A</v>
      </c>
      <c r="H265" t="e">
        <f t="shared" ca="1" si="62"/>
        <v>#N/A</v>
      </c>
      <c r="I265" t="e">
        <f t="shared" ca="1" si="62"/>
        <v>#N/A</v>
      </c>
      <c r="J265" t="e">
        <f t="shared" ca="1" si="62"/>
        <v>#N/A</v>
      </c>
      <c r="K265" t="e">
        <f t="shared" ca="1" si="62"/>
        <v>#N/A</v>
      </c>
      <c r="L265" t="e">
        <f t="shared" ca="1" si="63"/>
        <v>#N/A</v>
      </c>
      <c r="M265" t="e">
        <f t="shared" ca="1" si="63"/>
        <v>#N/A</v>
      </c>
      <c r="N265" t="e">
        <f t="shared" ca="1" si="63"/>
        <v>#N/A</v>
      </c>
      <c r="O265" t="e">
        <f t="shared" ca="1" si="63"/>
        <v>#N/A</v>
      </c>
      <c r="P265" t="e">
        <f t="shared" ca="1" si="63"/>
        <v>#N/A</v>
      </c>
      <c r="Q265" t="e">
        <f t="shared" ca="1" si="63"/>
        <v>#N/A</v>
      </c>
      <c r="R265" t="e">
        <f t="shared" ca="1" si="63"/>
        <v>#N/A</v>
      </c>
      <c r="S265" t="e">
        <f t="shared" ca="1" si="60"/>
        <v>#N/A</v>
      </c>
      <c r="T265" t="e">
        <f t="shared" ca="1" si="61"/>
        <v>#N/A</v>
      </c>
      <c r="U265" t="e">
        <f ca="1">IF(AND($C265='Funnel setup'!$K$3&amp;'Funnel setup'!$K$6&amp;'Funnel setup'!$K$7&amp;'Funnel setup'!$K$4,'Funnel Lookup'!I265="*",'Funnel Lookup'!I265="*"),#N/A,IF(AND($C265='Funnel setup'!$K$3&amp;'Funnel setup'!$K$6&amp;'Funnel setup'!$K$7&amp;'Funnel setup'!$K$4,'Funnel Lookup'!I265&gt;29,'Funnel Lookup'!I265&lt;&gt;"-"),'Funnel Lookup'!I265,#N/A))</f>
        <v>#N/A</v>
      </c>
      <c r="V265" t="e">
        <f ca="1">IF(AND($C265='Funnel setup'!$K$3&amp;'Funnel setup'!$K$6&amp;'Funnel setup'!$K$7&amp;'Funnel setup'!$K$4,'Funnel Lookup'!I265="*",'Funnel Lookup'!I265="*"),#N/A,IF(AND($C265='Funnel setup'!$K$3&amp;'Funnel setup'!$K$6&amp;'Funnel setup'!$K$7&amp;'Funnel setup'!$K$4,'Funnel Lookup'!I265&gt;29,'Funnel Lookup'!I265&lt;&gt;"-"),'Funnel Lookup'!Q265,#N/A))</f>
        <v>#N/A</v>
      </c>
    </row>
    <row r="266" spans="1:22" x14ac:dyDescent="0.2">
      <c r="A266">
        <v>264</v>
      </c>
      <c r="B266" t="e">
        <f t="shared" ca="1" si="62"/>
        <v>#N/A</v>
      </c>
      <c r="C266" t="e">
        <f t="shared" ca="1" si="62"/>
        <v>#N/A</v>
      </c>
      <c r="D266" t="e">
        <f t="shared" ca="1" si="62"/>
        <v>#N/A</v>
      </c>
      <c r="E266" t="e">
        <f t="shared" ca="1" si="62"/>
        <v>#N/A</v>
      </c>
      <c r="F266" t="e">
        <f t="shared" ca="1" si="62"/>
        <v>#N/A</v>
      </c>
      <c r="G266" t="e">
        <f t="shared" ca="1" si="62"/>
        <v>#N/A</v>
      </c>
      <c r="H266" t="e">
        <f t="shared" ca="1" si="62"/>
        <v>#N/A</v>
      </c>
      <c r="I266" t="e">
        <f t="shared" ca="1" si="62"/>
        <v>#N/A</v>
      </c>
      <c r="J266" t="e">
        <f t="shared" ca="1" si="62"/>
        <v>#N/A</v>
      </c>
      <c r="K266" t="e">
        <f t="shared" ca="1" si="62"/>
        <v>#N/A</v>
      </c>
      <c r="L266" t="e">
        <f t="shared" ca="1" si="63"/>
        <v>#N/A</v>
      </c>
      <c r="M266" t="e">
        <f t="shared" ca="1" si="63"/>
        <v>#N/A</v>
      </c>
      <c r="N266" t="e">
        <f t="shared" ca="1" si="63"/>
        <v>#N/A</v>
      </c>
      <c r="O266" t="e">
        <f t="shared" ca="1" si="63"/>
        <v>#N/A</v>
      </c>
      <c r="P266" t="e">
        <f t="shared" ca="1" si="63"/>
        <v>#N/A</v>
      </c>
      <c r="Q266" t="e">
        <f t="shared" ca="1" si="63"/>
        <v>#N/A</v>
      </c>
      <c r="R266" t="e">
        <f t="shared" ca="1" si="63"/>
        <v>#N/A</v>
      </c>
      <c r="S266" t="e">
        <f t="shared" ca="1" si="60"/>
        <v>#N/A</v>
      </c>
      <c r="T266" t="e">
        <f t="shared" ca="1" si="61"/>
        <v>#N/A</v>
      </c>
      <c r="U266" t="e">
        <f ca="1">IF(AND($C266='Funnel setup'!$K$3&amp;'Funnel setup'!$K$6&amp;'Funnel setup'!$K$7&amp;'Funnel setup'!$K$4,'Funnel Lookup'!I266="*",'Funnel Lookup'!I266="*"),#N/A,IF(AND($C266='Funnel setup'!$K$3&amp;'Funnel setup'!$K$6&amp;'Funnel setup'!$K$7&amp;'Funnel setup'!$K$4,'Funnel Lookup'!I266&gt;29,'Funnel Lookup'!I266&lt;&gt;"-"),'Funnel Lookup'!I266,#N/A))</f>
        <v>#N/A</v>
      </c>
      <c r="V266" t="e">
        <f ca="1">IF(AND($C266='Funnel setup'!$K$3&amp;'Funnel setup'!$K$6&amp;'Funnel setup'!$K$7&amp;'Funnel setup'!$K$4,'Funnel Lookup'!I266="*",'Funnel Lookup'!I266="*"),#N/A,IF(AND($C266='Funnel setup'!$K$3&amp;'Funnel setup'!$K$6&amp;'Funnel setup'!$K$7&amp;'Funnel setup'!$K$4,'Funnel Lookup'!I266&gt;29,'Funnel Lookup'!I266&lt;&gt;"-"),'Funnel Lookup'!Q266,#N/A))</f>
        <v>#N/A</v>
      </c>
    </row>
    <row r="267" spans="1:22" x14ac:dyDescent="0.2">
      <c r="A267">
        <v>265</v>
      </c>
      <c r="B267" t="e">
        <f t="shared" ca="1" si="62"/>
        <v>#N/A</v>
      </c>
      <c r="C267" t="e">
        <f t="shared" ca="1" si="62"/>
        <v>#N/A</v>
      </c>
      <c r="D267" t="e">
        <f t="shared" ca="1" si="62"/>
        <v>#N/A</v>
      </c>
      <c r="E267" t="e">
        <f t="shared" ca="1" si="62"/>
        <v>#N/A</v>
      </c>
      <c r="F267" t="e">
        <f t="shared" ca="1" si="62"/>
        <v>#N/A</v>
      </c>
      <c r="G267" t="e">
        <f t="shared" ca="1" si="62"/>
        <v>#N/A</v>
      </c>
      <c r="H267" t="e">
        <f t="shared" ca="1" si="62"/>
        <v>#N/A</v>
      </c>
      <c r="I267" t="e">
        <f t="shared" ca="1" si="62"/>
        <v>#N/A</v>
      </c>
      <c r="J267" t="e">
        <f t="shared" ca="1" si="62"/>
        <v>#N/A</v>
      </c>
      <c r="K267" t="e">
        <f t="shared" ca="1" si="62"/>
        <v>#N/A</v>
      </c>
      <c r="L267" t="e">
        <f t="shared" ca="1" si="63"/>
        <v>#N/A</v>
      </c>
      <c r="M267" t="e">
        <f t="shared" ca="1" si="63"/>
        <v>#N/A</v>
      </c>
      <c r="N267" t="e">
        <f t="shared" ca="1" si="63"/>
        <v>#N/A</v>
      </c>
      <c r="O267" t="e">
        <f t="shared" ca="1" si="63"/>
        <v>#N/A</v>
      </c>
      <c r="P267" t="e">
        <f t="shared" ca="1" si="63"/>
        <v>#N/A</v>
      </c>
      <c r="Q267" t="e">
        <f t="shared" ca="1" si="63"/>
        <v>#N/A</v>
      </c>
      <c r="R267" t="e">
        <f t="shared" ca="1" si="63"/>
        <v>#N/A</v>
      </c>
      <c r="S267" t="e">
        <f t="shared" ca="1" si="60"/>
        <v>#N/A</v>
      </c>
      <c r="T267" t="e">
        <f t="shared" ca="1" si="61"/>
        <v>#N/A</v>
      </c>
      <c r="U267" t="e">
        <f ca="1">IF(AND($C267='Funnel setup'!$K$3&amp;'Funnel setup'!$K$6&amp;'Funnel setup'!$K$7&amp;'Funnel setup'!$K$4,'Funnel Lookup'!I267="*",'Funnel Lookup'!I267="*"),#N/A,IF(AND($C267='Funnel setup'!$K$3&amp;'Funnel setup'!$K$6&amp;'Funnel setup'!$K$7&amp;'Funnel setup'!$K$4,'Funnel Lookup'!I267&gt;29,'Funnel Lookup'!I267&lt;&gt;"-"),'Funnel Lookup'!I267,#N/A))</f>
        <v>#N/A</v>
      </c>
      <c r="V267" t="e">
        <f ca="1">IF(AND($C267='Funnel setup'!$K$3&amp;'Funnel setup'!$K$6&amp;'Funnel setup'!$K$7&amp;'Funnel setup'!$K$4,'Funnel Lookup'!I267="*",'Funnel Lookup'!I267="*"),#N/A,IF(AND($C267='Funnel setup'!$K$3&amp;'Funnel setup'!$K$6&amp;'Funnel setup'!$K$7&amp;'Funnel setup'!$K$4,'Funnel Lookup'!I267&gt;29,'Funnel Lookup'!I267&lt;&gt;"-"),'Funnel Lookup'!Q267,#N/A))</f>
        <v>#N/A</v>
      </c>
    </row>
    <row r="268" spans="1:22" x14ac:dyDescent="0.2">
      <c r="A268">
        <v>266</v>
      </c>
      <c r="B268" t="e">
        <f t="shared" ca="1" si="62"/>
        <v>#N/A</v>
      </c>
      <c r="C268" t="e">
        <f t="shared" ca="1" si="62"/>
        <v>#N/A</v>
      </c>
      <c r="D268" t="e">
        <f t="shared" ca="1" si="62"/>
        <v>#N/A</v>
      </c>
      <c r="E268" t="e">
        <f t="shared" ca="1" si="62"/>
        <v>#N/A</v>
      </c>
      <c r="F268" t="e">
        <f t="shared" ca="1" si="62"/>
        <v>#N/A</v>
      </c>
      <c r="G268" t="e">
        <f t="shared" ca="1" si="62"/>
        <v>#N/A</v>
      </c>
      <c r="H268" t="e">
        <f t="shared" ca="1" si="62"/>
        <v>#N/A</v>
      </c>
      <c r="I268" t="e">
        <f t="shared" ca="1" si="62"/>
        <v>#N/A</v>
      </c>
      <c r="J268" t="e">
        <f t="shared" ca="1" si="62"/>
        <v>#N/A</v>
      </c>
      <c r="K268" t="e">
        <f t="shared" ca="1" si="62"/>
        <v>#N/A</v>
      </c>
      <c r="L268" t="e">
        <f t="shared" ca="1" si="63"/>
        <v>#N/A</v>
      </c>
      <c r="M268" t="e">
        <f t="shared" ca="1" si="63"/>
        <v>#N/A</v>
      </c>
      <c r="N268" t="e">
        <f t="shared" ca="1" si="63"/>
        <v>#N/A</v>
      </c>
      <c r="O268" t="e">
        <f t="shared" ca="1" si="63"/>
        <v>#N/A</v>
      </c>
      <c r="P268" t="e">
        <f t="shared" ca="1" si="63"/>
        <v>#N/A</v>
      </c>
      <c r="Q268" t="e">
        <f t="shared" ca="1" si="63"/>
        <v>#N/A</v>
      </c>
      <c r="R268" t="e">
        <f t="shared" ca="1" si="63"/>
        <v>#N/A</v>
      </c>
      <c r="S268" t="e">
        <f t="shared" ca="1" si="60"/>
        <v>#N/A</v>
      </c>
      <c r="T268" t="e">
        <f t="shared" ca="1" si="61"/>
        <v>#N/A</v>
      </c>
      <c r="U268" t="e">
        <f ca="1">IF(AND($C268='Funnel setup'!$K$3&amp;'Funnel setup'!$K$6&amp;'Funnel setup'!$K$7&amp;'Funnel setup'!$K$4,'Funnel Lookup'!I268="*",'Funnel Lookup'!I268="*"),#N/A,IF(AND($C268='Funnel setup'!$K$3&amp;'Funnel setup'!$K$6&amp;'Funnel setup'!$K$7&amp;'Funnel setup'!$K$4,'Funnel Lookup'!I268&gt;29,'Funnel Lookup'!I268&lt;&gt;"-"),'Funnel Lookup'!I268,#N/A))</f>
        <v>#N/A</v>
      </c>
      <c r="V268" t="e">
        <f ca="1">IF(AND($C268='Funnel setup'!$K$3&amp;'Funnel setup'!$K$6&amp;'Funnel setup'!$K$7&amp;'Funnel setup'!$K$4,'Funnel Lookup'!I268="*",'Funnel Lookup'!I268="*"),#N/A,IF(AND($C268='Funnel setup'!$K$3&amp;'Funnel setup'!$K$6&amp;'Funnel setup'!$K$7&amp;'Funnel setup'!$K$4,'Funnel Lookup'!I268&gt;29,'Funnel Lookup'!I268&lt;&gt;"-"),'Funnel Lookup'!Q268,#N/A))</f>
        <v>#N/A</v>
      </c>
    </row>
    <row r="269" spans="1:22" x14ac:dyDescent="0.2">
      <c r="A269">
        <v>267</v>
      </c>
      <c r="B269" t="e">
        <f t="shared" ca="1" si="62"/>
        <v>#N/A</v>
      </c>
      <c r="C269" t="e">
        <f t="shared" ca="1" si="62"/>
        <v>#N/A</v>
      </c>
      <c r="D269" t="e">
        <f t="shared" ca="1" si="62"/>
        <v>#N/A</v>
      </c>
      <c r="E269" t="e">
        <f t="shared" ca="1" si="62"/>
        <v>#N/A</v>
      </c>
      <c r="F269" t="e">
        <f t="shared" ca="1" si="62"/>
        <v>#N/A</v>
      </c>
      <c r="G269" t="e">
        <f t="shared" ca="1" si="62"/>
        <v>#N/A</v>
      </c>
      <c r="H269" t="e">
        <f t="shared" ca="1" si="62"/>
        <v>#N/A</v>
      </c>
      <c r="I269" t="e">
        <f t="shared" ca="1" si="62"/>
        <v>#N/A</v>
      </c>
      <c r="J269" t="e">
        <f t="shared" ca="1" si="62"/>
        <v>#N/A</v>
      </c>
      <c r="K269" t="e">
        <f t="shared" ca="1" si="62"/>
        <v>#N/A</v>
      </c>
      <c r="L269" t="e">
        <f t="shared" ca="1" si="63"/>
        <v>#N/A</v>
      </c>
      <c r="M269" t="e">
        <f t="shared" ca="1" si="63"/>
        <v>#N/A</v>
      </c>
      <c r="N269" t="e">
        <f t="shared" ca="1" si="63"/>
        <v>#N/A</v>
      </c>
      <c r="O269" t="e">
        <f t="shared" ca="1" si="63"/>
        <v>#N/A</v>
      </c>
      <c r="P269" t="e">
        <f t="shared" ca="1" si="63"/>
        <v>#N/A</v>
      </c>
      <c r="Q269" t="e">
        <f t="shared" ca="1" si="63"/>
        <v>#N/A</v>
      </c>
      <c r="R269" t="e">
        <f t="shared" ca="1" si="63"/>
        <v>#N/A</v>
      </c>
      <c r="S269" t="e">
        <f t="shared" ca="1" si="60"/>
        <v>#N/A</v>
      </c>
      <c r="T269" t="e">
        <f t="shared" ca="1" si="61"/>
        <v>#N/A</v>
      </c>
      <c r="U269" t="e">
        <f ca="1">IF(AND($C269='Funnel setup'!$K$3&amp;'Funnel setup'!$K$6&amp;'Funnel setup'!$K$7&amp;'Funnel setup'!$K$4,'Funnel Lookup'!I269="*",'Funnel Lookup'!I269="*"),#N/A,IF(AND($C269='Funnel setup'!$K$3&amp;'Funnel setup'!$K$6&amp;'Funnel setup'!$K$7&amp;'Funnel setup'!$K$4,'Funnel Lookup'!I269&gt;29,'Funnel Lookup'!I269&lt;&gt;"-"),'Funnel Lookup'!I269,#N/A))</f>
        <v>#N/A</v>
      </c>
      <c r="V269" t="e">
        <f ca="1">IF(AND($C269='Funnel setup'!$K$3&amp;'Funnel setup'!$K$6&amp;'Funnel setup'!$K$7&amp;'Funnel setup'!$K$4,'Funnel Lookup'!I269="*",'Funnel Lookup'!I269="*"),#N/A,IF(AND($C269='Funnel setup'!$K$3&amp;'Funnel setup'!$K$6&amp;'Funnel setup'!$K$7&amp;'Funnel setup'!$K$4,'Funnel Lookup'!I269&gt;29,'Funnel Lookup'!I269&lt;&gt;"-"),'Funnel Lookup'!Q269,#N/A))</f>
        <v>#N/A</v>
      </c>
    </row>
    <row r="270" spans="1:22" x14ac:dyDescent="0.2">
      <c r="A270">
        <v>268</v>
      </c>
      <c r="B270" t="e">
        <f t="shared" ca="1" si="62"/>
        <v>#N/A</v>
      </c>
      <c r="C270" t="e">
        <f t="shared" ca="1" si="62"/>
        <v>#N/A</v>
      </c>
      <c r="D270" t="e">
        <f t="shared" ca="1" si="62"/>
        <v>#N/A</v>
      </c>
      <c r="E270" t="e">
        <f t="shared" ca="1" si="62"/>
        <v>#N/A</v>
      </c>
      <c r="F270" t="e">
        <f t="shared" ca="1" si="62"/>
        <v>#N/A</v>
      </c>
      <c r="G270" t="e">
        <f t="shared" ca="1" si="62"/>
        <v>#N/A</v>
      </c>
      <c r="H270" t="e">
        <f t="shared" ca="1" si="62"/>
        <v>#N/A</v>
      </c>
      <c r="I270" t="e">
        <f t="shared" ca="1" si="62"/>
        <v>#N/A</v>
      </c>
      <c r="J270" t="e">
        <f t="shared" ca="1" si="62"/>
        <v>#N/A</v>
      </c>
      <c r="K270" t="e">
        <f t="shared" ca="1" si="62"/>
        <v>#N/A</v>
      </c>
      <c r="L270" t="e">
        <f t="shared" ca="1" si="63"/>
        <v>#N/A</v>
      </c>
      <c r="M270" t="e">
        <f t="shared" ca="1" si="63"/>
        <v>#N/A</v>
      </c>
      <c r="N270" t="e">
        <f t="shared" ca="1" si="63"/>
        <v>#N/A</v>
      </c>
      <c r="O270" t="e">
        <f t="shared" ca="1" si="63"/>
        <v>#N/A</v>
      </c>
      <c r="P270" t="e">
        <f t="shared" ca="1" si="63"/>
        <v>#N/A</v>
      </c>
      <c r="Q270" t="e">
        <f t="shared" ca="1" si="63"/>
        <v>#N/A</v>
      </c>
      <c r="R270" t="e">
        <f t="shared" ca="1" si="63"/>
        <v>#N/A</v>
      </c>
      <c r="S270" t="e">
        <f t="shared" ca="1" si="60"/>
        <v>#N/A</v>
      </c>
      <c r="T270" t="e">
        <f t="shared" ca="1" si="61"/>
        <v>#N/A</v>
      </c>
      <c r="U270" t="e">
        <f ca="1">IF(AND($C270='Funnel setup'!$K$3&amp;'Funnel setup'!$K$6&amp;'Funnel setup'!$K$7&amp;'Funnel setup'!$K$4,'Funnel Lookup'!I270="*",'Funnel Lookup'!I270="*"),#N/A,IF(AND($C270='Funnel setup'!$K$3&amp;'Funnel setup'!$K$6&amp;'Funnel setup'!$K$7&amp;'Funnel setup'!$K$4,'Funnel Lookup'!I270&gt;29,'Funnel Lookup'!I270&lt;&gt;"-"),'Funnel Lookup'!I270,#N/A))</f>
        <v>#N/A</v>
      </c>
      <c r="V270" t="e">
        <f ca="1">IF(AND($C270='Funnel setup'!$K$3&amp;'Funnel setup'!$K$6&amp;'Funnel setup'!$K$7&amp;'Funnel setup'!$K$4,'Funnel Lookup'!I270="*",'Funnel Lookup'!I270="*"),#N/A,IF(AND($C270='Funnel setup'!$K$3&amp;'Funnel setup'!$K$6&amp;'Funnel setup'!$K$7&amp;'Funnel setup'!$K$4,'Funnel Lookup'!I270&gt;29,'Funnel Lookup'!I270&lt;&gt;"-"),'Funnel Lookup'!Q270,#N/A))</f>
        <v>#N/A</v>
      </c>
    </row>
    <row r="271" spans="1:22" x14ac:dyDescent="0.2">
      <c r="A271">
        <v>269</v>
      </c>
      <c r="B271" t="e">
        <f t="shared" ca="1" si="62"/>
        <v>#N/A</v>
      </c>
      <c r="C271" t="e">
        <f t="shared" ca="1" si="62"/>
        <v>#N/A</v>
      </c>
      <c r="D271" t="e">
        <f t="shared" ca="1" si="62"/>
        <v>#N/A</v>
      </c>
      <c r="E271" t="e">
        <f t="shared" ca="1" si="62"/>
        <v>#N/A</v>
      </c>
      <c r="F271" t="e">
        <f t="shared" ca="1" si="62"/>
        <v>#N/A</v>
      </c>
      <c r="G271" t="e">
        <f t="shared" ca="1" si="62"/>
        <v>#N/A</v>
      </c>
      <c r="H271" t="e">
        <f t="shared" ca="1" si="62"/>
        <v>#N/A</v>
      </c>
      <c r="I271" t="e">
        <f t="shared" ca="1" si="62"/>
        <v>#N/A</v>
      </c>
      <c r="J271" t="e">
        <f t="shared" ca="1" si="62"/>
        <v>#N/A</v>
      </c>
      <c r="K271" t="e">
        <f t="shared" ca="1" si="62"/>
        <v>#N/A</v>
      </c>
      <c r="L271" t="e">
        <f t="shared" ca="1" si="63"/>
        <v>#N/A</v>
      </c>
      <c r="M271" t="e">
        <f t="shared" ca="1" si="63"/>
        <v>#N/A</v>
      </c>
      <c r="N271" t="e">
        <f t="shared" ca="1" si="63"/>
        <v>#N/A</v>
      </c>
      <c r="O271" t="e">
        <f t="shared" ca="1" si="63"/>
        <v>#N/A</v>
      </c>
      <c r="P271" t="e">
        <f t="shared" ca="1" si="63"/>
        <v>#N/A</v>
      </c>
      <c r="Q271" t="e">
        <f t="shared" ca="1" si="63"/>
        <v>#N/A</v>
      </c>
      <c r="R271" t="e">
        <f t="shared" ca="1" si="63"/>
        <v>#N/A</v>
      </c>
      <c r="S271" t="e">
        <f t="shared" ca="1" si="60"/>
        <v>#N/A</v>
      </c>
      <c r="T271" t="e">
        <f t="shared" ca="1" si="61"/>
        <v>#N/A</v>
      </c>
      <c r="U271" t="e">
        <f ca="1">IF(AND($C271='Funnel setup'!$K$3&amp;'Funnel setup'!$K$6&amp;'Funnel setup'!$K$7&amp;'Funnel setup'!$K$4,'Funnel Lookup'!I271="*",'Funnel Lookup'!I271="*"),#N/A,IF(AND($C271='Funnel setup'!$K$3&amp;'Funnel setup'!$K$6&amp;'Funnel setup'!$K$7&amp;'Funnel setup'!$K$4,'Funnel Lookup'!I271&gt;29,'Funnel Lookup'!I271&lt;&gt;"-"),'Funnel Lookup'!I271,#N/A))</f>
        <v>#N/A</v>
      </c>
      <c r="V271" t="e">
        <f ca="1">IF(AND($C271='Funnel setup'!$K$3&amp;'Funnel setup'!$K$6&amp;'Funnel setup'!$K$7&amp;'Funnel setup'!$K$4,'Funnel Lookup'!I271="*",'Funnel Lookup'!I271="*"),#N/A,IF(AND($C271='Funnel setup'!$K$3&amp;'Funnel setup'!$K$6&amp;'Funnel setup'!$K$7&amp;'Funnel setup'!$K$4,'Funnel Lookup'!I271&gt;29,'Funnel Lookup'!I271&lt;&gt;"-"),'Funnel Lookup'!Q271,#N/A))</f>
        <v>#N/A</v>
      </c>
    </row>
    <row r="272" spans="1:22" x14ac:dyDescent="0.2">
      <c r="A272">
        <v>270</v>
      </c>
      <c r="B272" t="e">
        <f t="shared" ca="1" si="62"/>
        <v>#N/A</v>
      </c>
      <c r="C272" t="e">
        <f t="shared" ca="1" si="62"/>
        <v>#N/A</v>
      </c>
      <c r="D272" t="e">
        <f t="shared" ca="1" si="62"/>
        <v>#N/A</v>
      </c>
      <c r="E272" t="e">
        <f t="shared" ca="1" si="62"/>
        <v>#N/A</v>
      </c>
      <c r="F272" t="e">
        <f t="shared" ca="1" si="62"/>
        <v>#N/A</v>
      </c>
      <c r="G272" t="e">
        <f t="shared" ca="1" si="62"/>
        <v>#N/A</v>
      </c>
      <c r="H272" t="e">
        <f t="shared" ca="1" si="62"/>
        <v>#N/A</v>
      </c>
      <c r="I272" t="e">
        <f t="shared" ca="1" si="62"/>
        <v>#N/A</v>
      </c>
      <c r="J272" t="e">
        <f t="shared" ca="1" si="62"/>
        <v>#N/A</v>
      </c>
      <c r="K272" t="e">
        <f t="shared" ca="1" si="62"/>
        <v>#N/A</v>
      </c>
      <c r="L272" t="e">
        <f t="shared" ca="1" si="63"/>
        <v>#N/A</v>
      </c>
      <c r="M272" t="e">
        <f t="shared" ca="1" si="63"/>
        <v>#N/A</v>
      </c>
      <c r="N272" t="e">
        <f t="shared" ca="1" si="63"/>
        <v>#N/A</v>
      </c>
      <c r="O272" t="e">
        <f t="shared" ca="1" si="63"/>
        <v>#N/A</v>
      </c>
      <c r="P272" t="e">
        <f t="shared" ca="1" si="63"/>
        <v>#N/A</v>
      </c>
      <c r="Q272" t="e">
        <f t="shared" ca="1" si="63"/>
        <v>#N/A</v>
      </c>
      <c r="R272" t="e">
        <f t="shared" ca="1" si="63"/>
        <v>#N/A</v>
      </c>
      <c r="S272" t="e">
        <f t="shared" ca="1" si="60"/>
        <v>#N/A</v>
      </c>
      <c r="T272" t="e">
        <f t="shared" ca="1" si="61"/>
        <v>#N/A</v>
      </c>
      <c r="U272" t="e">
        <f ca="1">IF(AND($C272='Funnel setup'!$K$3&amp;'Funnel setup'!$K$6&amp;'Funnel setup'!$K$7&amp;'Funnel setup'!$K$4,'Funnel Lookup'!I272="*",'Funnel Lookup'!I272="*"),#N/A,IF(AND($C272='Funnel setup'!$K$3&amp;'Funnel setup'!$K$6&amp;'Funnel setup'!$K$7&amp;'Funnel setup'!$K$4,'Funnel Lookup'!I272&gt;29,'Funnel Lookup'!I272&lt;&gt;"-"),'Funnel Lookup'!I272,#N/A))</f>
        <v>#N/A</v>
      </c>
      <c r="V272" t="e">
        <f ca="1">IF(AND($C272='Funnel setup'!$K$3&amp;'Funnel setup'!$K$6&amp;'Funnel setup'!$K$7&amp;'Funnel setup'!$K$4,'Funnel Lookup'!I272="*",'Funnel Lookup'!I272="*"),#N/A,IF(AND($C272='Funnel setup'!$K$3&amp;'Funnel setup'!$K$6&amp;'Funnel setup'!$K$7&amp;'Funnel setup'!$K$4,'Funnel Lookup'!I272&gt;29,'Funnel Lookup'!I272&lt;&gt;"-"),'Funnel Lookup'!Q272,#N/A))</f>
        <v>#N/A</v>
      </c>
    </row>
    <row r="273" spans="1:22" x14ac:dyDescent="0.2">
      <c r="A273">
        <v>271</v>
      </c>
      <c r="B273" t="e">
        <f t="shared" ref="B273:K282" ca="1" si="64">VLOOKUP($A273,Funnel_Data,B$1,FALSE)</f>
        <v>#N/A</v>
      </c>
      <c r="C273" t="e">
        <f t="shared" ca="1" si="64"/>
        <v>#N/A</v>
      </c>
      <c r="D273" t="e">
        <f t="shared" ca="1" si="64"/>
        <v>#N/A</v>
      </c>
      <c r="E273" t="e">
        <f t="shared" ca="1" si="64"/>
        <v>#N/A</v>
      </c>
      <c r="F273" t="e">
        <f t="shared" ca="1" si="64"/>
        <v>#N/A</v>
      </c>
      <c r="G273" t="e">
        <f t="shared" ca="1" si="64"/>
        <v>#N/A</v>
      </c>
      <c r="H273" t="e">
        <f t="shared" ca="1" si="64"/>
        <v>#N/A</v>
      </c>
      <c r="I273" t="e">
        <f t="shared" ca="1" si="64"/>
        <v>#N/A</v>
      </c>
      <c r="J273" t="e">
        <f t="shared" ca="1" si="64"/>
        <v>#N/A</v>
      </c>
      <c r="K273" t="e">
        <f t="shared" ca="1" si="64"/>
        <v>#N/A</v>
      </c>
      <c r="L273" t="e">
        <f t="shared" ref="L273:R282" ca="1" si="65">VLOOKUP($A273,Funnel_Data,L$1,FALSE)</f>
        <v>#N/A</v>
      </c>
      <c r="M273" t="e">
        <f t="shared" ca="1" si="65"/>
        <v>#N/A</v>
      </c>
      <c r="N273" t="e">
        <f t="shared" ca="1" si="65"/>
        <v>#N/A</v>
      </c>
      <c r="O273" t="e">
        <f t="shared" ca="1" si="65"/>
        <v>#N/A</v>
      </c>
      <c r="P273" t="e">
        <f t="shared" ca="1" si="65"/>
        <v>#N/A</v>
      </c>
      <c r="Q273" t="e">
        <f t="shared" ca="1" si="65"/>
        <v>#N/A</v>
      </c>
      <c r="R273" t="e">
        <f t="shared" ca="1" si="65"/>
        <v>#N/A</v>
      </c>
      <c r="S273" t="e">
        <f t="shared" ca="1" si="60"/>
        <v>#N/A</v>
      </c>
      <c r="T273" t="e">
        <f t="shared" ca="1" si="61"/>
        <v>#N/A</v>
      </c>
      <c r="U273" t="e">
        <f ca="1">IF(AND($C273='Funnel setup'!$K$3&amp;'Funnel setup'!$K$6&amp;'Funnel setup'!$K$7&amp;'Funnel setup'!$K$4,'Funnel Lookup'!I273="*",'Funnel Lookup'!I273="*"),#N/A,IF(AND($C273='Funnel setup'!$K$3&amp;'Funnel setup'!$K$6&amp;'Funnel setup'!$K$7&amp;'Funnel setup'!$K$4,'Funnel Lookup'!I273&gt;29,'Funnel Lookup'!I273&lt;&gt;"-"),'Funnel Lookup'!I273,#N/A))</f>
        <v>#N/A</v>
      </c>
      <c r="V273" t="e">
        <f ca="1">IF(AND($C273='Funnel setup'!$K$3&amp;'Funnel setup'!$K$6&amp;'Funnel setup'!$K$7&amp;'Funnel setup'!$K$4,'Funnel Lookup'!I273="*",'Funnel Lookup'!I273="*"),#N/A,IF(AND($C273='Funnel setup'!$K$3&amp;'Funnel setup'!$K$6&amp;'Funnel setup'!$K$7&amp;'Funnel setup'!$K$4,'Funnel Lookup'!I273&gt;29,'Funnel Lookup'!I273&lt;&gt;"-"),'Funnel Lookup'!Q273,#N/A))</f>
        <v>#N/A</v>
      </c>
    </row>
    <row r="274" spans="1:22" x14ac:dyDescent="0.2">
      <c r="A274">
        <v>272</v>
      </c>
      <c r="B274" t="e">
        <f t="shared" ca="1" si="64"/>
        <v>#N/A</v>
      </c>
      <c r="C274" t="e">
        <f t="shared" ca="1" si="64"/>
        <v>#N/A</v>
      </c>
      <c r="D274" t="e">
        <f t="shared" ca="1" si="64"/>
        <v>#N/A</v>
      </c>
      <c r="E274" t="e">
        <f t="shared" ca="1" si="64"/>
        <v>#N/A</v>
      </c>
      <c r="F274" t="e">
        <f t="shared" ca="1" si="64"/>
        <v>#N/A</v>
      </c>
      <c r="G274" t="e">
        <f t="shared" ca="1" si="64"/>
        <v>#N/A</v>
      </c>
      <c r="H274" t="e">
        <f t="shared" ca="1" si="64"/>
        <v>#N/A</v>
      </c>
      <c r="I274" t="e">
        <f t="shared" ca="1" si="64"/>
        <v>#N/A</v>
      </c>
      <c r="J274" t="e">
        <f t="shared" ca="1" si="64"/>
        <v>#N/A</v>
      </c>
      <c r="K274" t="e">
        <f t="shared" ca="1" si="64"/>
        <v>#N/A</v>
      </c>
      <c r="L274" t="e">
        <f t="shared" ca="1" si="65"/>
        <v>#N/A</v>
      </c>
      <c r="M274" t="e">
        <f t="shared" ca="1" si="65"/>
        <v>#N/A</v>
      </c>
      <c r="N274" t="e">
        <f t="shared" ca="1" si="65"/>
        <v>#N/A</v>
      </c>
      <c r="O274" t="e">
        <f t="shared" ca="1" si="65"/>
        <v>#N/A</v>
      </c>
      <c r="P274" t="e">
        <f t="shared" ca="1" si="65"/>
        <v>#N/A</v>
      </c>
      <c r="Q274" t="e">
        <f t="shared" ca="1" si="65"/>
        <v>#N/A</v>
      </c>
      <c r="R274" t="e">
        <f t="shared" ca="1" si="65"/>
        <v>#N/A</v>
      </c>
      <c r="S274" t="e">
        <f t="shared" ca="1" si="60"/>
        <v>#N/A</v>
      </c>
      <c r="T274" t="e">
        <f t="shared" ca="1" si="61"/>
        <v>#N/A</v>
      </c>
      <c r="U274" t="e">
        <f ca="1">IF(AND($C274='Funnel setup'!$K$3&amp;'Funnel setup'!$K$6&amp;'Funnel setup'!$K$7&amp;'Funnel setup'!$K$4,'Funnel Lookup'!I274="*",'Funnel Lookup'!I274="*"),#N/A,IF(AND($C274='Funnel setup'!$K$3&amp;'Funnel setup'!$K$6&amp;'Funnel setup'!$K$7&amp;'Funnel setup'!$K$4,'Funnel Lookup'!I274&gt;29,'Funnel Lookup'!I274&lt;&gt;"-"),'Funnel Lookup'!I274,#N/A))</f>
        <v>#N/A</v>
      </c>
      <c r="V274" t="e">
        <f ca="1">IF(AND($C274='Funnel setup'!$K$3&amp;'Funnel setup'!$K$6&amp;'Funnel setup'!$K$7&amp;'Funnel setup'!$K$4,'Funnel Lookup'!I274="*",'Funnel Lookup'!I274="*"),#N/A,IF(AND($C274='Funnel setup'!$K$3&amp;'Funnel setup'!$K$6&amp;'Funnel setup'!$K$7&amp;'Funnel setup'!$K$4,'Funnel Lookup'!I274&gt;29,'Funnel Lookup'!I274&lt;&gt;"-"),'Funnel Lookup'!Q274,#N/A))</f>
        <v>#N/A</v>
      </c>
    </row>
    <row r="275" spans="1:22" x14ac:dyDescent="0.2">
      <c r="A275">
        <v>273</v>
      </c>
      <c r="B275" t="e">
        <f t="shared" ca="1" si="64"/>
        <v>#N/A</v>
      </c>
      <c r="C275" t="e">
        <f t="shared" ca="1" si="64"/>
        <v>#N/A</v>
      </c>
      <c r="D275" t="e">
        <f t="shared" ca="1" si="64"/>
        <v>#N/A</v>
      </c>
      <c r="E275" t="e">
        <f t="shared" ca="1" si="64"/>
        <v>#N/A</v>
      </c>
      <c r="F275" t="e">
        <f t="shared" ca="1" si="64"/>
        <v>#N/A</v>
      </c>
      <c r="G275" t="e">
        <f t="shared" ca="1" si="64"/>
        <v>#N/A</v>
      </c>
      <c r="H275" t="e">
        <f t="shared" ca="1" si="64"/>
        <v>#N/A</v>
      </c>
      <c r="I275" t="e">
        <f t="shared" ca="1" si="64"/>
        <v>#N/A</v>
      </c>
      <c r="J275" t="e">
        <f t="shared" ca="1" si="64"/>
        <v>#N/A</v>
      </c>
      <c r="K275" t="e">
        <f t="shared" ca="1" si="64"/>
        <v>#N/A</v>
      </c>
      <c r="L275" t="e">
        <f t="shared" ca="1" si="65"/>
        <v>#N/A</v>
      </c>
      <c r="M275" t="e">
        <f t="shared" ca="1" si="65"/>
        <v>#N/A</v>
      </c>
      <c r="N275" t="e">
        <f t="shared" ca="1" si="65"/>
        <v>#N/A</v>
      </c>
      <c r="O275" t="e">
        <f t="shared" ca="1" si="65"/>
        <v>#N/A</v>
      </c>
      <c r="P275" t="e">
        <f t="shared" ca="1" si="65"/>
        <v>#N/A</v>
      </c>
      <c r="Q275" t="e">
        <f t="shared" ca="1" si="65"/>
        <v>#N/A</v>
      </c>
      <c r="R275" t="e">
        <f t="shared" ca="1" si="65"/>
        <v>#N/A</v>
      </c>
      <c r="S275" t="e">
        <f t="shared" ca="1" si="60"/>
        <v>#N/A</v>
      </c>
      <c r="T275" t="e">
        <f t="shared" ca="1" si="61"/>
        <v>#N/A</v>
      </c>
      <c r="U275" t="e">
        <f ca="1">IF(AND($C275='Funnel setup'!$K$3&amp;'Funnel setup'!$K$6&amp;'Funnel setup'!$K$7&amp;'Funnel setup'!$K$4,'Funnel Lookup'!I275="*",'Funnel Lookup'!I275="*"),#N/A,IF(AND($C275='Funnel setup'!$K$3&amp;'Funnel setup'!$K$6&amp;'Funnel setup'!$K$7&amp;'Funnel setup'!$K$4,'Funnel Lookup'!I275&gt;29,'Funnel Lookup'!I275&lt;&gt;"-"),'Funnel Lookup'!I275,#N/A))</f>
        <v>#N/A</v>
      </c>
      <c r="V275" t="e">
        <f ca="1">IF(AND($C275='Funnel setup'!$K$3&amp;'Funnel setup'!$K$6&amp;'Funnel setup'!$K$7&amp;'Funnel setup'!$K$4,'Funnel Lookup'!I275="*",'Funnel Lookup'!I275="*"),#N/A,IF(AND($C275='Funnel setup'!$K$3&amp;'Funnel setup'!$K$6&amp;'Funnel setup'!$K$7&amp;'Funnel setup'!$K$4,'Funnel Lookup'!I275&gt;29,'Funnel Lookup'!I275&lt;&gt;"-"),'Funnel Lookup'!Q275,#N/A))</f>
        <v>#N/A</v>
      </c>
    </row>
    <row r="276" spans="1:22" x14ac:dyDescent="0.2">
      <c r="A276">
        <v>274</v>
      </c>
      <c r="B276" t="e">
        <f t="shared" ca="1" si="64"/>
        <v>#N/A</v>
      </c>
      <c r="C276" t="e">
        <f t="shared" ca="1" si="64"/>
        <v>#N/A</v>
      </c>
      <c r="D276" t="e">
        <f t="shared" ca="1" si="64"/>
        <v>#N/A</v>
      </c>
      <c r="E276" t="e">
        <f t="shared" ca="1" si="64"/>
        <v>#N/A</v>
      </c>
      <c r="F276" t="e">
        <f t="shared" ca="1" si="64"/>
        <v>#N/A</v>
      </c>
      <c r="G276" t="e">
        <f t="shared" ca="1" si="64"/>
        <v>#N/A</v>
      </c>
      <c r="H276" t="e">
        <f t="shared" ca="1" si="64"/>
        <v>#N/A</v>
      </c>
      <c r="I276" t="e">
        <f t="shared" ca="1" si="64"/>
        <v>#N/A</v>
      </c>
      <c r="J276" t="e">
        <f t="shared" ca="1" si="64"/>
        <v>#N/A</v>
      </c>
      <c r="K276" t="e">
        <f t="shared" ca="1" si="64"/>
        <v>#N/A</v>
      </c>
      <c r="L276" t="e">
        <f t="shared" ca="1" si="65"/>
        <v>#N/A</v>
      </c>
      <c r="M276" t="e">
        <f t="shared" ca="1" si="65"/>
        <v>#N/A</v>
      </c>
      <c r="N276" t="e">
        <f t="shared" ca="1" si="65"/>
        <v>#N/A</v>
      </c>
      <c r="O276" t="e">
        <f t="shared" ca="1" si="65"/>
        <v>#N/A</v>
      </c>
      <c r="P276" t="e">
        <f t="shared" ca="1" si="65"/>
        <v>#N/A</v>
      </c>
      <c r="Q276" t="e">
        <f t="shared" ca="1" si="65"/>
        <v>#N/A</v>
      </c>
      <c r="R276" t="e">
        <f t="shared" ca="1" si="65"/>
        <v>#N/A</v>
      </c>
      <c r="S276" t="e">
        <f t="shared" ca="1" si="60"/>
        <v>#N/A</v>
      </c>
      <c r="T276" t="e">
        <f t="shared" ca="1" si="61"/>
        <v>#N/A</v>
      </c>
      <c r="U276" t="e">
        <f ca="1">IF(AND($C276='Funnel setup'!$K$3&amp;'Funnel setup'!$K$6&amp;'Funnel setup'!$K$7&amp;'Funnel setup'!$K$4,'Funnel Lookup'!I276="*",'Funnel Lookup'!I276="*"),#N/A,IF(AND($C276='Funnel setup'!$K$3&amp;'Funnel setup'!$K$6&amp;'Funnel setup'!$K$7&amp;'Funnel setup'!$K$4,'Funnel Lookup'!I276&gt;29,'Funnel Lookup'!I276&lt;&gt;"-"),'Funnel Lookup'!I276,#N/A))</f>
        <v>#N/A</v>
      </c>
      <c r="V276" t="e">
        <f ca="1">IF(AND($C276='Funnel setup'!$K$3&amp;'Funnel setup'!$K$6&amp;'Funnel setup'!$K$7&amp;'Funnel setup'!$K$4,'Funnel Lookup'!I276="*",'Funnel Lookup'!I276="*"),#N/A,IF(AND($C276='Funnel setup'!$K$3&amp;'Funnel setup'!$K$6&amp;'Funnel setup'!$K$7&amp;'Funnel setup'!$K$4,'Funnel Lookup'!I276&gt;29,'Funnel Lookup'!I276&lt;&gt;"-"),'Funnel Lookup'!Q276,#N/A))</f>
        <v>#N/A</v>
      </c>
    </row>
    <row r="277" spans="1:22" x14ac:dyDescent="0.2">
      <c r="A277">
        <v>275</v>
      </c>
      <c r="B277" t="e">
        <f t="shared" ca="1" si="64"/>
        <v>#N/A</v>
      </c>
      <c r="C277" t="e">
        <f t="shared" ca="1" si="64"/>
        <v>#N/A</v>
      </c>
      <c r="D277" t="e">
        <f t="shared" ca="1" si="64"/>
        <v>#N/A</v>
      </c>
      <c r="E277" t="e">
        <f t="shared" ca="1" si="64"/>
        <v>#N/A</v>
      </c>
      <c r="F277" t="e">
        <f t="shared" ca="1" si="64"/>
        <v>#N/A</v>
      </c>
      <c r="G277" t="e">
        <f t="shared" ca="1" si="64"/>
        <v>#N/A</v>
      </c>
      <c r="H277" t="e">
        <f t="shared" ca="1" si="64"/>
        <v>#N/A</v>
      </c>
      <c r="I277" t="e">
        <f t="shared" ca="1" si="64"/>
        <v>#N/A</v>
      </c>
      <c r="J277" t="e">
        <f t="shared" ca="1" si="64"/>
        <v>#N/A</v>
      </c>
      <c r="K277" t="e">
        <f t="shared" ca="1" si="64"/>
        <v>#N/A</v>
      </c>
      <c r="L277" t="e">
        <f t="shared" ca="1" si="65"/>
        <v>#N/A</v>
      </c>
      <c r="M277" t="e">
        <f t="shared" ca="1" si="65"/>
        <v>#N/A</v>
      </c>
      <c r="N277" t="e">
        <f t="shared" ca="1" si="65"/>
        <v>#N/A</v>
      </c>
      <c r="O277" t="e">
        <f t="shared" ca="1" si="65"/>
        <v>#N/A</v>
      </c>
      <c r="P277" t="e">
        <f t="shared" ca="1" si="65"/>
        <v>#N/A</v>
      </c>
      <c r="Q277" t="e">
        <f t="shared" ca="1" si="65"/>
        <v>#N/A</v>
      </c>
      <c r="R277" t="e">
        <f t="shared" ca="1" si="65"/>
        <v>#N/A</v>
      </c>
      <c r="S277" t="e">
        <f t="shared" ca="1" si="60"/>
        <v>#N/A</v>
      </c>
      <c r="T277" t="e">
        <f t="shared" ca="1" si="61"/>
        <v>#N/A</v>
      </c>
      <c r="U277" t="e">
        <f ca="1">IF(AND($C277='Funnel setup'!$K$3&amp;'Funnel setup'!$K$6&amp;'Funnel setup'!$K$7&amp;'Funnel setup'!$K$4,'Funnel Lookup'!I277="*",'Funnel Lookup'!I277="*"),#N/A,IF(AND($C277='Funnel setup'!$K$3&amp;'Funnel setup'!$K$6&amp;'Funnel setup'!$K$7&amp;'Funnel setup'!$K$4,'Funnel Lookup'!I277&gt;29,'Funnel Lookup'!I277&lt;&gt;"-"),'Funnel Lookup'!I277,#N/A))</f>
        <v>#N/A</v>
      </c>
      <c r="V277" t="e">
        <f ca="1">IF(AND($C277='Funnel setup'!$K$3&amp;'Funnel setup'!$K$6&amp;'Funnel setup'!$K$7&amp;'Funnel setup'!$K$4,'Funnel Lookup'!I277="*",'Funnel Lookup'!I277="*"),#N/A,IF(AND($C277='Funnel setup'!$K$3&amp;'Funnel setup'!$K$6&amp;'Funnel setup'!$K$7&amp;'Funnel setup'!$K$4,'Funnel Lookup'!I277&gt;29,'Funnel Lookup'!I277&lt;&gt;"-"),'Funnel Lookup'!Q277,#N/A))</f>
        <v>#N/A</v>
      </c>
    </row>
    <row r="278" spans="1:22" x14ac:dyDescent="0.2">
      <c r="A278">
        <v>276</v>
      </c>
      <c r="B278" t="e">
        <f t="shared" ca="1" si="64"/>
        <v>#N/A</v>
      </c>
      <c r="C278" t="e">
        <f t="shared" ca="1" si="64"/>
        <v>#N/A</v>
      </c>
      <c r="D278" t="e">
        <f t="shared" ca="1" si="64"/>
        <v>#N/A</v>
      </c>
      <c r="E278" t="e">
        <f t="shared" ca="1" si="64"/>
        <v>#N/A</v>
      </c>
      <c r="F278" t="e">
        <f t="shared" ca="1" si="64"/>
        <v>#N/A</v>
      </c>
      <c r="G278" t="e">
        <f t="shared" ca="1" si="64"/>
        <v>#N/A</v>
      </c>
      <c r="H278" t="e">
        <f t="shared" ca="1" si="64"/>
        <v>#N/A</v>
      </c>
      <c r="I278" t="e">
        <f t="shared" ca="1" si="64"/>
        <v>#N/A</v>
      </c>
      <c r="J278" t="e">
        <f t="shared" ca="1" si="64"/>
        <v>#N/A</v>
      </c>
      <c r="K278" t="e">
        <f t="shared" ca="1" si="64"/>
        <v>#N/A</v>
      </c>
      <c r="L278" t="e">
        <f t="shared" ca="1" si="65"/>
        <v>#N/A</v>
      </c>
      <c r="M278" t="e">
        <f t="shared" ca="1" si="65"/>
        <v>#N/A</v>
      </c>
      <c r="N278" t="e">
        <f t="shared" ca="1" si="65"/>
        <v>#N/A</v>
      </c>
      <c r="O278" t="e">
        <f t="shared" ca="1" si="65"/>
        <v>#N/A</v>
      </c>
      <c r="P278" t="e">
        <f t="shared" ca="1" si="65"/>
        <v>#N/A</v>
      </c>
      <c r="Q278" t="e">
        <f t="shared" ca="1" si="65"/>
        <v>#N/A</v>
      </c>
      <c r="R278" t="e">
        <f t="shared" ca="1" si="65"/>
        <v>#N/A</v>
      </c>
      <c r="S278" t="e">
        <f t="shared" ca="1" si="60"/>
        <v>#N/A</v>
      </c>
      <c r="T278" t="e">
        <f t="shared" ca="1" si="61"/>
        <v>#N/A</v>
      </c>
      <c r="U278" t="e">
        <f ca="1">IF(AND($C278='Funnel setup'!$K$3&amp;'Funnel setup'!$K$6&amp;'Funnel setup'!$K$7&amp;'Funnel setup'!$K$4,'Funnel Lookup'!I278="*",'Funnel Lookup'!I278="*"),#N/A,IF(AND($C278='Funnel setup'!$K$3&amp;'Funnel setup'!$K$6&amp;'Funnel setup'!$K$7&amp;'Funnel setup'!$K$4,'Funnel Lookup'!I278&gt;29,'Funnel Lookup'!I278&lt;&gt;"-"),'Funnel Lookup'!I278,#N/A))</f>
        <v>#N/A</v>
      </c>
      <c r="V278" t="e">
        <f ca="1">IF(AND($C278='Funnel setup'!$K$3&amp;'Funnel setup'!$K$6&amp;'Funnel setup'!$K$7&amp;'Funnel setup'!$K$4,'Funnel Lookup'!I278="*",'Funnel Lookup'!I278="*"),#N/A,IF(AND($C278='Funnel setup'!$K$3&amp;'Funnel setup'!$K$6&amp;'Funnel setup'!$K$7&amp;'Funnel setup'!$K$4,'Funnel Lookup'!I278&gt;29,'Funnel Lookup'!I278&lt;&gt;"-"),'Funnel Lookup'!Q278,#N/A))</f>
        <v>#N/A</v>
      </c>
    </row>
    <row r="279" spans="1:22" x14ac:dyDescent="0.2">
      <c r="A279">
        <v>277</v>
      </c>
      <c r="B279" t="e">
        <f t="shared" ca="1" si="64"/>
        <v>#N/A</v>
      </c>
      <c r="C279" t="e">
        <f t="shared" ca="1" si="64"/>
        <v>#N/A</v>
      </c>
      <c r="D279" t="e">
        <f t="shared" ca="1" si="64"/>
        <v>#N/A</v>
      </c>
      <c r="E279" t="e">
        <f t="shared" ca="1" si="64"/>
        <v>#N/A</v>
      </c>
      <c r="F279" t="e">
        <f t="shared" ca="1" si="64"/>
        <v>#N/A</v>
      </c>
      <c r="G279" t="e">
        <f t="shared" ca="1" si="64"/>
        <v>#N/A</v>
      </c>
      <c r="H279" t="e">
        <f t="shared" ca="1" si="64"/>
        <v>#N/A</v>
      </c>
      <c r="I279" t="e">
        <f t="shared" ca="1" si="64"/>
        <v>#N/A</v>
      </c>
      <c r="J279" t="e">
        <f t="shared" ca="1" si="64"/>
        <v>#N/A</v>
      </c>
      <c r="K279" t="e">
        <f t="shared" ca="1" si="64"/>
        <v>#N/A</v>
      </c>
      <c r="L279" t="e">
        <f t="shared" ca="1" si="65"/>
        <v>#N/A</v>
      </c>
      <c r="M279" t="e">
        <f t="shared" ca="1" si="65"/>
        <v>#N/A</v>
      </c>
      <c r="N279" t="e">
        <f t="shared" ca="1" si="65"/>
        <v>#N/A</v>
      </c>
      <c r="O279" t="e">
        <f t="shared" ca="1" si="65"/>
        <v>#N/A</v>
      </c>
      <c r="P279" t="e">
        <f t="shared" ca="1" si="65"/>
        <v>#N/A</v>
      </c>
      <c r="Q279" t="e">
        <f t="shared" ca="1" si="65"/>
        <v>#N/A</v>
      </c>
      <c r="R279" t="e">
        <f t="shared" ca="1" si="65"/>
        <v>#N/A</v>
      </c>
      <c r="S279" t="e">
        <f t="shared" ca="1" si="60"/>
        <v>#N/A</v>
      </c>
      <c r="T279" t="e">
        <f t="shared" ca="1" si="61"/>
        <v>#N/A</v>
      </c>
      <c r="U279" t="e">
        <f ca="1">IF(AND($C279='Funnel setup'!$K$3&amp;'Funnel setup'!$K$6&amp;'Funnel setup'!$K$7&amp;'Funnel setup'!$K$4,'Funnel Lookup'!I279="*",'Funnel Lookup'!I279="*"),#N/A,IF(AND($C279='Funnel setup'!$K$3&amp;'Funnel setup'!$K$6&amp;'Funnel setup'!$K$7&amp;'Funnel setup'!$K$4,'Funnel Lookup'!I279&gt;29,'Funnel Lookup'!I279&lt;&gt;"-"),'Funnel Lookup'!I279,#N/A))</f>
        <v>#N/A</v>
      </c>
      <c r="V279" t="e">
        <f ca="1">IF(AND($C279='Funnel setup'!$K$3&amp;'Funnel setup'!$K$6&amp;'Funnel setup'!$K$7&amp;'Funnel setup'!$K$4,'Funnel Lookup'!I279="*",'Funnel Lookup'!I279="*"),#N/A,IF(AND($C279='Funnel setup'!$K$3&amp;'Funnel setup'!$K$6&amp;'Funnel setup'!$K$7&amp;'Funnel setup'!$K$4,'Funnel Lookup'!I279&gt;29,'Funnel Lookup'!I279&lt;&gt;"-"),'Funnel Lookup'!Q279,#N/A))</f>
        <v>#N/A</v>
      </c>
    </row>
    <row r="280" spans="1:22" x14ac:dyDescent="0.2">
      <c r="A280">
        <v>278</v>
      </c>
      <c r="B280" t="e">
        <f t="shared" ca="1" si="64"/>
        <v>#N/A</v>
      </c>
      <c r="C280" t="e">
        <f t="shared" ca="1" si="64"/>
        <v>#N/A</v>
      </c>
      <c r="D280" t="e">
        <f t="shared" ca="1" si="64"/>
        <v>#N/A</v>
      </c>
      <c r="E280" t="e">
        <f t="shared" ca="1" si="64"/>
        <v>#N/A</v>
      </c>
      <c r="F280" t="e">
        <f t="shared" ca="1" si="64"/>
        <v>#N/A</v>
      </c>
      <c r="G280" t="e">
        <f t="shared" ca="1" si="64"/>
        <v>#N/A</v>
      </c>
      <c r="H280" t="e">
        <f t="shared" ca="1" si="64"/>
        <v>#N/A</v>
      </c>
      <c r="I280" t="e">
        <f t="shared" ca="1" si="64"/>
        <v>#N/A</v>
      </c>
      <c r="J280" t="e">
        <f t="shared" ca="1" si="64"/>
        <v>#N/A</v>
      </c>
      <c r="K280" t="e">
        <f t="shared" ca="1" si="64"/>
        <v>#N/A</v>
      </c>
      <c r="L280" t="e">
        <f t="shared" ca="1" si="65"/>
        <v>#N/A</v>
      </c>
      <c r="M280" t="e">
        <f t="shared" ca="1" si="65"/>
        <v>#N/A</v>
      </c>
      <c r="N280" t="e">
        <f t="shared" ca="1" si="65"/>
        <v>#N/A</v>
      </c>
      <c r="O280" t="e">
        <f t="shared" ca="1" si="65"/>
        <v>#N/A</v>
      </c>
      <c r="P280" t="e">
        <f t="shared" ca="1" si="65"/>
        <v>#N/A</v>
      </c>
      <c r="Q280" t="e">
        <f t="shared" ca="1" si="65"/>
        <v>#N/A</v>
      </c>
      <c r="R280" t="e">
        <f t="shared" ca="1" si="65"/>
        <v>#N/A</v>
      </c>
      <c r="S280" t="e">
        <f t="shared" ca="1" si="60"/>
        <v>#N/A</v>
      </c>
      <c r="T280" t="e">
        <f t="shared" ca="1" si="61"/>
        <v>#N/A</v>
      </c>
      <c r="U280" t="e">
        <f ca="1">IF(AND($C280='Funnel setup'!$K$3&amp;'Funnel setup'!$K$6&amp;'Funnel setup'!$K$7&amp;'Funnel setup'!$K$4,'Funnel Lookup'!I280="*",'Funnel Lookup'!I280="*"),#N/A,IF(AND($C280='Funnel setup'!$K$3&amp;'Funnel setup'!$K$6&amp;'Funnel setup'!$K$7&amp;'Funnel setup'!$K$4,'Funnel Lookup'!I280&gt;29,'Funnel Lookup'!I280&lt;&gt;"-"),'Funnel Lookup'!I280,#N/A))</f>
        <v>#N/A</v>
      </c>
      <c r="V280" t="e">
        <f ca="1">IF(AND($C280='Funnel setup'!$K$3&amp;'Funnel setup'!$K$6&amp;'Funnel setup'!$K$7&amp;'Funnel setup'!$K$4,'Funnel Lookup'!I280="*",'Funnel Lookup'!I280="*"),#N/A,IF(AND($C280='Funnel setup'!$K$3&amp;'Funnel setup'!$K$6&amp;'Funnel setup'!$K$7&amp;'Funnel setup'!$K$4,'Funnel Lookup'!I280&gt;29,'Funnel Lookup'!I280&lt;&gt;"-"),'Funnel Lookup'!Q280,#N/A))</f>
        <v>#N/A</v>
      </c>
    </row>
    <row r="281" spans="1:22" x14ac:dyDescent="0.2">
      <c r="A281">
        <v>279</v>
      </c>
      <c r="B281" t="e">
        <f t="shared" ca="1" si="64"/>
        <v>#N/A</v>
      </c>
      <c r="C281" t="e">
        <f t="shared" ca="1" si="64"/>
        <v>#N/A</v>
      </c>
      <c r="D281" t="e">
        <f t="shared" ca="1" si="64"/>
        <v>#N/A</v>
      </c>
      <c r="E281" t="e">
        <f t="shared" ca="1" si="64"/>
        <v>#N/A</v>
      </c>
      <c r="F281" t="e">
        <f t="shared" ca="1" si="64"/>
        <v>#N/A</v>
      </c>
      <c r="G281" t="e">
        <f t="shared" ca="1" si="64"/>
        <v>#N/A</v>
      </c>
      <c r="H281" t="e">
        <f t="shared" ca="1" si="64"/>
        <v>#N/A</v>
      </c>
      <c r="I281" t="e">
        <f t="shared" ca="1" si="64"/>
        <v>#N/A</v>
      </c>
      <c r="J281" t="e">
        <f t="shared" ca="1" si="64"/>
        <v>#N/A</v>
      </c>
      <c r="K281" t="e">
        <f t="shared" ca="1" si="64"/>
        <v>#N/A</v>
      </c>
      <c r="L281" t="e">
        <f t="shared" ca="1" si="65"/>
        <v>#N/A</v>
      </c>
      <c r="M281" t="e">
        <f t="shared" ca="1" si="65"/>
        <v>#N/A</v>
      </c>
      <c r="N281" t="e">
        <f t="shared" ca="1" si="65"/>
        <v>#N/A</v>
      </c>
      <c r="O281" t="e">
        <f t="shared" ca="1" si="65"/>
        <v>#N/A</v>
      </c>
      <c r="P281" t="e">
        <f t="shared" ca="1" si="65"/>
        <v>#N/A</v>
      </c>
      <c r="Q281" t="e">
        <f t="shared" ca="1" si="65"/>
        <v>#N/A</v>
      </c>
      <c r="R281" t="e">
        <f t="shared" ca="1" si="65"/>
        <v>#N/A</v>
      </c>
      <c r="S281" t="e">
        <f t="shared" ca="1" si="60"/>
        <v>#N/A</v>
      </c>
      <c r="T281" t="e">
        <f t="shared" ca="1" si="61"/>
        <v>#N/A</v>
      </c>
      <c r="U281" t="e">
        <f ca="1">IF(AND($C281='Funnel setup'!$K$3&amp;'Funnel setup'!$K$6&amp;'Funnel setup'!$K$7&amp;'Funnel setup'!$K$4,'Funnel Lookup'!I281="*",'Funnel Lookup'!I281="*"),#N/A,IF(AND($C281='Funnel setup'!$K$3&amp;'Funnel setup'!$K$6&amp;'Funnel setup'!$K$7&amp;'Funnel setup'!$K$4,'Funnel Lookup'!I281&gt;29,'Funnel Lookup'!I281&lt;&gt;"-"),'Funnel Lookup'!I281,#N/A))</f>
        <v>#N/A</v>
      </c>
      <c r="V281" t="e">
        <f ca="1">IF(AND($C281='Funnel setup'!$K$3&amp;'Funnel setup'!$K$6&amp;'Funnel setup'!$K$7&amp;'Funnel setup'!$K$4,'Funnel Lookup'!I281="*",'Funnel Lookup'!I281="*"),#N/A,IF(AND($C281='Funnel setup'!$K$3&amp;'Funnel setup'!$K$6&amp;'Funnel setup'!$K$7&amp;'Funnel setup'!$K$4,'Funnel Lookup'!I281&gt;29,'Funnel Lookup'!I281&lt;&gt;"-"),'Funnel Lookup'!Q281,#N/A))</f>
        <v>#N/A</v>
      </c>
    </row>
    <row r="282" spans="1:22" x14ac:dyDescent="0.2">
      <c r="A282">
        <v>280</v>
      </c>
      <c r="B282" t="e">
        <f t="shared" ca="1" si="64"/>
        <v>#N/A</v>
      </c>
      <c r="C282" t="e">
        <f t="shared" ca="1" si="64"/>
        <v>#N/A</v>
      </c>
      <c r="D282" t="e">
        <f t="shared" ca="1" si="64"/>
        <v>#N/A</v>
      </c>
      <c r="E282" t="e">
        <f t="shared" ca="1" si="64"/>
        <v>#N/A</v>
      </c>
      <c r="F282" t="e">
        <f t="shared" ca="1" si="64"/>
        <v>#N/A</v>
      </c>
      <c r="G282" t="e">
        <f t="shared" ca="1" si="64"/>
        <v>#N/A</v>
      </c>
      <c r="H282" t="e">
        <f t="shared" ca="1" si="64"/>
        <v>#N/A</v>
      </c>
      <c r="I282" t="e">
        <f t="shared" ca="1" si="64"/>
        <v>#N/A</v>
      </c>
      <c r="J282" t="e">
        <f t="shared" ca="1" si="64"/>
        <v>#N/A</v>
      </c>
      <c r="K282" t="e">
        <f t="shared" ca="1" si="64"/>
        <v>#N/A</v>
      </c>
      <c r="L282" t="e">
        <f t="shared" ca="1" si="65"/>
        <v>#N/A</v>
      </c>
      <c r="M282" t="e">
        <f t="shared" ca="1" si="65"/>
        <v>#N/A</v>
      </c>
      <c r="N282" t="e">
        <f t="shared" ca="1" si="65"/>
        <v>#N/A</v>
      </c>
      <c r="O282" t="e">
        <f t="shared" ca="1" si="65"/>
        <v>#N/A</v>
      </c>
      <c r="P282" t="e">
        <f t="shared" ca="1" si="65"/>
        <v>#N/A</v>
      </c>
      <c r="Q282" t="e">
        <f t="shared" ca="1" si="65"/>
        <v>#N/A</v>
      </c>
      <c r="R282" t="e">
        <f t="shared" ca="1" si="65"/>
        <v>#N/A</v>
      </c>
      <c r="S282" t="e">
        <f t="shared" ca="1" si="60"/>
        <v>#N/A</v>
      </c>
      <c r="T282" t="e">
        <f t="shared" ca="1" si="61"/>
        <v>#N/A</v>
      </c>
      <c r="U282" t="e">
        <f ca="1">IF(AND($C282='Funnel setup'!$K$3&amp;'Funnel setup'!$K$6&amp;'Funnel setup'!$K$7&amp;'Funnel setup'!$K$4,'Funnel Lookup'!I282="*",'Funnel Lookup'!I282="*"),#N/A,IF(AND($C282='Funnel setup'!$K$3&amp;'Funnel setup'!$K$6&amp;'Funnel setup'!$K$7&amp;'Funnel setup'!$K$4,'Funnel Lookup'!I282&gt;29,'Funnel Lookup'!I282&lt;&gt;"-"),'Funnel Lookup'!I282,#N/A))</f>
        <v>#N/A</v>
      </c>
      <c r="V282" t="e">
        <f ca="1">IF(AND($C282='Funnel setup'!$K$3&amp;'Funnel setup'!$K$6&amp;'Funnel setup'!$K$7&amp;'Funnel setup'!$K$4,'Funnel Lookup'!I282="*",'Funnel Lookup'!I282="*"),#N/A,IF(AND($C282='Funnel setup'!$K$3&amp;'Funnel setup'!$K$6&amp;'Funnel setup'!$K$7&amp;'Funnel setup'!$K$4,'Funnel Lookup'!I282&gt;29,'Funnel Lookup'!I282&lt;&gt;"-"),'Funnel Lookup'!Q282,#N/A))</f>
        <v>#N/A</v>
      </c>
    </row>
    <row r="283" spans="1:22" x14ac:dyDescent="0.2">
      <c r="A283">
        <v>281</v>
      </c>
      <c r="B283" t="e">
        <f t="shared" ref="B283:K292" ca="1" si="66">VLOOKUP($A283,Funnel_Data,B$1,FALSE)</f>
        <v>#N/A</v>
      </c>
      <c r="C283" t="e">
        <f t="shared" ca="1" si="66"/>
        <v>#N/A</v>
      </c>
      <c r="D283" t="e">
        <f t="shared" ca="1" si="66"/>
        <v>#N/A</v>
      </c>
      <c r="E283" t="e">
        <f t="shared" ca="1" si="66"/>
        <v>#N/A</v>
      </c>
      <c r="F283" t="e">
        <f t="shared" ca="1" si="66"/>
        <v>#N/A</v>
      </c>
      <c r="G283" t="e">
        <f t="shared" ca="1" si="66"/>
        <v>#N/A</v>
      </c>
      <c r="H283" t="e">
        <f t="shared" ca="1" si="66"/>
        <v>#N/A</v>
      </c>
      <c r="I283" t="e">
        <f t="shared" ca="1" si="66"/>
        <v>#N/A</v>
      </c>
      <c r="J283" t="e">
        <f t="shared" ca="1" si="66"/>
        <v>#N/A</v>
      </c>
      <c r="K283" t="e">
        <f t="shared" ca="1" si="66"/>
        <v>#N/A</v>
      </c>
      <c r="L283" t="e">
        <f t="shared" ref="L283:R292" ca="1" si="67">VLOOKUP($A283,Funnel_Data,L$1,FALSE)</f>
        <v>#N/A</v>
      </c>
      <c r="M283" t="e">
        <f t="shared" ca="1" si="67"/>
        <v>#N/A</v>
      </c>
      <c r="N283" t="e">
        <f t="shared" ca="1" si="67"/>
        <v>#N/A</v>
      </c>
      <c r="O283" t="e">
        <f t="shared" ca="1" si="67"/>
        <v>#N/A</v>
      </c>
      <c r="P283" t="e">
        <f t="shared" ca="1" si="67"/>
        <v>#N/A</v>
      </c>
      <c r="Q283" t="e">
        <f t="shared" ca="1" si="67"/>
        <v>#N/A</v>
      </c>
      <c r="R283" t="e">
        <f t="shared" ca="1" si="67"/>
        <v>#N/A</v>
      </c>
      <c r="S283" t="e">
        <f t="shared" ca="1" si="60"/>
        <v>#N/A</v>
      </c>
      <c r="T283" t="e">
        <f t="shared" ca="1" si="61"/>
        <v>#N/A</v>
      </c>
      <c r="U283" t="e">
        <f ca="1">IF(AND($C283='Funnel setup'!$K$3&amp;'Funnel setup'!$K$6&amp;'Funnel setup'!$K$7&amp;'Funnel setup'!$K$4,'Funnel Lookup'!I283="*",'Funnel Lookup'!I283="*"),#N/A,IF(AND($C283='Funnel setup'!$K$3&amp;'Funnel setup'!$K$6&amp;'Funnel setup'!$K$7&amp;'Funnel setup'!$K$4,'Funnel Lookup'!I283&gt;29,'Funnel Lookup'!I283&lt;&gt;"-"),'Funnel Lookup'!I283,#N/A))</f>
        <v>#N/A</v>
      </c>
      <c r="V283" t="e">
        <f ca="1">IF(AND($C283='Funnel setup'!$K$3&amp;'Funnel setup'!$K$6&amp;'Funnel setup'!$K$7&amp;'Funnel setup'!$K$4,'Funnel Lookup'!I283="*",'Funnel Lookup'!I283="*"),#N/A,IF(AND($C283='Funnel setup'!$K$3&amp;'Funnel setup'!$K$6&amp;'Funnel setup'!$K$7&amp;'Funnel setup'!$K$4,'Funnel Lookup'!I283&gt;29,'Funnel Lookup'!I283&lt;&gt;"-"),'Funnel Lookup'!Q283,#N/A))</f>
        <v>#N/A</v>
      </c>
    </row>
    <row r="284" spans="1:22" x14ac:dyDescent="0.2">
      <c r="A284">
        <v>282</v>
      </c>
      <c r="B284" t="e">
        <f t="shared" ca="1" si="66"/>
        <v>#N/A</v>
      </c>
      <c r="C284" t="e">
        <f t="shared" ca="1" si="66"/>
        <v>#N/A</v>
      </c>
      <c r="D284" t="e">
        <f t="shared" ca="1" si="66"/>
        <v>#N/A</v>
      </c>
      <c r="E284" t="e">
        <f t="shared" ca="1" si="66"/>
        <v>#N/A</v>
      </c>
      <c r="F284" t="e">
        <f t="shared" ca="1" si="66"/>
        <v>#N/A</v>
      </c>
      <c r="G284" t="e">
        <f t="shared" ca="1" si="66"/>
        <v>#N/A</v>
      </c>
      <c r="H284" t="e">
        <f t="shared" ca="1" si="66"/>
        <v>#N/A</v>
      </c>
      <c r="I284" t="e">
        <f t="shared" ca="1" si="66"/>
        <v>#N/A</v>
      </c>
      <c r="J284" t="e">
        <f t="shared" ca="1" si="66"/>
        <v>#N/A</v>
      </c>
      <c r="K284" t="e">
        <f t="shared" ca="1" si="66"/>
        <v>#N/A</v>
      </c>
      <c r="L284" t="e">
        <f t="shared" ca="1" si="67"/>
        <v>#N/A</v>
      </c>
      <c r="M284" t="e">
        <f t="shared" ca="1" si="67"/>
        <v>#N/A</v>
      </c>
      <c r="N284" t="e">
        <f t="shared" ca="1" si="67"/>
        <v>#N/A</v>
      </c>
      <c r="O284" t="e">
        <f t="shared" ca="1" si="67"/>
        <v>#N/A</v>
      </c>
      <c r="P284" t="e">
        <f t="shared" ca="1" si="67"/>
        <v>#N/A</v>
      </c>
      <c r="Q284" t="e">
        <f t="shared" ca="1" si="67"/>
        <v>#N/A</v>
      </c>
      <c r="R284" t="e">
        <f t="shared" ca="1" si="67"/>
        <v>#N/A</v>
      </c>
      <c r="S284" t="e">
        <f t="shared" ca="1" si="60"/>
        <v>#N/A</v>
      </c>
      <c r="T284" t="e">
        <f t="shared" ca="1" si="61"/>
        <v>#N/A</v>
      </c>
      <c r="U284" t="e">
        <f ca="1">IF(AND($C284='Funnel setup'!$K$3&amp;'Funnel setup'!$K$6&amp;'Funnel setup'!$K$7&amp;'Funnel setup'!$K$4,'Funnel Lookup'!I284="*",'Funnel Lookup'!I284="*"),#N/A,IF(AND($C284='Funnel setup'!$K$3&amp;'Funnel setup'!$K$6&amp;'Funnel setup'!$K$7&amp;'Funnel setup'!$K$4,'Funnel Lookup'!I284&gt;29,'Funnel Lookup'!I284&lt;&gt;"-"),'Funnel Lookup'!I284,#N/A))</f>
        <v>#N/A</v>
      </c>
      <c r="V284" t="e">
        <f ca="1">IF(AND($C284='Funnel setup'!$K$3&amp;'Funnel setup'!$K$6&amp;'Funnel setup'!$K$7&amp;'Funnel setup'!$K$4,'Funnel Lookup'!I284="*",'Funnel Lookup'!I284="*"),#N/A,IF(AND($C284='Funnel setup'!$K$3&amp;'Funnel setup'!$K$6&amp;'Funnel setup'!$K$7&amp;'Funnel setup'!$K$4,'Funnel Lookup'!I284&gt;29,'Funnel Lookup'!I284&lt;&gt;"-"),'Funnel Lookup'!Q284,#N/A))</f>
        <v>#N/A</v>
      </c>
    </row>
    <row r="285" spans="1:22" x14ac:dyDescent="0.2">
      <c r="A285">
        <v>283</v>
      </c>
      <c r="B285" t="e">
        <f t="shared" ca="1" si="66"/>
        <v>#N/A</v>
      </c>
      <c r="C285" t="e">
        <f t="shared" ca="1" si="66"/>
        <v>#N/A</v>
      </c>
      <c r="D285" t="e">
        <f t="shared" ca="1" si="66"/>
        <v>#N/A</v>
      </c>
      <c r="E285" t="e">
        <f t="shared" ca="1" si="66"/>
        <v>#N/A</v>
      </c>
      <c r="F285" t="e">
        <f t="shared" ca="1" si="66"/>
        <v>#N/A</v>
      </c>
      <c r="G285" t="e">
        <f t="shared" ca="1" si="66"/>
        <v>#N/A</v>
      </c>
      <c r="H285" t="e">
        <f t="shared" ca="1" si="66"/>
        <v>#N/A</v>
      </c>
      <c r="I285" t="e">
        <f t="shared" ca="1" si="66"/>
        <v>#N/A</v>
      </c>
      <c r="J285" t="e">
        <f t="shared" ca="1" si="66"/>
        <v>#N/A</v>
      </c>
      <c r="K285" t="e">
        <f t="shared" ca="1" si="66"/>
        <v>#N/A</v>
      </c>
      <c r="L285" t="e">
        <f t="shared" ca="1" si="67"/>
        <v>#N/A</v>
      </c>
      <c r="M285" t="e">
        <f t="shared" ca="1" si="67"/>
        <v>#N/A</v>
      </c>
      <c r="N285" t="e">
        <f t="shared" ca="1" si="67"/>
        <v>#N/A</v>
      </c>
      <c r="O285" t="e">
        <f t="shared" ca="1" si="67"/>
        <v>#N/A</v>
      </c>
      <c r="P285" t="e">
        <f t="shared" ca="1" si="67"/>
        <v>#N/A</v>
      </c>
      <c r="Q285" t="e">
        <f t="shared" ca="1" si="67"/>
        <v>#N/A</v>
      </c>
      <c r="R285" t="e">
        <f t="shared" ca="1" si="67"/>
        <v>#N/A</v>
      </c>
      <c r="S285" t="e">
        <f t="shared" ca="1" si="60"/>
        <v>#N/A</v>
      </c>
      <c r="T285" t="e">
        <f t="shared" ca="1" si="61"/>
        <v>#N/A</v>
      </c>
      <c r="U285" t="e">
        <f ca="1">IF(AND($C285='Funnel setup'!$K$3&amp;'Funnel setup'!$K$6&amp;'Funnel setup'!$K$7&amp;'Funnel setup'!$K$4,'Funnel Lookup'!I285="*",'Funnel Lookup'!I285="*"),#N/A,IF(AND($C285='Funnel setup'!$K$3&amp;'Funnel setup'!$K$6&amp;'Funnel setup'!$K$7&amp;'Funnel setup'!$K$4,'Funnel Lookup'!I285&gt;29,'Funnel Lookup'!I285&lt;&gt;"-"),'Funnel Lookup'!I285,#N/A))</f>
        <v>#N/A</v>
      </c>
      <c r="V285" t="e">
        <f ca="1">IF(AND($C285='Funnel setup'!$K$3&amp;'Funnel setup'!$K$6&amp;'Funnel setup'!$K$7&amp;'Funnel setup'!$K$4,'Funnel Lookup'!I285="*",'Funnel Lookup'!I285="*"),#N/A,IF(AND($C285='Funnel setup'!$K$3&amp;'Funnel setup'!$K$6&amp;'Funnel setup'!$K$7&amp;'Funnel setup'!$K$4,'Funnel Lookup'!I285&gt;29,'Funnel Lookup'!I285&lt;&gt;"-"),'Funnel Lookup'!Q285,#N/A))</f>
        <v>#N/A</v>
      </c>
    </row>
    <row r="286" spans="1:22" x14ac:dyDescent="0.2">
      <c r="A286">
        <v>284</v>
      </c>
      <c r="B286" t="e">
        <f t="shared" ca="1" si="66"/>
        <v>#N/A</v>
      </c>
      <c r="C286" t="e">
        <f t="shared" ca="1" si="66"/>
        <v>#N/A</v>
      </c>
      <c r="D286" t="e">
        <f t="shared" ca="1" si="66"/>
        <v>#N/A</v>
      </c>
      <c r="E286" t="e">
        <f t="shared" ca="1" si="66"/>
        <v>#N/A</v>
      </c>
      <c r="F286" t="e">
        <f t="shared" ca="1" si="66"/>
        <v>#N/A</v>
      </c>
      <c r="G286" t="e">
        <f t="shared" ca="1" si="66"/>
        <v>#N/A</v>
      </c>
      <c r="H286" t="e">
        <f t="shared" ca="1" si="66"/>
        <v>#N/A</v>
      </c>
      <c r="I286" t="e">
        <f t="shared" ca="1" si="66"/>
        <v>#N/A</v>
      </c>
      <c r="J286" t="e">
        <f t="shared" ca="1" si="66"/>
        <v>#N/A</v>
      </c>
      <c r="K286" t="e">
        <f t="shared" ca="1" si="66"/>
        <v>#N/A</v>
      </c>
      <c r="L286" t="e">
        <f t="shared" ca="1" si="67"/>
        <v>#N/A</v>
      </c>
      <c r="M286" t="e">
        <f t="shared" ca="1" si="67"/>
        <v>#N/A</v>
      </c>
      <c r="N286" t="e">
        <f t="shared" ca="1" si="67"/>
        <v>#N/A</v>
      </c>
      <c r="O286" t="e">
        <f t="shared" ca="1" si="67"/>
        <v>#N/A</v>
      </c>
      <c r="P286" t="e">
        <f t="shared" ca="1" si="67"/>
        <v>#N/A</v>
      </c>
      <c r="Q286" t="e">
        <f t="shared" ca="1" si="67"/>
        <v>#N/A</v>
      </c>
      <c r="R286" t="e">
        <f t="shared" ca="1" si="67"/>
        <v>#N/A</v>
      </c>
      <c r="S286" t="e">
        <f t="shared" ca="1" si="60"/>
        <v>#N/A</v>
      </c>
      <c r="T286" t="e">
        <f t="shared" ca="1" si="61"/>
        <v>#N/A</v>
      </c>
      <c r="U286" t="e">
        <f ca="1">IF(AND($C286='Funnel setup'!$K$3&amp;'Funnel setup'!$K$6&amp;'Funnel setup'!$K$7&amp;'Funnel setup'!$K$4,'Funnel Lookup'!I286="*",'Funnel Lookup'!I286="*"),#N/A,IF(AND($C286='Funnel setup'!$K$3&amp;'Funnel setup'!$K$6&amp;'Funnel setup'!$K$7&amp;'Funnel setup'!$K$4,'Funnel Lookup'!I286&gt;29,'Funnel Lookup'!I286&lt;&gt;"-"),'Funnel Lookup'!I286,#N/A))</f>
        <v>#N/A</v>
      </c>
      <c r="V286" t="e">
        <f ca="1">IF(AND($C286='Funnel setup'!$K$3&amp;'Funnel setup'!$K$6&amp;'Funnel setup'!$K$7&amp;'Funnel setup'!$K$4,'Funnel Lookup'!I286="*",'Funnel Lookup'!I286="*"),#N/A,IF(AND($C286='Funnel setup'!$K$3&amp;'Funnel setup'!$K$6&amp;'Funnel setup'!$K$7&amp;'Funnel setup'!$K$4,'Funnel Lookup'!I286&gt;29,'Funnel Lookup'!I286&lt;&gt;"-"),'Funnel Lookup'!Q286,#N/A))</f>
        <v>#N/A</v>
      </c>
    </row>
    <row r="287" spans="1:22" x14ac:dyDescent="0.2">
      <c r="A287">
        <v>285</v>
      </c>
      <c r="B287" t="e">
        <f t="shared" ca="1" si="66"/>
        <v>#N/A</v>
      </c>
      <c r="C287" t="e">
        <f t="shared" ca="1" si="66"/>
        <v>#N/A</v>
      </c>
      <c r="D287" t="e">
        <f t="shared" ca="1" si="66"/>
        <v>#N/A</v>
      </c>
      <c r="E287" t="e">
        <f t="shared" ca="1" si="66"/>
        <v>#N/A</v>
      </c>
      <c r="F287" t="e">
        <f t="shared" ca="1" si="66"/>
        <v>#N/A</v>
      </c>
      <c r="G287" t="e">
        <f t="shared" ca="1" si="66"/>
        <v>#N/A</v>
      </c>
      <c r="H287" t="e">
        <f t="shared" ca="1" si="66"/>
        <v>#N/A</v>
      </c>
      <c r="I287" t="e">
        <f t="shared" ca="1" si="66"/>
        <v>#N/A</v>
      </c>
      <c r="J287" t="e">
        <f t="shared" ca="1" si="66"/>
        <v>#N/A</v>
      </c>
      <c r="K287" t="e">
        <f t="shared" ca="1" si="66"/>
        <v>#N/A</v>
      </c>
      <c r="L287" t="e">
        <f t="shared" ca="1" si="67"/>
        <v>#N/A</v>
      </c>
      <c r="M287" t="e">
        <f t="shared" ca="1" si="67"/>
        <v>#N/A</v>
      </c>
      <c r="N287" t="e">
        <f t="shared" ca="1" si="67"/>
        <v>#N/A</v>
      </c>
      <c r="O287" t="e">
        <f t="shared" ca="1" si="67"/>
        <v>#N/A</v>
      </c>
      <c r="P287" t="e">
        <f t="shared" ca="1" si="67"/>
        <v>#N/A</v>
      </c>
      <c r="Q287" t="e">
        <f t="shared" ca="1" si="67"/>
        <v>#N/A</v>
      </c>
      <c r="R287" t="e">
        <f t="shared" ca="1" si="67"/>
        <v>#N/A</v>
      </c>
      <c r="S287" t="e">
        <f t="shared" ca="1" si="60"/>
        <v>#N/A</v>
      </c>
      <c r="T287" t="e">
        <f t="shared" ca="1" si="61"/>
        <v>#N/A</v>
      </c>
      <c r="U287" t="e">
        <f ca="1">IF(AND($C287='Funnel setup'!$K$3&amp;'Funnel setup'!$K$6&amp;'Funnel setup'!$K$7&amp;'Funnel setup'!$K$4,'Funnel Lookup'!I287="*",'Funnel Lookup'!I287="*"),#N/A,IF(AND($C287='Funnel setup'!$K$3&amp;'Funnel setup'!$K$6&amp;'Funnel setup'!$K$7&amp;'Funnel setup'!$K$4,'Funnel Lookup'!I287&gt;29,'Funnel Lookup'!I287&lt;&gt;"-"),'Funnel Lookup'!I287,#N/A))</f>
        <v>#N/A</v>
      </c>
      <c r="V287" t="e">
        <f ca="1">IF(AND($C287='Funnel setup'!$K$3&amp;'Funnel setup'!$K$6&amp;'Funnel setup'!$K$7&amp;'Funnel setup'!$K$4,'Funnel Lookup'!I287="*",'Funnel Lookup'!I287="*"),#N/A,IF(AND($C287='Funnel setup'!$K$3&amp;'Funnel setup'!$K$6&amp;'Funnel setup'!$K$7&amp;'Funnel setup'!$K$4,'Funnel Lookup'!I287&gt;29,'Funnel Lookup'!I287&lt;&gt;"-"),'Funnel Lookup'!Q287,#N/A))</f>
        <v>#N/A</v>
      </c>
    </row>
    <row r="288" spans="1:22" x14ac:dyDescent="0.2">
      <c r="A288">
        <v>286</v>
      </c>
      <c r="B288" t="e">
        <f t="shared" ca="1" si="66"/>
        <v>#N/A</v>
      </c>
      <c r="C288" t="e">
        <f t="shared" ca="1" si="66"/>
        <v>#N/A</v>
      </c>
      <c r="D288" t="e">
        <f t="shared" ca="1" si="66"/>
        <v>#N/A</v>
      </c>
      <c r="E288" t="e">
        <f t="shared" ca="1" si="66"/>
        <v>#N/A</v>
      </c>
      <c r="F288" t="e">
        <f t="shared" ca="1" si="66"/>
        <v>#N/A</v>
      </c>
      <c r="G288" t="e">
        <f t="shared" ca="1" si="66"/>
        <v>#N/A</v>
      </c>
      <c r="H288" t="e">
        <f t="shared" ca="1" si="66"/>
        <v>#N/A</v>
      </c>
      <c r="I288" t="e">
        <f t="shared" ca="1" si="66"/>
        <v>#N/A</v>
      </c>
      <c r="J288" t="e">
        <f t="shared" ca="1" si="66"/>
        <v>#N/A</v>
      </c>
      <c r="K288" t="e">
        <f t="shared" ca="1" si="66"/>
        <v>#N/A</v>
      </c>
      <c r="L288" t="e">
        <f t="shared" ca="1" si="67"/>
        <v>#N/A</v>
      </c>
      <c r="M288" t="e">
        <f t="shared" ca="1" si="67"/>
        <v>#N/A</v>
      </c>
      <c r="N288" t="e">
        <f t="shared" ca="1" si="67"/>
        <v>#N/A</v>
      </c>
      <c r="O288" t="e">
        <f t="shared" ca="1" si="67"/>
        <v>#N/A</v>
      </c>
      <c r="P288" t="e">
        <f t="shared" ca="1" si="67"/>
        <v>#N/A</v>
      </c>
      <c r="Q288" t="e">
        <f t="shared" ca="1" si="67"/>
        <v>#N/A</v>
      </c>
      <c r="R288" t="e">
        <f t="shared" ca="1" si="67"/>
        <v>#N/A</v>
      </c>
      <c r="S288" t="e">
        <f t="shared" ca="1" si="60"/>
        <v>#N/A</v>
      </c>
      <c r="T288" t="e">
        <f t="shared" ca="1" si="61"/>
        <v>#N/A</v>
      </c>
      <c r="U288" t="e">
        <f ca="1">IF(AND($C288='Funnel setup'!$K$3&amp;'Funnel setup'!$K$6&amp;'Funnel setup'!$K$7&amp;'Funnel setup'!$K$4,'Funnel Lookup'!I288="*",'Funnel Lookup'!I288="*"),#N/A,IF(AND($C288='Funnel setup'!$K$3&amp;'Funnel setup'!$K$6&amp;'Funnel setup'!$K$7&amp;'Funnel setup'!$K$4,'Funnel Lookup'!I288&gt;29,'Funnel Lookup'!I288&lt;&gt;"-"),'Funnel Lookup'!I288,#N/A))</f>
        <v>#N/A</v>
      </c>
      <c r="V288" t="e">
        <f ca="1">IF(AND($C288='Funnel setup'!$K$3&amp;'Funnel setup'!$K$6&amp;'Funnel setup'!$K$7&amp;'Funnel setup'!$K$4,'Funnel Lookup'!I288="*",'Funnel Lookup'!I288="*"),#N/A,IF(AND($C288='Funnel setup'!$K$3&amp;'Funnel setup'!$K$6&amp;'Funnel setup'!$K$7&amp;'Funnel setup'!$K$4,'Funnel Lookup'!I288&gt;29,'Funnel Lookup'!I288&lt;&gt;"-"),'Funnel Lookup'!Q288,#N/A))</f>
        <v>#N/A</v>
      </c>
    </row>
    <row r="289" spans="1:22" x14ac:dyDescent="0.2">
      <c r="A289">
        <v>287</v>
      </c>
      <c r="B289" t="e">
        <f t="shared" ca="1" si="66"/>
        <v>#N/A</v>
      </c>
      <c r="C289" t="e">
        <f t="shared" ca="1" si="66"/>
        <v>#N/A</v>
      </c>
      <c r="D289" t="e">
        <f t="shared" ca="1" si="66"/>
        <v>#N/A</v>
      </c>
      <c r="E289" t="e">
        <f t="shared" ca="1" si="66"/>
        <v>#N/A</v>
      </c>
      <c r="F289" t="e">
        <f t="shared" ca="1" si="66"/>
        <v>#N/A</v>
      </c>
      <c r="G289" t="e">
        <f t="shared" ca="1" si="66"/>
        <v>#N/A</v>
      </c>
      <c r="H289" t="e">
        <f t="shared" ca="1" si="66"/>
        <v>#N/A</v>
      </c>
      <c r="I289" t="e">
        <f t="shared" ca="1" si="66"/>
        <v>#N/A</v>
      </c>
      <c r="J289" t="e">
        <f t="shared" ca="1" si="66"/>
        <v>#N/A</v>
      </c>
      <c r="K289" t="e">
        <f t="shared" ca="1" si="66"/>
        <v>#N/A</v>
      </c>
      <c r="L289" t="e">
        <f t="shared" ca="1" si="67"/>
        <v>#N/A</v>
      </c>
      <c r="M289" t="e">
        <f t="shared" ca="1" si="67"/>
        <v>#N/A</v>
      </c>
      <c r="N289" t="e">
        <f t="shared" ca="1" si="67"/>
        <v>#N/A</v>
      </c>
      <c r="O289" t="e">
        <f t="shared" ca="1" si="67"/>
        <v>#N/A</v>
      </c>
      <c r="P289" t="e">
        <f t="shared" ca="1" si="67"/>
        <v>#N/A</v>
      </c>
      <c r="Q289" t="e">
        <f t="shared" ca="1" si="67"/>
        <v>#N/A</v>
      </c>
      <c r="R289" t="e">
        <f t="shared" ca="1" si="67"/>
        <v>#N/A</v>
      </c>
      <c r="S289" t="e">
        <f t="shared" ca="1" si="60"/>
        <v>#N/A</v>
      </c>
      <c r="T289" t="e">
        <f t="shared" ca="1" si="61"/>
        <v>#N/A</v>
      </c>
      <c r="U289" t="e">
        <f ca="1">IF(AND($C289='Funnel setup'!$K$3&amp;'Funnel setup'!$K$6&amp;'Funnel setup'!$K$7&amp;'Funnel setup'!$K$4,'Funnel Lookup'!I289="*",'Funnel Lookup'!I289="*"),#N/A,IF(AND($C289='Funnel setup'!$K$3&amp;'Funnel setup'!$K$6&amp;'Funnel setup'!$K$7&amp;'Funnel setup'!$K$4,'Funnel Lookup'!I289&gt;29,'Funnel Lookup'!I289&lt;&gt;"-"),'Funnel Lookup'!I289,#N/A))</f>
        <v>#N/A</v>
      </c>
      <c r="V289" t="e">
        <f ca="1">IF(AND($C289='Funnel setup'!$K$3&amp;'Funnel setup'!$K$6&amp;'Funnel setup'!$K$7&amp;'Funnel setup'!$K$4,'Funnel Lookup'!I289="*",'Funnel Lookup'!I289="*"),#N/A,IF(AND($C289='Funnel setup'!$K$3&amp;'Funnel setup'!$K$6&amp;'Funnel setup'!$K$7&amp;'Funnel setup'!$K$4,'Funnel Lookup'!I289&gt;29,'Funnel Lookup'!I289&lt;&gt;"-"),'Funnel Lookup'!Q289,#N/A))</f>
        <v>#N/A</v>
      </c>
    </row>
    <row r="290" spans="1:22" x14ac:dyDescent="0.2">
      <c r="A290">
        <v>288</v>
      </c>
      <c r="B290" t="e">
        <f t="shared" ca="1" si="66"/>
        <v>#N/A</v>
      </c>
      <c r="C290" t="e">
        <f t="shared" ca="1" si="66"/>
        <v>#N/A</v>
      </c>
      <c r="D290" t="e">
        <f t="shared" ca="1" si="66"/>
        <v>#N/A</v>
      </c>
      <c r="E290" t="e">
        <f t="shared" ca="1" si="66"/>
        <v>#N/A</v>
      </c>
      <c r="F290" t="e">
        <f t="shared" ca="1" si="66"/>
        <v>#N/A</v>
      </c>
      <c r="G290" t="e">
        <f t="shared" ca="1" si="66"/>
        <v>#N/A</v>
      </c>
      <c r="H290" t="e">
        <f t="shared" ca="1" si="66"/>
        <v>#N/A</v>
      </c>
      <c r="I290" t="e">
        <f t="shared" ca="1" si="66"/>
        <v>#N/A</v>
      </c>
      <c r="J290" t="e">
        <f t="shared" ca="1" si="66"/>
        <v>#N/A</v>
      </c>
      <c r="K290" t="e">
        <f t="shared" ca="1" si="66"/>
        <v>#N/A</v>
      </c>
      <c r="L290" t="e">
        <f t="shared" ca="1" si="67"/>
        <v>#N/A</v>
      </c>
      <c r="M290" t="e">
        <f t="shared" ca="1" si="67"/>
        <v>#N/A</v>
      </c>
      <c r="N290" t="e">
        <f t="shared" ca="1" si="67"/>
        <v>#N/A</v>
      </c>
      <c r="O290" t="e">
        <f t="shared" ca="1" si="67"/>
        <v>#N/A</v>
      </c>
      <c r="P290" t="e">
        <f t="shared" ca="1" si="67"/>
        <v>#N/A</v>
      </c>
      <c r="Q290" t="e">
        <f t="shared" ca="1" si="67"/>
        <v>#N/A</v>
      </c>
      <c r="R290" t="e">
        <f t="shared" ca="1" si="67"/>
        <v>#N/A</v>
      </c>
      <c r="S290" t="e">
        <f t="shared" ca="1" si="60"/>
        <v>#N/A</v>
      </c>
      <c r="T290" t="e">
        <f t="shared" ca="1" si="61"/>
        <v>#N/A</v>
      </c>
      <c r="U290" t="e">
        <f ca="1">IF(AND($C290='Funnel setup'!$K$3&amp;'Funnel setup'!$K$6&amp;'Funnel setup'!$K$7&amp;'Funnel setup'!$K$4,'Funnel Lookup'!I290="*",'Funnel Lookup'!I290="*"),#N/A,IF(AND($C290='Funnel setup'!$K$3&amp;'Funnel setup'!$K$6&amp;'Funnel setup'!$K$7&amp;'Funnel setup'!$K$4,'Funnel Lookup'!I290&gt;29,'Funnel Lookup'!I290&lt;&gt;"-"),'Funnel Lookup'!I290,#N/A))</f>
        <v>#N/A</v>
      </c>
      <c r="V290" t="e">
        <f ca="1">IF(AND($C290='Funnel setup'!$K$3&amp;'Funnel setup'!$K$6&amp;'Funnel setup'!$K$7&amp;'Funnel setup'!$K$4,'Funnel Lookup'!I290="*",'Funnel Lookup'!I290="*"),#N/A,IF(AND($C290='Funnel setup'!$K$3&amp;'Funnel setup'!$K$6&amp;'Funnel setup'!$K$7&amp;'Funnel setup'!$K$4,'Funnel Lookup'!I290&gt;29,'Funnel Lookup'!I290&lt;&gt;"-"),'Funnel Lookup'!Q290,#N/A))</f>
        <v>#N/A</v>
      </c>
    </row>
    <row r="291" spans="1:22" x14ac:dyDescent="0.2">
      <c r="A291">
        <v>289</v>
      </c>
      <c r="B291" t="e">
        <f t="shared" ca="1" si="66"/>
        <v>#N/A</v>
      </c>
      <c r="C291" t="e">
        <f t="shared" ca="1" si="66"/>
        <v>#N/A</v>
      </c>
      <c r="D291" t="e">
        <f t="shared" ca="1" si="66"/>
        <v>#N/A</v>
      </c>
      <c r="E291" t="e">
        <f t="shared" ca="1" si="66"/>
        <v>#N/A</v>
      </c>
      <c r="F291" t="e">
        <f t="shared" ca="1" si="66"/>
        <v>#N/A</v>
      </c>
      <c r="G291" t="e">
        <f t="shared" ca="1" si="66"/>
        <v>#N/A</v>
      </c>
      <c r="H291" t="e">
        <f t="shared" ca="1" si="66"/>
        <v>#N/A</v>
      </c>
      <c r="I291" t="e">
        <f t="shared" ca="1" si="66"/>
        <v>#N/A</v>
      </c>
      <c r="J291" t="e">
        <f t="shared" ca="1" si="66"/>
        <v>#N/A</v>
      </c>
      <c r="K291" t="e">
        <f t="shared" ca="1" si="66"/>
        <v>#N/A</v>
      </c>
      <c r="L291" t="e">
        <f t="shared" ca="1" si="67"/>
        <v>#N/A</v>
      </c>
      <c r="M291" t="e">
        <f t="shared" ca="1" si="67"/>
        <v>#N/A</v>
      </c>
      <c r="N291" t="e">
        <f t="shared" ca="1" si="67"/>
        <v>#N/A</v>
      </c>
      <c r="O291" t="e">
        <f t="shared" ca="1" si="67"/>
        <v>#N/A</v>
      </c>
      <c r="P291" t="e">
        <f t="shared" ca="1" si="67"/>
        <v>#N/A</v>
      </c>
      <c r="Q291" t="e">
        <f t="shared" ca="1" si="67"/>
        <v>#N/A</v>
      </c>
      <c r="R291" t="e">
        <f t="shared" ca="1" si="67"/>
        <v>#N/A</v>
      </c>
      <c r="S291" t="e">
        <f t="shared" ca="1" si="60"/>
        <v>#N/A</v>
      </c>
      <c r="T291" t="e">
        <f t="shared" ca="1" si="61"/>
        <v>#N/A</v>
      </c>
      <c r="U291" t="e">
        <f ca="1">IF(AND($C291='Funnel setup'!$K$3&amp;'Funnel setup'!$K$6&amp;'Funnel setup'!$K$7&amp;'Funnel setup'!$K$4,'Funnel Lookup'!I291="*",'Funnel Lookup'!I291="*"),#N/A,IF(AND($C291='Funnel setup'!$K$3&amp;'Funnel setup'!$K$6&amp;'Funnel setup'!$K$7&amp;'Funnel setup'!$K$4,'Funnel Lookup'!I291&gt;29,'Funnel Lookup'!I291&lt;&gt;"-"),'Funnel Lookup'!I291,#N/A))</f>
        <v>#N/A</v>
      </c>
      <c r="V291" t="e">
        <f ca="1">IF(AND($C291='Funnel setup'!$K$3&amp;'Funnel setup'!$K$6&amp;'Funnel setup'!$K$7&amp;'Funnel setup'!$K$4,'Funnel Lookup'!I291="*",'Funnel Lookup'!I291="*"),#N/A,IF(AND($C291='Funnel setup'!$K$3&amp;'Funnel setup'!$K$6&amp;'Funnel setup'!$K$7&amp;'Funnel setup'!$K$4,'Funnel Lookup'!I291&gt;29,'Funnel Lookup'!I291&lt;&gt;"-"),'Funnel Lookup'!Q291,#N/A))</f>
        <v>#N/A</v>
      </c>
    </row>
    <row r="292" spans="1:22" x14ac:dyDescent="0.2">
      <c r="A292">
        <v>290</v>
      </c>
      <c r="B292" t="e">
        <f t="shared" ca="1" si="66"/>
        <v>#N/A</v>
      </c>
      <c r="C292" t="e">
        <f t="shared" ca="1" si="66"/>
        <v>#N/A</v>
      </c>
      <c r="D292" t="e">
        <f t="shared" ca="1" si="66"/>
        <v>#N/A</v>
      </c>
      <c r="E292" t="e">
        <f t="shared" ca="1" si="66"/>
        <v>#N/A</v>
      </c>
      <c r="F292" t="e">
        <f t="shared" ca="1" si="66"/>
        <v>#N/A</v>
      </c>
      <c r="G292" t="e">
        <f t="shared" ca="1" si="66"/>
        <v>#N/A</v>
      </c>
      <c r="H292" t="e">
        <f t="shared" ca="1" si="66"/>
        <v>#N/A</v>
      </c>
      <c r="I292" t="e">
        <f t="shared" ca="1" si="66"/>
        <v>#N/A</v>
      </c>
      <c r="J292" t="e">
        <f t="shared" ca="1" si="66"/>
        <v>#N/A</v>
      </c>
      <c r="K292" t="e">
        <f t="shared" ca="1" si="66"/>
        <v>#N/A</v>
      </c>
      <c r="L292" t="e">
        <f t="shared" ca="1" si="67"/>
        <v>#N/A</v>
      </c>
      <c r="M292" t="e">
        <f t="shared" ca="1" si="67"/>
        <v>#N/A</v>
      </c>
      <c r="N292" t="e">
        <f t="shared" ca="1" si="67"/>
        <v>#N/A</v>
      </c>
      <c r="O292" t="e">
        <f t="shared" ca="1" si="67"/>
        <v>#N/A</v>
      </c>
      <c r="P292" t="e">
        <f t="shared" ca="1" si="67"/>
        <v>#N/A</v>
      </c>
      <c r="Q292" t="e">
        <f t="shared" ca="1" si="67"/>
        <v>#N/A</v>
      </c>
      <c r="R292" t="e">
        <f t="shared" ca="1" si="67"/>
        <v>#N/A</v>
      </c>
      <c r="S292" t="e">
        <f t="shared" ca="1" si="60"/>
        <v>#N/A</v>
      </c>
      <c r="T292" t="e">
        <f t="shared" ca="1" si="61"/>
        <v>#N/A</v>
      </c>
      <c r="U292" t="e">
        <f ca="1">IF(AND($C292='Funnel setup'!$K$3&amp;'Funnel setup'!$K$6&amp;'Funnel setup'!$K$7&amp;'Funnel setup'!$K$4,'Funnel Lookup'!I292="*",'Funnel Lookup'!I292="*"),#N/A,IF(AND($C292='Funnel setup'!$K$3&amp;'Funnel setup'!$K$6&amp;'Funnel setup'!$K$7&amp;'Funnel setup'!$K$4,'Funnel Lookup'!I292&gt;29,'Funnel Lookup'!I292&lt;&gt;"-"),'Funnel Lookup'!I292,#N/A))</f>
        <v>#N/A</v>
      </c>
      <c r="V292" t="e">
        <f ca="1">IF(AND($C292='Funnel setup'!$K$3&amp;'Funnel setup'!$K$6&amp;'Funnel setup'!$K$7&amp;'Funnel setup'!$K$4,'Funnel Lookup'!I292="*",'Funnel Lookup'!I292="*"),#N/A,IF(AND($C292='Funnel setup'!$K$3&amp;'Funnel setup'!$K$6&amp;'Funnel setup'!$K$7&amp;'Funnel setup'!$K$4,'Funnel Lookup'!I292&gt;29,'Funnel Lookup'!I292&lt;&gt;"-"),'Funnel Lookup'!Q292,#N/A))</f>
        <v>#N/A</v>
      </c>
    </row>
    <row r="293" spans="1:22" x14ac:dyDescent="0.2">
      <c r="A293">
        <v>291</v>
      </c>
      <c r="B293" t="e">
        <f t="shared" ref="B293:K302" ca="1" si="68">VLOOKUP($A293,Funnel_Data,B$1,FALSE)</f>
        <v>#N/A</v>
      </c>
      <c r="C293" t="e">
        <f t="shared" ca="1" si="68"/>
        <v>#N/A</v>
      </c>
      <c r="D293" t="e">
        <f t="shared" ca="1" si="68"/>
        <v>#N/A</v>
      </c>
      <c r="E293" t="e">
        <f t="shared" ca="1" si="68"/>
        <v>#N/A</v>
      </c>
      <c r="F293" t="e">
        <f t="shared" ca="1" si="68"/>
        <v>#N/A</v>
      </c>
      <c r="G293" t="e">
        <f t="shared" ca="1" si="68"/>
        <v>#N/A</v>
      </c>
      <c r="H293" t="e">
        <f t="shared" ca="1" si="68"/>
        <v>#N/A</v>
      </c>
      <c r="I293" t="e">
        <f t="shared" ca="1" si="68"/>
        <v>#N/A</v>
      </c>
      <c r="J293" t="e">
        <f t="shared" ca="1" si="68"/>
        <v>#N/A</v>
      </c>
      <c r="K293" t="e">
        <f t="shared" ca="1" si="68"/>
        <v>#N/A</v>
      </c>
      <c r="L293" t="e">
        <f t="shared" ref="L293:R302" ca="1" si="69">VLOOKUP($A293,Funnel_Data,L$1,FALSE)</f>
        <v>#N/A</v>
      </c>
      <c r="M293" t="e">
        <f t="shared" ca="1" si="69"/>
        <v>#N/A</v>
      </c>
      <c r="N293" t="e">
        <f t="shared" ca="1" si="69"/>
        <v>#N/A</v>
      </c>
      <c r="O293" t="e">
        <f t="shared" ca="1" si="69"/>
        <v>#N/A</v>
      </c>
      <c r="P293" t="e">
        <f t="shared" ca="1" si="69"/>
        <v>#N/A</v>
      </c>
      <c r="Q293" t="e">
        <f t="shared" ca="1" si="69"/>
        <v>#N/A</v>
      </c>
      <c r="R293" t="e">
        <f t="shared" ca="1" si="69"/>
        <v>#N/A</v>
      </c>
      <c r="S293" t="e">
        <f t="shared" ca="1" si="60"/>
        <v>#N/A</v>
      </c>
      <c r="T293" t="e">
        <f t="shared" ca="1" si="61"/>
        <v>#N/A</v>
      </c>
      <c r="U293" t="e">
        <f ca="1">IF(AND($C293='Funnel setup'!$K$3&amp;'Funnel setup'!$K$6&amp;'Funnel setup'!$K$7&amp;'Funnel setup'!$K$4,'Funnel Lookup'!I293="*",'Funnel Lookup'!I293="*"),#N/A,IF(AND($C293='Funnel setup'!$K$3&amp;'Funnel setup'!$K$6&amp;'Funnel setup'!$K$7&amp;'Funnel setup'!$K$4,'Funnel Lookup'!I293&gt;29,'Funnel Lookup'!I293&lt;&gt;"-"),'Funnel Lookup'!I293,#N/A))</f>
        <v>#N/A</v>
      </c>
      <c r="V293" t="e">
        <f ca="1">IF(AND($C293='Funnel setup'!$K$3&amp;'Funnel setup'!$K$6&amp;'Funnel setup'!$K$7&amp;'Funnel setup'!$K$4,'Funnel Lookup'!I293="*",'Funnel Lookup'!I293="*"),#N/A,IF(AND($C293='Funnel setup'!$K$3&amp;'Funnel setup'!$K$6&amp;'Funnel setup'!$K$7&amp;'Funnel setup'!$K$4,'Funnel Lookup'!I293&gt;29,'Funnel Lookup'!I293&lt;&gt;"-"),'Funnel Lookup'!Q293,#N/A))</f>
        <v>#N/A</v>
      </c>
    </row>
    <row r="294" spans="1:22" x14ac:dyDescent="0.2">
      <c r="A294">
        <v>292</v>
      </c>
      <c r="B294" t="e">
        <f t="shared" ca="1" si="68"/>
        <v>#N/A</v>
      </c>
      <c r="C294" t="e">
        <f t="shared" ca="1" si="68"/>
        <v>#N/A</v>
      </c>
      <c r="D294" t="e">
        <f t="shared" ca="1" si="68"/>
        <v>#N/A</v>
      </c>
      <c r="E294" t="e">
        <f t="shared" ca="1" si="68"/>
        <v>#N/A</v>
      </c>
      <c r="F294" t="e">
        <f t="shared" ca="1" si="68"/>
        <v>#N/A</v>
      </c>
      <c r="G294" t="e">
        <f t="shared" ca="1" si="68"/>
        <v>#N/A</v>
      </c>
      <c r="H294" t="e">
        <f t="shared" ca="1" si="68"/>
        <v>#N/A</v>
      </c>
      <c r="I294" t="e">
        <f t="shared" ca="1" si="68"/>
        <v>#N/A</v>
      </c>
      <c r="J294" t="e">
        <f t="shared" ca="1" si="68"/>
        <v>#N/A</v>
      </c>
      <c r="K294" t="e">
        <f t="shared" ca="1" si="68"/>
        <v>#N/A</v>
      </c>
      <c r="L294" t="e">
        <f t="shared" ca="1" si="69"/>
        <v>#N/A</v>
      </c>
      <c r="M294" t="e">
        <f t="shared" ca="1" si="69"/>
        <v>#N/A</v>
      </c>
      <c r="N294" t="e">
        <f t="shared" ca="1" si="69"/>
        <v>#N/A</v>
      </c>
      <c r="O294" t="e">
        <f t="shared" ca="1" si="69"/>
        <v>#N/A</v>
      </c>
      <c r="P294" t="e">
        <f t="shared" ca="1" si="69"/>
        <v>#N/A</v>
      </c>
      <c r="Q294" t="e">
        <f t="shared" ca="1" si="69"/>
        <v>#N/A</v>
      </c>
      <c r="R294" t="e">
        <f t="shared" ca="1" si="69"/>
        <v>#N/A</v>
      </c>
      <c r="S294" t="e">
        <f t="shared" ca="1" si="60"/>
        <v>#N/A</v>
      </c>
      <c r="T294" t="e">
        <f t="shared" ca="1" si="61"/>
        <v>#N/A</v>
      </c>
      <c r="U294" t="e">
        <f ca="1">IF(AND($C294='Funnel setup'!$K$3&amp;'Funnel setup'!$K$6&amp;'Funnel setup'!$K$7&amp;'Funnel setup'!$K$4,'Funnel Lookup'!I294="*",'Funnel Lookup'!I294="*"),#N/A,IF(AND($C294='Funnel setup'!$K$3&amp;'Funnel setup'!$K$6&amp;'Funnel setup'!$K$7&amp;'Funnel setup'!$K$4,'Funnel Lookup'!I294&gt;29,'Funnel Lookup'!I294&lt;&gt;"-"),'Funnel Lookup'!I294,#N/A))</f>
        <v>#N/A</v>
      </c>
      <c r="V294" t="e">
        <f ca="1">IF(AND($C294='Funnel setup'!$K$3&amp;'Funnel setup'!$K$6&amp;'Funnel setup'!$K$7&amp;'Funnel setup'!$K$4,'Funnel Lookup'!I294="*",'Funnel Lookup'!I294="*"),#N/A,IF(AND($C294='Funnel setup'!$K$3&amp;'Funnel setup'!$K$6&amp;'Funnel setup'!$K$7&amp;'Funnel setup'!$K$4,'Funnel Lookup'!I294&gt;29,'Funnel Lookup'!I294&lt;&gt;"-"),'Funnel Lookup'!Q294,#N/A))</f>
        <v>#N/A</v>
      </c>
    </row>
    <row r="295" spans="1:22" x14ac:dyDescent="0.2">
      <c r="A295">
        <v>293</v>
      </c>
      <c r="B295" t="e">
        <f t="shared" ca="1" si="68"/>
        <v>#N/A</v>
      </c>
      <c r="C295" t="e">
        <f t="shared" ca="1" si="68"/>
        <v>#N/A</v>
      </c>
      <c r="D295" t="e">
        <f t="shared" ca="1" si="68"/>
        <v>#N/A</v>
      </c>
      <c r="E295" t="e">
        <f t="shared" ca="1" si="68"/>
        <v>#N/A</v>
      </c>
      <c r="F295" t="e">
        <f t="shared" ca="1" si="68"/>
        <v>#N/A</v>
      </c>
      <c r="G295" t="e">
        <f t="shared" ca="1" si="68"/>
        <v>#N/A</v>
      </c>
      <c r="H295" t="e">
        <f t="shared" ca="1" si="68"/>
        <v>#N/A</v>
      </c>
      <c r="I295" t="e">
        <f t="shared" ca="1" si="68"/>
        <v>#N/A</v>
      </c>
      <c r="J295" t="e">
        <f t="shared" ca="1" si="68"/>
        <v>#N/A</v>
      </c>
      <c r="K295" t="e">
        <f t="shared" ca="1" si="68"/>
        <v>#N/A</v>
      </c>
      <c r="L295" t="e">
        <f t="shared" ca="1" si="69"/>
        <v>#N/A</v>
      </c>
      <c r="M295" t="e">
        <f t="shared" ca="1" si="69"/>
        <v>#N/A</v>
      </c>
      <c r="N295" t="e">
        <f t="shared" ca="1" si="69"/>
        <v>#N/A</v>
      </c>
      <c r="O295" t="e">
        <f t="shared" ca="1" si="69"/>
        <v>#N/A</v>
      </c>
      <c r="P295" t="e">
        <f t="shared" ca="1" si="69"/>
        <v>#N/A</v>
      </c>
      <c r="Q295" t="e">
        <f t="shared" ca="1" si="69"/>
        <v>#N/A</v>
      </c>
      <c r="R295" t="e">
        <f t="shared" ca="1" si="69"/>
        <v>#N/A</v>
      </c>
      <c r="S295" t="e">
        <f t="shared" ca="1" si="60"/>
        <v>#N/A</v>
      </c>
      <c r="T295" t="e">
        <f t="shared" ca="1" si="61"/>
        <v>#N/A</v>
      </c>
      <c r="U295" t="e">
        <f ca="1">IF(AND($C295='Funnel setup'!$K$3&amp;'Funnel setup'!$K$6&amp;'Funnel setup'!$K$7&amp;'Funnel setup'!$K$4,'Funnel Lookup'!I295="*",'Funnel Lookup'!I295="*"),#N/A,IF(AND($C295='Funnel setup'!$K$3&amp;'Funnel setup'!$K$6&amp;'Funnel setup'!$K$7&amp;'Funnel setup'!$K$4,'Funnel Lookup'!I295&gt;29,'Funnel Lookup'!I295&lt;&gt;"-"),'Funnel Lookup'!I295,#N/A))</f>
        <v>#N/A</v>
      </c>
      <c r="V295" t="e">
        <f ca="1">IF(AND($C295='Funnel setup'!$K$3&amp;'Funnel setup'!$K$6&amp;'Funnel setup'!$K$7&amp;'Funnel setup'!$K$4,'Funnel Lookup'!I295="*",'Funnel Lookup'!I295="*"),#N/A,IF(AND($C295='Funnel setup'!$K$3&amp;'Funnel setup'!$K$6&amp;'Funnel setup'!$K$7&amp;'Funnel setup'!$K$4,'Funnel Lookup'!I295&gt;29,'Funnel Lookup'!I295&lt;&gt;"-"),'Funnel Lookup'!Q295,#N/A))</f>
        <v>#N/A</v>
      </c>
    </row>
    <row r="296" spans="1:22" x14ac:dyDescent="0.2">
      <c r="A296">
        <v>294</v>
      </c>
      <c r="B296" t="e">
        <f t="shared" ca="1" si="68"/>
        <v>#N/A</v>
      </c>
      <c r="C296" t="e">
        <f t="shared" ca="1" si="68"/>
        <v>#N/A</v>
      </c>
      <c r="D296" t="e">
        <f t="shared" ca="1" si="68"/>
        <v>#N/A</v>
      </c>
      <c r="E296" t="e">
        <f t="shared" ca="1" si="68"/>
        <v>#N/A</v>
      </c>
      <c r="F296" t="e">
        <f t="shared" ca="1" si="68"/>
        <v>#N/A</v>
      </c>
      <c r="G296" t="e">
        <f t="shared" ca="1" si="68"/>
        <v>#N/A</v>
      </c>
      <c r="H296" t="e">
        <f t="shared" ca="1" si="68"/>
        <v>#N/A</v>
      </c>
      <c r="I296" t="e">
        <f t="shared" ca="1" si="68"/>
        <v>#N/A</v>
      </c>
      <c r="J296" t="e">
        <f t="shared" ca="1" si="68"/>
        <v>#N/A</v>
      </c>
      <c r="K296" t="e">
        <f t="shared" ca="1" si="68"/>
        <v>#N/A</v>
      </c>
      <c r="L296" t="e">
        <f t="shared" ca="1" si="69"/>
        <v>#N/A</v>
      </c>
      <c r="M296" t="e">
        <f t="shared" ca="1" si="69"/>
        <v>#N/A</v>
      </c>
      <c r="N296" t="e">
        <f t="shared" ca="1" si="69"/>
        <v>#N/A</v>
      </c>
      <c r="O296" t="e">
        <f t="shared" ca="1" si="69"/>
        <v>#N/A</v>
      </c>
      <c r="P296" t="e">
        <f t="shared" ca="1" si="69"/>
        <v>#N/A</v>
      </c>
      <c r="Q296" t="e">
        <f t="shared" ca="1" si="69"/>
        <v>#N/A</v>
      </c>
      <c r="R296" t="e">
        <f t="shared" ca="1" si="69"/>
        <v>#N/A</v>
      </c>
      <c r="S296" t="e">
        <f t="shared" ca="1" si="60"/>
        <v>#N/A</v>
      </c>
      <c r="T296" t="e">
        <f t="shared" ca="1" si="61"/>
        <v>#N/A</v>
      </c>
      <c r="U296" t="e">
        <f ca="1">IF(AND($C296='Funnel setup'!$K$3&amp;'Funnel setup'!$K$6&amp;'Funnel setup'!$K$7&amp;'Funnel setup'!$K$4,'Funnel Lookup'!I296="*",'Funnel Lookup'!I296="*"),#N/A,IF(AND($C296='Funnel setup'!$K$3&amp;'Funnel setup'!$K$6&amp;'Funnel setup'!$K$7&amp;'Funnel setup'!$K$4,'Funnel Lookup'!I296&gt;29,'Funnel Lookup'!I296&lt;&gt;"-"),'Funnel Lookup'!I296,#N/A))</f>
        <v>#N/A</v>
      </c>
      <c r="V296" t="e">
        <f ca="1">IF(AND($C296='Funnel setup'!$K$3&amp;'Funnel setup'!$K$6&amp;'Funnel setup'!$K$7&amp;'Funnel setup'!$K$4,'Funnel Lookup'!I296="*",'Funnel Lookup'!I296="*"),#N/A,IF(AND($C296='Funnel setup'!$K$3&amp;'Funnel setup'!$K$6&amp;'Funnel setup'!$K$7&amp;'Funnel setup'!$K$4,'Funnel Lookup'!I296&gt;29,'Funnel Lookup'!I296&lt;&gt;"-"),'Funnel Lookup'!Q296,#N/A))</f>
        <v>#N/A</v>
      </c>
    </row>
    <row r="297" spans="1:22" x14ac:dyDescent="0.2">
      <c r="A297">
        <v>295</v>
      </c>
      <c r="B297" t="e">
        <f t="shared" ca="1" si="68"/>
        <v>#N/A</v>
      </c>
      <c r="C297" t="e">
        <f t="shared" ca="1" si="68"/>
        <v>#N/A</v>
      </c>
      <c r="D297" t="e">
        <f t="shared" ca="1" si="68"/>
        <v>#N/A</v>
      </c>
      <c r="E297" t="e">
        <f t="shared" ca="1" si="68"/>
        <v>#N/A</v>
      </c>
      <c r="F297" t="e">
        <f t="shared" ca="1" si="68"/>
        <v>#N/A</v>
      </c>
      <c r="G297" t="e">
        <f t="shared" ca="1" si="68"/>
        <v>#N/A</v>
      </c>
      <c r="H297" t="e">
        <f t="shared" ca="1" si="68"/>
        <v>#N/A</v>
      </c>
      <c r="I297" t="e">
        <f t="shared" ca="1" si="68"/>
        <v>#N/A</v>
      </c>
      <c r="J297" t="e">
        <f t="shared" ca="1" si="68"/>
        <v>#N/A</v>
      </c>
      <c r="K297" t="e">
        <f t="shared" ca="1" si="68"/>
        <v>#N/A</v>
      </c>
      <c r="L297" t="e">
        <f t="shared" ca="1" si="69"/>
        <v>#N/A</v>
      </c>
      <c r="M297" t="e">
        <f t="shared" ca="1" si="69"/>
        <v>#N/A</v>
      </c>
      <c r="N297" t="e">
        <f t="shared" ca="1" si="69"/>
        <v>#N/A</v>
      </c>
      <c r="O297" t="e">
        <f t="shared" ca="1" si="69"/>
        <v>#N/A</v>
      </c>
      <c r="P297" t="e">
        <f t="shared" ca="1" si="69"/>
        <v>#N/A</v>
      </c>
      <c r="Q297" t="e">
        <f t="shared" ca="1" si="69"/>
        <v>#N/A</v>
      </c>
      <c r="R297" t="e">
        <f t="shared" ca="1" si="69"/>
        <v>#N/A</v>
      </c>
      <c r="S297" t="e">
        <f t="shared" ca="1" si="60"/>
        <v>#N/A</v>
      </c>
      <c r="T297" t="e">
        <f t="shared" ca="1" si="61"/>
        <v>#N/A</v>
      </c>
      <c r="U297" t="e">
        <f ca="1">IF(AND($C297='Funnel setup'!$K$3&amp;'Funnel setup'!$K$6&amp;'Funnel setup'!$K$7&amp;'Funnel setup'!$K$4,'Funnel Lookup'!I297="*",'Funnel Lookup'!I297="*"),#N/A,IF(AND($C297='Funnel setup'!$K$3&amp;'Funnel setup'!$K$6&amp;'Funnel setup'!$K$7&amp;'Funnel setup'!$K$4,'Funnel Lookup'!I297&gt;29,'Funnel Lookup'!I297&lt;&gt;"-"),'Funnel Lookup'!I297,#N/A))</f>
        <v>#N/A</v>
      </c>
      <c r="V297" t="e">
        <f ca="1">IF(AND($C297='Funnel setup'!$K$3&amp;'Funnel setup'!$K$6&amp;'Funnel setup'!$K$7&amp;'Funnel setup'!$K$4,'Funnel Lookup'!I297="*",'Funnel Lookup'!I297="*"),#N/A,IF(AND($C297='Funnel setup'!$K$3&amp;'Funnel setup'!$K$6&amp;'Funnel setup'!$K$7&amp;'Funnel setup'!$K$4,'Funnel Lookup'!I297&gt;29,'Funnel Lookup'!I297&lt;&gt;"-"),'Funnel Lookup'!Q297,#N/A))</f>
        <v>#N/A</v>
      </c>
    </row>
    <row r="298" spans="1:22" x14ac:dyDescent="0.2">
      <c r="A298">
        <v>296</v>
      </c>
      <c r="B298" t="e">
        <f t="shared" ca="1" si="68"/>
        <v>#N/A</v>
      </c>
      <c r="C298" t="e">
        <f t="shared" ca="1" si="68"/>
        <v>#N/A</v>
      </c>
      <c r="D298" t="e">
        <f t="shared" ca="1" si="68"/>
        <v>#N/A</v>
      </c>
      <c r="E298" t="e">
        <f t="shared" ca="1" si="68"/>
        <v>#N/A</v>
      </c>
      <c r="F298" t="e">
        <f t="shared" ca="1" si="68"/>
        <v>#N/A</v>
      </c>
      <c r="G298" t="e">
        <f t="shared" ca="1" si="68"/>
        <v>#N/A</v>
      </c>
      <c r="H298" t="e">
        <f t="shared" ca="1" si="68"/>
        <v>#N/A</v>
      </c>
      <c r="I298" t="e">
        <f t="shared" ca="1" si="68"/>
        <v>#N/A</v>
      </c>
      <c r="J298" t="e">
        <f t="shared" ca="1" si="68"/>
        <v>#N/A</v>
      </c>
      <c r="K298" t="e">
        <f t="shared" ca="1" si="68"/>
        <v>#N/A</v>
      </c>
      <c r="L298" t="e">
        <f t="shared" ca="1" si="69"/>
        <v>#N/A</v>
      </c>
      <c r="M298" t="e">
        <f t="shared" ca="1" si="69"/>
        <v>#N/A</v>
      </c>
      <c r="N298" t="e">
        <f t="shared" ca="1" si="69"/>
        <v>#N/A</v>
      </c>
      <c r="O298" t="e">
        <f t="shared" ca="1" si="69"/>
        <v>#N/A</v>
      </c>
      <c r="P298" t="e">
        <f t="shared" ca="1" si="69"/>
        <v>#N/A</v>
      </c>
      <c r="Q298" t="e">
        <f t="shared" ca="1" si="69"/>
        <v>#N/A</v>
      </c>
      <c r="R298" t="e">
        <f t="shared" ca="1" si="69"/>
        <v>#N/A</v>
      </c>
      <c r="S298" t="e">
        <f t="shared" ca="1" si="60"/>
        <v>#N/A</v>
      </c>
      <c r="T298" t="e">
        <f t="shared" ca="1" si="61"/>
        <v>#N/A</v>
      </c>
      <c r="U298" t="e">
        <f ca="1">IF(AND($C298='Funnel setup'!$K$3&amp;'Funnel setup'!$K$6&amp;'Funnel setup'!$K$7&amp;'Funnel setup'!$K$4,'Funnel Lookup'!I298="*",'Funnel Lookup'!I298="*"),#N/A,IF(AND($C298='Funnel setup'!$K$3&amp;'Funnel setup'!$K$6&amp;'Funnel setup'!$K$7&amp;'Funnel setup'!$K$4,'Funnel Lookup'!I298&gt;29,'Funnel Lookup'!I298&lt;&gt;"-"),'Funnel Lookup'!I298,#N/A))</f>
        <v>#N/A</v>
      </c>
      <c r="V298" t="e">
        <f ca="1">IF(AND($C298='Funnel setup'!$K$3&amp;'Funnel setup'!$K$6&amp;'Funnel setup'!$K$7&amp;'Funnel setup'!$K$4,'Funnel Lookup'!I298="*",'Funnel Lookup'!I298="*"),#N/A,IF(AND($C298='Funnel setup'!$K$3&amp;'Funnel setup'!$K$6&amp;'Funnel setup'!$K$7&amp;'Funnel setup'!$K$4,'Funnel Lookup'!I298&gt;29,'Funnel Lookup'!I298&lt;&gt;"-"),'Funnel Lookup'!Q298,#N/A))</f>
        <v>#N/A</v>
      </c>
    </row>
    <row r="299" spans="1:22" x14ac:dyDescent="0.2">
      <c r="A299">
        <v>297</v>
      </c>
      <c r="B299" t="e">
        <f t="shared" ca="1" si="68"/>
        <v>#N/A</v>
      </c>
      <c r="C299" t="e">
        <f t="shared" ca="1" si="68"/>
        <v>#N/A</v>
      </c>
      <c r="D299" t="e">
        <f t="shared" ca="1" si="68"/>
        <v>#N/A</v>
      </c>
      <c r="E299" t="e">
        <f t="shared" ca="1" si="68"/>
        <v>#N/A</v>
      </c>
      <c r="F299" t="e">
        <f t="shared" ca="1" si="68"/>
        <v>#N/A</v>
      </c>
      <c r="G299" t="e">
        <f t="shared" ca="1" si="68"/>
        <v>#N/A</v>
      </c>
      <c r="H299" t="e">
        <f t="shared" ca="1" si="68"/>
        <v>#N/A</v>
      </c>
      <c r="I299" t="e">
        <f t="shared" ca="1" si="68"/>
        <v>#N/A</v>
      </c>
      <c r="J299" t="e">
        <f t="shared" ca="1" si="68"/>
        <v>#N/A</v>
      </c>
      <c r="K299" t="e">
        <f t="shared" ca="1" si="68"/>
        <v>#N/A</v>
      </c>
      <c r="L299" t="e">
        <f t="shared" ca="1" si="69"/>
        <v>#N/A</v>
      </c>
      <c r="M299" t="e">
        <f t="shared" ca="1" si="69"/>
        <v>#N/A</v>
      </c>
      <c r="N299" t="e">
        <f t="shared" ca="1" si="69"/>
        <v>#N/A</v>
      </c>
      <c r="O299" t="e">
        <f t="shared" ca="1" si="69"/>
        <v>#N/A</v>
      </c>
      <c r="P299" t="e">
        <f t="shared" ca="1" si="69"/>
        <v>#N/A</v>
      </c>
      <c r="Q299" t="e">
        <f t="shared" ca="1" si="69"/>
        <v>#N/A</v>
      </c>
      <c r="R299" t="e">
        <f t="shared" ca="1" si="69"/>
        <v>#N/A</v>
      </c>
      <c r="S299" t="e">
        <f t="shared" ca="1" si="60"/>
        <v>#N/A</v>
      </c>
      <c r="T299" t="e">
        <f t="shared" ca="1" si="61"/>
        <v>#N/A</v>
      </c>
      <c r="U299" t="e">
        <f ca="1">IF(AND($C299='Funnel setup'!$K$3&amp;'Funnel setup'!$K$6&amp;'Funnel setup'!$K$7&amp;'Funnel setup'!$K$4,'Funnel Lookup'!I299="*",'Funnel Lookup'!I299="*"),#N/A,IF(AND($C299='Funnel setup'!$K$3&amp;'Funnel setup'!$K$6&amp;'Funnel setup'!$K$7&amp;'Funnel setup'!$K$4,'Funnel Lookup'!I299&gt;29,'Funnel Lookup'!I299&lt;&gt;"-"),'Funnel Lookup'!I299,#N/A))</f>
        <v>#N/A</v>
      </c>
      <c r="V299" t="e">
        <f ca="1">IF(AND($C299='Funnel setup'!$K$3&amp;'Funnel setup'!$K$6&amp;'Funnel setup'!$K$7&amp;'Funnel setup'!$K$4,'Funnel Lookup'!I299="*",'Funnel Lookup'!I299="*"),#N/A,IF(AND($C299='Funnel setup'!$K$3&amp;'Funnel setup'!$K$6&amp;'Funnel setup'!$K$7&amp;'Funnel setup'!$K$4,'Funnel Lookup'!I299&gt;29,'Funnel Lookup'!I299&lt;&gt;"-"),'Funnel Lookup'!Q299,#N/A))</f>
        <v>#N/A</v>
      </c>
    </row>
    <row r="300" spans="1:22" x14ac:dyDescent="0.2">
      <c r="A300">
        <v>298</v>
      </c>
      <c r="B300" t="e">
        <f t="shared" ca="1" si="68"/>
        <v>#N/A</v>
      </c>
      <c r="C300" t="e">
        <f t="shared" ca="1" si="68"/>
        <v>#N/A</v>
      </c>
      <c r="D300" t="e">
        <f t="shared" ca="1" si="68"/>
        <v>#N/A</v>
      </c>
      <c r="E300" t="e">
        <f t="shared" ca="1" si="68"/>
        <v>#N/A</v>
      </c>
      <c r="F300" t="e">
        <f t="shared" ca="1" si="68"/>
        <v>#N/A</v>
      </c>
      <c r="G300" t="e">
        <f t="shared" ca="1" si="68"/>
        <v>#N/A</v>
      </c>
      <c r="H300" t="e">
        <f t="shared" ca="1" si="68"/>
        <v>#N/A</v>
      </c>
      <c r="I300" t="e">
        <f t="shared" ca="1" si="68"/>
        <v>#N/A</v>
      </c>
      <c r="J300" t="e">
        <f t="shared" ca="1" si="68"/>
        <v>#N/A</v>
      </c>
      <c r="K300" t="e">
        <f t="shared" ca="1" si="68"/>
        <v>#N/A</v>
      </c>
      <c r="L300" t="e">
        <f t="shared" ca="1" si="69"/>
        <v>#N/A</v>
      </c>
      <c r="M300" t="e">
        <f t="shared" ca="1" si="69"/>
        <v>#N/A</v>
      </c>
      <c r="N300" t="e">
        <f t="shared" ca="1" si="69"/>
        <v>#N/A</v>
      </c>
      <c r="O300" t="e">
        <f t="shared" ca="1" si="69"/>
        <v>#N/A</v>
      </c>
      <c r="P300" t="e">
        <f t="shared" ca="1" si="69"/>
        <v>#N/A</v>
      </c>
      <c r="Q300" t="e">
        <f t="shared" ca="1" si="69"/>
        <v>#N/A</v>
      </c>
      <c r="R300" t="e">
        <f t="shared" ca="1" si="69"/>
        <v>#N/A</v>
      </c>
      <c r="S300" t="e">
        <f t="shared" ca="1" si="60"/>
        <v>#N/A</v>
      </c>
      <c r="T300" t="e">
        <f t="shared" ca="1" si="61"/>
        <v>#N/A</v>
      </c>
      <c r="U300" t="e">
        <f ca="1">IF(AND($C300='Funnel setup'!$K$3&amp;'Funnel setup'!$K$6&amp;'Funnel setup'!$K$7&amp;'Funnel setup'!$K$4,'Funnel Lookup'!I300="*",'Funnel Lookup'!I300="*"),#N/A,IF(AND($C300='Funnel setup'!$K$3&amp;'Funnel setup'!$K$6&amp;'Funnel setup'!$K$7&amp;'Funnel setup'!$K$4,'Funnel Lookup'!I300&gt;29,'Funnel Lookup'!I300&lt;&gt;"-"),'Funnel Lookup'!I300,#N/A))</f>
        <v>#N/A</v>
      </c>
      <c r="V300" t="e">
        <f ca="1">IF(AND($C300='Funnel setup'!$K$3&amp;'Funnel setup'!$K$6&amp;'Funnel setup'!$K$7&amp;'Funnel setup'!$K$4,'Funnel Lookup'!I300="*",'Funnel Lookup'!I300="*"),#N/A,IF(AND($C300='Funnel setup'!$K$3&amp;'Funnel setup'!$K$6&amp;'Funnel setup'!$K$7&amp;'Funnel setup'!$K$4,'Funnel Lookup'!I300&gt;29,'Funnel Lookup'!I300&lt;&gt;"-"),'Funnel Lookup'!Q300,#N/A))</f>
        <v>#N/A</v>
      </c>
    </row>
    <row r="301" spans="1:22" x14ac:dyDescent="0.2">
      <c r="A301">
        <v>299</v>
      </c>
      <c r="B301" t="e">
        <f t="shared" ca="1" si="68"/>
        <v>#N/A</v>
      </c>
      <c r="C301" t="e">
        <f t="shared" ca="1" si="68"/>
        <v>#N/A</v>
      </c>
      <c r="D301" t="e">
        <f t="shared" ca="1" si="68"/>
        <v>#N/A</v>
      </c>
      <c r="E301" t="e">
        <f t="shared" ca="1" si="68"/>
        <v>#N/A</v>
      </c>
      <c r="F301" t="e">
        <f t="shared" ca="1" si="68"/>
        <v>#N/A</v>
      </c>
      <c r="G301" t="e">
        <f t="shared" ca="1" si="68"/>
        <v>#N/A</v>
      </c>
      <c r="H301" t="e">
        <f t="shared" ca="1" si="68"/>
        <v>#N/A</v>
      </c>
      <c r="I301" t="e">
        <f t="shared" ca="1" si="68"/>
        <v>#N/A</v>
      </c>
      <c r="J301" t="e">
        <f t="shared" ca="1" si="68"/>
        <v>#N/A</v>
      </c>
      <c r="K301" t="e">
        <f t="shared" ca="1" si="68"/>
        <v>#N/A</v>
      </c>
      <c r="L301" t="e">
        <f t="shared" ca="1" si="69"/>
        <v>#N/A</v>
      </c>
      <c r="M301" t="e">
        <f t="shared" ca="1" si="69"/>
        <v>#N/A</v>
      </c>
      <c r="N301" t="e">
        <f t="shared" ca="1" si="69"/>
        <v>#N/A</v>
      </c>
      <c r="O301" t="e">
        <f t="shared" ca="1" si="69"/>
        <v>#N/A</v>
      </c>
      <c r="P301" t="e">
        <f t="shared" ca="1" si="69"/>
        <v>#N/A</v>
      </c>
      <c r="Q301" t="e">
        <f t="shared" ca="1" si="69"/>
        <v>#N/A</v>
      </c>
      <c r="R301" t="e">
        <f t="shared" ca="1" si="69"/>
        <v>#N/A</v>
      </c>
      <c r="S301" t="e">
        <f t="shared" ca="1" si="60"/>
        <v>#N/A</v>
      </c>
      <c r="T301" t="e">
        <f t="shared" ca="1" si="61"/>
        <v>#N/A</v>
      </c>
      <c r="U301" t="e">
        <f ca="1">IF(AND($C301='Funnel setup'!$K$3&amp;'Funnel setup'!$K$6&amp;'Funnel setup'!$K$7&amp;'Funnel setup'!$K$4,'Funnel Lookup'!I301="*",'Funnel Lookup'!I301="*"),#N/A,IF(AND($C301='Funnel setup'!$K$3&amp;'Funnel setup'!$K$6&amp;'Funnel setup'!$K$7&amp;'Funnel setup'!$K$4,'Funnel Lookup'!I301&gt;29,'Funnel Lookup'!I301&lt;&gt;"-"),'Funnel Lookup'!I301,#N/A))</f>
        <v>#N/A</v>
      </c>
      <c r="V301" t="e">
        <f ca="1">IF(AND($C301='Funnel setup'!$K$3&amp;'Funnel setup'!$K$6&amp;'Funnel setup'!$K$7&amp;'Funnel setup'!$K$4,'Funnel Lookup'!I301="*",'Funnel Lookup'!I301="*"),#N/A,IF(AND($C301='Funnel setup'!$K$3&amp;'Funnel setup'!$K$6&amp;'Funnel setup'!$K$7&amp;'Funnel setup'!$K$4,'Funnel Lookup'!I301&gt;29,'Funnel Lookup'!I301&lt;&gt;"-"),'Funnel Lookup'!Q301,#N/A))</f>
        <v>#N/A</v>
      </c>
    </row>
    <row r="302" spans="1:22" x14ac:dyDescent="0.2">
      <c r="A302">
        <v>300</v>
      </c>
      <c r="B302" t="e">
        <f t="shared" ca="1" si="68"/>
        <v>#N/A</v>
      </c>
      <c r="C302" t="e">
        <f t="shared" ca="1" si="68"/>
        <v>#N/A</v>
      </c>
      <c r="D302" t="e">
        <f t="shared" ca="1" si="68"/>
        <v>#N/A</v>
      </c>
      <c r="E302" t="e">
        <f t="shared" ca="1" si="68"/>
        <v>#N/A</v>
      </c>
      <c r="F302" t="e">
        <f t="shared" ca="1" si="68"/>
        <v>#N/A</v>
      </c>
      <c r="G302" t="e">
        <f t="shared" ca="1" si="68"/>
        <v>#N/A</v>
      </c>
      <c r="H302" t="e">
        <f t="shared" ca="1" si="68"/>
        <v>#N/A</v>
      </c>
      <c r="I302" t="e">
        <f t="shared" ca="1" si="68"/>
        <v>#N/A</v>
      </c>
      <c r="J302" t="e">
        <f t="shared" ca="1" si="68"/>
        <v>#N/A</v>
      </c>
      <c r="K302" t="e">
        <f t="shared" ca="1" si="68"/>
        <v>#N/A</v>
      </c>
      <c r="L302" t="e">
        <f t="shared" ca="1" si="69"/>
        <v>#N/A</v>
      </c>
      <c r="M302" t="e">
        <f t="shared" ca="1" si="69"/>
        <v>#N/A</v>
      </c>
      <c r="N302" t="e">
        <f t="shared" ca="1" si="69"/>
        <v>#N/A</v>
      </c>
      <c r="O302" t="e">
        <f t="shared" ca="1" si="69"/>
        <v>#N/A</v>
      </c>
      <c r="P302" t="e">
        <f t="shared" ca="1" si="69"/>
        <v>#N/A</v>
      </c>
      <c r="Q302" t="e">
        <f t="shared" ca="1" si="69"/>
        <v>#N/A</v>
      </c>
      <c r="R302" t="e">
        <f t="shared" ca="1" si="69"/>
        <v>#N/A</v>
      </c>
      <c r="S302" t="e">
        <f t="shared" ca="1" si="60"/>
        <v>#N/A</v>
      </c>
      <c r="T302" t="e">
        <f t="shared" ca="1" si="61"/>
        <v>#N/A</v>
      </c>
      <c r="U302" t="e">
        <f ca="1">IF(AND($C302='Funnel setup'!$K$3&amp;'Funnel setup'!$K$6&amp;'Funnel setup'!$K$7&amp;'Funnel setup'!$K$4,'Funnel Lookup'!I302="*",'Funnel Lookup'!I302="*"),#N/A,IF(AND($C302='Funnel setup'!$K$3&amp;'Funnel setup'!$K$6&amp;'Funnel setup'!$K$7&amp;'Funnel setup'!$K$4,'Funnel Lookup'!I302&gt;29,'Funnel Lookup'!I302&lt;&gt;"-"),'Funnel Lookup'!I302,#N/A))</f>
        <v>#N/A</v>
      </c>
      <c r="V302" t="e">
        <f ca="1">IF(AND($C302='Funnel setup'!$K$3&amp;'Funnel setup'!$K$6&amp;'Funnel setup'!$K$7&amp;'Funnel setup'!$K$4,'Funnel Lookup'!I302="*",'Funnel Lookup'!I302="*"),#N/A,IF(AND($C302='Funnel setup'!$K$3&amp;'Funnel setup'!$K$6&amp;'Funnel setup'!$K$7&amp;'Funnel setup'!$K$4,'Funnel Lookup'!I302&gt;29,'Funnel Lookup'!I302&lt;&gt;"-"),'Funnel Lookup'!Q302,#N/A))</f>
        <v>#N/A</v>
      </c>
    </row>
    <row r="303" spans="1:22" x14ac:dyDescent="0.2">
      <c r="A303">
        <v>301</v>
      </c>
      <c r="B303" t="e">
        <f t="shared" ref="B303:K312" ca="1" si="70">VLOOKUP($A303,Funnel_Data,B$1,FALSE)</f>
        <v>#N/A</v>
      </c>
      <c r="C303" t="e">
        <f t="shared" ca="1" si="70"/>
        <v>#N/A</v>
      </c>
      <c r="D303" t="e">
        <f t="shared" ca="1" si="70"/>
        <v>#N/A</v>
      </c>
      <c r="E303" t="e">
        <f t="shared" ca="1" si="70"/>
        <v>#N/A</v>
      </c>
      <c r="F303" t="e">
        <f t="shared" ca="1" si="70"/>
        <v>#N/A</v>
      </c>
      <c r="G303" t="e">
        <f t="shared" ca="1" si="70"/>
        <v>#N/A</v>
      </c>
      <c r="H303" t="e">
        <f t="shared" ca="1" si="70"/>
        <v>#N/A</v>
      </c>
      <c r="I303" t="e">
        <f t="shared" ca="1" si="70"/>
        <v>#N/A</v>
      </c>
      <c r="J303" t="e">
        <f t="shared" ca="1" si="70"/>
        <v>#N/A</v>
      </c>
      <c r="K303" t="e">
        <f t="shared" ca="1" si="70"/>
        <v>#N/A</v>
      </c>
      <c r="L303" t="e">
        <f t="shared" ref="L303:R312" ca="1" si="71">VLOOKUP($A303,Funnel_Data,L$1,FALSE)</f>
        <v>#N/A</v>
      </c>
      <c r="M303" t="e">
        <f t="shared" ca="1" si="71"/>
        <v>#N/A</v>
      </c>
      <c r="N303" t="e">
        <f t="shared" ca="1" si="71"/>
        <v>#N/A</v>
      </c>
      <c r="O303" t="e">
        <f t="shared" ca="1" si="71"/>
        <v>#N/A</v>
      </c>
      <c r="P303" t="e">
        <f t="shared" ca="1" si="71"/>
        <v>#N/A</v>
      </c>
      <c r="Q303" t="e">
        <f t="shared" ca="1" si="71"/>
        <v>#N/A</v>
      </c>
      <c r="R303" t="e">
        <f t="shared" ca="1" si="71"/>
        <v>#N/A</v>
      </c>
      <c r="S303" t="e">
        <f t="shared" ca="1" si="60"/>
        <v>#N/A</v>
      </c>
      <c r="T303" t="e">
        <f t="shared" ca="1" si="61"/>
        <v>#N/A</v>
      </c>
      <c r="U303" t="e">
        <f ca="1">IF(AND($C303='Funnel setup'!$K$3&amp;'Funnel setup'!$K$6&amp;'Funnel setup'!$K$7&amp;'Funnel setup'!$K$4,'Funnel Lookup'!I303="*",'Funnel Lookup'!I303="*"),#N/A,IF(AND($C303='Funnel setup'!$K$3&amp;'Funnel setup'!$K$6&amp;'Funnel setup'!$K$7&amp;'Funnel setup'!$K$4,'Funnel Lookup'!I303&gt;29,'Funnel Lookup'!I303&lt;&gt;"-"),'Funnel Lookup'!I303,#N/A))</f>
        <v>#N/A</v>
      </c>
      <c r="V303" t="e">
        <f ca="1">IF(AND($C303='Funnel setup'!$K$3&amp;'Funnel setup'!$K$6&amp;'Funnel setup'!$K$7&amp;'Funnel setup'!$K$4,'Funnel Lookup'!I303="*",'Funnel Lookup'!I303="*"),#N/A,IF(AND($C303='Funnel setup'!$K$3&amp;'Funnel setup'!$K$6&amp;'Funnel setup'!$K$7&amp;'Funnel setup'!$K$4,'Funnel Lookup'!I303&gt;29,'Funnel Lookup'!I303&lt;&gt;"-"),'Funnel Lookup'!Q303,#N/A))</f>
        <v>#N/A</v>
      </c>
    </row>
    <row r="304" spans="1:22" x14ac:dyDescent="0.2">
      <c r="A304">
        <v>302</v>
      </c>
      <c r="B304" t="e">
        <f t="shared" ca="1" si="70"/>
        <v>#N/A</v>
      </c>
      <c r="C304" t="e">
        <f t="shared" ca="1" si="70"/>
        <v>#N/A</v>
      </c>
      <c r="D304" t="e">
        <f t="shared" ca="1" si="70"/>
        <v>#N/A</v>
      </c>
      <c r="E304" t="e">
        <f t="shared" ca="1" si="70"/>
        <v>#N/A</v>
      </c>
      <c r="F304" t="e">
        <f t="shared" ca="1" si="70"/>
        <v>#N/A</v>
      </c>
      <c r="G304" t="e">
        <f t="shared" ca="1" si="70"/>
        <v>#N/A</v>
      </c>
      <c r="H304" t="e">
        <f t="shared" ca="1" si="70"/>
        <v>#N/A</v>
      </c>
      <c r="I304" t="e">
        <f t="shared" ca="1" si="70"/>
        <v>#N/A</v>
      </c>
      <c r="J304" t="e">
        <f t="shared" ca="1" si="70"/>
        <v>#N/A</v>
      </c>
      <c r="K304" t="e">
        <f t="shared" ca="1" si="70"/>
        <v>#N/A</v>
      </c>
      <c r="L304" t="e">
        <f t="shared" ca="1" si="71"/>
        <v>#N/A</v>
      </c>
      <c r="M304" t="e">
        <f t="shared" ca="1" si="71"/>
        <v>#N/A</v>
      </c>
      <c r="N304" t="e">
        <f t="shared" ca="1" si="71"/>
        <v>#N/A</v>
      </c>
      <c r="O304" t="e">
        <f t="shared" ca="1" si="71"/>
        <v>#N/A</v>
      </c>
      <c r="P304" t="e">
        <f t="shared" ca="1" si="71"/>
        <v>#N/A</v>
      </c>
      <c r="Q304" t="e">
        <f t="shared" ca="1" si="71"/>
        <v>#N/A</v>
      </c>
      <c r="R304" t="e">
        <f t="shared" ca="1" si="71"/>
        <v>#N/A</v>
      </c>
      <c r="S304" t="e">
        <f t="shared" ca="1" si="60"/>
        <v>#N/A</v>
      </c>
      <c r="T304" t="e">
        <f t="shared" ca="1" si="61"/>
        <v>#N/A</v>
      </c>
      <c r="U304" t="e">
        <f ca="1">IF(AND($C304='Funnel setup'!$K$3&amp;'Funnel setup'!$K$6&amp;'Funnel setup'!$K$7&amp;'Funnel setup'!$K$4,'Funnel Lookup'!I304="*",'Funnel Lookup'!I304="*"),#N/A,IF(AND($C304='Funnel setup'!$K$3&amp;'Funnel setup'!$K$6&amp;'Funnel setup'!$K$7&amp;'Funnel setup'!$K$4,'Funnel Lookup'!I304&gt;29,'Funnel Lookup'!I304&lt;&gt;"-"),'Funnel Lookup'!I304,#N/A))</f>
        <v>#N/A</v>
      </c>
      <c r="V304" t="e">
        <f ca="1">IF(AND($C304='Funnel setup'!$K$3&amp;'Funnel setup'!$K$6&amp;'Funnel setup'!$K$7&amp;'Funnel setup'!$K$4,'Funnel Lookup'!I304="*",'Funnel Lookup'!I304="*"),#N/A,IF(AND($C304='Funnel setup'!$K$3&amp;'Funnel setup'!$K$6&amp;'Funnel setup'!$K$7&amp;'Funnel setup'!$K$4,'Funnel Lookup'!I304&gt;29,'Funnel Lookup'!I304&lt;&gt;"-"),'Funnel Lookup'!Q304,#N/A))</f>
        <v>#N/A</v>
      </c>
    </row>
    <row r="305" spans="1:22" x14ac:dyDescent="0.2">
      <c r="A305">
        <v>303</v>
      </c>
      <c r="B305" t="e">
        <f t="shared" ca="1" si="70"/>
        <v>#N/A</v>
      </c>
      <c r="C305" t="e">
        <f t="shared" ca="1" si="70"/>
        <v>#N/A</v>
      </c>
      <c r="D305" t="e">
        <f t="shared" ca="1" si="70"/>
        <v>#N/A</v>
      </c>
      <c r="E305" t="e">
        <f t="shared" ca="1" si="70"/>
        <v>#N/A</v>
      </c>
      <c r="F305" t="e">
        <f t="shared" ca="1" si="70"/>
        <v>#N/A</v>
      </c>
      <c r="G305" t="e">
        <f t="shared" ca="1" si="70"/>
        <v>#N/A</v>
      </c>
      <c r="H305" t="e">
        <f t="shared" ca="1" si="70"/>
        <v>#N/A</v>
      </c>
      <c r="I305" t="e">
        <f t="shared" ca="1" si="70"/>
        <v>#N/A</v>
      </c>
      <c r="J305" t="e">
        <f t="shared" ca="1" si="70"/>
        <v>#N/A</v>
      </c>
      <c r="K305" t="e">
        <f t="shared" ca="1" si="70"/>
        <v>#N/A</v>
      </c>
      <c r="L305" t="e">
        <f t="shared" ca="1" si="71"/>
        <v>#N/A</v>
      </c>
      <c r="M305" t="e">
        <f t="shared" ca="1" si="71"/>
        <v>#N/A</v>
      </c>
      <c r="N305" t="e">
        <f t="shared" ca="1" si="71"/>
        <v>#N/A</v>
      </c>
      <c r="O305" t="e">
        <f t="shared" ca="1" si="71"/>
        <v>#N/A</v>
      </c>
      <c r="P305" t="e">
        <f t="shared" ca="1" si="71"/>
        <v>#N/A</v>
      </c>
      <c r="Q305" t="e">
        <f t="shared" ca="1" si="71"/>
        <v>#N/A</v>
      </c>
      <c r="R305" t="e">
        <f t="shared" ca="1" si="71"/>
        <v>#N/A</v>
      </c>
      <c r="S305" t="e">
        <f t="shared" ca="1" si="60"/>
        <v>#N/A</v>
      </c>
      <c r="T305" t="e">
        <f t="shared" ca="1" si="61"/>
        <v>#N/A</v>
      </c>
      <c r="U305" t="e">
        <f ca="1">IF(AND($C305='Funnel setup'!$K$3&amp;'Funnel setup'!$K$6&amp;'Funnel setup'!$K$7&amp;'Funnel setup'!$K$4,'Funnel Lookup'!I305="*",'Funnel Lookup'!I305="*"),#N/A,IF(AND($C305='Funnel setup'!$K$3&amp;'Funnel setup'!$K$6&amp;'Funnel setup'!$K$7&amp;'Funnel setup'!$K$4,'Funnel Lookup'!I305&gt;29,'Funnel Lookup'!I305&lt;&gt;"-"),'Funnel Lookup'!I305,#N/A))</f>
        <v>#N/A</v>
      </c>
      <c r="V305" t="e">
        <f ca="1">IF(AND($C305='Funnel setup'!$K$3&amp;'Funnel setup'!$K$6&amp;'Funnel setup'!$K$7&amp;'Funnel setup'!$K$4,'Funnel Lookup'!I305="*",'Funnel Lookup'!I305="*"),#N/A,IF(AND($C305='Funnel setup'!$K$3&amp;'Funnel setup'!$K$6&amp;'Funnel setup'!$K$7&amp;'Funnel setup'!$K$4,'Funnel Lookup'!I305&gt;29,'Funnel Lookup'!I305&lt;&gt;"-"),'Funnel Lookup'!Q305,#N/A))</f>
        <v>#N/A</v>
      </c>
    </row>
    <row r="306" spans="1:22" x14ac:dyDescent="0.2">
      <c r="A306">
        <v>304</v>
      </c>
      <c r="B306" t="e">
        <f t="shared" ca="1" si="70"/>
        <v>#N/A</v>
      </c>
      <c r="C306" t="e">
        <f t="shared" ca="1" si="70"/>
        <v>#N/A</v>
      </c>
      <c r="D306" t="e">
        <f t="shared" ca="1" si="70"/>
        <v>#N/A</v>
      </c>
      <c r="E306" t="e">
        <f t="shared" ca="1" si="70"/>
        <v>#N/A</v>
      </c>
      <c r="F306" t="e">
        <f t="shared" ca="1" si="70"/>
        <v>#N/A</v>
      </c>
      <c r="G306" t="e">
        <f t="shared" ca="1" si="70"/>
        <v>#N/A</v>
      </c>
      <c r="H306" t="e">
        <f t="shared" ca="1" si="70"/>
        <v>#N/A</v>
      </c>
      <c r="I306" t="e">
        <f t="shared" ca="1" si="70"/>
        <v>#N/A</v>
      </c>
      <c r="J306" t="e">
        <f t="shared" ca="1" si="70"/>
        <v>#N/A</v>
      </c>
      <c r="K306" t="e">
        <f t="shared" ca="1" si="70"/>
        <v>#N/A</v>
      </c>
      <c r="L306" t="e">
        <f t="shared" ca="1" si="71"/>
        <v>#N/A</v>
      </c>
      <c r="M306" t="e">
        <f t="shared" ca="1" si="71"/>
        <v>#N/A</v>
      </c>
      <c r="N306" t="e">
        <f t="shared" ca="1" si="71"/>
        <v>#N/A</v>
      </c>
      <c r="O306" t="e">
        <f t="shared" ca="1" si="71"/>
        <v>#N/A</v>
      </c>
      <c r="P306" t="e">
        <f t="shared" ca="1" si="71"/>
        <v>#N/A</v>
      </c>
      <c r="Q306" t="e">
        <f t="shared" ca="1" si="71"/>
        <v>#N/A</v>
      </c>
      <c r="R306" t="e">
        <f t="shared" ca="1" si="71"/>
        <v>#N/A</v>
      </c>
      <c r="S306" t="e">
        <f t="shared" ca="1" si="60"/>
        <v>#N/A</v>
      </c>
      <c r="T306" t="e">
        <f t="shared" ca="1" si="61"/>
        <v>#N/A</v>
      </c>
      <c r="U306" t="e">
        <f ca="1">IF(AND($C306='Funnel setup'!$K$3&amp;'Funnel setup'!$K$6&amp;'Funnel setup'!$K$7&amp;'Funnel setup'!$K$4,'Funnel Lookup'!I306="*",'Funnel Lookup'!I306="*"),#N/A,IF(AND($C306='Funnel setup'!$K$3&amp;'Funnel setup'!$K$6&amp;'Funnel setup'!$K$7&amp;'Funnel setup'!$K$4,'Funnel Lookup'!I306&gt;29,'Funnel Lookup'!I306&lt;&gt;"-"),'Funnel Lookup'!I306,#N/A))</f>
        <v>#N/A</v>
      </c>
      <c r="V306" t="e">
        <f ca="1">IF(AND($C306='Funnel setup'!$K$3&amp;'Funnel setup'!$K$6&amp;'Funnel setup'!$K$7&amp;'Funnel setup'!$K$4,'Funnel Lookup'!I306="*",'Funnel Lookup'!I306="*"),#N/A,IF(AND($C306='Funnel setup'!$K$3&amp;'Funnel setup'!$K$6&amp;'Funnel setup'!$K$7&amp;'Funnel setup'!$K$4,'Funnel Lookup'!I306&gt;29,'Funnel Lookup'!I306&lt;&gt;"-"),'Funnel Lookup'!Q306,#N/A))</f>
        <v>#N/A</v>
      </c>
    </row>
    <row r="307" spans="1:22" x14ac:dyDescent="0.2">
      <c r="A307">
        <v>305</v>
      </c>
      <c r="B307" t="e">
        <f t="shared" ca="1" si="70"/>
        <v>#N/A</v>
      </c>
      <c r="C307" t="e">
        <f t="shared" ca="1" si="70"/>
        <v>#N/A</v>
      </c>
      <c r="D307" t="e">
        <f t="shared" ca="1" si="70"/>
        <v>#N/A</v>
      </c>
      <c r="E307" t="e">
        <f t="shared" ca="1" si="70"/>
        <v>#N/A</v>
      </c>
      <c r="F307" t="e">
        <f t="shared" ca="1" si="70"/>
        <v>#N/A</v>
      </c>
      <c r="G307" t="e">
        <f t="shared" ca="1" si="70"/>
        <v>#N/A</v>
      </c>
      <c r="H307" t="e">
        <f t="shared" ca="1" si="70"/>
        <v>#N/A</v>
      </c>
      <c r="I307" t="e">
        <f t="shared" ca="1" si="70"/>
        <v>#N/A</v>
      </c>
      <c r="J307" t="e">
        <f t="shared" ca="1" si="70"/>
        <v>#N/A</v>
      </c>
      <c r="K307" t="e">
        <f t="shared" ca="1" si="70"/>
        <v>#N/A</v>
      </c>
      <c r="L307" t="e">
        <f t="shared" ca="1" si="71"/>
        <v>#N/A</v>
      </c>
      <c r="M307" t="e">
        <f t="shared" ca="1" si="71"/>
        <v>#N/A</v>
      </c>
      <c r="N307" t="e">
        <f t="shared" ca="1" si="71"/>
        <v>#N/A</v>
      </c>
      <c r="O307" t="e">
        <f t="shared" ca="1" si="71"/>
        <v>#N/A</v>
      </c>
      <c r="P307" t="e">
        <f t="shared" ca="1" si="71"/>
        <v>#N/A</v>
      </c>
      <c r="Q307" t="e">
        <f t="shared" ca="1" si="71"/>
        <v>#N/A</v>
      </c>
      <c r="R307" t="e">
        <f t="shared" ca="1" si="71"/>
        <v>#N/A</v>
      </c>
      <c r="S307" t="e">
        <f t="shared" ca="1" si="60"/>
        <v>#N/A</v>
      </c>
      <c r="T307" t="e">
        <f t="shared" ca="1" si="61"/>
        <v>#N/A</v>
      </c>
      <c r="U307" t="e">
        <f ca="1">IF(AND($C307='Funnel setup'!$K$3&amp;'Funnel setup'!$K$6&amp;'Funnel setup'!$K$7&amp;'Funnel setup'!$K$4,'Funnel Lookup'!I307="*",'Funnel Lookup'!I307="*"),#N/A,IF(AND($C307='Funnel setup'!$K$3&amp;'Funnel setup'!$K$6&amp;'Funnel setup'!$K$7&amp;'Funnel setup'!$K$4,'Funnel Lookup'!I307&gt;29,'Funnel Lookup'!I307&lt;&gt;"-"),'Funnel Lookup'!I307,#N/A))</f>
        <v>#N/A</v>
      </c>
      <c r="V307" t="e">
        <f ca="1">IF(AND($C307='Funnel setup'!$K$3&amp;'Funnel setup'!$K$6&amp;'Funnel setup'!$K$7&amp;'Funnel setup'!$K$4,'Funnel Lookup'!I307="*",'Funnel Lookup'!I307="*"),#N/A,IF(AND($C307='Funnel setup'!$K$3&amp;'Funnel setup'!$K$6&amp;'Funnel setup'!$K$7&amp;'Funnel setup'!$K$4,'Funnel Lookup'!I307&gt;29,'Funnel Lookup'!I307&lt;&gt;"-"),'Funnel Lookup'!Q307,#N/A))</f>
        <v>#N/A</v>
      </c>
    </row>
    <row r="308" spans="1:22" x14ac:dyDescent="0.2">
      <c r="A308">
        <v>306</v>
      </c>
      <c r="B308" t="e">
        <f t="shared" ca="1" si="70"/>
        <v>#N/A</v>
      </c>
      <c r="C308" t="e">
        <f t="shared" ca="1" si="70"/>
        <v>#N/A</v>
      </c>
      <c r="D308" t="e">
        <f t="shared" ca="1" si="70"/>
        <v>#N/A</v>
      </c>
      <c r="E308" t="e">
        <f t="shared" ca="1" si="70"/>
        <v>#N/A</v>
      </c>
      <c r="F308" t="e">
        <f t="shared" ca="1" si="70"/>
        <v>#N/A</v>
      </c>
      <c r="G308" t="e">
        <f t="shared" ca="1" si="70"/>
        <v>#N/A</v>
      </c>
      <c r="H308" t="e">
        <f t="shared" ca="1" si="70"/>
        <v>#N/A</v>
      </c>
      <c r="I308" t="e">
        <f t="shared" ca="1" si="70"/>
        <v>#N/A</v>
      </c>
      <c r="J308" t="e">
        <f t="shared" ca="1" si="70"/>
        <v>#N/A</v>
      </c>
      <c r="K308" t="e">
        <f t="shared" ca="1" si="70"/>
        <v>#N/A</v>
      </c>
      <c r="L308" t="e">
        <f t="shared" ca="1" si="71"/>
        <v>#N/A</v>
      </c>
      <c r="M308" t="e">
        <f t="shared" ca="1" si="71"/>
        <v>#N/A</v>
      </c>
      <c r="N308" t="e">
        <f t="shared" ca="1" si="71"/>
        <v>#N/A</v>
      </c>
      <c r="O308" t="e">
        <f t="shared" ca="1" si="71"/>
        <v>#N/A</v>
      </c>
      <c r="P308" t="e">
        <f t="shared" ca="1" si="71"/>
        <v>#N/A</v>
      </c>
      <c r="Q308" t="e">
        <f t="shared" ca="1" si="71"/>
        <v>#N/A</v>
      </c>
      <c r="R308" t="e">
        <f t="shared" ca="1" si="71"/>
        <v>#N/A</v>
      </c>
      <c r="S308" t="e">
        <f t="shared" ca="1" si="60"/>
        <v>#N/A</v>
      </c>
      <c r="T308" t="e">
        <f t="shared" ca="1" si="61"/>
        <v>#N/A</v>
      </c>
      <c r="U308" t="e">
        <f ca="1">IF(AND($C308='Funnel setup'!$K$3&amp;'Funnel setup'!$K$6&amp;'Funnel setup'!$K$7&amp;'Funnel setup'!$K$4,'Funnel Lookup'!I308="*",'Funnel Lookup'!I308="*"),#N/A,IF(AND($C308='Funnel setup'!$K$3&amp;'Funnel setup'!$K$6&amp;'Funnel setup'!$K$7&amp;'Funnel setup'!$K$4,'Funnel Lookup'!I308&gt;29,'Funnel Lookup'!I308&lt;&gt;"-"),'Funnel Lookup'!I308,#N/A))</f>
        <v>#N/A</v>
      </c>
      <c r="V308" t="e">
        <f ca="1">IF(AND($C308='Funnel setup'!$K$3&amp;'Funnel setup'!$K$6&amp;'Funnel setup'!$K$7&amp;'Funnel setup'!$K$4,'Funnel Lookup'!I308="*",'Funnel Lookup'!I308="*"),#N/A,IF(AND($C308='Funnel setup'!$K$3&amp;'Funnel setup'!$K$6&amp;'Funnel setup'!$K$7&amp;'Funnel setup'!$K$4,'Funnel Lookup'!I308&gt;29,'Funnel Lookup'!I308&lt;&gt;"-"),'Funnel Lookup'!Q308,#N/A))</f>
        <v>#N/A</v>
      </c>
    </row>
    <row r="309" spans="1:22" x14ac:dyDescent="0.2">
      <c r="A309">
        <v>307</v>
      </c>
      <c r="B309" t="e">
        <f t="shared" ca="1" si="70"/>
        <v>#N/A</v>
      </c>
      <c r="C309" t="e">
        <f t="shared" ca="1" si="70"/>
        <v>#N/A</v>
      </c>
      <c r="D309" t="e">
        <f t="shared" ca="1" si="70"/>
        <v>#N/A</v>
      </c>
      <c r="E309" t="e">
        <f t="shared" ca="1" si="70"/>
        <v>#N/A</v>
      </c>
      <c r="F309" t="e">
        <f t="shared" ca="1" si="70"/>
        <v>#N/A</v>
      </c>
      <c r="G309" t="e">
        <f t="shared" ca="1" si="70"/>
        <v>#N/A</v>
      </c>
      <c r="H309" t="e">
        <f t="shared" ca="1" si="70"/>
        <v>#N/A</v>
      </c>
      <c r="I309" t="e">
        <f t="shared" ca="1" si="70"/>
        <v>#N/A</v>
      </c>
      <c r="J309" t="e">
        <f t="shared" ca="1" si="70"/>
        <v>#N/A</v>
      </c>
      <c r="K309" t="e">
        <f t="shared" ca="1" si="70"/>
        <v>#N/A</v>
      </c>
      <c r="L309" t="e">
        <f t="shared" ca="1" si="71"/>
        <v>#N/A</v>
      </c>
      <c r="M309" t="e">
        <f t="shared" ca="1" si="71"/>
        <v>#N/A</v>
      </c>
      <c r="N309" t="e">
        <f t="shared" ca="1" si="71"/>
        <v>#N/A</v>
      </c>
      <c r="O309" t="e">
        <f t="shared" ca="1" si="71"/>
        <v>#N/A</v>
      </c>
      <c r="P309" t="e">
        <f t="shared" ca="1" si="71"/>
        <v>#N/A</v>
      </c>
      <c r="Q309" t="e">
        <f t="shared" ca="1" si="71"/>
        <v>#N/A</v>
      </c>
      <c r="R309" t="e">
        <f t="shared" ca="1" si="71"/>
        <v>#N/A</v>
      </c>
      <c r="S309" t="e">
        <f t="shared" ca="1" si="60"/>
        <v>#N/A</v>
      </c>
      <c r="T309" t="e">
        <f t="shared" ca="1" si="61"/>
        <v>#N/A</v>
      </c>
      <c r="U309" t="e">
        <f ca="1">IF(AND($C309='Funnel setup'!$K$3&amp;'Funnel setup'!$K$6&amp;'Funnel setup'!$K$7&amp;'Funnel setup'!$K$4,'Funnel Lookup'!I309="*",'Funnel Lookup'!I309="*"),#N/A,IF(AND($C309='Funnel setup'!$K$3&amp;'Funnel setup'!$K$6&amp;'Funnel setup'!$K$7&amp;'Funnel setup'!$K$4,'Funnel Lookup'!I309&gt;29,'Funnel Lookup'!I309&lt;&gt;"-"),'Funnel Lookup'!I309,#N/A))</f>
        <v>#N/A</v>
      </c>
      <c r="V309" t="e">
        <f ca="1">IF(AND($C309='Funnel setup'!$K$3&amp;'Funnel setup'!$K$6&amp;'Funnel setup'!$K$7&amp;'Funnel setup'!$K$4,'Funnel Lookup'!I309="*",'Funnel Lookup'!I309="*"),#N/A,IF(AND($C309='Funnel setup'!$K$3&amp;'Funnel setup'!$K$6&amp;'Funnel setup'!$K$7&amp;'Funnel setup'!$K$4,'Funnel Lookup'!I309&gt;29,'Funnel Lookup'!I309&lt;&gt;"-"),'Funnel Lookup'!Q309,#N/A))</f>
        <v>#N/A</v>
      </c>
    </row>
    <row r="310" spans="1:22" x14ac:dyDescent="0.2">
      <c r="A310">
        <v>308</v>
      </c>
      <c r="B310" t="e">
        <f t="shared" ca="1" si="70"/>
        <v>#N/A</v>
      </c>
      <c r="C310" t="e">
        <f t="shared" ca="1" si="70"/>
        <v>#N/A</v>
      </c>
      <c r="D310" t="e">
        <f t="shared" ca="1" si="70"/>
        <v>#N/A</v>
      </c>
      <c r="E310" t="e">
        <f t="shared" ca="1" si="70"/>
        <v>#N/A</v>
      </c>
      <c r="F310" t="e">
        <f t="shared" ca="1" si="70"/>
        <v>#N/A</v>
      </c>
      <c r="G310" t="e">
        <f t="shared" ca="1" si="70"/>
        <v>#N/A</v>
      </c>
      <c r="H310" t="e">
        <f t="shared" ca="1" si="70"/>
        <v>#N/A</v>
      </c>
      <c r="I310" t="e">
        <f t="shared" ca="1" si="70"/>
        <v>#N/A</v>
      </c>
      <c r="J310" t="e">
        <f t="shared" ca="1" si="70"/>
        <v>#N/A</v>
      </c>
      <c r="K310" t="e">
        <f t="shared" ca="1" si="70"/>
        <v>#N/A</v>
      </c>
      <c r="L310" t="e">
        <f t="shared" ca="1" si="71"/>
        <v>#N/A</v>
      </c>
      <c r="M310" t="e">
        <f t="shared" ca="1" si="71"/>
        <v>#N/A</v>
      </c>
      <c r="N310" t="e">
        <f t="shared" ca="1" si="71"/>
        <v>#N/A</v>
      </c>
      <c r="O310" t="e">
        <f t="shared" ca="1" si="71"/>
        <v>#N/A</v>
      </c>
      <c r="P310" t="e">
        <f t="shared" ca="1" si="71"/>
        <v>#N/A</v>
      </c>
      <c r="Q310" t="e">
        <f t="shared" ca="1" si="71"/>
        <v>#N/A</v>
      </c>
      <c r="R310" t="e">
        <f t="shared" ca="1" si="71"/>
        <v>#N/A</v>
      </c>
      <c r="S310" t="e">
        <f t="shared" ca="1" si="60"/>
        <v>#N/A</v>
      </c>
      <c r="T310" t="e">
        <f t="shared" ca="1" si="61"/>
        <v>#N/A</v>
      </c>
      <c r="U310" t="e">
        <f ca="1">IF(AND($C310='Funnel setup'!$K$3&amp;'Funnel setup'!$K$6&amp;'Funnel setup'!$K$7&amp;'Funnel setup'!$K$4,'Funnel Lookup'!I310="*",'Funnel Lookup'!I310="*"),#N/A,IF(AND($C310='Funnel setup'!$K$3&amp;'Funnel setup'!$K$6&amp;'Funnel setup'!$K$7&amp;'Funnel setup'!$K$4,'Funnel Lookup'!I310&gt;29,'Funnel Lookup'!I310&lt;&gt;"-"),'Funnel Lookup'!I310,#N/A))</f>
        <v>#N/A</v>
      </c>
      <c r="V310" t="e">
        <f ca="1">IF(AND($C310='Funnel setup'!$K$3&amp;'Funnel setup'!$K$6&amp;'Funnel setup'!$K$7&amp;'Funnel setup'!$K$4,'Funnel Lookup'!I310="*",'Funnel Lookup'!I310="*"),#N/A,IF(AND($C310='Funnel setup'!$K$3&amp;'Funnel setup'!$K$6&amp;'Funnel setup'!$K$7&amp;'Funnel setup'!$K$4,'Funnel Lookup'!I310&gt;29,'Funnel Lookup'!I310&lt;&gt;"-"),'Funnel Lookup'!Q310,#N/A))</f>
        <v>#N/A</v>
      </c>
    </row>
    <row r="311" spans="1:22" x14ac:dyDescent="0.2">
      <c r="A311">
        <v>309</v>
      </c>
      <c r="B311" t="e">
        <f t="shared" ca="1" si="70"/>
        <v>#N/A</v>
      </c>
      <c r="C311" t="e">
        <f t="shared" ca="1" si="70"/>
        <v>#N/A</v>
      </c>
      <c r="D311" t="e">
        <f t="shared" ca="1" si="70"/>
        <v>#N/A</v>
      </c>
      <c r="E311" t="e">
        <f t="shared" ca="1" si="70"/>
        <v>#N/A</v>
      </c>
      <c r="F311" t="e">
        <f t="shared" ca="1" si="70"/>
        <v>#N/A</v>
      </c>
      <c r="G311" t="e">
        <f t="shared" ca="1" si="70"/>
        <v>#N/A</v>
      </c>
      <c r="H311" t="e">
        <f t="shared" ca="1" si="70"/>
        <v>#N/A</v>
      </c>
      <c r="I311" t="e">
        <f t="shared" ca="1" si="70"/>
        <v>#N/A</v>
      </c>
      <c r="J311" t="e">
        <f t="shared" ca="1" si="70"/>
        <v>#N/A</v>
      </c>
      <c r="K311" t="e">
        <f t="shared" ca="1" si="70"/>
        <v>#N/A</v>
      </c>
      <c r="L311" t="e">
        <f t="shared" ca="1" si="71"/>
        <v>#N/A</v>
      </c>
      <c r="M311" t="e">
        <f t="shared" ca="1" si="71"/>
        <v>#N/A</v>
      </c>
      <c r="N311" t="e">
        <f t="shared" ca="1" si="71"/>
        <v>#N/A</v>
      </c>
      <c r="O311" t="e">
        <f t="shared" ca="1" si="71"/>
        <v>#N/A</v>
      </c>
      <c r="P311" t="e">
        <f t="shared" ca="1" si="71"/>
        <v>#N/A</v>
      </c>
      <c r="Q311" t="e">
        <f t="shared" ca="1" si="71"/>
        <v>#N/A</v>
      </c>
      <c r="R311" t="e">
        <f t="shared" ca="1" si="71"/>
        <v>#N/A</v>
      </c>
      <c r="S311" t="e">
        <f t="shared" ca="1" si="60"/>
        <v>#N/A</v>
      </c>
      <c r="T311" t="e">
        <f t="shared" ca="1" si="61"/>
        <v>#N/A</v>
      </c>
      <c r="U311" t="e">
        <f ca="1">IF(AND($C311='Funnel setup'!$K$3&amp;'Funnel setup'!$K$6&amp;'Funnel setup'!$K$7&amp;'Funnel setup'!$K$4,'Funnel Lookup'!I311="*",'Funnel Lookup'!I311="*"),#N/A,IF(AND($C311='Funnel setup'!$K$3&amp;'Funnel setup'!$K$6&amp;'Funnel setup'!$K$7&amp;'Funnel setup'!$K$4,'Funnel Lookup'!I311&gt;29,'Funnel Lookup'!I311&lt;&gt;"-"),'Funnel Lookup'!I311,#N/A))</f>
        <v>#N/A</v>
      </c>
      <c r="V311" t="e">
        <f ca="1">IF(AND($C311='Funnel setup'!$K$3&amp;'Funnel setup'!$K$6&amp;'Funnel setup'!$K$7&amp;'Funnel setup'!$K$4,'Funnel Lookup'!I311="*",'Funnel Lookup'!I311="*"),#N/A,IF(AND($C311='Funnel setup'!$K$3&amp;'Funnel setup'!$K$6&amp;'Funnel setup'!$K$7&amp;'Funnel setup'!$K$4,'Funnel Lookup'!I311&gt;29,'Funnel Lookup'!I311&lt;&gt;"-"),'Funnel Lookup'!Q311,#N/A))</f>
        <v>#N/A</v>
      </c>
    </row>
    <row r="312" spans="1:22" x14ac:dyDescent="0.2">
      <c r="A312">
        <v>310</v>
      </c>
      <c r="B312" t="e">
        <f t="shared" ca="1" si="70"/>
        <v>#N/A</v>
      </c>
      <c r="C312" t="e">
        <f t="shared" ca="1" si="70"/>
        <v>#N/A</v>
      </c>
      <c r="D312" t="e">
        <f t="shared" ca="1" si="70"/>
        <v>#N/A</v>
      </c>
      <c r="E312" t="e">
        <f t="shared" ca="1" si="70"/>
        <v>#N/A</v>
      </c>
      <c r="F312" t="e">
        <f t="shared" ca="1" si="70"/>
        <v>#N/A</v>
      </c>
      <c r="G312" t="e">
        <f t="shared" ca="1" si="70"/>
        <v>#N/A</v>
      </c>
      <c r="H312" t="e">
        <f t="shared" ca="1" si="70"/>
        <v>#N/A</v>
      </c>
      <c r="I312" t="e">
        <f t="shared" ca="1" si="70"/>
        <v>#N/A</v>
      </c>
      <c r="J312" t="e">
        <f t="shared" ca="1" si="70"/>
        <v>#N/A</v>
      </c>
      <c r="K312" t="e">
        <f t="shared" ca="1" si="70"/>
        <v>#N/A</v>
      </c>
      <c r="L312" t="e">
        <f t="shared" ca="1" si="71"/>
        <v>#N/A</v>
      </c>
      <c r="M312" t="e">
        <f t="shared" ca="1" si="71"/>
        <v>#N/A</v>
      </c>
      <c r="N312" t="e">
        <f t="shared" ca="1" si="71"/>
        <v>#N/A</v>
      </c>
      <c r="O312" t="e">
        <f t="shared" ca="1" si="71"/>
        <v>#N/A</v>
      </c>
      <c r="P312" t="e">
        <f t="shared" ca="1" si="71"/>
        <v>#N/A</v>
      </c>
      <c r="Q312" t="e">
        <f t="shared" ca="1" si="71"/>
        <v>#N/A</v>
      </c>
      <c r="R312" t="e">
        <f t="shared" ca="1" si="71"/>
        <v>#N/A</v>
      </c>
      <c r="S312" t="e">
        <f t="shared" ca="1" si="60"/>
        <v>#N/A</v>
      </c>
      <c r="T312" t="e">
        <f t="shared" ca="1" si="61"/>
        <v>#N/A</v>
      </c>
      <c r="U312" t="e">
        <f ca="1">IF(AND($C312='Funnel setup'!$K$3&amp;'Funnel setup'!$K$6&amp;'Funnel setup'!$K$7&amp;'Funnel setup'!$K$4,'Funnel Lookup'!I312="*",'Funnel Lookup'!I312="*"),#N/A,IF(AND($C312='Funnel setup'!$K$3&amp;'Funnel setup'!$K$6&amp;'Funnel setup'!$K$7&amp;'Funnel setup'!$K$4,'Funnel Lookup'!I312&gt;29,'Funnel Lookup'!I312&lt;&gt;"-"),'Funnel Lookup'!I312,#N/A))</f>
        <v>#N/A</v>
      </c>
      <c r="V312" t="e">
        <f ca="1">IF(AND($C312='Funnel setup'!$K$3&amp;'Funnel setup'!$K$6&amp;'Funnel setup'!$K$7&amp;'Funnel setup'!$K$4,'Funnel Lookup'!I312="*",'Funnel Lookup'!I312="*"),#N/A,IF(AND($C312='Funnel setup'!$K$3&amp;'Funnel setup'!$K$6&amp;'Funnel setup'!$K$7&amp;'Funnel setup'!$K$4,'Funnel Lookup'!I312&gt;29,'Funnel Lookup'!I312&lt;&gt;"-"),'Funnel Lookup'!Q312,#N/A))</f>
        <v>#N/A</v>
      </c>
    </row>
    <row r="313" spans="1:22" x14ac:dyDescent="0.2">
      <c r="A313">
        <v>311</v>
      </c>
      <c r="B313" t="e">
        <f t="shared" ref="B313:K322" ca="1" si="72">VLOOKUP($A313,Funnel_Data,B$1,FALSE)</f>
        <v>#N/A</v>
      </c>
      <c r="C313" t="e">
        <f t="shared" ca="1" si="72"/>
        <v>#N/A</v>
      </c>
      <c r="D313" t="e">
        <f t="shared" ca="1" si="72"/>
        <v>#N/A</v>
      </c>
      <c r="E313" t="e">
        <f t="shared" ca="1" si="72"/>
        <v>#N/A</v>
      </c>
      <c r="F313" t="e">
        <f t="shared" ca="1" si="72"/>
        <v>#N/A</v>
      </c>
      <c r="G313" t="e">
        <f t="shared" ca="1" si="72"/>
        <v>#N/A</v>
      </c>
      <c r="H313" t="e">
        <f t="shared" ca="1" si="72"/>
        <v>#N/A</v>
      </c>
      <c r="I313" t="e">
        <f t="shared" ca="1" si="72"/>
        <v>#N/A</v>
      </c>
      <c r="J313" t="e">
        <f t="shared" ca="1" si="72"/>
        <v>#N/A</v>
      </c>
      <c r="K313" t="e">
        <f t="shared" ca="1" si="72"/>
        <v>#N/A</v>
      </c>
      <c r="L313" t="e">
        <f t="shared" ref="L313:R322" ca="1" si="73">VLOOKUP($A313,Funnel_Data,L$1,FALSE)</f>
        <v>#N/A</v>
      </c>
      <c r="M313" t="e">
        <f t="shared" ca="1" si="73"/>
        <v>#N/A</v>
      </c>
      <c r="N313" t="e">
        <f t="shared" ca="1" si="73"/>
        <v>#N/A</v>
      </c>
      <c r="O313" t="e">
        <f t="shared" ca="1" si="73"/>
        <v>#N/A</v>
      </c>
      <c r="P313" t="e">
        <f t="shared" ca="1" si="73"/>
        <v>#N/A</v>
      </c>
      <c r="Q313" t="e">
        <f t="shared" ca="1" si="73"/>
        <v>#N/A</v>
      </c>
      <c r="R313" t="e">
        <f t="shared" ca="1" si="73"/>
        <v>#N/A</v>
      </c>
      <c r="S313" t="e">
        <f t="shared" ca="1" si="60"/>
        <v>#N/A</v>
      </c>
      <c r="T313" t="e">
        <f t="shared" ca="1" si="61"/>
        <v>#N/A</v>
      </c>
      <c r="U313" t="e">
        <f ca="1">IF(AND($C313='Funnel setup'!$K$3&amp;'Funnel setup'!$K$6&amp;'Funnel setup'!$K$7&amp;'Funnel setup'!$K$4,'Funnel Lookup'!I313="*",'Funnel Lookup'!I313="*"),#N/A,IF(AND($C313='Funnel setup'!$K$3&amp;'Funnel setup'!$K$6&amp;'Funnel setup'!$K$7&amp;'Funnel setup'!$K$4,'Funnel Lookup'!I313&gt;29,'Funnel Lookup'!I313&lt;&gt;"-"),'Funnel Lookup'!I313,#N/A))</f>
        <v>#N/A</v>
      </c>
      <c r="V313" t="e">
        <f ca="1">IF(AND($C313='Funnel setup'!$K$3&amp;'Funnel setup'!$K$6&amp;'Funnel setup'!$K$7&amp;'Funnel setup'!$K$4,'Funnel Lookup'!I313="*",'Funnel Lookup'!I313="*"),#N/A,IF(AND($C313='Funnel setup'!$K$3&amp;'Funnel setup'!$K$6&amp;'Funnel setup'!$K$7&amp;'Funnel setup'!$K$4,'Funnel Lookup'!I313&gt;29,'Funnel Lookup'!I313&lt;&gt;"-"),'Funnel Lookup'!Q313,#N/A))</f>
        <v>#N/A</v>
      </c>
    </row>
    <row r="314" spans="1:22" x14ac:dyDescent="0.2">
      <c r="A314">
        <v>312</v>
      </c>
      <c r="B314" t="e">
        <f t="shared" ca="1" si="72"/>
        <v>#N/A</v>
      </c>
      <c r="C314" t="e">
        <f t="shared" ca="1" si="72"/>
        <v>#N/A</v>
      </c>
      <c r="D314" t="e">
        <f t="shared" ca="1" si="72"/>
        <v>#N/A</v>
      </c>
      <c r="E314" t="e">
        <f t="shared" ca="1" si="72"/>
        <v>#N/A</v>
      </c>
      <c r="F314" t="e">
        <f t="shared" ca="1" si="72"/>
        <v>#N/A</v>
      </c>
      <c r="G314" t="e">
        <f t="shared" ca="1" si="72"/>
        <v>#N/A</v>
      </c>
      <c r="H314" t="e">
        <f t="shared" ca="1" si="72"/>
        <v>#N/A</v>
      </c>
      <c r="I314" t="e">
        <f t="shared" ca="1" si="72"/>
        <v>#N/A</v>
      </c>
      <c r="J314" t="e">
        <f t="shared" ca="1" si="72"/>
        <v>#N/A</v>
      </c>
      <c r="K314" t="e">
        <f t="shared" ca="1" si="72"/>
        <v>#N/A</v>
      </c>
      <c r="L314" t="e">
        <f t="shared" ca="1" si="73"/>
        <v>#N/A</v>
      </c>
      <c r="M314" t="e">
        <f t="shared" ca="1" si="73"/>
        <v>#N/A</v>
      </c>
      <c r="N314" t="e">
        <f t="shared" ca="1" si="73"/>
        <v>#N/A</v>
      </c>
      <c r="O314" t="e">
        <f t="shared" ca="1" si="73"/>
        <v>#N/A</v>
      </c>
      <c r="P314" t="e">
        <f t="shared" ca="1" si="73"/>
        <v>#N/A</v>
      </c>
      <c r="Q314" t="e">
        <f t="shared" ca="1" si="73"/>
        <v>#N/A</v>
      </c>
      <c r="R314" t="e">
        <f t="shared" ca="1" si="73"/>
        <v>#N/A</v>
      </c>
      <c r="S314" t="e">
        <f t="shared" ca="1" si="60"/>
        <v>#N/A</v>
      </c>
      <c r="T314" t="e">
        <f t="shared" ca="1" si="61"/>
        <v>#N/A</v>
      </c>
      <c r="U314" t="e">
        <f ca="1">IF(AND($C314='Funnel setup'!$K$3&amp;'Funnel setup'!$K$6&amp;'Funnel setup'!$K$7&amp;'Funnel setup'!$K$4,'Funnel Lookup'!I314="*",'Funnel Lookup'!I314="*"),#N/A,IF(AND($C314='Funnel setup'!$K$3&amp;'Funnel setup'!$K$6&amp;'Funnel setup'!$K$7&amp;'Funnel setup'!$K$4,'Funnel Lookup'!I314&gt;29,'Funnel Lookup'!I314&lt;&gt;"-"),'Funnel Lookup'!I314,#N/A))</f>
        <v>#N/A</v>
      </c>
      <c r="V314" t="e">
        <f ca="1">IF(AND($C314='Funnel setup'!$K$3&amp;'Funnel setup'!$K$6&amp;'Funnel setup'!$K$7&amp;'Funnel setup'!$K$4,'Funnel Lookup'!I314="*",'Funnel Lookup'!I314="*"),#N/A,IF(AND($C314='Funnel setup'!$K$3&amp;'Funnel setup'!$K$6&amp;'Funnel setup'!$K$7&amp;'Funnel setup'!$K$4,'Funnel Lookup'!I314&gt;29,'Funnel Lookup'!I314&lt;&gt;"-"),'Funnel Lookup'!Q314,#N/A))</f>
        <v>#N/A</v>
      </c>
    </row>
    <row r="315" spans="1:22" x14ac:dyDescent="0.2">
      <c r="A315">
        <v>313</v>
      </c>
      <c r="B315" t="e">
        <f t="shared" ca="1" si="72"/>
        <v>#N/A</v>
      </c>
      <c r="C315" t="e">
        <f t="shared" ca="1" si="72"/>
        <v>#N/A</v>
      </c>
      <c r="D315" t="e">
        <f t="shared" ca="1" si="72"/>
        <v>#N/A</v>
      </c>
      <c r="E315" t="e">
        <f t="shared" ca="1" si="72"/>
        <v>#N/A</v>
      </c>
      <c r="F315" t="e">
        <f t="shared" ca="1" si="72"/>
        <v>#N/A</v>
      </c>
      <c r="G315" t="e">
        <f t="shared" ca="1" si="72"/>
        <v>#N/A</v>
      </c>
      <c r="H315" t="e">
        <f t="shared" ca="1" si="72"/>
        <v>#N/A</v>
      </c>
      <c r="I315" t="e">
        <f t="shared" ca="1" si="72"/>
        <v>#N/A</v>
      </c>
      <c r="J315" t="e">
        <f t="shared" ca="1" si="72"/>
        <v>#N/A</v>
      </c>
      <c r="K315" t="e">
        <f t="shared" ca="1" si="72"/>
        <v>#N/A</v>
      </c>
      <c r="L315" t="e">
        <f t="shared" ca="1" si="73"/>
        <v>#N/A</v>
      </c>
      <c r="M315" t="e">
        <f t="shared" ca="1" si="73"/>
        <v>#N/A</v>
      </c>
      <c r="N315" t="e">
        <f t="shared" ca="1" si="73"/>
        <v>#N/A</v>
      </c>
      <c r="O315" t="e">
        <f t="shared" ca="1" si="73"/>
        <v>#N/A</v>
      </c>
      <c r="P315" t="e">
        <f t="shared" ca="1" si="73"/>
        <v>#N/A</v>
      </c>
      <c r="Q315" t="e">
        <f t="shared" ca="1" si="73"/>
        <v>#N/A</v>
      </c>
      <c r="R315" t="e">
        <f t="shared" ca="1" si="73"/>
        <v>#N/A</v>
      </c>
      <c r="S315" t="e">
        <f t="shared" ca="1" si="60"/>
        <v>#N/A</v>
      </c>
      <c r="T315" t="e">
        <f t="shared" ca="1" si="61"/>
        <v>#N/A</v>
      </c>
      <c r="U315" t="e">
        <f ca="1">IF(AND($C315='Funnel setup'!$K$3&amp;'Funnel setup'!$K$6&amp;'Funnel setup'!$K$7&amp;'Funnel setup'!$K$4,'Funnel Lookup'!I315="*",'Funnel Lookup'!I315="*"),#N/A,IF(AND($C315='Funnel setup'!$K$3&amp;'Funnel setup'!$K$6&amp;'Funnel setup'!$K$7&amp;'Funnel setup'!$K$4,'Funnel Lookup'!I315&gt;29,'Funnel Lookup'!I315&lt;&gt;"-"),'Funnel Lookup'!I315,#N/A))</f>
        <v>#N/A</v>
      </c>
      <c r="V315" t="e">
        <f ca="1">IF(AND($C315='Funnel setup'!$K$3&amp;'Funnel setup'!$K$6&amp;'Funnel setup'!$K$7&amp;'Funnel setup'!$K$4,'Funnel Lookup'!I315="*",'Funnel Lookup'!I315="*"),#N/A,IF(AND($C315='Funnel setup'!$K$3&amp;'Funnel setup'!$K$6&amp;'Funnel setup'!$K$7&amp;'Funnel setup'!$K$4,'Funnel Lookup'!I315&gt;29,'Funnel Lookup'!I315&lt;&gt;"-"),'Funnel Lookup'!Q315,#N/A))</f>
        <v>#N/A</v>
      </c>
    </row>
    <row r="316" spans="1:22" x14ac:dyDescent="0.2">
      <c r="A316">
        <v>314</v>
      </c>
      <c r="B316" t="e">
        <f t="shared" ca="1" si="72"/>
        <v>#N/A</v>
      </c>
      <c r="C316" t="e">
        <f t="shared" ca="1" si="72"/>
        <v>#N/A</v>
      </c>
      <c r="D316" t="e">
        <f t="shared" ca="1" si="72"/>
        <v>#N/A</v>
      </c>
      <c r="E316" t="e">
        <f t="shared" ca="1" si="72"/>
        <v>#N/A</v>
      </c>
      <c r="F316" t="e">
        <f t="shared" ca="1" si="72"/>
        <v>#N/A</v>
      </c>
      <c r="G316" t="e">
        <f t="shared" ca="1" si="72"/>
        <v>#N/A</v>
      </c>
      <c r="H316" t="e">
        <f t="shared" ca="1" si="72"/>
        <v>#N/A</v>
      </c>
      <c r="I316" t="e">
        <f t="shared" ca="1" si="72"/>
        <v>#N/A</v>
      </c>
      <c r="J316" t="e">
        <f t="shared" ca="1" si="72"/>
        <v>#N/A</v>
      </c>
      <c r="K316" t="e">
        <f t="shared" ca="1" si="72"/>
        <v>#N/A</v>
      </c>
      <c r="L316" t="e">
        <f t="shared" ca="1" si="73"/>
        <v>#N/A</v>
      </c>
      <c r="M316" t="e">
        <f t="shared" ca="1" si="73"/>
        <v>#N/A</v>
      </c>
      <c r="N316" t="e">
        <f t="shared" ca="1" si="73"/>
        <v>#N/A</v>
      </c>
      <c r="O316" t="e">
        <f t="shared" ca="1" si="73"/>
        <v>#N/A</v>
      </c>
      <c r="P316" t="e">
        <f t="shared" ca="1" si="73"/>
        <v>#N/A</v>
      </c>
      <c r="Q316" t="e">
        <f t="shared" ca="1" si="73"/>
        <v>#N/A</v>
      </c>
      <c r="R316" t="e">
        <f t="shared" ca="1" si="73"/>
        <v>#N/A</v>
      </c>
      <c r="S316" t="e">
        <f t="shared" ca="1" si="60"/>
        <v>#N/A</v>
      </c>
      <c r="T316" t="e">
        <f t="shared" ca="1" si="61"/>
        <v>#N/A</v>
      </c>
      <c r="U316" t="e">
        <f ca="1">IF(AND($C316='Funnel setup'!$K$3&amp;'Funnel setup'!$K$6&amp;'Funnel setup'!$K$7&amp;'Funnel setup'!$K$4,'Funnel Lookup'!I316="*",'Funnel Lookup'!I316="*"),#N/A,IF(AND($C316='Funnel setup'!$K$3&amp;'Funnel setup'!$K$6&amp;'Funnel setup'!$K$7&amp;'Funnel setup'!$K$4,'Funnel Lookup'!I316&gt;29,'Funnel Lookup'!I316&lt;&gt;"-"),'Funnel Lookup'!I316,#N/A))</f>
        <v>#N/A</v>
      </c>
      <c r="V316" t="e">
        <f ca="1">IF(AND($C316='Funnel setup'!$K$3&amp;'Funnel setup'!$K$6&amp;'Funnel setup'!$K$7&amp;'Funnel setup'!$K$4,'Funnel Lookup'!I316="*",'Funnel Lookup'!I316="*"),#N/A,IF(AND($C316='Funnel setup'!$K$3&amp;'Funnel setup'!$K$6&amp;'Funnel setup'!$K$7&amp;'Funnel setup'!$K$4,'Funnel Lookup'!I316&gt;29,'Funnel Lookup'!I316&lt;&gt;"-"),'Funnel Lookup'!Q316,#N/A))</f>
        <v>#N/A</v>
      </c>
    </row>
    <row r="317" spans="1:22" x14ac:dyDescent="0.2">
      <c r="A317">
        <v>315</v>
      </c>
      <c r="B317" t="e">
        <f t="shared" ca="1" si="72"/>
        <v>#N/A</v>
      </c>
      <c r="C317" t="e">
        <f t="shared" ca="1" si="72"/>
        <v>#N/A</v>
      </c>
      <c r="D317" t="e">
        <f t="shared" ca="1" si="72"/>
        <v>#N/A</v>
      </c>
      <c r="E317" t="e">
        <f t="shared" ca="1" si="72"/>
        <v>#N/A</v>
      </c>
      <c r="F317" t="e">
        <f t="shared" ca="1" si="72"/>
        <v>#N/A</v>
      </c>
      <c r="G317" t="e">
        <f t="shared" ca="1" si="72"/>
        <v>#N/A</v>
      </c>
      <c r="H317" t="e">
        <f t="shared" ca="1" si="72"/>
        <v>#N/A</v>
      </c>
      <c r="I317" t="e">
        <f t="shared" ca="1" si="72"/>
        <v>#N/A</v>
      </c>
      <c r="J317" t="e">
        <f t="shared" ca="1" si="72"/>
        <v>#N/A</v>
      </c>
      <c r="K317" t="e">
        <f t="shared" ca="1" si="72"/>
        <v>#N/A</v>
      </c>
      <c r="L317" t="e">
        <f t="shared" ca="1" si="73"/>
        <v>#N/A</v>
      </c>
      <c r="M317" t="e">
        <f t="shared" ca="1" si="73"/>
        <v>#N/A</v>
      </c>
      <c r="N317" t="e">
        <f t="shared" ca="1" si="73"/>
        <v>#N/A</v>
      </c>
      <c r="O317" t="e">
        <f t="shared" ca="1" si="73"/>
        <v>#N/A</v>
      </c>
      <c r="P317" t="e">
        <f t="shared" ca="1" si="73"/>
        <v>#N/A</v>
      </c>
      <c r="Q317" t="e">
        <f t="shared" ca="1" si="73"/>
        <v>#N/A</v>
      </c>
      <c r="R317" t="e">
        <f t="shared" ca="1" si="73"/>
        <v>#N/A</v>
      </c>
      <c r="S317" t="e">
        <f t="shared" ca="1" si="60"/>
        <v>#N/A</v>
      </c>
      <c r="T317" t="e">
        <f t="shared" ca="1" si="61"/>
        <v>#N/A</v>
      </c>
      <c r="U317" t="e">
        <f ca="1">IF(AND($C317='Funnel setup'!$K$3&amp;'Funnel setup'!$K$6&amp;'Funnel setup'!$K$7&amp;'Funnel setup'!$K$4,'Funnel Lookup'!I317="*",'Funnel Lookup'!I317="*"),#N/A,IF(AND($C317='Funnel setup'!$K$3&amp;'Funnel setup'!$K$6&amp;'Funnel setup'!$K$7&amp;'Funnel setup'!$K$4,'Funnel Lookup'!I317&gt;29,'Funnel Lookup'!I317&lt;&gt;"-"),'Funnel Lookup'!I317,#N/A))</f>
        <v>#N/A</v>
      </c>
      <c r="V317" t="e">
        <f ca="1">IF(AND($C317='Funnel setup'!$K$3&amp;'Funnel setup'!$K$6&amp;'Funnel setup'!$K$7&amp;'Funnel setup'!$K$4,'Funnel Lookup'!I317="*",'Funnel Lookup'!I317="*"),#N/A,IF(AND($C317='Funnel setup'!$K$3&amp;'Funnel setup'!$K$6&amp;'Funnel setup'!$K$7&amp;'Funnel setup'!$K$4,'Funnel Lookup'!I317&gt;29,'Funnel Lookup'!I317&lt;&gt;"-"),'Funnel Lookup'!Q317,#N/A))</f>
        <v>#N/A</v>
      </c>
    </row>
    <row r="318" spans="1:22" x14ac:dyDescent="0.2">
      <c r="A318">
        <v>316</v>
      </c>
      <c r="B318" t="e">
        <f t="shared" ca="1" si="72"/>
        <v>#N/A</v>
      </c>
      <c r="C318" t="e">
        <f t="shared" ca="1" si="72"/>
        <v>#N/A</v>
      </c>
      <c r="D318" t="e">
        <f t="shared" ca="1" si="72"/>
        <v>#N/A</v>
      </c>
      <c r="E318" t="e">
        <f t="shared" ca="1" si="72"/>
        <v>#N/A</v>
      </c>
      <c r="F318" t="e">
        <f t="shared" ca="1" si="72"/>
        <v>#N/A</v>
      </c>
      <c r="G318" t="e">
        <f t="shared" ca="1" si="72"/>
        <v>#N/A</v>
      </c>
      <c r="H318" t="e">
        <f t="shared" ca="1" si="72"/>
        <v>#N/A</v>
      </c>
      <c r="I318" t="e">
        <f t="shared" ca="1" si="72"/>
        <v>#N/A</v>
      </c>
      <c r="J318" t="e">
        <f t="shared" ca="1" si="72"/>
        <v>#N/A</v>
      </c>
      <c r="K318" t="e">
        <f t="shared" ca="1" si="72"/>
        <v>#N/A</v>
      </c>
      <c r="L318" t="e">
        <f t="shared" ca="1" si="73"/>
        <v>#N/A</v>
      </c>
      <c r="M318" t="e">
        <f t="shared" ca="1" si="73"/>
        <v>#N/A</v>
      </c>
      <c r="N318" t="e">
        <f t="shared" ca="1" si="73"/>
        <v>#N/A</v>
      </c>
      <c r="O318" t="e">
        <f t="shared" ca="1" si="73"/>
        <v>#N/A</v>
      </c>
      <c r="P318" t="e">
        <f t="shared" ca="1" si="73"/>
        <v>#N/A</v>
      </c>
      <c r="Q318" t="e">
        <f t="shared" ca="1" si="73"/>
        <v>#N/A</v>
      </c>
      <c r="R318" t="e">
        <f t="shared" ca="1" si="73"/>
        <v>#N/A</v>
      </c>
      <c r="S318" t="e">
        <f t="shared" ca="1" si="60"/>
        <v>#N/A</v>
      </c>
      <c r="T318" t="e">
        <f t="shared" ca="1" si="61"/>
        <v>#N/A</v>
      </c>
      <c r="U318" t="e">
        <f ca="1">IF(AND($C318='Funnel setup'!$K$3&amp;'Funnel setup'!$K$6&amp;'Funnel setup'!$K$7&amp;'Funnel setup'!$K$4,'Funnel Lookup'!I318="*",'Funnel Lookup'!I318="*"),#N/A,IF(AND($C318='Funnel setup'!$K$3&amp;'Funnel setup'!$K$6&amp;'Funnel setup'!$K$7&amp;'Funnel setup'!$K$4,'Funnel Lookup'!I318&gt;29,'Funnel Lookup'!I318&lt;&gt;"-"),'Funnel Lookup'!I318,#N/A))</f>
        <v>#N/A</v>
      </c>
      <c r="V318" t="e">
        <f ca="1">IF(AND($C318='Funnel setup'!$K$3&amp;'Funnel setup'!$K$6&amp;'Funnel setup'!$K$7&amp;'Funnel setup'!$K$4,'Funnel Lookup'!I318="*",'Funnel Lookup'!I318="*"),#N/A,IF(AND($C318='Funnel setup'!$K$3&amp;'Funnel setup'!$K$6&amp;'Funnel setup'!$K$7&amp;'Funnel setup'!$K$4,'Funnel Lookup'!I318&gt;29,'Funnel Lookup'!I318&lt;&gt;"-"),'Funnel Lookup'!Q318,#N/A))</f>
        <v>#N/A</v>
      </c>
    </row>
    <row r="319" spans="1:22" x14ac:dyDescent="0.2">
      <c r="A319">
        <v>317</v>
      </c>
      <c r="B319" t="e">
        <f t="shared" ca="1" si="72"/>
        <v>#N/A</v>
      </c>
      <c r="C319" t="e">
        <f t="shared" ca="1" si="72"/>
        <v>#N/A</v>
      </c>
      <c r="D319" t="e">
        <f t="shared" ca="1" si="72"/>
        <v>#N/A</v>
      </c>
      <c r="E319" t="e">
        <f t="shared" ca="1" si="72"/>
        <v>#N/A</v>
      </c>
      <c r="F319" t="e">
        <f t="shared" ca="1" si="72"/>
        <v>#N/A</v>
      </c>
      <c r="G319" t="e">
        <f t="shared" ca="1" si="72"/>
        <v>#N/A</v>
      </c>
      <c r="H319" t="e">
        <f t="shared" ca="1" si="72"/>
        <v>#N/A</v>
      </c>
      <c r="I319" t="e">
        <f t="shared" ca="1" si="72"/>
        <v>#N/A</v>
      </c>
      <c r="J319" t="e">
        <f t="shared" ca="1" si="72"/>
        <v>#N/A</v>
      </c>
      <c r="K319" t="e">
        <f t="shared" ca="1" si="72"/>
        <v>#N/A</v>
      </c>
      <c r="L319" t="e">
        <f t="shared" ca="1" si="73"/>
        <v>#N/A</v>
      </c>
      <c r="M319" t="e">
        <f t="shared" ca="1" si="73"/>
        <v>#N/A</v>
      </c>
      <c r="N319" t="e">
        <f t="shared" ca="1" si="73"/>
        <v>#N/A</v>
      </c>
      <c r="O319" t="e">
        <f t="shared" ca="1" si="73"/>
        <v>#N/A</v>
      </c>
      <c r="P319" t="e">
        <f t="shared" ca="1" si="73"/>
        <v>#N/A</v>
      </c>
      <c r="Q319" t="e">
        <f t="shared" ca="1" si="73"/>
        <v>#N/A</v>
      </c>
      <c r="R319" t="e">
        <f t="shared" ca="1" si="73"/>
        <v>#N/A</v>
      </c>
      <c r="S319" t="e">
        <f t="shared" ca="1" si="60"/>
        <v>#N/A</v>
      </c>
      <c r="T319" t="e">
        <f t="shared" ca="1" si="61"/>
        <v>#N/A</v>
      </c>
      <c r="U319" t="e">
        <f ca="1">IF(AND($C319='Funnel setup'!$K$3&amp;'Funnel setup'!$K$6&amp;'Funnel setup'!$K$7&amp;'Funnel setup'!$K$4,'Funnel Lookup'!I319="*",'Funnel Lookup'!I319="*"),#N/A,IF(AND($C319='Funnel setup'!$K$3&amp;'Funnel setup'!$K$6&amp;'Funnel setup'!$K$7&amp;'Funnel setup'!$K$4,'Funnel Lookup'!I319&gt;29,'Funnel Lookup'!I319&lt;&gt;"-"),'Funnel Lookup'!I319,#N/A))</f>
        <v>#N/A</v>
      </c>
      <c r="V319" t="e">
        <f ca="1">IF(AND($C319='Funnel setup'!$K$3&amp;'Funnel setup'!$K$6&amp;'Funnel setup'!$K$7&amp;'Funnel setup'!$K$4,'Funnel Lookup'!I319="*",'Funnel Lookup'!I319="*"),#N/A,IF(AND($C319='Funnel setup'!$K$3&amp;'Funnel setup'!$K$6&amp;'Funnel setup'!$K$7&amp;'Funnel setup'!$K$4,'Funnel Lookup'!I319&gt;29,'Funnel Lookup'!I319&lt;&gt;"-"),'Funnel Lookup'!Q319,#N/A))</f>
        <v>#N/A</v>
      </c>
    </row>
    <row r="320" spans="1:22" x14ac:dyDescent="0.2">
      <c r="A320">
        <v>318</v>
      </c>
      <c r="B320" t="e">
        <f t="shared" ca="1" si="72"/>
        <v>#N/A</v>
      </c>
      <c r="C320" t="e">
        <f t="shared" ca="1" si="72"/>
        <v>#N/A</v>
      </c>
      <c r="D320" t="e">
        <f t="shared" ca="1" si="72"/>
        <v>#N/A</v>
      </c>
      <c r="E320" t="e">
        <f t="shared" ca="1" si="72"/>
        <v>#N/A</v>
      </c>
      <c r="F320" t="e">
        <f t="shared" ca="1" si="72"/>
        <v>#N/A</v>
      </c>
      <c r="G320" t="e">
        <f t="shared" ca="1" si="72"/>
        <v>#N/A</v>
      </c>
      <c r="H320" t="e">
        <f t="shared" ca="1" si="72"/>
        <v>#N/A</v>
      </c>
      <c r="I320" t="e">
        <f t="shared" ca="1" si="72"/>
        <v>#N/A</v>
      </c>
      <c r="J320" t="e">
        <f t="shared" ca="1" si="72"/>
        <v>#N/A</v>
      </c>
      <c r="K320" t="e">
        <f t="shared" ca="1" si="72"/>
        <v>#N/A</v>
      </c>
      <c r="L320" t="e">
        <f t="shared" ca="1" si="73"/>
        <v>#N/A</v>
      </c>
      <c r="M320" t="e">
        <f t="shared" ca="1" si="73"/>
        <v>#N/A</v>
      </c>
      <c r="N320" t="e">
        <f t="shared" ca="1" si="73"/>
        <v>#N/A</v>
      </c>
      <c r="O320" t="e">
        <f t="shared" ca="1" si="73"/>
        <v>#N/A</v>
      </c>
      <c r="P320" t="e">
        <f t="shared" ca="1" si="73"/>
        <v>#N/A</v>
      </c>
      <c r="Q320" t="e">
        <f t="shared" ca="1" si="73"/>
        <v>#N/A</v>
      </c>
      <c r="R320" t="e">
        <f t="shared" ca="1" si="73"/>
        <v>#N/A</v>
      </c>
      <c r="S320" t="e">
        <f t="shared" ca="1" si="60"/>
        <v>#N/A</v>
      </c>
      <c r="T320" t="e">
        <f t="shared" ca="1" si="61"/>
        <v>#N/A</v>
      </c>
      <c r="U320" t="e">
        <f ca="1">IF(AND($C320='Funnel setup'!$K$3&amp;'Funnel setup'!$K$6&amp;'Funnel setup'!$K$7&amp;'Funnel setup'!$K$4,'Funnel Lookup'!I320="*",'Funnel Lookup'!I320="*"),#N/A,IF(AND($C320='Funnel setup'!$K$3&amp;'Funnel setup'!$K$6&amp;'Funnel setup'!$K$7&amp;'Funnel setup'!$K$4,'Funnel Lookup'!I320&gt;29,'Funnel Lookup'!I320&lt;&gt;"-"),'Funnel Lookup'!I320,#N/A))</f>
        <v>#N/A</v>
      </c>
      <c r="V320" t="e">
        <f ca="1">IF(AND($C320='Funnel setup'!$K$3&amp;'Funnel setup'!$K$6&amp;'Funnel setup'!$K$7&amp;'Funnel setup'!$K$4,'Funnel Lookup'!I320="*",'Funnel Lookup'!I320="*"),#N/A,IF(AND($C320='Funnel setup'!$K$3&amp;'Funnel setup'!$K$6&amp;'Funnel setup'!$K$7&amp;'Funnel setup'!$K$4,'Funnel Lookup'!I320&gt;29,'Funnel Lookup'!I320&lt;&gt;"-"),'Funnel Lookup'!Q320,#N/A))</f>
        <v>#N/A</v>
      </c>
    </row>
    <row r="321" spans="1:22" x14ac:dyDescent="0.2">
      <c r="A321">
        <v>319</v>
      </c>
      <c r="B321" t="e">
        <f t="shared" ca="1" si="72"/>
        <v>#N/A</v>
      </c>
      <c r="C321" t="e">
        <f t="shared" ca="1" si="72"/>
        <v>#N/A</v>
      </c>
      <c r="D321" t="e">
        <f t="shared" ca="1" si="72"/>
        <v>#N/A</v>
      </c>
      <c r="E321" t="e">
        <f t="shared" ca="1" si="72"/>
        <v>#N/A</v>
      </c>
      <c r="F321" t="e">
        <f t="shared" ca="1" si="72"/>
        <v>#N/A</v>
      </c>
      <c r="G321" t="e">
        <f t="shared" ca="1" si="72"/>
        <v>#N/A</v>
      </c>
      <c r="H321" t="e">
        <f t="shared" ca="1" si="72"/>
        <v>#N/A</v>
      </c>
      <c r="I321" t="e">
        <f t="shared" ca="1" si="72"/>
        <v>#N/A</v>
      </c>
      <c r="J321" t="e">
        <f t="shared" ca="1" si="72"/>
        <v>#N/A</v>
      </c>
      <c r="K321" t="e">
        <f t="shared" ca="1" si="72"/>
        <v>#N/A</v>
      </c>
      <c r="L321" t="e">
        <f t="shared" ca="1" si="73"/>
        <v>#N/A</v>
      </c>
      <c r="M321" t="e">
        <f t="shared" ca="1" si="73"/>
        <v>#N/A</v>
      </c>
      <c r="N321" t="e">
        <f t="shared" ca="1" si="73"/>
        <v>#N/A</v>
      </c>
      <c r="O321" t="e">
        <f t="shared" ca="1" si="73"/>
        <v>#N/A</v>
      </c>
      <c r="P321" t="e">
        <f t="shared" ca="1" si="73"/>
        <v>#N/A</v>
      </c>
      <c r="Q321" t="e">
        <f t="shared" ca="1" si="73"/>
        <v>#N/A</v>
      </c>
      <c r="R321" t="e">
        <f t="shared" ca="1" si="73"/>
        <v>#N/A</v>
      </c>
      <c r="S321" t="e">
        <f t="shared" ca="1" si="60"/>
        <v>#N/A</v>
      </c>
      <c r="T321" t="e">
        <f t="shared" ca="1" si="61"/>
        <v>#N/A</v>
      </c>
      <c r="U321" t="e">
        <f ca="1">IF(AND($C321='Funnel setup'!$K$3&amp;'Funnel setup'!$K$6&amp;'Funnel setup'!$K$7&amp;'Funnel setup'!$K$4,'Funnel Lookup'!I321="*",'Funnel Lookup'!I321="*"),#N/A,IF(AND($C321='Funnel setup'!$K$3&amp;'Funnel setup'!$K$6&amp;'Funnel setup'!$K$7&amp;'Funnel setup'!$K$4,'Funnel Lookup'!I321&gt;29,'Funnel Lookup'!I321&lt;&gt;"-"),'Funnel Lookup'!I321,#N/A))</f>
        <v>#N/A</v>
      </c>
      <c r="V321" t="e">
        <f ca="1">IF(AND($C321='Funnel setup'!$K$3&amp;'Funnel setup'!$K$6&amp;'Funnel setup'!$K$7&amp;'Funnel setup'!$K$4,'Funnel Lookup'!I321="*",'Funnel Lookup'!I321="*"),#N/A,IF(AND($C321='Funnel setup'!$K$3&amp;'Funnel setup'!$K$6&amp;'Funnel setup'!$K$7&amp;'Funnel setup'!$K$4,'Funnel Lookup'!I321&gt;29,'Funnel Lookup'!I321&lt;&gt;"-"),'Funnel Lookup'!Q321,#N/A))</f>
        <v>#N/A</v>
      </c>
    </row>
    <row r="322" spans="1:22" x14ac:dyDescent="0.2">
      <c r="A322">
        <v>320</v>
      </c>
      <c r="B322" t="e">
        <f t="shared" ca="1" si="72"/>
        <v>#N/A</v>
      </c>
      <c r="C322" t="e">
        <f t="shared" ca="1" si="72"/>
        <v>#N/A</v>
      </c>
      <c r="D322" t="e">
        <f t="shared" ca="1" si="72"/>
        <v>#N/A</v>
      </c>
      <c r="E322" t="e">
        <f t="shared" ca="1" si="72"/>
        <v>#N/A</v>
      </c>
      <c r="F322" t="e">
        <f t="shared" ca="1" si="72"/>
        <v>#N/A</v>
      </c>
      <c r="G322" t="e">
        <f t="shared" ca="1" si="72"/>
        <v>#N/A</v>
      </c>
      <c r="H322" t="e">
        <f t="shared" ca="1" si="72"/>
        <v>#N/A</v>
      </c>
      <c r="I322" t="e">
        <f t="shared" ca="1" si="72"/>
        <v>#N/A</v>
      </c>
      <c r="J322" t="e">
        <f t="shared" ca="1" si="72"/>
        <v>#N/A</v>
      </c>
      <c r="K322" t="e">
        <f t="shared" ca="1" si="72"/>
        <v>#N/A</v>
      </c>
      <c r="L322" t="e">
        <f t="shared" ca="1" si="73"/>
        <v>#N/A</v>
      </c>
      <c r="M322" t="e">
        <f t="shared" ca="1" si="73"/>
        <v>#N/A</v>
      </c>
      <c r="N322" t="e">
        <f t="shared" ca="1" si="73"/>
        <v>#N/A</v>
      </c>
      <c r="O322" t="e">
        <f t="shared" ca="1" si="73"/>
        <v>#N/A</v>
      </c>
      <c r="P322" t="e">
        <f t="shared" ca="1" si="73"/>
        <v>#N/A</v>
      </c>
      <c r="Q322" t="e">
        <f t="shared" ca="1" si="73"/>
        <v>#N/A</v>
      </c>
      <c r="R322" t="e">
        <f t="shared" ca="1" si="73"/>
        <v>#N/A</v>
      </c>
      <c r="S322" t="e">
        <f t="shared" ca="1" si="60"/>
        <v>#N/A</v>
      </c>
      <c r="T322" t="e">
        <f t="shared" ca="1" si="61"/>
        <v>#N/A</v>
      </c>
      <c r="U322" t="e">
        <f ca="1">IF(AND($C322='Funnel setup'!$K$3&amp;'Funnel setup'!$K$6&amp;'Funnel setup'!$K$7&amp;'Funnel setup'!$K$4,'Funnel Lookup'!I322="*",'Funnel Lookup'!I322="*"),#N/A,IF(AND($C322='Funnel setup'!$K$3&amp;'Funnel setup'!$K$6&amp;'Funnel setup'!$K$7&amp;'Funnel setup'!$K$4,'Funnel Lookup'!I322&gt;29,'Funnel Lookup'!I322&lt;&gt;"-"),'Funnel Lookup'!I322,#N/A))</f>
        <v>#N/A</v>
      </c>
      <c r="V322" t="e">
        <f ca="1">IF(AND($C322='Funnel setup'!$K$3&amp;'Funnel setup'!$K$6&amp;'Funnel setup'!$K$7&amp;'Funnel setup'!$K$4,'Funnel Lookup'!I322="*",'Funnel Lookup'!I322="*"),#N/A,IF(AND($C322='Funnel setup'!$K$3&amp;'Funnel setup'!$K$6&amp;'Funnel setup'!$K$7&amp;'Funnel setup'!$K$4,'Funnel Lookup'!I322&gt;29,'Funnel Lookup'!I322&lt;&gt;"-"),'Funnel Lookup'!Q322,#N/A))</f>
        <v>#N/A</v>
      </c>
    </row>
    <row r="323" spans="1:22" x14ac:dyDescent="0.2">
      <c r="A323">
        <v>321</v>
      </c>
      <c r="B323" t="e">
        <f t="shared" ref="B323:K332" ca="1" si="74">VLOOKUP($A323,Funnel_Data,B$1,FALSE)</f>
        <v>#N/A</v>
      </c>
      <c r="C323" t="e">
        <f t="shared" ca="1" si="74"/>
        <v>#N/A</v>
      </c>
      <c r="D323" t="e">
        <f t="shared" ca="1" si="74"/>
        <v>#N/A</v>
      </c>
      <c r="E323" t="e">
        <f t="shared" ca="1" si="74"/>
        <v>#N/A</v>
      </c>
      <c r="F323" t="e">
        <f t="shared" ca="1" si="74"/>
        <v>#N/A</v>
      </c>
      <c r="G323" t="e">
        <f t="shared" ca="1" si="74"/>
        <v>#N/A</v>
      </c>
      <c r="H323" t="e">
        <f t="shared" ca="1" si="74"/>
        <v>#N/A</v>
      </c>
      <c r="I323" t="e">
        <f t="shared" ca="1" si="74"/>
        <v>#N/A</v>
      </c>
      <c r="J323" t="e">
        <f t="shared" ca="1" si="74"/>
        <v>#N/A</v>
      </c>
      <c r="K323" t="e">
        <f t="shared" ca="1" si="74"/>
        <v>#N/A</v>
      </c>
      <c r="L323" t="e">
        <f t="shared" ref="L323:R332" ca="1" si="75">VLOOKUP($A323,Funnel_Data,L$1,FALSE)</f>
        <v>#N/A</v>
      </c>
      <c r="M323" t="e">
        <f t="shared" ca="1" si="75"/>
        <v>#N/A</v>
      </c>
      <c r="N323" t="e">
        <f t="shared" ca="1" si="75"/>
        <v>#N/A</v>
      </c>
      <c r="O323" t="e">
        <f t="shared" ca="1" si="75"/>
        <v>#N/A</v>
      </c>
      <c r="P323" t="e">
        <f t="shared" ca="1" si="75"/>
        <v>#N/A</v>
      </c>
      <c r="Q323" t="e">
        <f t="shared" ca="1" si="75"/>
        <v>#N/A</v>
      </c>
      <c r="R323" t="e">
        <f t="shared" ca="1" si="75"/>
        <v>#N/A</v>
      </c>
      <c r="S323" t="e">
        <f t="shared" ref="S323:S386" ca="1" si="76">IF($Q323="*",#N/A,IF($Q323="-",#N/A,I323))</f>
        <v>#N/A</v>
      </c>
      <c r="T323" t="e">
        <f t="shared" ref="T323:T386" ca="1" si="77">IF($Q323="*",#N/A,IF($Q323="-",#N/A,Q323))</f>
        <v>#N/A</v>
      </c>
      <c r="U323" t="e">
        <f ca="1">IF(AND($C323='Funnel setup'!$K$3&amp;'Funnel setup'!$K$6&amp;'Funnel setup'!$K$7&amp;'Funnel setup'!$K$4,'Funnel Lookup'!I323="*",'Funnel Lookup'!I323="*"),#N/A,IF(AND($C323='Funnel setup'!$K$3&amp;'Funnel setup'!$K$6&amp;'Funnel setup'!$K$7&amp;'Funnel setup'!$K$4,'Funnel Lookup'!I323&gt;29,'Funnel Lookup'!I323&lt;&gt;"-"),'Funnel Lookup'!I323,#N/A))</f>
        <v>#N/A</v>
      </c>
      <c r="V323" t="e">
        <f ca="1">IF(AND($C323='Funnel setup'!$K$3&amp;'Funnel setup'!$K$6&amp;'Funnel setup'!$K$7&amp;'Funnel setup'!$K$4,'Funnel Lookup'!I323="*",'Funnel Lookup'!I323="*"),#N/A,IF(AND($C323='Funnel setup'!$K$3&amp;'Funnel setup'!$K$6&amp;'Funnel setup'!$K$7&amp;'Funnel setup'!$K$4,'Funnel Lookup'!I323&gt;29,'Funnel Lookup'!I323&lt;&gt;"-"),'Funnel Lookup'!Q323,#N/A))</f>
        <v>#N/A</v>
      </c>
    </row>
    <row r="324" spans="1:22" x14ac:dyDescent="0.2">
      <c r="A324">
        <v>322</v>
      </c>
      <c r="B324" t="e">
        <f t="shared" ca="1" si="74"/>
        <v>#N/A</v>
      </c>
      <c r="C324" t="e">
        <f t="shared" ca="1" si="74"/>
        <v>#N/A</v>
      </c>
      <c r="D324" t="e">
        <f t="shared" ca="1" si="74"/>
        <v>#N/A</v>
      </c>
      <c r="E324" t="e">
        <f t="shared" ca="1" si="74"/>
        <v>#N/A</v>
      </c>
      <c r="F324" t="e">
        <f t="shared" ca="1" si="74"/>
        <v>#N/A</v>
      </c>
      <c r="G324" t="e">
        <f t="shared" ca="1" si="74"/>
        <v>#N/A</v>
      </c>
      <c r="H324" t="e">
        <f t="shared" ca="1" si="74"/>
        <v>#N/A</v>
      </c>
      <c r="I324" t="e">
        <f t="shared" ca="1" si="74"/>
        <v>#N/A</v>
      </c>
      <c r="J324" t="e">
        <f t="shared" ca="1" si="74"/>
        <v>#N/A</v>
      </c>
      <c r="K324" t="e">
        <f t="shared" ca="1" si="74"/>
        <v>#N/A</v>
      </c>
      <c r="L324" t="e">
        <f t="shared" ca="1" si="75"/>
        <v>#N/A</v>
      </c>
      <c r="M324" t="e">
        <f t="shared" ca="1" si="75"/>
        <v>#N/A</v>
      </c>
      <c r="N324" t="e">
        <f t="shared" ca="1" si="75"/>
        <v>#N/A</v>
      </c>
      <c r="O324" t="e">
        <f t="shared" ca="1" si="75"/>
        <v>#N/A</v>
      </c>
      <c r="P324" t="e">
        <f t="shared" ca="1" si="75"/>
        <v>#N/A</v>
      </c>
      <c r="Q324" t="e">
        <f t="shared" ca="1" si="75"/>
        <v>#N/A</v>
      </c>
      <c r="R324" t="e">
        <f t="shared" ca="1" si="75"/>
        <v>#N/A</v>
      </c>
      <c r="S324" t="e">
        <f t="shared" ca="1" si="76"/>
        <v>#N/A</v>
      </c>
      <c r="T324" t="e">
        <f t="shared" ca="1" si="77"/>
        <v>#N/A</v>
      </c>
      <c r="U324" t="e">
        <f ca="1">IF(AND($C324='Funnel setup'!$K$3&amp;'Funnel setup'!$K$6&amp;'Funnel setup'!$K$7&amp;'Funnel setup'!$K$4,'Funnel Lookup'!I324="*",'Funnel Lookup'!I324="*"),#N/A,IF(AND($C324='Funnel setup'!$K$3&amp;'Funnel setup'!$K$6&amp;'Funnel setup'!$K$7&amp;'Funnel setup'!$K$4,'Funnel Lookup'!I324&gt;29,'Funnel Lookup'!I324&lt;&gt;"-"),'Funnel Lookup'!I324,#N/A))</f>
        <v>#N/A</v>
      </c>
      <c r="V324" t="e">
        <f ca="1">IF(AND($C324='Funnel setup'!$K$3&amp;'Funnel setup'!$K$6&amp;'Funnel setup'!$K$7&amp;'Funnel setup'!$K$4,'Funnel Lookup'!I324="*",'Funnel Lookup'!I324="*"),#N/A,IF(AND($C324='Funnel setup'!$K$3&amp;'Funnel setup'!$K$6&amp;'Funnel setup'!$K$7&amp;'Funnel setup'!$K$4,'Funnel Lookup'!I324&gt;29,'Funnel Lookup'!I324&lt;&gt;"-"),'Funnel Lookup'!Q324,#N/A))</f>
        <v>#N/A</v>
      </c>
    </row>
    <row r="325" spans="1:22" x14ac:dyDescent="0.2">
      <c r="A325">
        <v>323</v>
      </c>
      <c r="B325" t="e">
        <f t="shared" ca="1" si="74"/>
        <v>#N/A</v>
      </c>
      <c r="C325" t="e">
        <f t="shared" ca="1" si="74"/>
        <v>#N/A</v>
      </c>
      <c r="D325" t="e">
        <f t="shared" ca="1" si="74"/>
        <v>#N/A</v>
      </c>
      <c r="E325" t="e">
        <f t="shared" ca="1" si="74"/>
        <v>#N/A</v>
      </c>
      <c r="F325" t="e">
        <f t="shared" ca="1" si="74"/>
        <v>#N/A</v>
      </c>
      <c r="G325" t="e">
        <f t="shared" ca="1" si="74"/>
        <v>#N/A</v>
      </c>
      <c r="H325" t="e">
        <f t="shared" ca="1" si="74"/>
        <v>#N/A</v>
      </c>
      <c r="I325" t="e">
        <f t="shared" ca="1" si="74"/>
        <v>#N/A</v>
      </c>
      <c r="J325" t="e">
        <f t="shared" ca="1" si="74"/>
        <v>#N/A</v>
      </c>
      <c r="K325" t="e">
        <f t="shared" ca="1" si="74"/>
        <v>#N/A</v>
      </c>
      <c r="L325" t="e">
        <f t="shared" ca="1" si="75"/>
        <v>#N/A</v>
      </c>
      <c r="M325" t="e">
        <f t="shared" ca="1" si="75"/>
        <v>#N/A</v>
      </c>
      <c r="N325" t="e">
        <f t="shared" ca="1" si="75"/>
        <v>#N/A</v>
      </c>
      <c r="O325" t="e">
        <f t="shared" ca="1" si="75"/>
        <v>#N/A</v>
      </c>
      <c r="P325" t="e">
        <f t="shared" ca="1" si="75"/>
        <v>#N/A</v>
      </c>
      <c r="Q325" t="e">
        <f t="shared" ca="1" si="75"/>
        <v>#N/A</v>
      </c>
      <c r="R325" t="e">
        <f t="shared" ca="1" si="75"/>
        <v>#N/A</v>
      </c>
      <c r="S325" t="e">
        <f t="shared" ca="1" si="76"/>
        <v>#N/A</v>
      </c>
      <c r="T325" t="e">
        <f t="shared" ca="1" si="77"/>
        <v>#N/A</v>
      </c>
      <c r="U325" t="e">
        <f ca="1">IF(AND($C325='Funnel setup'!$K$3&amp;'Funnel setup'!$K$6&amp;'Funnel setup'!$K$7&amp;'Funnel setup'!$K$4,'Funnel Lookup'!I325="*",'Funnel Lookup'!I325="*"),#N/A,IF(AND($C325='Funnel setup'!$K$3&amp;'Funnel setup'!$K$6&amp;'Funnel setup'!$K$7&amp;'Funnel setup'!$K$4,'Funnel Lookup'!I325&gt;29,'Funnel Lookup'!I325&lt;&gt;"-"),'Funnel Lookup'!I325,#N/A))</f>
        <v>#N/A</v>
      </c>
      <c r="V325" t="e">
        <f ca="1">IF(AND($C325='Funnel setup'!$K$3&amp;'Funnel setup'!$K$6&amp;'Funnel setup'!$K$7&amp;'Funnel setup'!$K$4,'Funnel Lookup'!I325="*",'Funnel Lookup'!I325="*"),#N/A,IF(AND($C325='Funnel setup'!$K$3&amp;'Funnel setup'!$K$6&amp;'Funnel setup'!$K$7&amp;'Funnel setup'!$K$4,'Funnel Lookup'!I325&gt;29,'Funnel Lookup'!I325&lt;&gt;"-"),'Funnel Lookup'!Q325,#N/A))</f>
        <v>#N/A</v>
      </c>
    </row>
    <row r="326" spans="1:22" x14ac:dyDescent="0.2">
      <c r="A326">
        <v>324</v>
      </c>
      <c r="B326" t="e">
        <f t="shared" ca="1" si="74"/>
        <v>#N/A</v>
      </c>
      <c r="C326" t="e">
        <f t="shared" ca="1" si="74"/>
        <v>#N/A</v>
      </c>
      <c r="D326" t="e">
        <f t="shared" ca="1" si="74"/>
        <v>#N/A</v>
      </c>
      <c r="E326" t="e">
        <f t="shared" ca="1" si="74"/>
        <v>#N/A</v>
      </c>
      <c r="F326" t="e">
        <f t="shared" ca="1" si="74"/>
        <v>#N/A</v>
      </c>
      <c r="G326" t="e">
        <f t="shared" ca="1" si="74"/>
        <v>#N/A</v>
      </c>
      <c r="H326" t="e">
        <f t="shared" ca="1" si="74"/>
        <v>#N/A</v>
      </c>
      <c r="I326" t="e">
        <f t="shared" ca="1" si="74"/>
        <v>#N/A</v>
      </c>
      <c r="J326" t="e">
        <f t="shared" ca="1" si="74"/>
        <v>#N/A</v>
      </c>
      <c r="K326" t="e">
        <f t="shared" ca="1" si="74"/>
        <v>#N/A</v>
      </c>
      <c r="L326" t="e">
        <f t="shared" ca="1" si="75"/>
        <v>#N/A</v>
      </c>
      <c r="M326" t="e">
        <f t="shared" ca="1" si="75"/>
        <v>#N/A</v>
      </c>
      <c r="N326" t="e">
        <f t="shared" ca="1" si="75"/>
        <v>#N/A</v>
      </c>
      <c r="O326" t="e">
        <f t="shared" ca="1" si="75"/>
        <v>#N/A</v>
      </c>
      <c r="P326" t="e">
        <f t="shared" ca="1" si="75"/>
        <v>#N/A</v>
      </c>
      <c r="Q326" t="e">
        <f t="shared" ca="1" si="75"/>
        <v>#N/A</v>
      </c>
      <c r="R326" t="e">
        <f t="shared" ca="1" si="75"/>
        <v>#N/A</v>
      </c>
      <c r="S326" t="e">
        <f t="shared" ca="1" si="76"/>
        <v>#N/A</v>
      </c>
      <c r="T326" t="e">
        <f t="shared" ca="1" si="77"/>
        <v>#N/A</v>
      </c>
      <c r="U326" t="e">
        <f ca="1">IF(AND($C326='Funnel setup'!$K$3&amp;'Funnel setup'!$K$6&amp;'Funnel setup'!$K$7&amp;'Funnel setup'!$K$4,'Funnel Lookup'!I326="*",'Funnel Lookup'!I326="*"),#N/A,IF(AND($C326='Funnel setup'!$K$3&amp;'Funnel setup'!$K$6&amp;'Funnel setup'!$K$7&amp;'Funnel setup'!$K$4,'Funnel Lookup'!I326&gt;29,'Funnel Lookup'!I326&lt;&gt;"-"),'Funnel Lookup'!I326,#N/A))</f>
        <v>#N/A</v>
      </c>
      <c r="V326" t="e">
        <f ca="1">IF(AND($C326='Funnel setup'!$K$3&amp;'Funnel setup'!$K$6&amp;'Funnel setup'!$K$7&amp;'Funnel setup'!$K$4,'Funnel Lookup'!I326="*",'Funnel Lookup'!I326="*"),#N/A,IF(AND($C326='Funnel setup'!$K$3&amp;'Funnel setup'!$K$6&amp;'Funnel setup'!$K$7&amp;'Funnel setup'!$K$4,'Funnel Lookup'!I326&gt;29,'Funnel Lookup'!I326&lt;&gt;"-"),'Funnel Lookup'!Q326,#N/A))</f>
        <v>#N/A</v>
      </c>
    </row>
    <row r="327" spans="1:22" x14ac:dyDescent="0.2">
      <c r="A327">
        <v>325</v>
      </c>
      <c r="B327" t="e">
        <f t="shared" ca="1" si="74"/>
        <v>#N/A</v>
      </c>
      <c r="C327" t="e">
        <f t="shared" ca="1" si="74"/>
        <v>#N/A</v>
      </c>
      <c r="D327" t="e">
        <f t="shared" ca="1" si="74"/>
        <v>#N/A</v>
      </c>
      <c r="E327" t="e">
        <f t="shared" ca="1" si="74"/>
        <v>#N/A</v>
      </c>
      <c r="F327" t="e">
        <f t="shared" ca="1" si="74"/>
        <v>#N/A</v>
      </c>
      <c r="G327" t="e">
        <f t="shared" ca="1" si="74"/>
        <v>#N/A</v>
      </c>
      <c r="H327" t="e">
        <f t="shared" ca="1" si="74"/>
        <v>#N/A</v>
      </c>
      <c r="I327" t="e">
        <f t="shared" ca="1" si="74"/>
        <v>#N/A</v>
      </c>
      <c r="J327" t="e">
        <f t="shared" ca="1" si="74"/>
        <v>#N/A</v>
      </c>
      <c r="K327" t="e">
        <f t="shared" ca="1" si="74"/>
        <v>#N/A</v>
      </c>
      <c r="L327" t="e">
        <f t="shared" ca="1" si="75"/>
        <v>#N/A</v>
      </c>
      <c r="M327" t="e">
        <f t="shared" ca="1" si="75"/>
        <v>#N/A</v>
      </c>
      <c r="N327" t="e">
        <f t="shared" ca="1" si="75"/>
        <v>#N/A</v>
      </c>
      <c r="O327" t="e">
        <f t="shared" ca="1" si="75"/>
        <v>#N/A</v>
      </c>
      <c r="P327" t="e">
        <f t="shared" ca="1" si="75"/>
        <v>#N/A</v>
      </c>
      <c r="Q327" t="e">
        <f t="shared" ca="1" si="75"/>
        <v>#N/A</v>
      </c>
      <c r="R327" t="e">
        <f t="shared" ca="1" si="75"/>
        <v>#N/A</v>
      </c>
      <c r="S327" t="e">
        <f t="shared" ca="1" si="76"/>
        <v>#N/A</v>
      </c>
      <c r="T327" t="e">
        <f t="shared" ca="1" si="77"/>
        <v>#N/A</v>
      </c>
      <c r="U327" t="e">
        <f ca="1">IF(AND($C327='Funnel setup'!$K$3&amp;'Funnel setup'!$K$6&amp;'Funnel setup'!$K$7&amp;'Funnel setup'!$K$4,'Funnel Lookup'!I327="*",'Funnel Lookup'!I327="*"),#N/A,IF(AND($C327='Funnel setup'!$K$3&amp;'Funnel setup'!$K$6&amp;'Funnel setup'!$K$7&amp;'Funnel setup'!$K$4,'Funnel Lookup'!I327&gt;29,'Funnel Lookup'!I327&lt;&gt;"-"),'Funnel Lookup'!I327,#N/A))</f>
        <v>#N/A</v>
      </c>
      <c r="V327" t="e">
        <f ca="1">IF(AND($C327='Funnel setup'!$K$3&amp;'Funnel setup'!$K$6&amp;'Funnel setup'!$K$7&amp;'Funnel setup'!$K$4,'Funnel Lookup'!I327="*",'Funnel Lookup'!I327="*"),#N/A,IF(AND($C327='Funnel setup'!$K$3&amp;'Funnel setup'!$K$6&amp;'Funnel setup'!$K$7&amp;'Funnel setup'!$K$4,'Funnel Lookup'!I327&gt;29,'Funnel Lookup'!I327&lt;&gt;"-"),'Funnel Lookup'!Q327,#N/A))</f>
        <v>#N/A</v>
      </c>
    </row>
    <row r="328" spans="1:22" x14ac:dyDescent="0.2">
      <c r="A328">
        <v>326</v>
      </c>
      <c r="B328" t="e">
        <f t="shared" ca="1" si="74"/>
        <v>#N/A</v>
      </c>
      <c r="C328" t="e">
        <f t="shared" ca="1" si="74"/>
        <v>#N/A</v>
      </c>
      <c r="D328" t="e">
        <f t="shared" ca="1" si="74"/>
        <v>#N/A</v>
      </c>
      <c r="E328" t="e">
        <f t="shared" ca="1" si="74"/>
        <v>#N/A</v>
      </c>
      <c r="F328" t="e">
        <f t="shared" ca="1" si="74"/>
        <v>#N/A</v>
      </c>
      <c r="G328" t="e">
        <f t="shared" ca="1" si="74"/>
        <v>#N/A</v>
      </c>
      <c r="H328" t="e">
        <f t="shared" ca="1" si="74"/>
        <v>#N/A</v>
      </c>
      <c r="I328" t="e">
        <f t="shared" ca="1" si="74"/>
        <v>#N/A</v>
      </c>
      <c r="J328" t="e">
        <f t="shared" ca="1" si="74"/>
        <v>#N/A</v>
      </c>
      <c r="K328" t="e">
        <f t="shared" ca="1" si="74"/>
        <v>#N/A</v>
      </c>
      <c r="L328" t="e">
        <f t="shared" ca="1" si="75"/>
        <v>#N/A</v>
      </c>
      <c r="M328" t="e">
        <f t="shared" ca="1" si="75"/>
        <v>#N/A</v>
      </c>
      <c r="N328" t="e">
        <f t="shared" ca="1" si="75"/>
        <v>#N/A</v>
      </c>
      <c r="O328" t="e">
        <f t="shared" ca="1" si="75"/>
        <v>#N/A</v>
      </c>
      <c r="P328" t="e">
        <f t="shared" ca="1" si="75"/>
        <v>#N/A</v>
      </c>
      <c r="Q328" t="e">
        <f t="shared" ca="1" si="75"/>
        <v>#N/A</v>
      </c>
      <c r="R328" t="e">
        <f t="shared" ca="1" si="75"/>
        <v>#N/A</v>
      </c>
      <c r="S328" t="e">
        <f t="shared" ca="1" si="76"/>
        <v>#N/A</v>
      </c>
      <c r="T328" t="e">
        <f t="shared" ca="1" si="77"/>
        <v>#N/A</v>
      </c>
      <c r="U328" t="e">
        <f ca="1">IF(AND($C328='Funnel setup'!$K$3&amp;'Funnel setup'!$K$6&amp;'Funnel setup'!$K$7&amp;'Funnel setup'!$K$4,'Funnel Lookup'!I328="*",'Funnel Lookup'!I328="*"),#N/A,IF(AND($C328='Funnel setup'!$K$3&amp;'Funnel setup'!$K$6&amp;'Funnel setup'!$K$7&amp;'Funnel setup'!$K$4,'Funnel Lookup'!I328&gt;29,'Funnel Lookup'!I328&lt;&gt;"-"),'Funnel Lookup'!I328,#N/A))</f>
        <v>#N/A</v>
      </c>
      <c r="V328" t="e">
        <f ca="1">IF(AND($C328='Funnel setup'!$K$3&amp;'Funnel setup'!$K$6&amp;'Funnel setup'!$K$7&amp;'Funnel setup'!$K$4,'Funnel Lookup'!I328="*",'Funnel Lookup'!I328="*"),#N/A,IF(AND($C328='Funnel setup'!$K$3&amp;'Funnel setup'!$K$6&amp;'Funnel setup'!$K$7&amp;'Funnel setup'!$K$4,'Funnel Lookup'!I328&gt;29,'Funnel Lookup'!I328&lt;&gt;"-"),'Funnel Lookup'!Q328,#N/A))</f>
        <v>#N/A</v>
      </c>
    </row>
    <row r="329" spans="1:22" x14ac:dyDescent="0.2">
      <c r="A329">
        <v>327</v>
      </c>
      <c r="B329" t="e">
        <f t="shared" ca="1" si="74"/>
        <v>#N/A</v>
      </c>
      <c r="C329" t="e">
        <f t="shared" ca="1" si="74"/>
        <v>#N/A</v>
      </c>
      <c r="D329" t="e">
        <f t="shared" ca="1" si="74"/>
        <v>#N/A</v>
      </c>
      <c r="E329" t="e">
        <f t="shared" ca="1" si="74"/>
        <v>#N/A</v>
      </c>
      <c r="F329" t="e">
        <f t="shared" ca="1" si="74"/>
        <v>#N/A</v>
      </c>
      <c r="G329" t="e">
        <f t="shared" ca="1" si="74"/>
        <v>#N/A</v>
      </c>
      <c r="H329" t="e">
        <f t="shared" ca="1" si="74"/>
        <v>#N/A</v>
      </c>
      <c r="I329" t="e">
        <f t="shared" ca="1" si="74"/>
        <v>#N/A</v>
      </c>
      <c r="J329" t="e">
        <f t="shared" ca="1" si="74"/>
        <v>#N/A</v>
      </c>
      <c r="K329" t="e">
        <f t="shared" ca="1" si="74"/>
        <v>#N/A</v>
      </c>
      <c r="L329" t="e">
        <f t="shared" ca="1" si="75"/>
        <v>#N/A</v>
      </c>
      <c r="M329" t="e">
        <f t="shared" ca="1" si="75"/>
        <v>#N/A</v>
      </c>
      <c r="N329" t="e">
        <f t="shared" ca="1" si="75"/>
        <v>#N/A</v>
      </c>
      <c r="O329" t="e">
        <f t="shared" ca="1" si="75"/>
        <v>#N/A</v>
      </c>
      <c r="P329" t="e">
        <f t="shared" ca="1" si="75"/>
        <v>#N/A</v>
      </c>
      <c r="Q329" t="e">
        <f t="shared" ca="1" si="75"/>
        <v>#N/A</v>
      </c>
      <c r="R329" t="e">
        <f t="shared" ca="1" si="75"/>
        <v>#N/A</v>
      </c>
      <c r="S329" t="e">
        <f t="shared" ca="1" si="76"/>
        <v>#N/A</v>
      </c>
      <c r="T329" t="e">
        <f t="shared" ca="1" si="77"/>
        <v>#N/A</v>
      </c>
      <c r="U329" t="e">
        <f ca="1">IF(AND($C329='Funnel setup'!$K$3&amp;'Funnel setup'!$K$6&amp;'Funnel setup'!$K$7&amp;'Funnel setup'!$K$4,'Funnel Lookup'!I329="*",'Funnel Lookup'!I329="*"),#N/A,IF(AND($C329='Funnel setup'!$K$3&amp;'Funnel setup'!$K$6&amp;'Funnel setup'!$K$7&amp;'Funnel setup'!$K$4,'Funnel Lookup'!I329&gt;29,'Funnel Lookup'!I329&lt;&gt;"-"),'Funnel Lookup'!I329,#N/A))</f>
        <v>#N/A</v>
      </c>
      <c r="V329" t="e">
        <f ca="1">IF(AND($C329='Funnel setup'!$K$3&amp;'Funnel setup'!$K$6&amp;'Funnel setup'!$K$7&amp;'Funnel setup'!$K$4,'Funnel Lookup'!I329="*",'Funnel Lookup'!I329="*"),#N/A,IF(AND($C329='Funnel setup'!$K$3&amp;'Funnel setup'!$K$6&amp;'Funnel setup'!$K$7&amp;'Funnel setup'!$K$4,'Funnel Lookup'!I329&gt;29,'Funnel Lookup'!I329&lt;&gt;"-"),'Funnel Lookup'!Q329,#N/A))</f>
        <v>#N/A</v>
      </c>
    </row>
    <row r="330" spans="1:22" x14ac:dyDescent="0.2">
      <c r="A330">
        <v>328</v>
      </c>
      <c r="B330" t="e">
        <f t="shared" ca="1" si="74"/>
        <v>#N/A</v>
      </c>
      <c r="C330" t="e">
        <f t="shared" ca="1" si="74"/>
        <v>#N/A</v>
      </c>
      <c r="D330" t="e">
        <f t="shared" ca="1" si="74"/>
        <v>#N/A</v>
      </c>
      <c r="E330" t="e">
        <f t="shared" ca="1" si="74"/>
        <v>#N/A</v>
      </c>
      <c r="F330" t="e">
        <f t="shared" ca="1" si="74"/>
        <v>#N/A</v>
      </c>
      <c r="G330" t="e">
        <f t="shared" ca="1" si="74"/>
        <v>#N/A</v>
      </c>
      <c r="H330" t="e">
        <f t="shared" ca="1" si="74"/>
        <v>#N/A</v>
      </c>
      <c r="I330" t="e">
        <f t="shared" ca="1" si="74"/>
        <v>#N/A</v>
      </c>
      <c r="J330" t="e">
        <f t="shared" ca="1" si="74"/>
        <v>#N/A</v>
      </c>
      <c r="K330" t="e">
        <f t="shared" ca="1" si="74"/>
        <v>#N/A</v>
      </c>
      <c r="L330" t="e">
        <f t="shared" ca="1" si="75"/>
        <v>#N/A</v>
      </c>
      <c r="M330" t="e">
        <f t="shared" ca="1" si="75"/>
        <v>#N/A</v>
      </c>
      <c r="N330" t="e">
        <f t="shared" ca="1" si="75"/>
        <v>#N/A</v>
      </c>
      <c r="O330" t="e">
        <f t="shared" ca="1" si="75"/>
        <v>#N/A</v>
      </c>
      <c r="P330" t="e">
        <f t="shared" ca="1" si="75"/>
        <v>#N/A</v>
      </c>
      <c r="Q330" t="e">
        <f t="shared" ca="1" si="75"/>
        <v>#N/A</v>
      </c>
      <c r="R330" t="e">
        <f t="shared" ca="1" si="75"/>
        <v>#N/A</v>
      </c>
      <c r="S330" t="e">
        <f t="shared" ca="1" si="76"/>
        <v>#N/A</v>
      </c>
      <c r="T330" t="e">
        <f t="shared" ca="1" si="77"/>
        <v>#N/A</v>
      </c>
      <c r="U330" t="e">
        <f ca="1">IF(AND($C330='Funnel setup'!$K$3&amp;'Funnel setup'!$K$6&amp;'Funnel setup'!$K$7&amp;'Funnel setup'!$K$4,'Funnel Lookup'!I330="*",'Funnel Lookup'!I330="*"),#N/A,IF(AND($C330='Funnel setup'!$K$3&amp;'Funnel setup'!$K$6&amp;'Funnel setup'!$K$7&amp;'Funnel setup'!$K$4,'Funnel Lookup'!I330&gt;29,'Funnel Lookup'!I330&lt;&gt;"-"),'Funnel Lookup'!I330,#N/A))</f>
        <v>#N/A</v>
      </c>
      <c r="V330" t="e">
        <f ca="1">IF(AND($C330='Funnel setup'!$K$3&amp;'Funnel setup'!$K$6&amp;'Funnel setup'!$K$7&amp;'Funnel setup'!$K$4,'Funnel Lookup'!I330="*",'Funnel Lookup'!I330="*"),#N/A,IF(AND($C330='Funnel setup'!$K$3&amp;'Funnel setup'!$K$6&amp;'Funnel setup'!$K$7&amp;'Funnel setup'!$K$4,'Funnel Lookup'!I330&gt;29,'Funnel Lookup'!I330&lt;&gt;"-"),'Funnel Lookup'!Q330,#N/A))</f>
        <v>#N/A</v>
      </c>
    </row>
    <row r="331" spans="1:22" x14ac:dyDescent="0.2">
      <c r="A331">
        <v>329</v>
      </c>
      <c r="B331" t="e">
        <f t="shared" ca="1" si="74"/>
        <v>#N/A</v>
      </c>
      <c r="C331" t="e">
        <f t="shared" ca="1" si="74"/>
        <v>#N/A</v>
      </c>
      <c r="D331" t="e">
        <f t="shared" ca="1" si="74"/>
        <v>#N/A</v>
      </c>
      <c r="E331" t="e">
        <f t="shared" ca="1" si="74"/>
        <v>#N/A</v>
      </c>
      <c r="F331" t="e">
        <f t="shared" ca="1" si="74"/>
        <v>#N/A</v>
      </c>
      <c r="G331" t="e">
        <f t="shared" ca="1" si="74"/>
        <v>#N/A</v>
      </c>
      <c r="H331" t="e">
        <f t="shared" ca="1" si="74"/>
        <v>#N/A</v>
      </c>
      <c r="I331" t="e">
        <f t="shared" ca="1" si="74"/>
        <v>#N/A</v>
      </c>
      <c r="J331" t="e">
        <f t="shared" ca="1" si="74"/>
        <v>#N/A</v>
      </c>
      <c r="K331" t="e">
        <f t="shared" ca="1" si="74"/>
        <v>#N/A</v>
      </c>
      <c r="L331" t="e">
        <f t="shared" ca="1" si="75"/>
        <v>#N/A</v>
      </c>
      <c r="M331" t="e">
        <f t="shared" ca="1" si="75"/>
        <v>#N/A</v>
      </c>
      <c r="N331" t="e">
        <f t="shared" ca="1" si="75"/>
        <v>#N/A</v>
      </c>
      <c r="O331" t="e">
        <f t="shared" ca="1" si="75"/>
        <v>#N/A</v>
      </c>
      <c r="P331" t="e">
        <f t="shared" ca="1" si="75"/>
        <v>#N/A</v>
      </c>
      <c r="Q331" t="e">
        <f t="shared" ca="1" si="75"/>
        <v>#N/A</v>
      </c>
      <c r="R331" t="e">
        <f t="shared" ca="1" si="75"/>
        <v>#N/A</v>
      </c>
      <c r="S331" t="e">
        <f t="shared" ca="1" si="76"/>
        <v>#N/A</v>
      </c>
      <c r="T331" t="e">
        <f t="shared" ca="1" si="77"/>
        <v>#N/A</v>
      </c>
      <c r="U331" t="e">
        <f ca="1">IF(AND($C331='Funnel setup'!$K$3&amp;'Funnel setup'!$K$6&amp;'Funnel setup'!$K$7&amp;'Funnel setup'!$K$4,'Funnel Lookup'!I331="*",'Funnel Lookup'!I331="*"),#N/A,IF(AND($C331='Funnel setup'!$K$3&amp;'Funnel setup'!$K$6&amp;'Funnel setup'!$K$7&amp;'Funnel setup'!$K$4,'Funnel Lookup'!I331&gt;29,'Funnel Lookup'!I331&lt;&gt;"-"),'Funnel Lookup'!I331,#N/A))</f>
        <v>#N/A</v>
      </c>
      <c r="V331" t="e">
        <f ca="1">IF(AND($C331='Funnel setup'!$K$3&amp;'Funnel setup'!$K$6&amp;'Funnel setup'!$K$7&amp;'Funnel setup'!$K$4,'Funnel Lookup'!I331="*",'Funnel Lookup'!I331="*"),#N/A,IF(AND($C331='Funnel setup'!$K$3&amp;'Funnel setup'!$K$6&amp;'Funnel setup'!$K$7&amp;'Funnel setup'!$K$4,'Funnel Lookup'!I331&gt;29,'Funnel Lookup'!I331&lt;&gt;"-"),'Funnel Lookup'!Q331,#N/A))</f>
        <v>#N/A</v>
      </c>
    </row>
    <row r="332" spans="1:22" x14ac:dyDescent="0.2">
      <c r="A332">
        <v>330</v>
      </c>
      <c r="B332" t="e">
        <f t="shared" ca="1" si="74"/>
        <v>#N/A</v>
      </c>
      <c r="C332" t="e">
        <f t="shared" ca="1" si="74"/>
        <v>#N/A</v>
      </c>
      <c r="D332" t="e">
        <f t="shared" ca="1" si="74"/>
        <v>#N/A</v>
      </c>
      <c r="E332" t="e">
        <f t="shared" ca="1" si="74"/>
        <v>#N/A</v>
      </c>
      <c r="F332" t="e">
        <f t="shared" ca="1" si="74"/>
        <v>#N/A</v>
      </c>
      <c r="G332" t="e">
        <f t="shared" ca="1" si="74"/>
        <v>#N/A</v>
      </c>
      <c r="H332" t="e">
        <f t="shared" ca="1" si="74"/>
        <v>#N/A</v>
      </c>
      <c r="I332" t="e">
        <f t="shared" ca="1" si="74"/>
        <v>#N/A</v>
      </c>
      <c r="J332" t="e">
        <f t="shared" ca="1" si="74"/>
        <v>#N/A</v>
      </c>
      <c r="K332" t="e">
        <f t="shared" ca="1" si="74"/>
        <v>#N/A</v>
      </c>
      <c r="L332" t="e">
        <f t="shared" ca="1" si="75"/>
        <v>#N/A</v>
      </c>
      <c r="M332" t="e">
        <f t="shared" ca="1" si="75"/>
        <v>#N/A</v>
      </c>
      <c r="N332" t="e">
        <f t="shared" ca="1" si="75"/>
        <v>#N/A</v>
      </c>
      <c r="O332" t="e">
        <f t="shared" ca="1" si="75"/>
        <v>#N/A</v>
      </c>
      <c r="P332" t="e">
        <f t="shared" ca="1" si="75"/>
        <v>#N/A</v>
      </c>
      <c r="Q332" t="e">
        <f t="shared" ca="1" si="75"/>
        <v>#N/A</v>
      </c>
      <c r="R332" t="e">
        <f t="shared" ca="1" si="75"/>
        <v>#N/A</v>
      </c>
      <c r="S332" t="e">
        <f t="shared" ca="1" si="76"/>
        <v>#N/A</v>
      </c>
      <c r="T332" t="e">
        <f t="shared" ca="1" si="77"/>
        <v>#N/A</v>
      </c>
      <c r="U332" t="e">
        <f ca="1">IF(AND($C332='Funnel setup'!$K$3&amp;'Funnel setup'!$K$6&amp;'Funnel setup'!$K$7&amp;'Funnel setup'!$K$4,'Funnel Lookup'!I332="*",'Funnel Lookup'!I332="*"),#N/A,IF(AND($C332='Funnel setup'!$K$3&amp;'Funnel setup'!$K$6&amp;'Funnel setup'!$K$7&amp;'Funnel setup'!$K$4,'Funnel Lookup'!I332&gt;29,'Funnel Lookup'!I332&lt;&gt;"-"),'Funnel Lookup'!I332,#N/A))</f>
        <v>#N/A</v>
      </c>
      <c r="V332" t="e">
        <f ca="1">IF(AND($C332='Funnel setup'!$K$3&amp;'Funnel setup'!$K$6&amp;'Funnel setup'!$K$7&amp;'Funnel setup'!$K$4,'Funnel Lookup'!I332="*",'Funnel Lookup'!I332="*"),#N/A,IF(AND($C332='Funnel setup'!$K$3&amp;'Funnel setup'!$K$6&amp;'Funnel setup'!$K$7&amp;'Funnel setup'!$K$4,'Funnel Lookup'!I332&gt;29,'Funnel Lookup'!I332&lt;&gt;"-"),'Funnel Lookup'!Q332,#N/A))</f>
        <v>#N/A</v>
      </c>
    </row>
    <row r="333" spans="1:22" x14ac:dyDescent="0.2">
      <c r="A333">
        <v>331</v>
      </c>
      <c r="B333" t="e">
        <f t="shared" ref="B333:K342" ca="1" si="78">VLOOKUP($A333,Funnel_Data,B$1,FALSE)</f>
        <v>#N/A</v>
      </c>
      <c r="C333" t="e">
        <f t="shared" ca="1" si="78"/>
        <v>#N/A</v>
      </c>
      <c r="D333" t="e">
        <f t="shared" ca="1" si="78"/>
        <v>#N/A</v>
      </c>
      <c r="E333" t="e">
        <f t="shared" ca="1" si="78"/>
        <v>#N/A</v>
      </c>
      <c r="F333" t="e">
        <f t="shared" ca="1" si="78"/>
        <v>#N/A</v>
      </c>
      <c r="G333" t="e">
        <f t="shared" ca="1" si="78"/>
        <v>#N/A</v>
      </c>
      <c r="H333" t="e">
        <f t="shared" ca="1" si="78"/>
        <v>#N/A</v>
      </c>
      <c r="I333" t="e">
        <f t="shared" ca="1" si="78"/>
        <v>#N/A</v>
      </c>
      <c r="J333" t="e">
        <f t="shared" ca="1" si="78"/>
        <v>#N/A</v>
      </c>
      <c r="K333" t="e">
        <f t="shared" ca="1" si="78"/>
        <v>#N/A</v>
      </c>
      <c r="L333" t="e">
        <f t="shared" ref="L333:R342" ca="1" si="79">VLOOKUP($A333,Funnel_Data,L$1,FALSE)</f>
        <v>#N/A</v>
      </c>
      <c r="M333" t="e">
        <f t="shared" ca="1" si="79"/>
        <v>#N/A</v>
      </c>
      <c r="N333" t="e">
        <f t="shared" ca="1" si="79"/>
        <v>#N/A</v>
      </c>
      <c r="O333" t="e">
        <f t="shared" ca="1" si="79"/>
        <v>#N/A</v>
      </c>
      <c r="P333" t="e">
        <f t="shared" ca="1" si="79"/>
        <v>#N/A</v>
      </c>
      <c r="Q333" t="e">
        <f t="shared" ca="1" si="79"/>
        <v>#N/A</v>
      </c>
      <c r="R333" t="e">
        <f t="shared" ca="1" si="79"/>
        <v>#N/A</v>
      </c>
      <c r="S333" t="e">
        <f t="shared" ca="1" si="76"/>
        <v>#N/A</v>
      </c>
      <c r="T333" t="e">
        <f t="shared" ca="1" si="77"/>
        <v>#N/A</v>
      </c>
      <c r="U333" t="e">
        <f ca="1">IF(AND($C333='Funnel setup'!$K$3&amp;'Funnel setup'!$K$6&amp;'Funnel setup'!$K$7&amp;'Funnel setup'!$K$4,'Funnel Lookup'!I333="*",'Funnel Lookup'!I333="*"),#N/A,IF(AND($C333='Funnel setup'!$K$3&amp;'Funnel setup'!$K$6&amp;'Funnel setup'!$K$7&amp;'Funnel setup'!$K$4,'Funnel Lookup'!I333&gt;29,'Funnel Lookup'!I333&lt;&gt;"-"),'Funnel Lookup'!I333,#N/A))</f>
        <v>#N/A</v>
      </c>
      <c r="V333" t="e">
        <f ca="1">IF(AND($C333='Funnel setup'!$K$3&amp;'Funnel setup'!$K$6&amp;'Funnel setup'!$K$7&amp;'Funnel setup'!$K$4,'Funnel Lookup'!I333="*",'Funnel Lookup'!I333="*"),#N/A,IF(AND($C333='Funnel setup'!$K$3&amp;'Funnel setup'!$K$6&amp;'Funnel setup'!$K$7&amp;'Funnel setup'!$K$4,'Funnel Lookup'!I333&gt;29,'Funnel Lookup'!I333&lt;&gt;"-"),'Funnel Lookup'!Q333,#N/A))</f>
        <v>#N/A</v>
      </c>
    </row>
    <row r="334" spans="1:22" x14ac:dyDescent="0.2">
      <c r="A334">
        <v>332</v>
      </c>
      <c r="B334" t="e">
        <f t="shared" ca="1" si="78"/>
        <v>#N/A</v>
      </c>
      <c r="C334" t="e">
        <f t="shared" ca="1" si="78"/>
        <v>#N/A</v>
      </c>
      <c r="D334" t="e">
        <f t="shared" ca="1" si="78"/>
        <v>#N/A</v>
      </c>
      <c r="E334" t="e">
        <f t="shared" ca="1" si="78"/>
        <v>#N/A</v>
      </c>
      <c r="F334" t="e">
        <f t="shared" ca="1" si="78"/>
        <v>#N/A</v>
      </c>
      <c r="G334" t="e">
        <f t="shared" ca="1" si="78"/>
        <v>#N/A</v>
      </c>
      <c r="H334" t="e">
        <f t="shared" ca="1" si="78"/>
        <v>#N/A</v>
      </c>
      <c r="I334" t="e">
        <f t="shared" ca="1" si="78"/>
        <v>#N/A</v>
      </c>
      <c r="J334" t="e">
        <f t="shared" ca="1" si="78"/>
        <v>#N/A</v>
      </c>
      <c r="K334" t="e">
        <f t="shared" ca="1" si="78"/>
        <v>#N/A</v>
      </c>
      <c r="L334" t="e">
        <f t="shared" ca="1" si="79"/>
        <v>#N/A</v>
      </c>
      <c r="M334" t="e">
        <f t="shared" ca="1" si="79"/>
        <v>#N/A</v>
      </c>
      <c r="N334" t="e">
        <f t="shared" ca="1" si="79"/>
        <v>#N/A</v>
      </c>
      <c r="O334" t="e">
        <f t="shared" ca="1" si="79"/>
        <v>#N/A</v>
      </c>
      <c r="P334" t="e">
        <f t="shared" ca="1" si="79"/>
        <v>#N/A</v>
      </c>
      <c r="Q334" t="e">
        <f t="shared" ca="1" si="79"/>
        <v>#N/A</v>
      </c>
      <c r="R334" t="e">
        <f t="shared" ca="1" si="79"/>
        <v>#N/A</v>
      </c>
      <c r="S334" t="e">
        <f t="shared" ca="1" si="76"/>
        <v>#N/A</v>
      </c>
      <c r="T334" t="e">
        <f t="shared" ca="1" si="77"/>
        <v>#N/A</v>
      </c>
      <c r="U334" t="e">
        <f ca="1">IF(AND($C334='Funnel setup'!$K$3&amp;'Funnel setup'!$K$6&amp;'Funnel setup'!$K$7&amp;'Funnel setup'!$K$4,'Funnel Lookup'!I334="*",'Funnel Lookup'!I334="*"),#N/A,IF(AND($C334='Funnel setup'!$K$3&amp;'Funnel setup'!$K$6&amp;'Funnel setup'!$K$7&amp;'Funnel setup'!$K$4,'Funnel Lookup'!I334&gt;29,'Funnel Lookup'!I334&lt;&gt;"-"),'Funnel Lookup'!I334,#N/A))</f>
        <v>#N/A</v>
      </c>
      <c r="V334" t="e">
        <f ca="1">IF(AND($C334='Funnel setup'!$K$3&amp;'Funnel setup'!$K$6&amp;'Funnel setup'!$K$7&amp;'Funnel setup'!$K$4,'Funnel Lookup'!I334="*",'Funnel Lookup'!I334="*"),#N/A,IF(AND($C334='Funnel setup'!$K$3&amp;'Funnel setup'!$K$6&amp;'Funnel setup'!$K$7&amp;'Funnel setup'!$K$4,'Funnel Lookup'!I334&gt;29,'Funnel Lookup'!I334&lt;&gt;"-"),'Funnel Lookup'!Q334,#N/A))</f>
        <v>#N/A</v>
      </c>
    </row>
    <row r="335" spans="1:22" x14ac:dyDescent="0.2">
      <c r="A335">
        <v>333</v>
      </c>
      <c r="B335" t="e">
        <f t="shared" ca="1" si="78"/>
        <v>#N/A</v>
      </c>
      <c r="C335" t="e">
        <f t="shared" ca="1" si="78"/>
        <v>#N/A</v>
      </c>
      <c r="D335" t="e">
        <f t="shared" ca="1" si="78"/>
        <v>#N/A</v>
      </c>
      <c r="E335" t="e">
        <f t="shared" ca="1" si="78"/>
        <v>#N/A</v>
      </c>
      <c r="F335" t="e">
        <f t="shared" ca="1" si="78"/>
        <v>#N/A</v>
      </c>
      <c r="G335" t="e">
        <f t="shared" ca="1" si="78"/>
        <v>#N/A</v>
      </c>
      <c r="H335" t="e">
        <f t="shared" ca="1" si="78"/>
        <v>#N/A</v>
      </c>
      <c r="I335" t="e">
        <f t="shared" ca="1" si="78"/>
        <v>#N/A</v>
      </c>
      <c r="J335" t="e">
        <f t="shared" ca="1" si="78"/>
        <v>#N/A</v>
      </c>
      <c r="K335" t="e">
        <f t="shared" ca="1" si="78"/>
        <v>#N/A</v>
      </c>
      <c r="L335" t="e">
        <f t="shared" ca="1" si="79"/>
        <v>#N/A</v>
      </c>
      <c r="M335" t="e">
        <f t="shared" ca="1" si="79"/>
        <v>#N/A</v>
      </c>
      <c r="N335" t="e">
        <f t="shared" ca="1" si="79"/>
        <v>#N/A</v>
      </c>
      <c r="O335" t="e">
        <f t="shared" ca="1" si="79"/>
        <v>#N/A</v>
      </c>
      <c r="P335" t="e">
        <f t="shared" ca="1" si="79"/>
        <v>#N/A</v>
      </c>
      <c r="Q335" t="e">
        <f t="shared" ca="1" si="79"/>
        <v>#N/A</v>
      </c>
      <c r="R335" t="e">
        <f t="shared" ca="1" si="79"/>
        <v>#N/A</v>
      </c>
      <c r="S335" t="e">
        <f t="shared" ca="1" si="76"/>
        <v>#N/A</v>
      </c>
      <c r="T335" t="e">
        <f t="shared" ca="1" si="77"/>
        <v>#N/A</v>
      </c>
      <c r="U335" t="e">
        <f ca="1">IF(AND($C335='Funnel setup'!$K$3&amp;'Funnel setup'!$K$6&amp;'Funnel setup'!$K$7&amp;'Funnel setup'!$K$4,'Funnel Lookup'!I335="*",'Funnel Lookup'!I335="*"),#N/A,IF(AND($C335='Funnel setup'!$K$3&amp;'Funnel setup'!$K$6&amp;'Funnel setup'!$K$7&amp;'Funnel setup'!$K$4,'Funnel Lookup'!I335&gt;29,'Funnel Lookup'!I335&lt;&gt;"-"),'Funnel Lookup'!I335,#N/A))</f>
        <v>#N/A</v>
      </c>
      <c r="V335" t="e">
        <f ca="1">IF(AND($C335='Funnel setup'!$K$3&amp;'Funnel setup'!$K$6&amp;'Funnel setup'!$K$7&amp;'Funnel setup'!$K$4,'Funnel Lookup'!I335="*",'Funnel Lookup'!I335="*"),#N/A,IF(AND($C335='Funnel setup'!$K$3&amp;'Funnel setup'!$K$6&amp;'Funnel setup'!$K$7&amp;'Funnel setup'!$K$4,'Funnel Lookup'!I335&gt;29,'Funnel Lookup'!I335&lt;&gt;"-"),'Funnel Lookup'!Q335,#N/A))</f>
        <v>#N/A</v>
      </c>
    </row>
    <row r="336" spans="1:22" x14ac:dyDescent="0.2">
      <c r="A336">
        <v>334</v>
      </c>
      <c r="B336" t="e">
        <f t="shared" ca="1" si="78"/>
        <v>#N/A</v>
      </c>
      <c r="C336" t="e">
        <f t="shared" ca="1" si="78"/>
        <v>#N/A</v>
      </c>
      <c r="D336" t="e">
        <f t="shared" ca="1" si="78"/>
        <v>#N/A</v>
      </c>
      <c r="E336" t="e">
        <f t="shared" ca="1" si="78"/>
        <v>#N/A</v>
      </c>
      <c r="F336" t="e">
        <f t="shared" ca="1" si="78"/>
        <v>#N/A</v>
      </c>
      <c r="G336" t="e">
        <f t="shared" ca="1" si="78"/>
        <v>#N/A</v>
      </c>
      <c r="H336" t="e">
        <f t="shared" ca="1" si="78"/>
        <v>#N/A</v>
      </c>
      <c r="I336" t="e">
        <f t="shared" ca="1" si="78"/>
        <v>#N/A</v>
      </c>
      <c r="J336" t="e">
        <f t="shared" ca="1" si="78"/>
        <v>#N/A</v>
      </c>
      <c r="K336" t="e">
        <f t="shared" ca="1" si="78"/>
        <v>#N/A</v>
      </c>
      <c r="L336" t="e">
        <f t="shared" ca="1" si="79"/>
        <v>#N/A</v>
      </c>
      <c r="M336" t="e">
        <f t="shared" ca="1" si="79"/>
        <v>#N/A</v>
      </c>
      <c r="N336" t="e">
        <f t="shared" ca="1" si="79"/>
        <v>#N/A</v>
      </c>
      <c r="O336" t="e">
        <f t="shared" ca="1" si="79"/>
        <v>#N/A</v>
      </c>
      <c r="P336" t="e">
        <f t="shared" ca="1" si="79"/>
        <v>#N/A</v>
      </c>
      <c r="Q336" t="e">
        <f t="shared" ca="1" si="79"/>
        <v>#N/A</v>
      </c>
      <c r="R336" t="e">
        <f t="shared" ca="1" si="79"/>
        <v>#N/A</v>
      </c>
      <c r="S336" t="e">
        <f t="shared" ca="1" si="76"/>
        <v>#N/A</v>
      </c>
      <c r="T336" t="e">
        <f t="shared" ca="1" si="77"/>
        <v>#N/A</v>
      </c>
      <c r="U336" t="e">
        <f ca="1">IF(AND($C336='Funnel setup'!$K$3&amp;'Funnel setup'!$K$6&amp;'Funnel setup'!$K$7&amp;'Funnel setup'!$K$4,'Funnel Lookup'!I336="*",'Funnel Lookup'!I336="*"),#N/A,IF(AND($C336='Funnel setup'!$K$3&amp;'Funnel setup'!$K$6&amp;'Funnel setup'!$K$7&amp;'Funnel setup'!$K$4,'Funnel Lookup'!I336&gt;29,'Funnel Lookup'!I336&lt;&gt;"-"),'Funnel Lookup'!I336,#N/A))</f>
        <v>#N/A</v>
      </c>
      <c r="V336" t="e">
        <f ca="1">IF(AND($C336='Funnel setup'!$K$3&amp;'Funnel setup'!$K$6&amp;'Funnel setup'!$K$7&amp;'Funnel setup'!$K$4,'Funnel Lookup'!I336="*",'Funnel Lookup'!I336="*"),#N/A,IF(AND($C336='Funnel setup'!$K$3&amp;'Funnel setup'!$K$6&amp;'Funnel setup'!$K$7&amp;'Funnel setup'!$K$4,'Funnel Lookup'!I336&gt;29,'Funnel Lookup'!I336&lt;&gt;"-"),'Funnel Lookup'!Q336,#N/A))</f>
        <v>#N/A</v>
      </c>
    </row>
    <row r="337" spans="1:22" x14ac:dyDescent="0.2">
      <c r="A337">
        <v>335</v>
      </c>
      <c r="B337" t="e">
        <f t="shared" ca="1" si="78"/>
        <v>#N/A</v>
      </c>
      <c r="C337" t="e">
        <f t="shared" ca="1" si="78"/>
        <v>#N/A</v>
      </c>
      <c r="D337" t="e">
        <f t="shared" ca="1" si="78"/>
        <v>#N/A</v>
      </c>
      <c r="E337" t="e">
        <f t="shared" ca="1" si="78"/>
        <v>#N/A</v>
      </c>
      <c r="F337" t="e">
        <f t="shared" ca="1" si="78"/>
        <v>#N/A</v>
      </c>
      <c r="G337" t="e">
        <f t="shared" ca="1" si="78"/>
        <v>#N/A</v>
      </c>
      <c r="H337" t="e">
        <f t="shared" ca="1" si="78"/>
        <v>#N/A</v>
      </c>
      <c r="I337" t="e">
        <f t="shared" ca="1" si="78"/>
        <v>#N/A</v>
      </c>
      <c r="J337" t="e">
        <f t="shared" ca="1" si="78"/>
        <v>#N/A</v>
      </c>
      <c r="K337" t="e">
        <f t="shared" ca="1" si="78"/>
        <v>#N/A</v>
      </c>
      <c r="L337" t="e">
        <f t="shared" ca="1" si="79"/>
        <v>#N/A</v>
      </c>
      <c r="M337" t="e">
        <f t="shared" ca="1" si="79"/>
        <v>#N/A</v>
      </c>
      <c r="N337" t="e">
        <f t="shared" ca="1" si="79"/>
        <v>#N/A</v>
      </c>
      <c r="O337" t="e">
        <f t="shared" ca="1" si="79"/>
        <v>#N/A</v>
      </c>
      <c r="P337" t="e">
        <f t="shared" ca="1" si="79"/>
        <v>#N/A</v>
      </c>
      <c r="Q337" t="e">
        <f t="shared" ca="1" si="79"/>
        <v>#N/A</v>
      </c>
      <c r="R337" t="e">
        <f t="shared" ca="1" si="79"/>
        <v>#N/A</v>
      </c>
      <c r="S337" t="e">
        <f t="shared" ca="1" si="76"/>
        <v>#N/A</v>
      </c>
      <c r="T337" t="e">
        <f t="shared" ca="1" si="77"/>
        <v>#N/A</v>
      </c>
      <c r="U337" t="e">
        <f ca="1">IF(AND($C337='Funnel setup'!$K$3&amp;'Funnel setup'!$K$6&amp;'Funnel setup'!$K$7&amp;'Funnel setup'!$K$4,'Funnel Lookup'!I337="*",'Funnel Lookup'!I337="*"),#N/A,IF(AND($C337='Funnel setup'!$K$3&amp;'Funnel setup'!$K$6&amp;'Funnel setup'!$K$7&amp;'Funnel setup'!$K$4,'Funnel Lookup'!I337&gt;29,'Funnel Lookup'!I337&lt;&gt;"-"),'Funnel Lookup'!I337,#N/A))</f>
        <v>#N/A</v>
      </c>
      <c r="V337" t="e">
        <f ca="1">IF(AND($C337='Funnel setup'!$K$3&amp;'Funnel setup'!$K$6&amp;'Funnel setup'!$K$7&amp;'Funnel setup'!$K$4,'Funnel Lookup'!I337="*",'Funnel Lookup'!I337="*"),#N/A,IF(AND($C337='Funnel setup'!$K$3&amp;'Funnel setup'!$K$6&amp;'Funnel setup'!$K$7&amp;'Funnel setup'!$K$4,'Funnel Lookup'!I337&gt;29,'Funnel Lookup'!I337&lt;&gt;"-"),'Funnel Lookup'!Q337,#N/A))</f>
        <v>#N/A</v>
      </c>
    </row>
    <row r="338" spans="1:22" x14ac:dyDescent="0.2">
      <c r="A338">
        <v>336</v>
      </c>
      <c r="B338" t="e">
        <f t="shared" ca="1" si="78"/>
        <v>#N/A</v>
      </c>
      <c r="C338" t="e">
        <f t="shared" ca="1" si="78"/>
        <v>#N/A</v>
      </c>
      <c r="D338" t="e">
        <f t="shared" ca="1" si="78"/>
        <v>#N/A</v>
      </c>
      <c r="E338" t="e">
        <f t="shared" ca="1" si="78"/>
        <v>#N/A</v>
      </c>
      <c r="F338" t="e">
        <f t="shared" ca="1" si="78"/>
        <v>#N/A</v>
      </c>
      <c r="G338" t="e">
        <f t="shared" ca="1" si="78"/>
        <v>#N/A</v>
      </c>
      <c r="H338" t="e">
        <f t="shared" ca="1" si="78"/>
        <v>#N/A</v>
      </c>
      <c r="I338" t="e">
        <f t="shared" ca="1" si="78"/>
        <v>#N/A</v>
      </c>
      <c r="J338" t="e">
        <f t="shared" ca="1" si="78"/>
        <v>#N/A</v>
      </c>
      <c r="K338" t="e">
        <f t="shared" ca="1" si="78"/>
        <v>#N/A</v>
      </c>
      <c r="L338" t="e">
        <f t="shared" ca="1" si="79"/>
        <v>#N/A</v>
      </c>
      <c r="M338" t="e">
        <f t="shared" ca="1" si="79"/>
        <v>#N/A</v>
      </c>
      <c r="N338" t="e">
        <f t="shared" ca="1" si="79"/>
        <v>#N/A</v>
      </c>
      <c r="O338" t="e">
        <f t="shared" ca="1" si="79"/>
        <v>#N/A</v>
      </c>
      <c r="P338" t="e">
        <f t="shared" ca="1" si="79"/>
        <v>#N/A</v>
      </c>
      <c r="Q338" t="e">
        <f t="shared" ca="1" si="79"/>
        <v>#N/A</v>
      </c>
      <c r="R338" t="e">
        <f t="shared" ca="1" si="79"/>
        <v>#N/A</v>
      </c>
      <c r="S338" t="e">
        <f t="shared" ca="1" si="76"/>
        <v>#N/A</v>
      </c>
      <c r="T338" t="e">
        <f t="shared" ca="1" si="77"/>
        <v>#N/A</v>
      </c>
      <c r="U338" t="e">
        <f ca="1">IF(AND($C338='Funnel setup'!$K$3&amp;'Funnel setup'!$K$6&amp;'Funnel setup'!$K$7&amp;'Funnel setup'!$K$4,'Funnel Lookup'!I338="*",'Funnel Lookup'!I338="*"),#N/A,IF(AND($C338='Funnel setup'!$K$3&amp;'Funnel setup'!$K$6&amp;'Funnel setup'!$K$7&amp;'Funnel setup'!$K$4,'Funnel Lookup'!I338&gt;29,'Funnel Lookup'!I338&lt;&gt;"-"),'Funnel Lookup'!I338,#N/A))</f>
        <v>#N/A</v>
      </c>
      <c r="V338" t="e">
        <f ca="1">IF(AND($C338='Funnel setup'!$K$3&amp;'Funnel setup'!$K$6&amp;'Funnel setup'!$K$7&amp;'Funnel setup'!$K$4,'Funnel Lookup'!I338="*",'Funnel Lookup'!I338="*"),#N/A,IF(AND($C338='Funnel setup'!$K$3&amp;'Funnel setup'!$K$6&amp;'Funnel setup'!$K$7&amp;'Funnel setup'!$K$4,'Funnel Lookup'!I338&gt;29,'Funnel Lookup'!I338&lt;&gt;"-"),'Funnel Lookup'!Q338,#N/A))</f>
        <v>#N/A</v>
      </c>
    </row>
    <row r="339" spans="1:22" x14ac:dyDescent="0.2">
      <c r="A339">
        <v>337</v>
      </c>
      <c r="B339" t="e">
        <f t="shared" ca="1" si="78"/>
        <v>#N/A</v>
      </c>
      <c r="C339" t="e">
        <f t="shared" ca="1" si="78"/>
        <v>#N/A</v>
      </c>
      <c r="D339" t="e">
        <f t="shared" ca="1" si="78"/>
        <v>#N/A</v>
      </c>
      <c r="E339" t="e">
        <f t="shared" ca="1" si="78"/>
        <v>#N/A</v>
      </c>
      <c r="F339" t="e">
        <f t="shared" ca="1" si="78"/>
        <v>#N/A</v>
      </c>
      <c r="G339" t="e">
        <f t="shared" ca="1" si="78"/>
        <v>#N/A</v>
      </c>
      <c r="H339" t="e">
        <f t="shared" ca="1" si="78"/>
        <v>#N/A</v>
      </c>
      <c r="I339" t="e">
        <f t="shared" ca="1" si="78"/>
        <v>#N/A</v>
      </c>
      <c r="J339" t="e">
        <f t="shared" ca="1" si="78"/>
        <v>#N/A</v>
      </c>
      <c r="K339" t="e">
        <f t="shared" ca="1" si="78"/>
        <v>#N/A</v>
      </c>
      <c r="L339" t="e">
        <f t="shared" ca="1" si="79"/>
        <v>#N/A</v>
      </c>
      <c r="M339" t="e">
        <f t="shared" ca="1" si="79"/>
        <v>#N/A</v>
      </c>
      <c r="N339" t="e">
        <f t="shared" ca="1" si="79"/>
        <v>#N/A</v>
      </c>
      <c r="O339" t="e">
        <f t="shared" ca="1" si="79"/>
        <v>#N/A</v>
      </c>
      <c r="P339" t="e">
        <f t="shared" ca="1" si="79"/>
        <v>#N/A</v>
      </c>
      <c r="Q339" t="e">
        <f t="shared" ca="1" si="79"/>
        <v>#N/A</v>
      </c>
      <c r="R339" t="e">
        <f t="shared" ca="1" si="79"/>
        <v>#N/A</v>
      </c>
      <c r="S339" t="e">
        <f t="shared" ca="1" si="76"/>
        <v>#N/A</v>
      </c>
      <c r="T339" t="e">
        <f t="shared" ca="1" si="77"/>
        <v>#N/A</v>
      </c>
      <c r="U339" t="e">
        <f ca="1">IF(AND($C339='Funnel setup'!$K$3&amp;'Funnel setup'!$K$6&amp;'Funnel setup'!$K$7&amp;'Funnel setup'!$K$4,'Funnel Lookup'!I339="*",'Funnel Lookup'!I339="*"),#N/A,IF(AND($C339='Funnel setup'!$K$3&amp;'Funnel setup'!$K$6&amp;'Funnel setup'!$K$7&amp;'Funnel setup'!$K$4,'Funnel Lookup'!I339&gt;29,'Funnel Lookup'!I339&lt;&gt;"-"),'Funnel Lookup'!I339,#N/A))</f>
        <v>#N/A</v>
      </c>
      <c r="V339" t="e">
        <f ca="1">IF(AND($C339='Funnel setup'!$K$3&amp;'Funnel setup'!$K$6&amp;'Funnel setup'!$K$7&amp;'Funnel setup'!$K$4,'Funnel Lookup'!I339="*",'Funnel Lookup'!I339="*"),#N/A,IF(AND($C339='Funnel setup'!$K$3&amp;'Funnel setup'!$K$6&amp;'Funnel setup'!$K$7&amp;'Funnel setup'!$K$4,'Funnel Lookup'!I339&gt;29,'Funnel Lookup'!I339&lt;&gt;"-"),'Funnel Lookup'!Q339,#N/A))</f>
        <v>#N/A</v>
      </c>
    </row>
    <row r="340" spans="1:22" x14ac:dyDescent="0.2">
      <c r="A340">
        <v>338</v>
      </c>
      <c r="B340" t="e">
        <f t="shared" ca="1" si="78"/>
        <v>#N/A</v>
      </c>
      <c r="C340" t="e">
        <f t="shared" ca="1" si="78"/>
        <v>#N/A</v>
      </c>
      <c r="D340" t="e">
        <f t="shared" ca="1" si="78"/>
        <v>#N/A</v>
      </c>
      <c r="E340" t="e">
        <f t="shared" ca="1" si="78"/>
        <v>#N/A</v>
      </c>
      <c r="F340" t="e">
        <f t="shared" ca="1" si="78"/>
        <v>#N/A</v>
      </c>
      <c r="G340" t="e">
        <f t="shared" ca="1" si="78"/>
        <v>#N/A</v>
      </c>
      <c r="H340" t="e">
        <f t="shared" ca="1" si="78"/>
        <v>#N/A</v>
      </c>
      <c r="I340" t="e">
        <f t="shared" ca="1" si="78"/>
        <v>#N/A</v>
      </c>
      <c r="J340" t="e">
        <f t="shared" ca="1" si="78"/>
        <v>#N/A</v>
      </c>
      <c r="K340" t="e">
        <f t="shared" ca="1" si="78"/>
        <v>#N/A</v>
      </c>
      <c r="L340" t="e">
        <f t="shared" ca="1" si="79"/>
        <v>#N/A</v>
      </c>
      <c r="M340" t="e">
        <f t="shared" ca="1" si="79"/>
        <v>#N/A</v>
      </c>
      <c r="N340" t="e">
        <f t="shared" ca="1" si="79"/>
        <v>#N/A</v>
      </c>
      <c r="O340" t="e">
        <f t="shared" ca="1" si="79"/>
        <v>#N/A</v>
      </c>
      <c r="P340" t="e">
        <f t="shared" ca="1" si="79"/>
        <v>#N/A</v>
      </c>
      <c r="Q340" t="e">
        <f t="shared" ca="1" si="79"/>
        <v>#N/A</v>
      </c>
      <c r="R340" t="e">
        <f t="shared" ca="1" si="79"/>
        <v>#N/A</v>
      </c>
      <c r="S340" t="e">
        <f t="shared" ca="1" si="76"/>
        <v>#N/A</v>
      </c>
      <c r="T340" t="e">
        <f t="shared" ca="1" si="77"/>
        <v>#N/A</v>
      </c>
      <c r="U340" t="e">
        <f ca="1">IF(AND($C340='Funnel setup'!$K$3&amp;'Funnel setup'!$K$6&amp;'Funnel setup'!$K$7&amp;'Funnel setup'!$K$4,'Funnel Lookup'!I340="*",'Funnel Lookup'!I340="*"),#N/A,IF(AND($C340='Funnel setup'!$K$3&amp;'Funnel setup'!$K$6&amp;'Funnel setup'!$K$7&amp;'Funnel setup'!$K$4,'Funnel Lookup'!I340&gt;29,'Funnel Lookup'!I340&lt;&gt;"-"),'Funnel Lookup'!I340,#N/A))</f>
        <v>#N/A</v>
      </c>
      <c r="V340" t="e">
        <f ca="1">IF(AND($C340='Funnel setup'!$K$3&amp;'Funnel setup'!$K$6&amp;'Funnel setup'!$K$7&amp;'Funnel setup'!$K$4,'Funnel Lookup'!I340="*",'Funnel Lookup'!I340="*"),#N/A,IF(AND($C340='Funnel setup'!$K$3&amp;'Funnel setup'!$K$6&amp;'Funnel setup'!$K$7&amp;'Funnel setup'!$K$4,'Funnel Lookup'!I340&gt;29,'Funnel Lookup'!I340&lt;&gt;"-"),'Funnel Lookup'!Q340,#N/A))</f>
        <v>#N/A</v>
      </c>
    </row>
    <row r="341" spans="1:22" x14ac:dyDescent="0.2">
      <c r="A341">
        <v>339</v>
      </c>
      <c r="B341" t="e">
        <f t="shared" ca="1" si="78"/>
        <v>#N/A</v>
      </c>
      <c r="C341" t="e">
        <f t="shared" ca="1" si="78"/>
        <v>#N/A</v>
      </c>
      <c r="D341" t="e">
        <f t="shared" ca="1" si="78"/>
        <v>#N/A</v>
      </c>
      <c r="E341" t="e">
        <f t="shared" ca="1" si="78"/>
        <v>#N/A</v>
      </c>
      <c r="F341" t="e">
        <f t="shared" ca="1" si="78"/>
        <v>#N/A</v>
      </c>
      <c r="G341" t="e">
        <f t="shared" ca="1" si="78"/>
        <v>#N/A</v>
      </c>
      <c r="H341" t="e">
        <f t="shared" ca="1" si="78"/>
        <v>#N/A</v>
      </c>
      <c r="I341" t="e">
        <f t="shared" ca="1" si="78"/>
        <v>#N/A</v>
      </c>
      <c r="J341" t="e">
        <f t="shared" ca="1" si="78"/>
        <v>#N/A</v>
      </c>
      <c r="K341" t="e">
        <f t="shared" ca="1" si="78"/>
        <v>#N/A</v>
      </c>
      <c r="L341" t="e">
        <f t="shared" ca="1" si="79"/>
        <v>#N/A</v>
      </c>
      <c r="M341" t="e">
        <f t="shared" ca="1" si="79"/>
        <v>#N/A</v>
      </c>
      <c r="N341" t="e">
        <f t="shared" ca="1" si="79"/>
        <v>#N/A</v>
      </c>
      <c r="O341" t="e">
        <f t="shared" ca="1" si="79"/>
        <v>#N/A</v>
      </c>
      <c r="P341" t="e">
        <f t="shared" ca="1" si="79"/>
        <v>#N/A</v>
      </c>
      <c r="Q341" t="e">
        <f t="shared" ca="1" si="79"/>
        <v>#N/A</v>
      </c>
      <c r="R341" t="e">
        <f t="shared" ca="1" si="79"/>
        <v>#N/A</v>
      </c>
      <c r="S341" t="e">
        <f t="shared" ca="1" si="76"/>
        <v>#N/A</v>
      </c>
      <c r="T341" t="e">
        <f t="shared" ca="1" si="77"/>
        <v>#N/A</v>
      </c>
      <c r="U341" t="e">
        <f ca="1">IF(AND($C341='Funnel setup'!$K$3&amp;'Funnel setup'!$K$6&amp;'Funnel setup'!$K$7&amp;'Funnel setup'!$K$4,'Funnel Lookup'!I341="*",'Funnel Lookup'!I341="*"),#N/A,IF(AND($C341='Funnel setup'!$K$3&amp;'Funnel setup'!$K$6&amp;'Funnel setup'!$K$7&amp;'Funnel setup'!$K$4,'Funnel Lookup'!I341&gt;29,'Funnel Lookup'!I341&lt;&gt;"-"),'Funnel Lookup'!I341,#N/A))</f>
        <v>#N/A</v>
      </c>
      <c r="V341" t="e">
        <f ca="1">IF(AND($C341='Funnel setup'!$K$3&amp;'Funnel setup'!$K$6&amp;'Funnel setup'!$K$7&amp;'Funnel setup'!$K$4,'Funnel Lookup'!I341="*",'Funnel Lookup'!I341="*"),#N/A,IF(AND($C341='Funnel setup'!$K$3&amp;'Funnel setup'!$K$6&amp;'Funnel setup'!$K$7&amp;'Funnel setup'!$K$4,'Funnel Lookup'!I341&gt;29,'Funnel Lookup'!I341&lt;&gt;"-"),'Funnel Lookup'!Q341,#N/A))</f>
        <v>#N/A</v>
      </c>
    </row>
    <row r="342" spans="1:22" x14ac:dyDescent="0.2">
      <c r="A342">
        <v>340</v>
      </c>
      <c r="B342" t="e">
        <f t="shared" ca="1" si="78"/>
        <v>#N/A</v>
      </c>
      <c r="C342" t="e">
        <f t="shared" ca="1" si="78"/>
        <v>#N/A</v>
      </c>
      <c r="D342" t="e">
        <f t="shared" ca="1" si="78"/>
        <v>#N/A</v>
      </c>
      <c r="E342" t="e">
        <f t="shared" ca="1" si="78"/>
        <v>#N/A</v>
      </c>
      <c r="F342" t="e">
        <f t="shared" ca="1" si="78"/>
        <v>#N/A</v>
      </c>
      <c r="G342" t="e">
        <f t="shared" ca="1" si="78"/>
        <v>#N/A</v>
      </c>
      <c r="H342" t="e">
        <f t="shared" ca="1" si="78"/>
        <v>#N/A</v>
      </c>
      <c r="I342" t="e">
        <f t="shared" ca="1" si="78"/>
        <v>#N/A</v>
      </c>
      <c r="J342" t="e">
        <f t="shared" ca="1" si="78"/>
        <v>#N/A</v>
      </c>
      <c r="K342" t="e">
        <f t="shared" ca="1" si="78"/>
        <v>#N/A</v>
      </c>
      <c r="L342" t="e">
        <f t="shared" ca="1" si="79"/>
        <v>#N/A</v>
      </c>
      <c r="M342" t="e">
        <f t="shared" ca="1" si="79"/>
        <v>#N/A</v>
      </c>
      <c r="N342" t="e">
        <f t="shared" ca="1" si="79"/>
        <v>#N/A</v>
      </c>
      <c r="O342" t="e">
        <f t="shared" ca="1" si="79"/>
        <v>#N/A</v>
      </c>
      <c r="P342" t="e">
        <f t="shared" ca="1" si="79"/>
        <v>#N/A</v>
      </c>
      <c r="Q342" t="e">
        <f t="shared" ca="1" si="79"/>
        <v>#N/A</v>
      </c>
      <c r="R342" t="e">
        <f t="shared" ca="1" si="79"/>
        <v>#N/A</v>
      </c>
      <c r="S342" t="e">
        <f t="shared" ca="1" si="76"/>
        <v>#N/A</v>
      </c>
      <c r="T342" t="e">
        <f t="shared" ca="1" si="77"/>
        <v>#N/A</v>
      </c>
      <c r="U342" t="e">
        <f ca="1">IF(AND($C342='Funnel setup'!$K$3&amp;'Funnel setup'!$K$6&amp;'Funnel setup'!$K$7&amp;'Funnel setup'!$K$4,'Funnel Lookup'!I342="*",'Funnel Lookup'!I342="*"),#N/A,IF(AND($C342='Funnel setup'!$K$3&amp;'Funnel setup'!$K$6&amp;'Funnel setup'!$K$7&amp;'Funnel setup'!$K$4,'Funnel Lookup'!I342&gt;29,'Funnel Lookup'!I342&lt;&gt;"-"),'Funnel Lookup'!I342,#N/A))</f>
        <v>#N/A</v>
      </c>
      <c r="V342" t="e">
        <f ca="1">IF(AND($C342='Funnel setup'!$K$3&amp;'Funnel setup'!$K$6&amp;'Funnel setup'!$K$7&amp;'Funnel setup'!$K$4,'Funnel Lookup'!I342="*",'Funnel Lookup'!I342="*"),#N/A,IF(AND($C342='Funnel setup'!$K$3&amp;'Funnel setup'!$K$6&amp;'Funnel setup'!$K$7&amp;'Funnel setup'!$K$4,'Funnel Lookup'!I342&gt;29,'Funnel Lookup'!I342&lt;&gt;"-"),'Funnel Lookup'!Q342,#N/A))</f>
        <v>#N/A</v>
      </c>
    </row>
    <row r="343" spans="1:22" x14ac:dyDescent="0.2">
      <c r="A343">
        <v>341</v>
      </c>
      <c r="B343" t="e">
        <f t="shared" ref="B343:K352" ca="1" si="80">VLOOKUP($A343,Funnel_Data,B$1,FALSE)</f>
        <v>#N/A</v>
      </c>
      <c r="C343" t="e">
        <f t="shared" ca="1" si="80"/>
        <v>#N/A</v>
      </c>
      <c r="D343" t="e">
        <f t="shared" ca="1" si="80"/>
        <v>#N/A</v>
      </c>
      <c r="E343" t="e">
        <f t="shared" ca="1" si="80"/>
        <v>#N/A</v>
      </c>
      <c r="F343" t="e">
        <f t="shared" ca="1" si="80"/>
        <v>#N/A</v>
      </c>
      <c r="G343" t="e">
        <f t="shared" ca="1" si="80"/>
        <v>#N/A</v>
      </c>
      <c r="H343" t="e">
        <f t="shared" ca="1" si="80"/>
        <v>#N/A</v>
      </c>
      <c r="I343" t="e">
        <f t="shared" ca="1" si="80"/>
        <v>#N/A</v>
      </c>
      <c r="J343" t="e">
        <f t="shared" ca="1" si="80"/>
        <v>#N/A</v>
      </c>
      <c r="K343" t="e">
        <f t="shared" ca="1" si="80"/>
        <v>#N/A</v>
      </c>
      <c r="L343" t="e">
        <f t="shared" ref="L343:R352" ca="1" si="81">VLOOKUP($A343,Funnel_Data,L$1,FALSE)</f>
        <v>#N/A</v>
      </c>
      <c r="M343" t="e">
        <f t="shared" ca="1" si="81"/>
        <v>#N/A</v>
      </c>
      <c r="N343" t="e">
        <f t="shared" ca="1" si="81"/>
        <v>#N/A</v>
      </c>
      <c r="O343" t="e">
        <f t="shared" ca="1" si="81"/>
        <v>#N/A</v>
      </c>
      <c r="P343" t="e">
        <f t="shared" ca="1" si="81"/>
        <v>#N/A</v>
      </c>
      <c r="Q343" t="e">
        <f t="shared" ca="1" si="81"/>
        <v>#N/A</v>
      </c>
      <c r="R343" t="e">
        <f t="shared" ca="1" si="81"/>
        <v>#N/A</v>
      </c>
      <c r="S343" t="e">
        <f t="shared" ca="1" si="76"/>
        <v>#N/A</v>
      </c>
      <c r="T343" t="e">
        <f t="shared" ca="1" si="77"/>
        <v>#N/A</v>
      </c>
      <c r="U343" t="e">
        <f ca="1">IF(AND($C343='Funnel setup'!$K$3&amp;'Funnel setup'!$K$6&amp;'Funnel setup'!$K$7&amp;'Funnel setup'!$K$4,'Funnel Lookup'!I343="*",'Funnel Lookup'!I343="*"),#N/A,IF(AND($C343='Funnel setup'!$K$3&amp;'Funnel setup'!$K$6&amp;'Funnel setup'!$K$7&amp;'Funnel setup'!$K$4,'Funnel Lookup'!I343&gt;29,'Funnel Lookup'!I343&lt;&gt;"-"),'Funnel Lookup'!I343,#N/A))</f>
        <v>#N/A</v>
      </c>
      <c r="V343" t="e">
        <f ca="1">IF(AND($C343='Funnel setup'!$K$3&amp;'Funnel setup'!$K$6&amp;'Funnel setup'!$K$7&amp;'Funnel setup'!$K$4,'Funnel Lookup'!I343="*",'Funnel Lookup'!I343="*"),#N/A,IF(AND($C343='Funnel setup'!$K$3&amp;'Funnel setup'!$K$6&amp;'Funnel setup'!$K$7&amp;'Funnel setup'!$K$4,'Funnel Lookup'!I343&gt;29,'Funnel Lookup'!I343&lt;&gt;"-"),'Funnel Lookup'!Q343,#N/A))</f>
        <v>#N/A</v>
      </c>
    </row>
    <row r="344" spans="1:22" x14ac:dyDescent="0.2">
      <c r="A344">
        <v>342</v>
      </c>
      <c r="B344" t="e">
        <f t="shared" ca="1" si="80"/>
        <v>#N/A</v>
      </c>
      <c r="C344" t="e">
        <f t="shared" ca="1" si="80"/>
        <v>#N/A</v>
      </c>
      <c r="D344" t="e">
        <f t="shared" ca="1" si="80"/>
        <v>#N/A</v>
      </c>
      <c r="E344" t="e">
        <f t="shared" ca="1" si="80"/>
        <v>#N/A</v>
      </c>
      <c r="F344" t="e">
        <f t="shared" ca="1" si="80"/>
        <v>#N/A</v>
      </c>
      <c r="G344" t="e">
        <f t="shared" ca="1" si="80"/>
        <v>#N/A</v>
      </c>
      <c r="H344" t="e">
        <f t="shared" ca="1" si="80"/>
        <v>#N/A</v>
      </c>
      <c r="I344" t="e">
        <f t="shared" ca="1" si="80"/>
        <v>#N/A</v>
      </c>
      <c r="J344" t="e">
        <f t="shared" ca="1" si="80"/>
        <v>#N/A</v>
      </c>
      <c r="K344" t="e">
        <f t="shared" ca="1" si="80"/>
        <v>#N/A</v>
      </c>
      <c r="L344" t="e">
        <f t="shared" ca="1" si="81"/>
        <v>#N/A</v>
      </c>
      <c r="M344" t="e">
        <f t="shared" ca="1" si="81"/>
        <v>#N/A</v>
      </c>
      <c r="N344" t="e">
        <f t="shared" ca="1" si="81"/>
        <v>#N/A</v>
      </c>
      <c r="O344" t="e">
        <f t="shared" ca="1" si="81"/>
        <v>#N/A</v>
      </c>
      <c r="P344" t="e">
        <f t="shared" ca="1" si="81"/>
        <v>#N/A</v>
      </c>
      <c r="Q344" t="e">
        <f t="shared" ca="1" si="81"/>
        <v>#N/A</v>
      </c>
      <c r="R344" t="e">
        <f t="shared" ca="1" si="81"/>
        <v>#N/A</v>
      </c>
      <c r="S344" t="e">
        <f t="shared" ca="1" si="76"/>
        <v>#N/A</v>
      </c>
      <c r="T344" t="e">
        <f t="shared" ca="1" si="77"/>
        <v>#N/A</v>
      </c>
      <c r="U344" t="e">
        <f ca="1">IF(AND($C344='Funnel setup'!$K$3&amp;'Funnel setup'!$K$6&amp;'Funnel setup'!$K$7&amp;'Funnel setup'!$K$4,'Funnel Lookup'!I344="*",'Funnel Lookup'!I344="*"),#N/A,IF(AND($C344='Funnel setup'!$K$3&amp;'Funnel setup'!$K$6&amp;'Funnel setup'!$K$7&amp;'Funnel setup'!$K$4,'Funnel Lookup'!I344&gt;29,'Funnel Lookup'!I344&lt;&gt;"-"),'Funnel Lookup'!I344,#N/A))</f>
        <v>#N/A</v>
      </c>
      <c r="V344" t="e">
        <f ca="1">IF(AND($C344='Funnel setup'!$K$3&amp;'Funnel setup'!$K$6&amp;'Funnel setup'!$K$7&amp;'Funnel setup'!$K$4,'Funnel Lookup'!I344="*",'Funnel Lookup'!I344="*"),#N/A,IF(AND($C344='Funnel setup'!$K$3&amp;'Funnel setup'!$K$6&amp;'Funnel setup'!$K$7&amp;'Funnel setup'!$K$4,'Funnel Lookup'!I344&gt;29,'Funnel Lookup'!I344&lt;&gt;"-"),'Funnel Lookup'!Q344,#N/A))</f>
        <v>#N/A</v>
      </c>
    </row>
    <row r="345" spans="1:22" x14ac:dyDescent="0.2">
      <c r="A345">
        <v>343</v>
      </c>
      <c r="B345" t="e">
        <f t="shared" ca="1" si="80"/>
        <v>#N/A</v>
      </c>
      <c r="C345" t="e">
        <f t="shared" ca="1" si="80"/>
        <v>#N/A</v>
      </c>
      <c r="D345" t="e">
        <f t="shared" ca="1" si="80"/>
        <v>#N/A</v>
      </c>
      <c r="E345" t="e">
        <f t="shared" ca="1" si="80"/>
        <v>#N/A</v>
      </c>
      <c r="F345" t="e">
        <f t="shared" ca="1" si="80"/>
        <v>#N/A</v>
      </c>
      <c r="G345" t="e">
        <f t="shared" ca="1" si="80"/>
        <v>#N/A</v>
      </c>
      <c r="H345" t="e">
        <f t="shared" ca="1" si="80"/>
        <v>#N/A</v>
      </c>
      <c r="I345" t="e">
        <f t="shared" ca="1" si="80"/>
        <v>#N/A</v>
      </c>
      <c r="J345" t="e">
        <f t="shared" ca="1" si="80"/>
        <v>#N/A</v>
      </c>
      <c r="K345" t="e">
        <f t="shared" ca="1" si="80"/>
        <v>#N/A</v>
      </c>
      <c r="L345" t="e">
        <f t="shared" ca="1" si="81"/>
        <v>#N/A</v>
      </c>
      <c r="M345" t="e">
        <f t="shared" ca="1" si="81"/>
        <v>#N/A</v>
      </c>
      <c r="N345" t="e">
        <f t="shared" ca="1" si="81"/>
        <v>#N/A</v>
      </c>
      <c r="O345" t="e">
        <f t="shared" ca="1" si="81"/>
        <v>#N/A</v>
      </c>
      <c r="P345" t="e">
        <f t="shared" ca="1" si="81"/>
        <v>#N/A</v>
      </c>
      <c r="Q345" t="e">
        <f t="shared" ca="1" si="81"/>
        <v>#N/A</v>
      </c>
      <c r="R345" t="e">
        <f t="shared" ca="1" si="81"/>
        <v>#N/A</v>
      </c>
      <c r="S345" t="e">
        <f t="shared" ca="1" si="76"/>
        <v>#N/A</v>
      </c>
      <c r="T345" t="e">
        <f t="shared" ca="1" si="77"/>
        <v>#N/A</v>
      </c>
      <c r="U345" t="e">
        <f ca="1">IF(AND($C345='Funnel setup'!$K$3&amp;'Funnel setup'!$K$6&amp;'Funnel setup'!$K$7&amp;'Funnel setup'!$K$4,'Funnel Lookup'!I345="*",'Funnel Lookup'!I345="*"),#N/A,IF(AND($C345='Funnel setup'!$K$3&amp;'Funnel setup'!$K$6&amp;'Funnel setup'!$K$7&amp;'Funnel setup'!$K$4,'Funnel Lookup'!I345&gt;29,'Funnel Lookup'!I345&lt;&gt;"-"),'Funnel Lookup'!I345,#N/A))</f>
        <v>#N/A</v>
      </c>
      <c r="V345" t="e">
        <f ca="1">IF(AND($C345='Funnel setup'!$K$3&amp;'Funnel setup'!$K$6&amp;'Funnel setup'!$K$7&amp;'Funnel setup'!$K$4,'Funnel Lookup'!I345="*",'Funnel Lookup'!I345="*"),#N/A,IF(AND($C345='Funnel setup'!$K$3&amp;'Funnel setup'!$K$6&amp;'Funnel setup'!$K$7&amp;'Funnel setup'!$K$4,'Funnel Lookup'!I345&gt;29,'Funnel Lookup'!I345&lt;&gt;"-"),'Funnel Lookup'!Q345,#N/A))</f>
        <v>#N/A</v>
      </c>
    </row>
    <row r="346" spans="1:22" x14ac:dyDescent="0.2">
      <c r="A346">
        <v>344</v>
      </c>
      <c r="B346" t="e">
        <f t="shared" ca="1" si="80"/>
        <v>#N/A</v>
      </c>
      <c r="C346" t="e">
        <f t="shared" ca="1" si="80"/>
        <v>#N/A</v>
      </c>
      <c r="D346" t="e">
        <f t="shared" ca="1" si="80"/>
        <v>#N/A</v>
      </c>
      <c r="E346" t="e">
        <f t="shared" ca="1" si="80"/>
        <v>#N/A</v>
      </c>
      <c r="F346" t="e">
        <f t="shared" ca="1" si="80"/>
        <v>#N/A</v>
      </c>
      <c r="G346" t="e">
        <f t="shared" ca="1" si="80"/>
        <v>#N/A</v>
      </c>
      <c r="H346" t="e">
        <f t="shared" ca="1" si="80"/>
        <v>#N/A</v>
      </c>
      <c r="I346" t="e">
        <f t="shared" ca="1" si="80"/>
        <v>#N/A</v>
      </c>
      <c r="J346" t="e">
        <f t="shared" ca="1" si="80"/>
        <v>#N/A</v>
      </c>
      <c r="K346" t="e">
        <f t="shared" ca="1" si="80"/>
        <v>#N/A</v>
      </c>
      <c r="L346" t="e">
        <f t="shared" ca="1" si="81"/>
        <v>#N/A</v>
      </c>
      <c r="M346" t="e">
        <f t="shared" ca="1" si="81"/>
        <v>#N/A</v>
      </c>
      <c r="N346" t="e">
        <f t="shared" ca="1" si="81"/>
        <v>#N/A</v>
      </c>
      <c r="O346" t="e">
        <f t="shared" ca="1" si="81"/>
        <v>#N/A</v>
      </c>
      <c r="P346" t="e">
        <f t="shared" ca="1" si="81"/>
        <v>#N/A</v>
      </c>
      <c r="Q346" t="e">
        <f t="shared" ca="1" si="81"/>
        <v>#N/A</v>
      </c>
      <c r="R346" t="e">
        <f t="shared" ca="1" si="81"/>
        <v>#N/A</v>
      </c>
      <c r="S346" t="e">
        <f t="shared" ca="1" si="76"/>
        <v>#N/A</v>
      </c>
      <c r="T346" t="e">
        <f t="shared" ca="1" si="77"/>
        <v>#N/A</v>
      </c>
      <c r="U346" t="e">
        <f ca="1">IF(AND($C346='Funnel setup'!$K$3&amp;'Funnel setup'!$K$6&amp;'Funnel setup'!$K$7&amp;'Funnel setup'!$K$4,'Funnel Lookup'!I346="*",'Funnel Lookup'!I346="*"),#N/A,IF(AND($C346='Funnel setup'!$K$3&amp;'Funnel setup'!$K$6&amp;'Funnel setup'!$K$7&amp;'Funnel setup'!$K$4,'Funnel Lookup'!I346&gt;29,'Funnel Lookup'!I346&lt;&gt;"-"),'Funnel Lookup'!I346,#N/A))</f>
        <v>#N/A</v>
      </c>
      <c r="V346" t="e">
        <f ca="1">IF(AND($C346='Funnel setup'!$K$3&amp;'Funnel setup'!$K$6&amp;'Funnel setup'!$K$7&amp;'Funnel setup'!$K$4,'Funnel Lookup'!I346="*",'Funnel Lookup'!I346="*"),#N/A,IF(AND($C346='Funnel setup'!$K$3&amp;'Funnel setup'!$K$6&amp;'Funnel setup'!$K$7&amp;'Funnel setup'!$K$4,'Funnel Lookup'!I346&gt;29,'Funnel Lookup'!I346&lt;&gt;"-"),'Funnel Lookup'!Q346,#N/A))</f>
        <v>#N/A</v>
      </c>
    </row>
    <row r="347" spans="1:22" x14ac:dyDescent="0.2">
      <c r="A347">
        <v>345</v>
      </c>
      <c r="B347" t="e">
        <f t="shared" ca="1" si="80"/>
        <v>#N/A</v>
      </c>
      <c r="C347" t="e">
        <f t="shared" ca="1" si="80"/>
        <v>#N/A</v>
      </c>
      <c r="D347" t="e">
        <f t="shared" ca="1" si="80"/>
        <v>#N/A</v>
      </c>
      <c r="E347" t="e">
        <f t="shared" ca="1" si="80"/>
        <v>#N/A</v>
      </c>
      <c r="F347" t="e">
        <f t="shared" ca="1" si="80"/>
        <v>#N/A</v>
      </c>
      <c r="G347" t="e">
        <f t="shared" ca="1" si="80"/>
        <v>#N/A</v>
      </c>
      <c r="H347" t="e">
        <f t="shared" ca="1" si="80"/>
        <v>#N/A</v>
      </c>
      <c r="I347" t="e">
        <f t="shared" ca="1" si="80"/>
        <v>#N/A</v>
      </c>
      <c r="J347" t="e">
        <f t="shared" ca="1" si="80"/>
        <v>#N/A</v>
      </c>
      <c r="K347" t="e">
        <f t="shared" ca="1" si="80"/>
        <v>#N/A</v>
      </c>
      <c r="L347" t="e">
        <f t="shared" ca="1" si="81"/>
        <v>#N/A</v>
      </c>
      <c r="M347" t="e">
        <f t="shared" ca="1" si="81"/>
        <v>#N/A</v>
      </c>
      <c r="N347" t="e">
        <f t="shared" ca="1" si="81"/>
        <v>#N/A</v>
      </c>
      <c r="O347" t="e">
        <f t="shared" ca="1" si="81"/>
        <v>#N/A</v>
      </c>
      <c r="P347" t="e">
        <f t="shared" ca="1" si="81"/>
        <v>#N/A</v>
      </c>
      <c r="Q347" t="e">
        <f t="shared" ca="1" si="81"/>
        <v>#N/A</v>
      </c>
      <c r="R347" t="e">
        <f t="shared" ca="1" si="81"/>
        <v>#N/A</v>
      </c>
      <c r="S347" t="e">
        <f t="shared" ca="1" si="76"/>
        <v>#N/A</v>
      </c>
      <c r="T347" t="e">
        <f t="shared" ca="1" si="77"/>
        <v>#N/A</v>
      </c>
      <c r="U347" t="e">
        <f ca="1">IF(AND($C347='Funnel setup'!$K$3&amp;'Funnel setup'!$K$6&amp;'Funnel setup'!$K$7&amp;'Funnel setup'!$K$4,'Funnel Lookup'!I347="*",'Funnel Lookup'!I347="*"),#N/A,IF(AND($C347='Funnel setup'!$K$3&amp;'Funnel setup'!$K$6&amp;'Funnel setup'!$K$7&amp;'Funnel setup'!$K$4,'Funnel Lookup'!I347&gt;29,'Funnel Lookup'!I347&lt;&gt;"-"),'Funnel Lookup'!I347,#N/A))</f>
        <v>#N/A</v>
      </c>
      <c r="V347" t="e">
        <f ca="1">IF(AND($C347='Funnel setup'!$K$3&amp;'Funnel setup'!$K$6&amp;'Funnel setup'!$K$7&amp;'Funnel setup'!$K$4,'Funnel Lookup'!I347="*",'Funnel Lookup'!I347="*"),#N/A,IF(AND($C347='Funnel setup'!$K$3&amp;'Funnel setup'!$K$6&amp;'Funnel setup'!$K$7&amp;'Funnel setup'!$K$4,'Funnel Lookup'!I347&gt;29,'Funnel Lookup'!I347&lt;&gt;"-"),'Funnel Lookup'!Q347,#N/A))</f>
        <v>#N/A</v>
      </c>
    </row>
    <row r="348" spans="1:22" x14ac:dyDescent="0.2">
      <c r="A348">
        <v>346</v>
      </c>
      <c r="B348" t="e">
        <f t="shared" ca="1" si="80"/>
        <v>#N/A</v>
      </c>
      <c r="C348" t="e">
        <f t="shared" ca="1" si="80"/>
        <v>#N/A</v>
      </c>
      <c r="D348" t="e">
        <f t="shared" ca="1" si="80"/>
        <v>#N/A</v>
      </c>
      <c r="E348" t="e">
        <f t="shared" ca="1" si="80"/>
        <v>#N/A</v>
      </c>
      <c r="F348" t="e">
        <f t="shared" ca="1" si="80"/>
        <v>#N/A</v>
      </c>
      <c r="G348" t="e">
        <f t="shared" ca="1" si="80"/>
        <v>#N/A</v>
      </c>
      <c r="H348" t="e">
        <f t="shared" ca="1" si="80"/>
        <v>#N/A</v>
      </c>
      <c r="I348" t="e">
        <f t="shared" ca="1" si="80"/>
        <v>#N/A</v>
      </c>
      <c r="J348" t="e">
        <f t="shared" ca="1" si="80"/>
        <v>#N/A</v>
      </c>
      <c r="K348" t="e">
        <f t="shared" ca="1" si="80"/>
        <v>#N/A</v>
      </c>
      <c r="L348" t="e">
        <f t="shared" ca="1" si="81"/>
        <v>#N/A</v>
      </c>
      <c r="M348" t="e">
        <f t="shared" ca="1" si="81"/>
        <v>#N/A</v>
      </c>
      <c r="N348" t="e">
        <f t="shared" ca="1" si="81"/>
        <v>#N/A</v>
      </c>
      <c r="O348" t="e">
        <f t="shared" ca="1" si="81"/>
        <v>#N/A</v>
      </c>
      <c r="P348" t="e">
        <f t="shared" ca="1" si="81"/>
        <v>#N/A</v>
      </c>
      <c r="Q348" t="e">
        <f t="shared" ca="1" si="81"/>
        <v>#N/A</v>
      </c>
      <c r="R348" t="e">
        <f t="shared" ca="1" si="81"/>
        <v>#N/A</v>
      </c>
      <c r="S348" t="e">
        <f t="shared" ca="1" si="76"/>
        <v>#N/A</v>
      </c>
      <c r="T348" t="e">
        <f t="shared" ca="1" si="77"/>
        <v>#N/A</v>
      </c>
      <c r="U348" t="e">
        <f ca="1">IF(AND($C348='Funnel setup'!$K$3&amp;'Funnel setup'!$K$6&amp;'Funnel setup'!$K$7&amp;'Funnel setup'!$K$4,'Funnel Lookup'!I348="*",'Funnel Lookup'!I348="*"),#N/A,IF(AND($C348='Funnel setup'!$K$3&amp;'Funnel setup'!$K$6&amp;'Funnel setup'!$K$7&amp;'Funnel setup'!$K$4,'Funnel Lookup'!I348&gt;29,'Funnel Lookup'!I348&lt;&gt;"-"),'Funnel Lookup'!I348,#N/A))</f>
        <v>#N/A</v>
      </c>
      <c r="V348" t="e">
        <f ca="1">IF(AND($C348='Funnel setup'!$K$3&amp;'Funnel setup'!$K$6&amp;'Funnel setup'!$K$7&amp;'Funnel setup'!$K$4,'Funnel Lookup'!I348="*",'Funnel Lookup'!I348="*"),#N/A,IF(AND($C348='Funnel setup'!$K$3&amp;'Funnel setup'!$K$6&amp;'Funnel setup'!$K$7&amp;'Funnel setup'!$K$4,'Funnel Lookup'!I348&gt;29,'Funnel Lookup'!I348&lt;&gt;"-"),'Funnel Lookup'!Q348,#N/A))</f>
        <v>#N/A</v>
      </c>
    </row>
    <row r="349" spans="1:22" x14ac:dyDescent="0.2">
      <c r="A349">
        <v>347</v>
      </c>
      <c r="B349" t="e">
        <f t="shared" ca="1" si="80"/>
        <v>#N/A</v>
      </c>
      <c r="C349" t="e">
        <f t="shared" ca="1" si="80"/>
        <v>#N/A</v>
      </c>
      <c r="D349" t="e">
        <f t="shared" ca="1" si="80"/>
        <v>#N/A</v>
      </c>
      <c r="E349" t="e">
        <f t="shared" ca="1" si="80"/>
        <v>#N/A</v>
      </c>
      <c r="F349" t="e">
        <f t="shared" ca="1" si="80"/>
        <v>#N/A</v>
      </c>
      <c r="G349" t="e">
        <f t="shared" ca="1" si="80"/>
        <v>#N/A</v>
      </c>
      <c r="H349" t="e">
        <f t="shared" ca="1" si="80"/>
        <v>#N/A</v>
      </c>
      <c r="I349" t="e">
        <f t="shared" ca="1" si="80"/>
        <v>#N/A</v>
      </c>
      <c r="J349" t="e">
        <f t="shared" ca="1" si="80"/>
        <v>#N/A</v>
      </c>
      <c r="K349" t="e">
        <f t="shared" ca="1" si="80"/>
        <v>#N/A</v>
      </c>
      <c r="L349" t="e">
        <f t="shared" ca="1" si="81"/>
        <v>#N/A</v>
      </c>
      <c r="M349" t="e">
        <f t="shared" ca="1" si="81"/>
        <v>#N/A</v>
      </c>
      <c r="N349" t="e">
        <f t="shared" ca="1" si="81"/>
        <v>#N/A</v>
      </c>
      <c r="O349" t="e">
        <f t="shared" ca="1" si="81"/>
        <v>#N/A</v>
      </c>
      <c r="P349" t="e">
        <f t="shared" ca="1" si="81"/>
        <v>#N/A</v>
      </c>
      <c r="Q349" t="e">
        <f t="shared" ca="1" si="81"/>
        <v>#N/A</v>
      </c>
      <c r="R349" t="e">
        <f t="shared" ca="1" si="81"/>
        <v>#N/A</v>
      </c>
      <c r="S349" t="e">
        <f t="shared" ca="1" si="76"/>
        <v>#N/A</v>
      </c>
      <c r="T349" t="e">
        <f t="shared" ca="1" si="77"/>
        <v>#N/A</v>
      </c>
      <c r="U349" t="e">
        <f ca="1">IF(AND($C349='Funnel setup'!$K$3&amp;'Funnel setup'!$K$6&amp;'Funnel setup'!$K$7&amp;'Funnel setup'!$K$4,'Funnel Lookup'!I349="*",'Funnel Lookup'!I349="*"),#N/A,IF(AND($C349='Funnel setup'!$K$3&amp;'Funnel setup'!$K$6&amp;'Funnel setup'!$K$7&amp;'Funnel setup'!$K$4,'Funnel Lookup'!I349&gt;29,'Funnel Lookup'!I349&lt;&gt;"-"),'Funnel Lookup'!I349,#N/A))</f>
        <v>#N/A</v>
      </c>
      <c r="V349" t="e">
        <f ca="1">IF(AND($C349='Funnel setup'!$K$3&amp;'Funnel setup'!$K$6&amp;'Funnel setup'!$K$7&amp;'Funnel setup'!$K$4,'Funnel Lookup'!I349="*",'Funnel Lookup'!I349="*"),#N/A,IF(AND($C349='Funnel setup'!$K$3&amp;'Funnel setup'!$K$6&amp;'Funnel setup'!$K$7&amp;'Funnel setup'!$K$4,'Funnel Lookup'!I349&gt;29,'Funnel Lookup'!I349&lt;&gt;"-"),'Funnel Lookup'!Q349,#N/A))</f>
        <v>#N/A</v>
      </c>
    </row>
    <row r="350" spans="1:22" x14ac:dyDescent="0.2">
      <c r="A350">
        <v>348</v>
      </c>
      <c r="B350" t="e">
        <f t="shared" ca="1" si="80"/>
        <v>#N/A</v>
      </c>
      <c r="C350" t="e">
        <f t="shared" ca="1" si="80"/>
        <v>#N/A</v>
      </c>
      <c r="D350" t="e">
        <f t="shared" ca="1" si="80"/>
        <v>#N/A</v>
      </c>
      <c r="E350" t="e">
        <f t="shared" ca="1" si="80"/>
        <v>#N/A</v>
      </c>
      <c r="F350" t="e">
        <f t="shared" ca="1" si="80"/>
        <v>#N/A</v>
      </c>
      <c r="G350" t="e">
        <f t="shared" ca="1" si="80"/>
        <v>#N/A</v>
      </c>
      <c r="H350" t="e">
        <f t="shared" ca="1" si="80"/>
        <v>#N/A</v>
      </c>
      <c r="I350" t="e">
        <f t="shared" ca="1" si="80"/>
        <v>#N/A</v>
      </c>
      <c r="J350" t="e">
        <f t="shared" ca="1" si="80"/>
        <v>#N/A</v>
      </c>
      <c r="K350" t="e">
        <f t="shared" ca="1" si="80"/>
        <v>#N/A</v>
      </c>
      <c r="L350" t="e">
        <f t="shared" ca="1" si="81"/>
        <v>#N/A</v>
      </c>
      <c r="M350" t="e">
        <f t="shared" ca="1" si="81"/>
        <v>#N/A</v>
      </c>
      <c r="N350" t="e">
        <f t="shared" ca="1" si="81"/>
        <v>#N/A</v>
      </c>
      <c r="O350" t="e">
        <f t="shared" ca="1" si="81"/>
        <v>#N/A</v>
      </c>
      <c r="P350" t="e">
        <f t="shared" ca="1" si="81"/>
        <v>#N/A</v>
      </c>
      <c r="Q350" t="e">
        <f t="shared" ca="1" si="81"/>
        <v>#N/A</v>
      </c>
      <c r="R350" t="e">
        <f t="shared" ca="1" si="81"/>
        <v>#N/A</v>
      </c>
      <c r="S350" t="e">
        <f t="shared" ca="1" si="76"/>
        <v>#N/A</v>
      </c>
      <c r="T350" t="e">
        <f t="shared" ca="1" si="77"/>
        <v>#N/A</v>
      </c>
      <c r="U350" t="e">
        <f ca="1">IF(AND($C350='Funnel setup'!$K$3&amp;'Funnel setup'!$K$6&amp;'Funnel setup'!$K$7&amp;'Funnel setup'!$K$4,'Funnel Lookup'!I350="*",'Funnel Lookup'!I350="*"),#N/A,IF(AND($C350='Funnel setup'!$K$3&amp;'Funnel setup'!$K$6&amp;'Funnel setup'!$K$7&amp;'Funnel setup'!$K$4,'Funnel Lookup'!I350&gt;29,'Funnel Lookup'!I350&lt;&gt;"-"),'Funnel Lookup'!I350,#N/A))</f>
        <v>#N/A</v>
      </c>
      <c r="V350" t="e">
        <f ca="1">IF(AND($C350='Funnel setup'!$K$3&amp;'Funnel setup'!$K$6&amp;'Funnel setup'!$K$7&amp;'Funnel setup'!$K$4,'Funnel Lookup'!I350="*",'Funnel Lookup'!I350="*"),#N/A,IF(AND($C350='Funnel setup'!$K$3&amp;'Funnel setup'!$K$6&amp;'Funnel setup'!$K$7&amp;'Funnel setup'!$K$4,'Funnel Lookup'!I350&gt;29,'Funnel Lookup'!I350&lt;&gt;"-"),'Funnel Lookup'!Q350,#N/A))</f>
        <v>#N/A</v>
      </c>
    </row>
    <row r="351" spans="1:22" x14ac:dyDescent="0.2">
      <c r="A351">
        <v>349</v>
      </c>
      <c r="B351" t="e">
        <f t="shared" ca="1" si="80"/>
        <v>#N/A</v>
      </c>
      <c r="C351" t="e">
        <f t="shared" ca="1" si="80"/>
        <v>#N/A</v>
      </c>
      <c r="D351" t="e">
        <f t="shared" ca="1" si="80"/>
        <v>#N/A</v>
      </c>
      <c r="E351" t="e">
        <f t="shared" ca="1" si="80"/>
        <v>#N/A</v>
      </c>
      <c r="F351" t="e">
        <f t="shared" ca="1" si="80"/>
        <v>#N/A</v>
      </c>
      <c r="G351" t="e">
        <f t="shared" ca="1" si="80"/>
        <v>#N/A</v>
      </c>
      <c r="H351" t="e">
        <f t="shared" ca="1" si="80"/>
        <v>#N/A</v>
      </c>
      <c r="I351" t="e">
        <f t="shared" ca="1" si="80"/>
        <v>#N/A</v>
      </c>
      <c r="J351" t="e">
        <f t="shared" ca="1" si="80"/>
        <v>#N/A</v>
      </c>
      <c r="K351" t="e">
        <f t="shared" ca="1" si="80"/>
        <v>#N/A</v>
      </c>
      <c r="L351" t="e">
        <f t="shared" ca="1" si="81"/>
        <v>#N/A</v>
      </c>
      <c r="M351" t="e">
        <f t="shared" ca="1" si="81"/>
        <v>#N/A</v>
      </c>
      <c r="N351" t="e">
        <f t="shared" ca="1" si="81"/>
        <v>#N/A</v>
      </c>
      <c r="O351" t="e">
        <f t="shared" ca="1" si="81"/>
        <v>#N/A</v>
      </c>
      <c r="P351" t="e">
        <f t="shared" ca="1" si="81"/>
        <v>#N/A</v>
      </c>
      <c r="Q351" t="e">
        <f t="shared" ca="1" si="81"/>
        <v>#N/A</v>
      </c>
      <c r="R351" t="e">
        <f t="shared" ca="1" si="81"/>
        <v>#N/A</v>
      </c>
      <c r="S351" t="e">
        <f t="shared" ca="1" si="76"/>
        <v>#N/A</v>
      </c>
      <c r="T351" t="e">
        <f t="shared" ca="1" si="77"/>
        <v>#N/A</v>
      </c>
      <c r="U351" t="e">
        <f ca="1">IF(AND($C351='Funnel setup'!$K$3&amp;'Funnel setup'!$K$6&amp;'Funnel setup'!$K$7&amp;'Funnel setup'!$K$4,'Funnel Lookup'!I351="*",'Funnel Lookup'!I351="*"),#N/A,IF(AND($C351='Funnel setup'!$K$3&amp;'Funnel setup'!$K$6&amp;'Funnel setup'!$K$7&amp;'Funnel setup'!$K$4,'Funnel Lookup'!I351&gt;29,'Funnel Lookup'!I351&lt;&gt;"-"),'Funnel Lookup'!I351,#N/A))</f>
        <v>#N/A</v>
      </c>
      <c r="V351" t="e">
        <f ca="1">IF(AND($C351='Funnel setup'!$K$3&amp;'Funnel setup'!$K$6&amp;'Funnel setup'!$K$7&amp;'Funnel setup'!$K$4,'Funnel Lookup'!I351="*",'Funnel Lookup'!I351="*"),#N/A,IF(AND($C351='Funnel setup'!$K$3&amp;'Funnel setup'!$K$6&amp;'Funnel setup'!$K$7&amp;'Funnel setup'!$K$4,'Funnel Lookup'!I351&gt;29,'Funnel Lookup'!I351&lt;&gt;"-"),'Funnel Lookup'!Q351,#N/A))</f>
        <v>#N/A</v>
      </c>
    </row>
    <row r="352" spans="1:22" x14ac:dyDescent="0.2">
      <c r="A352">
        <v>350</v>
      </c>
      <c r="B352" t="e">
        <f t="shared" ca="1" si="80"/>
        <v>#N/A</v>
      </c>
      <c r="C352" t="e">
        <f t="shared" ca="1" si="80"/>
        <v>#N/A</v>
      </c>
      <c r="D352" t="e">
        <f t="shared" ca="1" si="80"/>
        <v>#N/A</v>
      </c>
      <c r="E352" t="e">
        <f t="shared" ca="1" si="80"/>
        <v>#N/A</v>
      </c>
      <c r="F352" t="e">
        <f t="shared" ca="1" si="80"/>
        <v>#N/A</v>
      </c>
      <c r="G352" t="e">
        <f t="shared" ca="1" si="80"/>
        <v>#N/A</v>
      </c>
      <c r="H352" t="e">
        <f t="shared" ca="1" si="80"/>
        <v>#N/A</v>
      </c>
      <c r="I352" t="e">
        <f t="shared" ca="1" si="80"/>
        <v>#N/A</v>
      </c>
      <c r="J352" t="e">
        <f t="shared" ca="1" si="80"/>
        <v>#N/A</v>
      </c>
      <c r="K352" t="e">
        <f t="shared" ca="1" si="80"/>
        <v>#N/A</v>
      </c>
      <c r="L352" t="e">
        <f t="shared" ca="1" si="81"/>
        <v>#N/A</v>
      </c>
      <c r="M352" t="e">
        <f t="shared" ca="1" si="81"/>
        <v>#N/A</v>
      </c>
      <c r="N352" t="e">
        <f t="shared" ca="1" si="81"/>
        <v>#N/A</v>
      </c>
      <c r="O352" t="e">
        <f t="shared" ca="1" si="81"/>
        <v>#N/A</v>
      </c>
      <c r="P352" t="e">
        <f t="shared" ca="1" si="81"/>
        <v>#N/A</v>
      </c>
      <c r="Q352" t="e">
        <f t="shared" ca="1" si="81"/>
        <v>#N/A</v>
      </c>
      <c r="R352" t="e">
        <f t="shared" ca="1" si="81"/>
        <v>#N/A</v>
      </c>
      <c r="S352" t="e">
        <f t="shared" ca="1" si="76"/>
        <v>#N/A</v>
      </c>
      <c r="T352" t="e">
        <f t="shared" ca="1" si="77"/>
        <v>#N/A</v>
      </c>
      <c r="U352" t="e">
        <f ca="1">IF(AND($C352='Funnel setup'!$K$3&amp;'Funnel setup'!$K$6&amp;'Funnel setup'!$K$7&amp;'Funnel setup'!$K$4,'Funnel Lookup'!I352="*",'Funnel Lookup'!I352="*"),#N/A,IF(AND($C352='Funnel setup'!$K$3&amp;'Funnel setup'!$K$6&amp;'Funnel setup'!$K$7&amp;'Funnel setup'!$K$4,'Funnel Lookup'!I352&gt;29,'Funnel Lookup'!I352&lt;&gt;"-"),'Funnel Lookup'!I352,#N/A))</f>
        <v>#N/A</v>
      </c>
      <c r="V352" t="e">
        <f ca="1">IF(AND($C352='Funnel setup'!$K$3&amp;'Funnel setup'!$K$6&amp;'Funnel setup'!$K$7&amp;'Funnel setup'!$K$4,'Funnel Lookup'!I352="*",'Funnel Lookup'!I352="*"),#N/A,IF(AND($C352='Funnel setup'!$K$3&amp;'Funnel setup'!$K$6&amp;'Funnel setup'!$K$7&amp;'Funnel setup'!$K$4,'Funnel Lookup'!I352&gt;29,'Funnel Lookup'!I352&lt;&gt;"-"),'Funnel Lookup'!Q352,#N/A))</f>
        <v>#N/A</v>
      </c>
    </row>
    <row r="353" spans="1:22" x14ac:dyDescent="0.2">
      <c r="A353">
        <v>351</v>
      </c>
      <c r="B353" t="e">
        <f t="shared" ref="B353:K362" ca="1" si="82">VLOOKUP($A353,Funnel_Data,B$1,FALSE)</f>
        <v>#N/A</v>
      </c>
      <c r="C353" t="e">
        <f t="shared" ca="1" si="82"/>
        <v>#N/A</v>
      </c>
      <c r="D353" t="e">
        <f t="shared" ca="1" si="82"/>
        <v>#N/A</v>
      </c>
      <c r="E353" t="e">
        <f t="shared" ca="1" si="82"/>
        <v>#N/A</v>
      </c>
      <c r="F353" t="e">
        <f t="shared" ca="1" si="82"/>
        <v>#N/A</v>
      </c>
      <c r="G353" t="e">
        <f t="shared" ca="1" si="82"/>
        <v>#N/A</v>
      </c>
      <c r="H353" t="e">
        <f t="shared" ca="1" si="82"/>
        <v>#N/A</v>
      </c>
      <c r="I353" t="e">
        <f t="shared" ca="1" si="82"/>
        <v>#N/A</v>
      </c>
      <c r="J353" t="e">
        <f t="shared" ca="1" si="82"/>
        <v>#N/A</v>
      </c>
      <c r="K353" t="e">
        <f t="shared" ca="1" si="82"/>
        <v>#N/A</v>
      </c>
      <c r="L353" t="e">
        <f t="shared" ref="L353:R362" ca="1" si="83">VLOOKUP($A353,Funnel_Data,L$1,FALSE)</f>
        <v>#N/A</v>
      </c>
      <c r="M353" t="e">
        <f t="shared" ca="1" si="83"/>
        <v>#N/A</v>
      </c>
      <c r="N353" t="e">
        <f t="shared" ca="1" si="83"/>
        <v>#N/A</v>
      </c>
      <c r="O353" t="e">
        <f t="shared" ca="1" si="83"/>
        <v>#N/A</v>
      </c>
      <c r="P353" t="e">
        <f t="shared" ca="1" si="83"/>
        <v>#N/A</v>
      </c>
      <c r="Q353" t="e">
        <f t="shared" ca="1" si="83"/>
        <v>#N/A</v>
      </c>
      <c r="R353" t="e">
        <f t="shared" ca="1" si="83"/>
        <v>#N/A</v>
      </c>
      <c r="S353" t="e">
        <f t="shared" ca="1" si="76"/>
        <v>#N/A</v>
      </c>
      <c r="T353" t="e">
        <f t="shared" ca="1" si="77"/>
        <v>#N/A</v>
      </c>
      <c r="U353" t="e">
        <f ca="1">IF(AND($C353='Funnel setup'!$K$3&amp;'Funnel setup'!$K$6&amp;'Funnel setup'!$K$7&amp;'Funnel setup'!$K$4,'Funnel Lookup'!I353="*",'Funnel Lookup'!I353="*"),#N/A,IF(AND($C353='Funnel setup'!$K$3&amp;'Funnel setup'!$K$6&amp;'Funnel setup'!$K$7&amp;'Funnel setup'!$K$4,'Funnel Lookup'!I353&gt;29,'Funnel Lookup'!I353&lt;&gt;"-"),'Funnel Lookup'!I353,#N/A))</f>
        <v>#N/A</v>
      </c>
      <c r="V353" t="e">
        <f ca="1">IF(AND($C353='Funnel setup'!$K$3&amp;'Funnel setup'!$K$6&amp;'Funnel setup'!$K$7&amp;'Funnel setup'!$K$4,'Funnel Lookup'!I353="*",'Funnel Lookup'!I353="*"),#N/A,IF(AND($C353='Funnel setup'!$K$3&amp;'Funnel setup'!$K$6&amp;'Funnel setup'!$K$7&amp;'Funnel setup'!$K$4,'Funnel Lookup'!I353&gt;29,'Funnel Lookup'!I353&lt;&gt;"-"),'Funnel Lookup'!Q353,#N/A))</f>
        <v>#N/A</v>
      </c>
    </row>
    <row r="354" spans="1:22" x14ac:dyDescent="0.2">
      <c r="A354">
        <v>352</v>
      </c>
      <c r="B354" t="e">
        <f t="shared" ca="1" si="82"/>
        <v>#N/A</v>
      </c>
      <c r="C354" t="e">
        <f t="shared" ca="1" si="82"/>
        <v>#N/A</v>
      </c>
      <c r="D354" t="e">
        <f t="shared" ca="1" si="82"/>
        <v>#N/A</v>
      </c>
      <c r="E354" t="e">
        <f t="shared" ca="1" si="82"/>
        <v>#N/A</v>
      </c>
      <c r="F354" t="e">
        <f t="shared" ca="1" si="82"/>
        <v>#N/A</v>
      </c>
      <c r="G354" t="e">
        <f t="shared" ca="1" si="82"/>
        <v>#N/A</v>
      </c>
      <c r="H354" t="e">
        <f t="shared" ca="1" si="82"/>
        <v>#N/A</v>
      </c>
      <c r="I354" t="e">
        <f t="shared" ca="1" si="82"/>
        <v>#N/A</v>
      </c>
      <c r="J354" t="e">
        <f t="shared" ca="1" si="82"/>
        <v>#N/A</v>
      </c>
      <c r="K354" t="e">
        <f t="shared" ca="1" si="82"/>
        <v>#N/A</v>
      </c>
      <c r="L354" t="e">
        <f t="shared" ca="1" si="83"/>
        <v>#N/A</v>
      </c>
      <c r="M354" t="e">
        <f t="shared" ca="1" si="83"/>
        <v>#N/A</v>
      </c>
      <c r="N354" t="e">
        <f t="shared" ca="1" si="83"/>
        <v>#N/A</v>
      </c>
      <c r="O354" t="e">
        <f t="shared" ca="1" si="83"/>
        <v>#N/A</v>
      </c>
      <c r="P354" t="e">
        <f t="shared" ca="1" si="83"/>
        <v>#N/A</v>
      </c>
      <c r="Q354" t="e">
        <f t="shared" ca="1" si="83"/>
        <v>#N/A</v>
      </c>
      <c r="R354" t="e">
        <f t="shared" ca="1" si="83"/>
        <v>#N/A</v>
      </c>
      <c r="S354" t="e">
        <f t="shared" ca="1" si="76"/>
        <v>#N/A</v>
      </c>
      <c r="T354" t="e">
        <f t="shared" ca="1" si="77"/>
        <v>#N/A</v>
      </c>
      <c r="U354" t="e">
        <f ca="1">IF(AND($C354='Funnel setup'!$K$3&amp;'Funnel setup'!$K$6&amp;'Funnel setup'!$K$7&amp;'Funnel setup'!$K$4,'Funnel Lookup'!I354="*",'Funnel Lookup'!I354="*"),#N/A,IF(AND($C354='Funnel setup'!$K$3&amp;'Funnel setup'!$K$6&amp;'Funnel setup'!$K$7&amp;'Funnel setup'!$K$4,'Funnel Lookup'!I354&gt;29,'Funnel Lookup'!I354&lt;&gt;"-"),'Funnel Lookup'!I354,#N/A))</f>
        <v>#N/A</v>
      </c>
      <c r="V354" t="e">
        <f ca="1">IF(AND($C354='Funnel setup'!$K$3&amp;'Funnel setup'!$K$6&amp;'Funnel setup'!$K$7&amp;'Funnel setup'!$K$4,'Funnel Lookup'!I354="*",'Funnel Lookup'!I354="*"),#N/A,IF(AND($C354='Funnel setup'!$K$3&amp;'Funnel setup'!$K$6&amp;'Funnel setup'!$K$7&amp;'Funnel setup'!$K$4,'Funnel Lookup'!I354&gt;29,'Funnel Lookup'!I354&lt;&gt;"-"),'Funnel Lookup'!Q354,#N/A))</f>
        <v>#N/A</v>
      </c>
    </row>
    <row r="355" spans="1:22" x14ac:dyDescent="0.2">
      <c r="A355">
        <v>353</v>
      </c>
      <c r="B355" t="e">
        <f t="shared" ca="1" si="82"/>
        <v>#N/A</v>
      </c>
      <c r="C355" t="e">
        <f t="shared" ca="1" si="82"/>
        <v>#N/A</v>
      </c>
      <c r="D355" t="e">
        <f t="shared" ca="1" si="82"/>
        <v>#N/A</v>
      </c>
      <c r="E355" t="e">
        <f t="shared" ca="1" si="82"/>
        <v>#N/A</v>
      </c>
      <c r="F355" t="e">
        <f t="shared" ca="1" si="82"/>
        <v>#N/A</v>
      </c>
      <c r="G355" t="e">
        <f t="shared" ca="1" si="82"/>
        <v>#N/A</v>
      </c>
      <c r="H355" t="e">
        <f t="shared" ca="1" si="82"/>
        <v>#N/A</v>
      </c>
      <c r="I355" t="e">
        <f t="shared" ca="1" si="82"/>
        <v>#N/A</v>
      </c>
      <c r="J355" t="e">
        <f t="shared" ca="1" si="82"/>
        <v>#N/A</v>
      </c>
      <c r="K355" t="e">
        <f t="shared" ca="1" si="82"/>
        <v>#N/A</v>
      </c>
      <c r="L355" t="e">
        <f t="shared" ca="1" si="83"/>
        <v>#N/A</v>
      </c>
      <c r="M355" t="e">
        <f t="shared" ca="1" si="83"/>
        <v>#N/A</v>
      </c>
      <c r="N355" t="e">
        <f t="shared" ca="1" si="83"/>
        <v>#N/A</v>
      </c>
      <c r="O355" t="e">
        <f t="shared" ca="1" si="83"/>
        <v>#N/A</v>
      </c>
      <c r="P355" t="e">
        <f t="shared" ca="1" si="83"/>
        <v>#N/A</v>
      </c>
      <c r="Q355" t="e">
        <f t="shared" ca="1" si="83"/>
        <v>#N/A</v>
      </c>
      <c r="R355" t="e">
        <f t="shared" ca="1" si="83"/>
        <v>#N/A</v>
      </c>
      <c r="S355" t="e">
        <f t="shared" ca="1" si="76"/>
        <v>#N/A</v>
      </c>
      <c r="T355" t="e">
        <f t="shared" ca="1" si="77"/>
        <v>#N/A</v>
      </c>
      <c r="U355" t="e">
        <f ca="1">IF(AND($C355='Funnel setup'!$K$3&amp;'Funnel setup'!$K$6&amp;'Funnel setup'!$K$7&amp;'Funnel setup'!$K$4,'Funnel Lookup'!I355="*",'Funnel Lookup'!I355="*"),#N/A,IF(AND($C355='Funnel setup'!$K$3&amp;'Funnel setup'!$K$6&amp;'Funnel setup'!$K$7&amp;'Funnel setup'!$K$4,'Funnel Lookup'!I355&gt;29,'Funnel Lookup'!I355&lt;&gt;"-"),'Funnel Lookup'!I355,#N/A))</f>
        <v>#N/A</v>
      </c>
      <c r="V355" t="e">
        <f ca="1">IF(AND($C355='Funnel setup'!$K$3&amp;'Funnel setup'!$K$6&amp;'Funnel setup'!$K$7&amp;'Funnel setup'!$K$4,'Funnel Lookup'!I355="*",'Funnel Lookup'!I355="*"),#N/A,IF(AND($C355='Funnel setup'!$K$3&amp;'Funnel setup'!$K$6&amp;'Funnel setup'!$K$7&amp;'Funnel setup'!$K$4,'Funnel Lookup'!I355&gt;29,'Funnel Lookup'!I355&lt;&gt;"-"),'Funnel Lookup'!Q355,#N/A))</f>
        <v>#N/A</v>
      </c>
    </row>
    <row r="356" spans="1:22" x14ac:dyDescent="0.2">
      <c r="A356">
        <v>354</v>
      </c>
      <c r="B356" t="e">
        <f t="shared" ca="1" si="82"/>
        <v>#N/A</v>
      </c>
      <c r="C356" t="e">
        <f t="shared" ca="1" si="82"/>
        <v>#N/A</v>
      </c>
      <c r="D356" t="e">
        <f t="shared" ca="1" si="82"/>
        <v>#N/A</v>
      </c>
      <c r="E356" t="e">
        <f t="shared" ca="1" si="82"/>
        <v>#N/A</v>
      </c>
      <c r="F356" t="e">
        <f t="shared" ca="1" si="82"/>
        <v>#N/A</v>
      </c>
      <c r="G356" t="e">
        <f t="shared" ca="1" si="82"/>
        <v>#N/A</v>
      </c>
      <c r="H356" t="e">
        <f t="shared" ca="1" si="82"/>
        <v>#N/A</v>
      </c>
      <c r="I356" t="e">
        <f t="shared" ca="1" si="82"/>
        <v>#N/A</v>
      </c>
      <c r="J356" t="e">
        <f t="shared" ca="1" si="82"/>
        <v>#N/A</v>
      </c>
      <c r="K356" t="e">
        <f t="shared" ca="1" si="82"/>
        <v>#N/A</v>
      </c>
      <c r="L356" t="e">
        <f t="shared" ca="1" si="83"/>
        <v>#N/A</v>
      </c>
      <c r="M356" t="e">
        <f t="shared" ca="1" si="83"/>
        <v>#N/A</v>
      </c>
      <c r="N356" t="e">
        <f t="shared" ca="1" si="83"/>
        <v>#N/A</v>
      </c>
      <c r="O356" t="e">
        <f t="shared" ca="1" si="83"/>
        <v>#N/A</v>
      </c>
      <c r="P356" t="e">
        <f t="shared" ca="1" si="83"/>
        <v>#N/A</v>
      </c>
      <c r="Q356" t="e">
        <f t="shared" ca="1" si="83"/>
        <v>#N/A</v>
      </c>
      <c r="R356" t="e">
        <f t="shared" ca="1" si="83"/>
        <v>#N/A</v>
      </c>
      <c r="S356" t="e">
        <f t="shared" ca="1" si="76"/>
        <v>#N/A</v>
      </c>
      <c r="T356" t="e">
        <f t="shared" ca="1" si="77"/>
        <v>#N/A</v>
      </c>
      <c r="U356" t="e">
        <f ca="1">IF(AND($C356='Funnel setup'!$K$3&amp;'Funnel setup'!$K$6&amp;'Funnel setup'!$K$7&amp;'Funnel setup'!$K$4,'Funnel Lookup'!I356="*",'Funnel Lookup'!I356="*"),#N/A,IF(AND($C356='Funnel setup'!$K$3&amp;'Funnel setup'!$K$6&amp;'Funnel setup'!$K$7&amp;'Funnel setup'!$K$4,'Funnel Lookup'!I356&gt;29,'Funnel Lookup'!I356&lt;&gt;"-"),'Funnel Lookup'!I356,#N/A))</f>
        <v>#N/A</v>
      </c>
      <c r="V356" t="e">
        <f ca="1">IF(AND($C356='Funnel setup'!$K$3&amp;'Funnel setup'!$K$6&amp;'Funnel setup'!$K$7&amp;'Funnel setup'!$K$4,'Funnel Lookup'!I356="*",'Funnel Lookup'!I356="*"),#N/A,IF(AND($C356='Funnel setup'!$K$3&amp;'Funnel setup'!$K$6&amp;'Funnel setup'!$K$7&amp;'Funnel setup'!$K$4,'Funnel Lookup'!I356&gt;29,'Funnel Lookup'!I356&lt;&gt;"-"),'Funnel Lookup'!Q356,#N/A))</f>
        <v>#N/A</v>
      </c>
    </row>
    <row r="357" spans="1:22" x14ac:dyDescent="0.2">
      <c r="A357">
        <v>355</v>
      </c>
      <c r="B357" t="e">
        <f t="shared" ca="1" si="82"/>
        <v>#N/A</v>
      </c>
      <c r="C357" t="e">
        <f t="shared" ca="1" si="82"/>
        <v>#N/A</v>
      </c>
      <c r="D357" t="e">
        <f t="shared" ca="1" si="82"/>
        <v>#N/A</v>
      </c>
      <c r="E357" t="e">
        <f t="shared" ca="1" si="82"/>
        <v>#N/A</v>
      </c>
      <c r="F357" t="e">
        <f t="shared" ca="1" si="82"/>
        <v>#N/A</v>
      </c>
      <c r="G357" t="e">
        <f t="shared" ca="1" si="82"/>
        <v>#N/A</v>
      </c>
      <c r="H357" t="e">
        <f t="shared" ca="1" si="82"/>
        <v>#N/A</v>
      </c>
      <c r="I357" t="e">
        <f t="shared" ca="1" si="82"/>
        <v>#N/A</v>
      </c>
      <c r="J357" t="e">
        <f t="shared" ca="1" si="82"/>
        <v>#N/A</v>
      </c>
      <c r="K357" t="e">
        <f t="shared" ca="1" si="82"/>
        <v>#N/A</v>
      </c>
      <c r="L357" t="e">
        <f t="shared" ca="1" si="83"/>
        <v>#N/A</v>
      </c>
      <c r="M357" t="e">
        <f t="shared" ca="1" si="83"/>
        <v>#N/A</v>
      </c>
      <c r="N357" t="e">
        <f t="shared" ca="1" si="83"/>
        <v>#N/A</v>
      </c>
      <c r="O357" t="e">
        <f t="shared" ca="1" si="83"/>
        <v>#N/A</v>
      </c>
      <c r="P357" t="e">
        <f t="shared" ca="1" si="83"/>
        <v>#N/A</v>
      </c>
      <c r="Q357" t="e">
        <f t="shared" ca="1" si="83"/>
        <v>#N/A</v>
      </c>
      <c r="R357" t="e">
        <f t="shared" ca="1" si="83"/>
        <v>#N/A</v>
      </c>
      <c r="S357" t="e">
        <f t="shared" ca="1" si="76"/>
        <v>#N/A</v>
      </c>
      <c r="T357" t="e">
        <f t="shared" ca="1" si="77"/>
        <v>#N/A</v>
      </c>
      <c r="U357" t="e">
        <f ca="1">IF(AND($C357='Funnel setup'!$K$3&amp;'Funnel setup'!$K$6&amp;'Funnel setup'!$K$7&amp;'Funnel setup'!$K$4,'Funnel Lookup'!I357="*",'Funnel Lookup'!I357="*"),#N/A,IF(AND($C357='Funnel setup'!$K$3&amp;'Funnel setup'!$K$6&amp;'Funnel setup'!$K$7&amp;'Funnel setup'!$K$4,'Funnel Lookup'!I357&gt;29,'Funnel Lookup'!I357&lt;&gt;"-"),'Funnel Lookup'!I357,#N/A))</f>
        <v>#N/A</v>
      </c>
      <c r="V357" t="e">
        <f ca="1">IF(AND($C357='Funnel setup'!$K$3&amp;'Funnel setup'!$K$6&amp;'Funnel setup'!$K$7&amp;'Funnel setup'!$K$4,'Funnel Lookup'!I357="*",'Funnel Lookup'!I357="*"),#N/A,IF(AND($C357='Funnel setup'!$K$3&amp;'Funnel setup'!$K$6&amp;'Funnel setup'!$K$7&amp;'Funnel setup'!$K$4,'Funnel Lookup'!I357&gt;29,'Funnel Lookup'!I357&lt;&gt;"-"),'Funnel Lookup'!Q357,#N/A))</f>
        <v>#N/A</v>
      </c>
    </row>
    <row r="358" spans="1:22" x14ac:dyDescent="0.2">
      <c r="A358">
        <v>356</v>
      </c>
      <c r="B358" t="e">
        <f t="shared" ca="1" si="82"/>
        <v>#N/A</v>
      </c>
      <c r="C358" t="e">
        <f t="shared" ca="1" si="82"/>
        <v>#N/A</v>
      </c>
      <c r="D358" t="e">
        <f t="shared" ca="1" si="82"/>
        <v>#N/A</v>
      </c>
      <c r="E358" t="e">
        <f t="shared" ca="1" si="82"/>
        <v>#N/A</v>
      </c>
      <c r="F358" t="e">
        <f t="shared" ca="1" si="82"/>
        <v>#N/A</v>
      </c>
      <c r="G358" t="e">
        <f t="shared" ca="1" si="82"/>
        <v>#N/A</v>
      </c>
      <c r="H358" t="e">
        <f t="shared" ca="1" si="82"/>
        <v>#N/A</v>
      </c>
      <c r="I358" t="e">
        <f t="shared" ca="1" si="82"/>
        <v>#N/A</v>
      </c>
      <c r="J358" t="e">
        <f t="shared" ca="1" si="82"/>
        <v>#N/A</v>
      </c>
      <c r="K358" t="e">
        <f t="shared" ca="1" si="82"/>
        <v>#N/A</v>
      </c>
      <c r="L358" t="e">
        <f t="shared" ca="1" si="83"/>
        <v>#N/A</v>
      </c>
      <c r="M358" t="e">
        <f t="shared" ca="1" si="83"/>
        <v>#N/A</v>
      </c>
      <c r="N358" t="e">
        <f t="shared" ca="1" si="83"/>
        <v>#N/A</v>
      </c>
      <c r="O358" t="e">
        <f t="shared" ca="1" si="83"/>
        <v>#N/A</v>
      </c>
      <c r="P358" t="e">
        <f t="shared" ca="1" si="83"/>
        <v>#N/A</v>
      </c>
      <c r="Q358" t="e">
        <f t="shared" ca="1" si="83"/>
        <v>#N/A</v>
      </c>
      <c r="R358" t="e">
        <f t="shared" ca="1" si="83"/>
        <v>#N/A</v>
      </c>
      <c r="S358" t="e">
        <f t="shared" ca="1" si="76"/>
        <v>#N/A</v>
      </c>
      <c r="T358" t="e">
        <f t="shared" ca="1" si="77"/>
        <v>#N/A</v>
      </c>
      <c r="U358" t="e">
        <f ca="1">IF(AND($C358='Funnel setup'!$K$3&amp;'Funnel setup'!$K$6&amp;'Funnel setup'!$K$7&amp;'Funnel setup'!$K$4,'Funnel Lookup'!I358="*",'Funnel Lookup'!I358="*"),#N/A,IF(AND($C358='Funnel setup'!$K$3&amp;'Funnel setup'!$K$6&amp;'Funnel setup'!$K$7&amp;'Funnel setup'!$K$4,'Funnel Lookup'!I358&gt;29,'Funnel Lookup'!I358&lt;&gt;"-"),'Funnel Lookup'!I358,#N/A))</f>
        <v>#N/A</v>
      </c>
      <c r="V358" t="e">
        <f ca="1">IF(AND($C358='Funnel setup'!$K$3&amp;'Funnel setup'!$K$6&amp;'Funnel setup'!$K$7&amp;'Funnel setup'!$K$4,'Funnel Lookup'!I358="*",'Funnel Lookup'!I358="*"),#N/A,IF(AND($C358='Funnel setup'!$K$3&amp;'Funnel setup'!$K$6&amp;'Funnel setup'!$K$7&amp;'Funnel setup'!$K$4,'Funnel Lookup'!I358&gt;29,'Funnel Lookup'!I358&lt;&gt;"-"),'Funnel Lookup'!Q358,#N/A))</f>
        <v>#N/A</v>
      </c>
    </row>
    <row r="359" spans="1:22" x14ac:dyDescent="0.2">
      <c r="A359">
        <v>357</v>
      </c>
      <c r="B359" t="e">
        <f t="shared" ca="1" si="82"/>
        <v>#N/A</v>
      </c>
      <c r="C359" t="e">
        <f t="shared" ca="1" si="82"/>
        <v>#N/A</v>
      </c>
      <c r="D359" t="e">
        <f t="shared" ca="1" si="82"/>
        <v>#N/A</v>
      </c>
      <c r="E359" t="e">
        <f t="shared" ca="1" si="82"/>
        <v>#N/A</v>
      </c>
      <c r="F359" t="e">
        <f t="shared" ca="1" si="82"/>
        <v>#N/A</v>
      </c>
      <c r="G359" t="e">
        <f t="shared" ca="1" si="82"/>
        <v>#N/A</v>
      </c>
      <c r="H359" t="e">
        <f t="shared" ca="1" si="82"/>
        <v>#N/A</v>
      </c>
      <c r="I359" t="e">
        <f t="shared" ca="1" si="82"/>
        <v>#N/A</v>
      </c>
      <c r="J359" t="e">
        <f t="shared" ca="1" si="82"/>
        <v>#N/A</v>
      </c>
      <c r="K359" t="e">
        <f t="shared" ca="1" si="82"/>
        <v>#N/A</v>
      </c>
      <c r="L359" t="e">
        <f t="shared" ca="1" si="83"/>
        <v>#N/A</v>
      </c>
      <c r="M359" t="e">
        <f t="shared" ca="1" si="83"/>
        <v>#N/A</v>
      </c>
      <c r="N359" t="e">
        <f t="shared" ca="1" si="83"/>
        <v>#N/A</v>
      </c>
      <c r="O359" t="e">
        <f t="shared" ca="1" si="83"/>
        <v>#N/A</v>
      </c>
      <c r="P359" t="e">
        <f t="shared" ca="1" si="83"/>
        <v>#N/A</v>
      </c>
      <c r="Q359" t="e">
        <f t="shared" ca="1" si="83"/>
        <v>#N/A</v>
      </c>
      <c r="R359" t="e">
        <f t="shared" ca="1" si="83"/>
        <v>#N/A</v>
      </c>
      <c r="S359" t="e">
        <f t="shared" ca="1" si="76"/>
        <v>#N/A</v>
      </c>
      <c r="T359" t="e">
        <f t="shared" ca="1" si="77"/>
        <v>#N/A</v>
      </c>
      <c r="U359" t="e">
        <f ca="1">IF(AND($C359='Funnel setup'!$K$3&amp;'Funnel setup'!$K$6&amp;'Funnel setup'!$K$7&amp;'Funnel setup'!$K$4,'Funnel Lookup'!I359="*",'Funnel Lookup'!I359="*"),#N/A,IF(AND($C359='Funnel setup'!$K$3&amp;'Funnel setup'!$K$6&amp;'Funnel setup'!$K$7&amp;'Funnel setup'!$K$4,'Funnel Lookup'!I359&gt;29,'Funnel Lookup'!I359&lt;&gt;"-"),'Funnel Lookup'!I359,#N/A))</f>
        <v>#N/A</v>
      </c>
      <c r="V359" t="e">
        <f ca="1">IF(AND($C359='Funnel setup'!$K$3&amp;'Funnel setup'!$K$6&amp;'Funnel setup'!$K$7&amp;'Funnel setup'!$K$4,'Funnel Lookup'!I359="*",'Funnel Lookup'!I359="*"),#N/A,IF(AND($C359='Funnel setup'!$K$3&amp;'Funnel setup'!$K$6&amp;'Funnel setup'!$K$7&amp;'Funnel setup'!$K$4,'Funnel Lookup'!I359&gt;29,'Funnel Lookup'!I359&lt;&gt;"-"),'Funnel Lookup'!Q359,#N/A))</f>
        <v>#N/A</v>
      </c>
    </row>
    <row r="360" spans="1:22" x14ac:dyDescent="0.2">
      <c r="A360">
        <v>358</v>
      </c>
      <c r="B360" t="e">
        <f t="shared" ca="1" si="82"/>
        <v>#N/A</v>
      </c>
      <c r="C360" t="e">
        <f t="shared" ca="1" si="82"/>
        <v>#N/A</v>
      </c>
      <c r="D360" t="e">
        <f t="shared" ca="1" si="82"/>
        <v>#N/A</v>
      </c>
      <c r="E360" t="e">
        <f t="shared" ca="1" si="82"/>
        <v>#N/A</v>
      </c>
      <c r="F360" t="e">
        <f t="shared" ca="1" si="82"/>
        <v>#N/A</v>
      </c>
      <c r="G360" t="e">
        <f t="shared" ca="1" si="82"/>
        <v>#N/A</v>
      </c>
      <c r="H360" t="e">
        <f t="shared" ca="1" si="82"/>
        <v>#N/A</v>
      </c>
      <c r="I360" t="e">
        <f t="shared" ca="1" si="82"/>
        <v>#N/A</v>
      </c>
      <c r="J360" t="e">
        <f t="shared" ca="1" si="82"/>
        <v>#N/A</v>
      </c>
      <c r="K360" t="e">
        <f t="shared" ca="1" si="82"/>
        <v>#N/A</v>
      </c>
      <c r="L360" t="e">
        <f t="shared" ca="1" si="83"/>
        <v>#N/A</v>
      </c>
      <c r="M360" t="e">
        <f t="shared" ca="1" si="83"/>
        <v>#N/A</v>
      </c>
      <c r="N360" t="e">
        <f t="shared" ca="1" si="83"/>
        <v>#N/A</v>
      </c>
      <c r="O360" t="e">
        <f t="shared" ca="1" si="83"/>
        <v>#N/A</v>
      </c>
      <c r="P360" t="e">
        <f t="shared" ca="1" si="83"/>
        <v>#N/A</v>
      </c>
      <c r="Q360" t="e">
        <f t="shared" ca="1" si="83"/>
        <v>#N/A</v>
      </c>
      <c r="R360" t="e">
        <f t="shared" ca="1" si="83"/>
        <v>#N/A</v>
      </c>
      <c r="S360" t="e">
        <f t="shared" ca="1" si="76"/>
        <v>#N/A</v>
      </c>
      <c r="T360" t="e">
        <f t="shared" ca="1" si="77"/>
        <v>#N/A</v>
      </c>
      <c r="U360" t="e">
        <f ca="1">IF(AND($C360='Funnel setup'!$K$3&amp;'Funnel setup'!$K$6&amp;'Funnel setup'!$K$7&amp;'Funnel setup'!$K$4,'Funnel Lookup'!I360="*",'Funnel Lookup'!I360="*"),#N/A,IF(AND($C360='Funnel setup'!$K$3&amp;'Funnel setup'!$K$6&amp;'Funnel setup'!$K$7&amp;'Funnel setup'!$K$4,'Funnel Lookup'!I360&gt;29,'Funnel Lookup'!I360&lt;&gt;"-"),'Funnel Lookup'!I360,#N/A))</f>
        <v>#N/A</v>
      </c>
      <c r="V360" t="e">
        <f ca="1">IF(AND($C360='Funnel setup'!$K$3&amp;'Funnel setup'!$K$6&amp;'Funnel setup'!$K$7&amp;'Funnel setup'!$K$4,'Funnel Lookup'!I360="*",'Funnel Lookup'!I360="*"),#N/A,IF(AND($C360='Funnel setup'!$K$3&amp;'Funnel setup'!$K$6&amp;'Funnel setup'!$K$7&amp;'Funnel setup'!$K$4,'Funnel Lookup'!I360&gt;29,'Funnel Lookup'!I360&lt;&gt;"-"),'Funnel Lookup'!Q360,#N/A))</f>
        <v>#N/A</v>
      </c>
    </row>
    <row r="361" spans="1:22" x14ac:dyDescent="0.2">
      <c r="A361">
        <v>359</v>
      </c>
      <c r="B361" t="e">
        <f t="shared" ca="1" si="82"/>
        <v>#N/A</v>
      </c>
      <c r="C361" t="e">
        <f t="shared" ca="1" si="82"/>
        <v>#N/A</v>
      </c>
      <c r="D361" t="e">
        <f t="shared" ca="1" si="82"/>
        <v>#N/A</v>
      </c>
      <c r="E361" t="e">
        <f t="shared" ca="1" si="82"/>
        <v>#N/A</v>
      </c>
      <c r="F361" t="e">
        <f t="shared" ca="1" si="82"/>
        <v>#N/A</v>
      </c>
      <c r="G361" t="e">
        <f t="shared" ca="1" si="82"/>
        <v>#N/A</v>
      </c>
      <c r="H361" t="e">
        <f t="shared" ca="1" si="82"/>
        <v>#N/A</v>
      </c>
      <c r="I361" t="e">
        <f t="shared" ca="1" si="82"/>
        <v>#N/A</v>
      </c>
      <c r="J361" t="e">
        <f t="shared" ca="1" si="82"/>
        <v>#N/A</v>
      </c>
      <c r="K361" t="e">
        <f t="shared" ca="1" si="82"/>
        <v>#N/A</v>
      </c>
      <c r="L361" t="e">
        <f t="shared" ca="1" si="83"/>
        <v>#N/A</v>
      </c>
      <c r="M361" t="e">
        <f t="shared" ca="1" si="83"/>
        <v>#N/A</v>
      </c>
      <c r="N361" t="e">
        <f t="shared" ca="1" si="83"/>
        <v>#N/A</v>
      </c>
      <c r="O361" t="e">
        <f t="shared" ca="1" si="83"/>
        <v>#N/A</v>
      </c>
      <c r="P361" t="e">
        <f t="shared" ca="1" si="83"/>
        <v>#N/A</v>
      </c>
      <c r="Q361" t="e">
        <f t="shared" ca="1" si="83"/>
        <v>#N/A</v>
      </c>
      <c r="R361" t="e">
        <f t="shared" ca="1" si="83"/>
        <v>#N/A</v>
      </c>
      <c r="S361" t="e">
        <f t="shared" ca="1" si="76"/>
        <v>#N/A</v>
      </c>
      <c r="T361" t="e">
        <f t="shared" ca="1" si="77"/>
        <v>#N/A</v>
      </c>
      <c r="U361" t="e">
        <f ca="1">IF(AND($C361='Funnel setup'!$K$3&amp;'Funnel setup'!$K$6&amp;'Funnel setup'!$K$7&amp;'Funnel setup'!$K$4,'Funnel Lookup'!I361="*",'Funnel Lookup'!I361="*"),#N/A,IF(AND($C361='Funnel setup'!$K$3&amp;'Funnel setup'!$K$6&amp;'Funnel setup'!$K$7&amp;'Funnel setup'!$K$4,'Funnel Lookup'!I361&gt;29,'Funnel Lookup'!I361&lt;&gt;"-"),'Funnel Lookup'!I361,#N/A))</f>
        <v>#N/A</v>
      </c>
      <c r="V361" t="e">
        <f ca="1">IF(AND($C361='Funnel setup'!$K$3&amp;'Funnel setup'!$K$6&amp;'Funnel setup'!$K$7&amp;'Funnel setup'!$K$4,'Funnel Lookup'!I361="*",'Funnel Lookup'!I361="*"),#N/A,IF(AND($C361='Funnel setup'!$K$3&amp;'Funnel setup'!$K$6&amp;'Funnel setup'!$K$7&amp;'Funnel setup'!$K$4,'Funnel Lookup'!I361&gt;29,'Funnel Lookup'!I361&lt;&gt;"-"),'Funnel Lookup'!Q361,#N/A))</f>
        <v>#N/A</v>
      </c>
    </row>
    <row r="362" spans="1:22" x14ac:dyDescent="0.2">
      <c r="A362">
        <v>360</v>
      </c>
      <c r="B362" t="e">
        <f t="shared" ca="1" si="82"/>
        <v>#N/A</v>
      </c>
      <c r="C362" t="e">
        <f t="shared" ca="1" si="82"/>
        <v>#N/A</v>
      </c>
      <c r="D362" t="e">
        <f t="shared" ca="1" si="82"/>
        <v>#N/A</v>
      </c>
      <c r="E362" t="e">
        <f t="shared" ca="1" si="82"/>
        <v>#N/A</v>
      </c>
      <c r="F362" t="e">
        <f t="shared" ca="1" si="82"/>
        <v>#N/A</v>
      </c>
      <c r="G362" t="e">
        <f t="shared" ca="1" si="82"/>
        <v>#N/A</v>
      </c>
      <c r="H362" t="e">
        <f t="shared" ca="1" si="82"/>
        <v>#N/A</v>
      </c>
      <c r="I362" t="e">
        <f t="shared" ca="1" si="82"/>
        <v>#N/A</v>
      </c>
      <c r="J362" t="e">
        <f t="shared" ca="1" si="82"/>
        <v>#N/A</v>
      </c>
      <c r="K362" t="e">
        <f t="shared" ca="1" si="82"/>
        <v>#N/A</v>
      </c>
      <c r="L362" t="e">
        <f t="shared" ca="1" si="83"/>
        <v>#N/A</v>
      </c>
      <c r="M362" t="e">
        <f t="shared" ca="1" si="83"/>
        <v>#N/A</v>
      </c>
      <c r="N362" t="e">
        <f t="shared" ca="1" si="83"/>
        <v>#N/A</v>
      </c>
      <c r="O362" t="e">
        <f t="shared" ca="1" si="83"/>
        <v>#N/A</v>
      </c>
      <c r="P362" t="e">
        <f t="shared" ca="1" si="83"/>
        <v>#N/A</v>
      </c>
      <c r="Q362" t="e">
        <f t="shared" ca="1" si="83"/>
        <v>#N/A</v>
      </c>
      <c r="R362" t="e">
        <f t="shared" ca="1" si="83"/>
        <v>#N/A</v>
      </c>
      <c r="S362" t="e">
        <f t="shared" ca="1" si="76"/>
        <v>#N/A</v>
      </c>
      <c r="T362" t="e">
        <f t="shared" ca="1" si="77"/>
        <v>#N/A</v>
      </c>
      <c r="U362" t="e">
        <f ca="1">IF(AND($C362='Funnel setup'!$K$3&amp;'Funnel setup'!$K$6&amp;'Funnel setup'!$K$7&amp;'Funnel setup'!$K$4,'Funnel Lookup'!I362="*",'Funnel Lookup'!I362="*"),#N/A,IF(AND($C362='Funnel setup'!$K$3&amp;'Funnel setup'!$K$6&amp;'Funnel setup'!$K$7&amp;'Funnel setup'!$K$4,'Funnel Lookup'!I362&gt;29,'Funnel Lookup'!I362&lt;&gt;"-"),'Funnel Lookup'!I362,#N/A))</f>
        <v>#N/A</v>
      </c>
      <c r="V362" t="e">
        <f ca="1">IF(AND($C362='Funnel setup'!$K$3&amp;'Funnel setup'!$K$6&amp;'Funnel setup'!$K$7&amp;'Funnel setup'!$K$4,'Funnel Lookup'!I362="*",'Funnel Lookup'!I362="*"),#N/A,IF(AND($C362='Funnel setup'!$K$3&amp;'Funnel setup'!$K$6&amp;'Funnel setup'!$K$7&amp;'Funnel setup'!$K$4,'Funnel Lookup'!I362&gt;29,'Funnel Lookup'!I362&lt;&gt;"-"),'Funnel Lookup'!Q362,#N/A))</f>
        <v>#N/A</v>
      </c>
    </row>
    <row r="363" spans="1:22" x14ac:dyDescent="0.2">
      <c r="A363">
        <v>361</v>
      </c>
      <c r="B363" t="e">
        <f t="shared" ref="B363:K372" ca="1" si="84">VLOOKUP($A363,Funnel_Data,B$1,FALSE)</f>
        <v>#N/A</v>
      </c>
      <c r="C363" t="e">
        <f t="shared" ca="1" si="84"/>
        <v>#N/A</v>
      </c>
      <c r="D363" t="e">
        <f t="shared" ca="1" si="84"/>
        <v>#N/A</v>
      </c>
      <c r="E363" t="e">
        <f t="shared" ca="1" si="84"/>
        <v>#N/A</v>
      </c>
      <c r="F363" t="e">
        <f t="shared" ca="1" si="84"/>
        <v>#N/A</v>
      </c>
      <c r="G363" t="e">
        <f t="shared" ca="1" si="84"/>
        <v>#N/A</v>
      </c>
      <c r="H363" t="e">
        <f t="shared" ca="1" si="84"/>
        <v>#N/A</v>
      </c>
      <c r="I363" t="e">
        <f t="shared" ca="1" si="84"/>
        <v>#N/A</v>
      </c>
      <c r="J363" t="e">
        <f t="shared" ca="1" si="84"/>
        <v>#N/A</v>
      </c>
      <c r="K363" t="e">
        <f t="shared" ca="1" si="84"/>
        <v>#N/A</v>
      </c>
      <c r="L363" t="e">
        <f t="shared" ref="L363:R372" ca="1" si="85">VLOOKUP($A363,Funnel_Data,L$1,FALSE)</f>
        <v>#N/A</v>
      </c>
      <c r="M363" t="e">
        <f t="shared" ca="1" si="85"/>
        <v>#N/A</v>
      </c>
      <c r="N363" t="e">
        <f t="shared" ca="1" si="85"/>
        <v>#N/A</v>
      </c>
      <c r="O363" t="e">
        <f t="shared" ca="1" si="85"/>
        <v>#N/A</v>
      </c>
      <c r="P363" t="e">
        <f t="shared" ca="1" si="85"/>
        <v>#N/A</v>
      </c>
      <c r="Q363" t="e">
        <f t="shared" ca="1" si="85"/>
        <v>#N/A</v>
      </c>
      <c r="R363" t="e">
        <f t="shared" ca="1" si="85"/>
        <v>#N/A</v>
      </c>
      <c r="S363" t="e">
        <f t="shared" ca="1" si="76"/>
        <v>#N/A</v>
      </c>
      <c r="T363" t="e">
        <f t="shared" ca="1" si="77"/>
        <v>#N/A</v>
      </c>
      <c r="U363" t="e">
        <f ca="1">IF(AND($C363='Funnel setup'!$K$3&amp;'Funnel setup'!$K$6&amp;'Funnel setup'!$K$7&amp;'Funnel setup'!$K$4,'Funnel Lookup'!I363="*",'Funnel Lookup'!I363="*"),#N/A,IF(AND($C363='Funnel setup'!$K$3&amp;'Funnel setup'!$K$6&amp;'Funnel setup'!$K$7&amp;'Funnel setup'!$K$4,'Funnel Lookup'!I363&gt;29,'Funnel Lookup'!I363&lt;&gt;"-"),'Funnel Lookup'!I363,#N/A))</f>
        <v>#N/A</v>
      </c>
      <c r="V363" t="e">
        <f ca="1">IF(AND($C363='Funnel setup'!$K$3&amp;'Funnel setup'!$K$6&amp;'Funnel setup'!$K$7&amp;'Funnel setup'!$K$4,'Funnel Lookup'!I363="*",'Funnel Lookup'!I363="*"),#N/A,IF(AND($C363='Funnel setup'!$K$3&amp;'Funnel setup'!$K$6&amp;'Funnel setup'!$K$7&amp;'Funnel setup'!$K$4,'Funnel Lookup'!I363&gt;29,'Funnel Lookup'!I363&lt;&gt;"-"),'Funnel Lookup'!Q363,#N/A))</f>
        <v>#N/A</v>
      </c>
    </row>
    <row r="364" spans="1:22" x14ac:dyDescent="0.2">
      <c r="A364">
        <v>362</v>
      </c>
      <c r="B364" t="e">
        <f t="shared" ca="1" si="84"/>
        <v>#N/A</v>
      </c>
      <c r="C364" t="e">
        <f t="shared" ca="1" si="84"/>
        <v>#N/A</v>
      </c>
      <c r="D364" t="e">
        <f t="shared" ca="1" si="84"/>
        <v>#N/A</v>
      </c>
      <c r="E364" t="e">
        <f t="shared" ca="1" si="84"/>
        <v>#N/A</v>
      </c>
      <c r="F364" t="e">
        <f t="shared" ca="1" si="84"/>
        <v>#N/A</v>
      </c>
      <c r="G364" t="e">
        <f t="shared" ca="1" si="84"/>
        <v>#N/A</v>
      </c>
      <c r="H364" t="e">
        <f t="shared" ca="1" si="84"/>
        <v>#N/A</v>
      </c>
      <c r="I364" t="e">
        <f t="shared" ca="1" si="84"/>
        <v>#N/A</v>
      </c>
      <c r="J364" t="e">
        <f t="shared" ca="1" si="84"/>
        <v>#N/A</v>
      </c>
      <c r="K364" t="e">
        <f t="shared" ca="1" si="84"/>
        <v>#N/A</v>
      </c>
      <c r="L364" t="e">
        <f t="shared" ca="1" si="85"/>
        <v>#N/A</v>
      </c>
      <c r="M364" t="e">
        <f t="shared" ca="1" si="85"/>
        <v>#N/A</v>
      </c>
      <c r="N364" t="e">
        <f t="shared" ca="1" si="85"/>
        <v>#N/A</v>
      </c>
      <c r="O364" t="e">
        <f t="shared" ca="1" si="85"/>
        <v>#N/A</v>
      </c>
      <c r="P364" t="e">
        <f t="shared" ca="1" si="85"/>
        <v>#N/A</v>
      </c>
      <c r="Q364" t="e">
        <f t="shared" ca="1" si="85"/>
        <v>#N/A</v>
      </c>
      <c r="R364" t="e">
        <f t="shared" ca="1" si="85"/>
        <v>#N/A</v>
      </c>
      <c r="S364" t="e">
        <f t="shared" ca="1" si="76"/>
        <v>#N/A</v>
      </c>
      <c r="T364" t="e">
        <f t="shared" ca="1" si="77"/>
        <v>#N/A</v>
      </c>
      <c r="U364" t="e">
        <f ca="1">IF(AND($C364='Funnel setup'!$K$3&amp;'Funnel setup'!$K$6&amp;'Funnel setup'!$K$7&amp;'Funnel setup'!$K$4,'Funnel Lookup'!I364="*",'Funnel Lookup'!I364="*"),#N/A,IF(AND($C364='Funnel setup'!$K$3&amp;'Funnel setup'!$K$6&amp;'Funnel setup'!$K$7&amp;'Funnel setup'!$K$4,'Funnel Lookup'!I364&gt;29,'Funnel Lookup'!I364&lt;&gt;"-"),'Funnel Lookup'!I364,#N/A))</f>
        <v>#N/A</v>
      </c>
      <c r="V364" t="e">
        <f ca="1">IF(AND($C364='Funnel setup'!$K$3&amp;'Funnel setup'!$K$6&amp;'Funnel setup'!$K$7&amp;'Funnel setup'!$K$4,'Funnel Lookup'!I364="*",'Funnel Lookup'!I364="*"),#N/A,IF(AND($C364='Funnel setup'!$K$3&amp;'Funnel setup'!$K$6&amp;'Funnel setup'!$K$7&amp;'Funnel setup'!$K$4,'Funnel Lookup'!I364&gt;29,'Funnel Lookup'!I364&lt;&gt;"-"),'Funnel Lookup'!Q364,#N/A))</f>
        <v>#N/A</v>
      </c>
    </row>
    <row r="365" spans="1:22" x14ac:dyDescent="0.2">
      <c r="A365">
        <v>363</v>
      </c>
      <c r="B365" t="e">
        <f t="shared" ca="1" si="84"/>
        <v>#N/A</v>
      </c>
      <c r="C365" t="e">
        <f t="shared" ca="1" si="84"/>
        <v>#N/A</v>
      </c>
      <c r="D365" t="e">
        <f t="shared" ca="1" si="84"/>
        <v>#N/A</v>
      </c>
      <c r="E365" t="e">
        <f t="shared" ca="1" si="84"/>
        <v>#N/A</v>
      </c>
      <c r="F365" t="e">
        <f t="shared" ca="1" si="84"/>
        <v>#N/A</v>
      </c>
      <c r="G365" t="e">
        <f t="shared" ca="1" si="84"/>
        <v>#N/A</v>
      </c>
      <c r="H365" t="e">
        <f t="shared" ca="1" si="84"/>
        <v>#N/A</v>
      </c>
      <c r="I365" t="e">
        <f t="shared" ca="1" si="84"/>
        <v>#N/A</v>
      </c>
      <c r="J365" t="e">
        <f t="shared" ca="1" si="84"/>
        <v>#N/A</v>
      </c>
      <c r="K365" t="e">
        <f t="shared" ca="1" si="84"/>
        <v>#N/A</v>
      </c>
      <c r="L365" t="e">
        <f t="shared" ca="1" si="85"/>
        <v>#N/A</v>
      </c>
      <c r="M365" t="e">
        <f t="shared" ca="1" si="85"/>
        <v>#N/A</v>
      </c>
      <c r="N365" t="e">
        <f t="shared" ca="1" si="85"/>
        <v>#N/A</v>
      </c>
      <c r="O365" t="e">
        <f t="shared" ca="1" si="85"/>
        <v>#N/A</v>
      </c>
      <c r="P365" t="e">
        <f t="shared" ca="1" si="85"/>
        <v>#N/A</v>
      </c>
      <c r="Q365" t="e">
        <f t="shared" ca="1" si="85"/>
        <v>#N/A</v>
      </c>
      <c r="R365" t="e">
        <f t="shared" ca="1" si="85"/>
        <v>#N/A</v>
      </c>
      <c r="S365" t="e">
        <f t="shared" ca="1" si="76"/>
        <v>#N/A</v>
      </c>
      <c r="T365" t="e">
        <f t="shared" ca="1" si="77"/>
        <v>#N/A</v>
      </c>
      <c r="U365" t="e">
        <f ca="1">IF(AND($C365='Funnel setup'!$K$3&amp;'Funnel setup'!$K$6&amp;'Funnel setup'!$K$7&amp;'Funnel setup'!$K$4,'Funnel Lookup'!I365="*",'Funnel Lookup'!I365="*"),#N/A,IF(AND($C365='Funnel setup'!$K$3&amp;'Funnel setup'!$K$6&amp;'Funnel setup'!$K$7&amp;'Funnel setup'!$K$4,'Funnel Lookup'!I365&gt;29,'Funnel Lookup'!I365&lt;&gt;"-"),'Funnel Lookup'!I365,#N/A))</f>
        <v>#N/A</v>
      </c>
      <c r="V365" t="e">
        <f ca="1">IF(AND($C365='Funnel setup'!$K$3&amp;'Funnel setup'!$K$6&amp;'Funnel setup'!$K$7&amp;'Funnel setup'!$K$4,'Funnel Lookup'!I365="*",'Funnel Lookup'!I365="*"),#N/A,IF(AND($C365='Funnel setup'!$K$3&amp;'Funnel setup'!$K$6&amp;'Funnel setup'!$K$7&amp;'Funnel setup'!$K$4,'Funnel Lookup'!I365&gt;29,'Funnel Lookup'!I365&lt;&gt;"-"),'Funnel Lookup'!Q365,#N/A))</f>
        <v>#N/A</v>
      </c>
    </row>
    <row r="366" spans="1:22" x14ac:dyDescent="0.2">
      <c r="A366">
        <v>364</v>
      </c>
      <c r="B366" t="e">
        <f t="shared" ca="1" si="84"/>
        <v>#N/A</v>
      </c>
      <c r="C366" t="e">
        <f t="shared" ca="1" si="84"/>
        <v>#N/A</v>
      </c>
      <c r="D366" t="e">
        <f t="shared" ca="1" si="84"/>
        <v>#N/A</v>
      </c>
      <c r="E366" t="e">
        <f t="shared" ca="1" si="84"/>
        <v>#N/A</v>
      </c>
      <c r="F366" t="e">
        <f t="shared" ca="1" si="84"/>
        <v>#N/A</v>
      </c>
      <c r="G366" t="e">
        <f t="shared" ca="1" si="84"/>
        <v>#N/A</v>
      </c>
      <c r="H366" t="e">
        <f t="shared" ca="1" si="84"/>
        <v>#N/A</v>
      </c>
      <c r="I366" t="e">
        <f t="shared" ca="1" si="84"/>
        <v>#N/A</v>
      </c>
      <c r="J366" t="e">
        <f t="shared" ca="1" si="84"/>
        <v>#N/A</v>
      </c>
      <c r="K366" t="e">
        <f t="shared" ca="1" si="84"/>
        <v>#N/A</v>
      </c>
      <c r="L366" t="e">
        <f t="shared" ca="1" si="85"/>
        <v>#N/A</v>
      </c>
      <c r="M366" t="e">
        <f t="shared" ca="1" si="85"/>
        <v>#N/A</v>
      </c>
      <c r="N366" t="e">
        <f t="shared" ca="1" si="85"/>
        <v>#N/A</v>
      </c>
      <c r="O366" t="e">
        <f t="shared" ca="1" si="85"/>
        <v>#N/A</v>
      </c>
      <c r="P366" t="e">
        <f t="shared" ca="1" si="85"/>
        <v>#N/A</v>
      </c>
      <c r="Q366" t="e">
        <f t="shared" ca="1" si="85"/>
        <v>#N/A</v>
      </c>
      <c r="R366" t="e">
        <f t="shared" ca="1" si="85"/>
        <v>#N/A</v>
      </c>
      <c r="S366" t="e">
        <f t="shared" ca="1" si="76"/>
        <v>#N/A</v>
      </c>
      <c r="T366" t="e">
        <f t="shared" ca="1" si="77"/>
        <v>#N/A</v>
      </c>
      <c r="U366" t="e">
        <f ca="1">IF(AND($C366='Funnel setup'!$K$3&amp;'Funnel setup'!$K$6&amp;'Funnel setup'!$K$7&amp;'Funnel setup'!$K$4,'Funnel Lookup'!I366="*",'Funnel Lookup'!I366="*"),#N/A,IF(AND($C366='Funnel setup'!$K$3&amp;'Funnel setup'!$K$6&amp;'Funnel setup'!$K$7&amp;'Funnel setup'!$K$4,'Funnel Lookup'!I366&gt;29,'Funnel Lookup'!I366&lt;&gt;"-"),'Funnel Lookup'!I366,#N/A))</f>
        <v>#N/A</v>
      </c>
      <c r="V366" t="e">
        <f ca="1">IF(AND($C366='Funnel setup'!$K$3&amp;'Funnel setup'!$K$6&amp;'Funnel setup'!$K$7&amp;'Funnel setup'!$K$4,'Funnel Lookup'!I366="*",'Funnel Lookup'!I366="*"),#N/A,IF(AND($C366='Funnel setup'!$K$3&amp;'Funnel setup'!$K$6&amp;'Funnel setup'!$K$7&amp;'Funnel setup'!$K$4,'Funnel Lookup'!I366&gt;29,'Funnel Lookup'!I366&lt;&gt;"-"),'Funnel Lookup'!Q366,#N/A))</f>
        <v>#N/A</v>
      </c>
    </row>
    <row r="367" spans="1:22" x14ac:dyDescent="0.2">
      <c r="A367">
        <v>365</v>
      </c>
      <c r="B367" t="e">
        <f t="shared" ca="1" si="84"/>
        <v>#N/A</v>
      </c>
      <c r="C367" t="e">
        <f t="shared" ca="1" si="84"/>
        <v>#N/A</v>
      </c>
      <c r="D367" t="e">
        <f t="shared" ca="1" si="84"/>
        <v>#N/A</v>
      </c>
      <c r="E367" t="e">
        <f t="shared" ca="1" si="84"/>
        <v>#N/A</v>
      </c>
      <c r="F367" t="e">
        <f t="shared" ca="1" si="84"/>
        <v>#N/A</v>
      </c>
      <c r="G367" t="e">
        <f t="shared" ca="1" si="84"/>
        <v>#N/A</v>
      </c>
      <c r="H367" t="e">
        <f t="shared" ca="1" si="84"/>
        <v>#N/A</v>
      </c>
      <c r="I367" t="e">
        <f t="shared" ca="1" si="84"/>
        <v>#N/A</v>
      </c>
      <c r="J367" t="e">
        <f t="shared" ca="1" si="84"/>
        <v>#N/A</v>
      </c>
      <c r="K367" t="e">
        <f t="shared" ca="1" si="84"/>
        <v>#N/A</v>
      </c>
      <c r="L367" t="e">
        <f t="shared" ca="1" si="85"/>
        <v>#N/A</v>
      </c>
      <c r="M367" t="e">
        <f t="shared" ca="1" si="85"/>
        <v>#N/A</v>
      </c>
      <c r="N367" t="e">
        <f t="shared" ca="1" si="85"/>
        <v>#N/A</v>
      </c>
      <c r="O367" t="e">
        <f t="shared" ca="1" si="85"/>
        <v>#N/A</v>
      </c>
      <c r="P367" t="e">
        <f t="shared" ca="1" si="85"/>
        <v>#N/A</v>
      </c>
      <c r="Q367" t="e">
        <f t="shared" ca="1" si="85"/>
        <v>#N/A</v>
      </c>
      <c r="R367" t="e">
        <f t="shared" ca="1" si="85"/>
        <v>#N/A</v>
      </c>
      <c r="S367" t="e">
        <f t="shared" ca="1" si="76"/>
        <v>#N/A</v>
      </c>
      <c r="T367" t="e">
        <f t="shared" ca="1" si="77"/>
        <v>#N/A</v>
      </c>
      <c r="U367" t="e">
        <f ca="1">IF(AND($C367='Funnel setup'!$K$3&amp;'Funnel setup'!$K$6&amp;'Funnel setup'!$K$7&amp;'Funnel setup'!$K$4,'Funnel Lookup'!I367="*",'Funnel Lookup'!I367="*"),#N/A,IF(AND($C367='Funnel setup'!$K$3&amp;'Funnel setup'!$K$6&amp;'Funnel setup'!$K$7&amp;'Funnel setup'!$K$4,'Funnel Lookup'!I367&gt;29,'Funnel Lookup'!I367&lt;&gt;"-"),'Funnel Lookup'!I367,#N/A))</f>
        <v>#N/A</v>
      </c>
      <c r="V367" t="e">
        <f ca="1">IF(AND($C367='Funnel setup'!$K$3&amp;'Funnel setup'!$K$6&amp;'Funnel setup'!$K$7&amp;'Funnel setup'!$K$4,'Funnel Lookup'!I367="*",'Funnel Lookup'!I367="*"),#N/A,IF(AND($C367='Funnel setup'!$K$3&amp;'Funnel setup'!$K$6&amp;'Funnel setup'!$K$7&amp;'Funnel setup'!$K$4,'Funnel Lookup'!I367&gt;29,'Funnel Lookup'!I367&lt;&gt;"-"),'Funnel Lookup'!Q367,#N/A))</f>
        <v>#N/A</v>
      </c>
    </row>
    <row r="368" spans="1:22" x14ac:dyDescent="0.2">
      <c r="A368">
        <v>366</v>
      </c>
      <c r="B368" t="e">
        <f t="shared" ca="1" si="84"/>
        <v>#N/A</v>
      </c>
      <c r="C368" t="e">
        <f t="shared" ca="1" si="84"/>
        <v>#N/A</v>
      </c>
      <c r="D368" t="e">
        <f t="shared" ca="1" si="84"/>
        <v>#N/A</v>
      </c>
      <c r="E368" t="e">
        <f t="shared" ca="1" si="84"/>
        <v>#N/A</v>
      </c>
      <c r="F368" t="e">
        <f t="shared" ca="1" si="84"/>
        <v>#N/A</v>
      </c>
      <c r="G368" t="e">
        <f t="shared" ca="1" si="84"/>
        <v>#N/A</v>
      </c>
      <c r="H368" t="e">
        <f t="shared" ca="1" si="84"/>
        <v>#N/A</v>
      </c>
      <c r="I368" t="e">
        <f t="shared" ca="1" si="84"/>
        <v>#N/A</v>
      </c>
      <c r="J368" t="e">
        <f t="shared" ca="1" si="84"/>
        <v>#N/A</v>
      </c>
      <c r="K368" t="e">
        <f t="shared" ca="1" si="84"/>
        <v>#N/A</v>
      </c>
      <c r="L368" t="e">
        <f t="shared" ca="1" si="85"/>
        <v>#N/A</v>
      </c>
      <c r="M368" t="e">
        <f t="shared" ca="1" si="85"/>
        <v>#N/A</v>
      </c>
      <c r="N368" t="e">
        <f t="shared" ca="1" si="85"/>
        <v>#N/A</v>
      </c>
      <c r="O368" t="e">
        <f t="shared" ca="1" si="85"/>
        <v>#N/A</v>
      </c>
      <c r="P368" t="e">
        <f t="shared" ca="1" si="85"/>
        <v>#N/A</v>
      </c>
      <c r="Q368" t="e">
        <f t="shared" ca="1" si="85"/>
        <v>#N/A</v>
      </c>
      <c r="R368" t="e">
        <f t="shared" ca="1" si="85"/>
        <v>#N/A</v>
      </c>
      <c r="S368" t="e">
        <f t="shared" ca="1" si="76"/>
        <v>#N/A</v>
      </c>
      <c r="T368" t="e">
        <f t="shared" ca="1" si="77"/>
        <v>#N/A</v>
      </c>
      <c r="U368" t="e">
        <f ca="1">IF(AND($C368='Funnel setup'!$K$3&amp;'Funnel setup'!$K$6&amp;'Funnel setup'!$K$7&amp;'Funnel setup'!$K$4,'Funnel Lookup'!I368="*",'Funnel Lookup'!I368="*"),#N/A,IF(AND($C368='Funnel setup'!$K$3&amp;'Funnel setup'!$K$6&amp;'Funnel setup'!$K$7&amp;'Funnel setup'!$K$4,'Funnel Lookup'!I368&gt;29,'Funnel Lookup'!I368&lt;&gt;"-"),'Funnel Lookup'!I368,#N/A))</f>
        <v>#N/A</v>
      </c>
      <c r="V368" t="e">
        <f ca="1">IF(AND($C368='Funnel setup'!$K$3&amp;'Funnel setup'!$K$6&amp;'Funnel setup'!$K$7&amp;'Funnel setup'!$K$4,'Funnel Lookup'!I368="*",'Funnel Lookup'!I368="*"),#N/A,IF(AND($C368='Funnel setup'!$K$3&amp;'Funnel setup'!$K$6&amp;'Funnel setup'!$K$7&amp;'Funnel setup'!$K$4,'Funnel Lookup'!I368&gt;29,'Funnel Lookup'!I368&lt;&gt;"-"),'Funnel Lookup'!Q368,#N/A))</f>
        <v>#N/A</v>
      </c>
    </row>
    <row r="369" spans="1:22" x14ac:dyDescent="0.2">
      <c r="A369">
        <v>367</v>
      </c>
      <c r="B369" t="e">
        <f t="shared" ca="1" si="84"/>
        <v>#N/A</v>
      </c>
      <c r="C369" t="e">
        <f t="shared" ca="1" si="84"/>
        <v>#N/A</v>
      </c>
      <c r="D369" t="e">
        <f t="shared" ca="1" si="84"/>
        <v>#N/A</v>
      </c>
      <c r="E369" t="e">
        <f t="shared" ca="1" si="84"/>
        <v>#N/A</v>
      </c>
      <c r="F369" t="e">
        <f t="shared" ca="1" si="84"/>
        <v>#N/A</v>
      </c>
      <c r="G369" t="e">
        <f t="shared" ca="1" si="84"/>
        <v>#N/A</v>
      </c>
      <c r="H369" t="e">
        <f t="shared" ca="1" si="84"/>
        <v>#N/A</v>
      </c>
      <c r="I369" t="e">
        <f t="shared" ca="1" si="84"/>
        <v>#N/A</v>
      </c>
      <c r="J369" t="e">
        <f t="shared" ca="1" si="84"/>
        <v>#N/A</v>
      </c>
      <c r="K369" t="e">
        <f t="shared" ca="1" si="84"/>
        <v>#N/A</v>
      </c>
      <c r="L369" t="e">
        <f t="shared" ca="1" si="85"/>
        <v>#N/A</v>
      </c>
      <c r="M369" t="e">
        <f t="shared" ca="1" si="85"/>
        <v>#N/A</v>
      </c>
      <c r="N369" t="e">
        <f t="shared" ca="1" si="85"/>
        <v>#N/A</v>
      </c>
      <c r="O369" t="e">
        <f t="shared" ca="1" si="85"/>
        <v>#N/A</v>
      </c>
      <c r="P369" t="e">
        <f t="shared" ca="1" si="85"/>
        <v>#N/A</v>
      </c>
      <c r="Q369" t="e">
        <f t="shared" ca="1" si="85"/>
        <v>#N/A</v>
      </c>
      <c r="R369" t="e">
        <f t="shared" ca="1" si="85"/>
        <v>#N/A</v>
      </c>
      <c r="S369" t="e">
        <f t="shared" ca="1" si="76"/>
        <v>#N/A</v>
      </c>
      <c r="T369" t="e">
        <f t="shared" ca="1" si="77"/>
        <v>#N/A</v>
      </c>
      <c r="U369" t="e">
        <f ca="1">IF(AND($C369='Funnel setup'!$K$3&amp;'Funnel setup'!$K$6&amp;'Funnel setup'!$K$7&amp;'Funnel setup'!$K$4,'Funnel Lookup'!I369="*",'Funnel Lookup'!I369="*"),#N/A,IF(AND($C369='Funnel setup'!$K$3&amp;'Funnel setup'!$K$6&amp;'Funnel setup'!$K$7&amp;'Funnel setup'!$K$4,'Funnel Lookup'!I369&gt;29,'Funnel Lookup'!I369&lt;&gt;"-"),'Funnel Lookup'!I369,#N/A))</f>
        <v>#N/A</v>
      </c>
      <c r="V369" t="e">
        <f ca="1">IF(AND($C369='Funnel setup'!$K$3&amp;'Funnel setup'!$K$6&amp;'Funnel setup'!$K$7&amp;'Funnel setup'!$K$4,'Funnel Lookup'!I369="*",'Funnel Lookup'!I369="*"),#N/A,IF(AND($C369='Funnel setup'!$K$3&amp;'Funnel setup'!$K$6&amp;'Funnel setup'!$K$7&amp;'Funnel setup'!$K$4,'Funnel Lookup'!I369&gt;29,'Funnel Lookup'!I369&lt;&gt;"-"),'Funnel Lookup'!Q369,#N/A))</f>
        <v>#N/A</v>
      </c>
    </row>
    <row r="370" spans="1:22" x14ac:dyDescent="0.2">
      <c r="A370">
        <v>368</v>
      </c>
      <c r="B370" t="e">
        <f t="shared" ca="1" si="84"/>
        <v>#N/A</v>
      </c>
      <c r="C370" t="e">
        <f t="shared" ca="1" si="84"/>
        <v>#N/A</v>
      </c>
      <c r="D370" t="e">
        <f t="shared" ca="1" si="84"/>
        <v>#N/A</v>
      </c>
      <c r="E370" t="e">
        <f t="shared" ca="1" si="84"/>
        <v>#N/A</v>
      </c>
      <c r="F370" t="e">
        <f t="shared" ca="1" si="84"/>
        <v>#N/A</v>
      </c>
      <c r="G370" t="e">
        <f t="shared" ca="1" si="84"/>
        <v>#N/A</v>
      </c>
      <c r="H370" t="e">
        <f t="shared" ca="1" si="84"/>
        <v>#N/A</v>
      </c>
      <c r="I370" t="e">
        <f t="shared" ca="1" si="84"/>
        <v>#N/A</v>
      </c>
      <c r="J370" t="e">
        <f t="shared" ca="1" si="84"/>
        <v>#N/A</v>
      </c>
      <c r="K370" t="e">
        <f t="shared" ca="1" si="84"/>
        <v>#N/A</v>
      </c>
      <c r="L370" t="e">
        <f t="shared" ca="1" si="85"/>
        <v>#N/A</v>
      </c>
      <c r="M370" t="e">
        <f t="shared" ca="1" si="85"/>
        <v>#N/A</v>
      </c>
      <c r="N370" t="e">
        <f t="shared" ca="1" si="85"/>
        <v>#N/A</v>
      </c>
      <c r="O370" t="e">
        <f t="shared" ca="1" si="85"/>
        <v>#N/A</v>
      </c>
      <c r="P370" t="e">
        <f t="shared" ca="1" si="85"/>
        <v>#N/A</v>
      </c>
      <c r="Q370" t="e">
        <f t="shared" ca="1" si="85"/>
        <v>#N/A</v>
      </c>
      <c r="R370" t="e">
        <f t="shared" ca="1" si="85"/>
        <v>#N/A</v>
      </c>
      <c r="S370" t="e">
        <f t="shared" ca="1" si="76"/>
        <v>#N/A</v>
      </c>
      <c r="T370" t="e">
        <f t="shared" ca="1" si="77"/>
        <v>#N/A</v>
      </c>
      <c r="U370" t="e">
        <f ca="1">IF(AND($C370='Funnel setup'!$K$3&amp;'Funnel setup'!$K$6&amp;'Funnel setup'!$K$7&amp;'Funnel setup'!$K$4,'Funnel Lookup'!I370="*",'Funnel Lookup'!I370="*"),#N/A,IF(AND($C370='Funnel setup'!$K$3&amp;'Funnel setup'!$K$6&amp;'Funnel setup'!$K$7&amp;'Funnel setup'!$K$4,'Funnel Lookup'!I370&gt;29,'Funnel Lookup'!I370&lt;&gt;"-"),'Funnel Lookup'!I370,#N/A))</f>
        <v>#N/A</v>
      </c>
      <c r="V370" t="e">
        <f ca="1">IF(AND($C370='Funnel setup'!$K$3&amp;'Funnel setup'!$K$6&amp;'Funnel setup'!$K$7&amp;'Funnel setup'!$K$4,'Funnel Lookup'!I370="*",'Funnel Lookup'!I370="*"),#N/A,IF(AND($C370='Funnel setup'!$K$3&amp;'Funnel setup'!$K$6&amp;'Funnel setup'!$K$7&amp;'Funnel setup'!$K$4,'Funnel Lookup'!I370&gt;29,'Funnel Lookup'!I370&lt;&gt;"-"),'Funnel Lookup'!Q370,#N/A))</f>
        <v>#N/A</v>
      </c>
    </row>
    <row r="371" spans="1:22" x14ac:dyDescent="0.2">
      <c r="A371">
        <v>369</v>
      </c>
      <c r="B371" t="e">
        <f t="shared" ca="1" si="84"/>
        <v>#N/A</v>
      </c>
      <c r="C371" t="e">
        <f t="shared" ca="1" si="84"/>
        <v>#N/A</v>
      </c>
      <c r="D371" t="e">
        <f t="shared" ca="1" si="84"/>
        <v>#N/A</v>
      </c>
      <c r="E371" t="e">
        <f t="shared" ca="1" si="84"/>
        <v>#N/A</v>
      </c>
      <c r="F371" t="e">
        <f t="shared" ca="1" si="84"/>
        <v>#N/A</v>
      </c>
      <c r="G371" t="e">
        <f t="shared" ca="1" si="84"/>
        <v>#N/A</v>
      </c>
      <c r="H371" t="e">
        <f t="shared" ca="1" si="84"/>
        <v>#N/A</v>
      </c>
      <c r="I371" t="e">
        <f t="shared" ca="1" si="84"/>
        <v>#N/A</v>
      </c>
      <c r="J371" t="e">
        <f t="shared" ca="1" si="84"/>
        <v>#N/A</v>
      </c>
      <c r="K371" t="e">
        <f t="shared" ca="1" si="84"/>
        <v>#N/A</v>
      </c>
      <c r="L371" t="e">
        <f t="shared" ca="1" si="85"/>
        <v>#N/A</v>
      </c>
      <c r="M371" t="e">
        <f t="shared" ca="1" si="85"/>
        <v>#N/A</v>
      </c>
      <c r="N371" t="e">
        <f t="shared" ca="1" si="85"/>
        <v>#N/A</v>
      </c>
      <c r="O371" t="e">
        <f t="shared" ca="1" si="85"/>
        <v>#N/A</v>
      </c>
      <c r="P371" t="e">
        <f t="shared" ca="1" si="85"/>
        <v>#N/A</v>
      </c>
      <c r="Q371" t="e">
        <f t="shared" ca="1" si="85"/>
        <v>#N/A</v>
      </c>
      <c r="R371" t="e">
        <f t="shared" ca="1" si="85"/>
        <v>#N/A</v>
      </c>
      <c r="S371" t="e">
        <f t="shared" ca="1" si="76"/>
        <v>#N/A</v>
      </c>
      <c r="T371" t="e">
        <f t="shared" ca="1" si="77"/>
        <v>#N/A</v>
      </c>
      <c r="U371" t="e">
        <f ca="1">IF(AND($C371='Funnel setup'!$K$3&amp;'Funnel setup'!$K$6&amp;'Funnel setup'!$K$7&amp;'Funnel setup'!$K$4,'Funnel Lookup'!I371="*",'Funnel Lookup'!I371="*"),#N/A,IF(AND($C371='Funnel setup'!$K$3&amp;'Funnel setup'!$K$6&amp;'Funnel setup'!$K$7&amp;'Funnel setup'!$K$4,'Funnel Lookup'!I371&gt;29,'Funnel Lookup'!I371&lt;&gt;"-"),'Funnel Lookup'!I371,#N/A))</f>
        <v>#N/A</v>
      </c>
      <c r="V371" t="e">
        <f ca="1">IF(AND($C371='Funnel setup'!$K$3&amp;'Funnel setup'!$K$6&amp;'Funnel setup'!$K$7&amp;'Funnel setup'!$K$4,'Funnel Lookup'!I371="*",'Funnel Lookup'!I371="*"),#N/A,IF(AND($C371='Funnel setup'!$K$3&amp;'Funnel setup'!$K$6&amp;'Funnel setup'!$K$7&amp;'Funnel setup'!$K$4,'Funnel Lookup'!I371&gt;29,'Funnel Lookup'!I371&lt;&gt;"-"),'Funnel Lookup'!Q371,#N/A))</f>
        <v>#N/A</v>
      </c>
    </row>
    <row r="372" spans="1:22" x14ac:dyDescent="0.2">
      <c r="A372">
        <v>370</v>
      </c>
      <c r="B372" t="e">
        <f t="shared" ca="1" si="84"/>
        <v>#N/A</v>
      </c>
      <c r="C372" t="e">
        <f t="shared" ca="1" si="84"/>
        <v>#N/A</v>
      </c>
      <c r="D372" t="e">
        <f t="shared" ca="1" si="84"/>
        <v>#N/A</v>
      </c>
      <c r="E372" t="e">
        <f t="shared" ca="1" si="84"/>
        <v>#N/A</v>
      </c>
      <c r="F372" t="e">
        <f t="shared" ca="1" si="84"/>
        <v>#N/A</v>
      </c>
      <c r="G372" t="e">
        <f t="shared" ca="1" si="84"/>
        <v>#N/A</v>
      </c>
      <c r="H372" t="e">
        <f t="shared" ca="1" si="84"/>
        <v>#N/A</v>
      </c>
      <c r="I372" t="e">
        <f t="shared" ca="1" si="84"/>
        <v>#N/A</v>
      </c>
      <c r="J372" t="e">
        <f t="shared" ca="1" si="84"/>
        <v>#N/A</v>
      </c>
      <c r="K372" t="e">
        <f t="shared" ca="1" si="84"/>
        <v>#N/A</v>
      </c>
      <c r="L372" t="e">
        <f t="shared" ca="1" si="85"/>
        <v>#N/A</v>
      </c>
      <c r="M372" t="e">
        <f t="shared" ca="1" si="85"/>
        <v>#N/A</v>
      </c>
      <c r="N372" t="e">
        <f t="shared" ca="1" si="85"/>
        <v>#N/A</v>
      </c>
      <c r="O372" t="e">
        <f t="shared" ca="1" si="85"/>
        <v>#N/A</v>
      </c>
      <c r="P372" t="e">
        <f t="shared" ca="1" si="85"/>
        <v>#N/A</v>
      </c>
      <c r="Q372" t="e">
        <f t="shared" ca="1" si="85"/>
        <v>#N/A</v>
      </c>
      <c r="R372" t="e">
        <f t="shared" ca="1" si="85"/>
        <v>#N/A</v>
      </c>
      <c r="S372" t="e">
        <f t="shared" ca="1" si="76"/>
        <v>#N/A</v>
      </c>
      <c r="T372" t="e">
        <f t="shared" ca="1" si="77"/>
        <v>#N/A</v>
      </c>
      <c r="U372" t="e">
        <f ca="1">IF(AND($C372='Funnel setup'!$K$3&amp;'Funnel setup'!$K$6&amp;'Funnel setup'!$K$7&amp;'Funnel setup'!$K$4,'Funnel Lookup'!I372="*",'Funnel Lookup'!I372="*"),#N/A,IF(AND($C372='Funnel setup'!$K$3&amp;'Funnel setup'!$K$6&amp;'Funnel setup'!$K$7&amp;'Funnel setup'!$K$4,'Funnel Lookup'!I372&gt;29,'Funnel Lookup'!I372&lt;&gt;"-"),'Funnel Lookup'!I372,#N/A))</f>
        <v>#N/A</v>
      </c>
      <c r="V372" t="e">
        <f ca="1">IF(AND($C372='Funnel setup'!$K$3&amp;'Funnel setup'!$K$6&amp;'Funnel setup'!$K$7&amp;'Funnel setup'!$K$4,'Funnel Lookup'!I372="*",'Funnel Lookup'!I372="*"),#N/A,IF(AND($C372='Funnel setup'!$K$3&amp;'Funnel setup'!$K$6&amp;'Funnel setup'!$K$7&amp;'Funnel setup'!$K$4,'Funnel Lookup'!I372&gt;29,'Funnel Lookup'!I372&lt;&gt;"-"),'Funnel Lookup'!Q372,#N/A))</f>
        <v>#N/A</v>
      </c>
    </row>
    <row r="373" spans="1:22" x14ac:dyDescent="0.2">
      <c r="A373">
        <v>371</v>
      </c>
      <c r="B373" t="e">
        <f t="shared" ref="B373:K382" ca="1" si="86">VLOOKUP($A373,Funnel_Data,B$1,FALSE)</f>
        <v>#N/A</v>
      </c>
      <c r="C373" t="e">
        <f t="shared" ca="1" si="86"/>
        <v>#N/A</v>
      </c>
      <c r="D373" t="e">
        <f t="shared" ca="1" si="86"/>
        <v>#N/A</v>
      </c>
      <c r="E373" t="e">
        <f t="shared" ca="1" si="86"/>
        <v>#N/A</v>
      </c>
      <c r="F373" t="e">
        <f t="shared" ca="1" si="86"/>
        <v>#N/A</v>
      </c>
      <c r="G373" t="e">
        <f t="shared" ca="1" si="86"/>
        <v>#N/A</v>
      </c>
      <c r="H373" t="e">
        <f t="shared" ca="1" si="86"/>
        <v>#N/A</v>
      </c>
      <c r="I373" t="e">
        <f t="shared" ca="1" si="86"/>
        <v>#N/A</v>
      </c>
      <c r="J373" t="e">
        <f t="shared" ca="1" si="86"/>
        <v>#N/A</v>
      </c>
      <c r="K373" t="e">
        <f t="shared" ca="1" si="86"/>
        <v>#N/A</v>
      </c>
      <c r="L373" t="e">
        <f t="shared" ref="L373:R382" ca="1" si="87">VLOOKUP($A373,Funnel_Data,L$1,FALSE)</f>
        <v>#N/A</v>
      </c>
      <c r="M373" t="e">
        <f t="shared" ca="1" si="87"/>
        <v>#N/A</v>
      </c>
      <c r="N373" t="e">
        <f t="shared" ca="1" si="87"/>
        <v>#N/A</v>
      </c>
      <c r="O373" t="e">
        <f t="shared" ca="1" si="87"/>
        <v>#N/A</v>
      </c>
      <c r="P373" t="e">
        <f t="shared" ca="1" si="87"/>
        <v>#N/A</v>
      </c>
      <c r="Q373" t="e">
        <f t="shared" ca="1" si="87"/>
        <v>#N/A</v>
      </c>
      <c r="R373" t="e">
        <f t="shared" ca="1" si="87"/>
        <v>#N/A</v>
      </c>
      <c r="S373" t="e">
        <f t="shared" ca="1" si="76"/>
        <v>#N/A</v>
      </c>
      <c r="T373" t="e">
        <f t="shared" ca="1" si="77"/>
        <v>#N/A</v>
      </c>
      <c r="U373" t="e">
        <f ca="1">IF(AND($C373='Funnel setup'!$K$3&amp;'Funnel setup'!$K$6&amp;'Funnel setup'!$K$7&amp;'Funnel setup'!$K$4,'Funnel Lookup'!I373="*",'Funnel Lookup'!I373="*"),#N/A,IF(AND($C373='Funnel setup'!$K$3&amp;'Funnel setup'!$K$6&amp;'Funnel setup'!$K$7&amp;'Funnel setup'!$K$4,'Funnel Lookup'!I373&gt;29,'Funnel Lookup'!I373&lt;&gt;"-"),'Funnel Lookup'!I373,#N/A))</f>
        <v>#N/A</v>
      </c>
      <c r="V373" t="e">
        <f ca="1">IF(AND($C373='Funnel setup'!$K$3&amp;'Funnel setup'!$K$6&amp;'Funnel setup'!$K$7&amp;'Funnel setup'!$K$4,'Funnel Lookup'!I373="*",'Funnel Lookup'!I373="*"),#N/A,IF(AND($C373='Funnel setup'!$K$3&amp;'Funnel setup'!$K$6&amp;'Funnel setup'!$K$7&amp;'Funnel setup'!$K$4,'Funnel Lookup'!I373&gt;29,'Funnel Lookup'!I373&lt;&gt;"-"),'Funnel Lookup'!Q373,#N/A))</f>
        <v>#N/A</v>
      </c>
    </row>
    <row r="374" spans="1:22" x14ac:dyDescent="0.2">
      <c r="A374">
        <v>372</v>
      </c>
      <c r="B374" t="e">
        <f t="shared" ca="1" si="86"/>
        <v>#N/A</v>
      </c>
      <c r="C374" t="e">
        <f t="shared" ca="1" si="86"/>
        <v>#N/A</v>
      </c>
      <c r="D374" t="e">
        <f t="shared" ca="1" si="86"/>
        <v>#N/A</v>
      </c>
      <c r="E374" t="e">
        <f t="shared" ca="1" si="86"/>
        <v>#N/A</v>
      </c>
      <c r="F374" t="e">
        <f t="shared" ca="1" si="86"/>
        <v>#N/A</v>
      </c>
      <c r="G374" t="e">
        <f t="shared" ca="1" si="86"/>
        <v>#N/A</v>
      </c>
      <c r="H374" t="e">
        <f t="shared" ca="1" si="86"/>
        <v>#N/A</v>
      </c>
      <c r="I374" t="e">
        <f t="shared" ca="1" si="86"/>
        <v>#N/A</v>
      </c>
      <c r="J374" t="e">
        <f t="shared" ca="1" si="86"/>
        <v>#N/A</v>
      </c>
      <c r="K374" t="e">
        <f t="shared" ca="1" si="86"/>
        <v>#N/A</v>
      </c>
      <c r="L374" t="e">
        <f t="shared" ca="1" si="87"/>
        <v>#N/A</v>
      </c>
      <c r="M374" t="e">
        <f t="shared" ca="1" si="87"/>
        <v>#N/A</v>
      </c>
      <c r="N374" t="e">
        <f t="shared" ca="1" si="87"/>
        <v>#N/A</v>
      </c>
      <c r="O374" t="e">
        <f t="shared" ca="1" si="87"/>
        <v>#N/A</v>
      </c>
      <c r="P374" t="e">
        <f t="shared" ca="1" si="87"/>
        <v>#N/A</v>
      </c>
      <c r="Q374" t="e">
        <f t="shared" ca="1" si="87"/>
        <v>#N/A</v>
      </c>
      <c r="R374" t="e">
        <f t="shared" ca="1" si="87"/>
        <v>#N/A</v>
      </c>
      <c r="S374" t="e">
        <f t="shared" ca="1" si="76"/>
        <v>#N/A</v>
      </c>
      <c r="T374" t="e">
        <f t="shared" ca="1" si="77"/>
        <v>#N/A</v>
      </c>
      <c r="U374" t="e">
        <f ca="1">IF(AND($C374='Funnel setup'!$K$3&amp;'Funnel setup'!$K$6&amp;'Funnel setup'!$K$7&amp;'Funnel setup'!$K$4,'Funnel Lookup'!I374="*",'Funnel Lookup'!I374="*"),#N/A,IF(AND($C374='Funnel setup'!$K$3&amp;'Funnel setup'!$K$6&amp;'Funnel setup'!$K$7&amp;'Funnel setup'!$K$4,'Funnel Lookup'!I374&gt;29,'Funnel Lookup'!I374&lt;&gt;"-"),'Funnel Lookup'!I374,#N/A))</f>
        <v>#N/A</v>
      </c>
      <c r="V374" t="e">
        <f ca="1">IF(AND($C374='Funnel setup'!$K$3&amp;'Funnel setup'!$K$6&amp;'Funnel setup'!$K$7&amp;'Funnel setup'!$K$4,'Funnel Lookup'!I374="*",'Funnel Lookup'!I374="*"),#N/A,IF(AND($C374='Funnel setup'!$K$3&amp;'Funnel setup'!$K$6&amp;'Funnel setup'!$K$7&amp;'Funnel setup'!$K$4,'Funnel Lookup'!I374&gt;29,'Funnel Lookup'!I374&lt;&gt;"-"),'Funnel Lookup'!Q374,#N/A))</f>
        <v>#N/A</v>
      </c>
    </row>
    <row r="375" spans="1:22" x14ac:dyDescent="0.2">
      <c r="A375">
        <v>373</v>
      </c>
      <c r="B375" t="e">
        <f t="shared" ca="1" si="86"/>
        <v>#N/A</v>
      </c>
      <c r="C375" t="e">
        <f t="shared" ca="1" si="86"/>
        <v>#N/A</v>
      </c>
      <c r="D375" t="e">
        <f t="shared" ca="1" si="86"/>
        <v>#N/A</v>
      </c>
      <c r="E375" t="e">
        <f t="shared" ca="1" si="86"/>
        <v>#N/A</v>
      </c>
      <c r="F375" t="e">
        <f t="shared" ca="1" si="86"/>
        <v>#N/A</v>
      </c>
      <c r="G375" t="e">
        <f t="shared" ca="1" si="86"/>
        <v>#N/A</v>
      </c>
      <c r="H375" t="e">
        <f t="shared" ca="1" si="86"/>
        <v>#N/A</v>
      </c>
      <c r="I375" t="e">
        <f t="shared" ca="1" si="86"/>
        <v>#N/A</v>
      </c>
      <c r="J375" t="e">
        <f t="shared" ca="1" si="86"/>
        <v>#N/A</v>
      </c>
      <c r="K375" t="e">
        <f t="shared" ca="1" si="86"/>
        <v>#N/A</v>
      </c>
      <c r="L375" t="e">
        <f t="shared" ca="1" si="87"/>
        <v>#N/A</v>
      </c>
      <c r="M375" t="e">
        <f t="shared" ca="1" si="87"/>
        <v>#N/A</v>
      </c>
      <c r="N375" t="e">
        <f t="shared" ca="1" si="87"/>
        <v>#N/A</v>
      </c>
      <c r="O375" t="e">
        <f t="shared" ca="1" si="87"/>
        <v>#N/A</v>
      </c>
      <c r="P375" t="e">
        <f t="shared" ca="1" si="87"/>
        <v>#N/A</v>
      </c>
      <c r="Q375" t="e">
        <f t="shared" ca="1" si="87"/>
        <v>#N/A</v>
      </c>
      <c r="R375" t="e">
        <f t="shared" ca="1" si="87"/>
        <v>#N/A</v>
      </c>
      <c r="S375" t="e">
        <f t="shared" ca="1" si="76"/>
        <v>#N/A</v>
      </c>
      <c r="T375" t="e">
        <f t="shared" ca="1" si="77"/>
        <v>#N/A</v>
      </c>
      <c r="U375" t="e">
        <f ca="1">IF(AND($C375='Funnel setup'!$K$3&amp;'Funnel setup'!$K$6&amp;'Funnel setup'!$K$7&amp;'Funnel setup'!$K$4,'Funnel Lookup'!I375="*",'Funnel Lookup'!I375="*"),#N/A,IF(AND($C375='Funnel setup'!$K$3&amp;'Funnel setup'!$K$6&amp;'Funnel setup'!$K$7&amp;'Funnel setup'!$K$4,'Funnel Lookup'!I375&gt;29,'Funnel Lookup'!I375&lt;&gt;"-"),'Funnel Lookup'!I375,#N/A))</f>
        <v>#N/A</v>
      </c>
      <c r="V375" t="e">
        <f ca="1">IF(AND($C375='Funnel setup'!$K$3&amp;'Funnel setup'!$K$6&amp;'Funnel setup'!$K$7&amp;'Funnel setup'!$K$4,'Funnel Lookup'!I375="*",'Funnel Lookup'!I375="*"),#N/A,IF(AND($C375='Funnel setup'!$K$3&amp;'Funnel setup'!$K$6&amp;'Funnel setup'!$K$7&amp;'Funnel setup'!$K$4,'Funnel Lookup'!I375&gt;29,'Funnel Lookup'!I375&lt;&gt;"-"),'Funnel Lookup'!Q375,#N/A))</f>
        <v>#N/A</v>
      </c>
    </row>
    <row r="376" spans="1:22" x14ac:dyDescent="0.2">
      <c r="A376">
        <v>374</v>
      </c>
      <c r="B376" t="e">
        <f t="shared" ca="1" si="86"/>
        <v>#N/A</v>
      </c>
      <c r="C376" t="e">
        <f t="shared" ca="1" si="86"/>
        <v>#N/A</v>
      </c>
      <c r="D376" t="e">
        <f t="shared" ca="1" si="86"/>
        <v>#N/A</v>
      </c>
      <c r="E376" t="e">
        <f t="shared" ca="1" si="86"/>
        <v>#N/A</v>
      </c>
      <c r="F376" t="e">
        <f t="shared" ca="1" si="86"/>
        <v>#N/A</v>
      </c>
      <c r="G376" t="e">
        <f t="shared" ca="1" si="86"/>
        <v>#N/A</v>
      </c>
      <c r="H376" t="e">
        <f t="shared" ca="1" si="86"/>
        <v>#N/A</v>
      </c>
      <c r="I376" t="e">
        <f t="shared" ca="1" si="86"/>
        <v>#N/A</v>
      </c>
      <c r="J376" t="e">
        <f t="shared" ca="1" si="86"/>
        <v>#N/A</v>
      </c>
      <c r="K376" t="e">
        <f t="shared" ca="1" si="86"/>
        <v>#N/A</v>
      </c>
      <c r="L376" t="e">
        <f t="shared" ca="1" si="87"/>
        <v>#N/A</v>
      </c>
      <c r="M376" t="e">
        <f t="shared" ca="1" si="87"/>
        <v>#N/A</v>
      </c>
      <c r="N376" t="e">
        <f t="shared" ca="1" si="87"/>
        <v>#N/A</v>
      </c>
      <c r="O376" t="e">
        <f t="shared" ca="1" si="87"/>
        <v>#N/A</v>
      </c>
      <c r="P376" t="e">
        <f t="shared" ca="1" si="87"/>
        <v>#N/A</v>
      </c>
      <c r="Q376" t="e">
        <f t="shared" ca="1" si="87"/>
        <v>#N/A</v>
      </c>
      <c r="R376" t="e">
        <f t="shared" ca="1" si="87"/>
        <v>#N/A</v>
      </c>
      <c r="S376" t="e">
        <f t="shared" ca="1" si="76"/>
        <v>#N/A</v>
      </c>
      <c r="T376" t="e">
        <f t="shared" ca="1" si="77"/>
        <v>#N/A</v>
      </c>
      <c r="U376" t="e">
        <f ca="1">IF(AND($C376='Funnel setup'!$K$3&amp;'Funnel setup'!$K$6&amp;'Funnel setup'!$K$7&amp;'Funnel setup'!$K$4,'Funnel Lookup'!I376="*",'Funnel Lookup'!I376="*"),#N/A,IF(AND($C376='Funnel setup'!$K$3&amp;'Funnel setup'!$K$6&amp;'Funnel setup'!$K$7&amp;'Funnel setup'!$K$4,'Funnel Lookup'!I376&gt;29,'Funnel Lookup'!I376&lt;&gt;"-"),'Funnel Lookup'!I376,#N/A))</f>
        <v>#N/A</v>
      </c>
      <c r="V376" t="e">
        <f ca="1">IF(AND($C376='Funnel setup'!$K$3&amp;'Funnel setup'!$K$6&amp;'Funnel setup'!$K$7&amp;'Funnel setup'!$K$4,'Funnel Lookup'!I376="*",'Funnel Lookup'!I376="*"),#N/A,IF(AND($C376='Funnel setup'!$K$3&amp;'Funnel setup'!$K$6&amp;'Funnel setup'!$K$7&amp;'Funnel setup'!$K$4,'Funnel Lookup'!I376&gt;29,'Funnel Lookup'!I376&lt;&gt;"-"),'Funnel Lookup'!Q376,#N/A))</f>
        <v>#N/A</v>
      </c>
    </row>
    <row r="377" spans="1:22" x14ac:dyDescent="0.2">
      <c r="A377">
        <v>375</v>
      </c>
      <c r="B377" t="e">
        <f t="shared" ca="1" si="86"/>
        <v>#N/A</v>
      </c>
      <c r="C377" t="e">
        <f t="shared" ca="1" si="86"/>
        <v>#N/A</v>
      </c>
      <c r="D377" t="e">
        <f t="shared" ca="1" si="86"/>
        <v>#N/A</v>
      </c>
      <c r="E377" t="e">
        <f t="shared" ca="1" si="86"/>
        <v>#N/A</v>
      </c>
      <c r="F377" t="e">
        <f t="shared" ca="1" si="86"/>
        <v>#N/A</v>
      </c>
      <c r="G377" t="e">
        <f t="shared" ca="1" si="86"/>
        <v>#N/A</v>
      </c>
      <c r="H377" t="e">
        <f t="shared" ca="1" si="86"/>
        <v>#N/A</v>
      </c>
      <c r="I377" t="e">
        <f t="shared" ca="1" si="86"/>
        <v>#N/A</v>
      </c>
      <c r="J377" t="e">
        <f t="shared" ca="1" si="86"/>
        <v>#N/A</v>
      </c>
      <c r="K377" t="e">
        <f t="shared" ca="1" si="86"/>
        <v>#N/A</v>
      </c>
      <c r="L377" t="e">
        <f t="shared" ca="1" si="87"/>
        <v>#N/A</v>
      </c>
      <c r="M377" t="e">
        <f t="shared" ca="1" si="87"/>
        <v>#N/A</v>
      </c>
      <c r="N377" t="e">
        <f t="shared" ca="1" si="87"/>
        <v>#N/A</v>
      </c>
      <c r="O377" t="e">
        <f t="shared" ca="1" si="87"/>
        <v>#N/A</v>
      </c>
      <c r="P377" t="e">
        <f t="shared" ca="1" si="87"/>
        <v>#N/A</v>
      </c>
      <c r="Q377" t="e">
        <f t="shared" ca="1" si="87"/>
        <v>#N/A</v>
      </c>
      <c r="R377" t="e">
        <f t="shared" ca="1" si="87"/>
        <v>#N/A</v>
      </c>
      <c r="S377" t="e">
        <f t="shared" ca="1" si="76"/>
        <v>#N/A</v>
      </c>
      <c r="T377" t="e">
        <f t="shared" ca="1" si="77"/>
        <v>#N/A</v>
      </c>
      <c r="U377" t="e">
        <f ca="1">IF(AND($C377='Funnel setup'!$K$3&amp;'Funnel setup'!$K$6&amp;'Funnel setup'!$K$7&amp;'Funnel setup'!$K$4,'Funnel Lookup'!I377="*",'Funnel Lookup'!I377="*"),#N/A,IF(AND($C377='Funnel setup'!$K$3&amp;'Funnel setup'!$K$6&amp;'Funnel setup'!$K$7&amp;'Funnel setup'!$K$4,'Funnel Lookup'!I377&gt;29,'Funnel Lookup'!I377&lt;&gt;"-"),'Funnel Lookup'!I377,#N/A))</f>
        <v>#N/A</v>
      </c>
      <c r="V377" t="e">
        <f ca="1">IF(AND($C377='Funnel setup'!$K$3&amp;'Funnel setup'!$K$6&amp;'Funnel setup'!$K$7&amp;'Funnel setup'!$K$4,'Funnel Lookup'!I377="*",'Funnel Lookup'!I377="*"),#N/A,IF(AND($C377='Funnel setup'!$K$3&amp;'Funnel setup'!$K$6&amp;'Funnel setup'!$K$7&amp;'Funnel setup'!$K$4,'Funnel Lookup'!I377&gt;29,'Funnel Lookup'!I377&lt;&gt;"-"),'Funnel Lookup'!Q377,#N/A))</f>
        <v>#N/A</v>
      </c>
    </row>
    <row r="378" spans="1:22" x14ac:dyDescent="0.2">
      <c r="A378">
        <v>376</v>
      </c>
      <c r="B378" t="e">
        <f t="shared" ca="1" si="86"/>
        <v>#N/A</v>
      </c>
      <c r="C378" t="e">
        <f t="shared" ca="1" si="86"/>
        <v>#N/A</v>
      </c>
      <c r="D378" t="e">
        <f t="shared" ca="1" si="86"/>
        <v>#N/A</v>
      </c>
      <c r="E378" t="e">
        <f t="shared" ca="1" si="86"/>
        <v>#N/A</v>
      </c>
      <c r="F378" t="e">
        <f t="shared" ca="1" si="86"/>
        <v>#N/A</v>
      </c>
      <c r="G378" t="e">
        <f t="shared" ca="1" si="86"/>
        <v>#N/A</v>
      </c>
      <c r="H378" t="e">
        <f t="shared" ca="1" si="86"/>
        <v>#N/A</v>
      </c>
      <c r="I378" t="e">
        <f t="shared" ca="1" si="86"/>
        <v>#N/A</v>
      </c>
      <c r="J378" t="e">
        <f t="shared" ca="1" si="86"/>
        <v>#N/A</v>
      </c>
      <c r="K378" t="e">
        <f t="shared" ca="1" si="86"/>
        <v>#N/A</v>
      </c>
      <c r="L378" t="e">
        <f t="shared" ca="1" si="87"/>
        <v>#N/A</v>
      </c>
      <c r="M378" t="e">
        <f t="shared" ca="1" si="87"/>
        <v>#N/A</v>
      </c>
      <c r="N378" t="e">
        <f t="shared" ca="1" si="87"/>
        <v>#N/A</v>
      </c>
      <c r="O378" t="e">
        <f t="shared" ca="1" si="87"/>
        <v>#N/A</v>
      </c>
      <c r="P378" t="e">
        <f t="shared" ca="1" si="87"/>
        <v>#N/A</v>
      </c>
      <c r="Q378" t="e">
        <f t="shared" ca="1" si="87"/>
        <v>#N/A</v>
      </c>
      <c r="R378" t="e">
        <f t="shared" ca="1" si="87"/>
        <v>#N/A</v>
      </c>
      <c r="S378" t="e">
        <f t="shared" ca="1" si="76"/>
        <v>#N/A</v>
      </c>
      <c r="T378" t="e">
        <f t="shared" ca="1" si="77"/>
        <v>#N/A</v>
      </c>
      <c r="U378" t="e">
        <f ca="1">IF(AND($C378='Funnel setup'!$K$3&amp;'Funnel setup'!$K$6&amp;'Funnel setup'!$K$7&amp;'Funnel setup'!$K$4,'Funnel Lookup'!I378="*",'Funnel Lookup'!I378="*"),#N/A,IF(AND($C378='Funnel setup'!$K$3&amp;'Funnel setup'!$K$6&amp;'Funnel setup'!$K$7&amp;'Funnel setup'!$K$4,'Funnel Lookup'!I378&gt;29,'Funnel Lookup'!I378&lt;&gt;"-"),'Funnel Lookup'!I378,#N/A))</f>
        <v>#N/A</v>
      </c>
      <c r="V378" t="e">
        <f ca="1">IF(AND($C378='Funnel setup'!$K$3&amp;'Funnel setup'!$K$6&amp;'Funnel setup'!$K$7&amp;'Funnel setup'!$K$4,'Funnel Lookup'!I378="*",'Funnel Lookup'!I378="*"),#N/A,IF(AND($C378='Funnel setup'!$K$3&amp;'Funnel setup'!$K$6&amp;'Funnel setup'!$K$7&amp;'Funnel setup'!$K$4,'Funnel Lookup'!I378&gt;29,'Funnel Lookup'!I378&lt;&gt;"-"),'Funnel Lookup'!Q378,#N/A))</f>
        <v>#N/A</v>
      </c>
    </row>
    <row r="379" spans="1:22" x14ac:dyDescent="0.2">
      <c r="A379">
        <v>377</v>
      </c>
      <c r="B379" t="e">
        <f t="shared" ca="1" si="86"/>
        <v>#N/A</v>
      </c>
      <c r="C379" t="e">
        <f t="shared" ca="1" si="86"/>
        <v>#N/A</v>
      </c>
      <c r="D379" t="e">
        <f t="shared" ca="1" si="86"/>
        <v>#N/A</v>
      </c>
      <c r="E379" t="e">
        <f t="shared" ca="1" si="86"/>
        <v>#N/A</v>
      </c>
      <c r="F379" t="e">
        <f t="shared" ca="1" si="86"/>
        <v>#N/A</v>
      </c>
      <c r="G379" t="e">
        <f t="shared" ca="1" si="86"/>
        <v>#N/A</v>
      </c>
      <c r="H379" t="e">
        <f t="shared" ca="1" si="86"/>
        <v>#N/A</v>
      </c>
      <c r="I379" t="e">
        <f t="shared" ca="1" si="86"/>
        <v>#N/A</v>
      </c>
      <c r="J379" t="e">
        <f t="shared" ca="1" si="86"/>
        <v>#N/A</v>
      </c>
      <c r="K379" t="e">
        <f t="shared" ca="1" si="86"/>
        <v>#N/A</v>
      </c>
      <c r="L379" t="e">
        <f t="shared" ca="1" si="87"/>
        <v>#N/A</v>
      </c>
      <c r="M379" t="e">
        <f t="shared" ca="1" si="87"/>
        <v>#N/A</v>
      </c>
      <c r="N379" t="e">
        <f t="shared" ca="1" si="87"/>
        <v>#N/A</v>
      </c>
      <c r="O379" t="e">
        <f t="shared" ca="1" si="87"/>
        <v>#N/A</v>
      </c>
      <c r="P379" t="e">
        <f t="shared" ca="1" si="87"/>
        <v>#N/A</v>
      </c>
      <c r="Q379" t="e">
        <f t="shared" ca="1" si="87"/>
        <v>#N/A</v>
      </c>
      <c r="R379" t="e">
        <f t="shared" ca="1" si="87"/>
        <v>#N/A</v>
      </c>
      <c r="S379" t="e">
        <f t="shared" ca="1" si="76"/>
        <v>#N/A</v>
      </c>
      <c r="T379" t="e">
        <f t="shared" ca="1" si="77"/>
        <v>#N/A</v>
      </c>
      <c r="U379" t="e">
        <f ca="1">IF(AND($C379='Funnel setup'!$K$3&amp;'Funnel setup'!$K$6&amp;'Funnel setup'!$K$7&amp;'Funnel setup'!$K$4,'Funnel Lookup'!I379="*",'Funnel Lookup'!I379="*"),#N/A,IF(AND($C379='Funnel setup'!$K$3&amp;'Funnel setup'!$K$6&amp;'Funnel setup'!$K$7&amp;'Funnel setup'!$K$4,'Funnel Lookup'!I379&gt;29,'Funnel Lookup'!I379&lt;&gt;"-"),'Funnel Lookup'!I379,#N/A))</f>
        <v>#N/A</v>
      </c>
      <c r="V379" t="e">
        <f ca="1">IF(AND($C379='Funnel setup'!$K$3&amp;'Funnel setup'!$K$6&amp;'Funnel setup'!$K$7&amp;'Funnel setup'!$K$4,'Funnel Lookup'!I379="*",'Funnel Lookup'!I379="*"),#N/A,IF(AND($C379='Funnel setup'!$K$3&amp;'Funnel setup'!$K$6&amp;'Funnel setup'!$K$7&amp;'Funnel setup'!$K$4,'Funnel Lookup'!I379&gt;29,'Funnel Lookup'!I379&lt;&gt;"-"),'Funnel Lookup'!Q379,#N/A))</f>
        <v>#N/A</v>
      </c>
    </row>
    <row r="380" spans="1:22" x14ac:dyDescent="0.2">
      <c r="A380">
        <v>378</v>
      </c>
      <c r="B380" t="e">
        <f t="shared" ca="1" si="86"/>
        <v>#N/A</v>
      </c>
      <c r="C380" t="e">
        <f t="shared" ca="1" si="86"/>
        <v>#N/A</v>
      </c>
      <c r="D380" t="e">
        <f t="shared" ca="1" si="86"/>
        <v>#N/A</v>
      </c>
      <c r="E380" t="e">
        <f t="shared" ca="1" si="86"/>
        <v>#N/A</v>
      </c>
      <c r="F380" t="e">
        <f t="shared" ca="1" si="86"/>
        <v>#N/A</v>
      </c>
      <c r="G380" t="e">
        <f t="shared" ca="1" si="86"/>
        <v>#N/A</v>
      </c>
      <c r="H380" t="e">
        <f t="shared" ca="1" si="86"/>
        <v>#N/A</v>
      </c>
      <c r="I380" t="e">
        <f t="shared" ca="1" si="86"/>
        <v>#N/A</v>
      </c>
      <c r="J380" t="e">
        <f t="shared" ca="1" si="86"/>
        <v>#N/A</v>
      </c>
      <c r="K380" t="e">
        <f t="shared" ca="1" si="86"/>
        <v>#N/A</v>
      </c>
      <c r="L380" t="e">
        <f t="shared" ca="1" si="87"/>
        <v>#N/A</v>
      </c>
      <c r="M380" t="e">
        <f t="shared" ca="1" si="87"/>
        <v>#N/A</v>
      </c>
      <c r="N380" t="e">
        <f t="shared" ca="1" si="87"/>
        <v>#N/A</v>
      </c>
      <c r="O380" t="e">
        <f t="shared" ca="1" si="87"/>
        <v>#N/A</v>
      </c>
      <c r="P380" t="e">
        <f t="shared" ca="1" si="87"/>
        <v>#N/A</v>
      </c>
      <c r="Q380" t="e">
        <f t="shared" ca="1" si="87"/>
        <v>#N/A</v>
      </c>
      <c r="R380" t="e">
        <f t="shared" ca="1" si="87"/>
        <v>#N/A</v>
      </c>
      <c r="S380" t="e">
        <f t="shared" ca="1" si="76"/>
        <v>#N/A</v>
      </c>
      <c r="T380" t="e">
        <f t="shared" ca="1" si="77"/>
        <v>#N/A</v>
      </c>
      <c r="U380" t="e">
        <f ca="1">IF(AND($C380='Funnel setup'!$K$3&amp;'Funnel setup'!$K$6&amp;'Funnel setup'!$K$7&amp;'Funnel setup'!$K$4,'Funnel Lookup'!I380="*",'Funnel Lookup'!I380="*"),#N/A,IF(AND($C380='Funnel setup'!$K$3&amp;'Funnel setup'!$K$6&amp;'Funnel setup'!$K$7&amp;'Funnel setup'!$K$4,'Funnel Lookup'!I380&gt;29,'Funnel Lookup'!I380&lt;&gt;"-"),'Funnel Lookup'!I380,#N/A))</f>
        <v>#N/A</v>
      </c>
      <c r="V380" t="e">
        <f ca="1">IF(AND($C380='Funnel setup'!$K$3&amp;'Funnel setup'!$K$6&amp;'Funnel setup'!$K$7&amp;'Funnel setup'!$K$4,'Funnel Lookup'!I380="*",'Funnel Lookup'!I380="*"),#N/A,IF(AND($C380='Funnel setup'!$K$3&amp;'Funnel setup'!$K$6&amp;'Funnel setup'!$K$7&amp;'Funnel setup'!$K$4,'Funnel Lookup'!I380&gt;29,'Funnel Lookup'!I380&lt;&gt;"-"),'Funnel Lookup'!Q380,#N/A))</f>
        <v>#N/A</v>
      </c>
    </row>
    <row r="381" spans="1:22" x14ac:dyDescent="0.2">
      <c r="A381">
        <v>379</v>
      </c>
      <c r="B381" t="e">
        <f t="shared" ca="1" si="86"/>
        <v>#N/A</v>
      </c>
      <c r="C381" t="e">
        <f t="shared" ca="1" si="86"/>
        <v>#N/A</v>
      </c>
      <c r="D381" t="e">
        <f t="shared" ca="1" si="86"/>
        <v>#N/A</v>
      </c>
      <c r="E381" t="e">
        <f t="shared" ca="1" si="86"/>
        <v>#N/A</v>
      </c>
      <c r="F381" t="e">
        <f t="shared" ca="1" si="86"/>
        <v>#N/A</v>
      </c>
      <c r="G381" t="e">
        <f t="shared" ca="1" si="86"/>
        <v>#N/A</v>
      </c>
      <c r="H381" t="e">
        <f t="shared" ca="1" si="86"/>
        <v>#N/A</v>
      </c>
      <c r="I381" t="e">
        <f t="shared" ca="1" si="86"/>
        <v>#N/A</v>
      </c>
      <c r="J381" t="e">
        <f t="shared" ca="1" si="86"/>
        <v>#N/A</v>
      </c>
      <c r="K381" t="e">
        <f t="shared" ca="1" si="86"/>
        <v>#N/A</v>
      </c>
      <c r="L381" t="e">
        <f t="shared" ca="1" si="87"/>
        <v>#N/A</v>
      </c>
      <c r="M381" t="e">
        <f t="shared" ca="1" si="87"/>
        <v>#N/A</v>
      </c>
      <c r="N381" t="e">
        <f t="shared" ca="1" si="87"/>
        <v>#N/A</v>
      </c>
      <c r="O381" t="e">
        <f t="shared" ca="1" si="87"/>
        <v>#N/A</v>
      </c>
      <c r="P381" t="e">
        <f t="shared" ca="1" si="87"/>
        <v>#N/A</v>
      </c>
      <c r="Q381" t="e">
        <f t="shared" ca="1" si="87"/>
        <v>#N/A</v>
      </c>
      <c r="R381" t="e">
        <f t="shared" ca="1" si="87"/>
        <v>#N/A</v>
      </c>
      <c r="S381" t="e">
        <f t="shared" ca="1" si="76"/>
        <v>#N/A</v>
      </c>
      <c r="T381" t="e">
        <f t="shared" ca="1" si="77"/>
        <v>#N/A</v>
      </c>
      <c r="U381" t="e">
        <f ca="1">IF(AND($C381='Funnel setup'!$K$3&amp;'Funnel setup'!$K$6&amp;'Funnel setup'!$K$7&amp;'Funnel setup'!$K$4,'Funnel Lookup'!I381="*",'Funnel Lookup'!I381="*"),#N/A,IF(AND($C381='Funnel setup'!$K$3&amp;'Funnel setup'!$K$6&amp;'Funnel setup'!$K$7&amp;'Funnel setup'!$K$4,'Funnel Lookup'!I381&gt;29,'Funnel Lookup'!I381&lt;&gt;"-"),'Funnel Lookup'!I381,#N/A))</f>
        <v>#N/A</v>
      </c>
      <c r="V381" t="e">
        <f ca="1">IF(AND($C381='Funnel setup'!$K$3&amp;'Funnel setup'!$K$6&amp;'Funnel setup'!$K$7&amp;'Funnel setup'!$K$4,'Funnel Lookup'!I381="*",'Funnel Lookup'!I381="*"),#N/A,IF(AND($C381='Funnel setup'!$K$3&amp;'Funnel setup'!$K$6&amp;'Funnel setup'!$K$7&amp;'Funnel setup'!$K$4,'Funnel Lookup'!I381&gt;29,'Funnel Lookup'!I381&lt;&gt;"-"),'Funnel Lookup'!Q381,#N/A))</f>
        <v>#N/A</v>
      </c>
    </row>
    <row r="382" spans="1:22" x14ac:dyDescent="0.2">
      <c r="A382">
        <v>380</v>
      </c>
      <c r="B382" t="e">
        <f t="shared" ca="1" si="86"/>
        <v>#N/A</v>
      </c>
      <c r="C382" t="e">
        <f t="shared" ca="1" si="86"/>
        <v>#N/A</v>
      </c>
      <c r="D382" t="e">
        <f t="shared" ca="1" si="86"/>
        <v>#N/A</v>
      </c>
      <c r="E382" t="e">
        <f t="shared" ca="1" si="86"/>
        <v>#N/A</v>
      </c>
      <c r="F382" t="e">
        <f t="shared" ca="1" si="86"/>
        <v>#N/A</v>
      </c>
      <c r="G382" t="e">
        <f t="shared" ca="1" si="86"/>
        <v>#N/A</v>
      </c>
      <c r="H382" t="e">
        <f t="shared" ca="1" si="86"/>
        <v>#N/A</v>
      </c>
      <c r="I382" t="e">
        <f t="shared" ca="1" si="86"/>
        <v>#N/A</v>
      </c>
      <c r="J382" t="e">
        <f t="shared" ca="1" si="86"/>
        <v>#N/A</v>
      </c>
      <c r="K382" t="e">
        <f t="shared" ca="1" si="86"/>
        <v>#N/A</v>
      </c>
      <c r="L382" t="e">
        <f t="shared" ca="1" si="87"/>
        <v>#N/A</v>
      </c>
      <c r="M382" t="e">
        <f t="shared" ca="1" si="87"/>
        <v>#N/A</v>
      </c>
      <c r="N382" t="e">
        <f t="shared" ca="1" si="87"/>
        <v>#N/A</v>
      </c>
      <c r="O382" t="e">
        <f t="shared" ca="1" si="87"/>
        <v>#N/A</v>
      </c>
      <c r="P382" t="e">
        <f t="shared" ca="1" si="87"/>
        <v>#N/A</v>
      </c>
      <c r="Q382" t="e">
        <f t="shared" ca="1" si="87"/>
        <v>#N/A</v>
      </c>
      <c r="R382" t="e">
        <f t="shared" ca="1" si="87"/>
        <v>#N/A</v>
      </c>
      <c r="S382" t="e">
        <f t="shared" ca="1" si="76"/>
        <v>#N/A</v>
      </c>
      <c r="T382" t="e">
        <f t="shared" ca="1" si="77"/>
        <v>#N/A</v>
      </c>
      <c r="U382" t="e">
        <f ca="1">IF(AND($C382='Funnel setup'!$K$3&amp;'Funnel setup'!$K$6&amp;'Funnel setup'!$K$7&amp;'Funnel setup'!$K$4,'Funnel Lookup'!I382="*",'Funnel Lookup'!I382="*"),#N/A,IF(AND($C382='Funnel setup'!$K$3&amp;'Funnel setup'!$K$6&amp;'Funnel setup'!$K$7&amp;'Funnel setup'!$K$4,'Funnel Lookup'!I382&gt;29,'Funnel Lookup'!I382&lt;&gt;"-"),'Funnel Lookup'!I382,#N/A))</f>
        <v>#N/A</v>
      </c>
      <c r="V382" t="e">
        <f ca="1">IF(AND($C382='Funnel setup'!$K$3&amp;'Funnel setup'!$K$6&amp;'Funnel setup'!$K$7&amp;'Funnel setup'!$K$4,'Funnel Lookup'!I382="*",'Funnel Lookup'!I382="*"),#N/A,IF(AND($C382='Funnel setup'!$K$3&amp;'Funnel setup'!$K$6&amp;'Funnel setup'!$K$7&amp;'Funnel setup'!$K$4,'Funnel Lookup'!I382&gt;29,'Funnel Lookup'!I382&lt;&gt;"-"),'Funnel Lookup'!Q382,#N/A))</f>
        <v>#N/A</v>
      </c>
    </row>
    <row r="383" spans="1:22" x14ac:dyDescent="0.2">
      <c r="A383">
        <v>381</v>
      </c>
      <c r="B383" t="e">
        <f t="shared" ref="B383:K392" ca="1" si="88">VLOOKUP($A383,Funnel_Data,B$1,FALSE)</f>
        <v>#N/A</v>
      </c>
      <c r="C383" t="e">
        <f t="shared" ca="1" si="88"/>
        <v>#N/A</v>
      </c>
      <c r="D383" t="e">
        <f t="shared" ca="1" si="88"/>
        <v>#N/A</v>
      </c>
      <c r="E383" t="e">
        <f t="shared" ca="1" si="88"/>
        <v>#N/A</v>
      </c>
      <c r="F383" t="e">
        <f t="shared" ca="1" si="88"/>
        <v>#N/A</v>
      </c>
      <c r="G383" t="e">
        <f t="shared" ca="1" si="88"/>
        <v>#N/A</v>
      </c>
      <c r="H383" t="e">
        <f t="shared" ca="1" si="88"/>
        <v>#N/A</v>
      </c>
      <c r="I383" t="e">
        <f t="shared" ca="1" si="88"/>
        <v>#N/A</v>
      </c>
      <c r="J383" t="e">
        <f t="shared" ca="1" si="88"/>
        <v>#N/A</v>
      </c>
      <c r="K383" t="e">
        <f t="shared" ca="1" si="88"/>
        <v>#N/A</v>
      </c>
      <c r="L383" t="e">
        <f t="shared" ref="L383:R392" ca="1" si="89">VLOOKUP($A383,Funnel_Data,L$1,FALSE)</f>
        <v>#N/A</v>
      </c>
      <c r="M383" t="e">
        <f t="shared" ca="1" si="89"/>
        <v>#N/A</v>
      </c>
      <c r="N383" t="e">
        <f t="shared" ca="1" si="89"/>
        <v>#N/A</v>
      </c>
      <c r="O383" t="e">
        <f t="shared" ca="1" si="89"/>
        <v>#N/A</v>
      </c>
      <c r="P383" t="e">
        <f t="shared" ca="1" si="89"/>
        <v>#N/A</v>
      </c>
      <c r="Q383" t="e">
        <f t="shared" ca="1" si="89"/>
        <v>#N/A</v>
      </c>
      <c r="R383" t="e">
        <f t="shared" ca="1" si="89"/>
        <v>#N/A</v>
      </c>
      <c r="S383" t="e">
        <f t="shared" ca="1" si="76"/>
        <v>#N/A</v>
      </c>
      <c r="T383" t="e">
        <f t="shared" ca="1" si="77"/>
        <v>#N/A</v>
      </c>
      <c r="U383" t="e">
        <f ca="1">IF(AND($C383='Funnel setup'!$K$3&amp;'Funnel setup'!$K$6&amp;'Funnel setup'!$K$7&amp;'Funnel setup'!$K$4,'Funnel Lookup'!I383="*",'Funnel Lookup'!I383="*"),#N/A,IF(AND($C383='Funnel setup'!$K$3&amp;'Funnel setup'!$K$6&amp;'Funnel setup'!$K$7&amp;'Funnel setup'!$K$4,'Funnel Lookup'!I383&gt;29,'Funnel Lookup'!I383&lt;&gt;"-"),'Funnel Lookup'!I383,#N/A))</f>
        <v>#N/A</v>
      </c>
      <c r="V383" t="e">
        <f ca="1">IF(AND($C383='Funnel setup'!$K$3&amp;'Funnel setup'!$K$6&amp;'Funnel setup'!$K$7&amp;'Funnel setup'!$K$4,'Funnel Lookup'!I383="*",'Funnel Lookup'!I383="*"),#N/A,IF(AND($C383='Funnel setup'!$K$3&amp;'Funnel setup'!$K$6&amp;'Funnel setup'!$K$7&amp;'Funnel setup'!$K$4,'Funnel Lookup'!I383&gt;29,'Funnel Lookup'!I383&lt;&gt;"-"),'Funnel Lookup'!Q383,#N/A))</f>
        <v>#N/A</v>
      </c>
    </row>
    <row r="384" spans="1:22" x14ac:dyDescent="0.2">
      <c r="A384">
        <v>382</v>
      </c>
      <c r="B384" t="e">
        <f t="shared" ca="1" si="88"/>
        <v>#N/A</v>
      </c>
      <c r="C384" t="e">
        <f t="shared" ca="1" si="88"/>
        <v>#N/A</v>
      </c>
      <c r="D384" t="e">
        <f t="shared" ca="1" si="88"/>
        <v>#N/A</v>
      </c>
      <c r="E384" t="e">
        <f t="shared" ca="1" si="88"/>
        <v>#N/A</v>
      </c>
      <c r="F384" t="e">
        <f t="shared" ca="1" si="88"/>
        <v>#N/A</v>
      </c>
      <c r="G384" t="e">
        <f t="shared" ca="1" si="88"/>
        <v>#N/A</v>
      </c>
      <c r="H384" t="e">
        <f t="shared" ca="1" si="88"/>
        <v>#N/A</v>
      </c>
      <c r="I384" t="e">
        <f t="shared" ca="1" si="88"/>
        <v>#N/A</v>
      </c>
      <c r="J384" t="e">
        <f t="shared" ca="1" si="88"/>
        <v>#N/A</v>
      </c>
      <c r="K384" t="e">
        <f t="shared" ca="1" si="88"/>
        <v>#N/A</v>
      </c>
      <c r="L384" t="e">
        <f t="shared" ca="1" si="89"/>
        <v>#N/A</v>
      </c>
      <c r="M384" t="e">
        <f t="shared" ca="1" si="89"/>
        <v>#N/A</v>
      </c>
      <c r="N384" t="e">
        <f t="shared" ca="1" si="89"/>
        <v>#N/A</v>
      </c>
      <c r="O384" t="e">
        <f t="shared" ca="1" si="89"/>
        <v>#N/A</v>
      </c>
      <c r="P384" t="e">
        <f t="shared" ca="1" si="89"/>
        <v>#N/A</v>
      </c>
      <c r="Q384" t="e">
        <f t="shared" ca="1" si="89"/>
        <v>#N/A</v>
      </c>
      <c r="R384" t="e">
        <f t="shared" ca="1" si="89"/>
        <v>#N/A</v>
      </c>
      <c r="S384" t="e">
        <f t="shared" ca="1" si="76"/>
        <v>#N/A</v>
      </c>
      <c r="T384" t="e">
        <f t="shared" ca="1" si="77"/>
        <v>#N/A</v>
      </c>
      <c r="U384" t="e">
        <f ca="1">IF(AND($C384='Funnel setup'!$K$3&amp;'Funnel setup'!$K$6&amp;'Funnel setup'!$K$7&amp;'Funnel setup'!$K$4,'Funnel Lookup'!I384="*",'Funnel Lookup'!I384="*"),#N/A,IF(AND($C384='Funnel setup'!$K$3&amp;'Funnel setup'!$K$6&amp;'Funnel setup'!$K$7&amp;'Funnel setup'!$K$4,'Funnel Lookup'!I384&gt;29,'Funnel Lookup'!I384&lt;&gt;"-"),'Funnel Lookup'!I384,#N/A))</f>
        <v>#N/A</v>
      </c>
      <c r="V384" t="e">
        <f ca="1">IF(AND($C384='Funnel setup'!$K$3&amp;'Funnel setup'!$K$6&amp;'Funnel setup'!$K$7&amp;'Funnel setup'!$K$4,'Funnel Lookup'!I384="*",'Funnel Lookup'!I384="*"),#N/A,IF(AND($C384='Funnel setup'!$K$3&amp;'Funnel setup'!$K$6&amp;'Funnel setup'!$K$7&amp;'Funnel setup'!$K$4,'Funnel Lookup'!I384&gt;29,'Funnel Lookup'!I384&lt;&gt;"-"),'Funnel Lookup'!Q384,#N/A))</f>
        <v>#N/A</v>
      </c>
    </row>
    <row r="385" spans="1:22" x14ac:dyDescent="0.2">
      <c r="A385">
        <v>383</v>
      </c>
      <c r="B385" t="e">
        <f t="shared" ca="1" si="88"/>
        <v>#N/A</v>
      </c>
      <c r="C385" t="e">
        <f t="shared" ca="1" si="88"/>
        <v>#N/A</v>
      </c>
      <c r="D385" t="e">
        <f t="shared" ca="1" si="88"/>
        <v>#N/A</v>
      </c>
      <c r="E385" t="e">
        <f t="shared" ca="1" si="88"/>
        <v>#N/A</v>
      </c>
      <c r="F385" t="e">
        <f t="shared" ca="1" si="88"/>
        <v>#N/A</v>
      </c>
      <c r="G385" t="e">
        <f t="shared" ca="1" si="88"/>
        <v>#N/A</v>
      </c>
      <c r="H385" t="e">
        <f t="shared" ca="1" si="88"/>
        <v>#N/A</v>
      </c>
      <c r="I385" t="e">
        <f t="shared" ca="1" si="88"/>
        <v>#N/A</v>
      </c>
      <c r="J385" t="e">
        <f t="shared" ca="1" si="88"/>
        <v>#N/A</v>
      </c>
      <c r="K385" t="e">
        <f t="shared" ca="1" si="88"/>
        <v>#N/A</v>
      </c>
      <c r="L385" t="e">
        <f t="shared" ca="1" si="89"/>
        <v>#N/A</v>
      </c>
      <c r="M385" t="e">
        <f t="shared" ca="1" si="89"/>
        <v>#N/A</v>
      </c>
      <c r="N385" t="e">
        <f t="shared" ca="1" si="89"/>
        <v>#N/A</v>
      </c>
      <c r="O385" t="e">
        <f t="shared" ca="1" si="89"/>
        <v>#N/A</v>
      </c>
      <c r="P385" t="e">
        <f t="shared" ca="1" si="89"/>
        <v>#N/A</v>
      </c>
      <c r="Q385" t="e">
        <f t="shared" ca="1" si="89"/>
        <v>#N/A</v>
      </c>
      <c r="R385" t="e">
        <f t="shared" ca="1" si="89"/>
        <v>#N/A</v>
      </c>
      <c r="S385" t="e">
        <f t="shared" ca="1" si="76"/>
        <v>#N/A</v>
      </c>
      <c r="T385" t="e">
        <f t="shared" ca="1" si="77"/>
        <v>#N/A</v>
      </c>
      <c r="U385" t="e">
        <f ca="1">IF(AND($C385='Funnel setup'!$K$3&amp;'Funnel setup'!$K$6&amp;'Funnel setup'!$K$7&amp;'Funnel setup'!$K$4,'Funnel Lookup'!I385="*",'Funnel Lookup'!I385="*"),#N/A,IF(AND($C385='Funnel setup'!$K$3&amp;'Funnel setup'!$K$6&amp;'Funnel setup'!$K$7&amp;'Funnel setup'!$K$4,'Funnel Lookup'!I385&gt;29,'Funnel Lookup'!I385&lt;&gt;"-"),'Funnel Lookup'!I385,#N/A))</f>
        <v>#N/A</v>
      </c>
      <c r="V385" t="e">
        <f ca="1">IF(AND($C385='Funnel setup'!$K$3&amp;'Funnel setup'!$K$6&amp;'Funnel setup'!$K$7&amp;'Funnel setup'!$K$4,'Funnel Lookup'!I385="*",'Funnel Lookup'!I385="*"),#N/A,IF(AND($C385='Funnel setup'!$K$3&amp;'Funnel setup'!$K$6&amp;'Funnel setup'!$K$7&amp;'Funnel setup'!$K$4,'Funnel Lookup'!I385&gt;29,'Funnel Lookup'!I385&lt;&gt;"-"),'Funnel Lookup'!Q385,#N/A))</f>
        <v>#N/A</v>
      </c>
    </row>
    <row r="386" spans="1:22" x14ac:dyDescent="0.2">
      <c r="A386">
        <v>384</v>
      </c>
      <c r="B386" t="e">
        <f t="shared" ca="1" si="88"/>
        <v>#N/A</v>
      </c>
      <c r="C386" t="e">
        <f t="shared" ca="1" si="88"/>
        <v>#N/A</v>
      </c>
      <c r="D386" t="e">
        <f t="shared" ca="1" si="88"/>
        <v>#N/A</v>
      </c>
      <c r="E386" t="e">
        <f t="shared" ca="1" si="88"/>
        <v>#N/A</v>
      </c>
      <c r="F386" t="e">
        <f t="shared" ca="1" si="88"/>
        <v>#N/A</v>
      </c>
      <c r="G386" t="e">
        <f t="shared" ca="1" si="88"/>
        <v>#N/A</v>
      </c>
      <c r="H386" t="e">
        <f t="shared" ca="1" si="88"/>
        <v>#N/A</v>
      </c>
      <c r="I386" t="e">
        <f t="shared" ca="1" si="88"/>
        <v>#N/A</v>
      </c>
      <c r="J386" t="e">
        <f t="shared" ca="1" si="88"/>
        <v>#N/A</v>
      </c>
      <c r="K386" t="e">
        <f t="shared" ca="1" si="88"/>
        <v>#N/A</v>
      </c>
      <c r="L386" t="e">
        <f t="shared" ca="1" si="89"/>
        <v>#N/A</v>
      </c>
      <c r="M386" t="e">
        <f t="shared" ca="1" si="89"/>
        <v>#N/A</v>
      </c>
      <c r="N386" t="e">
        <f t="shared" ca="1" si="89"/>
        <v>#N/A</v>
      </c>
      <c r="O386" t="e">
        <f t="shared" ca="1" si="89"/>
        <v>#N/A</v>
      </c>
      <c r="P386" t="e">
        <f t="shared" ca="1" si="89"/>
        <v>#N/A</v>
      </c>
      <c r="Q386" t="e">
        <f t="shared" ca="1" si="89"/>
        <v>#N/A</v>
      </c>
      <c r="R386" t="e">
        <f t="shared" ca="1" si="89"/>
        <v>#N/A</v>
      </c>
      <c r="S386" t="e">
        <f t="shared" ca="1" si="76"/>
        <v>#N/A</v>
      </c>
      <c r="T386" t="e">
        <f t="shared" ca="1" si="77"/>
        <v>#N/A</v>
      </c>
      <c r="U386" t="e">
        <f ca="1">IF(AND($C386='Funnel setup'!$K$3&amp;'Funnel setup'!$K$6&amp;'Funnel setup'!$K$7&amp;'Funnel setup'!$K$4,'Funnel Lookup'!I386="*",'Funnel Lookup'!I386="*"),#N/A,IF(AND($C386='Funnel setup'!$K$3&amp;'Funnel setup'!$K$6&amp;'Funnel setup'!$K$7&amp;'Funnel setup'!$K$4,'Funnel Lookup'!I386&gt;29,'Funnel Lookup'!I386&lt;&gt;"-"),'Funnel Lookup'!I386,#N/A))</f>
        <v>#N/A</v>
      </c>
      <c r="V386" t="e">
        <f ca="1">IF(AND($C386='Funnel setup'!$K$3&amp;'Funnel setup'!$K$6&amp;'Funnel setup'!$K$7&amp;'Funnel setup'!$K$4,'Funnel Lookup'!I386="*",'Funnel Lookup'!I386="*"),#N/A,IF(AND($C386='Funnel setup'!$K$3&amp;'Funnel setup'!$K$6&amp;'Funnel setup'!$K$7&amp;'Funnel setup'!$K$4,'Funnel Lookup'!I386&gt;29,'Funnel Lookup'!I386&lt;&gt;"-"),'Funnel Lookup'!Q386,#N/A))</f>
        <v>#N/A</v>
      </c>
    </row>
    <row r="387" spans="1:22" x14ac:dyDescent="0.2">
      <c r="A387">
        <v>385</v>
      </c>
      <c r="B387" t="e">
        <f t="shared" ca="1" si="88"/>
        <v>#N/A</v>
      </c>
      <c r="C387" t="e">
        <f t="shared" ca="1" si="88"/>
        <v>#N/A</v>
      </c>
      <c r="D387" t="e">
        <f t="shared" ca="1" si="88"/>
        <v>#N/A</v>
      </c>
      <c r="E387" t="e">
        <f t="shared" ca="1" si="88"/>
        <v>#N/A</v>
      </c>
      <c r="F387" t="e">
        <f t="shared" ca="1" si="88"/>
        <v>#N/A</v>
      </c>
      <c r="G387" t="e">
        <f t="shared" ca="1" si="88"/>
        <v>#N/A</v>
      </c>
      <c r="H387" t="e">
        <f t="shared" ca="1" si="88"/>
        <v>#N/A</v>
      </c>
      <c r="I387" t="e">
        <f t="shared" ca="1" si="88"/>
        <v>#N/A</v>
      </c>
      <c r="J387" t="e">
        <f t="shared" ca="1" si="88"/>
        <v>#N/A</v>
      </c>
      <c r="K387" t="e">
        <f t="shared" ca="1" si="88"/>
        <v>#N/A</v>
      </c>
      <c r="L387" t="e">
        <f t="shared" ca="1" si="89"/>
        <v>#N/A</v>
      </c>
      <c r="M387" t="e">
        <f t="shared" ca="1" si="89"/>
        <v>#N/A</v>
      </c>
      <c r="N387" t="e">
        <f t="shared" ca="1" si="89"/>
        <v>#N/A</v>
      </c>
      <c r="O387" t="e">
        <f t="shared" ca="1" si="89"/>
        <v>#N/A</v>
      </c>
      <c r="P387" t="e">
        <f t="shared" ca="1" si="89"/>
        <v>#N/A</v>
      </c>
      <c r="Q387" t="e">
        <f t="shared" ca="1" si="89"/>
        <v>#N/A</v>
      </c>
      <c r="R387" t="e">
        <f t="shared" ca="1" si="89"/>
        <v>#N/A</v>
      </c>
      <c r="S387" t="e">
        <f t="shared" ref="S387:S402" ca="1" si="90">IF($Q387="*",#N/A,IF($Q387="-",#N/A,I387))</f>
        <v>#N/A</v>
      </c>
      <c r="T387" t="e">
        <f t="shared" ref="T387:T402" ca="1" si="91">IF($Q387="*",#N/A,IF($Q387="-",#N/A,Q387))</f>
        <v>#N/A</v>
      </c>
      <c r="U387" t="e">
        <f ca="1">IF(AND($C387='Funnel setup'!$K$3&amp;'Funnel setup'!$K$6&amp;'Funnel setup'!$K$7&amp;'Funnel setup'!$K$4,'Funnel Lookup'!I387="*",'Funnel Lookup'!I387="*"),#N/A,IF(AND($C387='Funnel setup'!$K$3&amp;'Funnel setup'!$K$6&amp;'Funnel setup'!$K$7&amp;'Funnel setup'!$K$4,'Funnel Lookup'!I387&gt;29,'Funnel Lookup'!I387&lt;&gt;"-"),'Funnel Lookup'!I387,#N/A))</f>
        <v>#N/A</v>
      </c>
      <c r="V387" t="e">
        <f ca="1">IF(AND($C387='Funnel setup'!$K$3&amp;'Funnel setup'!$K$6&amp;'Funnel setup'!$K$7&amp;'Funnel setup'!$K$4,'Funnel Lookup'!I387="*",'Funnel Lookup'!I387="*"),#N/A,IF(AND($C387='Funnel setup'!$K$3&amp;'Funnel setup'!$K$6&amp;'Funnel setup'!$K$7&amp;'Funnel setup'!$K$4,'Funnel Lookup'!I387&gt;29,'Funnel Lookup'!I387&lt;&gt;"-"),'Funnel Lookup'!Q387,#N/A))</f>
        <v>#N/A</v>
      </c>
    </row>
    <row r="388" spans="1:22" x14ac:dyDescent="0.2">
      <c r="A388">
        <v>386</v>
      </c>
      <c r="B388" t="e">
        <f t="shared" ca="1" si="88"/>
        <v>#N/A</v>
      </c>
      <c r="C388" t="e">
        <f t="shared" ca="1" si="88"/>
        <v>#N/A</v>
      </c>
      <c r="D388" t="e">
        <f t="shared" ca="1" si="88"/>
        <v>#N/A</v>
      </c>
      <c r="E388" t="e">
        <f t="shared" ca="1" si="88"/>
        <v>#N/A</v>
      </c>
      <c r="F388" t="e">
        <f t="shared" ca="1" si="88"/>
        <v>#N/A</v>
      </c>
      <c r="G388" t="e">
        <f t="shared" ca="1" si="88"/>
        <v>#N/A</v>
      </c>
      <c r="H388" t="e">
        <f t="shared" ca="1" si="88"/>
        <v>#N/A</v>
      </c>
      <c r="I388" t="e">
        <f t="shared" ca="1" si="88"/>
        <v>#N/A</v>
      </c>
      <c r="J388" t="e">
        <f t="shared" ca="1" si="88"/>
        <v>#N/A</v>
      </c>
      <c r="K388" t="e">
        <f t="shared" ca="1" si="88"/>
        <v>#N/A</v>
      </c>
      <c r="L388" t="e">
        <f t="shared" ca="1" si="89"/>
        <v>#N/A</v>
      </c>
      <c r="M388" t="e">
        <f t="shared" ca="1" si="89"/>
        <v>#N/A</v>
      </c>
      <c r="N388" t="e">
        <f t="shared" ca="1" si="89"/>
        <v>#N/A</v>
      </c>
      <c r="O388" t="e">
        <f t="shared" ca="1" si="89"/>
        <v>#N/A</v>
      </c>
      <c r="P388" t="e">
        <f t="shared" ca="1" si="89"/>
        <v>#N/A</v>
      </c>
      <c r="Q388" t="e">
        <f t="shared" ca="1" si="89"/>
        <v>#N/A</v>
      </c>
      <c r="R388" t="e">
        <f t="shared" ca="1" si="89"/>
        <v>#N/A</v>
      </c>
      <c r="S388" t="e">
        <f t="shared" ca="1" si="90"/>
        <v>#N/A</v>
      </c>
      <c r="T388" t="e">
        <f t="shared" ca="1" si="91"/>
        <v>#N/A</v>
      </c>
      <c r="U388" t="e">
        <f ca="1">IF(AND($C388='Funnel setup'!$K$3&amp;'Funnel setup'!$K$6&amp;'Funnel setup'!$K$7&amp;'Funnel setup'!$K$4,'Funnel Lookup'!I388="*",'Funnel Lookup'!I388="*"),#N/A,IF(AND($C388='Funnel setup'!$K$3&amp;'Funnel setup'!$K$6&amp;'Funnel setup'!$K$7&amp;'Funnel setup'!$K$4,'Funnel Lookup'!I388&gt;29,'Funnel Lookup'!I388&lt;&gt;"-"),'Funnel Lookup'!I388,#N/A))</f>
        <v>#N/A</v>
      </c>
      <c r="V388" t="e">
        <f ca="1">IF(AND($C388='Funnel setup'!$K$3&amp;'Funnel setup'!$K$6&amp;'Funnel setup'!$K$7&amp;'Funnel setup'!$K$4,'Funnel Lookup'!I388="*",'Funnel Lookup'!I388="*"),#N/A,IF(AND($C388='Funnel setup'!$K$3&amp;'Funnel setup'!$K$6&amp;'Funnel setup'!$K$7&amp;'Funnel setup'!$K$4,'Funnel Lookup'!I388&gt;29,'Funnel Lookup'!I388&lt;&gt;"-"),'Funnel Lookup'!Q388,#N/A))</f>
        <v>#N/A</v>
      </c>
    </row>
    <row r="389" spans="1:22" x14ac:dyDescent="0.2">
      <c r="A389">
        <v>387</v>
      </c>
      <c r="B389" t="e">
        <f t="shared" ca="1" si="88"/>
        <v>#N/A</v>
      </c>
      <c r="C389" t="e">
        <f t="shared" ca="1" si="88"/>
        <v>#N/A</v>
      </c>
      <c r="D389" t="e">
        <f t="shared" ca="1" si="88"/>
        <v>#N/A</v>
      </c>
      <c r="E389" t="e">
        <f t="shared" ca="1" si="88"/>
        <v>#N/A</v>
      </c>
      <c r="F389" t="e">
        <f t="shared" ca="1" si="88"/>
        <v>#N/A</v>
      </c>
      <c r="G389" t="e">
        <f t="shared" ca="1" si="88"/>
        <v>#N/A</v>
      </c>
      <c r="H389" t="e">
        <f t="shared" ca="1" si="88"/>
        <v>#N/A</v>
      </c>
      <c r="I389" t="e">
        <f t="shared" ca="1" si="88"/>
        <v>#N/A</v>
      </c>
      <c r="J389" t="e">
        <f t="shared" ca="1" si="88"/>
        <v>#N/A</v>
      </c>
      <c r="K389" t="e">
        <f t="shared" ca="1" si="88"/>
        <v>#N/A</v>
      </c>
      <c r="L389" t="e">
        <f t="shared" ca="1" si="89"/>
        <v>#N/A</v>
      </c>
      <c r="M389" t="e">
        <f t="shared" ca="1" si="89"/>
        <v>#N/A</v>
      </c>
      <c r="N389" t="e">
        <f t="shared" ca="1" si="89"/>
        <v>#N/A</v>
      </c>
      <c r="O389" t="e">
        <f t="shared" ca="1" si="89"/>
        <v>#N/A</v>
      </c>
      <c r="P389" t="e">
        <f t="shared" ca="1" si="89"/>
        <v>#N/A</v>
      </c>
      <c r="Q389" t="e">
        <f t="shared" ca="1" si="89"/>
        <v>#N/A</v>
      </c>
      <c r="R389" t="e">
        <f t="shared" ca="1" si="89"/>
        <v>#N/A</v>
      </c>
      <c r="S389" t="e">
        <f t="shared" ca="1" si="90"/>
        <v>#N/A</v>
      </c>
      <c r="T389" t="e">
        <f t="shared" ca="1" si="91"/>
        <v>#N/A</v>
      </c>
      <c r="U389" t="e">
        <f ca="1">IF(AND($C389='Funnel setup'!$K$3&amp;'Funnel setup'!$K$6&amp;'Funnel setup'!$K$7&amp;'Funnel setup'!$K$4,'Funnel Lookup'!I389="*",'Funnel Lookup'!I389="*"),#N/A,IF(AND($C389='Funnel setup'!$K$3&amp;'Funnel setup'!$K$6&amp;'Funnel setup'!$K$7&amp;'Funnel setup'!$K$4,'Funnel Lookup'!I389&gt;29,'Funnel Lookup'!I389&lt;&gt;"-"),'Funnel Lookup'!I389,#N/A))</f>
        <v>#N/A</v>
      </c>
      <c r="V389" t="e">
        <f ca="1">IF(AND($C389='Funnel setup'!$K$3&amp;'Funnel setup'!$K$6&amp;'Funnel setup'!$K$7&amp;'Funnel setup'!$K$4,'Funnel Lookup'!I389="*",'Funnel Lookup'!I389="*"),#N/A,IF(AND($C389='Funnel setup'!$K$3&amp;'Funnel setup'!$K$6&amp;'Funnel setup'!$K$7&amp;'Funnel setup'!$K$4,'Funnel Lookup'!I389&gt;29,'Funnel Lookup'!I389&lt;&gt;"-"),'Funnel Lookup'!Q389,#N/A))</f>
        <v>#N/A</v>
      </c>
    </row>
    <row r="390" spans="1:22" x14ac:dyDescent="0.2">
      <c r="A390">
        <v>388</v>
      </c>
      <c r="B390" t="e">
        <f t="shared" ca="1" si="88"/>
        <v>#N/A</v>
      </c>
      <c r="C390" t="e">
        <f t="shared" ca="1" si="88"/>
        <v>#N/A</v>
      </c>
      <c r="D390" t="e">
        <f t="shared" ca="1" si="88"/>
        <v>#N/A</v>
      </c>
      <c r="E390" t="e">
        <f t="shared" ca="1" si="88"/>
        <v>#N/A</v>
      </c>
      <c r="F390" t="e">
        <f t="shared" ca="1" si="88"/>
        <v>#N/A</v>
      </c>
      <c r="G390" t="e">
        <f t="shared" ca="1" si="88"/>
        <v>#N/A</v>
      </c>
      <c r="H390" t="e">
        <f t="shared" ca="1" si="88"/>
        <v>#N/A</v>
      </c>
      <c r="I390" t="e">
        <f t="shared" ca="1" si="88"/>
        <v>#N/A</v>
      </c>
      <c r="J390" t="e">
        <f t="shared" ca="1" si="88"/>
        <v>#N/A</v>
      </c>
      <c r="K390" t="e">
        <f t="shared" ca="1" si="88"/>
        <v>#N/A</v>
      </c>
      <c r="L390" t="e">
        <f t="shared" ca="1" si="89"/>
        <v>#N/A</v>
      </c>
      <c r="M390" t="e">
        <f t="shared" ca="1" si="89"/>
        <v>#N/A</v>
      </c>
      <c r="N390" t="e">
        <f t="shared" ca="1" si="89"/>
        <v>#N/A</v>
      </c>
      <c r="O390" t="e">
        <f t="shared" ca="1" si="89"/>
        <v>#N/A</v>
      </c>
      <c r="P390" t="e">
        <f t="shared" ca="1" si="89"/>
        <v>#N/A</v>
      </c>
      <c r="Q390" t="e">
        <f t="shared" ca="1" si="89"/>
        <v>#N/A</v>
      </c>
      <c r="R390" t="e">
        <f t="shared" ca="1" si="89"/>
        <v>#N/A</v>
      </c>
      <c r="S390" t="e">
        <f t="shared" ca="1" si="90"/>
        <v>#N/A</v>
      </c>
      <c r="T390" t="e">
        <f t="shared" ca="1" si="91"/>
        <v>#N/A</v>
      </c>
      <c r="U390" t="e">
        <f ca="1">IF(AND($C390='Funnel setup'!$K$3&amp;'Funnel setup'!$K$6&amp;'Funnel setup'!$K$7&amp;'Funnel setup'!$K$4,'Funnel Lookup'!I390="*",'Funnel Lookup'!I390="*"),#N/A,IF(AND($C390='Funnel setup'!$K$3&amp;'Funnel setup'!$K$6&amp;'Funnel setup'!$K$7&amp;'Funnel setup'!$K$4,'Funnel Lookup'!I390&gt;29,'Funnel Lookup'!I390&lt;&gt;"-"),'Funnel Lookup'!I390,#N/A))</f>
        <v>#N/A</v>
      </c>
      <c r="V390" t="e">
        <f ca="1">IF(AND($C390='Funnel setup'!$K$3&amp;'Funnel setup'!$K$6&amp;'Funnel setup'!$K$7&amp;'Funnel setup'!$K$4,'Funnel Lookup'!I390="*",'Funnel Lookup'!I390="*"),#N/A,IF(AND($C390='Funnel setup'!$K$3&amp;'Funnel setup'!$K$6&amp;'Funnel setup'!$K$7&amp;'Funnel setup'!$K$4,'Funnel Lookup'!I390&gt;29,'Funnel Lookup'!I390&lt;&gt;"-"),'Funnel Lookup'!Q390,#N/A))</f>
        <v>#N/A</v>
      </c>
    </row>
    <row r="391" spans="1:22" x14ac:dyDescent="0.2">
      <c r="A391">
        <v>389</v>
      </c>
      <c r="B391" t="e">
        <f t="shared" ca="1" si="88"/>
        <v>#N/A</v>
      </c>
      <c r="C391" t="e">
        <f t="shared" ca="1" si="88"/>
        <v>#N/A</v>
      </c>
      <c r="D391" t="e">
        <f t="shared" ca="1" si="88"/>
        <v>#N/A</v>
      </c>
      <c r="E391" t="e">
        <f t="shared" ca="1" si="88"/>
        <v>#N/A</v>
      </c>
      <c r="F391" t="e">
        <f t="shared" ca="1" si="88"/>
        <v>#N/A</v>
      </c>
      <c r="G391" t="e">
        <f t="shared" ca="1" si="88"/>
        <v>#N/A</v>
      </c>
      <c r="H391" t="e">
        <f t="shared" ca="1" si="88"/>
        <v>#N/A</v>
      </c>
      <c r="I391" t="e">
        <f t="shared" ca="1" si="88"/>
        <v>#N/A</v>
      </c>
      <c r="J391" t="e">
        <f t="shared" ca="1" si="88"/>
        <v>#N/A</v>
      </c>
      <c r="K391" t="e">
        <f t="shared" ca="1" si="88"/>
        <v>#N/A</v>
      </c>
      <c r="L391" t="e">
        <f t="shared" ca="1" si="89"/>
        <v>#N/A</v>
      </c>
      <c r="M391" t="e">
        <f t="shared" ca="1" si="89"/>
        <v>#N/A</v>
      </c>
      <c r="N391" t="e">
        <f t="shared" ca="1" si="89"/>
        <v>#N/A</v>
      </c>
      <c r="O391" t="e">
        <f t="shared" ca="1" si="89"/>
        <v>#N/A</v>
      </c>
      <c r="P391" t="e">
        <f t="shared" ca="1" si="89"/>
        <v>#N/A</v>
      </c>
      <c r="Q391" t="e">
        <f t="shared" ca="1" si="89"/>
        <v>#N/A</v>
      </c>
      <c r="R391" t="e">
        <f t="shared" ca="1" si="89"/>
        <v>#N/A</v>
      </c>
      <c r="S391" t="e">
        <f t="shared" ca="1" si="90"/>
        <v>#N/A</v>
      </c>
      <c r="T391" t="e">
        <f t="shared" ca="1" si="91"/>
        <v>#N/A</v>
      </c>
      <c r="U391" t="e">
        <f ca="1">IF(AND($C391='Funnel setup'!$K$3&amp;'Funnel setup'!$K$6&amp;'Funnel setup'!$K$7&amp;'Funnel setup'!$K$4,'Funnel Lookup'!I391="*",'Funnel Lookup'!I391="*"),#N/A,IF(AND($C391='Funnel setup'!$K$3&amp;'Funnel setup'!$K$6&amp;'Funnel setup'!$K$7&amp;'Funnel setup'!$K$4,'Funnel Lookup'!I391&gt;29,'Funnel Lookup'!I391&lt;&gt;"-"),'Funnel Lookup'!I391,#N/A))</f>
        <v>#N/A</v>
      </c>
      <c r="V391" t="e">
        <f ca="1">IF(AND($C391='Funnel setup'!$K$3&amp;'Funnel setup'!$K$6&amp;'Funnel setup'!$K$7&amp;'Funnel setup'!$K$4,'Funnel Lookup'!I391="*",'Funnel Lookup'!I391="*"),#N/A,IF(AND($C391='Funnel setup'!$K$3&amp;'Funnel setup'!$K$6&amp;'Funnel setup'!$K$7&amp;'Funnel setup'!$K$4,'Funnel Lookup'!I391&gt;29,'Funnel Lookup'!I391&lt;&gt;"-"),'Funnel Lookup'!Q391,#N/A))</f>
        <v>#N/A</v>
      </c>
    </row>
    <row r="392" spans="1:22" x14ac:dyDescent="0.2">
      <c r="A392">
        <v>390</v>
      </c>
      <c r="B392" t="e">
        <f t="shared" ca="1" si="88"/>
        <v>#N/A</v>
      </c>
      <c r="C392" t="e">
        <f t="shared" ca="1" si="88"/>
        <v>#N/A</v>
      </c>
      <c r="D392" t="e">
        <f t="shared" ca="1" si="88"/>
        <v>#N/A</v>
      </c>
      <c r="E392" t="e">
        <f t="shared" ca="1" si="88"/>
        <v>#N/A</v>
      </c>
      <c r="F392" t="e">
        <f t="shared" ca="1" si="88"/>
        <v>#N/A</v>
      </c>
      <c r="G392" t="e">
        <f t="shared" ca="1" si="88"/>
        <v>#N/A</v>
      </c>
      <c r="H392" t="e">
        <f t="shared" ca="1" si="88"/>
        <v>#N/A</v>
      </c>
      <c r="I392" t="e">
        <f t="shared" ca="1" si="88"/>
        <v>#N/A</v>
      </c>
      <c r="J392" t="e">
        <f t="shared" ca="1" si="88"/>
        <v>#N/A</v>
      </c>
      <c r="K392" t="e">
        <f t="shared" ca="1" si="88"/>
        <v>#N/A</v>
      </c>
      <c r="L392" t="e">
        <f t="shared" ca="1" si="89"/>
        <v>#N/A</v>
      </c>
      <c r="M392" t="e">
        <f t="shared" ca="1" si="89"/>
        <v>#N/A</v>
      </c>
      <c r="N392" t="e">
        <f t="shared" ca="1" si="89"/>
        <v>#N/A</v>
      </c>
      <c r="O392" t="e">
        <f t="shared" ca="1" si="89"/>
        <v>#N/A</v>
      </c>
      <c r="P392" t="e">
        <f t="shared" ca="1" si="89"/>
        <v>#N/A</v>
      </c>
      <c r="Q392" t="e">
        <f t="shared" ca="1" si="89"/>
        <v>#N/A</v>
      </c>
      <c r="R392" t="e">
        <f t="shared" ca="1" si="89"/>
        <v>#N/A</v>
      </c>
      <c r="S392" t="e">
        <f t="shared" ca="1" si="90"/>
        <v>#N/A</v>
      </c>
      <c r="T392" t="e">
        <f t="shared" ca="1" si="91"/>
        <v>#N/A</v>
      </c>
      <c r="U392" t="e">
        <f ca="1">IF(AND($C392='Funnel setup'!$K$3&amp;'Funnel setup'!$K$6&amp;'Funnel setup'!$K$7&amp;'Funnel setup'!$K$4,'Funnel Lookup'!I392="*",'Funnel Lookup'!I392="*"),#N/A,IF(AND($C392='Funnel setup'!$K$3&amp;'Funnel setup'!$K$6&amp;'Funnel setup'!$K$7&amp;'Funnel setup'!$K$4,'Funnel Lookup'!I392&gt;29,'Funnel Lookup'!I392&lt;&gt;"-"),'Funnel Lookup'!I392,#N/A))</f>
        <v>#N/A</v>
      </c>
      <c r="V392" t="e">
        <f ca="1">IF(AND($C392='Funnel setup'!$K$3&amp;'Funnel setup'!$K$6&amp;'Funnel setup'!$K$7&amp;'Funnel setup'!$K$4,'Funnel Lookup'!I392="*",'Funnel Lookup'!I392="*"),#N/A,IF(AND($C392='Funnel setup'!$K$3&amp;'Funnel setup'!$K$6&amp;'Funnel setup'!$K$7&amp;'Funnel setup'!$K$4,'Funnel Lookup'!I392&gt;29,'Funnel Lookup'!I392&lt;&gt;"-"),'Funnel Lookup'!Q392,#N/A))</f>
        <v>#N/A</v>
      </c>
    </row>
    <row r="393" spans="1:22" x14ac:dyDescent="0.2">
      <c r="A393">
        <v>391</v>
      </c>
      <c r="B393" t="e">
        <f t="shared" ref="B393:K402" ca="1" si="92">VLOOKUP($A393,Funnel_Data,B$1,FALSE)</f>
        <v>#N/A</v>
      </c>
      <c r="C393" t="e">
        <f t="shared" ca="1" si="92"/>
        <v>#N/A</v>
      </c>
      <c r="D393" t="e">
        <f t="shared" ca="1" si="92"/>
        <v>#N/A</v>
      </c>
      <c r="E393" t="e">
        <f t="shared" ca="1" si="92"/>
        <v>#N/A</v>
      </c>
      <c r="F393" t="e">
        <f t="shared" ca="1" si="92"/>
        <v>#N/A</v>
      </c>
      <c r="G393" t="e">
        <f t="shared" ca="1" si="92"/>
        <v>#N/A</v>
      </c>
      <c r="H393" t="e">
        <f t="shared" ca="1" si="92"/>
        <v>#N/A</v>
      </c>
      <c r="I393" t="e">
        <f t="shared" ca="1" si="92"/>
        <v>#N/A</v>
      </c>
      <c r="J393" t="e">
        <f t="shared" ca="1" si="92"/>
        <v>#N/A</v>
      </c>
      <c r="K393" t="e">
        <f t="shared" ca="1" si="92"/>
        <v>#N/A</v>
      </c>
      <c r="L393" t="e">
        <f t="shared" ref="L393:R402" ca="1" si="93">VLOOKUP($A393,Funnel_Data,L$1,FALSE)</f>
        <v>#N/A</v>
      </c>
      <c r="M393" t="e">
        <f t="shared" ca="1" si="93"/>
        <v>#N/A</v>
      </c>
      <c r="N393" t="e">
        <f t="shared" ca="1" si="93"/>
        <v>#N/A</v>
      </c>
      <c r="O393" t="e">
        <f t="shared" ca="1" si="93"/>
        <v>#N/A</v>
      </c>
      <c r="P393" t="e">
        <f t="shared" ca="1" si="93"/>
        <v>#N/A</v>
      </c>
      <c r="Q393" t="e">
        <f t="shared" ca="1" si="93"/>
        <v>#N/A</v>
      </c>
      <c r="R393" t="e">
        <f t="shared" ca="1" si="93"/>
        <v>#N/A</v>
      </c>
      <c r="S393" t="e">
        <f t="shared" ca="1" si="90"/>
        <v>#N/A</v>
      </c>
      <c r="T393" t="e">
        <f t="shared" ca="1" si="91"/>
        <v>#N/A</v>
      </c>
      <c r="U393" t="e">
        <f ca="1">IF(AND($C393='Funnel setup'!$K$3&amp;'Funnel setup'!$K$6&amp;'Funnel setup'!$K$7&amp;'Funnel setup'!$K$4,'Funnel Lookup'!I393="*",'Funnel Lookup'!I393="*"),#N/A,IF(AND($C393='Funnel setup'!$K$3&amp;'Funnel setup'!$K$6&amp;'Funnel setup'!$K$7&amp;'Funnel setup'!$K$4,'Funnel Lookup'!I393&gt;29,'Funnel Lookup'!I393&lt;&gt;"-"),'Funnel Lookup'!I393,#N/A))</f>
        <v>#N/A</v>
      </c>
      <c r="V393" t="e">
        <f ca="1">IF(AND($C393='Funnel setup'!$K$3&amp;'Funnel setup'!$K$6&amp;'Funnel setup'!$K$7&amp;'Funnel setup'!$K$4,'Funnel Lookup'!I393="*",'Funnel Lookup'!I393="*"),#N/A,IF(AND($C393='Funnel setup'!$K$3&amp;'Funnel setup'!$K$6&amp;'Funnel setup'!$K$7&amp;'Funnel setup'!$K$4,'Funnel Lookup'!I393&gt;29,'Funnel Lookup'!I393&lt;&gt;"-"),'Funnel Lookup'!Q393,#N/A))</f>
        <v>#N/A</v>
      </c>
    </row>
    <row r="394" spans="1:22" x14ac:dyDescent="0.2">
      <c r="A394">
        <v>392</v>
      </c>
      <c r="B394" t="e">
        <f t="shared" ca="1" si="92"/>
        <v>#N/A</v>
      </c>
      <c r="C394" t="e">
        <f t="shared" ca="1" si="92"/>
        <v>#N/A</v>
      </c>
      <c r="D394" t="e">
        <f t="shared" ca="1" si="92"/>
        <v>#N/A</v>
      </c>
      <c r="E394" t="e">
        <f t="shared" ca="1" si="92"/>
        <v>#N/A</v>
      </c>
      <c r="F394" t="e">
        <f t="shared" ca="1" si="92"/>
        <v>#N/A</v>
      </c>
      <c r="G394" t="e">
        <f t="shared" ca="1" si="92"/>
        <v>#N/A</v>
      </c>
      <c r="H394" t="e">
        <f t="shared" ca="1" si="92"/>
        <v>#N/A</v>
      </c>
      <c r="I394" t="e">
        <f t="shared" ca="1" si="92"/>
        <v>#N/A</v>
      </c>
      <c r="J394" t="e">
        <f t="shared" ca="1" si="92"/>
        <v>#N/A</v>
      </c>
      <c r="K394" t="e">
        <f t="shared" ca="1" si="92"/>
        <v>#N/A</v>
      </c>
      <c r="L394" t="e">
        <f t="shared" ca="1" si="93"/>
        <v>#N/A</v>
      </c>
      <c r="M394" t="e">
        <f t="shared" ca="1" si="93"/>
        <v>#N/A</v>
      </c>
      <c r="N394" t="e">
        <f t="shared" ca="1" si="93"/>
        <v>#N/A</v>
      </c>
      <c r="O394" t="e">
        <f t="shared" ca="1" si="93"/>
        <v>#N/A</v>
      </c>
      <c r="P394" t="e">
        <f t="shared" ca="1" si="93"/>
        <v>#N/A</v>
      </c>
      <c r="Q394" t="e">
        <f t="shared" ca="1" si="93"/>
        <v>#N/A</v>
      </c>
      <c r="R394" t="e">
        <f t="shared" ca="1" si="93"/>
        <v>#N/A</v>
      </c>
      <c r="S394" t="e">
        <f t="shared" ca="1" si="90"/>
        <v>#N/A</v>
      </c>
      <c r="T394" t="e">
        <f t="shared" ca="1" si="91"/>
        <v>#N/A</v>
      </c>
      <c r="U394" t="e">
        <f ca="1">IF(AND($C394='Funnel setup'!$K$3&amp;'Funnel setup'!$K$6&amp;'Funnel setup'!$K$7&amp;'Funnel setup'!$K$4,'Funnel Lookup'!I394="*",'Funnel Lookup'!I394="*"),#N/A,IF(AND($C394='Funnel setup'!$K$3&amp;'Funnel setup'!$K$6&amp;'Funnel setup'!$K$7&amp;'Funnel setup'!$K$4,'Funnel Lookup'!I394&gt;29,'Funnel Lookup'!I394&lt;&gt;"-"),'Funnel Lookup'!I394,#N/A))</f>
        <v>#N/A</v>
      </c>
      <c r="V394" t="e">
        <f ca="1">IF(AND($C394='Funnel setup'!$K$3&amp;'Funnel setup'!$K$6&amp;'Funnel setup'!$K$7&amp;'Funnel setup'!$K$4,'Funnel Lookup'!I394="*",'Funnel Lookup'!I394="*"),#N/A,IF(AND($C394='Funnel setup'!$K$3&amp;'Funnel setup'!$K$6&amp;'Funnel setup'!$K$7&amp;'Funnel setup'!$K$4,'Funnel Lookup'!I394&gt;29,'Funnel Lookup'!I394&lt;&gt;"-"),'Funnel Lookup'!Q394,#N/A))</f>
        <v>#N/A</v>
      </c>
    </row>
    <row r="395" spans="1:22" x14ac:dyDescent="0.2">
      <c r="A395">
        <v>393</v>
      </c>
      <c r="B395" t="e">
        <f t="shared" ca="1" si="92"/>
        <v>#N/A</v>
      </c>
      <c r="C395" t="e">
        <f t="shared" ca="1" si="92"/>
        <v>#N/A</v>
      </c>
      <c r="D395" t="e">
        <f t="shared" ca="1" si="92"/>
        <v>#N/A</v>
      </c>
      <c r="E395" t="e">
        <f t="shared" ca="1" si="92"/>
        <v>#N/A</v>
      </c>
      <c r="F395" t="e">
        <f t="shared" ca="1" si="92"/>
        <v>#N/A</v>
      </c>
      <c r="G395" t="e">
        <f t="shared" ca="1" si="92"/>
        <v>#N/A</v>
      </c>
      <c r="H395" t="e">
        <f t="shared" ca="1" si="92"/>
        <v>#N/A</v>
      </c>
      <c r="I395" t="e">
        <f t="shared" ca="1" si="92"/>
        <v>#N/A</v>
      </c>
      <c r="J395" t="e">
        <f t="shared" ca="1" si="92"/>
        <v>#N/A</v>
      </c>
      <c r="K395" t="e">
        <f t="shared" ca="1" si="92"/>
        <v>#N/A</v>
      </c>
      <c r="L395" t="e">
        <f t="shared" ca="1" si="93"/>
        <v>#N/A</v>
      </c>
      <c r="M395" t="e">
        <f t="shared" ca="1" si="93"/>
        <v>#N/A</v>
      </c>
      <c r="N395" t="e">
        <f t="shared" ca="1" si="93"/>
        <v>#N/A</v>
      </c>
      <c r="O395" t="e">
        <f t="shared" ca="1" si="93"/>
        <v>#N/A</v>
      </c>
      <c r="P395" t="e">
        <f t="shared" ca="1" si="93"/>
        <v>#N/A</v>
      </c>
      <c r="Q395" t="e">
        <f t="shared" ca="1" si="93"/>
        <v>#N/A</v>
      </c>
      <c r="R395" t="e">
        <f t="shared" ca="1" si="93"/>
        <v>#N/A</v>
      </c>
      <c r="S395" t="e">
        <f t="shared" ca="1" si="90"/>
        <v>#N/A</v>
      </c>
      <c r="T395" t="e">
        <f t="shared" ca="1" si="91"/>
        <v>#N/A</v>
      </c>
      <c r="U395" t="e">
        <f ca="1">IF(AND($C395='Funnel setup'!$K$3&amp;'Funnel setup'!$K$6&amp;'Funnel setup'!$K$7&amp;'Funnel setup'!$K$4,'Funnel Lookup'!I395="*",'Funnel Lookup'!I395="*"),#N/A,IF(AND($C395='Funnel setup'!$K$3&amp;'Funnel setup'!$K$6&amp;'Funnel setup'!$K$7&amp;'Funnel setup'!$K$4,'Funnel Lookup'!I395&gt;29,'Funnel Lookup'!I395&lt;&gt;"-"),'Funnel Lookup'!I395,#N/A))</f>
        <v>#N/A</v>
      </c>
      <c r="V395" t="e">
        <f ca="1">IF(AND($C395='Funnel setup'!$K$3&amp;'Funnel setup'!$K$6&amp;'Funnel setup'!$K$7&amp;'Funnel setup'!$K$4,'Funnel Lookup'!I395="*",'Funnel Lookup'!I395="*"),#N/A,IF(AND($C395='Funnel setup'!$K$3&amp;'Funnel setup'!$K$6&amp;'Funnel setup'!$K$7&amp;'Funnel setup'!$K$4,'Funnel Lookup'!I395&gt;29,'Funnel Lookup'!I395&lt;&gt;"-"),'Funnel Lookup'!Q395,#N/A))</f>
        <v>#N/A</v>
      </c>
    </row>
    <row r="396" spans="1:22" x14ac:dyDescent="0.2">
      <c r="A396">
        <v>394</v>
      </c>
      <c r="B396" t="e">
        <f t="shared" ca="1" si="92"/>
        <v>#N/A</v>
      </c>
      <c r="C396" t="e">
        <f t="shared" ca="1" si="92"/>
        <v>#N/A</v>
      </c>
      <c r="D396" t="e">
        <f t="shared" ca="1" si="92"/>
        <v>#N/A</v>
      </c>
      <c r="E396" t="e">
        <f t="shared" ca="1" si="92"/>
        <v>#N/A</v>
      </c>
      <c r="F396" t="e">
        <f t="shared" ca="1" si="92"/>
        <v>#N/A</v>
      </c>
      <c r="G396" t="e">
        <f t="shared" ca="1" si="92"/>
        <v>#N/A</v>
      </c>
      <c r="H396" t="e">
        <f t="shared" ca="1" si="92"/>
        <v>#N/A</v>
      </c>
      <c r="I396" t="e">
        <f t="shared" ca="1" si="92"/>
        <v>#N/A</v>
      </c>
      <c r="J396" t="e">
        <f t="shared" ca="1" si="92"/>
        <v>#N/A</v>
      </c>
      <c r="K396" t="e">
        <f t="shared" ca="1" si="92"/>
        <v>#N/A</v>
      </c>
      <c r="L396" t="e">
        <f t="shared" ca="1" si="93"/>
        <v>#N/A</v>
      </c>
      <c r="M396" t="e">
        <f t="shared" ca="1" si="93"/>
        <v>#N/A</v>
      </c>
      <c r="N396" t="e">
        <f t="shared" ca="1" si="93"/>
        <v>#N/A</v>
      </c>
      <c r="O396" t="e">
        <f t="shared" ca="1" si="93"/>
        <v>#N/A</v>
      </c>
      <c r="P396" t="e">
        <f t="shared" ca="1" si="93"/>
        <v>#N/A</v>
      </c>
      <c r="Q396" t="e">
        <f t="shared" ca="1" si="93"/>
        <v>#N/A</v>
      </c>
      <c r="R396" t="e">
        <f t="shared" ca="1" si="93"/>
        <v>#N/A</v>
      </c>
      <c r="S396" t="e">
        <f t="shared" ca="1" si="90"/>
        <v>#N/A</v>
      </c>
      <c r="T396" t="e">
        <f t="shared" ca="1" si="91"/>
        <v>#N/A</v>
      </c>
      <c r="U396" t="e">
        <f ca="1">IF(AND($C396='Funnel setup'!$K$3&amp;'Funnel setup'!$K$6&amp;'Funnel setup'!$K$7&amp;'Funnel setup'!$K$4,'Funnel Lookup'!I396="*",'Funnel Lookup'!I396="*"),#N/A,IF(AND($C396='Funnel setup'!$K$3&amp;'Funnel setup'!$K$6&amp;'Funnel setup'!$K$7&amp;'Funnel setup'!$K$4,'Funnel Lookup'!I396&gt;29,'Funnel Lookup'!I396&lt;&gt;"-"),'Funnel Lookup'!I396,#N/A))</f>
        <v>#N/A</v>
      </c>
      <c r="V396" t="e">
        <f ca="1">IF(AND($C396='Funnel setup'!$K$3&amp;'Funnel setup'!$K$6&amp;'Funnel setup'!$K$7&amp;'Funnel setup'!$K$4,'Funnel Lookup'!I396="*",'Funnel Lookup'!I396="*"),#N/A,IF(AND($C396='Funnel setup'!$K$3&amp;'Funnel setup'!$K$6&amp;'Funnel setup'!$K$7&amp;'Funnel setup'!$K$4,'Funnel Lookup'!I396&gt;29,'Funnel Lookup'!I396&lt;&gt;"-"),'Funnel Lookup'!Q396,#N/A))</f>
        <v>#N/A</v>
      </c>
    </row>
    <row r="397" spans="1:22" x14ac:dyDescent="0.2">
      <c r="A397">
        <v>395</v>
      </c>
      <c r="B397" t="e">
        <f t="shared" ca="1" si="92"/>
        <v>#N/A</v>
      </c>
      <c r="C397" t="e">
        <f t="shared" ca="1" si="92"/>
        <v>#N/A</v>
      </c>
      <c r="D397" t="e">
        <f t="shared" ca="1" si="92"/>
        <v>#N/A</v>
      </c>
      <c r="E397" t="e">
        <f t="shared" ca="1" si="92"/>
        <v>#N/A</v>
      </c>
      <c r="F397" t="e">
        <f t="shared" ca="1" si="92"/>
        <v>#N/A</v>
      </c>
      <c r="G397" t="e">
        <f t="shared" ca="1" si="92"/>
        <v>#N/A</v>
      </c>
      <c r="H397" t="e">
        <f t="shared" ca="1" si="92"/>
        <v>#N/A</v>
      </c>
      <c r="I397" t="e">
        <f t="shared" ca="1" si="92"/>
        <v>#N/A</v>
      </c>
      <c r="J397" t="e">
        <f t="shared" ca="1" si="92"/>
        <v>#N/A</v>
      </c>
      <c r="K397" t="e">
        <f t="shared" ca="1" si="92"/>
        <v>#N/A</v>
      </c>
      <c r="L397" t="e">
        <f t="shared" ca="1" si="93"/>
        <v>#N/A</v>
      </c>
      <c r="M397" t="e">
        <f t="shared" ca="1" si="93"/>
        <v>#N/A</v>
      </c>
      <c r="N397" t="e">
        <f t="shared" ca="1" si="93"/>
        <v>#N/A</v>
      </c>
      <c r="O397" t="e">
        <f t="shared" ca="1" si="93"/>
        <v>#N/A</v>
      </c>
      <c r="P397" t="e">
        <f t="shared" ca="1" si="93"/>
        <v>#N/A</v>
      </c>
      <c r="Q397" t="e">
        <f t="shared" ca="1" si="93"/>
        <v>#N/A</v>
      </c>
      <c r="R397" t="e">
        <f t="shared" ca="1" si="93"/>
        <v>#N/A</v>
      </c>
      <c r="S397" t="e">
        <f t="shared" ca="1" si="90"/>
        <v>#N/A</v>
      </c>
      <c r="T397" t="e">
        <f t="shared" ca="1" si="91"/>
        <v>#N/A</v>
      </c>
      <c r="U397" t="e">
        <f ca="1">IF(AND($C397='Funnel setup'!$K$3&amp;'Funnel setup'!$K$6&amp;'Funnel setup'!$K$7&amp;'Funnel setup'!$K$4,'Funnel Lookup'!I397="*",'Funnel Lookup'!I397="*"),#N/A,IF(AND($C397='Funnel setup'!$K$3&amp;'Funnel setup'!$K$6&amp;'Funnel setup'!$K$7&amp;'Funnel setup'!$K$4,'Funnel Lookup'!I397&gt;29,'Funnel Lookup'!I397&lt;&gt;"-"),'Funnel Lookup'!I397,#N/A))</f>
        <v>#N/A</v>
      </c>
      <c r="V397" t="e">
        <f ca="1">IF(AND($C397='Funnel setup'!$K$3&amp;'Funnel setup'!$K$6&amp;'Funnel setup'!$K$7&amp;'Funnel setup'!$K$4,'Funnel Lookup'!I397="*",'Funnel Lookup'!I397="*"),#N/A,IF(AND($C397='Funnel setup'!$K$3&amp;'Funnel setup'!$K$6&amp;'Funnel setup'!$K$7&amp;'Funnel setup'!$K$4,'Funnel Lookup'!I397&gt;29,'Funnel Lookup'!I397&lt;&gt;"-"),'Funnel Lookup'!Q397,#N/A))</f>
        <v>#N/A</v>
      </c>
    </row>
    <row r="398" spans="1:22" x14ac:dyDescent="0.2">
      <c r="A398">
        <v>396</v>
      </c>
      <c r="B398" t="e">
        <f t="shared" ca="1" si="92"/>
        <v>#N/A</v>
      </c>
      <c r="C398" t="e">
        <f t="shared" ca="1" si="92"/>
        <v>#N/A</v>
      </c>
      <c r="D398" t="e">
        <f t="shared" ca="1" si="92"/>
        <v>#N/A</v>
      </c>
      <c r="E398" t="e">
        <f t="shared" ca="1" si="92"/>
        <v>#N/A</v>
      </c>
      <c r="F398" t="e">
        <f t="shared" ca="1" si="92"/>
        <v>#N/A</v>
      </c>
      <c r="G398" t="e">
        <f t="shared" ca="1" si="92"/>
        <v>#N/A</v>
      </c>
      <c r="H398" t="e">
        <f t="shared" ca="1" si="92"/>
        <v>#N/A</v>
      </c>
      <c r="I398" t="e">
        <f t="shared" ca="1" si="92"/>
        <v>#N/A</v>
      </c>
      <c r="J398" t="e">
        <f t="shared" ca="1" si="92"/>
        <v>#N/A</v>
      </c>
      <c r="K398" t="e">
        <f t="shared" ca="1" si="92"/>
        <v>#N/A</v>
      </c>
      <c r="L398" t="e">
        <f t="shared" ca="1" si="93"/>
        <v>#N/A</v>
      </c>
      <c r="M398" t="e">
        <f t="shared" ca="1" si="93"/>
        <v>#N/A</v>
      </c>
      <c r="N398" t="e">
        <f t="shared" ca="1" si="93"/>
        <v>#N/A</v>
      </c>
      <c r="O398" t="e">
        <f t="shared" ca="1" si="93"/>
        <v>#N/A</v>
      </c>
      <c r="P398" t="e">
        <f t="shared" ca="1" si="93"/>
        <v>#N/A</v>
      </c>
      <c r="Q398" t="e">
        <f t="shared" ca="1" si="93"/>
        <v>#N/A</v>
      </c>
      <c r="R398" t="e">
        <f t="shared" ca="1" si="93"/>
        <v>#N/A</v>
      </c>
      <c r="S398" t="e">
        <f t="shared" ca="1" si="90"/>
        <v>#N/A</v>
      </c>
      <c r="T398" t="e">
        <f t="shared" ca="1" si="91"/>
        <v>#N/A</v>
      </c>
      <c r="U398" t="e">
        <f ca="1">IF(AND($C398='Funnel setup'!$K$3&amp;'Funnel setup'!$K$6&amp;'Funnel setup'!$K$7&amp;'Funnel setup'!$K$4,'Funnel Lookup'!I398="*",'Funnel Lookup'!I398="*"),#N/A,IF(AND($C398='Funnel setup'!$K$3&amp;'Funnel setup'!$K$6&amp;'Funnel setup'!$K$7&amp;'Funnel setup'!$K$4,'Funnel Lookup'!I398&gt;29,'Funnel Lookup'!I398&lt;&gt;"-"),'Funnel Lookup'!I398,#N/A))</f>
        <v>#N/A</v>
      </c>
      <c r="V398" t="e">
        <f ca="1">IF(AND($C398='Funnel setup'!$K$3&amp;'Funnel setup'!$K$6&amp;'Funnel setup'!$K$7&amp;'Funnel setup'!$K$4,'Funnel Lookup'!I398="*",'Funnel Lookup'!I398="*"),#N/A,IF(AND($C398='Funnel setup'!$K$3&amp;'Funnel setup'!$K$6&amp;'Funnel setup'!$K$7&amp;'Funnel setup'!$K$4,'Funnel Lookup'!I398&gt;29,'Funnel Lookup'!I398&lt;&gt;"-"),'Funnel Lookup'!Q398,#N/A))</f>
        <v>#N/A</v>
      </c>
    </row>
    <row r="399" spans="1:22" x14ac:dyDescent="0.2">
      <c r="A399">
        <v>397</v>
      </c>
      <c r="B399" t="e">
        <f t="shared" ca="1" si="92"/>
        <v>#N/A</v>
      </c>
      <c r="C399" t="e">
        <f t="shared" ca="1" si="92"/>
        <v>#N/A</v>
      </c>
      <c r="D399" t="e">
        <f t="shared" ca="1" si="92"/>
        <v>#N/A</v>
      </c>
      <c r="E399" t="e">
        <f t="shared" ca="1" si="92"/>
        <v>#N/A</v>
      </c>
      <c r="F399" t="e">
        <f t="shared" ca="1" si="92"/>
        <v>#N/A</v>
      </c>
      <c r="G399" t="e">
        <f t="shared" ca="1" si="92"/>
        <v>#N/A</v>
      </c>
      <c r="H399" t="e">
        <f t="shared" ca="1" si="92"/>
        <v>#N/A</v>
      </c>
      <c r="I399" t="e">
        <f t="shared" ca="1" si="92"/>
        <v>#N/A</v>
      </c>
      <c r="J399" t="e">
        <f t="shared" ca="1" si="92"/>
        <v>#N/A</v>
      </c>
      <c r="K399" t="e">
        <f t="shared" ca="1" si="92"/>
        <v>#N/A</v>
      </c>
      <c r="L399" t="e">
        <f t="shared" ca="1" si="93"/>
        <v>#N/A</v>
      </c>
      <c r="M399" t="e">
        <f t="shared" ca="1" si="93"/>
        <v>#N/A</v>
      </c>
      <c r="N399" t="e">
        <f t="shared" ca="1" si="93"/>
        <v>#N/A</v>
      </c>
      <c r="O399" t="e">
        <f t="shared" ca="1" si="93"/>
        <v>#N/A</v>
      </c>
      <c r="P399" t="e">
        <f t="shared" ca="1" si="93"/>
        <v>#N/A</v>
      </c>
      <c r="Q399" t="e">
        <f t="shared" ca="1" si="93"/>
        <v>#N/A</v>
      </c>
      <c r="R399" t="e">
        <f t="shared" ca="1" si="93"/>
        <v>#N/A</v>
      </c>
      <c r="S399" t="e">
        <f t="shared" ca="1" si="90"/>
        <v>#N/A</v>
      </c>
      <c r="T399" t="e">
        <f t="shared" ca="1" si="91"/>
        <v>#N/A</v>
      </c>
      <c r="U399" t="e">
        <f ca="1">IF(AND($C399='Funnel setup'!$K$3&amp;'Funnel setup'!$K$6&amp;'Funnel setup'!$K$7&amp;'Funnel setup'!$K$4,'Funnel Lookup'!I399="*",'Funnel Lookup'!I399="*"),#N/A,IF(AND($C399='Funnel setup'!$K$3&amp;'Funnel setup'!$K$6&amp;'Funnel setup'!$K$7&amp;'Funnel setup'!$K$4,'Funnel Lookup'!I399&gt;29,'Funnel Lookup'!I399&lt;&gt;"-"),'Funnel Lookup'!I399,#N/A))</f>
        <v>#N/A</v>
      </c>
      <c r="V399" t="e">
        <f ca="1">IF(AND($C399='Funnel setup'!$K$3&amp;'Funnel setup'!$K$6&amp;'Funnel setup'!$K$7&amp;'Funnel setup'!$K$4,'Funnel Lookup'!I399="*",'Funnel Lookup'!I399="*"),#N/A,IF(AND($C399='Funnel setup'!$K$3&amp;'Funnel setup'!$K$6&amp;'Funnel setup'!$K$7&amp;'Funnel setup'!$K$4,'Funnel Lookup'!I399&gt;29,'Funnel Lookup'!I399&lt;&gt;"-"),'Funnel Lookup'!Q399,#N/A))</f>
        <v>#N/A</v>
      </c>
    </row>
    <row r="400" spans="1:22" x14ac:dyDescent="0.2">
      <c r="A400">
        <v>398</v>
      </c>
      <c r="B400" t="e">
        <f t="shared" ca="1" si="92"/>
        <v>#N/A</v>
      </c>
      <c r="C400" t="e">
        <f t="shared" ca="1" si="92"/>
        <v>#N/A</v>
      </c>
      <c r="D400" t="e">
        <f t="shared" ca="1" si="92"/>
        <v>#N/A</v>
      </c>
      <c r="E400" t="e">
        <f t="shared" ca="1" si="92"/>
        <v>#N/A</v>
      </c>
      <c r="F400" t="e">
        <f t="shared" ca="1" si="92"/>
        <v>#N/A</v>
      </c>
      <c r="G400" t="e">
        <f t="shared" ca="1" si="92"/>
        <v>#N/A</v>
      </c>
      <c r="H400" t="e">
        <f t="shared" ca="1" si="92"/>
        <v>#N/A</v>
      </c>
      <c r="I400" t="e">
        <f t="shared" ca="1" si="92"/>
        <v>#N/A</v>
      </c>
      <c r="J400" t="e">
        <f t="shared" ca="1" si="92"/>
        <v>#N/A</v>
      </c>
      <c r="K400" t="e">
        <f t="shared" ca="1" si="92"/>
        <v>#N/A</v>
      </c>
      <c r="L400" t="e">
        <f t="shared" ca="1" si="93"/>
        <v>#N/A</v>
      </c>
      <c r="M400" t="e">
        <f t="shared" ca="1" si="93"/>
        <v>#N/A</v>
      </c>
      <c r="N400" t="e">
        <f t="shared" ca="1" si="93"/>
        <v>#N/A</v>
      </c>
      <c r="O400" t="e">
        <f t="shared" ca="1" si="93"/>
        <v>#N/A</v>
      </c>
      <c r="P400" t="e">
        <f t="shared" ca="1" si="93"/>
        <v>#N/A</v>
      </c>
      <c r="Q400" t="e">
        <f t="shared" ca="1" si="93"/>
        <v>#N/A</v>
      </c>
      <c r="R400" t="e">
        <f t="shared" ca="1" si="93"/>
        <v>#N/A</v>
      </c>
      <c r="S400" t="e">
        <f t="shared" ca="1" si="90"/>
        <v>#N/A</v>
      </c>
      <c r="T400" t="e">
        <f t="shared" ca="1" si="91"/>
        <v>#N/A</v>
      </c>
      <c r="U400" t="e">
        <f ca="1">IF(AND($C400='Funnel setup'!$K$3&amp;'Funnel setup'!$K$6&amp;'Funnel setup'!$K$7&amp;'Funnel setup'!$K$4,'Funnel Lookup'!I400="*",'Funnel Lookup'!I400="*"),#N/A,IF(AND($C400='Funnel setup'!$K$3&amp;'Funnel setup'!$K$6&amp;'Funnel setup'!$K$7&amp;'Funnel setup'!$K$4,'Funnel Lookup'!I400&gt;29,'Funnel Lookup'!I400&lt;&gt;"-"),'Funnel Lookup'!I400,#N/A))</f>
        <v>#N/A</v>
      </c>
      <c r="V400" t="e">
        <f ca="1">IF(AND($C400='Funnel setup'!$K$3&amp;'Funnel setup'!$K$6&amp;'Funnel setup'!$K$7&amp;'Funnel setup'!$K$4,'Funnel Lookup'!I400="*",'Funnel Lookup'!I400="*"),#N/A,IF(AND($C400='Funnel setup'!$K$3&amp;'Funnel setup'!$K$6&amp;'Funnel setup'!$K$7&amp;'Funnel setup'!$K$4,'Funnel Lookup'!I400&gt;29,'Funnel Lookup'!I400&lt;&gt;"-"),'Funnel Lookup'!Q400,#N/A))</f>
        <v>#N/A</v>
      </c>
    </row>
    <row r="401" spans="1:22" x14ac:dyDescent="0.2">
      <c r="A401">
        <v>399</v>
      </c>
      <c r="B401" t="e">
        <f t="shared" ca="1" si="92"/>
        <v>#N/A</v>
      </c>
      <c r="C401" t="e">
        <f t="shared" ca="1" si="92"/>
        <v>#N/A</v>
      </c>
      <c r="D401" t="e">
        <f t="shared" ca="1" si="92"/>
        <v>#N/A</v>
      </c>
      <c r="E401" t="e">
        <f t="shared" ca="1" si="92"/>
        <v>#N/A</v>
      </c>
      <c r="F401" t="e">
        <f t="shared" ca="1" si="92"/>
        <v>#N/A</v>
      </c>
      <c r="G401" t="e">
        <f t="shared" ca="1" si="92"/>
        <v>#N/A</v>
      </c>
      <c r="H401" t="e">
        <f t="shared" ca="1" si="92"/>
        <v>#N/A</v>
      </c>
      <c r="I401" t="e">
        <f t="shared" ca="1" si="92"/>
        <v>#N/A</v>
      </c>
      <c r="J401" t="e">
        <f t="shared" ca="1" si="92"/>
        <v>#N/A</v>
      </c>
      <c r="K401" t="e">
        <f t="shared" ca="1" si="92"/>
        <v>#N/A</v>
      </c>
      <c r="L401" t="e">
        <f t="shared" ca="1" si="93"/>
        <v>#N/A</v>
      </c>
      <c r="M401" t="e">
        <f t="shared" ca="1" si="93"/>
        <v>#N/A</v>
      </c>
      <c r="N401" t="e">
        <f t="shared" ca="1" si="93"/>
        <v>#N/A</v>
      </c>
      <c r="O401" t="e">
        <f t="shared" ca="1" si="93"/>
        <v>#N/A</v>
      </c>
      <c r="P401" t="e">
        <f t="shared" ca="1" si="93"/>
        <v>#N/A</v>
      </c>
      <c r="Q401" t="e">
        <f t="shared" ca="1" si="93"/>
        <v>#N/A</v>
      </c>
      <c r="R401" t="e">
        <f t="shared" ca="1" si="93"/>
        <v>#N/A</v>
      </c>
      <c r="S401" t="e">
        <f t="shared" ca="1" si="90"/>
        <v>#N/A</v>
      </c>
      <c r="T401" t="e">
        <f t="shared" ca="1" si="91"/>
        <v>#N/A</v>
      </c>
      <c r="U401" t="e">
        <f ca="1">IF(AND($C401='Funnel setup'!$K$3&amp;'Funnel setup'!$K$6&amp;'Funnel setup'!$K$7&amp;'Funnel setup'!$K$4,'Funnel Lookup'!I401="*",'Funnel Lookup'!I401="*"),#N/A,IF(AND($C401='Funnel setup'!$K$3&amp;'Funnel setup'!$K$6&amp;'Funnel setup'!$K$7&amp;'Funnel setup'!$K$4,'Funnel Lookup'!I401&gt;29,'Funnel Lookup'!I401&lt;&gt;"-"),'Funnel Lookup'!I401,#N/A))</f>
        <v>#N/A</v>
      </c>
      <c r="V401" t="e">
        <f ca="1">IF(AND($C401='Funnel setup'!$K$3&amp;'Funnel setup'!$K$6&amp;'Funnel setup'!$K$7&amp;'Funnel setup'!$K$4,'Funnel Lookup'!I401="*",'Funnel Lookup'!I401="*"),#N/A,IF(AND($C401='Funnel setup'!$K$3&amp;'Funnel setup'!$K$6&amp;'Funnel setup'!$K$7&amp;'Funnel setup'!$K$4,'Funnel Lookup'!I401&gt;29,'Funnel Lookup'!I401&lt;&gt;"-"),'Funnel Lookup'!Q401,#N/A))</f>
        <v>#N/A</v>
      </c>
    </row>
    <row r="402" spans="1:22" x14ac:dyDescent="0.2">
      <c r="A402">
        <v>400</v>
      </c>
      <c r="B402" t="e">
        <f t="shared" ca="1" si="92"/>
        <v>#N/A</v>
      </c>
      <c r="C402" t="e">
        <f t="shared" ca="1" si="92"/>
        <v>#N/A</v>
      </c>
      <c r="D402" t="e">
        <f t="shared" ca="1" si="92"/>
        <v>#N/A</v>
      </c>
      <c r="E402" t="e">
        <f t="shared" ca="1" si="92"/>
        <v>#N/A</v>
      </c>
      <c r="F402" t="e">
        <f t="shared" ca="1" si="92"/>
        <v>#N/A</v>
      </c>
      <c r="G402" t="e">
        <f t="shared" ca="1" si="92"/>
        <v>#N/A</v>
      </c>
      <c r="H402" t="e">
        <f t="shared" ca="1" si="92"/>
        <v>#N/A</v>
      </c>
      <c r="I402" t="e">
        <f t="shared" ca="1" si="92"/>
        <v>#N/A</v>
      </c>
      <c r="J402" t="e">
        <f t="shared" ca="1" si="92"/>
        <v>#N/A</v>
      </c>
      <c r="K402" t="e">
        <f t="shared" ca="1" si="92"/>
        <v>#N/A</v>
      </c>
      <c r="L402" t="e">
        <f t="shared" ca="1" si="93"/>
        <v>#N/A</v>
      </c>
      <c r="M402" t="e">
        <f t="shared" ca="1" si="93"/>
        <v>#N/A</v>
      </c>
      <c r="N402" t="e">
        <f t="shared" ca="1" si="93"/>
        <v>#N/A</v>
      </c>
      <c r="O402" t="e">
        <f t="shared" ca="1" si="93"/>
        <v>#N/A</v>
      </c>
      <c r="P402" t="e">
        <f t="shared" ca="1" si="93"/>
        <v>#N/A</v>
      </c>
      <c r="Q402" t="e">
        <f t="shared" ca="1" si="93"/>
        <v>#N/A</v>
      </c>
      <c r="R402" t="e">
        <f t="shared" ca="1" si="93"/>
        <v>#N/A</v>
      </c>
      <c r="S402" t="e">
        <f t="shared" ca="1" si="90"/>
        <v>#N/A</v>
      </c>
      <c r="T402" t="e">
        <f t="shared" ca="1" si="91"/>
        <v>#N/A</v>
      </c>
      <c r="U402" t="e">
        <f ca="1">IF(AND($C402='Funnel setup'!$K$3&amp;'Funnel setup'!$K$6&amp;'Funnel setup'!$K$7&amp;'Funnel setup'!$K$4,'Funnel Lookup'!I402="*",'Funnel Lookup'!I402="*"),#N/A,IF(AND($C402='Funnel setup'!$K$3&amp;'Funnel setup'!$K$6&amp;'Funnel setup'!$K$7&amp;'Funnel setup'!$K$4,'Funnel Lookup'!I402&gt;29,'Funnel Lookup'!I402&lt;&gt;"-"),'Funnel Lookup'!I402,#N/A))</f>
        <v>#N/A</v>
      </c>
      <c r="V402" t="e">
        <f ca="1">IF(AND($C402='Funnel setup'!$K$3&amp;'Funnel setup'!$K$6&amp;'Funnel setup'!$K$7&amp;'Funnel setup'!$K$4,'Funnel Lookup'!I402="*",'Funnel Lookup'!I402="*"),#N/A,IF(AND($C402='Funnel setup'!$K$3&amp;'Funnel setup'!$K$6&amp;'Funnel setup'!$K$7&amp;'Funnel setup'!$K$4,'Funnel Lookup'!I402&gt;29,'Funnel Lookup'!I402&lt;&gt;"-"),'Funnel Lookup'!Q402,#N/A))</f>
        <v>#N/A</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
    <tabColor theme="9"/>
    <pageSetUpPr fitToPage="1"/>
  </sheetPr>
  <dimension ref="B1:XFD68"/>
  <sheetViews>
    <sheetView showGridLines="0" tabSelected="1" zoomScale="90" zoomScaleNormal="90" workbookViewId="0">
      <pane ySplit="7" topLeftCell="A8" activePane="bottomLeft" state="frozen"/>
      <selection activeCell="C13" sqref="C13"/>
      <selection pane="bottomLeft" activeCell="B9" sqref="B9"/>
    </sheetView>
  </sheetViews>
  <sheetFormatPr defaultColWidth="9.140625" defaultRowHeight="12.75" x14ac:dyDescent="0.2"/>
  <cols>
    <col min="1" max="1" width="2.5703125" style="41" customWidth="1"/>
    <col min="2" max="2" width="138" style="280" customWidth="1"/>
    <col min="3" max="74" width="9.140625" style="283" customWidth="1"/>
    <col min="75" max="78" width="9.140625" style="41" customWidth="1"/>
    <col min="79" max="16384" width="9.140625" style="41"/>
  </cols>
  <sheetData>
    <row r="1" spans="2:74" s="280" customFormat="1" x14ac:dyDescent="0.2">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row>
    <row r="2" spans="2:74" s="280" customFormat="1" x14ac:dyDescent="0.2">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row>
    <row r="3" spans="2:74" s="280" customFormat="1" x14ac:dyDescent="0.2">
      <c r="C3" s="283"/>
      <c r="D3" s="283"/>
      <c r="E3" s="283"/>
      <c r="F3" s="283"/>
      <c r="G3" s="283"/>
      <c r="H3" s="283"/>
      <c r="I3" s="283"/>
      <c r="J3" s="283"/>
      <c r="K3" s="283"/>
      <c r="L3" s="283"/>
      <c r="M3" s="283"/>
      <c r="N3" s="283"/>
      <c r="O3" s="283"/>
      <c r="P3" s="283"/>
      <c r="Q3" s="283"/>
      <c r="R3" s="283"/>
      <c r="S3" s="283"/>
      <c r="T3" s="283"/>
      <c r="U3" s="283"/>
      <c r="V3" s="283"/>
      <c r="W3" s="283"/>
      <c r="X3" s="283"/>
      <c r="Y3" s="283"/>
      <c r="Z3" s="283"/>
      <c r="AA3" s="283"/>
      <c r="AB3" s="283"/>
      <c r="AC3" s="283"/>
      <c r="AD3" s="283"/>
      <c r="AE3" s="283"/>
      <c r="AF3" s="283"/>
      <c r="AG3" s="283"/>
      <c r="AH3" s="283"/>
      <c r="AI3" s="283"/>
      <c r="AJ3" s="283"/>
      <c r="AK3" s="283"/>
      <c r="AL3" s="283"/>
      <c r="AM3" s="283"/>
      <c r="AN3" s="283"/>
      <c r="AO3" s="283"/>
      <c r="AP3" s="283"/>
      <c r="AQ3" s="283"/>
      <c r="AR3" s="283"/>
      <c r="AS3" s="283"/>
      <c r="AT3" s="283"/>
      <c r="AU3" s="283"/>
      <c r="AV3" s="283"/>
      <c r="AW3" s="283"/>
      <c r="AX3" s="283"/>
      <c r="AY3" s="283"/>
      <c r="AZ3" s="283"/>
      <c r="BA3" s="283"/>
      <c r="BB3" s="283"/>
      <c r="BC3" s="283"/>
      <c r="BD3" s="283"/>
      <c r="BE3" s="283"/>
      <c r="BF3" s="283"/>
      <c r="BG3" s="283"/>
      <c r="BH3" s="283"/>
      <c r="BI3" s="283"/>
      <c r="BJ3" s="283"/>
      <c r="BK3" s="283"/>
      <c r="BL3" s="283"/>
      <c r="BM3" s="283"/>
      <c r="BN3" s="283"/>
      <c r="BO3" s="283"/>
      <c r="BP3" s="283"/>
      <c r="BQ3" s="283"/>
      <c r="BR3" s="283"/>
      <c r="BS3" s="283"/>
      <c r="BT3" s="283"/>
      <c r="BU3" s="283"/>
      <c r="BV3" s="283"/>
    </row>
    <row r="4" spans="2:74" s="280" customFormat="1" x14ac:dyDescent="0.2">
      <c r="C4" s="283"/>
      <c r="D4" s="283"/>
      <c r="E4" s="283"/>
      <c r="F4" s="283"/>
      <c r="G4" s="283"/>
      <c r="H4" s="283"/>
      <c r="I4" s="283"/>
      <c r="J4" s="283"/>
      <c r="K4" s="283"/>
      <c r="L4" s="283"/>
      <c r="M4" s="283"/>
      <c r="N4" s="283"/>
      <c r="O4" s="283"/>
      <c r="P4" s="283"/>
      <c r="Q4" s="283"/>
      <c r="R4" s="283"/>
      <c r="S4" s="283"/>
      <c r="T4" s="283"/>
      <c r="U4" s="283"/>
      <c r="V4" s="283"/>
      <c r="W4" s="283"/>
      <c r="X4" s="283"/>
      <c r="Y4" s="283"/>
      <c r="Z4" s="283"/>
      <c r="AA4" s="283"/>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c r="BA4" s="283"/>
      <c r="BB4" s="283"/>
      <c r="BC4" s="283"/>
      <c r="BD4" s="283"/>
      <c r="BE4" s="283"/>
      <c r="BF4" s="283"/>
      <c r="BG4" s="283"/>
      <c r="BH4" s="283"/>
      <c r="BI4" s="283"/>
      <c r="BJ4" s="283"/>
      <c r="BK4" s="283"/>
      <c r="BL4" s="283"/>
      <c r="BM4" s="283"/>
      <c r="BN4" s="283"/>
      <c r="BO4" s="283"/>
      <c r="BP4" s="283"/>
      <c r="BQ4" s="283"/>
      <c r="BR4" s="283"/>
      <c r="BS4" s="283"/>
      <c r="BT4" s="283"/>
      <c r="BU4" s="283"/>
      <c r="BV4" s="283"/>
    </row>
    <row r="5" spans="2:74" s="280" customFormat="1" x14ac:dyDescent="0.2">
      <c r="C5" s="283"/>
      <c r="D5" s="283"/>
      <c r="E5" s="283"/>
      <c r="F5" s="283"/>
      <c r="G5" s="283"/>
      <c r="H5" s="28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c r="BA5" s="283"/>
      <c r="BB5" s="283"/>
      <c r="BC5" s="283"/>
      <c r="BD5" s="283"/>
      <c r="BE5" s="283"/>
      <c r="BF5" s="283"/>
      <c r="BG5" s="283"/>
      <c r="BH5" s="283"/>
      <c r="BI5" s="283"/>
      <c r="BJ5" s="283"/>
      <c r="BK5" s="283"/>
      <c r="BL5" s="283"/>
      <c r="BM5" s="283"/>
      <c r="BN5" s="283"/>
      <c r="BO5" s="283"/>
      <c r="BP5" s="283"/>
      <c r="BQ5" s="283"/>
      <c r="BR5" s="283"/>
      <c r="BS5" s="283"/>
      <c r="BT5" s="283"/>
      <c r="BU5" s="283"/>
      <c r="BV5" s="283"/>
    </row>
    <row r="6" spans="2:74" s="280" customFormat="1" x14ac:dyDescent="0.2">
      <c r="C6" s="283"/>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c r="BI6" s="283"/>
      <c r="BJ6" s="283"/>
      <c r="BK6" s="283"/>
      <c r="BL6" s="283"/>
      <c r="BM6" s="283"/>
      <c r="BN6" s="283"/>
      <c r="BO6" s="283"/>
      <c r="BP6" s="283"/>
      <c r="BQ6" s="283"/>
      <c r="BR6" s="283"/>
      <c r="BS6" s="283"/>
      <c r="BT6" s="283"/>
      <c r="BU6" s="283"/>
      <c r="BV6" s="283"/>
    </row>
    <row r="7" spans="2:74" s="280" customFormat="1" x14ac:dyDescent="0.2">
      <c r="C7" s="283"/>
      <c r="D7" s="283"/>
      <c r="E7" s="283"/>
      <c r="F7" s="283"/>
      <c r="G7" s="283"/>
      <c r="H7" s="283"/>
      <c r="I7" s="283"/>
      <c r="J7" s="283"/>
      <c r="K7" s="283"/>
      <c r="L7" s="283"/>
      <c r="M7" s="283"/>
      <c r="N7" s="283"/>
      <c r="O7" s="283"/>
      <c r="P7" s="283"/>
      <c r="Q7" s="283"/>
      <c r="R7" s="283"/>
      <c r="S7" s="283"/>
      <c r="T7" s="283"/>
      <c r="U7" s="283"/>
      <c r="V7" s="283"/>
      <c r="W7" s="283"/>
      <c r="X7" s="283"/>
      <c r="Y7" s="283"/>
      <c r="Z7" s="283"/>
      <c r="AA7" s="283"/>
      <c r="AB7" s="283"/>
      <c r="AC7" s="283"/>
      <c r="AD7" s="283"/>
      <c r="AE7" s="283"/>
      <c r="AF7" s="283"/>
      <c r="AG7" s="283"/>
      <c r="AH7" s="283"/>
      <c r="AI7" s="283"/>
      <c r="AJ7" s="283"/>
      <c r="AK7" s="283"/>
      <c r="AL7" s="283"/>
      <c r="AM7" s="283"/>
      <c r="AN7" s="283"/>
      <c r="AO7" s="283"/>
      <c r="AP7" s="283"/>
      <c r="AQ7" s="283"/>
      <c r="AR7" s="283"/>
      <c r="AS7" s="283"/>
      <c r="AT7" s="283"/>
      <c r="AU7" s="283"/>
      <c r="AV7" s="283"/>
      <c r="AW7" s="283"/>
      <c r="AX7" s="283"/>
      <c r="AY7" s="283"/>
      <c r="AZ7" s="283"/>
      <c r="BA7" s="283"/>
      <c r="BB7" s="283"/>
      <c r="BC7" s="283"/>
      <c r="BD7" s="283"/>
      <c r="BE7" s="283"/>
      <c r="BF7" s="283"/>
      <c r="BG7" s="283"/>
      <c r="BH7" s="283"/>
      <c r="BI7" s="283"/>
      <c r="BJ7" s="283"/>
      <c r="BK7" s="283"/>
      <c r="BL7" s="283"/>
      <c r="BM7" s="283"/>
      <c r="BN7" s="283"/>
      <c r="BO7" s="283"/>
      <c r="BP7" s="283"/>
      <c r="BQ7" s="283"/>
      <c r="BR7" s="283"/>
      <c r="BS7" s="283"/>
      <c r="BT7" s="283"/>
      <c r="BU7" s="283"/>
      <c r="BV7" s="283"/>
    </row>
    <row r="8" spans="2:74" s="360" customFormat="1" ht="33.75" customHeight="1" x14ac:dyDescent="0.2">
      <c r="B8" s="358" t="s">
        <v>607</v>
      </c>
      <c r="C8" s="359"/>
      <c r="D8" s="359"/>
      <c r="E8" s="359"/>
      <c r="F8" s="359"/>
      <c r="G8" s="359"/>
      <c r="H8" s="359"/>
      <c r="I8" s="359"/>
      <c r="J8" s="359"/>
      <c r="K8" s="359"/>
      <c r="L8" s="359"/>
      <c r="M8" s="359"/>
      <c r="N8" s="359"/>
      <c r="O8" s="359"/>
      <c r="P8" s="359"/>
      <c r="Q8" s="359"/>
      <c r="R8" s="359"/>
      <c r="S8" s="359"/>
      <c r="T8" s="359"/>
      <c r="U8" s="359"/>
      <c r="V8" s="359"/>
      <c r="W8" s="359"/>
      <c r="X8" s="359"/>
      <c r="Y8" s="359"/>
      <c r="Z8" s="359"/>
      <c r="AA8" s="359"/>
      <c r="AB8" s="359"/>
      <c r="AC8" s="359"/>
      <c r="AD8" s="359"/>
      <c r="AE8" s="359"/>
      <c r="AF8" s="359"/>
      <c r="AG8" s="359"/>
      <c r="AH8" s="359"/>
      <c r="AI8" s="359"/>
      <c r="AJ8" s="359"/>
      <c r="AK8" s="359"/>
      <c r="AL8" s="359"/>
      <c r="AM8" s="359"/>
      <c r="AN8" s="359"/>
      <c r="AO8" s="359"/>
      <c r="AP8" s="359"/>
      <c r="AQ8" s="359"/>
      <c r="AR8" s="359"/>
      <c r="AS8" s="359"/>
      <c r="AT8" s="359"/>
      <c r="AU8" s="359"/>
      <c r="AV8" s="359"/>
      <c r="AW8" s="359"/>
      <c r="AX8" s="359"/>
      <c r="AY8" s="359"/>
      <c r="AZ8" s="359"/>
      <c r="BA8" s="359"/>
      <c r="BB8" s="359"/>
      <c r="BC8" s="359"/>
      <c r="BD8" s="359"/>
      <c r="BE8" s="359"/>
      <c r="BF8" s="359"/>
      <c r="BG8" s="359"/>
      <c r="BH8" s="359"/>
      <c r="BI8" s="359"/>
      <c r="BJ8" s="359"/>
      <c r="BK8" s="359"/>
      <c r="BL8" s="359"/>
      <c r="BM8" s="359"/>
      <c r="BN8" s="359"/>
      <c r="BO8" s="359"/>
      <c r="BP8" s="359"/>
      <c r="BQ8" s="359"/>
      <c r="BR8" s="359"/>
      <c r="BS8" s="359"/>
      <c r="BT8" s="359"/>
      <c r="BU8" s="359"/>
      <c r="BV8" s="359"/>
    </row>
    <row r="9" spans="2:74" ht="27.75" customHeight="1" x14ac:dyDescent="0.2">
      <c r="B9" s="361" t="str">
        <f>TEXT(Reference!B2,"mmmm yyyy") &amp; " to " &amp; TEXT(Reference!B3,"mmmm yyyy") &amp; IF(Reference!B5=TRUE, ", provisional", ", finalised") &amp; " data"</f>
        <v>January 1900 to January 1900, finalised data</v>
      </c>
      <c r="C9" s="359"/>
      <c r="D9" s="359"/>
      <c r="E9" s="359"/>
      <c r="F9" s="359"/>
      <c r="G9" s="359"/>
      <c r="H9" s="359"/>
      <c r="I9" s="359"/>
      <c r="J9" s="359"/>
      <c r="K9" s="359"/>
      <c r="L9" s="359"/>
      <c r="M9" s="359"/>
      <c r="N9" s="359"/>
      <c r="O9" s="359"/>
      <c r="P9" s="359"/>
      <c r="Q9" s="359"/>
      <c r="R9" s="359"/>
      <c r="S9" s="359"/>
      <c r="T9" s="359"/>
      <c r="U9" s="359"/>
      <c r="V9" s="359"/>
      <c r="W9" s="359"/>
      <c r="X9" s="359"/>
      <c r="Y9" s="359"/>
      <c r="Z9" s="359"/>
      <c r="AA9" s="359"/>
      <c r="AB9" s="359"/>
      <c r="AC9" s="359"/>
      <c r="AD9" s="359"/>
      <c r="AE9" s="359"/>
      <c r="AF9" s="359"/>
      <c r="AG9" s="359"/>
      <c r="AH9" s="359"/>
      <c r="AI9" s="359"/>
      <c r="AJ9" s="359"/>
      <c r="AK9" s="359"/>
      <c r="AL9" s="359"/>
      <c r="AM9" s="359"/>
      <c r="AN9" s="359"/>
      <c r="AO9" s="359"/>
      <c r="AP9" s="359"/>
      <c r="AQ9" s="359"/>
      <c r="AR9" s="359"/>
      <c r="AS9" s="359"/>
      <c r="AT9" s="359"/>
      <c r="AU9" s="359"/>
      <c r="AV9" s="359"/>
      <c r="AW9" s="359"/>
      <c r="AX9" s="359"/>
      <c r="AY9" s="359"/>
      <c r="AZ9" s="359"/>
      <c r="BA9" s="359"/>
      <c r="BB9" s="359"/>
      <c r="BC9" s="359"/>
      <c r="BD9" s="359"/>
      <c r="BE9" s="359"/>
      <c r="BF9" s="359"/>
      <c r="BG9" s="359"/>
      <c r="BH9" s="359"/>
      <c r="BI9" s="359"/>
      <c r="BJ9" s="359"/>
      <c r="BK9" s="359"/>
      <c r="BL9" s="359"/>
      <c r="BM9" s="359"/>
      <c r="BN9" s="359"/>
      <c r="BO9" s="359"/>
      <c r="BP9" s="359"/>
      <c r="BQ9" s="359"/>
      <c r="BR9" s="359"/>
      <c r="BS9" s="359"/>
      <c r="BT9" s="359"/>
      <c r="BU9" s="359"/>
      <c r="BV9" s="359"/>
    </row>
    <row r="10" spans="2:74" s="360" customFormat="1" ht="14.25" customHeight="1" x14ac:dyDescent="0.2">
      <c r="B10" s="362" t="str">
        <f>TEXT("Published " &amp; Reference!B4,"###")</f>
        <v xml:space="preserve">Published </v>
      </c>
      <c r="C10" s="363"/>
      <c r="D10" s="363"/>
      <c r="E10" s="359"/>
      <c r="F10" s="359"/>
      <c r="G10" s="359"/>
      <c r="H10" s="359"/>
      <c r="I10" s="359"/>
      <c r="J10" s="359"/>
      <c r="K10" s="359"/>
      <c r="L10" s="359"/>
      <c r="M10" s="359"/>
      <c r="N10" s="359"/>
      <c r="O10" s="359"/>
      <c r="P10" s="359"/>
      <c r="Q10" s="359"/>
      <c r="R10" s="359"/>
      <c r="S10" s="359"/>
      <c r="T10" s="359"/>
      <c r="U10" s="359"/>
      <c r="V10" s="359"/>
      <c r="W10" s="359"/>
      <c r="X10" s="359"/>
      <c r="Y10" s="359"/>
      <c r="Z10" s="359"/>
      <c r="AA10" s="359"/>
      <c r="AB10" s="359"/>
      <c r="AC10" s="359"/>
      <c r="AD10" s="359"/>
      <c r="AE10" s="359"/>
      <c r="AF10" s="359"/>
      <c r="AG10" s="359"/>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59"/>
      <c r="BD10" s="359"/>
      <c r="BE10" s="359"/>
      <c r="BF10" s="359"/>
      <c r="BG10" s="359"/>
      <c r="BH10" s="359"/>
      <c r="BI10" s="359"/>
      <c r="BJ10" s="359"/>
      <c r="BK10" s="359"/>
      <c r="BL10" s="359"/>
      <c r="BM10" s="359"/>
      <c r="BN10" s="359"/>
      <c r="BO10" s="359"/>
      <c r="BP10" s="359"/>
      <c r="BQ10" s="359"/>
      <c r="BR10" s="359"/>
      <c r="BS10" s="359"/>
      <c r="BT10" s="359"/>
      <c r="BU10" s="359"/>
      <c r="BV10" s="359"/>
    </row>
    <row r="11" spans="2:74" s="360" customFormat="1" ht="14.25" customHeight="1" x14ac:dyDescent="0.2">
      <c r="B11" s="364">
        <f>Reference!B8</f>
        <v>0</v>
      </c>
      <c r="C11" s="363"/>
      <c r="D11" s="363"/>
      <c r="E11" s="359"/>
      <c r="F11" s="359"/>
      <c r="G11" s="359"/>
      <c r="H11" s="359"/>
      <c r="I11" s="359"/>
      <c r="J11" s="359"/>
      <c r="K11" s="359"/>
      <c r="L11" s="359"/>
      <c r="M11" s="359"/>
      <c r="N11" s="359"/>
      <c r="O11" s="359"/>
      <c r="P11" s="359"/>
      <c r="Q11" s="359"/>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59"/>
      <c r="BD11" s="359"/>
      <c r="BE11" s="359"/>
      <c r="BF11" s="359"/>
      <c r="BG11" s="359"/>
      <c r="BH11" s="359"/>
      <c r="BI11" s="359"/>
      <c r="BJ11" s="359"/>
      <c r="BK11" s="359"/>
      <c r="BL11" s="359"/>
      <c r="BM11" s="359"/>
      <c r="BN11" s="359"/>
      <c r="BO11" s="359"/>
      <c r="BP11" s="359"/>
      <c r="BQ11" s="359"/>
      <c r="BR11" s="359"/>
      <c r="BS11" s="359"/>
      <c r="BT11" s="359"/>
      <c r="BU11" s="359"/>
      <c r="BV11" s="359"/>
    </row>
    <row r="12" spans="2:74" s="360" customFormat="1" ht="14.25" customHeight="1" x14ac:dyDescent="0.2">
      <c r="B12" s="362"/>
      <c r="C12" s="363"/>
      <c r="D12" s="363"/>
      <c r="E12" s="359"/>
      <c r="F12" s="359"/>
      <c r="G12" s="359"/>
      <c r="H12" s="359"/>
      <c r="I12" s="359"/>
      <c r="J12" s="359"/>
      <c r="K12" s="359"/>
      <c r="L12" s="359"/>
      <c r="M12" s="359"/>
      <c r="N12" s="359"/>
      <c r="O12" s="359"/>
      <c r="P12" s="359"/>
      <c r="Q12" s="359"/>
      <c r="R12" s="359"/>
      <c r="S12" s="359"/>
      <c r="T12" s="359"/>
      <c r="U12" s="359"/>
      <c r="V12" s="359"/>
      <c r="W12" s="359"/>
      <c r="X12" s="359"/>
      <c r="Y12" s="359"/>
      <c r="Z12" s="359"/>
      <c r="AA12" s="359"/>
      <c r="AB12" s="359"/>
      <c r="AC12" s="359"/>
      <c r="AD12" s="359"/>
      <c r="AE12" s="359"/>
      <c r="AF12" s="359"/>
      <c r="AG12" s="359"/>
      <c r="AH12" s="359"/>
      <c r="AI12" s="359"/>
      <c r="AJ12" s="359"/>
      <c r="AK12" s="359"/>
      <c r="AL12" s="359"/>
      <c r="AM12" s="359"/>
      <c r="AN12" s="359"/>
      <c r="AO12" s="359"/>
      <c r="AP12" s="359"/>
      <c r="AQ12" s="359"/>
      <c r="AR12" s="359"/>
      <c r="AS12" s="359"/>
      <c r="AT12" s="359"/>
      <c r="AU12" s="359"/>
      <c r="AV12" s="359"/>
      <c r="AW12" s="359"/>
      <c r="AX12" s="359"/>
      <c r="AY12" s="359"/>
      <c r="AZ12" s="359"/>
      <c r="BA12" s="359"/>
      <c r="BB12" s="359"/>
      <c r="BC12" s="359"/>
      <c r="BD12" s="359"/>
      <c r="BE12" s="359"/>
      <c r="BF12" s="359"/>
      <c r="BG12" s="359"/>
      <c r="BH12" s="359"/>
      <c r="BI12" s="359"/>
      <c r="BJ12" s="359"/>
      <c r="BK12" s="359"/>
      <c r="BL12" s="359"/>
      <c r="BM12" s="359"/>
      <c r="BN12" s="359"/>
      <c r="BO12" s="359"/>
      <c r="BP12" s="359"/>
      <c r="BQ12" s="359"/>
      <c r="BR12" s="359"/>
      <c r="BS12" s="359"/>
      <c r="BT12" s="359"/>
      <c r="BU12" s="359"/>
      <c r="BV12" s="359"/>
    </row>
    <row r="13" spans="2:74" s="360" customFormat="1" ht="15" customHeight="1" x14ac:dyDescent="0.25">
      <c r="B13" s="365" t="s">
        <v>608</v>
      </c>
      <c r="C13" s="363"/>
      <c r="D13" s="363"/>
      <c r="E13" s="359"/>
      <c r="F13" s="359"/>
      <c r="G13" s="359"/>
      <c r="H13" s="359"/>
      <c r="I13" s="359"/>
      <c r="J13" s="359"/>
      <c r="K13" s="359"/>
      <c r="L13" s="359"/>
      <c r="M13" s="359"/>
      <c r="N13" s="359"/>
      <c r="O13" s="359"/>
      <c r="P13" s="359"/>
      <c r="Q13" s="359"/>
      <c r="R13" s="359"/>
      <c r="S13" s="359"/>
      <c r="T13" s="359"/>
      <c r="U13" s="359"/>
      <c r="V13" s="359"/>
      <c r="W13" s="359"/>
      <c r="X13" s="359"/>
      <c r="Y13" s="359"/>
      <c r="Z13" s="359"/>
      <c r="AA13" s="359"/>
      <c r="AB13" s="359"/>
      <c r="AC13" s="359"/>
      <c r="AD13" s="359"/>
      <c r="AE13" s="359"/>
      <c r="AF13" s="359"/>
      <c r="AG13" s="359"/>
      <c r="AH13" s="359"/>
      <c r="AI13" s="359"/>
      <c r="AJ13" s="359"/>
      <c r="AK13" s="359"/>
      <c r="AL13" s="359"/>
      <c r="AM13" s="359"/>
      <c r="AN13" s="359"/>
      <c r="AO13" s="359"/>
      <c r="AP13" s="359"/>
      <c r="AQ13" s="359"/>
      <c r="AR13" s="359"/>
      <c r="AS13" s="359"/>
      <c r="AT13" s="359"/>
      <c r="AU13" s="359"/>
      <c r="AV13" s="359"/>
      <c r="AW13" s="359"/>
      <c r="AX13" s="359"/>
      <c r="AY13" s="359"/>
      <c r="AZ13" s="359"/>
      <c r="BA13" s="359"/>
      <c r="BB13" s="359"/>
      <c r="BC13" s="359"/>
      <c r="BD13" s="359"/>
      <c r="BE13" s="359"/>
      <c r="BF13" s="359"/>
      <c r="BG13" s="359"/>
      <c r="BH13" s="359"/>
      <c r="BI13" s="359"/>
      <c r="BJ13" s="359"/>
      <c r="BK13" s="359"/>
      <c r="BL13" s="359"/>
      <c r="BM13" s="359"/>
      <c r="BN13" s="359"/>
      <c r="BO13" s="359"/>
      <c r="BP13" s="359"/>
      <c r="BQ13" s="359"/>
      <c r="BR13" s="359"/>
      <c r="BS13" s="359"/>
      <c r="BT13" s="359"/>
      <c r="BU13" s="359"/>
      <c r="BV13" s="359"/>
    </row>
    <row r="14" spans="2:74" s="360" customFormat="1" ht="81.400000000000006" customHeight="1" x14ac:dyDescent="0.2">
      <c r="B14" s="366" t="s">
        <v>609</v>
      </c>
      <c r="C14" s="363"/>
      <c r="D14" s="363"/>
      <c r="E14" s="359"/>
      <c r="F14" s="359"/>
      <c r="G14" s="359"/>
      <c r="H14" s="359"/>
      <c r="I14" s="359"/>
      <c r="J14" s="359"/>
      <c r="K14" s="359"/>
      <c r="L14" s="359"/>
      <c r="M14" s="359"/>
      <c r="N14" s="359"/>
      <c r="O14" s="359"/>
      <c r="P14" s="359"/>
      <c r="Q14" s="359"/>
      <c r="R14" s="359"/>
      <c r="S14" s="359"/>
      <c r="T14" s="359"/>
      <c r="U14" s="359"/>
      <c r="V14" s="359"/>
      <c r="W14" s="359"/>
      <c r="X14" s="359"/>
      <c r="Y14" s="359"/>
      <c r="Z14" s="359"/>
      <c r="AA14" s="359"/>
      <c r="AB14" s="359"/>
      <c r="AC14" s="359"/>
      <c r="AD14" s="359"/>
      <c r="AE14" s="359"/>
      <c r="AF14" s="359"/>
      <c r="AG14" s="359"/>
      <c r="AH14" s="359"/>
      <c r="AI14" s="359"/>
      <c r="AJ14" s="359"/>
      <c r="AK14" s="359"/>
      <c r="AL14" s="359"/>
      <c r="AM14" s="359"/>
      <c r="AN14" s="359"/>
      <c r="AO14" s="359"/>
      <c r="AP14" s="359"/>
      <c r="AQ14" s="359"/>
      <c r="AR14" s="359"/>
      <c r="AS14" s="359"/>
      <c r="AT14" s="359"/>
      <c r="AU14" s="359"/>
      <c r="AV14" s="359"/>
      <c r="AW14" s="359"/>
      <c r="AX14" s="359"/>
      <c r="AY14" s="359"/>
      <c r="AZ14" s="359"/>
      <c r="BA14" s="359"/>
      <c r="BB14" s="359"/>
      <c r="BC14" s="359"/>
      <c r="BD14" s="359"/>
      <c r="BE14" s="359"/>
      <c r="BF14" s="359"/>
      <c r="BG14" s="359"/>
      <c r="BH14" s="359"/>
      <c r="BI14" s="359"/>
      <c r="BJ14" s="359"/>
      <c r="BK14" s="359"/>
      <c r="BL14" s="359"/>
      <c r="BM14" s="359"/>
      <c r="BN14" s="359"/>
      <c r="BO14" s="359"/>
      <c r="BP14" s="359"/>
      <c r="BQ14" s="359"/>
      <c r="BR14" s="359"/>
      <c r="BS14" s="359"/>
      <c r="BT14" s="359"/>
      <c r="BU14" s="359"/>
      <c r="BV14" s="359"/>
    </row>
    <row r="15" spans="2:74" s="360" customFormat="1" ht="14.25" customHeight="1" x14ac:dyDescent="0.2">
      <c r="B15" s="362"/>
      <c r="C15" s="363"/>
      <c r="D15" s="363"/>
      <c r="E15" s="359"/>
      <c r="F15" s="359"/>
      <c r="G15" s="359"/>
      <c r="H15" s="359"/>
      <c r="I15" s="359"/>
      <c r="J15" s="359"/>
      <c r="K15" s="359"/>
      <c r="L15" s="359"/>
      <c r="M15" s="359"/>
      <c r="N15" s="359"/>
      <c r="O15" s="359"/>
      <c r="P15" s="359"/>
      <c r="Q15" s="359"/>
      <c r="R15" s="359"/>
      <c r="S15" s="359"/>
      <c r="T15" s="359"/>
      <c r="U15" s="359"/>
      <c r="V15" s="359"/>
      <c r="W15" s="359"/>
      <c r="X15" s="359"/>
      <c r="Y15" s="359"/>
      <c r="Z15" s="359"/>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row>
    <row r="16" spans="2:74" s="368" customFormat="1" ht="14.25" customHeight="1" x14ac:dyDescent="0.2">
      <c r="B16" s="367" t="s">
        <v>610</v>
      </c>
      <c r="C16" s="363"/>
      <c r="D16" s="363"/>
      <c r="E16" s="359"/>
      <c r="F16" s="359"/>
      <c r="G16" s="359"/>
      <c r="H16" s="359"/>
      <c r="I16" s="359"/>
      <c r="J16" s="359"/>
      <c r="K16" s="359"/>
      <c r="L16" s="359"/>
      <c r="M16" s="359"/>
      <c r="N16" s="359"/>
      <c r="O16" s="359"/>
      <c r="P16" s="359"/>
      <c r="Q16" s="359"/>
      <c r="R16" s="359"/>
      <c r="S16" s="359"/>
      <c r="T16" s="359"/>
      <c r="U16" s="359"/>
      <c r="V16" s="359"/>
      <c r="W16" s="359"/>
      <c r="X16" s="359"/>
      <c r="Y16" s="359"/>
      <c r="Z16" s="359"/>
      <c r="AA16" s="359"/>
      <c r="AB16" s="359"/>
      <c r="AC16" s="359"/>
      <c r="AD16" s="359"/>
      <c r="AE16" s="359"/>
      <c r="AF16" s="359"/>
      <c r="AG16" s="359"/>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59"/>
      <c r="BD16" s="359"/>
      <c r="BE16" s="359"/>
      <c r="BF16" s="359"/>
      <c r="BG16" s="359"/>
      <c r="BH16" s="359"/>
      <c r="BI16" s="359"/>
      <c r="BJ16" s="359"/>
      <c r="BK16" s="359"/>
      <c r="BL16" s="359"/>
      <c r="BM16" s="359"/>
      <c r="BN16" s="359"/>
      <c r="BO16" s="359"/>
      <c r="BP16" s="359"/>
      <c r="BQ16" s="359"/>
      <c r="BR16" s="359"/>
      <c r="BS16" s="359"/>
      <c r="BT16" s="359"/>
      <c r="BU16" s="359"/>
      <c r="BV16" s="359"/>
    </row>
    <row r="17" spans="2:74" s="368" customFormat="1" ht="30" customHeight="1" x14ac:dyDescent="0.2">
      <c r="B17" s="369" t="s">
        <v>611</v>
      </c>
      <c r="C17" s="363"/>
      <c r="D17" s="363"/>
      <c r="E17" s="359"/>
      <c r="F17" s="359"/>
      <c r="G17" s="359"/>
      <c r="H17" s="359"/>
      <c r="I17" s="359"/>
      <c r="J17" s="359"/>
      <c r="K17" s="359"/>
      <c r="L17" s="359"/>
      <c r="M17" s="359"/>
      <c r="N17" s="359"/>
      <c r="O17" s="359"/>
      <c r="P17" s="359"/>
      <c r="Q17" s="359"/>
      <c r="R17" s="359"/>
      <c r="S17" s="359"/>
      <c r="T17" s="359"/>
      <c r="U17" s="359"/>
      <c r="V17" s="359"/>
      <c r="W17" s="359"/>
      <c r="X17" s="359"/>
      <c r="Y17" s="359"/>
      <c r="Z17" s="359"/>
      <c r="AA17" s="359"/>
      <c r="AB17" s="359"/>
      <c r="AC17" s="359"/>
      <c r="AD17" s="359"/>
      <c r="AE17" s="359"/>
      <c r="AF17" s="359"/>
      <c r="AG17" s="359"/>
      <c r="AH17" s="359"/>
      <c r="AI17" s="359"/>
      <c r="AJ17" s="359"/>
      <c r="AK17" s="359"/>
      <c r="AL17" s="359"/>
      <c r="AM17" s="359"/>
      <c r="AN17" s="359"/>
      <c r="AO17" s="359"/>
      <c r="AP17" s="359"/>
      <c r="AQ17" s="359"/>
      <c r="AR17" s="359"/>
      <c r="AS17" s="359"/>
      <c r="AT17" s="359"/>
      <c r="AU17" s="359"/>
      <c r="AV17" s="359"/>
      <c r="AW17" s="359"/>
      <c r="AX17" s="359"/>
      <c r="AY17" s="359"/>
      <c r="AZ17" s="359"/>
      <c r="BA17" s="359"/>
      <c r="BB17" s="359"/>
      <c r="BC17" s="359"/>
      <c r="BD17" s="359"/>
      <c r="BE17" s="359"/>
      <c r="BF17" s="359"/>
      <c r="BG17" s="359"/>
      <c r="BH17" s="359"/>
      <c r="BI17" s="359"/>
      <c r="BJ17" s="359"/>
      <c r="BK17" s="359"/>
      <c r="BL17" s="359"/>
      <c r="BM17" s="359"/>
      <c r="BN17" s="359"/>
      <c r="BO17" s="359"/>
      <c r="BP17" s="359"/>
      <c r="BQ17" s="359"/>
      <c r="BR17" s="359"/>
      <c r="BS17" s="359"/>
      <c r="BT17" s="359"/>
      <c r="BU17" s="359"/>
      <c r="BV17" s="359"/>
    </row>
    <row r="18" spans="2:74" s="368" customFormat="1" ht="14.25" customHeight="1" x14ac:dyDescent="0.2">
      <c r="B18" s="349"/>
      <c r="C18" s="363"/>
      <c r="D18" s="363"/>
      <c r="E18" s="359"/>
      <c r="F18" s="359"/>
      <c r="G18" s="359"/>
      <c r="H18" s="359"/>
      <c r="I18" s="359"/>
      <c r="J18" s="359"/>
      <c r="K18" s="359"/>
      <c r="L18" s="359"/>
      <c r="M18" s="359"/>
      <c r="N18" s="359"/>
      <c r="O18" s="359"/>
      <c r="P18" s="359"/>
      <c r="Q18" s="359"/>
      <c r="R18" s="359"/>
      <c r="S18" s="359"/>
      <c r="T18" s="359"/>
      <c r="U18" s="359"/>
      <c r="V18" s="359"/>
      <c r="W18" s="359"/>
      <c r="X18" s="359"/>
      <c r="Y18" s="359"/>
      <c r="Z18" s="359"/>
      <c r="AA18" s="359"/>
      <c r="AB18" s="359"/>
      <c r="AC18" s="359"/>
      <c r="AD18" s="359"/>
      <c r="AE18" s="359"/>
      <c r="AF18" s="359"/>
      <c r="AG18" s="359"/>
      <c r="AH18" s="359"/>
      <c r="AI18" s="359"/>
      <c r="AJ18" s="359"/>
      <c r="AK18" s="359"/>
      <c r="AL18" s="359"/>
      <c r="AM18" s="359"/>
      <c r="AN18" s="359"/>
      <c r="AO18" s="359"/>
      <c r="AP18" s="359"/>
      <c r="AQ18" s="359"/>
      <c r="AR18" s="359"/>
      <c r="AS18" s="359"/>
      <c r="AT18" s="359"/>
      <c r="AU18" s="359"/>
      <c r="AV18" s="359"/>
      <c r="AW18" s="359"/>
      <c r="AX18" s="359"/>
      <c r="AY18" s="359"/>
      <c r="AZ18" s="359"/>
      <c r="BA18" s="359"/>
      <c r="BB18" s="359"/>
      <c r="BC18" s="359"/>
      <c r="BD18" s="359"/>
      <c r="BE18" s="359"/>
      <c r="BF18" s="359"/>
      <c r="BG18" s="359"/>
      <c r="BH18" s="359"/>
      <c r="BI18" s="359"/>
      <c r="BJ18" s="359"/>
      <c r="BK18" s="359"/>
      <c r="BL18" s="359"/>
      <c r="BM18" s="359"/>
      <c r="BN18" s="359"/>
      <c r="BO18" s="359"/>
      <c r="BP18" s="359"/>
      <c r="BQ18" s="359"/>
      <c r="BR18" s="359"/>
      <c r="BS18" s="359"/>
      <c r="BT18" s="359"/>
      <c r="BU18" s="359"/>
      <c r="BV18" s="359"/>
    </row>
    <row r="19" spans="2:74" s="368" customFormat="1" ht="14.25" customHeight="1" x14ac:dyDescent="0.2">
      <c r="B19" s="357" t="s">
        <v>612</v>
      </c>
      <c r="C19" s="363"/>
      <c r="D19" s="363"/>
      <c r="E19" s="359"/>
      <c r="F19" s="359"/>
      <c r="G19" s="359"/>
      <c r="H19" s="359"/>
      <c r="I19" s="359"/>
      <c r="J19" s="359"/>
      <c r="K19" s="359"/>
      <c r="L19" s="359"/>
      <c r="M19" s="359"/>
      <c r="N19" s="359"/>
      <c r="O19" s="359"/>
      <c r="P19" s="359"/>
      <c r="Q19" s="359"/>
      <c r="R19" s="359"/>
      <c r="S19" s="359"/>
      <c r="T19" s="359"/>
      <c r="U19" s="359"/>
      <c r="V19" s="359"/>
      <c r="W19" s="359"/>
      <c r="X19" s="359"/>
      <c r="Y19" s="359"/>
      <c r="Z19" s="359"/>
      <c r="AA19" s="359"/>
      <c r="AB19" s="359"/>
      <c r="AC19" s="359"/>
      <c r="AD19" s="359"/>
      <c r="AE19" s="359"/>
      <c r="AF19" s="359"/>
      <c r="AG19" s="359"/>
      <c r="AH19" s="359"/>
      <c r="AI19" s="359"/>
      <c r="AJ19" s="359"/>
      <c r="AK19" s="359"/>
      <c r="AL19" s="359"/>
      <c r="AM19" s="359"/>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59"/>
      <c r="BK19" s="359"/>
      <c r="BL19" s="359"/>
      <c r="BM19" s="359"/>
      <c r="BN19" s="359"/>
      <c r="BO19" s="359"/>
      <c r="BP19" s="359"/>
      <c r="BQ19" s="359"/>
      <c r="BR19" s="359"/>
      <c r="BS19" s="359"/>
      <c r="BT19" s="359"/>
      <c r="BU19" s="359"/>
      <c r="BV19" s="359"/>
    </row>
    <row r="20" spans="2:74" s="368" customFormat="1" ht="14.25" customHeight="1" x14ac:dyDescent="0.2">
      <c r="B20" s="357" t="s">
        <v>613</v>
      </c>
      <c r="C20" s="363"/>
      <c r="D20" s="363"/>
      <c r="E20" s="359"/>
      <c r="F20" s="359"/>
      <c r="G20" s="359"/>
      <c r="H20" s="359"/>
      <c r="I20" s="359"/>
      <c r="J20" s="359"/>
      <c r="K20" s="359"/>
      <c r="L20" s="359"/>
      <c r="M20" s="359"/>
      <c r="N20" s="359"/>
      <c r="O20" s="359"/>
      <c r="P20" s="359"/>
      <c r="Q20" s="359"/>
      <c r="R20" s="359"/>
      <c r="S20" s="359"/>
      <c r="T20" s="359"/>
      <c r="U20" s="359"/>
      <c r="V20" s="359"/>
      <c r="W20" s="359"/>
      <c r="X20" s="359"/>
      <c r="Y20" s="359"/>
      <c r="Z20" s="359"/>
      <c r="AA20" s="359"/>
      <c r="AB20" s="359"/>
      <c r="AC20" s="359"/>
      <c r="AD20" s="359"/>
      <c r="AE20" s="359"/>
      <c r="AF20" s="359"/>
      <c r="AG20" s="359"/>
      <c r="AH20" s="359"/>
      <c r="AI20" s="359"/>
      <c r="AJ20" s="359"/>
      <c r="AK20" s="359"/>
      <c r="AL20" s="359"/>
      <c r="AM20" s="359"/>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59"/>
      <c r="BK20" s="359"/>
      <c r="BL20" s="359"/>
      <c r="BM20" s="359"/>
      <c r="BN20" s="359"/>
      <c r="BO20" s="359"/>
      <c r="BP20" s="359"/>
      <c r="BQ20" s="359"/>
      <c r="BR20" s="359"/>
      <c r="BS20" s="359"/>
      <c r="BT20" s="359"/>
      <c r="BU20" s="359"/>
      <c r="BV20" s="359"/>
    </row>
    <row r="21" spans="2:74" s="368" customFormat="1" ht="14.25" customHeight="1" x14ac:dyDescent="0.2">
      <c r="B21" s="357" t="s">
        <v>614</v>
      </c>
      <c r="C21" s="363"/>
      <c r="D21" s="363"/>
      <c r="E21" s="359"/>
      <c r="F21" s="359"/>
      <c r="G21" s="359"/>
      <c r="H21" s="359"/>
      <c r="I21" s="359"/>
      <c r="J21" s="359"/>
      <c r="K21" s="359"/>
      <c r="L21" s="359"/>
      <c r="M21" s="359"/>
      <c r="N21" s="359"/>
      <c r="O21" s="359"/>
      <c r="P21" s="359"/>
      <c r="Q21" s="359"/>
      <c r="R21" s="359"/>
      <c r="S21" s="359"/>
      <c r="T21" s="359"/>
      <c r="U21" s="359"/>
      <c r="V21" s="359"/>
      <c r="W21" s="359"/>
      <c r="X21" s="359"/>
      <c r="Y21" s="359"/>
      <c r="Z21" s="359"/>
      <c r="AA21" s="359"/>
      <c r="AB21" s="359"/>
      <c r="AC21" s="359"/>
      <c r="AD21" s="359"/>
      <c r="AE21" s="359"/>
      <c r="AF21" s="359"/>
      <c r="AG21" s="359"/>
      <c r="AH21" s="359"/>
      <c r="AI21" s="359"/>
      <c r="AJ21" s="359"/>
      <c r="AK21" s="359"/>
      <c r="AL21" s="359"/>
      <c r="AM21" s="359"/>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59"/>
      <c r="BK21" s="359"/>
      <c r="BL21" s="359"/>
      <c r="BM21" s="359"/>
      <c r="BN21" s="359"/>
      <c r="BO21" s="359"/>
      <c r="BP21" s="359"/>
      <c r="BQ21" s="359"/>
      <c r="BR21" s="359"/>
      <c r="BS21" s="359"/>
      <c r="BT21" s="359"/>
      <c r="BU21" s="359"/>
      <c r="BV21" s="359"/>
    </row>
    <row r="22" spans="2:74" s="368" customFormat="1" ht="14.25" customHeight="1" x14ac:dyDescent="0.2">
      <c r="B22" s="357"/>
      <c r="C22" s="363"/>
      <c r="D22" s="363"/>
      <c r="E22" s="359"/>
      <c r="F22" s="359"/>
      <c r="G22" s="359"/>
      <c r="H22" s="359"/>
      <c r="I22" s="359"/>
      <c r="J22" s="359"/>
      <c r="K22" s="359"/>
      <c r="L22" s="359"/>
      <c r="M22" s="359"/>
      <c r="N22" s="359"/>
      <c r="O22" s="359"/>
      <c r="P22" s="359"/>
      <c r="Q22" s="359"/>
      <c r="R22" s="359"/>
      <c r="S22" s="359"/>
      <c r="T22" s="359"/>
      <c r="U22" s="359"/>
      <c r="V22" s="359"/>
      <c r="W22" s="359"/>
      <c r="X22" s="359"/>
      <c r="Y22" s="359"/>
      <c r="Z22" s="359"/>
      <c r="AA22" s="359"/>
      <c r="AB22" s="359"/>
      <c r="AC22" s="359"/>
      <c r="AD22" s="359"/>
      <c r="AE22" s="359"/>
      <c r="AF22" s="359"/>
      <c r="AG22" s="359"/>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59"/>
      <c r="BK22" s="359"/>
      <c r="BL22" s="359"/>
      <c r="BM22" s="359"/>
      <c r="BN22" s="359"/>
      <c r="BO22" s="359"/>
      <c r="BP22" s="359"/>
      <c r="BQ22" s="359"/>
      <c r="BR22" s="359"/>
      <c r="BS22" s="359"/>
      <c r="BT22" s="359"/>
      <c r="BU22" s="359"/>
      <c r="BV22" s="359"/>
    </row>
    <row r="23" spans="2:74" s="368" customFormat="1" ht="14.25" customHeight="1" x14ac:dyDescent="0.2">
      <c r="B23" s="357" t="s">
        <v>615</v>
      </c>
      <c r="C23" s="363"/>
      <c r="D23" s="363"/>
      <c r="E23" s="359"/>
      <c r="F23" s="359"/>
      <c r="G23" s="359"/>
      <c r="H23" s="359"/>
      <c r="I23" s="359"/>
      <c r="J23" s="359"/>
      <c r="K23" s="359"/>
      <c r="L23" s="359"/>
      <c r="M23" s="359"/>
      <c r="N23" s="359"/>
      <c r="O23" s="359"/>
      <c r="P23" s="359"/>
      <c r="Q23" s="359"/>
      <c r="R23" s="359"/>
      <c r="S23" s="359"/>
      <c r="T23" s="359"/>
      <c r="U23" s="359"/>
      <c r="V23" s="359"/>
      <c r="W23" s="359"/>
      <c r="X23" s="359"/>
      <c r="Y23" s="359"/>
      <c r="Z23" s="359"/>
      <c r="AA23" s="359"/>
      <c r="AB23" s="359"/>
      <c r="AC23" s="359"/>
      <c r="AD23" s="359"/>
      <c r="AE23" s="359"/>
      <c r="AF23" s="359"/>
      <c r="AG23" s="359"/>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59"/>
      <c r="BK23" s="359"/>
      <c r="BL23" s="359"/>
      <c r="BM23" s="359"/>
      <c r="BN23" s="359"/>
      <c r="BO23" s="359"/>
      <c r="BP23" s="359"/>
      <c r="BQ23" s="359"/>
      <c r="BR23" s="359"/>
      <c r="BS23" s="359"/>
      <c r="BT23" s="359"/>
      <c r="BU23" s="359"/>
      <c r="BV23" s="359"/>
    </row>
    <row r="24" spans="2:74" s="368" customFormat="1" ht="14.25" customHeight="1" x14ac:dyDescent="0.2">
      <c r="B24" s="357" t="s">
        <v>616</v>
      </c>
      <c r="C24" s="363"/>
      <c r="D24" s="363"/>
      <c r="E24" s="359"/>
      <c r="F24" s="359"/>
      <c r="G24" s="359"/>
      <c r="H24" s="359"/>
      <c r="I24" s="359"/>
      <c r="J24" s="359"/>
      <c r="K24" s="14"/>
      <c r="L24" s="359"/>
      <c r="M24" s="359"/>
      <c r="N24" s="359"/>
      <c r="O24" s="359"/>
      <c r="P24" s="359"/>
      <c r="Q24" s="359"/>
      <c r="R24" s="359"/>
      <c r="S24" s="359"/>
      <c r="T24" s="359"/>
      <c r="U24" s="359"/>
      <c r="V24" s="359"/>
      <c r="W24" s="359"/>
      <c r="X24" s="359"/>
      <c r="Y24" s="359"/>
      <c r="Z24" s="359"/>
      <c r="AA24" s="359"/>
      <c r="AB24" s="359"/>
      <c r="AC24" s="359"/>
      <c r="AD24" s="359"/>
      <c r="AE24" s="359"/>
      <c r="AF24" s="359"/>
      <c r="AG24" s="359"/>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59"/>
      <c r="BK24" s="359"/>
      <c r="BL24" s="359"/>
      <c r="BM24" s="359"/>
      <c r="BN24" s="359"/>
      <c r="BO24" s="359"/>
      <c r="BP24" s="359"/>
      <c r="BQ24" s="359"/>
      <c r="BR24" s="359"/>
      <c r="BS24" s="359"/>
      <c r="BT24" s="359"/>
      <c r="BU24" s="359"/>
      <c r="BV24" s="359"/>
    </row>
    <row r="25" spans="2:74" s="368" customFormat="1" ht="14.25" customHeight="1" x14ac:dyDescent="0.2">
      <c r="B25" s="357"/>
      <c r="C25" s="363"/>
      <c r="D25" s="363"/>
      <c r="E25" s="359"/>
      <c r="F25" s="359"/>
      <c r="G25" s="359"/>
      <c r="H25" s="359"/>
      <c r="I25" s="359"/>
      <c r="J25" s="359"/>
      <c r="K25" s="359"/>
      <c r="L25" s="359"/>
      <c r="M25" s="359"/>
      <c r="N25" s="359"/>
      <c r="O25" s="359"/>
      <c r="P25" s="359"/>
      <c r="Q25" s="359"/>
      <c r="R25" s="359"/>
      <c r="S25" s="359"/>
      <c r="T25" s="359"/>
      <c r="U25" s="359"/>
      <c r="V25" s="359"/>
      <c r="W25" s="359"/>
      <c r="X25" s="359"/>
      <c r="Y25" s="359"/>
      <c r="Z25" s="359"/>
      <c r="AA25" s="359"/>
      <c r="AB25" s="359"/>
      <c r="AC25" s="359"/>
      <c r="AD25" s="359"/>
      <c r="AE25" s="359"/>
      <c r="AF25" s="359"/>
      <c r="AG25" s="359"/>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59"/>
      <c r="BK25" s="359"/>
      <c r="BL25" s="359"/>
      <c r="BM25" s="359"/>
      <c r="BN25" s="359"/>
      <c r="BO25" s="359"/>
      <c r="BP25" s="359"/>
      <c r="BQ25" s="359"/>
      <c r="BR25" s="359"/>
      <c r="BS25" s="359"/>
      <c r="BT25" s="359"/>
      <c r="BU25" s="359"/>
      <c r="BV25" s="359"/>
    </row>
    <row r="26" spans="2:74" s="368" customFormat="1" ht="14.25" customHeight="1" x14ac:dyDescent="0.2">
      <c r="B26" s="357" t="s">
        <v>617</v>
      </c>
      <c r="C26" s="363"/>
      <c r="D26" s="363"/>
      <c r="E26" s="359"/>
      <c r="F26" s="359"/>
      <c r="G26" s="359"/>
      <c r="H26" s="359"/>
      <c r="I26" s="359"/>
      <c r="J26" s="359"/>
      <c r="K26" s="359"/>
      <c r="L26" s="359"/>
      <c r="M26" s="359"/>
      <c r="N26" s="359"/>
      <c r="O26" s="359"/>
      <c r="P26" s="359"/>
      <c r="Q26" s="359"/>
      <c r="R26" s="359"/>
      <c r="S26" s="359"/>
      <c r="T26" s="359"/>
      <c r="U26" s="359"/>
      <c r="V26" s="359"/>
      <c r="W26" s="359"/>
      <c r="X26" s="359"/>
      <c r="Y26" s="359"/>
      <c r="Z26" s="359"/>
      <c r="AA26" s="359"/>
      <c r="AB26" s="359"/>
      <c r="AC26" s="359"/>
      <c r="AD26" s="359"/>
      <c r="AE26" s="359"/>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59"/>
      <c r="BK26" s="359"/>
      <c r="BL26" s="359"/>
      <c r="BM26" s="359"/>
      <c r="BN26" s="359"/>
      <c r="BO26" s="359"/>
      <c r="BP26" s="359"/>
      <c r="BQ26" s="359"/>
      <c r="BR26" s="359"/>
      <c r="BS26" s="359"/>
      <c r="BT26" s="359"/>
      <c r="BU26" s="359"/>
      <c r="BV26" s="359"/>
    </row>
    <row r="27" spans="2:74" s="368" customFormat="1" ht="14.25" customHeight="1" x14ac:dyDescent="0.2">
      <c r="B27" s="357" t="s">
        <v>618</v>
      </c>
      <c r="C27" s="363"/>
      <c r="D27" s="363"/>
      <c r="E27" s="359"/>
      <c r="F27" s="359"/>
      <c r="G27" s="359"/>
      <c r="H27" s="359"/>
      <c r="I27" s="359"/>
      <c r="J27" s="359"/>
      <c r="K27" s="359"/>
      <c r="L27" s="359"/>
      <c r="M27" s="359"/>
      <c r="N27" s="359"/>
      <c r="O27" s="359"/>
      <c r="P27" s="359"/>
      <c r="Q27" s="359"/>
      <c r="R27" s="359"/>
      <c r="S27" s="359"/>
      <c r="T27" s="359"/>
      <c r="U27" s="359"/>
      <c r="V27" s="359"/>
      <c r="W27" s="359"/>
      <c r="X27" s="359"/>
      <c r="Y27" s="359"/>
      <c r="Z27" s="359"/>
      <c r="AA27" s="359"/>
      <c r="AB27" s="359"/>
      <c r="AC27" s="359"/>
      <c r="AD27" s="359"/>
      <c r="AE27" s="359"/>
      <c r="AF27" s="359"/>
      <c r="AG27" s="359"/>
      <c r="AH27" s="359"/>
      <c r="AI27" s="359"/>
      <c r="AJ27" s="359"/>
      <c r="AK27" s="359"/>
      <c r="AL27" s="359"/>
      <c r="AM27" s="359"/>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59"/>
      <c r="BK27" s="359"/>
      <c r="BL27" s="359"/>
      <c r="BM27" s="359"/>
      <c r="BN27" s="359"/>
      <c r="BO27" s="359"/>
      <c r="BP27" s="359"/>
      <c r="BQ27" s="359"/>
      <c r="BR27" s="359"/>
      <c r="BS27" s="359"/>
      <c r="BT27" s="359"/>
      <c r="BU27" s="359"/>
      <c r="BV27" s="359"/>
    </row>
    <row r="28" spans="2:74" s="368" customFormat="1" ht="14.25" customHeight="1" x14ac:dyDescent="0.2">
      <c r="B28" s="357" t="s">
        <v>461</v>
      </c>
      <c r="C28" s="363"/>
      <c r="D28" s="363"/>
      <c r="E28" s="359"/>
      <c r="F28" s="359"/>
      <c r="G28" s="359"/>
      <c r="H28" s="359"/>
      <c r="I28" s="359"/>
      <c r="J28" s="359"/>
      <c r="K28" s="359"/>
      <c r="L28" s="359"/>
      <c r="M28" s="359"/>
      <c r="N28" s="359"/>
      <c r="O28" s="359"/>
      <c r="P28" s="359"/>
      <c r="Q28" s="359"/>
      <c r="R28" s="359"/>
      <c r="S28" s="359"/>
      <c r="T28" s="359"/>
      <c r="U28" s="359"/>
      <c r="V28" s="359"/>
      <c r="W28" s="359"/>
      <c r="X28" s="359"/>
      <c r="Y28" s="359"/>
      <c r="Z28" s="359"/>
      <c r="AA28" s="359"/>
      <c r="AB28" s="359"/>
      <c r="AC28" s="359"/>
      <c r="AD28" s="359"/>
      <c r="AE28" s="359"/>
      <c r="AF28" s="359"/>
      <c r="AG28" s="359"/>
      <c r="AH28" s="359"/>
      <c r="AI28" s="359"/>
      <c r="AJ28" s="359"/>
      <c r="AK28" s="359"/>
      <c r="AL28" s="359"/>
      <c r="AM28" s="359"/>
      <c r="AN28" s="359"/>
      <c r="AO28" s="359"/>
      <c r="AP28" s="359"/>
      <c r="AQ28" s="359"/>
      <c r="AR28" s="359"/>
      <c r="AS28" s="359"/>
      <c r="AT28" s="359"/>
      <c r="AU28" s="359"/>
      <c r="AV28" s="359"/>
      <c r="AW28" s="359"/>
      <c r="AX28" s="359"/>
      <c r="AY28" s="359"/>
      <c r="AZ28" s="359"/>
      <c r="BA28" s="359"/>
      <c r="BB28" s="359"/>
      <c r="BC28" s="359"/>
      <c r="BD28" s="359"/>
      <c r="BE28" s="359"/>
      <c r="BF28" s="359"/>
      <c r="BG28" s="359"/>
      <c r="BH28" s="359"/>
      <c r="BI28" s="359"/>
      <c r="BJ28" s="359"/>
      <c r="BK28" s="359"/>
      <c r="BL28" s="359"/>
      <c r="BM28" s="359"/>
      <c r="BN28" s="359"/>
      <c r="BO28" s="359"/>
      <c r="BP28" s="359"/>
      <c r="BQ28" s="359"/>
      <c r="BR28" s="359"/>
      <c r="BS28" s="359"/>
      <c r="BT28" s="359"/>
      <c r="BU28" s="359"/>
      <c r="BV28" s="359"/>
    </row>
    <row r="29" spans="2:74" s="360" customFormat="1" ht="14.25" customHeight="1" x14ac:dyDescent="0.2">
      <c r="B29" s="362"/>
      <c r="C29" s="363"/>
      <c r="D29" s="363"/>
      <c r="E29" s="359"/>
      <c r="F29" s="359"/>
      <c r="G29" s="359"/>
      <c r="H29" s="359"/>
      <c r="I29" s="359"/>
      <c r="J29" s="359"/>
      <c r="K29" s="359"/>
      <c r="L29" s="359"/>
      <c r="M29" s="359"/>
      <c r="N29" s="359"/>
      <c r="O29" s="359"/>
      <c r="P29" s="359"/>
      <c r="Q29" s="359"/>
      <c r="R29" s="359"/>
      <c r="S29" s="359"/>
      <c r="T29" s="359"/>
      <c r="U29" s="359"/>
      <c r="V29" s="359"/>
      <c r="W29" s="359"/>
      <c r="X29" s="359"/>
      <c r="Y29" s="359"/>
      <c r="Z29" s="359"/>
      <c r="AA29" s="359"/>
      <c r="AB29" s="359"/>
      <c r="AC29" s="359"/>
      <c r="AD29" s="359"/>
      <c r="AE29" s="359"/>
      <c r="AF29" s="359"/>
      <c r="AG29" s="359"/>
      <c r="AH29" s="359"/>
      <c r="AI29" s="359"/>
      <c r="AJ29" s="359"/>
      <c r="AK29" s="359"/>
      <c r="AL29" s="359"/>
      <c r="AM29" s="359"/>
      <c r="AN29" s="359"/>
      <c r="AO29" s="359"/>
      <c r="AP29" s="359"/>
      <c r="AQ29" s="359"/>
      <c r="AR29" s="359"/>
      <c r="AS29" s="359"/>
      <c r="AT29" s="359"/>
      <c r="AU29" s="359"/>
      <c r="AV29" s="359"/>
      <c r="AW29" s="359"/>
      <c r="AX29" s="359"/>
      <c r="AY29" s="359"/>
      <c r="AZ29" s="359"/>
      <c r="BA29" s="359"/>
      <c r="BB29" s="359"/>
      <c r="BC29" s="359"/>
      <c r="BD29" s="359"/>
      <c r="BE29" s="359"/>
      <c r="BF29" s="359"/>
      <c r="BG29" s="359"/>
      <c r="BH29" s="359"/>
      <c r="BI29" s="359"/>
      <c r="BJ29" s="359"/>
      <c r="BK29" s="359"/>
      <c r="BL29" s="359"/>
      <c r="BM29" s="359"/>
      <c r="BN29" s="359"/>
      <c r="BO29" s="359"/>
      <c r="BP29" s="359"/>
      <c r="BQ29" s="359"/>
      <c r="BR29" s="359"/>
      <c r="BS29" s="359"/>
      <c r="BT29" s="359"/>
      <c r="BU29" s="359"/>
      <c r="BV29" s="359"/>
    </row>
    <row r="30" spans="2:74" s="368" customFormat="1" ht="15" customHeight="1" x14ac:dyDescent="0.2">
      <c r="B30" s="367" t="s">
        <v>619</v>
      </c>
      <c r="C30" s="363"/>
      <c r="D30" s="363"/>
      <c r="E30" s="359"/>
      <c r="F30" s="359"/>
      <c r="G30" s="359"/>
      <c r="H30" s="359"/>
      <c r="I30" s="359"/>
      <c r="J30" s="359"/>
      <c r="K30" s="359"/>
      <c r="L30" s="359"/>
      <c r="M30" s="359"/>
      <c r="N30" s="359"/>
      <c r="O30" s="359"/>
      <c r="P30" s="359"/>
      <c r="Q30" s="359"/>
      <c r="R30" s="359"/>
      <c r="S30" s="359"/>
      <c r="T30" s="359"/>
      <c r="U30" s="359"/>
      <c r="V30" s="359"/>
      <c r="W30" s="359"/>
      <c r="X30" s="359"/>
      <c r="Y30" s="359"/>
      <c r="Z30" s="359"/>
      <c r="AA30" s="359"/>
      <c r="AB30" s="359"/>
      <c r="AC30" s="359"/>
      <c r="AD30" s="359"/>
      <c r="AE30" s="359"/>
      <c r="AF30" s="359"/>
      <c r="AG30" s="359"/>
      <c r="AH30" s="359"/>
      <c r="AI30" s="359"/>
      <c r="AJ30" s="359"/>
      <c r="AK30" s="359"/>
      <c r="AL30" s="359"/>
      <c r="AM30" s="359"/>
      <c r="AN30" s="359"/>
      <c r="AO30" s="359"/>
      <c r="AP30" s="359"/>
      <c r="AQ30" s="359"/>
      <c r="AR30" s="359"/>
      <c r="AS30" s="359"/>
      <c r="AT30" s="359"/>
      <c r="AU30" s="359"/>
      <c r="AV30" s="359"/>
      <c r="AW30" s="359"/>
      <c r="AX30" s="359"/>
      <c r="AY30" s="359"/>
      <c r="AZ30" s="359"/>
      <c r="BA30" s="359"/>
      <c r="BB30" s="359"/>
      <c r="BC30" s="359"/>
      <c r="BD30" s="359"/>
      <c r="BE30" s="359"/>
      <c r="BF30" s="359"/>
      <c r="BG30" s="359"/>
      <c r="BH30" s="359"/>
      <c r="BI30" s="359"/>
      <c r="BJ30" s="359"/>
      <c r="BK30" s="359"/>
      <c r="BL30" s="359"/>
      <c r="BM30" s="359"/>
      <c r="BN30" s="359"/>
      <c r="BO30" s="359"/>
      <c r="BP30" s="359"/>
      <c r="BQ30" s="359"/>
      <c r="BR30" s="359"/>
      <c r="BS30" s="359"/>
      <c r="BT30" s="359"/>
      <c r="BU30" s="359"/>
      <c r="BV30" s="359"/>
    </row>
    <row r="31" spans="2:74" s="368" customFormat="1" ht="14.25" customHeight="1" x14ac:dyDescent="0.2">
      <c r="B31" s="370" t="s">
        <v>620</v>
      </c>
      <c r="C31" s="363"/>
      <c r="D31" s="363"/>
      <c r="E31" s="359"/>
      <c r="F31" s="359"/>
      <c r="G31" s="359"/>
      <c r="H31" s="359"/>
      <c r="I31" s="359"/>
      <c r="J31" s="359"/>
      <c r="K31" s="359"/>
      <c r="L31" s="359"/>
      <c r="M31" s="359"/>
      <c r="N31" s="359"/>
      <c r="O31" s="359"/>
      <c r="P31" s="359"/>
      <c r="Q31" s="359"/>
      <c r="R31" s="359"/>
      <c r="S31" s="359"/>
      <c r="T31" s="359"/>
      <c r="U31" s="359"/>
      <c r="V31" s="359"/>
      <c r="W31" s="359"/>
      <c r="X31" s="359"/>
      <c r="Y31" s="359"/>
      <c r="Z31" s="359"/>
      <c r="AA31" s="359"/>
      <c r="AB31" s="359"/>
      <c r="AC31" s="359"/>
      <c r="AD31" s="359"/>
      <c r="AE31" s="359"/>
      <c r="AF31" s="359"/>
      <c r="AG31" s="359"/>
      <c r="AH31" s="359"/>
      <c r="AI31" s="359"/>
      <c r="AJ31" s="359"/>
      <c r="AK31" s="359"/>
      <c r="AL31" s="359"/>
      <c r="AM31" s="359"/>
      <c r="AN31" s="359"/>
      <c r="AO31" s="359"/>
      <c r="AP31" s="359"/>
      <c r="AQ31" s="359"/>
      <c r="AR31" s="359"/>
      <c r="AS31" s="359"/>
      <c r="AT31" s="359"/>
      <c r="AU31" s="359"/>
      <c r="AV31" s="359"/>
      <c r="AW31" s="359"/>
      <c r="AX31" s="359"/>
      <c r="AY31" s="359"/>
      <c r="AZ31" s="359"/>
      <c r="BA31" s="359"/>
      <c r="BB31" s="359"/>
      <c r="BC31" s="359"/>
      <c r="BD31" s="359"/>
      <c r="BE31" s="359"/>
      <c r="BF31" s="359"/>
      <c r="BG31" s="359"/>
      <c r="BH31" s="359"/>
      <c r="BI31" s="359"/>
      <c r="BJ31" s="359"/>
      <c r="BK31" s="359"/>
      <c r="BL31" s="359"/>
      <c r="BM31" s="359"/>
      <c r="BN31" s="359"/>
      <c r="BO31" s="359"/>
      <c r="BP31" s="359"/>
      <c r="BQ31" s="359"/>
      <c r="BR31" s="359"/>
      <c r="BS31" s="359"/>
      <c r="BT31" s="359"/>
      <c r="BU31" s="359"/>
      <c r="BV31" s="359"/>
    </row>
    <row r="32" spans="2:74" s="281" customFormat="1" ht="39.75" customHeight="1" x14ac:dyDescent="0.2">
      <c r="B32" s="371" t="s">
        <v>621</v>
      </c>
      <c r="C32" s="363"/>
      <c r="D32" s="363"/>
      <c r="E32" s="359"/>
      <c r="F32" s="359"/>
      <c r="G32" s="359"/>
      <c r="H32" s="359"/>
      <c r="I32" s="359"/>
      <c r="J32" s="359"/>
      <c r="K32" s="359"/>
      <c r="L32" s="359"/>
      <c r="M32" s="359"/>
      <c r="N32" s="359"/>
      <c r="O32" s="359"/>
      <c r="P32" s="359"/>
      <c r="Q32" s="359"/>
      <c r="R32" s="359"/>
      <c r="S32" s="359"/>
      <c r="T32" s="359"/>
      <c r="U32" s="359"/>
      <c r="V32" s="359"/>
      <c r="W32" s="359"/>
      <c r="X32" s="359"/>
      <c r="Y32" s="359"/>
      <c r="Z32" s="359"/>
      <c r="AA32" s="359"/>
      <c r="AB32" s="359"/>
      <c r="AC32" s="359"/>
      <c r="AD32" s="359"/>
      <c r="AE32" s="359"/>
      <c r="AF32" s="359"/>
      <c r="AG32" s="359"/>
      <c r="AH32" s="359"/>
      <c r="AI32" s="359"/>
      <c r="AJ32" s="359"/>
      <c r="AK32" s="359"/>
      <c r="AL32" s="359"/>
      <c r="AM32" s="359"/>
      <c r="AN32" s="359"/>
      <c r="AO32" s="359"/>
      <c r="AP32" s="359"/>
      <c r="AQ32" s="359"/>
      <c r="AR32" s="359"/>
      <c r="AS32" s="359"/>
      <c r="AT32" s="359"/>
      <c r="AU32" s="359"/>
      <c r="AV32" s="359"/>
      <c r="AW32" s="359"/>
      <c r="AX32" s="359"/>
      <c r="AY32" s="359"/>
      <c r="AZ32" s="359"/>
      <c r="BA32" s="359"/>
      <c r="BB32" s="359"/>
      <c r="BC32" s="359"/>
      <c r="BD32" s="359"/>
      <c r="BE32" s="359"/>
      <c r="BF32" s="359"/>
      <c r="BG32" s="359"/>
      <c r="BH32" s="359"/>
      <c r="BI32" s="359"/>
      <c r="BJ32" s="359"/>
      <c r="BK32" s="359"/>
      <c r="BL32" s="359"/>
      <c r="BM32" s="359"/>
      <c r="BN32" s="359"/>
      <c r="BO32" s="359"/>
      <c r="BP32" s="359"/>
      <c r="BQ32" s="359"/>
      <c r="BR32" s="359"/>
      <c r="BS32" s="359"/>
      <c r="BT32" s="359"/>
      <c r="BU32" s="359"/>
      <c r="BV32" s="359"/>
    </row>
    <row r="33" spans="2:16384" s="281" customFormat="1" ht="20.65" customHeight="1" x14ac:dyDescent="0.2">
      <c r="B33" s="395" t="s">
        <v>622</v>
      </c>
      <c r="C33" s="363"/>
      <c r="D33" s="363"/>
      <c r="E33" s="359"/>
      <c r="F33" s="359"/>
      <c r="G33" s="359"/>
      <c r="H33" s="359"/>
      <c r="I33" s="359"/>
      <c r="J33" s="359"/>
      <c r="K33" s="359"/>
      <c r="L33" s="359"/>
      <c r="M33" s="359"/>
      <c r="N33" s="359"/>
      <c r="O33" s="359"/>
      <c r="P33" s="359"/>
      <c r="Q33" s="359"/>
      <c r="R33" s="359"/>
      <c r="S33" s="359"/>
      <c r="T33" s="359"/>
      <c r="U33" s="359"/>
      <c r="V33" s="359"/>
      <c r="W33" s="359"/>
      <c r="X33" s="359"/>
      <c r="Y33" s="359"/>
      <c r="Z33" s="359"/>
      <c r="AA33" s="359"/>
      <c r="AB33" s="359"/>
      <c r="AC33" s="359"/>
      <c r="AD33" s="359"/>
      <c r="AE33" s="359"/>
      <c r="AF33" s="359"/>
      <c r="AG33" s="359"/>
      <c r="AH33" s="359"/>
      <c r="AI33" s="359"/>
      <c r="AJ33" s="359"/>
      <c r="AK33" s="359"/>
      <c r="AL33" s="359"/>
      <c r="AM33" s="359"/>
      <c r="AN33" s="359"/>
      <c r="AO33" s="359"/>
      <c r="AP33" s="359"/>
      <c r="AQ33" s="359"/>
      <c r="AR33" s="359"/>
      <c r="AS33" s="359"/>
      <c r="AT33" s="359"/>
      <c r="AU33" s="359"/>
      <c r="AV33" s="359"/>
      <c r="AW33" s="359"/>
      <c r="AX33" s="359"/>
      <c r="AY33" s="359"/>
      <c r="AZ33" s="359"/>
      <c r="BA33" s="359"/>
      <c r="BB33" s="359"/>
      <c r="BC33" s="359"/>
      <c r="BD33" s="359"/>
      <c r="BE33" s="359"/>
      <c r="BF33" s="359"/>
      <c r="BG33" s="359"/>
      <c r="BH33" s="359"/>
      <c r="BI33" s="359"/>
      <c r="BJ33" s="359"/>
      <c r="BK33" s="359"/>
      <c r="BL33" s="359"/>
      <c r="BM33" s="359"/>
      <c r="BN33" s="359"/>
      <c r="BO33" s="359"/>
      <c r="BP33" s="359"/>
      <c r="BQ33" s="359"/>
      <c r="BR33" s="359"/>
      <c r="BS33" s="359"/>
      <c r="BT33" s="359"/>
      <c r="BU33" s="359"/>
      <c r="BV33" s="359"/>
    </row>
    <row r="34" spans="2:16384" s="368" customFormat="1" ht="122.65" customHeight="1" x14ac:dyDescent="0.2">
      <c r="B34" s="360" t="s">
        <v>623</v>
      </c>
      <c r="C34" s="363"/>
      <c r="D34" s="363"/>
      <c r="E34" s="359"/>
      <c r="F34" s="359"/>
      <c r="G34" s="359"/>
      <c r="H34" s="359"/>
      <c r="I34" s="359"/>
      <c r="J34" s="359"/>
      <c r="K34" s="359"/>
      <c r="L34" s="359"/>
      <c r="M34" s="359"/>
      <c r="N34" s="359"/>
      <c r="O34" s="359"/>
      <c r="P34" s="359"/>
      <c r="Q34" s="359"/>
      <c r="R34" s="359"/>
      <c r="S34" s="359"/>
      <c r="T34" s="359"/>
      <c r="U34" s="359"/>
      <c r="V34" s="359"/>
      <c r="W34" s="359"/>
      <c r="X34" s="359"/>
      <c r="Y34" s="359"/>
      <c r="Z34" s="359"/>
      <c r="AA34" s="359"/>
      <c r="AB34" s="359"/>
      <c r="AC34" s="359"/>
      <c r="AD34" s="359"/>
      <c r="AE34" s="359"/>
      <c r="AF34" s="359"/>
      <c r="AG34" s="359"/>
      <c r="AH34" s="359"/>
      <c r="AI34" s="359"/>
      <c r="AJ34" s="359"/>
      <c r="AK34" s="359"/>
      <c r="AL34" s="359"/>
      <c r="AM34" s="359"/>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59"/>
      <c r="BK34" s="359"/>
      <c r="BL34" s="359"/>
      <c r="BM34" s="359"/>
      <c r="BN34" s="359"/>
      <c r="BO34" s="359"/>
      <c r="BP34" s="359"/>
      <c r="BQ34" s="359"/>
      <c r="BR34" s="359"/>
      <c r="BS34" s="359"/>
      <c r="BT34" s="359"/>
      <c r="BU34" s="359"/>
      <c r="BV34" s="359"/>
    </row>
    <row r="35" spans="2:16384" s="368" customFormat="1" ht="62.25" customHeight="1" x14ac:dyDescent="0.2">
      <c r="B35" s="360" t="s">
        <v>624</v>
      </c>
      <c r="C35" s="363"/>
      <c r="D35" s="363"/>
      <c r="E35" s="359"/>
      <c r="F35" s="359"/>
      <c r="G35" s="359"/>
      <c r="H35" s="359"/>
      <c r="I35" s="359"/>
      <c r="J35" s="359"/>
      <c r="K35" s="359"/>
      <c r="L35" s="359"/>
      <c r="M35" s="359"/>
      <c r="N35" s="359"/>
      <c r="O35" s="359"/>
      <c r="P35" s="359"/>
      <c r="Q35" s="359"/>
      <c r="R35" s="359"/>
      <c r="S35" s="359"/>
      <c r="T35" s="359"/>
      <c r="U35" s="359"/>
      <c r="V35" s="359"/>
      <c r="W35" s="359"/>
      <c r="X35" s="359"/>
      <c r="Y35" s="359"/>
      <c r="Z35" s="359"/>
      <c r="AA35" s="359"/>
      <c r="AB35" s="359"/>
      <c r="AC35" s="359"/>
      <c r="AD35" s="359"/>
      <c r="AE35" s="359"/>
      <c r="AF35" s="359"/>
      <c r="AG35" s="359"/>
      <c r="AH35" s="359"/>
      <c r="AI35" s="359"/>
      <c r="AJ35" s="359"/>
      <c r="AK35" s="359"/>
      <c r="AL35" s="359"/>
      <c r="AM35" s="359"/>
      <c r="AN35" s="359"/>
      <c r="AO35" s="359"/>
      <c r="AP35" s="359"/>
      <c r="AQ35" s="359"/>
      <c r="AR35" s="359"/>
      <c r="AS35" s="359"/>
      <c r="AT35" s="359"/>
      <c r="AU35" s="359"/>
      <c r="AV35" s="359"/>
      <c r="AW35" s="359"/>
      <c r="AX35" s="359"/>
      <c r="AY35" s="359"/>
      <c r="AZ35" s="359"/>
      <c r="BA35" s="359"/>
      <c r="BB35" s="359"/>
      <c r="BC35" s="359"/>
      <c r="BD35" s="359"/>
      <c r="BE35" s="359"/>
      <c r="BF35" s="359"/>
      <c r="BG35" s="359"/>
      <c r="BH35" s="359"/>
      <c r="BI35" s="359"/>
      <c r="BJ35" s="359"/>
      <c r="BK35" s="359"/>
      <c r="BL35" s="359"/>
      <c r="BM35" s="359"/>
      <c r="BN35" s="359"/>
      <c r="BO35" s="359"/>
      <c r="BP35" s="359"/>
      <c r="BQ35" s="359"/>
      <c r="BR35" s="359"/>
      <c r="BS35" s="359"/>
      <c r="BT35" s="359"/>
      <c r="BU35" s="359"/>
      <c r="BV35" s="359"/>
    </row>
    <row r="36" spans="2:16384" s="368" customFormat="1" ht="14.25" customHeight="1" x14ac:dyDescent="0.2">
      <c r="B36" s="369"/>
      <c r="C36" s="363"/>
      <c r="D36" s="363"/>
      <c r="E36" s="359"/>
      <c r="F36" s="359"/>
      <c r="G36" s="359"/>
      <c r="H36" s="359"/>
      <c r="I36" s="359"/>
      <c r="J36" s="359"/>
      <c r="K36" s="359"/>
      <c r="L36" s="359"/>
      <c r="M36" s="359"/>
      <c r="N36" s="359"/>
      <c r="O36" s="359"/>
      <c r="P36" s="359"/>
      <c r="Q36" s="359"/>
      <c r="R36" s="359"/>
      <c r="S36" s="359"/>
      <c r="T36" s="359"/>
      <c r="U36" s="359"/>
      <c r="V36" s="359"/>
      <c r="W36" s="359"/>
      <c r="X36" s="359"/>
      <c r="Y36" s="359"/>
      <c r="Z36" s="359"/>
      <c r="AA36" s="359"/>
      <c r="AB36" s="359"/>
      <c r="AC36" s="359"/>
      <c r="AD36" s="359"/>
      <c r="AE36" s="359"/>
      <c r="AF36" s="359"/>
      <c r="AG36" s="359"/>
      <c r="AH36" s="359"/>
      <c r="AI36" s="359"/>
      <c r="AJ36" s="359"/>
      <c r="AK36" s="359"/>
      <c r="AL36" s="359"/>
      <c r="AM36" s="359"/>
      <c r="AN36" s="359"/>
      <c r="AO36" s="359"/>
      <c r="AP36" s="359"/>
      <c r="AQ36" s="359"/>
      <c r="AR36" s="359"/>
      <c r="AS36" s="359"/>
      <c r="AT36" s="359"/>
      <c r="AU36" s="359"/>
      <c r="AV36" s="359"/>
      <c r="AW36" s="359"/>
      <c r="AX36" s="359"/>
      <c r="AY36" s="359"/>
      <c r="AZ36" s="359"/>
      <c r="BA36" s="359"/>
      <c r="BB36" s="359"/>
      <c r="BC36" s="359"/>
      <c r="BD36" s="359"/>
      <c r="BE36" s="359"/>
      <c r="BF36" s="359"/>
      <c r="BG36" s="359"/>
      <c r="BH36" s="359"/>
      <c r="BI36" s="359"/>
      <c r="BJ36" s="359"/>
      <c r="BK36" s="359"/>
      <c r="BL36" s="359"/>
      <c r="BM36" s="359"/>
      <c r="BN36" s="359"/>
      <c r="BO36" s="359"/>
      <c r="BP36" s="359"/>
      <c r="BQ36" s="359"/>
      <c r="BR36" s="359"/>
      <c r="BS36" s="359"/>
      <c r="BT36" s="359"/>
      <c r="BU36" s="359"/>
      <c r="BV36" s="359"/>
    </row>
    <row r="37" spans="2:16384" ht="19.899999999999999" customHeight="1" x14ac:dyDescent="0.2">
      <c r="B37" s="370" t="s">
        <v>625</v>
      </c>
      <c r="C37" s="363"/>
      <c r="D37" s="363"/>
      <c r="E37" s="359"/>
      <c r="F37" s="359"/>
      <c r="G37" s="359"/>
      <c r="H37" s="359"/>
      <c r="I37" s="359"/>
      <c r="J37" s="359"/>
      <c r="K37" s="359"/>
      <c r="L37" s="359"/>
      <c r="M37" s="359"/>
      <c r="N37" s="359"/>
      <c r="O37" s="359"/>
      <c r="P37" s="359"/>
      <c r="Q37" s="359"/>
      <c r="R37" s="359"/>
      <c r="S37" s="359"/>
      <c r="T37" s="359"/>
      <c r="U37" s="359"/>
      <c r="V37" s="359"/>
      <c r="W37" s="359"/>
      <c r="X37" s="359"/>
      <c r="Y37" s="359"/>
      <c r="Z37" s="359"/>
      <c r="AA37" s="359"/>
      <c r="AB37" s="359"/>
      <c r="AC37" s="359"/>
      <c r="AD37" s="359"/>
      <c r="AE37" s="359"/>
      <c r="AF37" s="359"/>
      <c r="AG37" s="359"/>
      <c r="AH37" s="359"/>
      <c r="AI37" s="359"/>
      <c r="AJ37" s="359"/>
      <c r="AK37" s="359"/>
      <c r="AL37" s="359"/>
      <c r="AM37" s="359"/>
      <c r="AN37" s="359"/>
      <c r="AO37" s="359"/>
      <c r="AP37" s="359"/>
      <c r="AQ37" s="359"/>
      <c r="AR37" s="359"/>
      <c r="AS37" s="359"/>
      <c r="AT37" s="359"/>
      <c r="AU37" s="359"/>
      <c r="AV37" s="359"/>
      <c r="AW37" s="359"/>
      <c r="AX37" s="359"/>
      <c r="AY37" s="359"/>
      <c r="AZ37" s="359"/>
      <c r="BA37" s="359"/>
      <c r="BB37" s="359"/>
      <c r="BC37" s="359"/>
      <c r="BD37" s="359"/>
      <c r="BE37" s="359"/>
      <c r="BF37" s="359"/>
      <c r="BG37" s="359"/>
      <c r="BH37" s="359"/>
      <c r="BI37" s="359"/>
      <c r="BJ37" s="359"/>
      <c r="BK37" s="359"/>
      <c r="BL37" s="359"/>
      <c r="BM37" s="359"/>
      <c r="BN37" s="359"/>
      <c r="BO37" s="359"/>
      <c r="BP37" s="359"/>
      <c r="BQ37" s="359"/>
      <c r="BR37" s="359"/>
      <c r="BS37" s="359"/>
      <c r="BT37" s="359"/>
      <c r="BU37" s="359"/>
      <c r="BV37" s="359"/>
      <c r="BW37" s="426"/>
      <c r="BX37" s="423"/>
      <c r="BY37" s="426"/>
      <c r="BZ37" s="423"/>
      <c r="CA37" s="426"/>
      <c r="CB37" s="423"/>
      <c r="CC37" s="426"/>
      <c r="CD37" s="423"/>
      <c r="CE37" s="426"/>
      <c r="CF37" s="423"/>
      <c r="CG37" s="426"/>
      <c r="CH37" s="423"/>
      <c r="CI37" s="426"/>
      <c r="CJ37" s="423"/>
      <c r="CK37" s="426"/>
      <c r="CL37" s="423"/>
      <c r="CM37" s="426"/>
      <c r="CN37" s="423"/>
      <c r="CO37" s="426"/>
      <c r="CP37" s="423"/>
      <c r="CQ37" s="426"/>
      <c r="CR37" s="423"/>
      <c r="CS37" s="426"/>
      <c r="CT37" s="423"/>
      <c r="CU37" s="426"/>
      <c r="CV37" s="423"/>
      <c r="CW37" s="426"/>
      <c r="CX37" s="423"/>
      <c r="CY37" s="426"/>
      <c r="CZ37" s="423"/>
      <c r="DA37" s="426"/>
      <c r="DB37" s="423"/>
      <c r="DC37" s="426"/>
      <c r="DD37" s="423"/>
      <c r="DE37" s="426"/>
      <c r="DF37" s="423"/>
      <c r="DG37" s="426"/>
      <c r="DH37" s="423"/>
      <c r="DI37" s="426"/>
      <c r="DJ37" s="423"/>
      <c r="DK37" s="426"/>
      <c r="DL37" s="423"/>
      <c r="DM37" s="426"/>
      <c r="DN37" s="423"/>
      <c r="DO37" s="426"/>
      <c r="DP37" s="423"/>
      <c r="DQ37" s="426"/>
      <c r="DR37" s="423"/>
      <c r="DS37" s="426"/>
      <c r="DT37" s="423"/>
      <c r="DU37" s="426"/>
      <c r="DV37" s="423"/>
      <c r="DW37" s="426"/>
      <c r="DX37" s="423"/>
      <c r="DY37" s="426"/>
      <c r="DZ37" s="423"/>
      <c r="EA37" s="426"/>
      <c r="EB37" s="423"/>
      <c r="EC37" s="426"/>
      <c r="ED37" s="423"/>
      <c r="EE37" s="426"/>
      <c r="EF37" s="423"/>
      <c r="EG37" s="426"/>
      <c r="EH37" s="423"/>
      <c r="EI37" s="426"/>
      <c r="EJ37" s="423"/>
      <c r="EK37" s="426"/>
      <c r="EL37" s="423"/>
      <c r="EM37" s="426"/>
      <c r="EN37" s="423"/>
      <c r="EO37" s="426"/>
      <c r="EP37" s="423"/>
      <c r="EQ37" s="426"/>
      <c r="ER37" s="423"/>
      <c r="ES37" s="426"/>
      <c r="ET37" s="423"/>
      <c r="EU37" s="426"/>
      <c r="EV37" s="423"/>
      <c r="EW37" s="426"/>
      <c r="EX37" s="423"/>
      <c r="EY37" s="426"/>
      <c r="EZ37" s="423"/>
      <c r="FA37" s="426"/>
      <c r="FB37" s="423"/>
      <c r="FC37" s="426"/>
      <c r="FD37" s="423"/>
      <c r="FE37" s="426"/>
      <c r="FF37" s="423"/>
      <c r="FG37" s="426"/>
      <c r="FH37" s="423"/>
      <c r="FI37" s="426"/>
      <c r="FJ37" s="423"/>
      <c r="FK37" s="426"/>
      <c r="FL37" s="423"/>
      <c r="FM37" s="426"/>
      <c r="FN37" s="423"/>
      <c r="FO37" s="426"/>
      <c r="FP37" s="423"/>
      <c r="FQ37" s="426"/>
      <c r="FR37" s="423"/>
      <c r="FS37" s="426"/>
      <c r="FT37" s="423"/>
      <c r="FU37" s="426"/>
      <c r="FV37" s="423"/>
      <c r="FW37" s="426"/>
      <c r="FX37" s="423"/>
      <c r="FY37" s="426"/>
      <c r="FZ37" s="423"/>
      <c r="GA37" s="426"/>
      <c r="GB37" s="423"/>
      <c r="GC37" s="426"/>
      <c r="GD37" s="423"/>
      <c r="GE37" s="426"/>
      <c r="GF37" s="423"/>
      <c r="GG37" s="426"/>
      <c r="GH37" s="423"/>
      <c r="GI37" s="426"/>
      <c r="GJ37" s="423"/>
      <c r="GK37" s="426"/>
      <c r="GL37" s="423"/>
      <c r="GM37" s="426"/>
      <c r="GN37" s="423"/>
      <c r="GO37" s="426"/>
      <c r="GP37" s="423"/>
      <c r="GQ37" s="426"/>
      <c r="GR37" s="423"/>
      <c r="GS37" s="426"/>
      <c r="GT37" s="423"/>
      <c r="GU37" s="426"/>
      <c r="GV37" s="423"/>
      <c r="GW37" s="426"/>
      <c r="GX37" s="423"/>
      <c r="GY37" s="426"/>
      <c r="GZ37" s="423"/>
      <c r="HA37" s="426"/>
      <c r="HB37" s="423"/>
      <c r="HC37" s="426"/>
      <c r="HD37" s="423"/>
      <c r="HE37" s="426"/>
      <c r="HF37" s="423"/>
      <c r="HG37" s="426"/>
      <c r="HH37" s="423"/>
      <c r="HI37" s="426"/>
      <c r="HJ37" s="423"/>
      <c r="HK37" s="426"/>
      <c r="HL37" s="423"/>
      <c r="HM37" s="426"/>
      <c r="HN37" s="423"/>
      <c r="HO37" s="426"/>
      <c r="HP37" s="423"/>
      <c r="HQ37" s="426"/>
      <c r="HR37" s="423"/>
      <c r="HS37" s="426"/>
      <c r="HT37" s="423"/>
      <c r="HU37" s="426"/>
      <c r="HV37" s="423"/>
      <c r="HW37" s="426"/>
      <c r="HX37" s="423"/>
      <c r="HY37" s="426"/>
      <c r="HZ37" s="423"/>
      <c r="IA37" s="426"/>
      <c r="IB37" s="423"/>
      <c r="IC37" s="426"/>
      <c r="ID37" s="423"/>
      <c r="IE37" s="426"/>
      <c r="IF37" s="423"/>
      <c r="IG37" s="426"/>
      <c r="IH37" s="423"/>
      <c r="II37" s="426"/>
      <c r="IJ37" s="423"/>
      <c r="IK37" s="426"/>
      <c r="IL37" s="423"/>
      <c r="IM37" s="426"/>
      <c r="IN37" s="423"/>
      <c r="IO37" s="426"/>
      <c r="IP37" s="423"/>
      <c r="IQ37" s="426"/>
      <c r="IR37" s="423"/>
      <c r="IS37" s="426"/>
      <c r="IT37" s="423"/>
      <c r="IU37" s="426"/>
      <c r="IV37" s="423"/>
      <c r="IW37" s="426"/>
      <c r="IX37" s="423"/>
      <c r="IY37" s="426"/>
      <c r="IZ37" s="423"/>
      <c r="JA37" s="426"/>
      <c r="JB37" s="423"/>
      <c r="JC37" s="426"/>
      <c r="JD37" s="423"/>
      <c r="JE37" s="426"/>
      <c r="JF37" s="423"/>
      <c r="JG37" s="426"/>
      <c r="JH37" s="423"/>
      <c r="JI37" s="426"/>
      <c r="JJ37" s="423"/>
      <c r="JK37" s="426"/>
      <c r="JL37" s="423"/>
      <c r="JM37" s="426"/>
      <c r="JN37" s="423"/>
      <c r="JO37" s="426"/>
      <c r="JP37" s="423"/>
      <c r="JQ37" s="426"/>
      <c r="JR37" s="423"/>
      <c r="JS37" s="426"/>
      <c r="JT37" s="423"/>
      <c r="JU37" s="426"/>
      <c r="JV37" s="423"/>
      <c r="JW37" s="426"/>
      <c r="JX37" s="423"/>
      <c r="JY37" s="426"/>
      <c r="JZ37" s="423"/>
      <c r="KA37" s="426"/>
      <c r="KB37" s="423"/>
      <c r="KC37" s="426"/>
      <c r="KD37" s="423"/>
      <c r="KE37" s="426"/>
      <c r="KF37" s="423"/>
      <c r="KG37" s="426"/>
      <c r="KH37" s="423"/>
      <c r="KI37" s="426"/>
      <c r="KJ37" s="423"/>
      <c r="KK37" s="426"/>
      <c r="KL37" s="423"/>
      <c r="KM37" s="426"/>
      <c r="KN37" s="423"/>
      <c r="KO37" s="426"/>
      <c r="KP37" s="423"/>
      <c r="KQ37" s="426"/>
      <c r="KR37" s="423"/>
      <c r="KS37" s="426"/>
      <c r="KT37" s="423"/>
      <c r="KU37" s="426"/>
      <c r="KV37" s="423"/>
      <c r="KW37" s="426"/>
      <c r="KX37" s="423"/>
      <c r="KY37" s="426"/>
      <c r="KZ37" s="423"/>
      <c r="LA37" s="426"/>
      <c r="LB37" s="423"/>
      <c r="LC37" s="426"/>
      <c r="LD37" s="423"/>
      <c r="LE37" s="426"/>
      <c r="LF37" s="423"/>
      <c r="LG37" s="426"/>
      <c r="LH37" s="423"/>
      <c r="LI37" s="426"/>
      <c r="LJ37" s="423"/>
      <c r="LK37" s="426"/>
      <c r="LL37" s="423"/>
      <c r="LM37" s="426"/>
      <c r="LN37" s="423"/>
      <c r="LO37" s="426"/>
      <c r="LP37" s="423"/>
      <c r="LQ37" s="426"/>
      <c r="LR37" s="423"/>
      <c r="LS37" s="426"/>
      <c r="LT37" s="423"/>
      <c r="LU37" s="426"/>
      <c r="LV37" s="423"/>
      <c r="LW37" s="426"/>
      <c r="LX37" s="423"/>
      <c r="LY37" s="426"/>
      <c r="LZ37" s="423"/>
      <c r="MA37" s="426"/>
      <c r="MB37" s="423"/>
      <c r="MC37" s="426"/>
      <c r="MD37" s="423"/>
      <c r="ME37" s="426"/>
      <c r="MF37" s="423"/>
      <c r="MG37" s="426"/>
      <c r="MH37" s="423"/>
      <c r="MI37" s="426"/>
      <c r="MJ37" s="423"/>
      <c r="MK37" s="426"/>
      <c r="ML37" s="423"/>
      <c r="MM37" s="426"/>
      <c r="MN37" s="423"/>
      <c r="MO37" s="426"/>
      <c r="MP37" s="423"/>
      <c r="MQ37" s="426"/>
      <c r="MR37" s="423"/>
      <c r="MS37" s="426"/>
      <c r="MT37" s="423"/>
      <c r="MU37" s="426"/>
      <c r="MV37" s="423"/>
      <c r="MW37" s="426"/>
      <c r="MX37" s="423"/>
      <c r="MY37" s="426"/>
      <c r="MZ37" s="423"/>
      <c r="NA37" s="426"/>
      <c r="NB37" s="423"/>
      <c r="NC37" s="426"/>
      <c r="ND37" s="423"/>
      <c r="NE37" s="426"/>
      <c r="NF37" s="423"/>
      <c r="NG37" s="426"/>
      <c r="NH37" s="423"/>
      <c r="NI37" s="426"/>
      <c r="NJ37" s="423"/>
      <c r="NK37" s="426"/>
      <c r="NL37" s="423"/>
      <c r="NM37" s="426"/>
      <c r="NN37" s="423"/>
      <c r="NO37" s="426"/>
      <c r="NP37" s="423"/>
      <c r="NQ37" s="426"/>
      <c r="NR37" s="423"/>
      <c r="NS37" s="426"/>
      <c r="NT37" s="423"/>
      <c r="NU37" s="426"/>
      <c r="NV37" s="423"/>
      <c r="NW37" s="426"/>
      <c r="NX37" s="423"/>
      <c r="NY37" s="426"/>
      <c r="NZ37" s="423"/>
      <c r="OA37" s="426"/>
      <c r="OB37" s="423"/>
      <c r="OC37" s="426"/>
      <c r="OD37" s="423"/>
      <c r="OE37" s="426"/>
      <c r="OF37" s="423"/>
      <c r="OG37" s="426"/>
      <c r="OH37" s="423"/>
      <c r="OI37" s="426"/>
      <c r="OJ37" s="423"/>
      <c r="OK37" s="426"/>
      <c r="OL37" s="423"/>
      <c r="OM37" s="426"/>
      <c r="ON37" s="423"/>
      <c r="OO37" s="426"/>
      <c r="OP37" s="423"/>
      <c r="OQ37" s="426"/>
      <c r="OR37" s="423"/>
      <c r="OS37" s="426"/>
      <c r="OT37" s="423"/>
      <c r="OU37" s="426"/>
      <c r="OV37" s="423"/>
      <c r="OW37" s="426"/>
      <c r="OX37" s="423"/>
      <c r="OY37" s="426"/>
      <c r="OZ37" s="423"/>
      <c r="PA37" s="426"/>
      <c r="PB37" s="423"/>
      <c r="PC37" s="426"/>
      <c r="PD37" s="423"/>
      <c r="PE37" s="426"/>
      <c r="PF37" s="423"/>
      <c r="PG37" s="426"/>
      <c r="PH37" s="423"/>
      <c r="PI37" s="426"/>
      <c r="PJ37" s="423"/>
      <c r="PK37" s="426"/>
      <c r="PL37" s="423"/>
      <c r="PM37" s="426"/>
      <c r="PN37" s="423"/>
      <c r="PO37" s="426"/>
      <c r="PP37" s="423"/>
      <c r="PQ37" s="426"/>
      <c r="PR37" s="423"/>
      <c r="PS37" s="426"/>
      <c r="PT37" s="423"/>
      <c r="PU37" s="426"/>
      <c r="PV37" s="423"/>
      <c r="PW37" s="426"/>
      <c r="PX37" s="423"/>
      <c r="PY37" s="426"/>
      <c r="PZ37" s="423"/>
      <c r="QA37" s="426"/>
      <c r="QB37" s="423"/>
      <c r="QC37" s="426"/>
      <c r="QD37" s="423"/>
      <c r="QE37" s="426"/>
      <c r="QF37" s="423"/>
      <c r="QG37" s="426"/>
      <c r="QH37" s="423"/>
      <c r="QI37" s="426"/>
      <c r="QJ37" s="423"/>
      <c r="QK37" s="426"/>
      <c r="QL37" s="423"/>
      <c r="QM37" s="426"/>
      <c r="QN37" s="423"/>
      <c r="QO37" s="426"/>
      <c r="QP37" s="423"/>
      <c r="QQ37" s="426"/>
      <c r="QR37" s="423"/>
      <c r="QS37" s="426"/>
      <c r="QT37" s="423"/>
      <c r="QU37" s="426"/>
      <c r="QV37" s="423"/>
      <c r="QW37" s="426"/>
      <c r="QX37" s="423"/>
      <c r="QY37" s="426"/>
      <c r="QZ37" s="423"/>
      <c r="RA37" s="426"/>
      <c r="RB37" s="423"/>
      <c r="RC37" s="426"/>
      <c r="RD37" s="423"/>
      <c r="RE37" s="426"/>
      <c r="RF37" s="423"/>
      <c r="RG37" s="426"/>
      <c r="RH37" s="423"/>
      <c r="RI37" s="426"/>
      <c r="RJ37" s="423"/>
      <c r="RK37" s="426"/>
      <c r="RL37" s="423"/>
      <c r="RM37" s="426"/>
      <c r="RN37" s="423"/>
      <c r="RO37" s="426"/>
      <c r="RP37" s="423"/>
      <c r="RQ37" s="426"/>
      <c r="RR37" s="423"/>
      <c r="RS37" s="426"/>
      <c r="RT37" s="423"/>
      <c r="RU37" s="426"/>
      <c r="RV37" s="423"/>
      <c r="RW37" s="426"/>
      <c r="RX37" s="423"/>
      <c r="RY37" s="426"/>
      <c r="RZ37" s="423"/>
      <c r="SA37" s="426"/>
      <c r="SB37" s="423"/>
      <c r="SC37" s="426"/>
      <c r="SD37" s="423"/>
      <c r="SE37" s="426"/>
      <c r="SF37" s="423"/>
      <c r="SG37" s="426"/>
      <c r="SH37" s="423"/>
      <c r="SI37" s="426"/>
      <c r="SJ37" s="423"/>
      <c r="SK37" s="426"/>
      <c r="SL37" s="423"/>
      <c r="SM37" s="426"/>
      <c r="SN37" s="423"/>
      <c r="SO37" s="426"/>
      <c r="SP37" s="423"/>
      <c r="SQ37" s="426"/>
      <c r="SR37" s="423"/>
      <c r="SS37" s="426"/>
      <c r="ST37" s="423"/>
      <c r="SU37" s="426"/>
      <c r="SV37" s="423"/>
      <c r="SW37" s="426"/>
      <c r="SX37" s="423"/>
      <c r="SY37" s="426"/>
      <c r="SZ37" s="423"/>
      <c r="TA37" s="426"/>
      <c r="TB37" s="423"/>
      <c r="TC37" s="426"/>
      <c r="TD37" s="423"/>
      <c r="TE37" s="426"/>
      <c r="TF37" s="423"/>
      <c r="TG37" s="426"/>
      <c r="TH37" s="423"/>
      <c r="TI37" s="426"/>
      <c r="TJ37" s="423"/>
      <c r="TK37" s="426"/>
      <c r="TL37" s="423"/>
      <c r="TM37" s="426"/>
      <c r="TN37" s="423"/>
      <c r="TO37" s="426"/>
      <c r="TP37" s="423"/>
      <c r="TQ37" s="426"/>
      <c r="TR37" s="423"/>
      <c r="TS37" s="426"/>
      <c r="TT37" s="423"/>
      <c r="TU37" s="426"/>
      <c r="TV37" s="423"/>
      <c r="TW37" s="426"/>
      <c r="TX37" s="423"/>
      <c r="TY37" s="426"/>
      <c r="TZ37" s="423"/>
      <c r="UA37" s="426"/>
      <c r="UB37" s="423"/>
      <c r="UC37" s="426"/>
      <c r="UD37" s="423"/>
      <c r="UE37" s="426"/>
      <c r="UF37" s="423"/>
      <c r="UG37" s="426"/>
      <c r="UH37" s="423"/>
      <c r="UI37" s="426"/>
      <c r="UJ37" s="423"/>
      <c r="UK37" s="426"/>
      <c r="UL37" s="423"/>
      <c r="UM37" s="426"/>
      <c r="UN37" s="423"/>
      <c r="UO37" s="426"/>
      <c r="UP37" s="423"/>
      <c r="UQ37" s="426"/>
      <c r="UR37" s="423"/>
      <c r="US37" s="426"/>
      <c r="UT37" s="423"/>
      <c r="UU37" s="426"/>
      <c r="UV37" s="423"/>
      <c r="UW37" s="426"/>
      <c r="UX37" s="423"/>
      <c r="UY37" s="426"/>
      <c r="UZ37" s="423"/>
      <c r="VA37" s="426"/>
      <c r="VB37" s="423"/>
      <c r="VC37" s="426"/>
      <c r="VD37" s="423"/>
      <c r="VE37" s="426"/>
      <c r="VF37" s="423"/>
      <c r="VG37" s="426"/>
      <c r="VH37" s="423"/>
      <c r="VI37" s="426"/>
      <c r="VJ37" s="423"/>
      <c r="VK37" s="426"/>
      <c r="VL37" s="423"/>
      <c r="VM37" s="426"/>
      <c r="VN37" s="423"/>
      <c r="VO37" s="426"/>
      <c r="VP37" s="423"/>
      <c r="VQ37" s="426"/>
      <c r="VR37" s="423"/>
      <c r="VS37" s="426"/>
      <c r="VT37" s="423"/>
      <c r="VU37" s="426"/>
      <c r="VV37" s="423"/>
      <c r="VW37" s="426"/>
      <c r="VX37" s="423"/>
      <c r="VY37" s="426"/>
      <c r="VZ37" s="423"/>
      <c r="WA37" s="426"/>
      <c r="WB37" s="423"/>
      <c r="WC37" s="426"/>
      <c r="WD37" s="423"/>
      <c r="WE37" s="426"/>
      <c r="WF37" s="423"/>
      <c r="WG37" s="426"/>
      <c r="WH37" s="423"/>
      <c r="WI37" s="426"/>
      <c r="WJ37" s="423"/>
      <c r="WK37" s="426"/>
      <c r="WL37" s="423"/>
      <c r="WM37" s="426"/>
      <c r="WN37" s="423"/>
      <c r="WO37" s="426"/>
      <c r="WP37" s="423"/>
      <c r="WQ37" s="426"/>
      <c r="WR37" s="423"/>
      <c r="WS37" s="426"/>
      <c r="WT37" s="423"/>
      <c r="WU37" s="426"/>
      <c r="WV37" s="423"/>
      <c r="WW37" s="426"/>
      <c r="WX37" s="423"/>
      <c r="WY37" s="426"/>
      <c r="WZ37" s="423"/>
      <c r="XA37" s="426"/>
      <c r="XB37" s="423"/>
      <c r="XC37" s="426"/>
      <c r="XD37" s="423"/>
      <c r="XE37" s="426"/>
      <c r="XF37" s="423"/>
      <c r="XG37" s="426"/>
      <c r="XH37" s="423"/>
      <c r="XI37" s="426"/>
      <c r="XJ37" s="423"/>
      <c r="XK37" s="426"/>
      <c r="XL37" s="423"/>
      <c r="XM37" s="426"/>
      <c r="XN37" s="423"/>
      <c r="XO37" s="426"/>
      <c r="XP37" s="423"/>
      <c r="XQ37" s="426"/>
      <c r="XR37" s="423"/>
      <c r="XS37" s="426"/>
      <c r="XT37" s="423"/>
      <c r="XU37" s="426"/>
      <c r="XV37" s="423"/>
      <c r="XW37" s="426"/>
      <c r="XX37" s="423"/>
      <c r="XY37" s="426"/>
      <c r="XZ37" s="423"/>
      <c r="YA37" s="426"/>
      <c r="YB37" s="423"/>
      <c r="YC37" s="426"/>
      <c r="YD37" s="423"/>
      <c r="YE37" s="426"/>
      <c r="YF37" s="423"/>
      <c r="YG37" s="426"/>
      <c r="YH37" s="423"/>
      <c r="YI37" s="426"/>
      <c r="YJ37" s="423"/>
      <c r="YK37" s="426"/>
      <c r="YL37" s="423"/>
      <c r="YM37" s="426"/>
      <c r="YN37" s="423"/>
      <c r="YO37" s="426"/>
      <c r="YP37" s="423"/>
      <c r="YQ37" s="426"/>
      <c r="YR37" s="423"/>
      <c r="YS37" s="426"/>
      <c r="YT37" s="423"/>
      <c r="YU37" s="426"/>
      <c r="YV37" s="423"/>
      <c r="YW37" s="426"/>
      <c r="YX37" s="423"/>
      <c r="YY37" s="426"/>
      <c r="YZ37" s="423"/>
      <c r="ZA37" s="426"/>
      <c r="ZB37" s="423"/>
      <c r="ZC37" s="426"/>
      <c r="ZD37" s="423"/>
      <c r="ZE37" s="426"/>
      <c r="ZF37" s="423"/>
      <c r="ZG37" s="426"/>
      <c r="ZH37" s="423"/>
      <c r="ZI37" s="426"/>
      <c r="ZJ37" s="423"/>
      <c r="ZK37" s="426"/>
      <c r="ZL37" s="423"/>
      <c r="ZM37" s="426"/>
      <c r="ZN37" s="423"/>
      <c r="ZO37" s="426"/>
      <c r="ZP37" s="423"/>
      <c r="ZQ37" s="426"/>
      <c r="ZR37" s="423"/>
      <c r="ZS37" s="426"/>
      <c r="ZT37" s="423"/>
      <c r="ZU37" s="426"/>
      <c r="ZV37" s="423"/>
      <c r="ZW37" s="426"/>
      <c r="ZX37" s="423"/>
      <c r="ZY37" s="426"/>
      <c r="ZZ37" s="423"/>
      <c r="AAA37" s="426"/>
      <c r="AAB37" s="423"/>
      <c r="AAC37" s="426"/>
      <c r="AAD37" s="423"/>
      <c r="AAE37" s="426"/>
      <c r="AAF37" s="423"/>
      <c r="AAG37" s="426"/>
      <c r="AAH37" s="423"/>
      <c r="AAI37" s="426"/>
      <c r="AAJ37" s="423"/>
      <c r="AAK37" s="426"/>
      <c r="AAL37" s="423"/>
      <c r="AAM37" s="426"/>
      <c r="AAN37" s="423"/>
      <c r="AAO37" s="426"/>
      <c r="AAP37" s="423"/>
      <c r="AAQ37" s="426"/>
      <c r="AAR37" s="423"/>
      <c r="AAS37" s="426"/>
      <c r="AAT37" s="423"/>
      <c r="AAU37" s="426"/>
      <c r="AAV37" s="423"/>
      <c r="AAW37" s="426"/>
      <c r="AAX37" s="423"/>
      <c r="AAY37" s="426"/>
      <c r="AAZ37" s="423"/>
      <c r="ABA37" s="426"/>
      <c r="ABB37" s="423"/>
      <c r="ABC37" s="426"/>
      <c r="ABD37" s="423"/>
      <c r="ABE37" s="426"/>
      <c r="ABF37" s="423"/>
      <c r="ABG37" s="426"/>
      <c r="ABH37" s="423"/>
      <c r="ABI37" s="426"/>
      <c r="ABJ37" s="423"/>
      <c r="ABK37" s="426"/>
      <c r="ABL37" s="423"/>
      <c r="ABM37" s="426"/>
      <c r="ABN37" s="423"/>
      <c r="ABO37" s="426"/>
      <c r="ABP37" s="423"/>
      <c r="ABQ37" s="426"/>
      <c r="ABR37" s="423"/>
      <c r="ABS37" s="426"/>
      <c r="ABT37" s="423"/>
      <c r="ABU37" s="426"/>
      <c r="ABV37" s="423"/>
      <c r="ABW37" s="426"/>
      <c r="ABX37" s="423"/>
      <c r="ABY37" s="426"/>
      <c r="ABZ37" s="423"/>
      <c r="ACA37" s="426"/>
      <c r="ACB37" s="423"/>
      <c r="ACC37" s="426"/>
      <c r="ACD37" s="423"/>
      <c r="ACE37" s="426"/>
      <c r="ACF37" s="423"/>
      <c r="ACG37" s="426"/>
      <c r="ACH37" s="423"/>
      <c r="ACI37" s="426"/>
      <c r="ACJ37" s="423"/>
      <c r="ACK37" s="426"/>
      <c r="ACL37" s="423"/>
      <c r="ACM37" s="426"/>
      <c r="ACN37" s="423"/>
      <c r="ACO37" s="426"/>
      <c r="ACP37" s="423"/>
      <c r="ACQ37" s="426"/>
      <c r="ACR37" s="423"/>
      <c r="ACS37" s="426"/>
      <c r="ACT37" s="423"/>
      <c r="ACU37" s="426"/>
      <c r="ACV37" s="423"/>
      <c r="ACW37" s="426"/>
      <c r="ACX37" s="423"/>
      <c r="ACY37" s="426"/>
      <c r="ACZ37" s="423"/>
      <c r="ADA37" s="426"/>
      <c r="ADB37" s="423"/>
      <c r="ADC37" s="426"/>
      <c r="ADD37" s="423"/>
      <c r="ADE37" s="426"/>
      <c r="ADF37" s="423"/>
      <c r="ADG37" s="426"/>
      <c r="ADH37" s="423"/>
      <c r="ADI37" s="426"/>
      <c r="ADJ37" s="423"/>
      <c r="ADK37" s="426"/>
      <c r="ADL37" s="423"/>
      <c r="ADM37" s="426"/>
      <c r="ADN37" s="423"/>
      <c r="ADO37" s="426"/>
      <c r="ADP37" s="423"/>
      <c r="ADQ37" s="426"/>
      <c r="ADR37" s="423"/>
      <c r="ADS37" s="426"/>
      <c r="ADT37" s="423"/>
      <c r="ADU37" s="426"/>
      <c r="ADV37" s="423"/>
      <c r="ADW37" s="426"/>
      <c r="ADX37" s="423"/>
      <c r="ADY37" s="426"/>
      <c r="ADZ37" s="423"/>
      <c r="AEA37" s="426"/>
      <c r="AEB37" s="423"/>
      <c r="AEC37" s="426"/>
      <c r="AED37" s="423"/>
      <c r="AEE37" s="426"/>
      <c r="AEF37" s="423"/>
      <c r="AEG37" s="426"/>
      <c r="AEH37" s="423"/>
      <c r="AEI37" s="426"/>
      <c r="AEJ37" s="423"/>
      <c r="AEK37" s="426"/>
      <c r="AEL37" s="423"/>
      <c r="AEM37" s="426"/>
      <c r="AEN37" s="423"/>
      <c r="AEO37" s="426"/>
      <c r="AEP37" s="423"/>
      <c r="AEQ37" s="426"/>
      <c r="AER37" s="423"/>
      <c r="AES37" s="426"/>
      <c r="AET37" s="423"/>
      <c r="AEU37" s="426"/>
      <c r="AEV37" s="423"/>
      <c r="AEW37" s="426"/>
      <c r="AEX37" s="423"/>
      <c r="AEY37" s="426"/>
      <c r="AEZ37" s="423"/>
      <c r="AFA37" s="426"/>
      <c r="AFB37" s="423"/>
      <c r="AFC37" s="426"/>
      <c r="AFD37" s="423"/>
      <c r="AFE37" s="426"/>
      <c r="AFF37" s="423"/>
      <c r="AFG37" s="426"/>
      <c r="AFH37" s="423"/>
      <c r="AFI37" s="426"/>
      <c r="AFJ37" s="423"/>
      <c r="AFK37" s="426"/>
      <c r="AFL37" s="423"/>
      <c r="AFM37" s="426"/>
      <c r="AFN37" s="423"/>
      <c r="AFO37" s="426"/>
      <c r="AFP37" s="423"/>
      <c r="AFQ37" s="426"/>
      <c r="AFR37" s="423"/>
      <c r="AFS37" s="426"/>
      <c r="AFT37" s="423"/>
      <c r="AFU37" s="426"/>
      <c r="AFV37" s="423"/>
      <c r="AFW37" s="426"/>
      <c r="AFX37" s="423"/>
      <c r="AFY37" s="426"/>
      <c r="AFZ37" s="423"/>
      <c r="AGA37" s="426"/>
      <c r="AGB37" s="423"/>
      <c r="AGC37" s="426"/>
      <c r="AGD37" s="423"/>
      <c r="AGE37" s="426"/>
      <c r="AGF37" s="423"/>
      <c r="AGG37" s="426"/>
      <c r="AGH37" s="423"/>
      <c r="AGI37" s="426"/>
      <c r="AGJ37" s="423"/>
      <c r="AGK37" s="426"/>
      <c r="AGL37" s="423"/>
      <c r="AGM37" s="426"/>
      <c r="AGN37" s="423"/>
      <c r="AGO37" s="426"/>
      <c r="AGP37" s="423"/>
      <c r="AGQ37" s="426"/>
      <c r="AGR37" s="423"/>
      <c r="AGS37" s="426"/>
      <c r="AGT37" s="423"/>
      <c r="AGU37" s="426"/>
      <c r="AGV37" s="423"/>
      <c r="AGW37" s="426"/>
      <c r="AGX37" s="423"/>
      <c r="AGY37" s="426"/>
      <c r="AGZ37" s="423"/>
      <c r="AHA37" s="426"/>
      <c r="AHB37" s="423"/>
      <c r="AHC37" s="426"/>
      <c r="AHD37" s="423"/>
      <c r="AHE37" s="426"/>
      <c r="AHF37" s="423"/>
      <c r="AHG37" s="426"/>
      <c r="AHH37" s="423"/>
      <c r="AHI37" s="426"/>
      <c r="AHJ37" s="423"/>
      <c r="AHK37" s="426"/>
      <c r="AHL37" s="423"/>
      <c r="AHM37" s="426"/>
      <c r="AHN37" s="423"/>
      <c r="AHO37" s="426"/>
      <c r="AHP37" s="423"/>
      <c r="AHQ37" s="426"/>
      <c r="AHR37" s="423"/>
      <c r="AHS37" s="426"/>
      <c r="AHT37" s="423"/>
      <c r="AHU37" s="426"/>
      <c r="AHV37" s="423"/>
      <c r="AHW37" s="426"/>
      <c r="AHX37" s="423"/>
      <c r="AHY37" s="426"/>
      <c r="AHZ37" s="423"/>
      <c r="AIA37" s="426"/>
      <c r="AIB37" s="423"/>
      <c r="AIC37" s="426"/>
      <c r="AID37" s="423"/>
      <c r="AIE37" s="426"/>
      <c r="AIF37" s="423"/>
      <c r="AIG37" s="426"/>
      <c r="AIH37" s="423"/>
      <c r="AII37" s="426"/>
      <c r="AIJ37" s="423"/>
      <c r="AIK37" s="426"/>
      <c r="AIL37" s="423"/>
      <c r="AIM37" s="426"/>
      <c r="AIN37" s="423"/>
      <c r="AIO37" s="426"/>
      <c r="AIP37" s="423"/>
      <c r="AIQ37" s="426"/>
      <c r="AIR37" s="423"/>
      <c r="AIS37" s="426"/>
      <c r="AIT37" s="423"/>
      <c r="AIU37" s="426"/>
      <c r="AIV37" s="423"/>
      <c r="AIW37" s="426"/>
      <c r="AIX37" s="423"/>
      <c r="AIY37" s="426"/>
      <c r="AIZ37" s="423"/>
      <c r="AJA37" s="426"/>
      <c r="AJB37" s="423"/>
      <c r="AJC37" s="426"/>
      <c r="AJD37" s="423"/>
      <c r="AJE37" s="426"/>
      <c r="AJF37" s="423"/>
      <c r="AJG37" s="426"/>
      <c r="AJH37" s="423"/>
      <c r="AJI37" s="426"/>
      <c r="AJJ37" s="423"/>
      <c r="AJK37" s="426"/>
      <c r="AJL37" s="423"/>
      <c r="AJM37" s="426"/>
      <c r="AJN37" s="423"/>
      <c r="AJO37" s="426"/>
      <c r="AJP37" s="423"/>
      <c r="AJQ37" s="426"/>
      <c r="AJR37" s="423"/>
      <c r="AJS37" s="426"/>
      <c r="AJT37" s="423"/>
      <c r="AJU37" s="426"/>
      <c r="AJV37" s="423"/>
      <c r="AJW37" s="426"/>
      <c r="AJX37" s="423"/>
      <c r="AJY37" s="426"/>
      <c r="AJZ37" s="423"/>
      <c r="AKA37" s="426"/>
      <c r="AKB37" s="423"/>
      <c r="AKC37" s="426"/>
      <c r="AKD37" s="423"/>
      <c r="AKE37" s="426"/>
      <c r="AKF37" s="423"/>
      <c r="AKG37" s="426"/>
      <c r="AKH37" s="423"/>
      <c r="AKI37" s="426"/>
      <c r="AKJ37" s="423"/>
      <c r="AKK37" s="426"/>
      <c r="AKL37" s="423"/>
      <c r="AKM37" s="426"/>
      <c r="AKN37" s="423"/>
      <c r="AKO37" s="426"/>
      <c r="AKP37" s="423"/>
      <c r="AKQ37" s="426"/>
      <c r="AKR37" s="423"/>
      <c r="AKS37" s="426"/>
      <c r="AKT37" s="423"/>
      <c r="AKU37" s="426"/>
      <c r="AKV37" s="423"/>
      <c r="AKW37" s="426"/>
      <c r="AKX37" s="423"/>
      <c r="AKY37" s="426"/>
      <c r="AKZ37" s="423"/>
      <c r="ALA37" s="426"/>
      <c r="ALB37" s="423"/>
      <c r="ALC37" s="426"/>
      <c r="ALD37" s="423"/>
      <c r="ALE37" s="426"/>
      <c r="ALF37" s="423"/>
      <c r="ALG37" s="426"/>
      <c r="ALH37" s="423"/>
      <c r="ALI37" s="426"/>
      <c r="ALJ37" s="423"/>
      <c r="ALK37" s="426"/>
      <c r="ALL37" s="423"/>
      <c r="ALM37" s="426"/>
      <c r="ALN37" s="423"/>
      <c r="ALO37" s="426"/>
      <c r="ALP37" s="423"/>
      <c r="ALQ37" s="426"/>
      <c r="ALR37" s="423"/>
      <c r="ALS37" s="426"/>
      <c r="ALT37" s="423"/>
      <c r="ALU37" s="426"/>
      <c r="ALV37" s="423"/>
      <c r="ALW37" s="426"/>
      <c r="ALX37" s="423"/>
      <c r="ALY37" s="426"/>
      <c r="ALZ37" s="423"/>
      <c r="AMA37" s="426"/>
      <c r="AMB37" s="423"/>
      <c r="AMC37" s="426"/>
      <c r="AMD37" s="423"/>
      <c r="AME37" s="426"/>
      <c r="AMF37" s="423"/>
      <c r="AMG37" s="426"/>
      <c r="AMH37" s="423"/>
      <c r="AMI37" s="426"/>
      <c r="AMJ37" s="423"/>
      <c r="AMK37" s="426"/>
      <c r="AML37" s="423"/>
      <c r="AMM37" s="426"/>
      <c r="AMN37" s="423"/>
      <c r="AMO37" s="426"/>
      <c r="AMP37" s="423"/>
      <c r="AMQ37" s="426"/>
      <c r="AMR37" s="423"/>
      <c r="AMS37" s="426"/>
      <c r="AMT37" s="423"/>
      <c r="AMU37" s="426"/>
      <c r="AMV37" s="423"/>
      <c r="AMW37" s="426"/>
      <c r="AMX37" s="423"/>
      <c r="AMY37" s="426"/>
      <c r="AMZ37" s="423"/>
      <c r="ANA37" s="426"/>
      <c r="ANB37" s="423"/>
      <c r="ANC37" s="426"/>
      <c r="AND37" s="423"/>
      <c r="ANE37" s="426"/>
      <c r="ANF37" s="423"/>
      <c r="ANG37" s="426"/>
      <c r="ANH37" s="423"/>
      <c r="ANI37" s="426"/>
      <c r="ANJ37" s="423"/>
      <c r="ANK37" s="426"/>
      <c r="ANL37" s="423"/>
      <c r="ANM37" s="426"/>
      <c r="ANN37" s="423"/>
      <c r="ANO37" s="426"/>
      <c r="ANP37" s="423"/>
      <c r="ANQ37" s="426"/>
      <c r="ANR37" s="423"/>
      <c r="ANS37" s="426"/>
      <c r="ANT37" s="423"/>
      <c r="ANU37" s="426"/>
      <c r="ANV37" s="423"/>
      <c r="ANW37" s="426"/>
      <c r="ANX37" s="423"/>
      <c r="ANY37" s="426"/>
      <c r="ANZ37" s="423"/>
      <c r="AOA37" s="426"/>
      <c r="AOB37" s="423"/>
      <c r="AOC37" s="426"/>
      <c r="AOD37" s="423"/>
      <c r="AOE37" s="426"/>
      <c r="AOF37" s="423"/>
      <c r="AOG37" s="426"/>
      <c r="AOH37" s="423"/>
      <c r="AOI37" s="426"/>
      <c r="AOJ37" s="423"/>
      <c r="AOK37" s="426"/>
      <c r="AOL37" s="423"/>
      <c r="AOM37" s="426"/>
      <c r="AON37" s="423"/>
      <c r="AOO37" s="426"/>
      <c r="AOP37" s="423"/>
      <c r="AOQ37" s="426"/>
      <c r="AOR37" s="423"/>
      <c r="AOS37" s="426"/>
      <c r="AOT37" s="423"/>
      <c r="AOU37" s="426"/>
      <c r="AOV37" s="423"/>
      <c r="AOW37" s="426"/>
      <c r="AOX37" s="423"/>
      <c r="AOY37" s="426"/>
      <c r="AOZ37" s="423"/>
      <c r="APA37" s="426"/>
      <c r="APB37" s="423"/>
      <c r="APC37" s="426"/>
      <c r="APD37" s="423"/>
      <c r="APE37" s="426"/>
      <c r="APF37" s="423"/>
      <c r="APG37" s="426"/>
      <c r="APH37" s="423"/>
      <c r="API37" s="426"/>
      <c r="APJ37" s="423"/>
      <c r="APK37" s="426"/>
      <c r="APL37" s="423"/>
      <c r="APM37" s="426"/>
      <c r="APN37" s="423"/>
      <c r="APO37" s="426"/>
      <c r="APP37" s="423"/>
      <c r="APQ37" s="426"/>
      <c r="APR37" s="423"/>
      <c r="APS37" s="426"/>
      <c r="APT37" s="423"/>
      <c r="APU37" s="426"/>
      <c r="APV37" s="423"/>
      <c r="APW37" s="426"/>
      <c r="APX37" s="423"/>
      <c r="APY37" s="426"/>
      <c r="APZ37" s="423"/>
      <c r="AQA37" s="426"/>
      <c r="AQB37" s="423"/>
      <c r="AQC37" s="426"/>
      <c r="AQD37" s="423"/>
      <c r="AQE37" s="426"/>
      <c r="AQF37" s="423"/>
      <c r="AQG37" s="426"/>
      <c r="AQH37" s="423"/>
      <c r="AQI37" s="426"/>
      <c r="AQJ37" s="423"/>
      <c r="AQK37" s="426"/>
      <c r="AQL37" s="423"/>
      <c r="AQM37" s="426"/>
      <c r="AQN37" s="423"/>
      <c r="AQO37" s="426"/>
      <c r="AQP37" s="423"/>
      <c r="AQQ37" s="426"/>
      <c r="AQR37" s="423"/>
      <c r="AQS37" s="426"/>
      <c r="AQT37" s="423"/>
      <c r="AQU37" s="426"/>
      <c r="AQV37" s="423"/>
      <c r="AQW37" s="426"/>
      <c r="AQX37" s="423"/>
      <c r="AQY37" s="426"/>
      <c r="AQZ37" s="423"/>
      <c r="ARA37" s="426"/>
      <c r="ARB37" s="423"/>
      <c r="ARC37" s="426"/>
      <c r="ARD37" s="423"/>
      <c r="ARE37" s="426"/>
      <c r="ARF37" s="423"/>
      <c r="ARG37" s="426"/>
      <c r="ARH37" s="423"/>
      <c r="ARI37" s="426"/>
      <c r="ARJ37" s="423"/>
      <c r="ARK37" s="426"/>
      <c r="ARL37" s="423"/>
      <c r="ARM37" s="426"/>
      <c r="ARN37" s="423"/>
      <c r="ARO37" s="426"/>
      <c r="ARP37" s="423"/>
      <c r="ARQ37" s="426"/>
      <c r="ARR37" s="423"/>
      <c r="ARS37" s="426"/>
      <c r="ART37" s="423"/>
      <c r="ARU37" s="426"/>
      <c r="ARV37" s="423"/>
      <c r="ARW37" s="426"/>
      <c r="ARX37" s="423"/>
      <c r="ARY37" s="426"/>
      <c r="ARZ37" s="423"/>
      <c r="ASA37" s="426"/>
      <c r="ASB37" s="423"/>
      <c r="ASC37" s="426"/>
      <c r="ASD37" s="423"/>
      <c r="ASE37" s="426"/>
      <c r="ASF37" s="423"/>
      <c r="ASG37" s="426"/>
      <c r="ASH37" s="423"/>
      <c r="ASI37" s="426"/>
      <c r="ASJ37" s="423"/>
      <c r="ASK37" s="426"/>
      <c r="ASL37" s="423"/>
      <c r="ASM37" s="426"/>
      <c r="ASN37" s="423"/>
      <c r="ASO37" s="426"/>
      <c r="ASP37" s="423"/>
      <c r="ASQ37" s="426"/>
      <c r="ASR37" s="423"/>
      <c r="ASS37" s="426"/>
      <c r="AST37" s="423"/>
      <c r="ASU37" s="426"/>
      <c r="ASV37" s="423"/>
      <c r="ASW37" s="426"/>
      <c r="ASX37" s="423"/>
      <c r="ASY37" s="426"/>
      <c r="ASZ37" s="423"/>
      <c r="ATA37" s="426"/>
      <c r="ATB37" s="423"/>
      <c r="ATC37" s="426"/>
      <c r="ATD37" s="423"/>
      <c r="ATE37" s="426"/>
      <c r="ATF37" s="423"/>
      <c r="ATG37" s="426"/>
      <c r="ATH37" s="423"/>
      <c r="ATI37" s="426"/>
      <c r="ATJ37" s="423"/>
      <c r="ATK37" s="426"/>
      <c r="ATL37" s="423"/>
      <c r="ATM37" s="426"/>
      <c r="ATN37" s="423"/>
      <c r="ATO37" s="426"/>
      <c r="ATP37" s="423"/>
      <c r="ATQ37" s="426"/>
      <c r="ATR37" s="423"/>
      <c r="ATS37" s="426"/>
      <c r="ATT37" s="423"/>
      <c r="ATU37" s="426"/>
      <c r="ATV37" s="423"/>
      <c r="ATW37" s="426"/>
      <c r="ATX37" s="423"/>
      <c r="ATY37" s="426"/>
      <c r="ATZ37" s="423"/>
      <c r="AUA37" s="426"/>
      <c r="AUB37" s="423"/>
      <c r="AUC37" s="426"/>
      <c r="AUD37" s="423"/>
      <c r="AUE37" s="426"/>
      <c r="AUF37" s="423"/>
      <c r="AUG37" s="426"/>
      <c r="AUH37" s="423"/>
      <c r="AUI37" s="426"/>
      <c r="AUJ37" s="423"/>
      <c r="AUK37" s="426"/>
      <c r="AUL37" s="423"/>
      <c r="AUM37" s="426"/>
      <c r="AUN37" s="423"/>
      <c r="AUO37" s="426"/>
      <c r="AUP37" s="423"/>
      <c r="AUQ37" s="426"/>
      <c r="AUR37" s="423"/>
      <c r="AUS37" s="426"/>
      <c r="AUT37" s="423"/>
      <c r="AUU37" s="426"/>
      <c r="AUV37" s="423"/>
      <c r="AUW37" s="426"/>
      <c r="AUX37" s="423"/>
      <c r="AUY37" s="426"/>
      <c r="AUZ37" s="423"/>
      <c r="AVA37" s="426"/>
      <c r="AVB37" s="423"/>
      <c r="AVC37" s="426"/>
      <c r="AVD37" s="423"/>
      <c r="AVE37" s="426"/>
      <c r="AVF37" s="423"/>
      <c r="AVG37" s="426"/>
      <c r="AVH37" s="423"/>
      <c r="AVI37" s="426"/>
      <c r="AVJ37" s="423"/>
      <c r="AVK37" s="426"/>
      <c r="AVL37" s="423"/>
      <c r="AVM37" s="426"/>
      <c r="AVN37" s="423"/>
      <c r="AVO37" s="426"/>
      <c r="AVP37" s="423"/>
      <c r="AVQ37" s="426"/>
      <c r="AVR37" s="423"/>
      <c r="AVS37" s="426"/>
      <c r="AVT37" s="423"/>
      <c r="AVU37" s="426"/>
      <c r="AVV37" s="423"/>
      <c r="AVW37" s="426"/>
      <c r="AVX37" s="423"/>
      <c r="AVY37" s="426"/>
      <c r="AVZ37" s="423"/>
      <c r="AWA37" s="426"/>
      <c r="AWB37" s="423"/>
      <c r="AWC37" s="426"/>
      <c r="AWD37" s="423"/>
      <c r="AWE37" s="426"/>
      <c r="AWF37" s="423"/>
      <c r="AWG37" s="426"/>
      <c r="AWH37" s="423"/>
      <c r="AWI37" s="426"/>
      <c r="AWJ37" s="423"/>
      <c r="AWK37" s="426"/>
      <c r="AWL37" s="423"/>
      <c r="AWM37" s="426"/>
      <c r="AWN37" s="423"/>
      <c r="AWO37" s="426"/>
      <c r="AWP37" s="423"/>
      <c r="AWQ37" s="426"/>
      <c r="AWR37" s="423"/>
      <c r="AWS37" s="426"/>
      <c r="AWT37" s="423"/>
      <c r="AWU37" s="426"/>
      <c r="AWV37" s="423"/>
      <c r="AWW37" s="426"/>
      <c r="AWX37" s="423"/>
      <c r="AWY37" s="426"/>
      <c r="AWZ37" s="423"/>
      <c r="AXA37" s="426"/>
      <c r="AXB37" s="423"/>
      <c r="AXC37" s="426"/>
      <c r="AXD37" s="423"/>
      <c r="AXE37" s="426"/>
      <c r="AXF37" s="423"/>
      <c r="AXG37" s="426"/>
      <c r="AXH37" s="423"/>
      <c r="AXI37" s="426"/>
      <c r="AXJ37" s="423"/>
      <c r="AXK37" s="426"/>
      <c r="AXL37" s="423"/>
      <c r="AXM37" s="426"/>
      <c r="AXN37" s="423"/>
      <c r="AXO37" s="426"/>
      <c r="AXP37" s="423"/>
      <c r="AXQ37" s="426"/>
      <c r="AXR37" s="423"/>
      <c r="AXS37" s="426"/>
      <c r="AXT37" s="423"/>
      <c r="AXU37" s="426"/>
      <c r="AXV37" s="423"/>
      <c r="AXW37" s="426"/>
      <c r="AXX37" s="423"/>
      <c r="AXY37" s="426"/>
      <c r="AXZ37" s="423"/>
      <c r="AYA37" s="426"/>
      <c r="AYB37" s="423"/>
      <c r="AYC37" s="426"/>
      <c r="AYD37" s="423"/>
      <c r="AYE37" s="426"/>
      <c r="AYF37" s="423"/>
      <c r="AYG37" s="426"/>
      <c r="AYH37" s="423"/>
      <c r="AYI37" s="426"/>
      <c r="AYJ37" s="423"/>
      <c r="AYK37" s="426"/>
      <c r="AYL37" s="423"/>
      <c r="AYM37" s="426"/>
      <c r="AYN37" s="423"/>
      <c r="AYO37" s="426"/>
      <c r="AYP37" s="423"/>
      <c r="AYQ37" s="426"/>
      <c r="AYR37" s="423"/>
      <c r="AYS37" s="426"/>
      <c r="AYT37" s="423"/>
      <c r="AYU37" s="426"/>
      <c r="AYV37" s="423"/>
      <c r="AYW37" s="426"/>
      <c r="AYX37" s="423"/>
      <c r="AYY37" s="426"/>
      <c r="AYZ37" s="423"/>
      <c r="AZA37" s="426"/>
      <c r="AZB37" s="423"/>
      <c r="AZC37" s="426"/>
      <c r="AZD37" s="423"/>
      <c r="AZE37" s="426"/>
      <c r="AZF37" s="423"/>
      <c r="AZG37" s="426"/>
      <c r="AZH37" s="423"/>
      <c r="AZI37" s="426"/>
      <c r="AZJ37" s="423"/>
      <c r="AZK37" s="426"/>
      <c r="AZL37" s="423"/>
      <c r="AZM37" s="426"/>
      <c r="AZN37" s="423"/>
      <c r="AZO37" s="426"/>
      <c r="AZP37" s="423"/>
      <c r="AZQ37" s="426"/>
      <c r="AZR37" s="423"/>
      <c r="AZS37" s="426"/>
      <c r="AZT37" s="423"/>
      <c r="AZU37" s="426"/>
      <c r="AZV37" s="423"/>
      <c r="AZW37" s="426"/>
      <c r="AZX37" s="423"/>
      <c r="AZY37" s="426"/>
      <c r="AZZ37" s="423"/>
      <c r="BAA37" s="426"/>
      <c r="BAB37" s="423"/>
      <c r="BAC37" s="426"/>
      <c r="BAD37" s="423"/>
      <c r="BAE37" s="426"/>
      <c r="BAF37" s="423"/>
      <c r="BAG37" s="426"/>
      <c r="BAH37" s="423"/>
      <c r="BAI37" s="426"/>
      <c r="BAJ37" s="423"/>
      <c r="BAK37" s="426"/>
      <c r="BAL37" s="423"/>
      <c r="BAM37" s="426"/>
      <c r="BAN37" s="423"/>
      <c r="BAO37" s="426"/>
      <c r="BAP37" s="423"/>
      <c r="BAQ37" s="426"/>
      <c r="BAR37" s="423"/>
      <c r="BAS37" s="426"/>
      <c r="BAT37" s="423"/>
      <c r="BAU37" s="426"/>
      <c r="BAV37" s="423"/>
      <c r="BAW37" s="426"/>
      <c r="BAX37" s="423"/>
      <c r="BAY37" s="426"/>
      <c r="BAZ37" s="423"/>
      <c r="BBA37" s="426"/>
      <c r="BBB37" s="423"/>
      <c r="BBC37" s="426"/>
      <c r="BBD37" s="423"/>
      <c r="BBE37" s="426"/>
      <c r="BBF37" s="423"/>
      <c r="BBG37" s="426"/>
      <c r="BBH37" s="423"/>
      <c r="BBI37" s="426"/>
      <c r="BBJ37" s="423"/>
      <c r="BBK37" s="426"/>
      <c r="BBL37" s="423"/>
      <c r="BBM37" s="426"/>
      <c r="BBN37" s="423"/>
      <c r="BBO37" s="426"/>
      <c r="BBP37" s="423"/>
      <c r="BBQ37" s="426"/>
      <c r="BBR37" s="423"/>
      <c r="BBS37" s="426"/>
      <c r="BBT37" s="423"/>
      <c r="BBU37" s="426"/>
      <c r="BBV37" s="423"/>
      <c r="BBW37" s="426"/>
      <c r="BBX37" s="423"/>
      <c r="BBY37" s="426"/>
      <c r="BBZ37" s="423"/>
      <c r="BCA37" s="426"/>
      <c r="BCB37" s="423"/>
      <c r="BCC37" s="426"/>
      <c r="BCD37" s="423"/>
      <c r="BCE37" s="426"/>
      <c r="BCF37" s="423"/>
      <c r="BCG37" s="426"/>
      <c r="BCH37" s="423"/>
      <c r="BCI37" s="426"/>
      <c r="BCJ37" s="423"/>
      <c r="BCK37" s="426"/>
      <c r="BCL37" s="423"/>
      <c r="BCM37" s="426"/>
      <c r="BCN37" s="423"/>
      <c r="BCO37" s="426"/>
      <c r="BCP37" s="423"/>
      <c r="BCQ37" s="426"/>
      <c r="BCR37" s="423"/>
      <c r="BCS37" s="426"/>
      <c r="BCT37" s="423"/>
      <c r="BCU37" s="426"/>
      <c r="BCV37" s="423"/>
      <c r="BCW37" s="426"/>
      <c r="BCX37" s="423"/>
      <c r="BCY37" s="426"/>
      <c r="BCZ37" s="423"/>
      <c r="BDA37" s="426"/>
      <c r="BDB37" s="423"/>
      <c r="BDC37" s="426"/>
      <c r="BDD37" s="423"/>
      <c r="BDE37" s="426"/>
      <c r="BDF37" s="423"/>
      <c r="BDG37" s="426"/>
      <c r="BDH37" s="423"/>
      <c r="BDI37" s="426"/>
      <c r="BDJ37" s="423"/>
      <c r="BDK37" s="426"/>
      <c r="BDL37" s="423"/>
      <c r="BDM37" s="426"/>
      <c r="BDN37" s="423"/>
      <c r="BDO37" s="426"/>
      <c r="BDP37" s="423"/>
      <c r="BDQ37" s="426"/>
      <c r="BDR37" s="423"/>
      <c r="BDS37" s="426"/>
      <c r="BDT37" s="423"/>
      <c r="BDU37" s="426"/>
      <c r="BDV37" s="423"/>
      <c r="BDW37" s="426"/>
      <c r="BDX37" s="423"/>
      <c r="BDY37" s="426"/>
      <c r="BDZ37" s="423"/>
      <c r="BEA37" s="426"/>
      <c r="BEB37" s="423"/>
      <c r="BEC37" s="426"/>
      <c r="BED37" s="423"/>
      <c r="BEE37" s="426"/>
      <c r="BEF37" s="423"/>
      <c r="BEG37" s="426"/>
      <c r="BEH37" s="423"/>
      <c r="BEI37" s="426"/>
      <c r="BEJ37" s="423"/>
      <c r="BEK37" s="426"/>
      <c r="BEL37" s="423"/>
      <c r="BEM37" s="426"/>
      <c r="BEN37" s="423"/>
      <c r="BEO37" s="426"/>
      <c r="BEP37" s="423"/>
      <c r="BEQ37" s="426"/>
      <c r="BER37" s="423"/>
      <c r="BES37" s="426"/>
      <c r="BET37" s="423"/>
      <c r="BEU37" s="426"/>
      <c r="BEV37" s="423"/>
      <c r="BEW37" s="426"/>
      <c r="BEX37" s="423"/>
      <c r="BEY37" s="426"/>
      <c r="BEZ37" s="423"/>
      <c r="BFA37" s="426"/>
      <c r="BFB37" s="423"/>
      <c r="BFC37" s="426"/>
      <c r="BFD37" s="423"/>
      <c r="BFE37" s="426"/>
      <c r="BFF37" s="423"/>
      <c r="BFG37" s="426"/>
      <c r="BFH37" s="423"/>
      <c r="BFI37" s="426"/>
      <c r="BFJ37" s="423"/>
      <c r="BFK37" s="426"/>
      <c r="BFL37" s="423"/>
      <c r="BFM37" s="426"/>
      <c r="BFN37" s="423"/>
      <c r="BFO37" s="426"/>
      <c r="BFP37" s="423"/>
      <c r="BFQ37" s="426"/>
      <c r="BFR37" s="423"/>
      <c r="BFS37" s="426"/>
      <c r="BFT37" s="423"/>
      <c r="BFU37" s="426"/>
      <c r="BFV37" s="423"/>
      <c r="BFW37" s="426"/>
      <c r="BFX37" s="423"/>
      <c r="BFY37" s="426"/>
      <c r="BFZ37" s="423"/>
      <c r="BGA37" s="426"/>
      <c r="BGB37" s="423"/>
      <c r="BGC37" s="426"/>
      <c r="BGD37" s="423"/>
      <c r="BGE37" s="426"/>
      <c r="BGF37" s="423"/>
      <c r="BGG37" s="426"/>
      <c r="BGH37" s="423"/>
      <c r="BGI37" s="426"/>
      <c r="BGJ37" s="423"/>
      <c r="BGK37" s="426"/>
      <c r="BGL37" s="423"/>
      <c r="BGM37" s="426"/>
      <c r="BGN37" s="423"/>
      <c r="BGO37" s="426"/>
      <c r="BGP37" s="423"/>
      <c r="BGQ37" s="426"/>
      <c r="BGR37" s="423"/>
      <c r="BGS37" s="426"/>
      <c r="BGT37" s="423"/>
      <c r="BGU37" s="426"/>
      <c r="BGV37" s="423"/>
      <c r="BGW37" s="426"/>
      <c r="BGX37" s="423"/>
      <c r="BGY37" s="426"/>
      <c r="BGZ37" s="423"/>
      <c r="BHA37" s="426"/>
      <c r="BHB37" s="423"/>
      <c r="BHC37" s="426"/>
      <c r="BHD37" s="423"/>
      <c r="BHE37" s="426"/>
      <c r="BHF37" s="423"/>
      <c r="BHG37" s="426"/>
      <c r="BHH37" s="423"/>
      <c r="BHI37" s="426"/>
      <c r="BHJ37" s="423"/>
      <c r="BHK37" s="426"/>
      <c r="BHL37" s="423"/>
      <c r="BHM37" s="426"/>
      <c r="BHN37" s="423"/>
      <c r="BHO37" s="426"/>
      <c r="BHP37" s="423"/>
      <c r="BHQ37" s="426"/>
      <c r="BHR37" s="423"/>
      <c r="BHS37" s="426"/>
      <c r="BHT37" s="423"/>
      <c r="BHU37" s="426"/>
      <c r="BHV37" s="423"/>
      <c r="BHW37" s="426"/>
      <c r="BHX37" s="423"/>
      <c r="BHY37" s="426"/>
      <c r="BHZ37" s="423"/>
      <c r="BIA37" s="426"/>
      <c r="BIB37" s="423"/>
      <c r="BIC37" s="426"/>
      <c r="BID37" s="423"/>
      <c r="BIE37" s="426"/>
      <c r="BIF37" s="423"/>
      <c r="BIG37" s="426"/>
      <c r="BIH37" s="423"/>
      <c r="BII37" s="426"/>
      <c r="BIJ37" s="423"/>
      <c r="BIK37" s="426"/>
      <c r="BIL37" s="423"/>
      <c r="BIM37" s="426"/>
      <c r="BIN37" s="423"/>
      <c r="BIO37" s="426"/>
      <c r="BIP37" s="423"/>
      <c r="BIQ37" s="426"/>
      <c r="BIR37" s="423"/>
      <c r="BIS37" s="426"/>
      <c r="BIT37" s="423"/>
      <c r="BIU37" s="426"/>
      <c r="BIV37" s="423"/>
      <c r="BIW37" s="426"/>
      <c r="BIX37" s="423"/>
      <c r="BIY37" s="426"/>
      <c r="BIZ37" s="423"/>
      <c r="BJA37" s="426"/>
      <c r="BJB37" s="423"/>
      <c r="BJC37" s="426"/>
      <c r="BJD37" s="423"/>
      <c r="BJE37" s="426"/>
      <c r="BJF37" s="423"/>
      <c r="BJG37" s="426"/>
      <c r="BJH37" s="423"/>
      <c r="BJI37" s="426"/>
      <c r="BJJ37" s="423"/>
      <c r="BJK37" s="426"/>
      <c r="BJL37" s="423"/>
      <c r="BJM37" s="426"/>
      <c r="BJN37" s="423"/>
      <c r="BJO37" s="426"/>
      <c r="BJP37" s="423"/>
      <c r="BJQ37" s="426"/>
      <c r="BJR37" s="423"/>
      <c r="BJS37" s="426"/>
      <c r="BJT37" s="423"/>
      <c r="BJU37" s="426"/>
      <c r="BJV37" s="423"/>
      <c r="BJW37" s="426"/>
      <c r="BJX37" s="423"/>
      <c r="BJY37" s="426"/>
      <c r="BJZ37" s="423"/>
      <c r="BKA37" s="426"/>
      <c r="BKB37" s="423"/>
      <c r="BKC37" s="426"/>
      <c r="BKD37" s="423"/>
      <c r="BKE37" s="426"/>
      <c r="BKF37" s="423"/>
      <c r="BKG37" s="426"/>
      <c r="BKH37" s="423"/>
      <c r="BKI37" s="426"/>
      <c r="BKJ37" s="423"/>
      <c r="BKK37" s="426"/>
      <c r="BKL37" s="423"/>
      <c r="BKM37" s="426"/>
      <c r="BKN37" s="423"/>
      <c r="BKO37" s="426"/>
      <c r="BKP37" s="423"/>
      <c r="BKQ37" s="426"/>
      <c r="BKR37" s="423"/>
      <c r="BKS37" s="426"/>
      <c r="BKT37" s="423"/>
      <c r="BKU37" s="426"/>
      <c r="BKV37" s="423"/>
      <c r="BKW37" s="426"/>
      <c r="BKX37" s="423"/>
      <c r="BKY37" s="426"/>
      <c r="BKZ37" s="423"/>
      <c r="BLA37" s="426"/>
      <c r="BLB37" s="423"/>
      <c r="BLC37" s="426"/>
      <c r="BLD37" s="423"/>
      <c r="BLE37" s="426"/>
      <c r="BLF37" s="423"/>
      <c r="BLG37" s="426"/>
      <c r="BLH37" s="423"/>
      <c r="BLI37" s="426"/>
      <c r="BLJ37" s="423"/>
      <c r="BLK37" s="426"/>
      <c r="BLL37" s="423"/>
      <c r="BLM37" s="426"/>
      <c r="BLN37" s="423"/>
      <c r="BLO37" s="426"/>
      <c r="BLP37" s="423"/>
      <c r="BLQ37" s="426"/>
      <c r="BLR37" s="423"/>
      <c r="BLS37" s="426"/>
      <c r="BLT37" s="423"/>
      <c r="BLU37" s="426"/>
      <c r="BLV37" s="423"/>
      <c r="BLW37" s="426"/>
      <c r="BLX37" s="423"/>
      <c r="BLY37" s="426"/>
      <c r="BLZ37" s="423"/>
      <c r="BMA37" s="426"/>
      <c r="BMB37" s="423"/>
      <c r="BMC37" s="426"/>
      <c r="BMD37" s="423"/>
      <c r="BME37" s="426"/>
      <c r="BMF37" s="423"/>
      <c r="BMG37" s="426"/>
      <c r="BMH37" s="423"/>
      <c r="BMI37" s="426"/>
      <c r="BMJ37" s="423"/>
      <c r="BMK37" s="426"/>
      <c r="BML37" s="423"/>
      <c r="BMM37" s="426"/>
      <c r="BMN37" s="423"/>
      <c r="BMO37" s="426"/>
      <c r="BMP37" s="423"/>
      <c r="BMQ37" s="426"/>
      <c r="BMR37" s="423"/>
      <c r="BMS37" s="426"/>
      <c r="BMT37" s="423"/>
      <c r="BMU37" s="426"/>
      <c r="BMV37" s="423"/>
      <c r="BMW37" s="426"/>
      <c r="BMX37" s="423"/>
      <c r="BMY37" s="426"/>
      <c r="BMZ37" s="423"/>
      <c r="BNA37" s="426"/>
      <c r="BNB37" s="423"/>
      <c r="BNC37" s="426"/>
      <c r="BND37" s="423"/>
      <c r="BNE37" s="426"/>
      <c r="BNF37" s="423"/>
      <c r="BNG37" s="426"/>
      <c r="BNH37" s="423"/>
      <c r="BNI37" s="426"/>
      <c r="BNJ37" s="423"/>
      <c r="BNK37" s="426"/>
      <c r="BNL37" s="423"/>
      <c r="BNM37" s="426"/>
      <c r="BNN37" s="423"/>
      <c r="BNO37" s="426"/>
      <c r="BNP37" s="423"/>
      <c r="BNQ37" s="426"/>
      <c r="BNR37" s="423"/>
      <c r="BNS37" s="426"/>
      <c r="BNT37" s="423"/>
      <c r="BNU37" s="426"/>
      <c r="BNV37" s="423"/>
      <c r="BNW37" s="426"/>
      <c r="BNX37" s="423"/>
      <c r="BNY37" s="426"/>
      <c r="BNZ37" s="423"/>
      <c r="BOA37" s="426"/>
      <c r="BOB37" s="423"/>
      <c r="BOC37" s="426"/>
      <c r="BOD37" s="423"/>
      <c r="BOE37" s="426"/>
      <c r="BOF37" s="423"/>
      <c r="BOG37" s="426"/>
      <c r="BOH37" s="423"/>
      <c r="BOI37" s="426"/>
      <c r="BOJ37" s="423"/>
      <c r="BOK37" s="426"/>
      <c r="BOL37" s="423"/>
      <c r="BOM37" s="426"/>
      <c r="BON37" s="423"/>
      <c r="BOO37" s="426"/>
      <c r="BOP37" s="423"/>
      <c r="BOQ37" s="426"/>
      <c r="BOR37" s="423"/>
      <c r="BOS37" s="426"/>
      <c r="BOT37" s="423"/>
      <c r="BOU37" s="426"/>
      <c r="BOV37" s="423"/>
      <c r="BOW37" s="426"/>
      <c r="BOX37" s="423"/>
      <c r="BOY37" s="426"/>
      <c r="BOZ37" s="423"/>
      <c r="BPA37" s="426"/>
      <c r="BPB37" s="423"/>
      <c r="BPC37" s="426"/>
      <c r="BPD37" s="423"/>
      <c r="BPE37" s="426"/>
      <c r="BPF37" s="423"/>
      <c r="BPG37" s="426"/>
      <c r="BPH37" s="423"/>
      <c r="BPI37" s="426"/>
      <c r="BPJ37" s="423"/>
      <c r="BPK37" s="426"/>
      <c r="BPL37" s="423"/>
      <c r="BPM37" s="426"/>
      <c r="BPN37" s="423"/>
      <c r="BPO37" s="426"/>
      <c r="BPP37" s="423"/>
      <c r="BPQ37" s="426"/>
      <c r="BPR37" s="423"/>
      <c r="BPS37" s="426"/>
      <c r="BPT37" s="423"/>
      <c r="BPU37" s="426"/>
      <c r="BPV37" s="423"/>
      <c r="BPW37" s="426"/>
      <c r="BPX37" s="423"/>
      <c r="BPY37" s="426"/>
      <c r="BPZ37" s="423"/>
      <c r="BQA37" s="426"/>
      <c r="BQB37" s="423"/>
      <c r="BQC37" s="426"/>
      <c r="BQD37" s="423"/>
      <c r="BQE37" s="426"/>
      <c r="BQF37" s="423"/>
      <c r="BQG37" s="426"/>
      <c r="BQH37" s="423"/>
      <c r="BQI37" s="426"/>
      <c r="BQJ37" s="423"/>
      <c r="BQK37" s="426"/>
      <c r="BQL37" s="423"/>
      <c r="BQM37" s="426"/>
      <c r="BQN37" s="423"/>
      <c r="BQO37" s="426"/>
      <c r="BQP37" s="423"/>
      <c r="BQQ37" s="426"/>
      <c r="BQR37" s="423"/>
      <c r="BQS37" s="426"/>
      <c r="BQT37" s="423"/>
      <c r="BQU37" s="426"/>
      <c r="BQV37" s="423"/>
      <c r="BQW37" s="426"/>
      <c r="BQX37" s="423"/>
      <c r="BQY37" s="426"/>
      <c r="BQZ37" s="423"/>
      <c r="BRA37" s="426"/>
      <c r="BRB37" s="423"/>
      <c r="BRC37" s="426"/>
      <c r="BRD37" s="423"/>
      <c r="BRE37" s="426"/>
      <c r="BRF37" s="423"/>
      <c r="BRG37" s="426"/>
      <c r="BRH37" s="423"/>
      <c r="BRI37" s="426"/>
      <c r="BRJ37" s="423"/>
      <c r="BRK37" s="426"/>
      <c r="BRL37" s="423"/>
      <c r="BRM37" s="426"/>
      <c r="BRN37" s="423"/>
      <c r="BRO37" s="426"/>
      <c r="BRP37" s="423"/>
      <c r="BRQ37" s="426"/>
      <c r="BRR37" s="423"/>
      <c r="BRS37" s="426"/>
      <c r="BRT37" s="423"/>
      <c r="BRU37" s="426"/>
      <c r="BRV37" s="423"/>
      <c r="BRW37" s="426"/>
      <c r="BRX37" s="423"/>
      <c r="BRY37" s="426"/>
      <c r="BRZ37" s="423"/>
      <c r="BSA37" s="426"/>
      <c r="BSB37" s="423"/>
      <c r="BSC37" s="426"/>
      <c r="BSD37" s="423"/>
      <c r="BSE37" s="426"/>
      <c r="BSF37" s="423"/>
      <c r="BSG37" s="426"/>
      <c r="BSH37" s="423"/>
      <c r="BSI37" s="426"/>
      <c r="BSJ37" s="423"/>
      <c r="BSK37" s="426"/>
      <c r="BSL37" s="423"/>
      <c r="BSM37" s="426"/>
      <c r="BSN37" s="423"/>
      <c r="BSO37" s="426"/>
      <c r="BSP37" s="423"/>
      <c r="BSQ37" s="426"/>
      <c r="BSR37" s="423"/>
      <c r="BSS37" s="426"/>
      <c r="BST37" s="423"/>
      <c r="BSU37" s="426"/>
      <c r="BSV37" s="423"/>
      <c r="BSW37" s="426"/>
      <c r="BSX37" s="423"/>
      <c r="BSY37" s="426"/>
      <c r="BSZ37" s="423"/>
      <c r="BTA37" s="426"/>
      <c r="BTB37" s="423"/>
      <c r="BTC37" s="426"/>
      <c r="BTD37" s="423"/>
      <c r="BTE37" s="426"/>
      <c r="BTF37" s="423"/>
      <c r="BTG37" s="426"/>
      <c r="BTH37" s="423"/>
      <c r="BTI37" s="426"/>
      <c r="BTJ37" s="423"/>
      <c r="BTK37" s="426"/>
      <c r="BTL37" s="423"/>
      <c r="BTM37" s="426"/>
      <c r="BTN37" s="423"/>
      <c r="BTO37" s="426"/>
      <c r="BTP37" s="423"/>
      <c r="BTQ37" s="426"/>
      <c r="BTR37" s="423"/>
      <c r="BTS37" s="426"/>
      <c r="BTT37" s="423"/>
      <c r="BTU37" s="426"/>
      <c r="BTV37" s="423"/>
      <c r="BTW37" s="426"/>
      <c r="BTX37" s="423"/>
      <c r="BTY37" s="426"/>
      <c r="BTZ37" s="423"/>
      <c r="BUA37" s="426"/>
      <c r="BUB37" s="423"/>
      <c r="BUC37" s="426"/>
      <c r="BUD37" s="423"/>
      <c r="BUE37" s="426"/>
      <c r="BUF37" s="423"/>
      <c r="BUG37" s="426"/>
      <c r="BUH37" s="423"/>
      <c r="BUI37" s="426"/>
      <c r="BUJ37" s="423"/>
      <c r="BUK37" s="426"/>
      <c r="BUL37" s="423"/>
      <c r="BUM37" s="426"/>
      <c r="BUN37" s="423"/>
      <c r="BUO37" s="426"/>
      <c r="BUP37" s="423"/>
      <c r="BUQ37" s="426"/>
      <c r="BUR37" s="423"/>
      <c r="BUS37" s="426"/>
      <c r="BUT37" s="423"/>
      <c r="BUU37" s="426"/>
      <c r="BUV37" s="423"/>
      <c r="BUW37" s="426"/>
      <c r="BUX37" s="423"/>
      <c r="BUY37" s="426"/>
      <c r="BUZ37" s="423"/>
      <c r="BVA37" s="426"/>
      <c r="BVB37" s="423"/>
      <c r="BVC37" s="426"/>
      <c r="BVD37" s="423"/>
      <c r="BVE37" s="426"/>
      <c r="BVF37" s="423"/>
      <c r="BVG37" s="426"/>
      <c r="BVH37" s="423"/>
      <c r="BVI37" s="426"/>
      <c r="BVJ37" s="423"/>
      <c r="BVK37" s="426"/>
      <c r="BVL37" s="423"/>
      <c r="BVM37" s="426"/>
      <c r="BVN37" s="423"/>
      <c r="BVO37" s="426"/>
      <c r="BVP37" s="423"/>
      <c r="BVQ37" s="426"/>
      <c r="BVR37" s="423"/>
      <c r="BVS37" s="426"/>
      <c r="BVT37" s="423"/>
      <c r="BVU37" s="426"/>
      <c r="BVV37" s="423"/>
      <c r="BVW37" s="426"/>
      <c r="BVX37" s="423"/>
      <c r="BVY37" s="426"/>
      <c r="BVZ37" s="423"/>
      <c r="BWA37" s="426"/>
      <c r="BWB37" s="423"/>
      <c r="BWC37" s="426"/>
      <c r="BWD37" s="423"/>
      <c r="BWE37" s="426"/>
      <c r="BWF37" s="423"/>
      <c r="BWG37" s="426"/>
      <c r="BWH37" s="423"/>
      <c r="BWI37" s="426"/>
      <c r="BWJ37" s="423"/>
      <c r="BWK37" s="426"/>
      <c r="BWL37" s="423"/>
      <c r="BWM37" s="426"/>
      <c r="BWN37" s="423"/>
      <c r="BWO37" s="426"/>
      <c r="BWP37" s="423"/>
      <c r="BWQ37" s="426"/>
      <c r="BWR37" s="423"/>
      <c r="BWS37" s="426"/>
      <c r="BWT37" s="423"/>
      <c r="BWU37" s="426"/>
      <c r="BWV37" s="423"/>
      <c r="BWW37" s="426"/>
      <c r="BWX37" s="423"/>
      <c r="BWY37" s="426"/>
      <c r="BWZ37" s="423"/>
      <c r="BXA37" s="426"/>
      <c r="BXB37" s="423"/>
      <c r="BXC37" s="426"/>
      <c r="BXD37" s="423"/>
      <c r="BXE37" s="426"/>
      <c r="BXF37" s="423"/>
      <c r="BXG37" s="426"/>
      <c r="BXH37" s="423"/>
      <c r="BXI37" s="426"/>
      <c r="BXJ37" s="423"/>
      <c r="BXK37" s="426"/>
      <c r="BXL37" s="423"/>
      <c r="BXM37" s="426"/>
      <c r="BXN37" s="423"/>
      <c r="BXO37" s="426"/>
      <c r="BXP37" s="423"/>
      <c r="BXQ37" s="426"/>
      <c r="BXR37" s="423"/>
      <c r="BXS37" s="426"/>
      <c r="BXT37" s="423"/>
      <c r="BXU37" s="426"/>
      <c r="BXV37" s="423"/>
      <c r="BXW37" s="426"/>
      <c r="BXX37" s="423"/>
      <c r="BXY37" s="426"/>
      <c r="BXZ37" s="423"/>
      <c r="BYA37" s="426"/>
      <c r="BYB37" s="423"/>
      <c r="BYC37" s="426"/>
      <c r="BYD37" s="423"/>
      <c r="BYE37" s="426"/>
      <c r="BYF37" s="423"/>
      <c r="BYG37" s="426"/>
      <c r="BYH37" s="423"/>
      <c r="BYI37" s="426"/>
      <c r="BYJ37" s="423"/>
      <c r="BYK37" s="426"/>
      <c r="BYL37" s="423"/>
      <c r="BYM37" s="426"/>
      <c r="BYN37" s="423"/>
      <c r="BYO37" s="426"/>
      <c r="BYP37" s="423"/>
      <c r="BYQ37" s="426"/>
      <c r="BYR37" s="423"/>
      <c r="BYS37" s="426"/>
      <c r="BYT37" s="423"/>
      <c r="BYU37" s="426"/>
      <c r="BYV37" s="423"/>
      <c r="BYW37" s="426"/>
      <c r="BYX37" s="423"/>
      <c r="BYY37" s="426"/>
      <c r="BYZ37" s="423"/>
      <c r="BZA37" s="426"/>
      <c r="BZB37" s="423"/>
      <c r="BZC37" s="426"/>
      <c r="BZD37" s="423"/>
      <c r="BZE37" s="426"/>
      <c r="BZF37" s="423"/>
      <c r="BZG37" s="426"/>
      <c r="BZH37" s="423"/>
      <c r="BZI37" s="426"/>
      <c r="BZJ37" s="423"/>
      <c r="BZK37" s="426"/>
      <c r="BZL37" s="423"/>
      <c r="BZM37" s="426"/>
      <c r="BZN37" s="423"/>
      <c r="BZO37" s="426"/>
      <c r="BZP37" s="423"/>
      <c r="BZQ37" s="426"/>
      <c r="BZR37" s="423"/>
      <c r="BZS37" s="426"/>
      <c r="BZT37" s="423"/>
      <c r="BZU37" s="426"/>
      <c r="BZV37" s="423"/>
      <c r="BZW37" s="426"/>
      <c r="BZX37" s="423"/>
      <c r="BZY37" s="426"/>
      <c r="BZZ37" s="423"/>
      <c r="CAA37" s="426"/>
      <c r="CAB37" s="423"/>
      <c r="CAC37" s="426"/>
      <c r="CAD37" s="423"/>
      <c r="CAE37" s="426"/>
      <c r="CAF37" s="423"/>
      <c r="CAG37" s="426"/>
      <c r="CAH37" s="423"/>
      <c r="CAI37" s="426"/>
      <c r="CAJ37" s="423"/>
      <c r="CAK37" s="426"/>
      <c r="CAL37" s="423"/>
      <c r="CAM37" s="426"/>
      <c r="CAN37" s="423"/>
      <c r="CAO37" s="426"/>
      <c r="CAP37" s="423"/>
      <c r="CAQ37" s="426"/>
      <c r="CAR37" s="423"/>
      <c r="CAS37" s="426"/>
      <c r="CAT37" s="423"/>
      <c r="CAU37" s="426"/>
      <c r="CAV37" s="423"/>
      <c r="CAW37" s="426"/>
      <c r="CAX37" s="423"/>
      <c r="CAY37" s="426"/>
      <c r="CAZ37" s="423"/>
      <c r="CBA37" s="426"/>
      <c r="CBB37" s="423"/>
      <c r="CBC37" s="426"/>
      <c r="CBD37" s="423"/>
      <c r="CBE37" s="426"/>
      <c r="CBF37" s="423"/>
      <c r="CBG37" s="426"/>
      <c r="CBH37" s="423"/>
      <c r="CBI37" s="426"/>
      <c r="CBJ37" s="423"/>
      <c r="CBK37" s="426"/>
      <c r="CBL37" s="423"/>
      <c r="CBM37" s="426"/>
      <c r="CBN37" s="423"/>
      <c r="CBO37" s="426"/>
      <c r="CBP37" s="423"/>
      <c r="CBQ37" s="426"/>
      <c r="CBR37" s="423"/>
      <c r="CBS37" s="426"/>
      <c r="CBT37" s="423"/>
      <c r="CBU37" s="426"/>
      <c r="CBV37" s="423"/>
      <c r="CBW37" s="426"/>
      <c r="CBX37" s="423"/>
      <c r="CBY37" s="426"/>
      <c r="CBZ37" s="423"/>
      <c r="CCA37" s="426"/>
      <c r="CCB37" s="423"/>
      <c r="CCC37" s="426"/>
      <c r="CCD37" s="423"/>
      <c r="CCE37" s="426"/>
      <c r="CCF37" s="423"/>
      <c r="CCG37" s="426"/>
      <c r="CCH37" s="423"/>
      <c r="CCI37" s="426"/>
      <c r="CCJ37" s="423"/>
      <c r="CCK37" s="426"/>
      <c r="CCL37" s="423"/>
      <c r="CCM37" s="426"/>
      <c r="CCN37" s="423"/>
      <c r="CCO37" s="426"/>
      <c r="CCP37" s="423"/>
      <c r="CCQ37" s="426"/>
      <c r="CCR37" s="423"/>
      <c r="CCS37" s="426"/>
      <c r="CCT37" s="423"/>
      <c r="CCU37" s="426"/>
      <c r="CCV37" s="423"/>
      <c r="CCW37" s="426"/>
      <c r="CCX37" s="423"/>
      <c r="CCY37" s="426"/>
      <c r="CCZ37" s="423"/>
      <c r="CDA37" s="426"/>
      <c r="CDB37" s="423"/>
      <c r="CDC37" s="426"/>
      <c r="CDD37" s="423"/>
      <c r="CDE37" s="426"/>
      <c r="CDF37" s="423"/>
      <c r="CDG37" s="426"/>
      <c r="CDH37" s="423"/>
      <c r="CDI37" s="426"/>
      <c r="CDJ37" s="423"/>
      <c r="CDK37" s="426"/>
      <c r="CDL37" s="423"/>
      <c r="CDM37" s="426"/>
      <c r="CDN37" s="423"/>
      <c r="CDO37" s="426"/>
      <c r="CDP37" s="423"/>
      <c r="CDQ37" s="426"/>
      <c r="CDR37" s="423"/>
      <c r="CDS37" s="426"/>
      <c r="CDT37" s="423"/>
      <c r="CDU37" s="426"/>
      <c r="CDV37" s="423"/>
      <c r="CDW37" s="426"/>
      <c r="CDX37" s="423"/>
      <c r="CDY37" s="426"/>
      <c r="CDZ37" s="423"/>
      <c r="CEA37" s="426"/>
      <c r="CEB37" s="423"/>
      <c r="CEC37" s="426"/>
      <c r="CED37" s="423"/>
      <c r="CEE37" s="426"/>
      <c r="CEF37" s="423"/>
      <c r="CEG37" s="426"/>
      <c r="CEH37" s="423"/>
      <c r="CEI37" s="426"/>
      <c r="CEJ37" s="423"/>
      <c r="CEK37" s="426"/>
      <c r="CEL37" s="423"/>
      <c r="CEM37" s="426"/>
      <c r="CEN37" s="423"/>
      <c r="CEO37" s="426"/>
      <c r="CEP37" s="423"/>
      <c r="CEQ37" s="426"/>
      <c r="CER37" s="423"/>
      <c r="CES37" s="426"/>
      <c r="CET37" s="423"/>
      <c r="CEU37" s="426"/>
      <c r="CEV37" s="423"/>
      <c r="CEW37" s="426"/>
      <c r="CEX37" s="423"/>
      <c r="CEY37" s="426"/>
      <c r="CEZ37" s="423"/>
      <c r="CFA37" s="426"/>
      <c r="CFB37" s="423"/>
      <c r="CFC37" s="426"/>
      <c r="CFD37" s="423"/>
      <c r="CFE37" s="426"/>
      <c r="CFF37" s="423"/>
      <c r="CFG37" s="426"/>
      <c r="CFH37" s="423"/>
      <c r="CFI37" s="426"/>
      <c r="CFJ37" s="423"/>
      <c r="CFK37" s="426"/>
      <c r="CFL37" s="423"/>
      <c r="CFM37" s="426"/>
      <c r="CFN37" s="423"/>
      <c r="CFO37" s="426"/>
      <c r="CFP37" s="423"/>
      <c r="CFQ37" s="426"/>
      <c r="CFR37" s="423"/>
      <c r="CFS37" s="426"/>
      <c r="CFT37" s="423"/>
      <c r="CFU37" s="426"/>
      <c r="CFV37" s="423"/>
      <c r="CFW37" s="426"/>
      <c r="CFX37" s="423"/>
      <c r="CFY37" s="426"/>
      <c r="CFZ37" s="423"/>
      <c r="CGA37" s="426"/>
      <c r="CGB37" s="423"/>
      <c r="CGC37" s="426"/>
      <c r="CGD37" s="423"/>
      <c r="CGE37" s="426"/>
      <c r="CGF37" s="423"/>
      <c r="CGG37" s="426"/>
      <c r="CGH37" s="423"/>
      <c r="CGI37" s="426"/>
      <c r="CGJ37" s="423"/>
      <c r="CGK37" s="426"/>
      <c r="CGL37" s="423"/>
      <c r="CGM37" s="426"/>
      <c r="CGN37" s="423"/>
      <c r="CGO37" s="426"/>
      <c r="CGP37" s="423"/>
      <c r="CGQ37" s="426"/>
      <c r="CGR37" s="423"/>
      <c r="CGS37" s="426"/>
      <c r="CGT37" s="423"/>
      <c r="CGU37" s="426"/>
      <c r="CGV37" s="423"/>
      <c r="CGW37" s="426"/>
      <c r="CGX37" s="423"/>
      <c r="CGY37" s="426"/>
      <c r="CGZ37" s="423"/>
      <c r="CHA37" s="426"/>
      <c r="CHB37" s="423"/>
      <c r="CHC37" s="426"/>
      <c r="CHD37" s="423"/>
      <c r="CHE37" s="426"/>
      <c r="CHF37" s="423"/>
      <c r="CHG37" s="426"/>
      <c r="CHH37" s="423"/>
      <c r="CHI37" s="426"/>
      <c r="CHJ37" s="423"/>
      <c r="CHK37" s="426"/>
      <c r="CHL37" s="423"/>
      <c r="CHM37" s="426"/>
      <c r="CHN37" s="423"/>
      <c r="CHO37" s="426"/>
      <c r="CHP37" s="423"/>
      <c r="CHQ37" s="426"/>
      <c r="CHR37" s="423"/>
      <c r="CHS37" s="426"/>
      <c r="CHT37" s="423"/>
      <c r="CHU37" s="426"/>
      <c r="CHV37" s="423"/>
      <c r="CHW37" s="426"/>
      <c r="CHX37" s="423"/>
      <c r="CHY37" s="426"/>
      <c r="CHZ37" s="423"/>
      <c r="CIA37" s="426"/>
      <c r="CIB37" s="423"/>
      <c r="CIC37" s="426"/>
      <c r="CID37" s="423"/>
      <c r="CIE37" s="426"/>
      <c r="CIF37" s="423"/>
      <c r="CIG37" s="426"/>
      <c r="CIH37" s="423"/>
      <c r="CII37" s="426"/>
      <c r="CIJ37" s="423"/>
      <c r="CIK37" s="426"/>
      <c r="CIL37" s="423"/>
      <c r="CIM37" s="426"/>
      <c r="CIN37" s="423"/>
      <c r="CIO37" s="426"/>
      <c r="CIP37" s="423"/>
      <c r="CIQ37" s="426"/>
      <c r="CIR37" s="423"/>
      <c r="CIS37" s="426"/>
      <c r="CIT37" s="423"/>
      <c r="CIU37" s="426"/>
      <c r="CIV37" s="423"/>
      <c r="CIW37" s="426"/>
      <c r="CIX37" s="423"/>
      <c r="CIY37" s="426"/>
      <c r="CIZ37" s="423"/>
      <c r="CJA37" s="426"/>
      <c r="CJB37" s="423"/>
      <c r="CJC37" s="426"/>
      <c r="CJD37" s="423"/>
      <c r="CJE37" s="426"/>
      <c r="CJF37" s="423"/>
      <c r="CJG37" s="426"/>
      <c r="CJH37" s="423"/>
      <c r="CJI37" s="426"/>
      <c r="CJJ37" s="423"/>
      <c r="CJK37" s="426"/>
      <c r="CJL37" s="423"/>
      <c r="CJM37" s="426"/>
      <c r="CJN37" s="423"/>
      <c r="CJO37" s="426"/>
      <c r="CJP37" s="423"/>
      <c r="CJQ37" s="426"/>
      <c r="CJR37" s="423"/>
      <c r="CJS37" s="426"/>
      <c r="CJT37" s="423"/>
      <c r="CJU37" s="426"/>
      <c r="CJV37" s="423"/>
      <c r="CJW37" s="426"/>
      <c r="CJX37" s="423"/>
      <c r="CJY37" s="426"/>
      <c r="CJZ37" s="423"/>
      <c r="CKA37" s="426"/>
      <c r="CKB37" s="423"/>
      <c r="CKC37" s="426"/>
      <c r="CKD37" s="423"/>
      <c r="CKE37" s="426"/>
      <c r="CKF37" s="423"/>
      <c r="CKG37" s="426"/>
      <c r="CKH37" s="423"/>
      <c r="CKI37" s="426"/>
      <c r="CKJ37" s="423"/>
      <c r="CKK37" s="426"/>
      <c r="CKL37" s="423"/>
      <c r="CKM37" s="426"/>
      <c r="CKN37" s="423"/>
      <c r="CKO37" s="426"/>
      <c r="CKP37" s="423"/>
      <c r="CKQ37" s="426"/>
      <c r="CKR37" s="423"/>
      <c r="CKS37" s="426"/>
      <c r="CKT37" s="423"/>
      <c r="CKU37" s="426"/>
      <c r="CKV37" s="423"/>
      <c r="CKW37" s="426"/>
      <c r="CKX37" s="423"/>
      <c r="CKY37" s="426"/>
      <c r="CKZ37" s="423"/>
      <c r="CLA37" s="426"/>
      <c r="CLB37" s="423"/>
      <c r="CLC37" s="426"/>
      <c r="CLD37" s="423"/>
      <c r="CLE37" s="426"/>
      <c r="CLF37" s="423"/>
      <c r="CLG37" s="426"/>
      <c r="CLH37" s="423"/>
      <c r="CLI37" s="426"/>
      <c r="CLJ37" s="423"/>
      <c r="CLK37" s="426"/>
      <c r="CLL37" s="423"/>
      <c r="CLM37" s="426"/>
      <c r="CLN37" s="423"/>
      <c r="CLO37" s="426"/>
      <c r="CLP37" s="423"/>
      <c r="CLQ37" s="426"/>
      <c r="CLR37" s="423"/>
      <c r="CLS37" s="426"/>
      <c r="CLT37" s="423"/>
      <c r="CLU37" s="426"/>
      <c r="CLV37" s="423"/>
      <c r="CLW37" s="426"/>
      <c r="CLX37" s="423"/>
      <c r="CLY37" s="426"/>
      <c r="CLZ37" s="423"/>
      <c r="CMA37" s="426"/>
      <c r="CMB37" s="423"/>
      <c r="CMC37" s="426"/>
      <c r="CMD37" s="423"/>
      <c r="CME37" s="426"/>
      <c r="CMF37" s="423"/>
      <c r="CMG37" s="426"/>
      <c r="CMH37" s="423"/>
      <c r="CMI37" s="426"/>
      <c r="CMJ37" s="423"/>
      <c r="CMK37" s="426"/>
      <c r="CML37" s="423"/>
      <c r="CMM37" s="426"/>
      <c r="CMN37" s="423"/>
      <c r="CMO37" s="426"/>
      <c r="CMP37" s="423"/>
      <c r="CMQ37" s="426"/>
      <c r="CMR37" s="423"/>
      <c r="CMS37" s="426"/>
      <c r="CMT37" s="423"/>
      <c r="CMU37" s="426"/>
      <c r="CMV37" s="423"/>
      <c r="CMW37" s="426"/>
      <c r="CMX37" s="423"/>
      <c r="CMY37" s="426"/>
      <c r="CMZ37" s="423"/>
      <c r="CNA37" s="426"/>
      <c r="CNB37" s="423"/>
      <c r="CNC37" s="426"/>
      <c r="CND37" s="423"/>
      <c r="CNE37" s="426"/>
      <c r="CNF37" s="423"/>
      <c r="CNG37" s="426"/>
      <c r="CNH37" s="423"/>
      <c r="CNI37" s="426"/>
      <c r="CNJ37" s="423"/>
      <c r="CNK37" s="426"/>
      <c r="CNL37" s="423"/>
      <c r="CNM37" s="426"/>
      <c r="CNN37" s="423"/>
      <c r="CNO37" s="426"/>
      <c r="CNP37" s="423"/>
      <c r="CNQ37" s="426"/>
      <c r="CNR37" s="423"/>
      <c r="CNS37" s="426"/>
      <c r="CNT37" s="423"/>
      <c r="CNU37" s="426"/>
      <c r="CNV37" s="423"/>
      <c r="CNW37" s="426"/>
      <c r="CNX37" s="423"/>
      <c r="CNY37" s="426"/>
      <c r="CNZ37" s="423"/>
      <c r="COA37" s="426"/>
      <c r="COB37" s="423"/>
      <c r="COC37" s="426"/>
      <c r="COD37" s="423"/>
      <c r="COE37" s="426"/>
      <c r="COF37" s="423"/>
      <c r="COG37" s="426"/>
      <c r="COH37" s="423"/>
      <c r="COI37" s="426"/>
      <c r="COJ37" s="423"/>
      <c r="COK37" s="426"/>
      <c r="COL37" s="423"/>
      <c r="COM37" s="426"/>
      <c r="CON37" s="423"/>
      <c r="COO37" s="426"/>
      <c r="COP37" s="423"/>
      <c r="COQ37" s="426"/>
      <c r="COR37" s="423"/>
      <c r="COS37" s="426"/>
      <c r="COT37" s="423"/>
      <c r="COU37" s="426"/>
      <c r="COV37" s="423"/>
      <c r="COW37" s="426"/>
      <c r="COX37" s="423"/>
      <c r="COY37" s="426"/>
      <c r="COZ37" s="423"/>
      <c r="CPA37" s="426"/>
      <c r="CPB37" s="423"/>
      <c r="CPC37" s="426"/>
      <c r="CPD37" s="423"/>
      <c r="CPE37" s="426"/>
      <c r="CPF37" s="423"/>
      <c r="CPG37" s="426"/>
      <c r="CPH37" s="423"/>
      <c r="CPI37" s="426"/>
      <c r="CPJ37" s="423"/>
      <c r="CPK37" s="426"/>
      <c r="CPL37" s="423"/>
      <c r="CPM37" s="426"/>
      <c r="CPN37" s="423"/>
      <c r="CPO37" s="426"/>
      <c r="CPP37" s="423"/>
      <c r="CPQ37" s="426"/>
      <c r="CPR37" s="423"/>
      <c r="CPS37" s="426"/>
      <c r="CPT37" s="423"/>
      <c r="CPU37" s="426"/>
      <c r="CPV37" s="423"/>
      <c r="CPW37" s="426"/>
      <c r="CPX37" s="423"/>
      <c r="CPY37" s="426"/>
      <c r="CPZ37" s="423"/>
      <c r="CQA37" s="426"/>
      <c r="CQB37" s="423"/>
      <c r="CQC37" s="426"/>
      <c r="CQD37" s="423"/>
      <c r="CQE37" s="426"/>
      <c r="CQF37" s="423"/>
      <c r="CQG37" s="426"/>
      <c r="CQH37" s="423"/>
      <c r="CQI37" s="426"/>
      <c r="CQJ37" s="423"/>
      <c r="CQK37" s="426"/>
      <c r="CQL37" s="423"/>
      <c r="CQM37" s="426"/>
      <c r="CQN37" s="423"/>
      <c r="CQO37" s="426"/>
      <c r="CQP37" s="423"/>
      <c r="CQQ37" s="426"/>
      <c r="CQR37" s="423"/>
      <c r="CQS37" s="426"/>
      <c r="CQT37" s="423"/>
      <c r="CQU37" s="426"/>
      <c r="CQV37" s="423"/>
      <c r="CQW37" s="426"/>
      <c r="CQX37" s="423"/>
      <c r="CQY37" s="426"/>
      <c r="CQZ37" s="423"/>
      <c r="CRA37" s="426"/>
      <c r="CRB37" s="423"/>
      <c r="CRC37" s="426"/>
      <c r="CRD37" s="423"/>
      <c r="CRE37" s="426"/>
      <c r="CRF37" s="423"/>
      <c r="CRG37" s="426"/>
      <c r="CRH37" s="423"/>
      <c r="CRI37" s="426"/>
      <c r="CRJ37" s="423"/>
      <c r="CRK37" s="426"/>
      <c r="CRL37" s="423"/>
      <c r="CRM37" s="426"/>
      <c r="CRN37" s="423"/>
      <c r="CRO37" s="426"/>
      <c r="CRP37" s="423"/>
      <c r="CRQ37" s="426"/>
      <c r="CRR37" s="423"/>
      <c r="CRS37" s="426"/>
      <c r="CRT37" s="423"/>
      <c r="CRU37" s="426"/>
      <c r="CRV37" s="423"/>
      <c r="CRW37" s="426"/>
      <c r="CRX37" s="423"/>
      <c r="CRY37" s="426"/>
      <c r="CRZ37" s="423"/>
      <c r="CSA37" s="426"/>
      <c r="CSB37" s="423"/>
      <c r="CSC37" s="426"/>
      <c r="CSD37" s="423"/>
      <c r="CSE37" s="426"/>
      <c r="CSF37" s="423"/>
      <c r="CSG37" s="426"/>
      <c r="CSH37" s="423"/>
      <c r="CSI37" s="426"/>
      <c r="CSJ37" s="423"/>
      <c r="CSK37" s="426"/>
      <c r="CSL37" s="423"/>
      <c r="CSM37" s="426"/>
      <c r="CSN37" s="423"/>
      <c r="CSO37" s="426"/>
      <c r="CSP37" s="423"/>
      <c r="CSQ37" s="426"/>
      <c r="CSR37" s="423"/>
      <c r="CSS37" s="426"/>
      <c r="CST37" s="423"/>
      <c r="CSU37" s="426"/>
      <c r="CSV37" s="423"/>
      <c r="CSW37" s="426"/>
      <c r="CSX37" s="423"/>
      <c r="CSY37" s="426"/>
      <c r="CSZ37" s="423"/>
      <c r="CTA37" s="426"/>
      <c r="CTB37" s="423"/>
      <c r="CTC37" s="426"/>
      <c r="CTD37" s="423"/>
      <c r="CTE37" s="426"/>
      <c r="CTF37" s="423"/>
      <c r="CTG37" s="426"/>
      <c r="CTH37" s="423"/>
      <c r="CTI37" s="426"/>
      <c r="CTJ37" s="423"/>
      <c r="CTK37" s="426"/>
      <c r="CTL37" s="423"/>
      <c r="CTM37" s="426"/>
      <c r="CTN37" s="423"/>
      <c r="CTO37" s="426"/>
      <c r="CTP37" s="423"/>
      <c r="CTQ37" s="426"/>
      <c r="CTR37" s="423"/>
      <c r="CTS37" s="426"/>
      <c r="CTT37" s="423"/>
      <c r="CTU37" s="426"/>
      <c r="CTV37" s="423"/>
      <c r="CTW37" s="426"/>
      <c r="CTX37" s="423"/>
      <c r="CTY37" s="426"/>
      <c r="CTZ37" s="423"/>
      <c r="CUA37" s="426"/>
      <c r="CUB37" s="423"/>
      <c r="CUC37" s="426"/>
      <c r="CUD37" s="423"/>
      <c r="CUE37" s="426"/>
      <c r="CUF37" s="423"/>
      <c r="CUG37" s="426"/>
      <c r="CUH37" s="423"/>
      <c r="CUI37" s="426"/>
      <c r="CUJ37" s="423"/>
      <c r="CUK37" s="426"/>
      <c r="CUL37" s="423"/>
      <c r="CUM37" s="426"/>
      <c r="CUN37" s="423"/>
      <c r="CUO37" s="426"/>
      <c r="CUP37" s="423"/>
      <c r="CUQ37" s="426"/>
      <c r="CUR37" s="423"/>
      <c r="CUS37" s="426"/>
      <c r="CUT37" s="423"/>
      <c r="CUU37" s="426"/>
      <c r="CUV37" s="423"/>
      <c r="CUW37" s="426"/>
      <c r="CUX37" s="423"/>
      <c r="CUY37" s="426"/>
      <c r="CUZ37" s="423"/>
      <c r="CVA37" s="426"/>
      <c r="CVB37" s="423"/>
      <c r="CVC37" s="426"/>
      <c r="CVD37" s="423"/>
      <c r="CVE37" s="426"/>
      <c r="CVF37" s="423"/>
      <c r="CVG37" s="426"/>
      <c r="CVH37" s="423"/>
      <c r="CVI37" s="426"/>
      <c r="CVJ37" s="423"/>
      <c r="CVK37" s="426"/>
      <c r="CVL37" s="423"/>
      <c r="CVM37" s="426"/>
      <c r="CVN37" s="423"/>
      <c r="CVO37" s="426"/>
      <c r="CVP37" s="423"/>
      <c r="CVQ37" s="426"/>
      <c r="CVR37" s="423"/>
      <c r="CVS37" s="426"/>
      <c r="CVT37" s="423"/>
      <c r="CVU37" s="426"/>
      <c r="CVV37" s="423"/>
      <c r="CVW37" s="426"/>
      <c r="CVX37" s="423"/>
      <c r="CVY37" s="426"/>
      <c r="CVZ37" s="423"/>
      <c r="CWA37" s="426"/>
      <c r="CWB37" s="423"/>
      <c r="CWC37" s="426"/>
      <c r="CWD37" s="423"/>
      <c r="CWE37" s="426"/>
      <c r="CWF37" s="423"/>
      <c r="CWG37" s="426"/>
      <c r="CWH37" s="423"/>
      <c r="CWI37" s="426"/>
      <c r="CWJ37" s="423"/>
      <c r="CWK37" s="426"/>
      <c r="CWL37" s="423"/>
      <c r="CWM37" s="426"/>
      <c r="CWN37" s="423"/>
      <c r="CWO37" s="426"/>
      <c r="CWP37" s="423"/>
      <c r="CWQ37" s="426"/>
      <c r="CWR37" s="423"/>
      <c r="CWS37" s="426"/>
      <c r="CWT37" s="423"/>
      <c r="CWU37" s="426"/>
      <c r="CWV37" s="423"/>
      <c r="CWW37" s="426"/>
      <c r="CWX37" s="423"/>
      <c r="CWY37" s="426"/>
      <c r="CWZ37" s="423"/>
      <c r="CXA37" s="426"/>
      <c r="CXB37" s="423"/>
      <c r="CXC37" s="426"/>
      <c r="CXD37" s="423"/>
      <c r="CXE37" s="426"/>
      <c r="CXF37" s="423"/>
      <c r="CXG37" s="426"/>
      <c r="CXH37" s="423"/>
      <c r="CXI37" s="426"/>
      <c r="CXJ37" s="423"/>
      <c r="CXK37" s="426"/>
      <c r="CXL37" s="423"/>
      <c r="CXM37" s="426"/>
      <c r="CXN37" s="423"/>
      <c r="CXO37" s="426"/>
      <c r="CXP37" s="423"/>
      <c r="CXQ37" s="426"/>
      <c r="CXR37" s="423"/>
      <c r="CXS37" s="426"/>
      <c r="CXT37" s="423"/>
      <c r="CXU37" s="426"/>
      <c r="CXV37" s="423"/>
      <c r="CXW37" s="426"/>
      <c r="CXX37" s="423"/>
      <c r="CXY37" s="426"/>
      <c r="CXZ37" s="423"/>
      <c r="CYA37" s="426"/>
      <c r="CYB37" s="423"/>
      <c r="CYC37" s="426"/>
      <c r="CYD37" s="423"/>
      <c r="CYE37" s="426"/>
      <c r="CYF37" s="423"/>
      <c r="CYG37" s="426"/>
      <c r="CYH37" s="423"/>
      <c r="CYI37" s="426"/>
      <c r="CYJ37" s="423"/>
      <c r="CYK37" s="426"/>
      <c r="CYL37" s="423"/>
      <c r="CYM37" s="426"/>
      <c r="CYN37" s="423"/>
      <c r="CYO37" s="426"/>
      <c r="CYP37" s="423"/>
      <c r="CYQ37" s="426"/>
      <c r="CYR37" s="423"/>
      <c r="CYS37" s="426"/>
      <c r="CYT37" s="423"/>
      <c r="CYU37" s="426"/>
      <c r="CYV37" s="423"/>
      <c r="CYW37" s="426"/>
      <c r="CYX37" s="423"/>
      <c r="CYY37" s="426"/>
      <c r="CYZ37" s="423"/>
      <c r="CZA37" s="426"/>
      <c r="CZB37" s="423"/>
      <c r="CZC37" s="426"/>
      <c r="CZD37" s="423"/>
      <c r="CZE37" s="426"/>
      <c r="CZF37" s="423"/>
      <c r="CZG37" s="426"/>
      <c r="CZH37" s="423"/>
      <c r="CZI37" s="426"/>
      <c r="CZJ37" s="423"/>
      <c r="CZK37" s="426"/>
      <c r="CZL37" s="423"/>
      <c r="CZM37" s="426"/>
      <c r="CZN37" s="423"/>
      <c r="CZO37" s="426"/>
      <c r="CZP37" s="423"/>
      <c r="CZQ37" s="426"/>
      <c r="CZR37" s="423"/>
      <c r="CZS37" s="426"/>
      <c r="CZT37" s="423"/>
      <c r="CZU37" s="426"/>
      <c r="CZV37" s="423"/>
      <c r="CZW37" s="426"/>
      <c r="CZX37" s="423"/>
      <c r="CZY37" s="426"/>
      <c r="CZZ37" s="423"/>
      <c r="DAA37" s="426"/>
      <c r="DAB37" s="423"/>
      <c r="DAC37" s="426"/>
      <c r="DAD37" s="423"/>
      <c r="DAE37" s="426"/>
      <c r="DAF37" s="423"/>
      <c r="DAG37" s="426"/>
      <c r="DAH37" s="423"/>
      <c r="DAI37" s="426"/>
      <c r="DAJ37" s="423"/>
      <c r="DAK37" s="426"/>
      <c r="DAL37" s="423"/>
      <c r="DAM37" s="426"/>
      <c r="DAN37" s="423"/>
      <c r="DAO37" s="426"/>
      <c r="DAP37" s="423"/>
      <c r="DAQ37" s="426"/>
      <c r="DAR37" s="423"/>
      <c r="DAS37" s="426"/>
      <c r="DAT37" s="423"/>
      <c r="DAU37" s="426"/>
      <c r="DAV37" s="423"/>
      <c r="DAW37" s="426"/>
      <c r="DAX37" s="423"/>
      <c r="DAY37" s="426"/>
      <c r="DAZ37" s="423"/>
      <c r="DBA37" s="426"/>
      <c r="DBB37" s="423"/>
      <c r="DBC37" s="426"/>
      <c r="DBD37" s="423"/>
      <c r="DBE37" s="426"/>
      <c r="DBF37" s="423"/>
      <c r="DBG37" s="426"/>
      <c r="DBH37" s="423"/>
      <c r="DBI37" s="426"/>
      <c r="DBJ37" s="423"/>
      <c r="DBK37" s="426"/>
      <c r="DBL37" s="423"/>
      <c r="DBM37" s="426"/>
      <c r="DBN37" s="423"/>
      <c r="DBO37" s="426"/>
      <c r="DBP37" s="423"/>
      <c r="DBQ37" s="426"/>
      <c r="DBR37" s="423"/>
      <c r="DBS37" s="426"/>
      <c r="DBT37" s="423"/>
      <c r="DBU37" s="426"/>
      <c r="DBV37" s="423"/>
      <c r="DBW37" s="426"/>
      <c r="DBX37" s="423"/>
      <c r="DBY37" s="426"/>
      <c r="DBZ37" s="423"/>
      <c r="DCA37" s="426"/>
      <c r="DCB37" s="423"/>
      <c r="DCC37" s="426"/>
      <c r="DCD37" s="423"/>
      <c r="DCE37" s="426"/>
      <c r="DCF37" s="423"/>
      <c r="DCG37" s="426"/>
      <c r="DCH37" s="423"/>
      <c r="DCI37" s="426"/>
      <c r="DCJ37" s="423"/>
      <c r="DCK37" s="426"/>
      <c r="DCL37" s="423"/>
      <c r="DCM37" s="426"/>
      <c r="DCN37" s="423"/>
      <c r="DCO37" s="426"/>
      <c r="DCP37" s="423"/>
      <c r="DCQ37" s="426"/>
      <c r="DCR37" s="423"/>
      <c r="DCS37" s="426"/>
      <c r="DCT37" s="423"/>
      <c r="DCU37" s="426"/>
      <c r="DCV37" s="423"/>
      <c r="DCW37" s="426"/>
      <c r="DCX37" s="423"/>
      <c r="DCY37" s="426"/>
      <c r="DCZ37" s="423"/>
      <c r="DDA37" s="426"/>
      <c r="DDB37" s="423"/>
      <c r="DDC37" s="426"/>
      <c r="DDD37" s="423"/>
      <c r="DDE37" s="426"/>
      <c r="DDF37" s="423"/>
      <c r="DDG37" s="426"/>
      <c r="DDH37" s="423"/>
      <c r="DDI37" s="426"/>
      <c r="DDJ37" s="423"/>
      <c r="DDK37" s="426"/>
      <c r="DDL37" s="423"/>
      <c r="DDM37" s="426"/>
      <c r="DDN37" s="423"/>
      <c r="DDO37" s="426"/>
      <c r="DDP37" s="423"/>
      <c r="DDQ37" s="426"/>
      <c r="DDR37" s="423"/>
      <c r="DDS37" s="426"/>
      <c r="DDT37" s="423"/>
      <c r="DDU37" s="426"/>
      <c r="DDV37" s="423"/>
      <c r="DDW37" s="426"/>
      <c r="DDX37" s="423"/>
      <c r="DDY37" s="426"/>
      <c r="DDZ37" s="423"/>
      <c r="DEA37" s="426"/>
      <c r="DEB37" s="423"/>
      <c r="DEC37" s="426"/>
      <c r="DED37" s="423"/>
      <c r="DEE37" s="426"/>
      <c r="DEF37" s="423"/>
      <c r="DEG37" s="426"/>
      <c r="DEH37" s="423"/>
      <c r="DEI37" s="426"/>
      <c r="DEJ37" s="423"/>
      <c r="DEK37" s="426"/>
      <c r="DEL37" s="423"/>
      <c r="DEM37" s="426"/>
      <c r="DEN37" s="423"/>
      <c r="DEO37" s="426"/>
      <c r="DEP37" s="423"/>
      <c r="DEQ37" s="426"/>
      <c r="DER37" s="423"/>
      <c r="DES37" s="426"/>
      <c r="DET37" s="423"/>
      <c r="DEU37" s="426"/>
      <c r="DEV37" s="423"/>
      <c r="DEW37" s="426"/>
      <c r="DEX37" s="423"/>
      <c r="DEY37" s="426"/>
      <c r="DEZ37" s="423"/>
      <c r="DFA37" s="426"/>
      <c r="DFB37" s="423"/>
      <c r="DFC37" s="426"/>
      <c r="DFD37" s="423"/>
      <c r="DFE37" s="426"/>
      <c r="DFF37" s="423"/>
      <c r="DFG37" s="426"/>
      <c r="DFH37" s="423"/>
      <c r="DFI37" s="426"/>
      <c r="DFJ37" s="423"/>
      <c r="DFK37" s="426"/>
      <c r="DFL37" s="423"/>
      <c r="DFM37" s="426"/>
      <c r="DFN37" s="423"/>
      <c r="DFO37" s="426"/>
      <c r="DFP37" s="423"/>
      <c r="DFQ37" s="426"/>
      <c r="DFR37" s="423"/>
      <c r="DFS37" s="426"/>
      <c r="DFT37" s="423"/>
      <c r="DFU37" s="426"/>
      <c r="DFV37" s="423"/>
      <c r="DFW37" s="426"/>
      <c r="DFX37" s="423"/>
      <c r="DFY37" s="426"/>
      <c r="DFZ37" s="423"/>
      <c r="DGA37" s="426"/>
      <c r="DGB37" s="423"/>
      <c r="DGC37" s="426"/>
      <c r="DGD37" s="423"/>
      <c r="DGE37" s="426"/>
      <c r="DGF37" s="423"/>
      <c r="DGG37" s="426"/>
      <c r="DGH37" s="423"/>
      <c r="DGI37" s="426"/>
      <c r="DGJ37" s="423"/>
      <c r="DGK37" s="426"/>
      <c r="DGL37" s="423"/>
      <c r="DGM37" s="426"/>
      <c r="DGN37" s="423"/>
      <c r="DGO37" s="426"/>
      <c r="DGP37" s="423"/>
      <c r="DGQ37" s="426"/>
      <c r="DGR37" s="423"/>
      <c r="DGS37" s="426"/>
      <c r="DGT37" s="423"/>
      <c r="DGU37" s="426"/>
      <c r="DGV37" s="423"/>
      <c r="DGW37" s="426"/>
      <c r="DGX37" s="423"/>
      <c r="DGY37" s="426"/>
      <c r="DGZ37" s="423"/>
      <c r="DHA37" s="426"/>
      <c r="DHB37" s="423"/>
      <c r="DHC37" s="426"/>
      <c r="DHD37" s="423"/>
      <c r="DHE37" s="426"/>
      <c r="DHF37" s="423"/>
      <c r="DHG37" s="426"/>
      <c r="DHH37" s="423"/>
      <c r="DHI37" s="426"/>
      <c r="DHJ37" s="423"/>
      <c r="DHK37" s="426"/>
      <c r="DHL37" s="423"/>
      <c r="DHM37" s="426"/>
      <c r="DHN37" s="423"/>
      <c r="DHO37" s="426"/>
      <c r="DHP37" s="423"/>
      <c r="DHQ37" s="426"/>
      <c r="DHR37" s="423"/>
      <c r="DHS37" s="426"/>
      <c r="DHT37" s="423"/>
      <c r="DHU37" s="426"/>
      <c r="DHV37" s="423"/>
      <c r="DHW37" s="426"/>
      <c r="DHX37" s="423"/>
      <c r="DHY37" s="426"/>
      <c r="DHZ37" s="423"/>
      <c r="DIA37" s="426"/>
      <c r="DIB37" s="423"/>
      <c r="DIC37" s="426"/>
      <c r="DID37" s="423"/>
      <c r="DIE37" s="426"/>
      <c r="DIF37" s="423"/>
      <c r="DIG37" s="426"/>
      <c r="DIH37" s="423"/>
      <c r="DII37" s="426"/>
      <c r="DIJ37" s="423"/>
      <c r="DIK37" s="426"/>
      <c r="DIL37" s="423"/>
      <c r="DIM37" s="426"/>
      <c r="DIN37" s="423"/>
      <c r="DIO37" s="426"/>
      <c r="DIP37" s="423"/>
      <c r="DIQ37" s="426"/>
      <c r="DIR37" s="423"/>
      <c r="DIS37" s="426"/>
      <c r="DIT37" s="423"/>
      <c r="DIU37" s="426"/>
      <c r="DIV37" s="423"/>
      <c r="DIW37" s="426"/>
      <c r="DIX37" s="423"/>
      <c r="DIY37" s="426"/>
      <c r="DIZ37" s="423"/>
      <c r="DJA37" s="426"/>
      <c r="DJB37" s="423"/>
      <c r="DJC37" s="426"/>
      <c r="DJD37" s="423"/>
      <c r="DJE37" s="426"/>
      <c r="DJF37" s="423"/>
      <c r="DJG37" s="426"/>
      <c r="DJH37" s="423"/>
      <c r="DJI37" s="426"/>
      <c r="DJJ37" s="423"/>
      <c r="DJK37" s="426"/>
      <c r="DJL37" s="423"/>
      <c r="DJM37" s="426"/>
      <c r="DJN37" s="423"/>
      <c r="DJO37" s="426"/>
      <c r="DJP37" s="423"/>
      <c r="DJQ37" s="426"/>
      <c r="DJR37" s="423"/>
      <c r="DJS37" s="426"/>
      <c r="DJT37" s="423"/>
      <c r="DJU37" s="426"/>
      <c r="DJV37" s="423"/>
      <c r="DJW37" s="426"/>
      <c r="DJX37" s="423"/>
      <c r="DJY37" s="426"/>
      <c r="DJZ37" s="423"/>
      <c r="DKA37" s="426"/>
      <c r="DKB37" s="423"/>
      <c r="DKC37" s="426"/>
      <c r="DKD37" s="423"/>
      <c r="DKE37" s="426"/>
      <c r="DKF37" s="423"/>
      <c r="DKG37" s="426"/>
      <c r="DKH37" s="423"/>
      <c r="DKI37" s="426"/>
      <c r="DKJ37" s="423"/>
      <c r="DKK37" s="426"/>
      <c r="DKL37" s="423"/>
      <c r="DKM37" s="426"/>
      <c r="DKN37" s="423"/>
      <c r="DKO37" s="426"/>
      <c r="DKP37" s="423"/>
      <c r="DKQ37" s="426"/>
      <c r="DKR37" s="423"/>
      <c r="DKS37" s="426"/>
      <c r="DKT37" s="423"/>
      <c r="DKU37" s="426"/>
      <c r="DKV37" s="423"/>
      <c r="DKW37" s="426"/>
      <c r="DKX37" s="423"/>
      <c r="DKY37" s="426"/>
      <c r="DKZ37" s="423"/>
      <c r="DLA37" s="426"/>
      <c r="DLB37" s="423"/>
      <c r="DLC37" s="426"/>
      <c r="DLD37" s="423"/>
      <c r="DLE37" s="426"/>
      <c r="DLF37" s="423"/>
      <c r="DLG37" s="426"/>
      <c r="DLH37" s="423"/>
      <c r="DLI37" s="426"/>
      <c r="DLJ37" s="423"/>
      <c r="DLK37" s="426"/>
      <c r="DLL37" s="423"/>
      <c r="DLM37" s="426"/>
      <c r="DLN37" s="423"/>
      <c r="DLO37" s="426"/>
      <c r="DLP37" s="423"/>
      <c r="DLQ37" s="426"/>
      <c r="DLR37" s="423"/>
      <c r="DLS37" s="426"/>
      <c r="DLT37" s="423"/>
      <c r="DLU37" s="426"/>
      <c r="DLV37" s="423"/>
      <c r="DLW37" s="426"/>
      <c r="DLX37" s="423"/>
      <c r="DLY37" s="426"/>
      <c r="DLZ37" s="423"/>
      <c r="DMA37" s="426"/>
      <c r="DMB37" s="423"/>
      <c r="DMC37" s="426"/>
      <c r="DMD37" s="423"/>
      <c r="DME37" s="426"/>
      <c r="DMF37" s="423"/>
      <c r="DMG37" s="426"/>
      <c r="DMH37" s="423"/>
      <c r="DMI37" s="426"/>
      <c r="DMJ37" s="423"/>
      <c r="DMK37" s="426"/>
      <c r="DML37" s="423"/>
      <c r="DMM37" s="426"/>
      <c r="DMN37" s="423"/>
      <c r="DMO37" s="426"/>
      <c r="DMP37" s="423"/>
      <c r="DMQ37" s="426"/>
      <c r="DMR37" s="423"/>
      <c r="DMS37" s="426"/>
      <c r="DMT37" s="423"/>
      <c r="DMU37" s="426"/>
      <c r="DMV37" s="423"/>
      <c r="DMW37" s="426"/>
      <c r="DMX37" s="423"/>
      <c r="DMY37" s="426"/>
      <c r="DMZ37" s="423"/>
      <c r="DNA37" s="426"/>
      <c r="DNB37" s="423"/>
      <c r="DNC37" s="426"/>
      <c r="DND37" s="423"/>
      <c r="DNE37" s="426"/>
      <c r="DNF37" s="423"/>
      <c r="DNG37" s="426"/>
      <c r="DNH37" s="423"/>
      <c r="DNI37" s="426"/>
      <c r="DNJ37" s="423"/>
      <c r="DNK37" s="426"/>
      <c r="DNL37" s="423"/>
      <c r="DNM37" s="426"/>
      <c r="DNN37" s="423"/>
      <c r="DNO37" s="426"/>
      <c r="DNP37" s="423"/>
      <c r="DNQ37" s="426"/>
      <c r="DNR37" s="423"/>
      <c r="DNS37" s="426"/>
      <c r="DNT37" s="423"/>
      <c r="DNU37" s="426"/>
      <c r="DNV37" s="423"/>
      <c r="DNW37" s="426"/>
      <c r="DNX37" s="423"/>
      <c r="DNY37" s="426"/>
      <c r="DNZ37" s="423"/>
      <c r="DOA37" s="426"/>
      <c r="DOB37" s="423"/>
      <c r="DOC37" s="426"/>
      <c r="DOD37" s="423"/>
      <c r="DOE37" s="426"/>
      <c r="DOF37" s="423"/>
      <c r="DOG37" s="426"/>
      <c r="DOH37" s="423"/>
      <c r="DOI37" s="426"/>
      <c r="DOJ37" s="423"/>
      <c r="DOK37" s="426"/>
      <c r="DOL37" s="423"/>
      <c r="DOM37" s="426"/>
      <c r="DON37" s="423"/>
      <c r="DOO37" s="426"/>
      <c r="DOP37" s="423"/>
      <c r="DOQ37" s="426"/>
      <c r="DOR37" s="423"/>
      <c r="DOS37" s="426"/>
      <c r="DOT37" s="423"/>
      <c r="DOU37" s="426"/>
      <c r="DOV37" s="423"/>
      <c r="DOW37" s="426"/>
      <c r="DOX37" s="423"/>
      <c r="DOY37" s="426"/>
      <c r="DOZ37" s="423"/>
      <c r="DPA37" s="426"/>
      <c r="DPB37" s="423"/>
      <c r="DPC37" s="426"/>
      <c r="DPD37" s="423"/>
      <c r="DPE37" s="426"/>
      <c r="DPF37" s="423"/>
      <c r="DPG37" s="426"/>
      <c r="DPH37" s="423"/>
      <c r="DPI37" s="426"/>
      <c r="DPJ37" s="423"/>
      <c r="DPK37" s="426"/>
      <c r="DPL37" s="423"/>
      <c r="DPM37" s="426"/>
      <c r="DPN37" s="423"/>
      <c r="DPO37" s="426"/>
      <c r="DPP37" s="423"/>
      <c r="DPQ37" s="426"/>
      <c r="DPR37" s="423"/>
      <c r="DPS37" s="426"/>
      <c r="DPT37" s="423"/>
      <c r="DPU37" s="426"/>
      <c r="DPV37" s="423"/>
      <c r="DPW37" s="426"/>
      <c r="DPX37" s="423"/>
      <c r="DPY37" s="426"/>
      <c r="DPZ37" s="423"/>
      <c r="DQA37" s="426"/>
      <c r="DQB37" s="423"/>
      <c r="DQC37" s="426"/>
      <c r="DQD37" s="423"/>
      <c r="DQE37" s="426"/>
      <c r="DQF37" s="423"/>
      <c r="DQG37" s="426"/>
      <c r="DQH37" s="423"/>
      <c r="DQI37" s="426"/>
      <c r="DQJ37" s="423"/>
      <c r="DQK37" s="426"/>
      <c r="DQL37" s="423"/>
      <c r="DQM37" s="426"/>
      <c r="DQN37" s="423"/>
      <c r="DQO37" s="426"/>
      <c r="DQP37" s="423"/>
      <c r="DQQ37" s="426"/>
      <c r="DQR37" s="423"/>
      <c r="DQS37" s="426"/>
      <c r="DQT37" s="423"/>
      <c r="DQU37" s="426"/>
      <c r="DQV37" s="423"/>
      <c r="DQW37" s="426"/>
      <c r="DQX37" s="423"/>
      <c r="DQY37" s="426"/>
      <c r="DQZ37" s="423"/>
      <c r="DRA37" s="426"/>
      <c r="DRB37" s="423"/>
      <c r="DRC37" s="426"/>
      <c r="DRD37" s="423"/>
      <c r="DRE37" s="426"/>
      <c r="DRF37" s="423"/>
      <c r="DRG37" s="426"/>
      <c r="DRH37" s="423"/>
      <c r="DRI37" s="426"/>
      <c r="DRJ37" s="423"/>
      <c r="DRK37" s="426"/>
      <c r="DRL37" s="423"/>
      <c r="DRM37" s="426"/>
      <c r="DRN37" s="423"/>
      <c r="DRO37" s="426"/>
      <c r="DRP37" s="423"/>
      <c r="DRQ37" s="426"/>
      <c r="DRR37" s="423"/>
      <c r="DRS37" s="426"/>
      <c r="DRT37" s="423"/>
      <c r="DRU37" s="426"/>
      <c r="DRV37" s="423"/>
      <c r="DRW37" s="426"/>
      <c r="DRX37" s="423"/>
      <c r="DRY37" s="426"/>
      <c r="DRZ37" s="423"/>
      <c r="DSA37" s="426"/>
      <c r="DSB37" s="423"/>
      <c r="DSC37" s="426"/>
      <c r="DSD37" s="423"/>
      <c r="DSE37" s="426"/>
      <c r="DSF37" s="423"/>
      <c r="DSG37" s="426"/>
      <c r="DSH37" s="423"/>
      <c r="DSI37" s="426"/>
      <c r="DSJ37" s="423"/>
      <c r="DSK37" s="426"/>
      <c r="DSL37" s="423"/>
      <c r="DSM37" s="426"/>
      <c r="DSN37" s="423"/>
      <c r="DSO37" s="426"/>
      <c r="DSP37" s="423"/>
      <c r="DSQ37" s="426"/>
      <c r="DSR37" s="423"/>
      <c r="DSS37" s="426"/>
      <c r="DST37" s="423"/>
      <c r="DSU37" s="426"/>
      <c r="DSV37" s="423"/>
      <c r="DSW37" s="426"/>
      <c r="DSX37" s="423"/>
      <c r="DSY37" s="426"/>
      <c r="DSZ37" s="423"/>
      <c r="DTA37" s="426"/>
      <c r="DTB37" s="423"/>
      <c r="DTC37" s="426"/>
      <c r="DTD37" s="423"/>
      <c r="DTE37" s="426"/>
      <c r="DTF37" s="423"/>
      <c r="DTG37" s="426"/>
      <c r="DTH37" s="423"/>
      <c r="DTI37" s="426"/>
      <c r="DTJ37" s="423"/>
      <c r="DTK37" s="426"/>
      <c r="DTL37" s="423"/>
      <c r="DTM37" s="426"/>
      <c r="DTN37" s="423"/>
      <c r="DTO37" s="426"/>
      <c r="DTP37" s="423"/>
      <c r="DTQ37" s="426"/>
      <c r="DTR37" s="423"/>
      <c r="DTS37" s="426"/>
      <c r="DTT37" s="423"/>
      <c r="DTU37" s="426"/>
      <c r="DTV37" s="423"/>
      <c r="DTW37" s="426"/>
      <c r="DTX37" s="423"/>
      <c r="DTY37" s="426"/>
      <c r="DTZ37" s="423"/>
      <c r="DUA37" s="426"/>
      <c r="DUB37" s="423"/>
      <c r="DUC37" s="426"/>
      <c r="DUD37" s="423"/>
      <c r="DUE37" s="426"/>
      <c r="DUF37" s="423"/>
      <c r="DUG37" s="426"/>
      <c r="DUH37" s="423"/>
      <c r="DUI37" s="426"/>
      <c r="DUJ37" s="423"/>
      <c r="DUK37" s="426"/>
      <c r="DUL37" s="423"/>
      <c r="DUM37" s="426"/>
      <c r="DUN37" s="423"/>
      <c r="DUO37" s="426"/>
      <c r="DUP37" s="423"/>
      <c r="DUQ37" s="426"/>
      <c r="DUR37" s="423"/>
      <c r="DUS37" s="426"/>
      <c r="DUT37" s="423"/>
      <c r="DUU37" s="426"/>
      <c r="DUV37" s="423"/>
      <c r="DUW37" s="426"/>
      <c r="DUX37" s="423"/>
      <c r="DUY37" s="426"/>
      <c r="DUZ37" s="423"/>
      <c r="DVA37" s="426"/>
      <c r="DVB37" s="423"/>
      <c r="DVC37" s="426"/>
      <c r="DVD37" s="423"/>
      <c r="DVE37" s="426"/>
      <c r="DVF37" s="423"/>
      <c r="DVG37" s="426"/>
      <c r="DVH37" s="423"/>
      <c r="DVI37" s="426"/>
      <c r="DVJ37" s="423"/>
      <c r="DVK37" s="426"/>
      <c r="DVL37" s="423"/>
      <c r="DVM37" s="426"/>
      <c r="DVN37" s="423"/>
      <c r="DVO37" s="426"/>
      <c r="DVP37" s="423"/>
      <c r="DVQ37" s="426"/>
      <c r="DVR37" s="423"/>
      <c r="DVS37" s="426"/>
      <c r="DVT37" s="423"/>
      <c r="DVU37" s="426"/>
      <c r="DVV37" s="423"/>
      <c r="DVW37" s="426"/>
      <c r="DVX37" s="423"/>
      <c r="DVY37" s="426"/>
      <c r="DVZ37" s="423"/>
      <c r="DWA37" s="426"/>
      <c r="DWB37" s="423"/>
      <c r="DWC37" s="426"/>
      <c r="DWD37" s="423"/>
      <c r="DWE37" s="426"/>
      <c r="DWF37" s="423"/>
      <c r="DWG37" s="426"/>
      <c r="DWH37" s="423"/>
      <c r="DWI37" s="426"/>
      <c r="DWJ37" s="423"/>
      <c r="DWK37" s="426"/>
      <c r="DWL37" s="423"/>
      <c r="DWM37" s="426"/>
      <c r="DWN37" s="423"/>
      <c r="DWO37" s="426"/>
      <c r="DWP37" s="423"/>
      <c r="DWQ37" s="426"/>
      <c r="DWR37" s="423"/>
      <c r="DWS37" s="426"/>
      <c r="DWT37" s="423"/>
      <c r="DWU37" s="426"/>
      <c r="DWV37" s="423"/>
      <c r="DWW37" s="426"/>
      <c r="DWX37" s="423"/>
      <c r="DWY37" s="426"/>
      <c r="DWZ37" s="423"/>
      <c r="DXA37" s="426"/>
      <c r="DXB37" s="423"/>
      <c r="DXC37" s="426"/>
      <c r="DXD37" s="423"/>
      <c r="DXE37" s="426"/>
      <c r="DXF37" s="423"/>
      <c r="DXG37" s="426"/>
      <c r="DXH37" s="423"/>
      <c r="DXI37" s="426"/>
      <c r="DXJ37" s="423"/>
      <c r="DXK37" s="426"/>
      <c r="DXL37" s="423"/>
      <c r="DXM37" s="426"/>
      <c r="DXN37" s="423"/>
      <c r="DXO37" s="426"/>
      <c r="DXP37" s="423"/>
      <c r="DXQ37" s="426"/>
      <c r="DXR37" s="423"/>
      <c r="DXS37" s="426"/>
      <c r="DXT37" s="423"/>
      <c r="DXU37" s="426"/>
      <c r="DXV37" s="423"/>
      <c r="DXW37" s="426"/>
      <c r="DXX37" s="423"/>
      <c r="DXY37" s="426"/>
      <c r="DXZ37" s="423"/>
      <c r="DYA37" s="426"/>
      <c r="DYB37" s="423"/>
      <c r="DYC37" s="426"/>
      <c r="DYD37" s="423"/>
      <c r="DYE37" s="426"/>
      <c r="DYF37" s="423"/>
      <c r="DYG37" s="426"/>
      <c r="DYH37" s="423"/>
      <c r="DYI37" s="426"/>
      <c r="DYJ37" s="423"/>
      <c r="DYK37" s="426"/>
      <c r="DYL37" s="423"/>
      <c r="DYM37" s="426"/>
      <c r="DYN37" s="423"/>
      <c r="DYO37" s="426"/>
      <c r="DYP37" s="423"/>
      <c r="DYQ37" s="426"/>
      <c r="DYR37" s="423"/>
      <c r="DYS37" s="426"/>
      <c r="DYT37" s="423"/>
      <c r="DYU37" s="426"/>
      <c r="DYV37" s="423"/>
      <c r="DYW37" s="426"/>
      <c r="DYX37" s="423"/>
      <c r="DYY37" s="426"/>
      <c r="DYZ37" s="423"/>
      <c r="DZA37" s="426"/>
      <c r="DZB37" s="423"/>
      <c r="DZC37" s="426"/>
      <c r="DZD37" s="423"/>
      <c r="DZE37" s="426"/>
      <c r="DZF37" s="423"/>
      <c r="DZG37" s="426"/>
      <c r="DZH37" s="423"/>
      <c r="DZI37" s="426"/>
      <c r="DZJ37" s="423"/>
      <c r="DZK37" s="426"/>
      <c r="DZL37" s="423"/>
      <c r="DZM37" s="426"/>
      <c r="DZN37" s="423"/>
      <c r="DZO37" s="426"/>
      <c r="DZP37" s="423"/>
      <c r="DZQ37" s="426"/>
      <c r="DZR37" s="423"/>
      <c r="DZS37" s="426"/>
      <c r="DZT37" s="423"/>
      <c r="DZU37" s="426"/>
      <c r="DZV37" s="423"/>
      <c r="DZW37" s="426"/>
      <c r="DZX37" s="423"/>
      <c r="DZY37" s="426"/>
      <c r="DZZ37" s="423"/>
      <c r="EAA37" s="426"/>
      <c r="EAB37" s="423"/>
      <c r="EAC37" s="426"/>
      <c r="EAD37" s="423"/>
      <c r="EAE37" s="426"/>
      <c r="EAF37" s="423"/>
      <c r="EAG37" s="426"/>
      <c r="EAH37" s="423"/>
      <c r="EAI37" s="426"/>
      <c r="EAJ37" s="423"/>
      <c r="EAK37" s="426"/>
      <c r="EAL37" s="423"/>
      <c r="EAM37" s="426"/>
      <c r="EAN37" s="423"/>
      <c r="EAO37" s="426"/>
      <c r="EAP37" s="423"/>
      <c r="EAQ37" s="426"/>
      <c r="EAR37" s="423"/>
      <c r="EAS37" s="426"/>
      <c r="EAT37" s="423"/>
      <c r="EAU37" s="426"/>
      <c r="EAV37" s="423"/>
      <c r="EAW37" s="426"/>
      <c r="EAX37" s="423"/>
      <c r="EAY37" s="426"/>
      <c r="EAZ37" s="423"/>
      <c r="EBA37" s="426"/>
      <c r="EBB37" s="423"/>
      <c r="EBC37" s="426"/>
      <c r="EBD37" s="423"/>
      <c r="EBE37" s="426"/>
      <c r="EBF37" s="423"/>
      <c r="EBG37" s="426"/>
      <c r="EBH37" s="423"/>
      <c r="EBI37" s="426"/>
      <c r="EBJ37" s="423"/>
      <c r="EBK37" s="426"/>
      <c r="EBL37" s="423"/>
      <c r="EBM37" s="426"/>
      <c r="EBN37" s="423"/>
      <c r="EBO37" s="426"/>
      <c r="EBP37" s="423"/>
      <c r="EBQ37" s="426"/>
      <c r="EBR37" s="423"/>
      <c r="EBS37" s="426"/>
      <c r="EBT37" s="423"/>
      <c r="EBU37" s="426"/>
      <c r="EBV37" s="423"/>
      <c r="EBW37" s="426"/>
      <c r="EBX37" s="423"/>
      <c r="EBY37" s="426"/>
      <c r="EBZ37" s="423"/>
      <c r="ECA37" s="426"/>
      <c r="ECB37" s="423"/>
      <c r="ECC37" s="426"/>
      <c r="ECD37" s="423"/>
      <c r="ECE37" s="426"/>
      <c r="ECF37" s="423"/>
      <c r="ECG37" s="426"/>
      <c r="ECH37" s="423"/>
      <c r="ECI37" s="426"/>
      <c r="ECJ37" s="423"/>
      <c r="ECK37" s="426"/>
      <c r="ECL37" s="423"/>
      <c r="ECM37" s="426"/>
      <c r="ECN37" s="423"/>
      <c r="ECO37" s="426"/>
      <c r="ECP37" s="423"/>
      <c r="ECQ37" s="426"/>
      <c r="ECR37" s="423"/>
      <c r="ECS37" s="426"/>
      <c r="ECT37" s="423"/>
      <c r="ECU37" s="426"/>
      <c r="ECV37" s="423"/>
      <c r="ECW37" s="426"/>
      <c r="ECX37" s="423"/>
      <c r="ECY37" s="426"/>
      <c r="ECZ37" s="423"/>
      <c r="EDA37" s="426"/>
      <c r="EDB37" s="423"/>
      <c r="EDC37" s="426"/>
      <c r="EDD37" s="423"/>
      <c r="EDE37" s="426"/>
      <c r="EDF37" s="423"/>
      <c r="EDG37" s="426"/>
      <c r="EDH37" s="423"/>
      <c r="EDI37" s="426"/>
      <c r="EDJ37" s="423"/>
      <c r="EDK37" s="426"/>
      <c r="EDL37" s="423"/>
      <c r="EDM37" s="426"/>
      <c r="EDN37" s="423"/>
      <c r="EDO37" s="426"/>
      <c r="EDP37" s="423"/>
      <c r="EDQ37" s="426"/>
      <c r="EDR37" s="423"/>
      <c r="EDS37" s="426"/>
      <c r="EDT37" s="423"/>
      <c r="EDU37" s="426"/>
      <c r="EDV37" s="423"/>
      <c r="EDW37" s="426"/>
      <c r="EDX37" s="423"/>
      <c r="EDY37" s="426"/>
      <c r="EDZ37" s="423"/>
      <c r="EEA37" s="426"/>
      <c r="EEB37" s="423"/>
      <c r="EEC37" s="426"/>
      <c r="EED37" s="423"/>
      <c r="EEE37" s="426"/>
      <c r="EEF37" s="423"/>
      <c r="EEG37" s="426"/>
      <c r="EEH37" s="423"/>
      <c r="EEI37" s="426"/>
      <c r="EEJ37" s="423"/>
      <c r="EEK37" s="426"/>
      <c r="EEL37" s="423"/>
      <c r="EEM37" s="426"/>
      <c r="EEN37" s="423"/>
      <c r="EEO37" s="426"/>
      <c r="EEP37" s="423"/>
      <c r="EEQ37" s="426"/>
      <c r="EER37" s="423"/>
      <c r="EES37" s="426"/>
      <c r="EET37" s="423"/>
      <c r="EEU37" s="426"/>
      <c r="EEV37" s="423"/>
      <c r="EEW37" s="426"/>
      <c r="EEX37" s="423"/>
      <c r="EEY37" s="426"/>
      <c r="EEZ37" s="423"/>
      <c r="EFA37" s="426"/>
      <c r="EFB37" s="423"/>
      <c r="EFC37" s="426"/>
      <c r="EFD37" s="423"/>
      <c r="EFE37" s="426"/>
      <c r="EFF37" s="423"/>
      <c r="EFG37" s="426"/>
      <c r="EFH37" s="423"/>
      <c r="EFI37" s="426"/>
      <c r="EFJ37" s="423"/>
      <c r="EFK37" s="426"/>
      <c r="EFL37" s="423"/>
      <c r="EFM37" s="426"/>
      <c r="EFN37" s="423"/>
      <c r="EFO37" s="426"/>
      <c r="EFP37" s="423"/>
      <c r="EFQ37" s="426"/>
      <c r="EFR37" s="423"/>
      <c r="EFS37" s="426"/>
      <c r="EFT37" s="423"/>
      <c r="EFU37" s="426"/>
      <c r="EFV37" s="423"/>
      <c r="EFW37" s="426"/>
      <c r="EFX37" s="423"/>
      <c r="EFY37" s="426"/>
      <c r="EFZ37" s="423"/>
      <c r="EGA37" s="426"/>
      <c r="EGB37" s="423"/>
      <c r="EGC37" s="426"/>
      <c r="EGD37" s="423"/>
      <c r="EGE37" s="426"/>
      <c r="EGF37" s="423"/>
      <c r="EGG37" s="426"/>
      <c r="EGH37" s="423"/>
      <c r="EGI37" s="426"/>
      <c r="EGJ37" s="423"/>
      <c r="EGK37" s="426"/>
      <c r="EGL37" s="423"/>
      <c r="EGM37" s="426"/>
      <c r="EGN37" s="423"/>
      <c r="EGO37" s="426"/>
      <c r="EGP37" s="423"/>
      <c r="EGQ37" s="426"/>
      <c r="EGR37" s="423"/>
      <c r="EGS37" s="426"/>
      <c r="EGT37" s="423"/>
      <c r="EGU37" s="426"/>
      <c r="EGV37" s="423"/>
      <c r="EGW37" s="426"/>
      <c r="EGX37" s="423"/>
      <c r="EGY37" s="426"/>
      <c r="EGZ37" s="423"/>
      <c r="EHA37" s="426"/>
      <c r="EHB37" s="423"/>
      <c r="EHC37" s="426"/>
      <c r="EHD37" s="423"/>
      <c r="EHE37" s="426"/>
      <c r="EHF37" s="423"/>
      <c r="EHG37" s="426"/>
      <c r="EHH37" s="423"/>
      <c r="EHI37" s="426"/>
      <c r="EHJ37" s="423"/>
      <c r="EHK37" s="426"/>
      <c r="EHL37" s="423"/>
      <c r="EHM37" s="426"/>
      <c r="EHN37" s="423"/>
      <c r="EHO37" s="426"/>
      <c r="EHP37" s="423"/>
      <c r="EHQ37" s="426"/>
      <c r="EHR37" s="423"/>
      <c r="EHS37" s="426"/>
      <c r="EHT37" s="423"/>
      <c r="EHU37" s="426"/>
      <c r="EHV37" s="423"/>
      <c r="EHW37" s="426"/>
      <c r="EHX37" s="423"/>
      <c r="EHY37" s="426"/>
      <c r="EHZ37" s="423"/>
      <c r="EIA37" s="426"/>
      <c r="EIB37" s="423"/>
      <c r="EIC37" s="426"/>
      <c r="EID37" s="423"/>
      <c r="EIE37" s="426"/>
      <c r="EIF37" s="423"/>
      <c r="EIG37" s="426"/>
      <c r="EIH37" s="423"/>
      <c r="EII37" s="426"/>
      <c r="EIJ37" s="423"/>
      <c r="EIK37" s="426"/>
      <c r="EIL37" s="423"/>
      <c r="EIM37" s="426"/>
      <c r="EIN37" s="423"/>
      <c r="EIO37" s="426"/>
      <c r="EIP37" s="423"/>
      <c r="EIQ37" s="426"/>
      <c r="EIR37" s="423"/>
      <c r="EIS37" s="426"/>
      <c r="EIT37" s="423"/>
      <c r="EIU37" s="426"/>
      <c r="EIV37" s="423"/>
      <c r="EIW37" s="426"/>
      <c r="EIX37" s="423"/>
      <c r="EIY37" s="426"/>
      <c r="EIZ37" s="423"/>
      <c r="EJA37" s="426"/>
      <c r="EJB37" s="423"/>
      <c r="EJC37" s="426"/>
      <c r="EJD37" s="423"/>
      <c r="EJE37" s="426"/>
      <c r="EJF37" s="423"/>
      <c r="EJG37" s="426"/>
      <c r="EJH37" s="423"/>
      <c r="EJI37" s="426"/>
      <c r="EJJ37" s="423"/>
      <c r="EJK37" s="426"/>
      <c r="EJL37" s="423"/>
      <c r="EJM37" s="426"/>
      <c r="EJN37" s="423"/>
      <c r="EJO37" s="426"/>
      <c r="EJP37" s="423"/>
      <c r="EJQ37" s="426"/>
      <c r="EJR37" s="423"/>
      <c r="EJS37" s="426"/>
      <c r="EJT37" s="423"/>
      <c r="EJU37" s="426"/>
      <c r="EJV37" s="423"/>
      <c r="EJW37" s="426"/>
      <c r="EJX37" s="423"/>
      <c r="EJY37" s="426"/>
      <c r="EJZ37" s="423"/>
      <c r="EKA37" s="426"/>
      <c r="EKB37" s="423"/>
      <c r="EKC37" s="426"/>
      <c r="EKD37" s="423"/>
      <c r="EKE37" s="426"/>
      <c r="EKF37" s="423"/>
      <c r="EKG37" s="426"/>
      <c r="EKH37" s="423"/>
      <c r="EKI37" s="426"/>
      <c r="EKJ37" s="423"/>
      <c r="EKK37" s="426"/>
      <c r="EKL37" s="423"/>
      <c r="EKM37" s="426"/>
      <c r="EKN37" s="423"/>
      <c r="EKO37" s="426"/>
      <c r="EKP37" s="423"/>
      <c r="EKQ37" s="426"/>
      <c r="EKR37" s="423"/>
      <c r="EKS37" s="426"/>
      <c r="EKT37" s="423"/>
      <c r="EKU37" s="426"/>
      <c r="EKV37" s="423"/>
      <c r="EKW37" s="426"/>
      <c r="EKX37" s="423"/>
      <c r="EKY37" s="426"/>
      <c r="EKZ37" s="423"/>
      <c r="ELA37" s="426"/>
      <c r="ELB37" s="423"/>
      <c r="ELC37" s="426"/>
      <c r="ELD37" s="423"/>
      <c r="ELE37" s="426"/>
      <c r="ELF37" s="423"/>
      <c r="ELG37" s="426"/>
      <c r="ELH37" s="423"/>
      <c r="ELI37" s="426"/>
      <c r="ELJ37" s="423"/>
      <c r="ELK37" s="426"/>
      <c r="ELL37" s="423"/>
      <c r="ELM37" s="426"/>
      <c r="ELN37" s="423"/>
      <c r="ELO37" s="426"/>
      <c r="ELP37" s="423"/>
      <c r="ELQ37" s="426"/>
      <c r="ELR37" s="423"/>
      <c r="ELS37" s="426"/>
      <c r="ELT37" s="423"/>
      <c r="ELU37" s="426"/>
      <c r="ELV37" s="423"/>
      <c r="ELW37" s="426"/>
      <c r="ELX37" s="423"/>
      <c r="ELY37" s="426"/>
      <c r="ELZ37" s="423"/>
      <c r="EMA37" s="426"/>
      <c r="EMB37" s="423"/>
      <c r="EMC37" s="426"/>
      <c r="EMD37" s="423"/>
      <c r="EME37" s="426"/>
      <c r="EMF37" s="423"/>
      <c r="EMG37" s="426"/>
      <c r="EMH37" s="423"/>
      <c r="EMI37" s="426"/>
      <c r="EMJ37" s="423"/>
      <c r="EMK37" s="426"/>
      <c r="EML37" s="423"/>
      <c r="EMM37" s="426"/>
      <c r="EMN37" s="423"/>
      <c r="EMO37" s="426"/>
      <c r="EMP37" s="423"/>
      <c r="EMQ37" s="426"/>
      <c r="EMR37" s="423"/>
      <c r="EMS37" s="426"/>
      <c r="EMT37" s="423"/>
      <c r="EMU37" s="426"/>
      <c r="EMV37" s="423"/>
      <c r="EMW37" s="426"/>
      <c r="EMX37" s="423"/>
      <c r="EMY37" s="426"/>
      <c r="EMZ37" s="423"/>
      <c r="ENA37" s="426"/>
      <c r="ENB37" s="423"/>
      <c r="ENC37" s="426"/>
      <c r="END37" s="423"/>
      <c r="ENE37" s="426"/>
      <c r="ENF37" s="423"/>
      <c r="ENG37" s="426"/>
      <c r="ENH37" s="423"/>
      <c r="ENI37" s="426"/>
      <c r="ENJ37" s="423"/>
      <c r="ENK37" s="426"/>
      <c r="ENL37" s="423"/>
      <c r="ENM37" s="426"/>
      <c r="ENN37" s="423"/>
      <c r="ENO37" s="426"/>
      <c r="ENP37" s="423"/>
      <c r="ENQ37" s="426"/>
      <c r="ENR37" s="423"/>
      <c r="ENS37" s="426"/>
      <c r="ENT37" s="423"/>
      <c r="ENU37" s="426"/>
      <c r="ENV37" s="423"/>
      <c r="ENW37" s="426"/>
      <c r="ENX37" s="423"/>
      <c r="ENY37" s="426"/>
      <c r="ENZ37" s="423"/>
      <c r="EOA37" s="426"/>
      <c r="EOB37" s="423"/>
      <c r="EOC37" s="426"/>
      <c r="EOD37" s="423"/>
      <c r="EOE37" s="426"/>
      <c r="EOF37" s="423"/>
      <c r="EOG37" s="426"/>
      <c r="EOH37" s="423"/>
      <c r="EOI37" s="426"/>
      <c r="EOJ37" s="423"/>
      <c r="EOK37" s="426"/>
      <c r="EOL37" s="423"/>
      <c r="EOM37" s="426"/>
      <c r="EON37" s="423"/>
      <c r="EOO37" s="426"/>
      <c r="EOP37" s="423"/>
      <c r="EOQ37" s="426"/>
      <c r="EOR37" s="423"/>
      <c r="EOS37" s="426"/>
      <c r="EOT37" s="423"/>
      <c r="EOU37" s="426"/>
      <c r="EOV37" s="423"/>
      <c r="EOW37" s="426"/>
      <c r="EOX37" s="423"/>
      <c r="EOY37" s="426"/>
      <c r="EOZ37" s="423"/>
      <c r="EPA37" s="426"/>
      <c r="EPB37" s="423"/>
      <c r="EPC37" s="426"/>
      <c r="EPD37" s="423"/>
      <c r="EPE37" s="426"/>
      <c r="EPF37" s="423"/>
      <c r="EPG37" s="426"/>
      <c r="EPH37" s="423"/>
      <c r="EPI37" s="426"/>
      <c r="EPJ37" s="423"/>
      <c r="EPK37" s="426"/>
      <c r="EPL37" s="423"/>
      <c r="EPM37" s="426"/>
      <c r="EPN37" s="423"/>
      <c r="EPO37" s="426"/>
      <c r="EPP37" s="423"/>
      <c r="EPQ37" s="426"/>
      <c r="EPR37" s="423"/>
      <c r="EPS37" s="426"/>
      <c r="EPT37" s="423"/>
      <c r="EPU37" s="426"/>
      <c r="EPV37" s="423"/>
      <c r="EPW37" s="426"/>
      <c r="EPX37" s="423"/>
      <c r="EPY37" s="426"/>
      <c r="EPZ37" s="423"/>
      <c r="EQA37" s="426"/>
      <c r="EQB37" s="423"/>
      <c r="EQC37" s="426"/>
      <c r="EQD37" s="423"/>
      <c r="EQE37" s="426"/>
      <c r="EQF37" s="423"/>
      <c r="EQG37" s="426"/>
      <c r="EQH37" s="423"/>
      <c r="EQI37" s="426"/>
      <c r="EQJ37" s="423"/>
      <c r="EQK37" s="426"/>
      <c r="EQL37" s="423"/>
      <c r="EQM37" s="426"/>
      <c r="EQN37" s="423"/>
      <c r="EQO37" s="426"/>
      <c r="EQP37" s="423"/>
      <c r="EQQ37" s="426"/>
      <c r="EQR37" s="423"/>
      <c r="EQS37" s="426"/>
      <c r="EQT37" s="423"/>
      <c r="EQU37" s="426"/>
      <c r="EQV37" s="423"/>
      <c r="EQW37" s="426"/>
      <c r="EQX37" s="423"/>
      <c r="EQY37" s="426"/>
      <c r="EQZ37" s="423"/>
      <c r="ERA37" s="426"/>
      <c r="ERB37" s="423"/>
      <c r="ERC37" s="426"/>
      <c r="ERD37" s="423"/>
      <c r="ERE37" s="426"/>
      <c r="ERF37" s="423"/>
      <c r="ERG37" s="426"/>
      <c r="ERH37" s="423"/>
      <c r="ERI37" s="426"/>
      <c r="ERJ37" s="423"/>
      <c r="ERK37" s="426"/>
      <c r="ERL37" s="423"/>
      <c r="ERM37" s="426"/>
      <c r="ERN37" s="423"/>
      <c r="ERO37" s="426"/>
      <c r="ERP37" s="423"/>
      <c r="ERQ37" s="426"/>
      <c r="ERR37" s="423"/>
      <c r="ERS37" s="426"/>
      <c r="ERT37" s="423"/>
      <c r="ERU37" s="426"/>
      <c r="ERV37" s="423"/>
      <c r="ERW37" s="426"/>
      <c r="ERX37" s="423"/>
      <c r="ERY37" s="426"/>
      <c r="ERZ37" s="423"/>
      <c r="ESA37" s="426"/>
      <c r="ESB37" s="423"/>
      <c r="ESC37" s="426"/>
      <c r="ESD37" s="423"/>
      <c r="ESE37" s="426"/>
      <c r="ESF37" s="423"/>
      <c r="ESG37" s="426"/>
      <c r="ESH37" s="423"/>
      <c r="ESI37" s="426"/>
      <c r="ESJ37" s="423"/>
      <c r="ESK37" s="426"/>
      <c r="ESL37" s="423"/>
      <c r="ESM37" s="426"/>
      <c r="ESN37" s="423"/>
      <c r="ESO37" s="426"/>
      <c r="ESP37" s="423"/>
      <c r="ESQ37" s="426"/>
      <c r="ESR37" s="423"/>
      <c r="ESS37" s="426"/>
      <c r="EST37" s="423"/>
      <c r="ESU37" s="426"/>
      <c r="ESV37" s="423"/>
      <c r="ESW37" s="426"/>
      <c r="ESX37" s="423"/>
      <c r="ESY37" s="426"/>
      <c r="ESZ37" s="423"/>
      <c r="ETA37" s="426"/>
      <c r="ETB37" s="423"/>
      <c r="ETC37" s="426"/>
      <c r="ETD37" s="423"/>
      <c r="ETE37" s="426"/>
      <c r="ETF37" s="423"/>
      <c r="ETG37" s="426"/>
      <c r="ETH37" s="423"/>
      <c r="ETI37" s="426"/>
      <c r="ETJ37" s="423"/>
      <c r="ETK37" s="426"/>
      <c r="ETL37" s="423"/>
      <c r="ETM37" s="426"/>
      <c r="ETN37" s="423"/>
      <c r="ETO37" s="426"/>
      <c r="ETP37" s="423"/>
      <c r="ETQ37" s="426"/>
      <c r="ETR37" s="423"/>
      <c r="ETS37" s="426"/>
      <c r="ETT37" s="423"/>
      <c r="ETU37" s="426"/>
      <c r="ETV37" s="423"/>
      <c r="ETW37" s="426"/>
      <c r="ETX37" s="423"/>
      <c r="ETY37" s="426"/>
      <c r="ETZ37" s="423"/>
      <c r="EUA37" s="426"/>
      <c r="EUB37" s="423"/>
      <c r="EUC37" s="426"/>
      <c r="EUD37" s="423"/>
      <c r="EUE37" s="426"/>
      <c r="EUF37" s="423"/>
      <c r="EUG37" s="426"/>
      <c r="EUH37" s="423"/>
      <c r="EUI37" s="426"/>
      <c r="EUJ37" s="423"/>
      <c r="EUK37" s="426"/>
      <c r="EUL37" s="423"/>
      <c r="EUM37" s="426"/>
      <c r="EUN37" s="423"/>
      <c r="EUO37" s="426"/>
      <c r="EUP37" s="423"/>
      <c r="EUQ37" s="426"/>
      <c r="EUR37" s="423"/>
      <c r="EUS37" s="426"/>
      <c r="EUT37" s="423"/>
      <c r="EUU37" s="426"/>
      <c r="EUV37" s="423"/>
      <c r="EUW37" s="426"/>
      <c r="EUX37" s="423"/>
      <c r="EUY37" s="426"/>
      <c r="EUZ37" s="423"/>
      <c r="EVA37" s="426"/>
      <c r="EVB37" s="423"/>
      <c r="EVC37" s="426"/>
      <c r="EVD37" s="423"/>
      <c r="EVE37" s="426"/>
      <c r="EVF37" s="423"/>
      <c r="EVG37" s="426"/>
      <c r="EVH37" s="423"/>
      <c r="EVI37" s="426"/>
      <c r="EVJ37" s="423"/>
      <c r="EVK37" s="426"/>
      <c r="EVL37" s="423"/>
      <c r="EVM37" s="426"/>
      <c r="EVN37" s="423"/>
      <c r="EVO37" s="426"/>
      <c r="EVP37" s="423"/>
      <c r="EVQ37" s="426"/>
      <c r="EVR37" s="423"/>
      <c r="EVS37" s="426"/>
      <c r="EVT37" s="423"/>
      <c r="EVU37" s="426"/>
      <c r="EVV37" s="423"/>
      <c r="EVW37" s="426"/>
      <c r="EVX37" s="423"/>
      <c r="EVY37" s="426"/>
      <c r="EVZ37" s="423"/>
      <c r="EWA37" s="426"/>
      <c r="EWB37" s="423"/>
      <c r="EWC37" s="426"/>
      <c r="EWD37" s="423"/>
      <c r="EWE37" s="426"/>
      <c r="EWF37" s="423"/>
      <c r="EWG37" s="426"/>
      <c r="EWH37" s="423"/>
      <c r="EWI37" s="426"/>
      <c r="EWJ37" s="423"/>
      <c r="EWK37" s="426"/>
      <c r="EWL37" s="423"/>
      <c r="EWM37" s="426"/>
      <c r="EWN37" s="423"/>
      <c r="EWO37" s="426"/>
      <c r="EWP37" s="423"/>
      <c r="EWQ37" s="426"/>
      <c r="EWR37" s="423"/>
      <c r="EWS37" s="426"/>
      <c r="EWT37" s="423"/>
      <c r="EWU37" s="426"/>
      <c r="EWV37" s="423"/>
      <c r="EWW37" s="426"/>
      <c r="EWX37" s="423"/>
      <c r="EWY37" s="426"/>
      <c r="EWZ37" s="423"/>
      <c r="EXA37" s="426"/>
      <c r="EXB37" s="423"/>
      <c r="EXC37" s="426"/>
      <c r="EXD37" s="423"/>
      <c r="EXE37" s="426"/>
      <c r="EXF37" s="423"/>
      <c r="EXG37" s="426"/>
      <c r="EXH37" s="423"/>
      <c r="EXI37" s="426"/>
      <c r="EXJ37" s="423"/>
      <c r="EXK37" s="426"/>
      <c r="EXL37" s="423"/>
      <c r="EXM37" s="426"/>
      <c r="EXN37" s="423"/>
      <c r="EXO37" s="426"/>
      <c r="EXP37" s="423"/>
      <c r="EXQ37" s="426"/>
      <c r="EXR37" s="423"/>
      <c r="EXS37" s="426"/>
      <c r="EXT37" s="423"/>
      <c r="EXU37" s="426"/>
      <c r="EXV37" s="423"/>
      <c r="EXW37" s="426"/>
      <c r="EXX37" s="423"/>
      <c r="EXY37" s="426"/>
      <c r="EXZ37" s="423"/>
      <c r="EYA37" s="426"/>
      <c r="EYB37" s="423"/>
      <c r="EYC37" s="426"/>
      <c r="EYD37" s="423"/>
      <c r="EYE37" s="426"/>
      <c r="EYF37" s="423"/>
      <c r="EYG37" s="426"/>
      <c r="EYH37" s="423"/>
      <c r="EYI37" s="426"/>
      <c r="EYJ37" s="423"/>
      <c r="EYK37" s="426"/>
      <c r="EYL37" s="423"/>
      <c r="EYM37" s="426"/>
      <c r="EYN37" s="423"/>
      <c r="EYO37" s="426"/>
      <c r="EYP37" s="423"/>
      <c r="EYQ37" s="426"/>
      <c r="EYR37" s="423"/>
      <c r="EYS37" s="426"/>
      <c r="EYT37" s="423"/>
      <c r="EYU37" s="426"/>
      <c r="EYV37" s="423"/>
      <c r="EYW37" s="426"/>
      <c r="EYX37" s="423"/>
      <c r="EYY37" s="426"/>
      <c r="EYZ37" s="423"/>
      <c r="EZA37" s="426"/>
      <c r="EZB37" s="423"/>
      <c r="EZC37" s="426"/>
      <c r="EZD37" s="423"/>
      <c r="EZE37" s="426"/>
      <c r="EZF37" s="423"/>
      <c r="EZG37" s="426"/>
      <c r="EZH37" s="423"/>
      <c r="EZI37" s="426"/>
      <c r="EZJ37" s="423"/>
      <c r="EZK37" s="426"/>
      <c r="EZL37" s="423"/>
      <c r="EZM37" s="426"/>
      <c r="EZN37" s="423"/>
      <c r="EZO37" s="426"/>
      <c r="EZP37" s="423"/>
      <c r="EZQ37" s="426"/>
      <c r="EZR37" s="423"/>
      <c r="EZS37" s="426"/>
      <c r="EZT37" s="423"/>
      <c r="EZU37" s="426"/>
      <c r="EZV37" s="423"/>
      <c r="EZW37" s="426"/>
      <c r="EZX37" s="423"/>
      <c r="EZY37" s="426"/>
      <c r="EZZ37" s="423"/>
      <c r="FAA37" s="426"/>
      <c r="FAB37" s="423"/>
      <c r="FAC37" s="426"/>
      <c r="FAD37" s="423"/>
      <c r="FAE37" s="426"/>
      <c r="FAF37" s="423"/>
      <c r="FAG37" s="426"/>
      <c r="FAH37" s="423"/>
      <c r="FAI37" s="426"/>
      <c r="FAJ37" s="423"/>
      <c r="FAK37" s="426"/>
      <c r="FAL37" s="423"/>
      <c r="FAM37" s="426"/>
      <c r="FAN37" s="423"/>
      <c r="FAO37" s="426"/>
      <c r="FAP37" s="423"/>
      <c r="FAQ37" s="426"/>
      <c r="FAR37" s="423"/>
      <c r="FAS37" s="426"/>
      <c r="FAT37" s="423"/>
      <c r="FAU37" s="426"/>
      <c r="FAV37" s="423"/>
      <c r="FAW37" s="426"/>
      <c r="FAX37" s="423"/>
      <c r="FAY37" s="426"/>
      <c r="FAZ37" s="423"/>
      <c r="FBA37" s="426"/>
      <c r="FBB37" s="423"/>
      <c r="FBC37" s="426"/>
      <c r="FBD37" s="423"/>
      <c r="FBE37" s="426"/>
      <c r="FBF37" s="423"/>
      <c r="FBG37" s="426"/>
      <c r="FBH37" s="423"/>
      <c r="FBI37" s="426"/>
      <c r="FBJ37" s="423"/>
      <c r="FBK37" s="426"/>
      <c r="FBL37" s="423"/>
      <c r="FBM37" s="426"/>
      <c r="FBN37" s="423"/>
      <c r="FBO37" s="426"/>
      <c r="FBP37" s="423"/>
      <c r="FBQ37" s="426"/>
      <c r="FBR37" s="423"/>
      <c r="FBS37" s="426"/>
      <c r="FBT37" s="423"/>
      <c r="FBU37" s="426"/>
      <c r="FBV37" s="423"/>
      <c r="FBW37" s="426"/>
      <c r="FBX37" s="423"/>
      <c r="FBY37" s="426"/>
      <c r="FBZ37" s="423"/>
      <c r="FCA37" s="426"/>
      <c r="FCB37" s="423"/>
      <c r="FCC37" s="426"/>
      <c r="FCD37" s="423"/>
      <c r="FCE37" s="426"/>
      <c r="FCF37" s="423"/>
      <c r="FCG37" s="426"/>
      <c r="FCH37" s="423"/>
      <c r="FCI37" s="426"/>
      <c r="FCJ37" s="423"/>
      <c r="FCK37" s="426"/>
      <c r="FCL37" s="423"/>
      <c r="FCM37" s="426"/>
      <c r="FCN37" s="423"/>
      <c r="FCO37" s="426"/>
      <c r="FCP37" s="423"/>
      <c r="FCQ37" s="426"/>
      <c r="FCR37" s="423"/>
      <c r="FCS37" s="426"/>
      <c r="FCT37" s="423"/>
      <c r="FCU37" s="426"/>
      <c r="FCV37" s="423"/>
      <c r="FCW37" s="426"/>
      <c r="FCX37" s="423"/>
      <c r="FCY37" s="426"/>
      <c r="FCZ37" s="423"/>
      <c r="FDA37" s="426"/>
      <c r="FDB37" s="423"/>
      <c r="FDC37" s="426"/>
      <c r="FDD37" s="423"/>
      <c r="FDE37" s="426"/>
      <c r="FDF37" s="423"/>
      <c r="FDG37" s="426"/>
      <c r="FDH37" s="423"/>
      <c r="FDI37" s="426"/>
      <c r="FDJ37" s="423"/>
      <c r="FDK37" s="426"/>
      <c r="FDL37" s="423"/>
      <c r="FDM37" s="426"/>
      <c r="FDN37" s="423"/>
      <c r="FDO37" s="426"/>
      <c r="FDP37" s="423"/>
      <c r="FDQ37" s="426"/>
      <c r="FDR37" s="423"/>
      <c r="FDS37" s="426"/>
      <c r="FDT37" s="423"/>
      <c r="FDU37" s="426"/>
      <c r="FDV37" s="423"/>
      <c r="FDW37" s="426"/>
      <c r="FDX37" s="423"/>
      <c r="FDY37" s="426"/>
      <c r="FDZ37" s="423"/>
      <c r="FEA37" s="426"/>
      <c r="FEB37" s="423"/>
      <c r="FEC37" s="426"/>
      <c r="FED37" s="423"/>
      <c r="FEE37" s="426"/>
      <c r="FEF37" s="423"/>
      <c r="FEG37" s="426"/>
      <c r="FEH37" s="423"/>
      <c r="FEI37" s="426"/>
      <c r="FEJ37" s="423"/>
      <c r="FEK37" s="426"/>
      <c r="FEL37" s="423"/>
      <c r="FEM37" s="426"/>
      <c r="FEN37" s="423"/>
      <c r="FEO37" s="426"/>
      <c r="FEP37" s="423"/>
      <c r="FEQ37" s="426"/>
      <c r="FER37" s="423"/>
      <c r="FES37" s="426"/>
      <c r="FET37" s="423"/>
      <c r="FEU37" s="426"/>
      <c r="FEV37" s="423"/>
      <c r="FEW37" s="426"/>
      <c r="FEX37" s="423"/>
      <c r="FEY37" s="426"/>
      <c r="FEZ37" s="423"/>
      <c r="FFA37" s="426"/>
      <c r="FFB37" s="423"/>
      <c r="FFC37" s="426"/>
      <c r="FFD37" s="423"/>
      <c r="FFE37" s="426"/>
      <c r="FFF37" s="423"/>
      <c r="FFG37" s="426"/>
      <c r="FFH37" s="423"/>
      <c r="FFI37" s="426"/>
      <c r="FFJ37" s="423"/>
      <c r="FFK37" s="426"/>
      <c r="FFL37" s="423"/>
      <c r="FFM37" s="426"/>
      <c r="FFN37" s="423"/>
      <c r="FFO37" s="426"/>
      <c r="FFP37" s="423"/>
      <c r="FFQ37" s="426"/>
      <c r="FFR37" s="423"/>
      <c r="FFS37" s="426"/>
      <c r="FFT37" s="423"/>
      <c r="FFU37" s="426"/>
      <c r="FFV37" s="423"/>
      <c r="FFW37" s="426"/>
      <c r="FFX37" s="423"/>
      <c r="FFY37" s="426"/>
      <c r="FFZ37" s="423"/>
      <c r="FGA37" s="426"/>
      <c r="FGB37" s="423"/>
      <c r="FGC37" s="426"/>
      <c r="FGD37" s="423"/>
      <c r="FGE37" s="426"/>
      <c r="FGF37" s="423"/>
      <c r="FGG37" s="426"/>
      <c r="FGH37" s="423"/>
      <c r="FGI37" s="426"/>
      <c r="FGJ37" s="423"/>
      <c r="FGK37" s="426"/>
      <c r="FGL37" s="423"/>
      <c r="FGM37" s="426"/>
      <c r="FGN37" s="423"/>
      <c r="FGO37" s="426"/>
      <c r="FGP37" s="423"/>
      <c r="FGQ37" s="426"/>
      <c r="FGR37" s="423"/>
      <c r="FGS37" s="426"/>
      <c r="FGT37" s="423"/>
      <c r="FGU37" s="426"/>
      <c r="FGV37" s="423"/>
      <c r="FGW37" s="426"/>
      <c r="FGX37" s="423"/>
      <c r="FGY37" s="426"/>
      <c r="FGZ37" s="423"/>
      <c r="FHA37" s="426"/>
      <c r="FHB37" s="423"/>
      <c r="FHC37" s="426"/>
      <c r="FHD37" s="423"/>
      <c r="FHE37" s="426"/>
      <c r="FHF37" s="423"/>
      <c r="FHG37" s="426"/>
      <c r="FHH37" s="423"/>
      <c r="FHI37" s="426"/>
      <c r="FHJ37" s="423"/>
      <c r="FHK37" s="426"/>
      <c r="FHL37" s="423"/>
      <c r="FHM37" s="426"/>
      <c r="FHN37" s="423"/>
      <c r="FHO37" s="426"/>
      <c r="FHP37" s="423"/>
      <c r="FHQ37" s="426"/>
      <c r="FHR37" s="423"/>
      <c r="FHS37" s="426"/>
      <c r="FHT37" s="423"/>
      <c r="FHU37" s="426"/>
      <c r="FHV37" s="423"/>
      <c r="FHW37" s="426"/>
      <c r="FHX37" s="423"/>
      <c r="FHY37" s="426"/>
      <c r="FHZ37" s="423"/>
      <c r="FIA37" s="426"/>
      <c r="FIB37" s="423"/>
      <c r="FIC37" s="426"/>
      <c r="FID37" s="423"/>
      <c r="FIE37" s="426"/>
      <c r="FIF37" s="423"/>
      <c r="FIG37" s="426"/>
      <c r="FIH37" s="423"/>
      <c r="FII37" s="426"/>
      <c r="FIJ37" s="423"/>
      <c r="FIK37" s="426"/>
      <c r="FIL37" s="423"/>
      <c r="FIM37" s="426"/>
      <c r="FIN37" s="423"/>
      <c r="FIO37" s="426"/>
      <c r="FIP37" s="423"/>
      <c r="FIQ37" s="426"/>
      <c r="FIR37" s="423"/>
      <c r="FIS37" s="426"/>
      <c r="FIT37" s="423"/>
      <c r="FIU37" s="426"/>
      <c r="FIV37" s="423"/>
      <c r="FIW37" s="426"/>
      <c r="FIX37" s="423"/>
      <c r="FIY37" s="426"/>
      <c r="FIZ37" s="423"/>
      <c r="FJA37" s="426"/>
      <c r="FJB37" s="423"/>
      <c r="FJC37" s="426"/>
      <c r="FJD37" s="423"/>
      <c r="FJE37" s="426"/>
      <c r="FJF37" s="423"/>
      <c r="FJG37" s="426"/>
      <c r="FJH37" s="423"/>
      <c r="FJI37" s="426"/>
      <c r="FJJ37" s="423"/>
      <c r="FJK37" s="426"/>
      <c r="FJL37" s="423"/>
      <c r="FJM37" s="426"/>
      <c r="FJN37" s="423"/>
      <c r="FJO37" s="426"/>
      <c r="FJP37" s="423"/>
      <c r="FJQ37" s="426"/>
      <c r="FJR37" s="423"/>
      <c r="FJS37" s="426"/>
      <c r="FJT37" s="423"/>
      <c r="FJU37" s="426"/>
      <c r="FJV37" s="423"/>
      <c r="FJW37" s="426"/>
      <c r="FJX37" s="423"/>
      <c r="FJY37" s="426"/>
      <c r="FJZ37" s="423"/>
      <c r="FKA37" s="426"/>
      <c r="FKB37" s="423"/>
      <c r="FKC37" s="426"/>
      <c r="FKD37" s="423"/>
      <c r="FKE37" s="426"/>
      <c r="FKF37" s="423"/>
      <c r="FKG37" s="426"/>
      <c r="FKH37" s="423"/>
      <c r="FKI37" s="426"/>
      <c r="FKJ37" s="423"/>
      <c r="FKK37" s="426"/>
      <c r="FKL37" s="423"/>
      <c r="FKM37" s="426"/>
      <c r="FKN37" s="423"/>
      <c r="FKO37" s="426"/>
      <c r="FKP37" s="423"/>
      <c r="FKQ37" s="426"/>
      <c r="FKR37" s="423"/>
      <c r="FKS37" s="426"/>
      <c r="FKT37" s="423"/>
      <c r="FKU37" s="426"/>
      <c r="FKV37" s="423"/>
      <c r="FKW37" s="426"/>
      <c r="FKX37" s="423"/>
      <c r="FKY37" s="426"/>
      <c r="FKZ37" s="423"/>
      <c r="FLA37" s="426"/>
      <c r="FLB37" s="423"/>
      <c r="FLC37" s="426"/>
      <c r="FLD37" s="423"/>
      <c r="FLE37" s="426"/>
      <c r="FLF37" s="423"/>
      <c r="FLG37" s="426"/>
      <c r="FLH37" s="423"/>
      <c r="FLI37" s="426"/>
      <c r="FLJ37" s="423"/>
      <c r="FLK37" s="426"/>
      <c r="FLL37" s="423"/>
      <c r="FLM37" s="426"/>
      <c r="FLN37" s="423"/>
      <c r="FLO37" s="426"/>
      <c r="FLP37" s="423"/>
      <c r="FLQ37" s="426"/>
      <c r="FLR37" s="423"/>
      <c r="FLS37" s="426"/>
      <c r="FLT37" s="423"/>
      <c r="FLU37" s="426"/>
      <c r="FLV37" s="423"/>
      <c r="FLW37" s="426"/>
      <c r="FLX37" s="423"/>
      <c r="FLY37" s="426"/>
      <c r="FLZ37" s="423"/>
      <c r="FMA37" s="426"/>
      <c r="FMB37" s="423"/>
      <c r="FMC37" s="426"/>
      <c r="FMD37" s="423"/>
      <c r="FME37" s="426"/>
      <c r="FMF37" s="423"/>
      <c r="FMG37" s="426"/>
      <c r="FMH37" s="423"/>
      <c r="FMI37" s="426"/>
      <c r="FMJ37" s="423"/>
      <c r="FMK37" s="426"/>
      <c r="FML37" s="423"/>
      <c r="FMM37" s="426"/>
      <c r="FMN37" s="423"/>
      <c r="FMO37" s="426"/>
      <c r="FMP37" s="423"/>
      <c r="FMQ37" s="426"/>
      <c r="FMR37" s="423"/>
      <c r="FMS37" s="426"/>
      <c r="FMT37" s="423"/>
      <c r="FMU37" s="426"/>
      <c r="FMV37" s="423"/>
      <c r="FMW37" s="426"/>
      <c r="FMX37" s="423"/>
      <c r="FMY37" s="426"/>
      <c r="FMZ37" s="423"/>
      <c r="FNA37" s="426"/>
      <c r="FNB37" s="423"/>
      <c r="FNC37" s="426"/>
      <c r="FND37" s="423"/>
      <c r="FNE37" s="426"/>
      <c r="FNF37" s="423"/>
      <c r="FNG37" s="426"/>
      <c r="FNH37" s="423"/>
      <c r="FNI37" s="426"/>
      <c r="FNJ37" s="423"/>
      <c r="FNK37" s="426"/>
      <c r="FNL37" s="423"/>
      <c r="FNM37" s="426"/>
      <c r="FNN37" s="423"/>
      <c r="FNO37" s="426"/>
      <c r="FNP37" s="423"/>
      <c r="FNQ37" s="426"/>
      <c r="FNR37" s="423"/>
      <c r="FNS37" s="426"/>
      <c r="FNT37" s="423"/>
      <c r="FNU37" s="426"/>
      <c r="FNV37" s="423"/>
      <c r="FNW37" s="426"/>
      <c r="FNX37" s="423"/>
      <c r="FNY37" s="426"/>
      <c r="FNZ37" s="423"/>
      <c r="FOA37" s="426"/>
      <c r="FOB37" s="423"/>
      <c r="FOC37" s="426"/>
      <c r="FOD37" s="423"/>
      <c r="FOE37" s="426"/>
      <c r="FOF37" s="423"/>
      <c r="FOG37" s="426"/>
      <c r="FOH37" s="423"/>
      <c r="FOI37" s="426"/>
      <c r="FOJ37" s="423"/>
      <c r="FOK37" s="426"/>
      <c r="FOL37" s="423"/>
      <c r="FOM37" s="426"/>
      <c r="FON37" s="423"/>
      <c r="FOO37" s="426"/>
      <c r="FOP37" s="423"/>
      <c r="FOQ37" s="426"/>
      <c r="FOR37" s="423"/>
      <c r="FOS37" s="426"/>
      <c r="FOT37" s="423"/>
      <c r="FOU37" s="426"/>
      <c r="FOV37" s="423"/>
      <c r="FOW37" s="426"/>
      <c r="FOX37" s="423"/>
      <c r="FOY37" s="426"/>
      <c r="FOZ37" s="423"/>
      <c r="FPA37" s="426"/>
      <c r="FPB37" s="423"/>
      <c r="FPC37" s="426"/>
      <c r="FPD37" s="423"/>
      <c r="FPE37" s="426"/>
      <c r="FPF37" s="423"/>
      <c r="FPG37" s="426"/>
      <c r="FPH37" s="423"/>
      <c r="FPI37" s="426"/>
      <c r="FPJ37" s="423"/>
      <c r="FPK37" s="426"/>
      <c r="FPL37" s="423"/>
      <c r="FPM37" s="426"/>
      <c r="FPN37" s="423"/>
      <c r="FPO37" s="426"/>
      <c r="FPP37" s="423"/>
      <c r="FPQ37" s="426"/>
      <c r="FPR37" s="423"/>
      <c r="FPS37" s="426"/>
      <c r="FPT37" s="423"/>
      <c r="FPU37" s="426"/>
      <c r="FPV37" s="423"/>
      <c r="FPW37" s="426"/>
      <c r="FPX37" s="423"/>
      <c r="FPY37" s="426"/>
      <c r="FPZ37" s="423"/>
      <c r="FQA37" s="426"/>
      <c r="FQB37" s="423"/>
      <c r="FQC37" s="426"/>
      <c r="FQD37" s="423"/>
      <c r="FQE37" s="426"/>
      <c r="FQF37" s="423"/>
      <c r="FQG37" s="426"/>
      <c r="FQH37" s="423"/>
      <c r="FQI37" s="426"/>
      <c r="FQJ37" s="423"/>
      <c r="FQK37" s="426"/>
      <c r="FQL37" s="423"/>
      <c r="FQM37" s="426"/>
      <c r="FQN37" s="423"/>
      <c r="FQO37" s="426"/>
      <c r="FQP37" s="423"/>
      <c r="FQQ37" s="426"/>
      <c r="FQR37" s="423"/>
      <c r="FQS37" s="426"/>
      <c r="FQT37" s="423"/>
      <c r="FQU37" s="426"/>
      <c r="FQV37" s="423"/>
      <c r="FQW37" s="426"/>
      <c r="FQX37" s="423"/>
      <c r="FQY37" s="426"/>
      <c r="FQZ37" s="423"/>
      <c r="FRA37" s="426"/>
      <c r="FRB37" s="423"/>
      <c r="FRC37" s="426"/>
      <c r="FRD37" s="423"/>
      <c r="FRE37" s="426"/>
      <c r="FRF37" s="423"/>
      <c r="FRG37" s="426"/>
      <c r="FRH37" s="423"/>
      <c r="FRI37" s="426"/>
      <c r="FRJ37" s="423"/>
      <c r="FRK37" s="426"/>
      <c r="FRL37" s="423"/>
      <c r="FRM37" s="426"/>
      <c r="FRN37" s="423"/>
      <c r="FRO37" s="426"/>
      <c r="FRP37" s="423"/>
      <c r="FRQ37" s="426"/>
      <c r="FRR37" s="423"/>
      <c r="FRS37" s="426"/>
      <c r="FRT37" s="423"/>
      <c r="FRU37" s="426"/>
      <c r="FRV37" s="423"/>
      <c r="FRW37" s="426"/>
      <c r="FRX37" s="423"/>
      <c r="FRY37" s="426"/>
      <c r="FRZ37" s="423"/>
      <c r="FSA37" s="426"/>
      <c r="FSB37" s="423"/>
      <c r="FSC37" s="426"/>
      <c r="FSD37" s="423"/>
      <c r="FSE37" s="426"/>
      <c r="FSF37" s="423"/>
      <c r="FSG37" s="426"/>
      <c r="FSH37" s="423"/>
      <c r="FSI37" s="426"/>
      <c r="FSJ37" s="423"/>
      <c r="FSK37" s="426"/>
      <c r="FSL37" s="423"/>
      <c r="FSM37" s="426"/>
      <c r="FSN37" s="423"/>
      <c r="FSO37" s="426"/>
      <c r="FSP37" s="423"/>
      <c r="FSQ37" s="426"/>
      <c r="FSR37" s="423"/>
      <c r="FSS37" s="426"/>
      <c r="FST37" s="423"/>
      <c r="FSU37" s="426"/>
      <c r="FSV37" s="423"/>
      <c r="FSW37" s="426"/>
      <c r="FSX37" s="423"/>
      <c r="FSY37" s="426"/>
      <c r="FSZ37" s="423"/>
      <c r="FTA37" s="426"/>
      <c r="FTB37" s="423"/>
      <c r="FTC37" s="426"/>
      <c r="FTD37" s="423"/>
      <c r="FTE37" s="426"/>
      <c r="FTF37" s="423"/>
      <c r="FTG37" s="426"/>
      <c r="FTH37" s="423"/>
      <c r="FTI37" s="426"/>
      <c r="FTJ37" s="423"/>
      <c r="FTK37" s="426"/>
      <c r="FTL37" s="423"/>
      <c r="FTM37" s="426"/>
      <c r="FTN37" s="423"/>
      <c r="FTO37" s="426"/>
      <c r="FTP37" s="423"/>
      <c r="FTQ37" s="426"/>
      <c r="FTR37" s="423"/>
      <c r="FTS37" s="426"/>
      <c r="FTT37" s="423"/>
      <c r="FTU37" s="426"/>
      <c r="FTV37" s="423"/>
      <c r="FTW37" s="426"/>
      <c r="FTX37" s="423"/>
      <c r="FTY37" s="426"/>
      <c r="FTZ37" s="423"/>
      <c r="FUA37" s="426"/>
      <c r="FUB37" s="423"/>
      <c r="FUC37" s="426"/>
      <c r="FUD37" s="423"/>
      <c r="FUE37" s="426"/>
      <c r="FUF37" s="423"/>
      <c r="FUG37" s="426"/>
      <c r="FUH37" s="423"/>
      <c r="FUI37" s="426"/>
      <c r="FUJ37" s="423"/>
      <c r="FUK37" s="426"/>
      <c r="FUL37" s="423"/>
      <c r="FUM37" s="426"/>
      <c r="FUN37" s="423"/>
      <c r="FUO37" s="426"/>
      <c r="FUP37" s="423"/>
      <c r="FUQ37" s="426"/>
      <c r="FUR37" s="423"/>
      <c r="FUS37" s="426"/>
      <c r="FUT37" s="423"/>
      <c r="FUU37" s="426"/>
      <c r="FUV37" s="423"/>
      <c r="FUW37" s="426"/>
      <c r="FUX37" s="423"/>
      <c r="FUY37" s="426"/>
      <c r="FUZ37" s="423"/>
      <c r="FVA37" s="426"/>
      <c r="FVB37" s="423"/>
      <c r="FVC37" s="426"/>
      <c r="FVD37" s="423"/>
      <c r="FVE37" s="426"/>
      <c r="FVF37" s="423"/>
      <c r="FVG37" s="426"/>
      <c r="FVH37" s="423"/>
      <c r="FVI37" s="426"/>
      <c r="FVJ37" s="423"/>
      <c r="FVK37" s="426"/>
      <c r="FVL37" s="423"/>
      <c r="FVM37" s="426"/>
      <c r="FVN37" s="423"/>
      <c r="FVO37" s="426"/>
      <c r="FVP37" s="423"/>
      <c r="FVQ37" s="426"/>
      <c r="FVR37" s="423"/>
      <c r="FVS37" s="426"/>
      <c r="FVT37" s="423"/>
      <c r="FVU37" s="426"/>
      <c r="FVV37" s="423"/>
      <c r="FVW37" s="426"/>
      <c r="FVX37" s="423"/>
      <c r="FVY37" s="426"/>
      <c r="FVZ37" s="423"/>
      <c r="FWA37" s="426"/>
      <c r="FWB37" s="423"/>
      <c r="FWC37" s="426"/>
      <c r="FWD37" s="423"/>
      <c r="FWE37" s="426"/>
      <c r="FWF37" s="423"/>
      <c r="FWG37" s="426"/>
      <c r="FWH37" s="423"/>
      <c r="FWI37" s="426"/>
      <c r="FWJ37" s="423"/>
      <c r="FWK37" s="426"/>
      <c r="FWL37" s="423"/>
      <c r="FWM37" s="426"/>
      <c r="FWN37" s="423"/>
      <c r="FWO37" s="426"/>
      <c r="FWP37" s="423"/>
      <c r="FWQ37" s="426"/>
      <c r="FWR37" s="423"/>
      <c r="FWS37" s="426"/>
      <c r="FWT37" s="423"/>
      <c r="FWU37" s="426"/>
      <c r="FWV37" s="423"/>
      <c r="FWW37" s="426"/>
      <c r="FWX37" s="423"/>
      <c r="FWY37" s="426"/>
      <c r="FWZ37" s="423"/>
      <c r="FXA37" s="426"/>
      <c r="FXB37" s="423"/>
      <c r="FXC37" s="426"/>
      <c r="FXD37" s="423"/>
      <c r="FXE37" s="426"/>
      <c r="FXF37" s="423"/>
      <c r="FXG37" s="426"/>
      <c r="FXH37" s="423"/>
      <c r="FXI37" s="426"/>
      <c r="FXJ37" s="423"/>
      <c r="FXK37" s="426"/>
      <c r="FXL37" s="423"/>
      <c r="FXM37" s="426"/>
      <c r="FXN37" s="423"/>
      <c r="FXO37" s="426"/>
      <c r="FXP37" s="423"/>
      <c r="FXQ37" s="426"/>
      <c r="FXR37" s="423"/>
      <c r="FXS37" s="426"/>
      <c r="FXT37" s="423"/>
      <c r="FXU37" s="426"/>
      <c r="FXV37" s="423"/>
      <c r="FXW37" s="426"/>
      <c r="FXX37" s="423"/>
      <c r="FXY37" s="426"/>
      <c r="FXZ37" s="423"/>
      <c r="FYA37" s="426"/>
      <c r="FYB37" s="423"/>
      <c r="FYC37" s="426"/>
      <c r="FYD37" s="423"/>
      <c r="FYE37" s="426"/>
      <c r="FYF37" s="423"/>
      <c r="FYG37" s="426"/>
      <c r="FYH37" s="423"/>
      <c r="FYI37" s="426"/>
      <c r="FYJ37" s="423"/>
      <c r="FYK37" s="426"/>
      <c r="FYL37" s="423"/>
      <c r="FYM37" s="426"/>
      <c r="FYN37" s="423"/>
      <c r="FYO37" s="426"/>
      <c r="FYP37" s="423"/>
      <c r="FYQ37" s="426"/>
      <c r="FYR37" s="423"/>
      <c r="FYS37" s="426"/>
      <c r="FYT37" s="423"/>
      <c r="FYU37" s="426"/>
      <c r="FYV37" s="423"/>
      <c r="FYW37" s="426"/>
      <c r="FYX37" s="423"/>
      <c r="FYY37" s="426"/>
      <c r="FYZ37" s="423"/>
      <c r="FZA37" s="426"/>
      <c r="FZB37" s="423"/>
      <c r="FZC37" s="426"/>
      <c r="FZD37" s="423"/>
      <c r="FZE37" s="426"/>
      <c r="FZF37" s="423"/>
      <c r="FZG37" s="426"/>
      <c r="FZH37" s="423"/>
      <c r="FZI37" s="426"/>
      <c r="FZJ37" s="423"/>
      <c r="FZK37" s="426"/>
      <c r="FZL37" s="423"/>
      <c r="FZM37" s="426"/>
      <c r="FZN37" s="423"/>
      <c r="FZO37" s="426"/>
      <c r="FZP37" s="423"/>
      <c r="FZQ37" s="426"/>
      <c r="FZR37" s="423"/>
      <c r="FZS37" s="426"/>
      <c r="FZT37" s="423"/>
      <c r="FZU37" s="426"/>
      <c r="FZV37" s="423"/>
      <c r="FZW37" s="426"/>
      <c r="FZX37" s="423"/>
      <c r="FZY37" s="426"/>
      <c r="FZZ37" s="423"/>
      <c r="GAA37" s="426"/>
      <c r="GAB37" s="423"/>
      <c r="GAC37" s="426"/>
      <c r="GAD37" s="423"/>
      <c r="GAE37" s="426"/>
      <c r="GAF37" s="423"/>
      <c r="GAG37" s="426"/>
      <c r="GAH37" s="423"/>
      <c r="GAI37" s="426"/>
      <c r="GAJ37" s="423"/>
      <c r="GAK37" s="426"/>
      <c r="GAL37" s="423"/>
      <c r="GAM37" s="426"/>
      <c r="GAN37" s="423"/>
      <c r="GAO37" s="426"/>
      <c r="GAP37" s="423"/>
      <c r="GAQ37" s="426"/>
      <c r="GAR37" s="423"/>
      <c r="GAS37" s="426"/>
      <c r="GAT37" s="423"/>
      <c r="GAU37" s="426"/>
      <c r="GAV37" s="423"/>
      <c r="GAW37" s="426"/>
      <c r="GAX37" s="423"/>
      <c r="GAY37" s="426"/>
      <c r="GAZ37" s="423"/>
      <c r="GBA37" s="426"/>
      <c r="GBB37" s="423"/>
      <c r="GBC37" s="426"/>
      <c r="GBD37" s="423"/>
      <c r="GBE37" s="426"/>
      <c r="GBF37" s="423"/>
      <c r="GBG37" s="426"/>
      <c r="GBH37" s="423"/>
      <c r="GBI37" s="426"/>
      <c r="GBJ37" s="423"/>
      <c r="GBK37" s="426"/>
      <c r="GBL37" s="423"/>
      <c r="GBM37" s="426"/>
      <c r="GBN37" s="423"/>
      <c r="GBO37" s="426"/>
      <c r="GBP37" s="423"/>
      <c r="GBQ37" s="426"/>
      <c r="GBR37" s="423"/>
      <c r="GBS37" s="426"/>
      <c r="GBT37" s="423"/>
      <c r="GBU37" s="426"/>
      <c r="GBV37" s="423"/>
      <c r="GBW37" s="426"/>
      <c r="GBX37" s="423"/>
      <c r="GBY37" s="426"/>
      <c r="GBZ37" s="423"/>
      <c r="GCA37" s="426"/>
      <c r="GCB37" s="423"/>
      <c r="GCC37" s="426"/>
      <c r="GCD37" s="423"/>
      <c r="GCE37" s="426"/>
      <c r="GCF37" s="423"/>
      <c r="GCG37" s="426"/>
      <c r="GCH37" s="423"/>
      <c r="GCI37" s="426"/>
      <c r="GCJ37" s="423"/>
      <c r="GCK37" s="426"/>
      <c r="GCL37" s="423"/>
      <c r="GCM37" s="426"/>
      <c r="GCN37" s="423"/>
      <c r="GCO37" s="426"/>
      <c r="GCP37" s="423"/>
      <c r="GCQ37" s="426"/>
      <c r="GCR37" s="423"/>
      <c r="GCS37" s="426"/>
      <c r="GCT37" s="423"/>
      <c r="GCU37" s="426"/>
      <c r="GCV37" s="423"/>
      <c r="GCW37" s="426"/>
      <c r="GCX37" s="423"/>
      <c r="GCY37" s="426"/>
      <c r="GCZ37" s="423"/>
      <c r="GDA37" s="426"/>
      <c r="GDB37" s="423"/>
      <c r="GDC37" s="426"/>
      <c r="GDD37" s="423"/>
      <c r="GDE37" s="426"/>
      <c r="GDF37" s="423"/>
      <c r="GDG37" s="426"/>
      <c r="GDH37" s="423"/>
      <c r="GDI37" s="426"/>
      <c r="GDJ37" s="423"/>
      <c r="GDK37" s="426"/>
      <c r="GDL37" s="423"/>
      <c r="GDM37" s="426"/>
      <c r="GDN37" s="423"/>
      <c r="GDO37" s="426"/>
      <c r="GDP37" s="423"/>
      <c r="GDQ37" s="426"/>
      <c r="GDR37" s="423"/>
      <c r="GDS37" s="426"/>
      <c r="GDT37" s="423"/>
      <c r="GDU37" s="426"/>
      <c r="GDV37" s="423"/>
      <c r="GDW37" s="426"/>
      <c r="GDX37" s="423"/>
      <c r="GDY37" s="426"/>
      <c r="GDZ37" s="423"/>
      <c r="GEA37" s="426"/>
      <c r="GEB37" s="423"/>
      <c r="GEC37" s="426"/>
      <c r="GED37" s="423"/>
      <c r="GEE37" s="426"/>
      <c r="GEF37" s="423"/>
      <c r="GEG37" s="426"/>
      <c r="GEH37" s="423"/>
      <c r="GEI37" s="426"/>
      <c r="GEJ37" s="423"/>
      <c r="GEK37" s="426"/>
      <c r="GEL37" s="423"/>
      <c r="GEM37" s="426"/>
      <c r="GEN37" s="423"/>
      <c r="GEO37" s="426"/>
      <c r="GEP37" s="423"/>
      <c r="GEQ37" s="426"/>
      <c r="GER37" s="423"/>
      <c r="GES37" s="426"/>
      <c r="GET37" s="423"/>
      <c r="GEU37" s="426"/>
      <c r="GEV37" s="423"/>
      <c r="GEW37" s="426"/>
      <c r="GEX37" s="423"/>
      <c r="GEY37" s="426"/>
      <c r="GEZ37" s="423"/>
      <c r="GFA37" s="426"/>
      <c r="GFB37" s="423"/>
      <c r="GFC37" s="426"/>
      <c r="GFD37" s="423"/>
      <c r="GFE37" s="426"/>
      <c r="GFF37" s="423"/>
      <c r="GFG37" s="426"/>
      <c r="GFH37" s="423"/>
      <c r="GFI37" s="426"/>
      <c r="GFJ37" s="423"/>
      <c r="GFK37" s="426"/>
      <c r="GFL37" s="423"/>
      <c r="GFM37" s="426"/>
      <c r="GFN37" s="423"/>
      <c r="GFO37" s="426"/>
      <c r="GFP37" s="423"/>
      <c r="GFQ37" s="426"/>
      <c r="GFR37" s="423"/>
      <c r="GFS37" s="426"/>
      <c r="GFT37" s="423"/>
      <c r="GFU37" s="426"/>
      <c r="GFV37" s="423"/>
      <c r="GFW37" s="426"/>
      <c r="GFX37" s="423"/>
      <c r="GFY37" s="426"/>
      <c r="GFZ37" s="423"/>
      <c r="GGA37" s="426"/>
      <c r="GGB37" s="423"/>
      <c r="GGC37" s="426"/>
      <c r="GGD37" s="423"/>
      <c r="GGE37" s="426"/>
      <c r="GGF37" s="423"/>
      <c r="GGG37" s="426"/>
      <c r="GGH37" s="423"/>
      <c r="GGI37" s="426"/>
      <c r="GGJ37" s="423"/>
      <c r="GGK37" s="426"/>
      <c r="GGL37" s="423"/>
      <c r="GGM37" s="426"/>
      <c r="GGN37" s="423"/>
      <c r="GGO37" s="426"/>
      <c r="GGP37" s="423"/>
      <c r="GGQ37" s="426"/>
      <c r="GGR37" s="423"/>
      <c r="GGS37" s="426"/>
      <c r="GGT37" s="423"/>
      <c r="GGU37" s="426"/>
      <c r="GGV37" s="423"/>
      <c r="GGW37" s="426"/>
      <c r="GGX37" s="423"/>
      <c r="GGY37" s="426"/>
      <c r="GGZ37" s="423"/>
      <c r="GHA37" s="426"/>
      <c r="GHB37" s="423"/>
      <c r="GHC37" s="426"/>
      <c r="GHD37" s="423"/>
      <c r="GHE37" s="426"/>
      <c r="GHF37" s="423"/>
      <c r="GHG37" s="426"/>
      <c r="GHH37" s="423"/>
      <c r="GHI37" s="426"/>
      <c r="GHJ37" s="423"/>
      <c r="GHK37" s="426"/>
      <c r="GHL37" s="423"/>
      <c r="GHM37" s="426"/>
      <c r="GHN37" s="423"/>
      <c r="GHO37" s="426"/>
      <c r="GHP37" s="423"/>
      <c r="GHQ37" s="426"/>
      <c r="GHR37" s="423"/>
      <c r="GHS37" s="426"/>
      <c r="GHT37" s="423"/>
      <c r="GHU37" s="426"/>
      <c r="GHV37" s="423"/>
      <c r="GHW37" s="426"/>
      <c r="GHX37" s="423"/>
      <c r="GHY37" s="426"/>
      <c r="GHZ37" s="423"/>
      <c r="GIA37" s="426"/>
      <c r="GIB37" s="423"/>
      <c r="GIC37" s="426"/>
      <c r="GID37" s="423"/>
      <c r="GIE37" s="426"/>
      <c r="GIF37" s="423"/>
      <c r="GIG37" s="426"/>
      <c r="GIH37" s="423"/>
      <c r="GII37" s="426"/>
      <c r="GIJ37" s="423"/>
      <c r="GIK37" s="426"/>
      <c r="GIL37" s="423"/>
      <c r="GIM37" s="426"/>
      <c r="GIN37" s="423"/>
      <c r="GIO37" s="426"/>
      <c r="GIP37" s="423"/>
      <c r="GIQ37" s="426"/>
      <c r="GIR37" s="423"/>
      <c r="GIS37" s="426"/>
      <c r="GIT37" s="423"/>
      <c r="GIU37" s="426"/>
      <c r="GIV37" s="423"/>
      <c r="GIW37" s="426"/>
      <c r="GIX37" s="423"/>
      <c r="GIY37" s="426"/>
      <c r="GIZ37" s="423"/>
      <c r="GJA37" s="426"/>
      <c r="GJB37" s="423"/>
      <c r="GJC37" s="426"/>
      <c r="GJD37" s="423"/>
      <c r="GJE37" s="426"/>
      <c r="GJF37" s="423"/>
      <c r="GJG37" s="426"/>
      <c r="GJH37" s="423"/>
      <c r="GJI37" s="426"/>
      <c r="GJJ37" s="423"/>
      <c r="GJK37" s="426"/>
      <c r="GJL37" s="423"/>
      <c r="GJM37" s="426"/>
      <c r="GJN37" s="423"/>
      <c r="GJO37" s="426"/>
      <c r="GJP37" s="423"/>
      <c r="GJQ37" s="426"/>
      <c r="GJR37" s="423"/>
      <c r="GJS37" s="426"/>
      <c r="GJT37" s="423"/>
      <c r="GJU37" s="426"/>
      <c r="GJV37" s="423"/>
      <c r="GJW37" s="426"/>
      <c r="GJX37" s="423"/>
      <c r="GJY37" s="426"/>
      <c r="GJZ37" s="423"/>
      <c r="GKA37" s="426"/>
      <c r="GKB37" s="423"/>
      <c r="GKC37" s="426"/>
      <c r="GKD37" s="423"/>
      <c r="GKE37" s="426"/>
      <c r="GKF37" s="423"/>
      <c r="GKG37" s="426"/>
      <c r="GKH37" s="423"/>
      <c r="GKI37" s="426"/>
      <c r="GKJ37" s="423"/>
      <c r="GKK37" s="426"/>
      <c r="GKL37" s="423"/>
      <c r="GKM37" s="426"/>
      <c r="GKN37" s="423"/>
      <c r="GKO37" s="426"/>
      <c r="GKP37" s="423"/>
      <c r="GKQ37" s="426"/>
      <c r="GKR37" s="423"/>
      <c r="GKS37" s="426"/>
      <c r="GKT37" s="423"/>
      <c r="GKU37" s="426"/>
      <c r="GKV37" s="423"/>
      <c r="GKW37" s="426"/>
      <c r="GKX37" s="423"/>
      <c r="GKY37" s="426"/>
      <c r="GKZ37" s="423"/>
      <c r="GLA37" s="426"/>
      <c r="GLB37" s="423"/>
      <c r="GLC37" s="426"/>
      <c r="GLD37" s="423"/>
      <c r="GLE37" s="426"/>
      <c r="GLF37" s="423"/>
      <c r="GLG37" s="426"/>
      <c r="GLH37" s="423"/>
      <c r="GLI37" s="426"/>
      <c r="GLJ37" s="423"/>
      <c r="GLK37" s="426"/>
      <c r="GLL37" s="423"/>
      <c r="GLM37" s="426"/>
      <c r="GLN37" s="423"/>
      <c r="GLO37" s="426"/>
      <c r="GLP37" s="423"/>
      <c r="GLQ37" s="426"/>
      <c r="GLR37" s="423"/>
      <c r="GLS37" s="426"/>
      <c r="GLT37" s="423"/>
      <c r="GLU37" s="426"/>
      <c r="GLV37" s="423"/>
      <c r="GLW37" s="426"/>
      <c r="GLX37" s="423"/>
      <c r="GLY37" s="426"/>
      <c r="GLZ37" s="423"/>
      <c r="GMA37" s="426"/>
      <c r="GMB37" s="423"/>
      <c r="GMC37" s="426"/>
      <c r="GMD37" s="423"/>
      <c r="GME37" s="426"/>
      <c r="GMF37" s="423"/>
      <c r="GMG37" s="426"/>
      <c r="GMH37" s="423"/>
      <c r="GMI37" s="426"/>
      <c r="GMJ37" s="423"/>
      <c r="GMK37" s="426"/>
      <c r="GML37" s="423"/>
      <c r="GMM37" s="426"/>
      <c r="GMN37" s="423"/>
      <c r="GMO37" s="426"/>
      <c r="GMP37" s="423"/>
      <c r="GMQ37" s="426"/>
      <c r="GMR37" s="423"/>
      <c r="GMS37" s="426"/>
      <c r="GMT37" s="423"/>
      <c r="GMU37" s="426"/>
      <c r="GMV37" s="423"/>
      <c r="GMW37" s="426"/>
      <c r="GMX37" s="423"/>
      <c r="GMY37" s="426"/>
      <c r="GMZ37" s="423"/>
      <c r="GNA37" s="426"/>
      <c r="GNB37" s="423"/>
      <c r="GNC37" s="426"/>
      <c r="GND37" s="423"/>
      <c r="GNE37" s="426"/>
      <c r="GNF37" s="423"/>
      <c r="GNG37" s="426"/>
      <c r="GNH37" s="423"/>
      <c r="GNI37" s="426"/>
      <c r="GNJ37" s="423"/>
      <c r="GNK37" s="426"/>
      <c r="GNL37" s="423"/>
      <c r="GNM37" s="426"/>
      <c r="GNN37" s="423"/>
      <c r="GNO37" s="426"/>
      <c r="GNP37" s="423"/>
      <c r="GNQ37" s="426"/>
      <c r="GNR37" s="423"/>
      <c r="GNS37" s="426"/>
      <c r="GNT37" s="423"/>
      <c r="GNU37" s="426"/>
      <c r="GNV37" s="423"/>
      <c r="GNW37" s="426"/>
      <c r="GNX37" s="423"/>
      <c r="GNY37" s="426"/>
      <c r="GNZ37" s="423"/>
      <c r="GOA37" s="426"/>
      <c r="GOB37" s="423"/>
      <c r="GOC37" s="426"/>
      <c r="GOD37" s="423"/>
      <c r="GOE37" s="426"/>
      <c r="GOF37" s="423"/>
      <c r="GOG37" s="426"/>
      <c r="GOH37" s="423"/>
      <c r="GOI37" s="426"/>
      <c r="GOJ37" s="423"/>
      <c r="GOK37" s="426"/>
      <c r="GOL37" s="423"/>
      <c r="GOM37" s="426"/>
      <c r="GON37" s="423"/>
      <c r="GOO37" s="426"/>
      <c r="GOP37" s="423"/>
      <c r="GOQ37" s="426"/>
      <c r="GOR37" s="423"/>
      <c r="GOS37" s="426"/>
      <c r="GOT37" s="423"/>
      <c r="GOU37" s="426"/>
      <c r="GOV37" s="423"/>
      <c r="GOW37" s="426"/>
      <c r="GOX37" s="423"/>
      <c r="GOY37" s="426"/>
      <c r="GOZ37" s="423"/>
      <c r="GPA37" s="426"/>
      <c r="GPB37" s="423"/>
      <c r="GPC37" s="426"/>
      <c r="GPD37" s="423"/>
      <c r="GPE37" s="426"/>
      <c r="GPF37" s="423"/>
      <c r="GPG37" s="426"/>
      <c r="GPH37" s="423"/>
      <c r="GPI37" s="426"/>
      <c r="GPJ37" s="423"/>
      <c r="GPK37" s="426"/>
      <c r="GPL37" s="423"/>
      <c r="GPM37" s="426"/>
      <c r="GPN37" s="423"/>
      <c r="GPO37" s="426"/>
      <c r="GPP37" s="423"/>
      <c r="GPQ37" s="426"/>
      <c r="GPR37" s="423"/>
      <c r="GPS37" s="426"/>
      <c r="GPT37" s="423"/>
      <c r="GPU37" s="426"/>
      <c r="GPV37" s="423"/>
      <c r="GPW37" s="426"/>
      <c r="GPX37" s="423"/>
      <c r="GPY37" s="426"/>
      <c r="GPZ37" s="423"/>
      <c r="GQA37" s="426"/>
      <c r="GQB37" s="423"/>
      <c r="GQC37" s="426"/>
      <c r="GQD37" s="423"/>
      <c r="GQE37" s="426"/>
      <c r="GQF37" s="423"/>
      <c r="GQG37" s="426"/>
      <c r="GQH37" s="423"/>
      <c r="GQI37" s="426"/>
      <c r="GQJ37" s="423"/>
      <c r="GQK37" s="426"/>
      <c r="GQL37" s="423"/>
      <c r="GQM37" s="426"/>
      <c r="GQN37" s="423"/>
      <c r="GQO37" s="426"/>
      <c r="GQP37" s="423"/>
      <c r="GQQ37" s="426"/>
      <c r="GQR37" s="423"/>
      <c r="GQS37" s="426"/>
      <c r="GQT37" s="423"/>
      <c r="GQU37" s="426"/>
      <c r="GQV37" s="423"/>
      <c r="GQW37" s="426"/>
      <c r="GQX37" s="423"/>
      <c r="GQY37" s="426"/>
      <c r="GQZ37" s="423"/>
      <c r="GRA37" s="426"/>
      <c r="GRB37" s="423"/>
      <c r="GRC37" s="426"/>
      <c r="GRD37" s="423"/>
      <c r="GRE37" s="426"/>
      <c r="GRF37" s="423"/>
      <c r="GRG37" s="426"/>
      <c r="GRH37" s="423"/>
      <c r="GRI37" s="426"/>
      <c r="GRJ37" s="423"/>
      <c r="GRK37" s="426"/>
      <c r="GRL37" s="423"/>
      <c r="GRM37" s="426"/>
      <c r="GRN37" s="423"/>
      <c r="GRO37" s="426"/>
      <c r="GRP37" s="423"/>
      <c r="GRQ37" s="426"/>
      <c r="GRR37" s="423"/>
      <c r="GRS37" s="426"/>
      <c r="GRT37" s="423"/>
      <c r="GRU37" s="426"/>
      <c r="GRV37" s="423"/>
      <c r="GRW37" s="426"/>
      <c r="GRX37" s="423"/>
      <c r="GRY37" s="426"/>
      <c r="GRZ37" s="423"/>
      <c r="GSA37" s="426"/>
      <c r="GSB37" s="423"/>
      <c r="GSC37" s="426"/>
      <c r="GSD37" s="423"/>
      <c r="GSE37" s="426"/>
      <c r="GSF37" s="423"/>
      <c r="GSG37" s="426"/>
      <c r="GSH37" s="423"/>
      <c r="GSI37" s="426"/>
      <c r="GSJ37" s="423"/>
      <c r="GSK37" s="426"/>
      <c r="GSL37" s="423"/>
      <c r="GSM37" s="426"/>
      <c r="GSN37" s="423"/>
      <c r="GSO37" s="426"/>
      <c r="GSP37" s="423"/>
      <c r="GSQ37" s="426"/>
      <c r="GSR37" s="423"/>
      <c r="GSS37" s="426"/>
      <c r="GST37" s="423"/>
      <c r="GSU37" s="426"/>
      <c r="GSV37" s="423"/>
      <c r="GSW37" s="426"/>
      <c r="GSX37" s="423"/>
      <c r="GSY37" s="426"/>
      <c r="GSZ37" s="423"/>
      <c r="GTA37" s="426"/>
      <c r="GTB37" s="423"/>
      <c r="GTC37" s="426"/>
      <c r="GTD37" s="423"/>
      <c r="GTE37" s="426"/>
      <c r="GTF37" s="423"/>
      <c r="GTG37" s="426"/>
      <c r="GTH37" s="423"/>
      <c r="GTI37" s="426"/>
      <c r="GTJ37" s="423"/>
      <c r="GTK37" s="426"/>
      <c r="GTL37" s="423"/>
      <c r="GTM37" s="426"/>
      <c r="GTN37" s="423"/>
      <c r="GTO37" s="426"/>
      <c r="GTP37" s="423"/>
      <c r="GTQ37" s="426"/>
      <c r="GTR37" s="423"/>
      <c r="GTS37" s="426"/>
      <c r="GTT37" s="423"/>
      <c r="GTU37" s="426"/>
      <c r="GTV37" s="423"/>
      <c r="GTW37" s="426"/>
      <c r="GTX37" s="423"/>
      <c r="GTY37" s="426"/>
      <c r="GTZ37" s="423"/>
      <c r="GUA37" s="426"/>
      <c r="GUB37" s="423"/>
      <c r="GUC37" s="426"/>
      <c r="GUD37" s="423"/>
      <c r="GUE37" s="426"/>
      <c r="GUF37" s="423"/>
      <c r="GUG37" s="426"/>
      <c r="GUH37" s="423"/>
      <c r="GUI37" s="426"/>
      <c r="GUJ37" s="423"/>
      <c r="GUK37" s="426"/>
      <c r="GUL37" s="423"/>
      <c r="GUM37" s="426"/>
      <c r="GUN37" s="423"/>
      <c r="GUO37" s="426"/>
      <c r="GUP37" s="423"/>
      <c r="GUQ37" s="426"/>
      <c r="GUR37" s="423"/>
      <c r="GUS37" s="426"/>
      <c r="GUT37" s="423"/>
      <c r="GUU37" s="426"/>
      <c r="GUV37" s="423"/>
      <c r="GUW37" s="426"/>
      <c r="GUX37" s="423"/>
      <c r="GUY37" s="426"/>
      <c r="GUZ37" s="423"/>
      <c r="GVA37" s="426"/>
      <c r="GVB37" s="423"/>
      <c r="GVC37" s="426"/>
      <c r="GVD37" s="423"/>
      <c r="GVE37" s="426"/>
      <c r="GVF37" s="423"/>
      <c r="GVG37" s="426"/>
      <c r="GVH37" s="423"/>
      <c r="GVI37" s="426"/>
      <c r="GVJ37" s="423"/>
      <c r="GVK37" s="426"/>
      <c r="GVL37" s="423"/>
      <c r="GVM37" s="426"/>
      <c r="GVN37" s="423"/>
      <c r="GVO37" s="426"/>
      <c r="GVP37" s="423"/>
      <c r="GVQ37" s="426"/>
      <c r="GVR37" s="423"/>
      <c r="GVS37" s="426"/>
      <c r="GVT37" s="423"/>
      <c r="GVU37" s="426"/>
      <c r="GVV37" s="423"/>
      <c r="GVW37" s="426"/>
      <c r="GVX37" s="423"/>
      <c r="GVY37" s="426"/>
      <c r="GVZ37" s="423"/>
      <c r="GWA37" s="426"/>
      <c r="GWB37" s="423"/>
      <c r="GWC37" s="426"/>
      <c r="GWD37" s="423"/>
      <c r="GWE37" s="426"/>
      <c r="GWF37" s="423"/>
      <c r="GWG37" s="426"/>
      <c r="GWH37" s="423"/>
      <c r="GWI37" s="426"/>
      <c r="GWJ37" s="423"/>
      <c r="GWK37" s="426"/>
      <c r="GWL37" s="423"/>
      <c r="GWM37" s="426"/>
      <c r="GWN37" s="423"/>
      <c r="GWO37" s="426"/>
      <c r="GWP37" s="423"/>
      <c r="GWQ37" s="426"/>
      <c r="GWR37" s="423"/>
      <c r="GWS37" s="426"/>
      <c r="GWT37" s="423"/>
      <c r="GWU37" s="426"/>
      <c r="GWV37" s="423"/>
      <c r="GWW37" s="426"/>
      <c r="GWX37" s="423"/>
      <c r="GWY37" s="426"/>
      <c r="GWZ37" s="423"/>
      <c r="GXA37" s="426"/>
      <c r="GXB37" s="423"/>
      <c r="GXC37" s="426"/>
      <c r="GXD37" s="423"/>
      <c r="GXE37" s="426"/>
      <c r="GXF37" s="423"/>
      <c r="GXG37" s="426"/>
      <c r="GXH37" s="423"/>
      <c r="GXI37" s="426"/>
      <c r="GXJ37" s="423"/>
      <c r="GXK37" s="426"/>
      <c r="GXL37" s="423"/>
      <c r="GXM37" s="426"/>
      <c r="GXN37" s="423"/>
      <c r="GXO37" s="426"/>
      <c r="GXP37" s="423"/>
      <c r="GXQ37" s="426"/>
      <c r="GXR37" s="423"/>
      <c r="GXS37" s="426"/>
      <c r="GXT37" s="423"/>
      <c r="GXU37" s="426"/>
      <c r="GXV37" s="423"/>
      <c r="GXW37" s="426"/>
      <c r="GXX37" s="423"/>
      <c r="GXY37" s="426"/>
      <c r="GXZ37" s="423"/>
      <c r="GYA37" s="426"/>
      <c r="GYB37" s="423"/>
      <c r="GYC37" s="426"/>
      <c r="GYD37" s="423"/>
      <c r="GYE37" s="426"/>
      <c r="GYF37" s="423"/>
      <c r="GYG37" s="426"/>
      <c r="GYH37" s="423"/>
      <c r="GYI37" s="426"/>
      <c r="GYJ37" s="423"/>
      <c r="GYK37" s="426"/>
      <c r="GYL37" s="423"/>
      <c r="GYM37" s="426"/>
      <c r="GYN37" s="423"/>
      <c r="GYO37" s="426"/>
      <c r="GYP37" s="423"/>
      <c r="GYQ37" s="426"/>
      <c r="GYR37" s="423"/>
      <c r="GYS37" s="426"/>
      <c r="GYT37" s="423"/>
      <c r="GYU37" s="426"/>
      <c r="GYV37" s="423"/>
      <c r="GYW37" s="426"/>
      <c r="GYX37" s="423"/>
      <c r="GYY37" s="426"/>
      <c r="GYZ37" s="423"/>
      <c r="GZA37" s="426"/>
      <c r="GZB37" s="423"/>
      <c r="GZC37" s="426"/>
      <c r="GZD37" s="423"/>
      <c r="GZE37" s="426"/>
      <c r="GZF37" s="423"/>
      <c r="GZG37" s="426"/>
      <c r="GZH37" s="423"/>
      <c r="GZI37" s="426"/>
      <c r="GZJ37" s="423"/>
      <c r="GZK37" s="426"/>
      <c r="GZL37" s="423"/>
      <c r="GZM37" s="426"/>
      <c r="GZN37" s="423"/>
      <c r="GZO37" s="426"/>
      <c r="GZP37" s="423"/>
      <c r="GZQ37" s="426"/>
      <c r="GZR37" s="423"/>
      <c r="GZS37" s="426"/>
      <c r="GZT37" s="423"/>
      <c r="GZU37" s="426"/>
      <c r="GZV37" s="423"/>
      <c r="GZW37" s="426"/>
      <c r="GZX37" s="423"/>
      <c r="GZY37" s="426"/>
      <c r="GZZ37" s="423"/>
      <c r="HAA37" s="426"/>
      <c r="HAB37" s="423"/>
      <c r="HAC37" s="426"/>
      <c r="HAD37" s="423"/>
      <c r="HAE37" s="426"/>
      <c r="HAF37" s="423"/>
      <c r="HAG37" s="426"/>
      <c r="HAH37" s="423"/>
      <c r="HAI37" s="426"/>
      <c r="HAJ37" s="423"/>
      <c r="HAK37" s="426"/>
      <c r="HAL37" s="423"/>
      <c r="HAM37" s="426"/>
      <c r="HAN37" s="423"/>
      <c r="HAO37" s="426"/>
      <c r="HAP37" s="423"/>
      <c r="HAQ37" s="426"/>
      <c r="HAR37" s="423"/>
      <c r="HAS37" s="426"/>
      <c r="HAT37" s="423"/>
      <c r="HAU37" s="426"/>
      <c r="HAV37" s="423"/>
      <c r="HAW37" s="426"/>
      <c r="HAX37" s="423"/>
      <c r="HAY37" s="426"/>
      <c r="HAZ37" s="423"/>
      <c r="HBA37" s="426"/>
      <c r="HBB37" s="423"/>
      <c r="HBC37" s="426"/>
      <c r="HBD37" s="423"/>
      <c r="HBE37" s="426"/>
      <c r="HBF37" s="423"/>
      <c r="HBG37" s="426"/>
      <c r="HBH37" s="423"/>
      <c r="HBI37" s="426"/>
      <c r="HBJ37" s="423"/>
      <c r="HBK37" s="426"/>
      <c r="HBL37" s="423"/>
      <c r="HBM37" s="426"/>
      <c r="HBN37" s="423"/>
      <c r="HBO37" s="426"/>
      <c r="HBP37" s="423"/>
      <c r="HBQ37" s="426"/>
      <c r="HBR37" s="423"/>
      <c r="HBS37" s="426"/>
      <c r="HBT37" s="423"/>
      <c r="HBU37" s="426"/>
      <c r="HBV37" s="423"/>
      <c r="HBW37" s="426"/>
      <c r="HBX37" s="423"/>
      <c r="HBY37" s="426"/>
      <c r="HBZ37" s="423"/>
      <c r="HCA37" s="426"/>
      <c r="HCB37" s="423"/>
      <c r="HCC37" s="426"/>
      <c r="HCD37" s="423"/>
      <c r="HCE37" s="426"/>
      <c r="HCF37" s="423"/>
      <c r="HCG37" s="426"/>
      <c r="HCH37" s="423"/>
      <c r="HCI37" s="426"/>
      <c r="HCJ37" s="423"/>
      <c r="HCK37" s="426"/>
      <c r="HCL37" s="423"/>
      <c r="HCM37" s="426"/>
      <c r="HCN37" s="423"/>
      <c r="HCO37" s="426"/>
      <c r="HCP37" s="423"/>
      <c r="HCQ37" s="426"/>
      <c r="HCR37" s="423"/>
      <c r="HCS37" s="426"/>
      <c r="HCT37" s="423"/>
      <c r="HCU37" s="426"/>
      <c r="HCV37" s="423"/>
      <c r="HCW37" s="426"/>
      <c r="HCX37" s="423"/>
      <c r="HCY37" s="426"/>
      <c r="HCZ37" s="423"/>
      <c r="HDA37" s="426"/>
      <c r="HDB37" s="423"/>
      <c r="HDC37" s="426"/>
      <c r="HDD37" s="423"/>
      <c r="HDE37" s="426"/>
      <c r="HDF37" s="423"/>
      <c r="HDG37" s="426"/>
      <c r="HDH37" s="423"/>
      <c r="HDI37" s="426"/>
      <c r="HDJ37" s="423"/>
      <c r="HDK37" s="426"/>
      <c r="HDL37" s="423"/>
      <c r="HDM37" s="426"/>
      <c r="HDN37" s="423"/>
      <c r="HDO37" s="426"/>
      <c r="HDP37" s="423"/>
      <c r="HDQ37" s="426"/>
      <c r="HDR37" s="423"/>
      <c r="HDS37" s="426"/>
      <c r="HDT37" s="423"/>
      <c r="HDU37" s="426"/>
      <c r="HDV37" s="423"/>
      <c r="HDW37" s="426"/>
      <c r="HDX37" s="423"/>
      <c r="HDY37" s="426"/>
      <c r="HDZ37" s="423"/>
      <c r="HEA37" s="426"/>
      <c r="HEB37" s="423"/>
      <c r="HEC37" s="426"/>
      <c r="HED37" s="423"/>
      <c r="HEE37" s="426"/>
      <c r="HEF37" s="423"/>
      <c r="HEG37" s="426"/>
      <c r="HEH37" s="423"/>
      <c r="HEI37" s="426"/>
      <c r="HEJ37" s="423"/>
      <c r="HEK37" s="426"/>
      <c r="HEL37" s="423"/>
      <c r="HEM37" s="426"/>
      <c r="HEN37" s="423"/>
      <c r="HEO37" s="426"/>
      <c r="HEP37" s="423"/>
      <c r="HEQ37" s="426"/>
      <c r="HER37" s="423"/>
      <c r="HES37" s="426"/>
      <c r="HET37" s="423"/>
      <c r="HEU37" s="426"/>
      <c r="HEV37" s="423"/>
      <c r="HEW37" s="426"/>
      <c r="HEX37" s="423"/>
      <c r="HEY37" s="426"/>
      <c r="HEZ37" s="423"/>
      <c r="HFA37" s="426"/>
      <c r="HFB37" s="423"/>
      <c r="HFC37" s="426"/>
      <c r="HFD37" s="423"/>
      <c r="HFE37" s="426"/>
      <c r="HFF37" s="423"/>
      <c r="HFG37" s="426"/>
      <c r="HFH37" s="423"/>
      <c r="HFI37" s="426"/>
      <c r="HFJ37" s="423"/>
      <c r="HFK37" s="426"/>
      <c r="HFL37" s="423"/>
      <c r="HFM37" s="426"/>
      <c r="HFN37" s="423"/>
      <c r="HFO37" s="426"/>
      <c r="HFP37" s="423"/>
      <c r="HFQ37" s="426"/>
      <c r="HFR37" s="423"/>
      <c r="HFS37" s="426"/>
      <c r="HFT37" s="423"/>
      <c r="HFU37" s="426"/>
      <c r="HFV37" s="423"/>
      <c r="HFW37" s="426"/>
      <c r="HFX37" s="423"/>
      <c r="HFY37" s="426"/>
      <c r="HFZ37" s="423"/>
      <c r="HGA37" s="426"/>
      <c r="HGB37" s="423"/>
      <c r="HGC37" s="426"/>
      <c r="HGD37" s="423"/>
      <c r="HGE37" s="426"/>
      <c r="HGF37" s="423"/>
      <c r="HGG37" s="426"/>
      <c r="HGH37" s="423"/>
      <c r="HGI37" s="426"/>
      <c r="HGJ37" s="423"/>
      <c r="HGK37" s="426"/>
      <c r="HGL37" s="423"/>
      <c r="HGM37" s="426"/>
      <c r="HGN37" s="423"/>
      <c r="HGO37" s="426"/>
      <c r="HGP37" s="423"/>
      <c r="HGQ37" s="426"/>
      <c r="HGR37" s="423"/>
      <c r="HGS37" s="426"/>
      <c r="HGT37" s="423"/>
      <c r="HGU37" s="426"/>
      <c r="HGV37" s="423"/>
      <c r="HGW37" s="426"/>
      <c r="HGX37" s="423"/>
      <c r="HGY37" s="426"/>
      <c r="HGZ37" s="423"/>
      <c r="HHA37" s="426"/>
      <c r="HHB37" s="423"/>
      <c r="HHC37" s="426"/>
      <c r="HHD37" s="423"/>
      <c r="HHE37" s="426"/>
      <c r="HHF37" s="423"/>
      <c r="HHG37" s="426"/>
      <c r="HHH37" s="423"/>
      <c r="HHI37" s="426"/>
      <c r="HHJ37" s="423"/>
      <c r="HHK37" s="426"/>
      <c r="HHL37" s="423"/>
      <c r="HHM37" s="426"/>
      <c r="HHN37" s="423"/>
      <c r="HHO37" s="426"/>
      <c r="HHP37" s="423"/>
      <c r="HHQ37" s="426"/>
      <c r="HHR37" s="423"/>
      <c r="HHS37" s="426"/>
      <c r="HHT37" s="423"/>
      <c r="HHU37" s="426"/>
      <c r="HHV37" s="423"/>
      <c r="HHW37" s="426"/>
      <c r="HHX37" s="423"/>
      <c r="HHY37" s="426"/>
      <c r="HHZ37" s="423"/>
      <c r="HIA37" s="426"/>
      <c r="HIB37" s="423"/>
      <c r="HIC37" s="426"/>
      <c r="HID37" s="423"/>
      <c r="HIE37" s="426"/>
      <c r="HIF37" s="423"/>
      <c r="HIG37" s="426"/>
      <c r="HIH37" s="423"/>
      <c r="HII37" s="426"/>
      <c r="HIJ37" s="423"/>
      <c r="HIK37" s="426"/>
      <c r="HIL37" s="423"/>
      <c r="HIM37" s="426"/>
      <c r="HIN37" s="423"/>
      <c r="HIO37" s="426"/>
      <c r="HIP37" s="423"/>
      <c r="HIQ37" s="426"/>
      <c r="HIR37" s="423"/>
      <c r="HIS37" s="426"/>
      <c r="HIT37" s="423"/>
      <c r="HIU37" s="426"/>
      <c r="HIV37" s="423"/>
      <c r="HIW37" s="426"/>
      <c r="HIX37" s="423"/>
      <c r="HIY37" s="426"/>
      <c r="HIZ37" s="423"/>
      <c r="HJA37" s="426"/>
      <c r="HJB37" s="423"/>
      <c r="HJC37" s="426"/>
      <c r="HJD37" s="423"/>
      <c r="HJE37" s="426"/>
      <c r="HJF37" s="423"/>
      <c r="HJG37" s="426"/>
      <c r="HJH37" s="423"/>
      <c r="HJI37" s="426"/>
      <c r="HJJ37" s="423"/>
      <c r="HJK37" s="426"/>
      <c r="HJL37" s="423"/>
      <c r="HJM37" s="426"/>
      <c r="HJN37" s="423"/>
      <c r="HJO37" s="426"/>
      <c r="HJP37" s="423"/>
      <c r="HJQ37" s="426"/>
      <c r="HJR37" s="423"/>
      <c r="HJS37" s="426"/>
      <c r="HJT37" s="423"/>
      <c r="HJU37" s="426"/>
      <c r="HJV37" s="423"/>
      <c r="HJW37" s="426"/>
      <c r="HJX37" s="423"/>
      <c r="HJY37" s="426"/>
      <c r="HJZ37" s="423"/>
      <c r="HKA37" s="426"/>
      <c r="HKB37" s="423"/>
      <c r="HKC37" s="426"/>
      <c r="HKD37" s="423"/>
      <c r="HKE37" s="426"/>
      <c r="HKF37" s="423"/>
      <c r="HKG37" s="426"/>
      <c r="HKH37" s="423"/>
      <c r="HKI37" s="426"/>
      <c r="HKJ37" s="423"/>
      <c r="HKK37" s="426"/>
      <c r="HKL37" s="423"/>
      <c r="HKM37" s="426"/>
      <c r="HKN37" s="423"/>
      <c r="HKO37" s="426"/>
      <c r="HKP37" s="423"/>
      <c r="HKQ37" s="426"/>
      <c r="HKR37" s="423"/>
      <c r="HKS37" s="426"/>
      <c r="HKT37" s="423"/>
      <c r="HKU37" s="426"/>
      <c r="HKV37" s="423"/>
      <c r="HKW37" s="426"/>
      <c r="HKX37" s="423"/>
      <c r="HKY37" s="426"/>
      <c r="HKZ37" s="423"/>
      <c r="HLA37" s="426"/>
      <c r="HLB37" s="423"/>
      <c r="HLC37" s="426"/>
      <c r="HLD37" s="423"/>
      <c r="HLE37" s="426"/>
      <c r="HLF37" s="423"/>
      <c r="HLG37" s="426"/>
      <c r="HLH37" s="423"/>
      <c r="HLI37" s="426"/>
      <c r="HLJ37" s="423"/>
      <c r="HLK37" s="426"/>
      <c r="HLL37" s="423"/>
      <c r="HLM37" s="426"/>
      <c r="HLN37" s="423"/>
      <c r="HLO37" s="426"/>
      <c r="HLP37" s="423"/>
      <c r="HLQ37" s="426"/>
      <c r="HLR37" s="423"/>
      <c r="HLS37" s="426"/>
      <c r="HLT37" s="423"/>
      <c r="HLU37" s="426"/>
      <c r="HLV37" s="423"/>
      <c r="HLW37" s="426"/>
      <c r="HLX37" s="423"/>
      <c r="HLY37" s="426"/>
      <c r="HLZ37" s="423"/>
      <c r="HMA37" s="426"/>
      <c r="HMB37" s="423"/>
      <c r="HMC37" s="426"/>
      <c r="HMD37" s="423"/>
      <c r="HME37" s="426"/>
      <c r="HMF37" s="423"/>
      <c r="HMG37" s="426"/>
      <c r="HMH37" s="423"/>
      <c r="HMI37" s="426"/>
      <c r="HMJ37" s="423"/>
      <c r="HMK37" s="426"/>
      <c r="HML37" s="423"/>
      <c r="HMM37" s="426"/>
      <c r="HMN37" s="423"/>
      <c r="HMO37" s="426"/>
      <c r="HMP37" s="423"/>
      <c r="HMQ37" s="426"/>
      <c r="HMR37" s="423"/>
      <c r="HMS37" s="426"/>
      <c r="HMT37" s="423"/>
      <c r="HMU37" s="426"/>
      <c r="HMV37" s="423"/>
      <c r="HMW37" s="426"/>
      <c r="HMX37" s="423"/>
      <c r="HMY37" s="426"/>
      <c r="HMZ37" s="423"/>
      <c r="HNA37" s="426"/>
      <c r="HNB37" s="423"/>
      <c r="HNC37" s="426"/>
      <c r="HND37" s="423"/>
      <c r="HNE37" s="426"/>
      <c r="HNF37" s="423"/>
      <c r="HNG37" s="426"/>
      <c r="HNH37" s="423"/>
      <c r="HNI37" s="426"/>
      <c r="HNJ37" s="423"/>
      <c r="HNK37" s="426"/>
      <c r="HNL37" s="423"/>
      <c r="HNM37" s="426"/>
      <c r="HNN37" s="423"/>
      <c r="HNO37" s="426"/>
      <c r="HNP37" s="423"/>
      <c r="HNQ37" s="426"/>
      <c r="HNR37" s="423"/>
      <c r="HNS37" s="426"/>
      <c r="HNT37" s="423"/>
      <c r="HNU37" s="426"/>
      <c r="HNV37" s="423"/>
      <c r="HNW37" s="426"/>
      <c r="HNX37" s="423"/>
      <c r="HNY37" s="426"/>
      <c r="HNZ37" s="423"/>
      <c r="HOA37" s="426"/>
      <c r="HOB37" s="423"/>
      <c r="HOC37" s="426"/>
      <c r="HOD37" s="423"/>
      <c r="HOE37" s="426"/>
      <c r="HOF37" s="423"/>
      <c r="HOG37" s="426"/>
      <c r="HOH37" s="423"/>
      <c r="HOI37" s="426"/>
      <c r="HOJ37" s="423"/>
      <c r="HOK37" s="426"/>
      <c r="HOL37" s="423"/>
      <c r="HOM37" s="426"/>
      <c r="HON37" s="423"/>
      <c r="HOO37" s="426"/>
      <c r="HOP37" s="423"/>
      <c r="HOQ37" s="426"/>
      <c r="HOR37" s="423"/>
      <c r="HOS37" s="426"/>
      <c r="HOT37" s="423"/>
      <c r="HOU37" s="426"/>
      <c r="HOV37" s="423"/>
      <c r="HOW37" s="426"/>
      <c r="HOX37" s="423"/>
      <c r="HOY37" s="426"/>
      <c r="HOZ37" s="423"/>
      <c r="HPA37" s="426"/>
      <c r="HPB37" s="423"/>
      <c r="HPC37" s="426"/>
      <c r="HPD37" s="423"/>
      <c r="HPE37" s="426"/>
      <c r="HPF37" s="423"/>
      <c r="HPG37" s="426"/>
      <c r="HPH37" s="423"/>
      <c r="HPI37" s="426"/>
      <c r="HPJ37" s="423"/>
      <c r="HPK37" s="426"/>
      <c r="HPL37" s="423"/>
      <c r="HPM37" s="426"/>
      <c r="HPN37" s="423"/>
      <c r="HPO37" s="426"/>
      <c r="HPP37" s="423"/>
      <c r="HPQ37" s="426"/>
      <c r="HPR37" s="423"/>
      <c r="HPS37" s="426"/>
      <c r="HPT37" s="423"/>
      <c r="HPU37" s="426"/>
      <c r="HPV37" s="423"/>
      <c r="HPW37" s="426"/>
      <c r="HPX37" s="423"/>
      <c r="HPY37" s="426"/>
      <c r="HPZ37" s="423"/>
      <c r="HQA37" s="426"/>
      <c r="HQB37" s="423"/>
      <c r="HQC37" s="426"/>
      <c r="HQD37" s="423"/>
      <c r="HQE37" s="426"/>
      <c r="HQF37" s="423"/>
      <c r="HQG37" s="426"/>
      <c r="HQH37" s="423"/>
      <c r="HQI37" s="426"/>
      <c r="HQJ37" s="423"/>
      <c r="HQK37" s="426"/>
      <c r="HQL37" s="423"/>
      <c r="HQM37" s="426"/>
      <c r="HQN37" s="423"/>
      <c r="HQO37" s="426"/>
      <c r="HQP37" s="423"/>
      <c r="HQQ37" s="426"/>
      <c r="HQR37" s="423"/>
      <c r="HQS37" s="426"/>
      <c r="HQT37" s="423"/>
      <c r="HQU37" s="426"/>
      <c r="HQV37" s="423"/>
      <c r="HQW37" s="426"/>
      <c r="HQX37" s="423"/>
      <c r="HQY37" s="426"/>
      <c r="HQZ37" s="423"/>
      <c r="HRA37" s="426"/>
      <c r="HRB37" s="423"/>
      <c r="HRC37" s="426"/>
      <c r="HRD37" s="423"/>
      <c r="HRE37" s="426"/>
      <c r="HRF37" s="423"/>
      <c r="HRG37" s="426"/>
      <c r="HRH37" s="423"/>
      <c r="HRI37" s="426"/>
      <c r="HRJ37" s="423"/>
      <c r="HRK37" s="426"/>
      <c r="HRL37" s="423"/>
      <c r="HRM37" s="426"/>
      <c r="HRN37" s="423"/>
      <c r="HRO37" s="426"/>
      <c r="HRP37" s="423"/>
      <c r="HRQ37" s="426"/>
      <c r="HRR37" s="423"/>
      <c r="HRS37" s="426"/>
      <c r="HRT37" s="423"/>
      <c r="HRU37" s="426"/>
      <c r="HRV37" s="423"/>
      <c r="HRW37" s="426"/>
      <c r="HRX37" s="423"/>
      <c r="HRY37" s="426"/>
      <c r="HRZ37" s="423"/>
      <c r="HSA37" s="426"/>
      <c r="HSB37" s="423"/>
      <c r="HSC37" s="426"/>
      <c r="HSD37" s="423"/>
      <c r="HSE37" s="426"/>
      <c r="HSF37" s="423"/>
      <c r="HSG37" s="426"/>
      <c r="HSH37" s="423"/>
      <c r="HSI37" s="426"/>
      <c r="HSJ37" s="423"/>
      <c r="HSK37" s="426"/>
      <c r="HSL37" s="423"/>
      <c r="HSM37" s="426"/>
      <c r="HSN37" s="423"/>
      <c r="HSO37" s="426"/>
      <c r="HSP37" s="423"/>
      <c r="HSQ37" s="426"/>
      <c r="HSR37" s="423"/>
      <c r="HSS37" s="426"/>
      <c r="HST37" s="423"/>
      <c r="HSU37" s="426"/>
      <c r="HSV37" s="423"/>
      <c r="HSW37" s="426"/>
      <c r="HSX37" s="423"/>
      <c r="HSY37" s="426"/>
      <c r="HSZ37" s="423"/>
      <c r="HTA37" s="426"/>
      <c r="HTB37" s="423"/>
      <c r="HTC37" s="426"/>
      <c r="HTD37" s="423"/>
      <c r="HTE37" s="426"/>
      <c r="HTF37" s="423"/>
      <c r="HTG37" s="426"/>
      <c r="HTH37" s="423"/>
      <c r="HTI37" s="426"/>
      <c r="HTJ37" s="423"/>
      <c r="HTK37" s="426"/>
      <c r="HTL37" s="423"/>
      <c r="HTM37" s="426"/>
      <c r="HTN37" s="423"/>
      <c r="HTO37" s="426"/>
      <c r="HTP37" s="423"/>
      <c r="HTQ37" s="426"/>
      <c r="HTR37" s="423"/>
      <c r="HTS37" s="426"/>
      <c r="HTT37" s="423"/>
      <c r="HTU37" s="426"/>
      <c r="HTV37" s="423"/>
      <c r="HTW37" s="426"/>
      <c r="HTX37" s="423"/>
      <c r="HTY37" s="426"/>
      <c r="HTZ37" s="423"/>
      <c r="HUA37" s="426"/>
      <c r="HUB37" s="423"/>
      <c r="HUC37" s="426"/>
      <c r="HUD37" s="423"/>
      <c r="HUE37" s="426"/>
      <c r="HUF37" s="423"/>
      <c r="HUG37" s="426"/>
      <c r="HUH37" s="423"/>
      <c r="HUI37" s="426"/>
      <c r="HUJ37" s="423"/>
      <c r="HUK37" s="426"/>
      <c r="HUL37" s="423"/>
      <c r="HUM37" s="426"/>
      <c r="HUN37" s="423"/>
      <c r="HUO37" s="426"/>
      <c r="HUP37" s="423"/>
      <c r="HUQ37" s="426"/>
      <c r="HUR37" s="423"/>
      <c r="HUS37" s="426"/>
      <c r="HUT37" s="423"/>
      <c r="HUU37" s="426"/>
      <c r="HUV37" s="423"/>
      <c r="HUW37" s="426"/>
      <c r="HUX37" s="423"/>
      <c r="HUY37" s="426"/>
      <c r="HUZ37" s="423"/>
      <c r="HVA37" s="426"/>
      <c r="HVB37" s="423"/>
      <c r="HVC37" s="426"/>
      <c r="HVD37" s="423"/>
      <c r="HVE37" s="426"/>
      <c r="HVF37" s="423"/>
      <c r="HVG37" s="426"/>
      <c r="HVH37" s="423"/>
      <c r="HVI37" s="426"/>
      <c r="HVJ37" s="423"/>
      <c r="HVK37" s="426"/>
      <c r="HVL37" s="423"/>
      <c r="HVM37" s="426"/>
      <c r="HVN37" s="423"/>
      <c r="HVO37" s="426"/>
      <c r="HVP37" s="423"/>
      <c r="HVQ37" s="426"/>
      <c r="HVR37" s="423"/>
      <c r="HVS37" s="426"/>
      <c r="HVT37" s="423"/>
      <c r="HVU37" s="426"/>
      <c r="HVV37" s="423"/>
      <c r="HVW37" s="426"/>
      <c r="HVX37" s="423"/>
      <c r="HVY37" s="426"/>
      <c r="HVZ37" s="423"/>
      <c r="HWA37" s="426"/>
      <c r="HWB37" s="423"/>
      <c r="HWC37" s="426"/>
      <c r="HWD37" s="423"/>
      <c r="HWE37" s="426"/>
      <c r="HWF37" s="423"/>
      <c r="HWG37" s="426"/>
      <c r="HWH37" s="423"/>
      <c r="HWI37" s="426"/>
      <c r="HWJ37" s="423"/>
      <c r="HWK37" s="426"/>
      <c r="HWL37" s="423"/>
      <c r="HWM37" s="426"/>
      <c r="HWN37" s="423"/>
      <c r="HWO37" s="426"/>
      <c r="HWP37" s="423"/>
      <c r="HWQ37" s="426"/>
      <c r="HWR37" s="423"/>
      <c r="HWS37" s="426"/>
      <c r="HWT37" s="423"/>
      <c r="HWU37" s="426"/>
      <c r="HWV37" s="423"/>
      <c r="HWW37" s="426"/>
      <c r="HWX37" s="423"/>
      <c r="HWY37" s="426"/>
      <c r="HWZ37" s="423"/>
      <c r="HXA37" s="426"/>
      <c r="HXB37" s="423"/>
      <c r="HXC37" s="426"/>
      <c r="HXD37" s="423"/>
      <c r="HXE37" s="426"/>
      <c r="HXF37" s="423"/>
      <c r="HXG37" s="426"/>
      <c r="HXH37" s="423"/>
      <c r="HXI37" s="426"/>
      <c r="HXJ37" s="423"/>
      <c r="HXK37" s="426"/>
      <c r="HXL37" s="423"/>
      <c r="HXM37" s="426"/>
      <c r="HXN37" s="423"/>
      <c r="HXO37" s="426"/>
      <c r="HXP37" s="423"/>
      <c r="HXQ37" s="426"/>
      <c r="HXR37" s="423"/>
      <c r="HXS37" s="426"/>
      <c r="HXT37" s="423"/>
      <c r="HXU37" s="426"/>
      <c r="HXV37" s="423"/>
      <c r="HXW37" s="426"/>
      <c r="HXX37" s="423"/>
      <c r="HXY37" s="426"/>
      <c r="HXZ37" s="423"/>
      <c r="HYA37" s="426"/>
      <c r="HYB37" s="423"/>
      <c r="HYC37" s="426"/>
      <c r="HYD37" s="423"/>
      <c r="HYE37" s="426"/>
      <c r="HYF37" s="423"/>
      <c r="HYG37" s="426"/>
      <c r="HYH37" s="423"/>
      <c r="HYI37" s="426"/>
      <c r="HYJ37" s="423"/>
      <c r="HYK37" s="426"/>
      <c r="HYL37" s="423"/>
      <c r="HYM37" s="426"/>
      <c r="HYN37" s="423"/>
      <c r="HYO37" s="426"/>
      <c r="HYP37" s="423"/>
      <c r="HYQ37" s="426"/>
      <c r="HYR37" s="423"/>
      <c r="HYS37" s="426"/>
      <c r="HYT37" s="423"/>
      <c r="HYU37" s="426"/>
      <c r="HYV37" s="423"/>
      <c r="HYW37" s="426"/>
      <c r="HYX37" s="423"/>
      <c r="HYY37" s="426"/>
      <c r="HYZ37" s="423"/>
      <c r="HZA37" s="426"/>
      <c r="HZB37" s="423"/>
      <c r="HZC37" s="426"/>
      <c r="HZD37" s="423"/>
      <c r="HZE37" s="426"/>
      <c r="HZF37" s="423"/>
      <c r="HZG37" s="426"/>
      <c r="HZH37" s="423"/>
      <c r="HZI37" s="426"/>
      <c r="HZJ37" s="423"/>
      <c r="HZK37" s="426"/>
      <c r="HZL37" s="423"/>
      <c r="HZM37" s="426"/>
      <c r="HZN37" s="423"/>
      <c r="HZO37" s="426"/>
      <c r="HZP37" s="423"/>
      <c r="HZQ37" s="426"/>
      <c r="HZR37" s="423"/>
      <c r="HZS37" s="426"/>
      <c r="HZT37" s="423"/>
      <c r="HZU37" s="426"/>
      <c r="HZV37" s="423"/>
      <c r="HZW37" s="426"/>
      <c r="HZX37" s="423"/>
      <c r="HZY37" s="426"/>
      <c r="HZZ37" s="423"/>
      <c r="IAA37" s="426"/>
      <c r="IAB37" s="423"/>
      <c r="IAC37" s="426"/>
      <c r="IAD37" s="423"/>
      <c r="IAE37" s="426"/>
      <c r="IAF37" s="423"/>
      <c r="IAG37" s="426"/>
      <c r="IAH37" s="423"/>
      <c r="IAI37" s="426"/>
      <c r="IAJ37" s="423"/>
      <c r="IAK37" s="426"/>
      <c r="IAL37" s="423"/>
      <c r="IAM37" s="426"/>
      <c r="IAN37" s="423"/>
      <c r="IAO37" s="426"/>
      <c r="IAP37" s="423"/>
      <c r="IAQ37" s="426"/>
      <c r="IAR37" s="423"/>
      <c r="IAS37" s="426"/>
      <c r="IAT37" s="423"/>
      <c r="IAU37" s="426"/>
      <c r="IAV37" s="423"/>
      <c r="IAW37" s="426"/>
      <c r="IAX37" s="423"/>
      <c r="IAY37" s="426"/>
      <c r="IAZ37" s="423"/>
      <c r="IBA37" s="426"/>
      <c r="IBB37" s="423"/>
      <c r="IBC37" s="426"/>
      <c r="IBD37" s="423"/>
      <c r="IBE37" s="426"/>
      <c r="IBF37" s="423"/>
      <c r="IBG37" s="426"/>
      <c r="IBH37" s="423"/>
      <c r="IBI37" s="426"/>
      <c r="IBJ37" s="423"/>
      <c r="IBK37" s="426"/>
      <c r="IBL37" s="423"/>
      <c r="IBM37" s="426"/>
      <c r="IBN37" s="423"/>
      <c r="IBO37" s="426"/>
      <c r="IBP37" s="423"/>
      <c r="IBQ37" s="426"/>
      <c r="IBR37" s="423"/>
      <c r="IBS37" s="426"/>
      <c r="IBT37" s="423"/>
      <c r="IBU37" s="426"/>
      <c r="IBV37" s="423"/>
      <c r="IBW37" s="426"/>
      <c r="IBX37" s="423"/>
      <c r="IBY37" s="426"/>
      <c r="IBZ37" s="423"/>
      <c r="ICA37" s="426"/>
      <c r="ICB37" s="423"/>
      <c r="ICC37" s="426"/>
      <c r="ICD37" s="423"/>
      <c r="ICE37" s="426"/>
      <c r="ICF37" s="423"/>
      <c r="ICG37" s="426"/>
      <c r="ICH37" s="423"/>
      <c r="ICI37" s="426"/>
      <c r="ICJ37" s="423"/>
      <c r="ICK37" s="426"/>
      <c r="ICL37" s="423"/>
      <c r="ICM37" s="426"/>
      <c r="ICN37" s="423"/>
      <c r="ICO37" s="426"/>
      <c r="ICP37" s="423"/>
      <c r="ICQ37" s="426"/>
      <c r="ICR37" s="423"/>
      <c r="ICS37" s="426"/>
      <c r="ICT37" s="423"/>
      <c r="ICU37" s="426"/>
      <c r="ICV37" s="423"/>
      <c r="ICW37" s="426"/>
      <c r="ICX37" s="423"/>
      <c r="ICY37" s="426"/>
      <c r="ICZ37" s="423"/>
      <c r="IDA37" s="426"/>
      <c r="IDB37" s="423"/>
      <c r="IDC37" s="426"/>
      <c r="IDD37" s="423"/>
      <c r="IDE37" s="426"/>
      <c r="IDF37" s="423"/>
      <c r="IDG37" s="426"/>
      <c r="IDH37" s="423"/>
      <c r="IDI37" s="426"/>
      <c r="IDJ37" s="423"/>
      <c r="IDK37" s="426"/>
      <c r="IDL37" s="423"/>
      <c r="IDM37" s="426"/>
      <c r="IDN37" s="423"/>
      <c r="IDO37" s="426"/>
      <c r="IDP37" s="423"/>
      <c r="IDQ37" s="426"/>
      <c r="IDR37" s="423"/>
      <c r="IDS37" s="426"/>
      <c r="IDT37" s="423"/>
      <c r="IDU37" s="426"/>
      <c r="IDV37" s="423"/>
      <c r="IDW37" s="426"/>
      <c r="IDX37" s="423"/>
      <c r="IDY37" s="426"/>
      <c r="IDZ37" s="423"/>
      <c r="IEA37" s="426"/>
      <c r="IEB37" s="423"/>
      <c r="IEC37" s="426"/>
      <c r="IED37" s="423"/>
      <c r="IEE37" s="426"/>
      <c r="IEF37" s="423"/>
      <c r="IEG37" s="426"/>
      <c r="IEH37" s="423"/>
      <c r="IEI37" s="426"/>
      <c r="IEJ37" s="423"/>
      <c r="IEK37" s="426"/>
      <c r="IEL37" s="423"/>
      <c r="IEM37" s="426"/>
      <c r="IEN37" s="423"/>
      <c r="IEO37" s="426"/>
      <c r="IEP37" s="423"/>
      <c r="IEQ37" s="426"/>
      <c r="IER37" s="423"/>
      <c r="IES37" s="426"/>
      <c r="IET37" s="423"/>
      <c r="IEU37" s="426"/>
      <c r="IEV37" s="423"/>
      <c r="IEW37" s="426"/>
      <c r="IEX37" s="423"/>
      <c r="IEY37" s="426"/>
      <c r="IEZ37" s="423"/>
      <c r="IFA37" s="426"/>
      <c r="IFB37" s="423"/>
      <c r="IFC37" s="426"/>
      <c r="IFD37" s="423"/>
      <c r="IFE37" s="426"/>
      <c r="IFF37" s="423"/>
      <c r="IFG37" s="426"/>
      <c r="IFH37" s="423"/>
      <c r="IFI37" s="426"/>
      <c r="IFJ37" s="423"/>
      <c r="IFK37" s="426"/>
      <c r="IFL37" s="423"/>
      <c r="IFM37" s="426"/>
      <c r="IFN37" s="423"/>
      <c r="IFO37" s="426"/>
      <c r="IFP37" s="423"/>
      <c r="IFQ37" s="426"/>
      <c r="IFR37" s="423"/>
      <c r="IFS37" s="426"/>
      <c r="IFT37" s="423"/>
      <c r="IFU37" s="426"/>
      <c r="IFV37" s="423"/>
      <c r="IFW37" s="426"/>
      <c r="IFX37" s="423"/>
      <c r="IFY37" s="426"/>
      <c r="IFZ37" s="423"/>
      <c r="IGA37" s="426"/>
      <c r="IGB37" s="423"/>
      <c r="IGC37" s="426"/>
      <c r="IGD37" s="423"/>
      <c r="IGE37" s="426"/>
      <c r="IGF37" s="423"/>
      <c r="IGG37" s="426"/>
      <c r="IGH37" s="423"/>
      <c r="IGI37" s="426"/>
      <c r="IGJ37" s="423"/>
      <c r="IGK37" s="426"/>
      <c r="IGL37" s="423"/>
      <c r="IGM37" s="426"/>
      <c r="IGN37" s="423"/>
      <c r="IGO37" s="426"/>
      <c r="IGP37" s="423"/>
      <c r="IGQ37" s="426"/>
      <c r="IGR37" s="423"/>
      <c r="IGS37" s="426"/>
      <c r="IGT37" s="423"/>
      <c r="IGU37" s="426"/>
      <c r="IGV37" s="423"/>
      <c r="IGW37" s="426"/>
      <c r="IGX37" s="423"/>
      <c r="IGY37" s="426"/>
      <c r="IGZ37" s="423"/>
      <c r="IHA37" s="426"/>
      <c r="IHB37" s="423"/>
      <c r="IHC37" s="426"/>
      <c r="IHD37" s="423"/>
      <c r="IHE37" s="426"/>
      <c r="IHF37" s="423"/>
      <c r="IHG37" s="426"/>
      <c r="IHH37" s="423"/>
      <c r="IHI37" s="426"/>
      <c r="IHJ37" s="423"/>
      <c r="IHK37" s="426"/>
      <c r="IHL37" s="423"/>
      <c r="IHM37" s="426"/>
      <c r="IHN37" s="423"/>
      <c r="IHO37" s="426"/>
      <c r="IHP37" s="423"/>
      <c r="IHQ37" s="426"/>
      <c r="IHR37" s="423"/>
      <c r="IHS37" s="426"/>
      <c r="IHT37" s="423"/>
      <c r="IHU37" s="426"/>
      <c r="IHV37" s="423"/>
      <c r="IHW37" s="426"/>
      <c r="IHX37" s="423"/>
      <c r="IHY37" s="426"/>
      <c r="IHZ37" s="423"/>
      <c r="IIA37" s="426"/>
      <c r="IIB37" s="423"/>
      <c r="IIC37" s="426"/>
      <c r="IID37" s="423"/>
      <c r="IIE37" s="426"/>
      <c r="IIF37" s="423"/>
      <c r="IIG37" s="426"/>
      <c r="IIH37" s="423"/>
      <c r="III37" s="426"/>
      <c r="IIJ37" s="423"/>
      <c r="IIK37" s="426"/>
      <c r="IIL37" s="423"/>
      <c r="IIM37" s="426"/>
      <c r="IIN37" s="423"/>
      <c r="IIO37" s="426"/>
      <c r="IIP37" s="423"/>
      <c r="IIQ37" s="426"/>
      <c r="IIR37" s="423"/>
      <c r="IIS37" s="426"/>
      <c r="IIT37" s="423"/>
      <c r="IIU37" s="426"/>
      <c r="IIV37" s="423"/>
      <c r="IIW37" s="426"/>
      <c r="IIX37" s="423"/>
      <c r="IIY37" s="426"/>
      <c r="IIZ37" s="423"/>
      <c r="IJA37" s="426"/>
      <c r="IJB37" s="423"/>
      <c r="IJC37" s="426"/>
      <c r="IJD37" s="423"/>
      <c r="IJE37" s="426"/>
      <c r="IJF37" s="423"/>
      <c r="IJG37" s="426"/>
      <c r="IJH37" s="423"/>
      <c r="IJI37" s="426"/>
      <c r="IJJ37" s="423"/>
      <c r="IJK37" s="426"/>
      <c r="IJL37" s="423"/>
      <c r="IJM37" s="426"/>
      <c r="IJN37" s="423"/>
      <c r="IJO37" s="426"/>
      <c r="IJP37" s="423"/>
      <c r="IJQ37" s="426"/>
      <c r="IJR37" s="423"/>
      <c r="IJS37" s="426"/>
      <c r="IJT37" s="423"/>
      <c r="IJU37" s="426"/>
      <c r="IJV37" s="423"/>
      <c r="IJW37" s="426"/>
      <c r="IJX37" s="423"/>
      <c r="IJY37" s="426"/>
      <c r="IJZ37" s="423"/>
      <c r="IKA37" s="426"/>
      <c r="IKB37" s="423"/>
      <c r="IKC37" s="426"/>
      <c r="IKD37" s="423"/>
      <c r="IKE37" s="426"/>
      <c r="IKF37" s="423"/>
      <c r="IKG37" s="426"/>
      <c r="IKH37" s="423"/>
      <c r="IKI37" s="426"/>
      <c r="IKJ37" s="423"/>
      <c r="IKK37" s="426"/>
      <c r="IKL37" s="423"/>
      <c r="IKM37" s="426"/>
      <c r="IKN37" s="423"/>
      <c r="IKO37" s="426"/>
      <c r="IKP37" s="423"/>
      <c r="IKQ37" s="426"/>
      <c r="IKR37" s="423"/>
      <c r="IKS37" s="426"/>
      <c r="IKT37" s="423"/>
      <c r="IKU37" s="426"/>
      <c r="IKV37" s="423"/>
      <c r="IKW37" s="426"/>
      <c r="IKX37" s="423"/>
      <c r="IKY37" s="426"/>
      <c r="IKZ37" s="423"/>
      <c r="ILA37" s="426"/>
      <c r="ILB37" s="423"/>
      <c r="ILC37" s="426"/>
      <c r="ILD37" s="423"/>
      <c r="ILE37" s="426"/>
      <c r="ILF37" s="423"/>
      <c r="ILG37" s="426"/>
      <c r="ILH37" s="423"/>
      <c r="ILI37" s="426"/>
      <c r="ILJ37" s="423"/>
      <c r="ILK37" s="426"/>
      <c r="ILL37" s="423"/>
      <c r="ILM37" s="426"/>
      <c r="ILN37" s="423"/>
      <c r="ILO37" s="426"/>
      <c r="ILP37" s="423"/>
      <c r="ILQ37" s="426"/>
      <c r="ILR37" s="423"/>
      <c r="ILS37" s="426"/>
      <c r="ILT37" s="423"/>
      <c r="ILU37" s="426"/>
      <c r="ILV37" s="423"/>
      <c r="ILW37" s="426"/>
      <c r="ILX37" s="423"/>
      <c r="ILY37" s="426"/>
      <c r="ILZ37" s="423"/>
      <c r="IMA37" s="426"/>
      <c r="IMB37" s="423"/>
      <c r="IMC37" s="426"/>
      <c r="IMD37" s="423"/>
      <c r="IME37" s="426"/>
      <c r="IMF37" s="423"/>
      <c r="IMG37" s="426"/>
      <c r="IMH37" s="423"/>
      <c r="IMI37" s="426"/>
      <c r="IMJ37" s="423"/>
      <c r="IMK37" s="426"/>
      <c r="IML37" s="423"/>
      <c r="IMM37" s="426"/>
      <c r="IMN37" s="423"/>
      <c r="IMO37" s="426"/>
      <c r="IMP37" s="423"/>
      <c r="IMQ37" s="426"/>
      <c r="IMR37" s="423"/>
      <c r="IMS37" s="426"/>
      <c r="IMT37" s="423"/>
      <c r="IMU37" s="426"/>
      <c r="IMV37" s="423"/>
      <c r="IMW37" s="426"/>
      <c r="IMX37" s="423"/>
      <c r="IMY37" s="426"/>
      <c r="IMZ37" s="423"/>
      <c r="INA37" s="426"/>
      <c r="INB37" s="423"/>
      <c r="INC37" s="426"/>
      <c r="IND37" s="423"/>
      <c r="INE37" s="426"/>
      <c r="INF37" s="423"/>
      <c r="ING37" s="426"/>
      <c r="INH37" s="423"/>
      <c r="INI37" s="426"/>
      <c r="INJ37" s="423"/>
      <c r="INK37" s="426"/>
      <c r="INL37" s="423"/>
      <c r="INM37" s="426"/>
      <c r="INN37" s="423"/>
      <c r="INO37" s="426"/>
      <c r="INP37" s="423"/>
      <c r="INQ37" s="426"/>
      <c r="INR37" s="423"/>
      <c r="INS37" s="426"/>
      <c r="INT37" s="423"/>
      <c r="INU37" s="426"/>
      <c r="INV37" s="423"/>
      <c r="INW37" s="426"/>
      <c r="INX37" s="423"/>
      <c r="INY37" s="426"/>
      <c r="INZ37" s="423"/>
      <c r="IOA37" s="426"/>
      <c r="IOB37" s="423"/>
      <c r="IOC37" s="426"/>
      <c r="IOD37" s="423"/>
      <c r="IOE37" s="426"/>
      <c r="IOF37" s="423"/>
      <c r="IOG37" s="426"/>
      <c r="IOH37" s="423"/>
      <c r="IOI37" s="426"/>
      <c r="IOJ37" s="423"/>
      <c r="IOK37" s="426"/>
      <c r="IOL37" s="423"/>
      <c r="IOM37" s="426"/>
      <c r="ION37" s="423"/>
      <c r="IOO37" s="426"/>
      <c r="IOP37" s="423"/>
      <c r="IOQ37" s="426"/>
      <c r="IOR37" s="423"/>
      <c r="IOS37" s="426"/>
      <c r="IOT37" s="423"/>
      <c r="IOU37" s="426"/>
      <c r="IOV37" s="423"/>
      <c r="IOW37" s="426"/>
      <c r="IOX37" s="423"/>
      <c r="IOY37" s="426"/>
      <c r="IOZ37" s="423"/>
      <c r="IPA37" s="426"/>
      <c r="IPB37" s="423"/>
      <c r="IPC37" s="426"/>
      <c r="IPD37" s="423"/>
      <c r="IPE37" s="426"/>
      <c r="IPF37" s="423"/>
      <c r="IPG37" s="426"/>
      <c r="IPH37" s="423"/>
      <c r="IPI37" s="426"/>
      <c r="IPJ37" s="423"/>
      <c r="IPK37" s="426"/>
      <c r="IPL37" s="423"/>
      <c r="IPM37" s="426"/>
      <c r="IPN37" s="423"/>
      <c r="IPO37" s="426"/>
      <c r="IPP37" s="423"/>
      <c r="IPQ37" s="426"/>
      <c r="IPR37" s="423"/>
      <c r="IPS37" s="426"/>
      <c r="IPT37" s="423"/>
      <c r="IPU37" s="426"/>
      <c r="IPV37" s="423"/>
      <c r="IPW37" s="426"/>
      <c r="IPX37" s="423"/>
      <c r="IPY37" s="426"/>
      <c r="IPZ37" s="423"/>
      <c r="IQA37" s="426"/>
      <c r="IQB37" s="423"/>
      <c r="IQC37" s="426"/>
      <c r="IQD37" s="423"/>
      <c r="IQE37" s="426"/>
      <c r="IQF37" s="423"/>
      <c r="IQG37" s="426"/>
      <c r="IQH37" s="423"/>
      <c r="IQI37" s="426"/>
      <c r="IQJ37" s="423"/>
      <c r="IQK37" s="426"/>
      <c r="IQL37" s="423"/>
      <c r="IQM37" s="426"/>
      <c r="IQN37" s="423"/>
      <c r="IQO37" s="426"/>
      <c r="IQP37" s="423"/>
      <c r="IQQ37" s="426"/>
      <c r="IQR37" s="423"/>
      <c r="IQS37" s="426"/>
      <c r="IQT37" s="423"/>
      <c r="IQU37" s="426"/>
      <c r="IQV37" s="423"/>
      <c r="IQW37" s="426"/>
      <c r="IQX37" s="423"/>
      <c r="IQY37" s="426"/>
      <c r="IQZ37" s="423"/>
      <c r="IRA37" s="426"/>
      <c r="IRB37" s="423"/>
      <c r="IRC37" s="426"/>
      <c r="IRD37" s="423"/>
      <c r="IRE37" s="426"/>
      <c r="IRF37" s="423"/>
      <c r="IRG37" s="426"/>
      <c r="IRH37" s="423"/>
      <c r="IRI37" s="426"/>
      <c r="IRJ37" s="423"/>
      <c r="IRK37" s="426"/>
      <c r="IRL37" s="423"/>
      <c r="IRM37" s="426"/>
      <c r="IRN37" s="423"/>
      <c r="IRO37" s="426"/>
      <c r="IRP37" s="423"/>
      <c r="IRQ37" s="426"/>
      <c r="IRR37" s="423"/>
      <c r="IRS37" s="426"/>
      <c r="IRT37" s="423"/>
      <c r="IRU37" s="426"/>
      <c r="IRV37" s="423"/>
      <c r="IRW37" s="426"/>
      <c r="IRX37" s="423"/>
      <c r="IRY37" s="426"/>
      <c r="IRZ37" s="423"/>
      <c r="ISA37" s="426"/>
      <c r="ISB37" s="423"/>
      <c r="ISC37" s="426"/>
      <c r="ISD37" s="423"/>
      <c r="ISE37" s="426"/>
      <c r="ISF37" s="423"/>
      <c r="ISG37" s="426"/>
      <c r="ISH37" s="423"/>
      <c r="ISI37" s="426"/>
      <c r="ISJ37" s="423"/>
      <c r="ISK37" s="426"/>
      <c r="ISL37" s="423"/>
      <c r="ISM37" s="426"/>
      <c r="ISN37" s="423"/>
      <c r="ISO37" s="426"/>
      <c r="ISP37" s="423"/>
      <c r="ISQ37" s="426"/>
      <c r="ISR37" s="423"/>
      <c r="ISS37" s="426"/>
      <c r="IST37" s="423"/>
      <c r="ISU37" s="426"/>
      <c r="ISV37" s="423"/>
      <c r="ISW37" s="426"/>
      <c r="ISX37" s="423"/>
      <c r="ISY37" s="426"/>
      <c r="ISZ37" s="423"/>
      <c r="ITA37" s="426"/>
      <c r="ITB37" s="423"/>
      <c r="ITC37" s="426"/>
      <c r="ITD37" s="423"/>
      <c r="ITE37" s="426"/>
      <c r="ITF37" s="423"/>
      <c r="ITG37" s="426"/>
      <c r="ITH37" s="423"/>
      <c r="ITI37" s="426"/>
      <c r="ITJ37" s="423"/>
      <c r="ITK37" s="426"/>
      <c r="ITL37" s="423"/>
      <c r="ITM37" s="426"/>
      <c r="ITN37" s="423"/>
      <c r="ITO37" s="426"/>
      <c r="ITP37" s="423"/>
      <c r="ITQ37" s="426"/>
      <c r="ITR37" s="423"/>
      <c r="ITS37" s="426"/>
      <c r="ITT37" s="423"/>
      <c r="ITU37" s="426"/>
      <c r="ITV37" s="423"/>
      <c r="ITW37" s="426"/>
      <c r="ITX37" s="423"/>
      <c r="ITY37" s="426"/>
      <c r="ITZ37" s="423"/>
      <c r="IUA37" s="426"/>
      <c r="IUB37" s="423"/>
      <c r="IUC37" s="426"/>
      <c r="IUD37" s="423"/>
      <c r="IUE37" s="426"/>
      <c r="IUF37" s="423"/>
      <c r="IUG37" s="426"/>
      <c r="IUH37" s="423"/>
      <c r="IUI37" s="426"/>
      <c r="IUJ37" s="423"/>
      <c r="IUK37" s="426"/>
      <c r="IUL37" s="423"/>
      <c r="IUM37" s="426"/>
      <c r="IUN37" s="423"/>
      <c r="IUO37" s="426"/>
      <c r="IUP37" s="423"/>
      <c r="IUQ37" s="426"/>
      <c r="IUR37" s="423"/>
      <c r="IUS37" s="426"/>
      <c r="IUT37" s="423"/>
      <c r="IUU37" s="426"/>
      <c r="IUV37" s="423"/>
      <c r="IUW37" s="426"/>
      <c r="IUX37" s="423"/>
      <c r="IUY37" s="426"/>
      <c r="IUZ37" s="423"/>
      <c r="IVA37" s="426"/>
      <c r="IVB37" s="423"/>
      <c r="IVC37" s="426"/>
      <c r="IVD37" s="423"/>
      <c r="IVE37" s="426"/>
      <c r="IVF37" s="423"/>
      <c r="IVG37" s="426"/>
      <c r="IVH37" s="423"/>
      <c r="IVI37" s="426"/>
      <c r="IVJ37" s="423"/>
      <c r="IVK37" s="426"/>
      <c r="IVL37" s="423"/>
      <c r="IVM37" s="426"/>
      <c r="IVN37" s="423"/>
      <c r="IVO37" s="426"/>
      <c r="IVP37" s="423"/>
      <c r="IVQ37" s="426"/>
      <c r="IVR37" s="423"/>
      <c r="IVS37" s="426"/>
      <c r="IVT37" s="423"/>
      <c r="IVU37" s="426"/>
      <c r="IVV37" s="423"/>
      <c r="IVW37" s="426"/>
      <c r="IVX37" s="423"/>
      <c r="IVY37" s="426"/>
      <c r="IVZ37" s="423"/>
      <c r="IWA37" s="426"/>
      <c r="IWB37" s="423"/>
      <c r="IWC37" s="426"/>
      <c r="IWD37" s="423"/>
      <c r="IWE37" s="426"/>
      <c r="IWF37" s="423"/>
      <c r="IWG37" s="426"/>
      <c r="IWH37" s="423"/>
      <c r="IWI37" s="426"/>
      <c r="IWJ37" s="423"/>
      <c r="IWK37" s="426"/>
      <c r="IWL37" s="423"/>
      <c r="IWM37" s="426"/>
      <c r="IWN37" s="423"/>
      <c r="IWO37" s="426"/>
      <c r="IWP37" s="423"/>
      <c r="IWQ37" s="426"/>
      <c r="IWR37" s="423"/>
      <c r="IWS37" s="426"/>
      <c r="IWT37" s="423"/>
      <c r="IWU37" s="426"/>
      <c r="IWV37" s="423"/>
      <c r="IWW37" s="426"/>
      <c r="IWX37" s="423"/>
      <c r="IWY37" s="426"/>
      <c r="IWZ37" s="423"/>
      <c r="IXA37" s="426"/>
      <c r="IXB37" s="423"/>
      <c r="IXC37" s="426"/>
      <c r="IXD37" s="423"/>
      <c r="IXE37" s="426"/>
      <c r="IXF37" s="423"/>
      <c r="IXG37" s="426"/>
      <c r="IXH37" s="423"/>
      <c r="IXI37" s="426"/>
      <c r="IXJ37" s="423"/>
      <c r="IXK37" s="426"/>
      <c r="IXL37" s="423"/>
      <c r="IXM37" s="426"/>
      <c r="IXN37" s="423"/>
      <c r="IXO37" s="426"/>
      <c r="IXP37" s="423"/>
      <c r="IXQ37" s="426"/>
      <c r="IXR37" s="423"/>
      <c r="IXS37" s="426"/>
      <c r="IXT37" s="423"/>
      <c r="IXU37" s="426"/>
      <c r="IXV37" s="423"/>
      <c r="IXW37" s="426"/>
      <c r="IXX37" s="423"/>
      <c r="IXY37" s="426"/>
      <c r="IXZ37" s="423"/>
      <c r="IYA37" s="426"/>
      <c r="IYB37" s="423"/>
      <c r="IYC37" s="426"/>
      <c r="IYD37" s="423"/>
      <c r="IYE37" s="426"/>
      <c r="IYF37" s="423"/>
      <c r="IYG37" s="426"/>
      <c r="IYH37" s="423"/>
      <c r="IYI37" s="426"/>
      <c r="IYJ37" s="423"/>
      <c r="IYK37" s="426"/>
      <c r="IYL37" s="423"/>
      <c r="IYM37" s="426"/>
      <c r="IYN37" s="423"/>
      <c r="IYO37" s="426"/>
      <c r="IYP37" s="423"/>
      <c r="IYQ37" s="426"/>
      <c r="IYR37" s="423"/>
      <c r="IYS37" s="426"/>
      <c r="IYT37" s="423"/>
      <c r="IYU37" s="426"/>
      <c r="IYV37" s="423"/>
      <c r="IYW37" s="426"/>
      <c r="IYX37" s="423"/>
      <c r="IYY37" s="426"/>
      <c r="IYZ37" s="423"/>
      <c r="IZA37" s="426"/>
      <c r="IZB37" s="423"/>
      <c r="IZC37" s="426"/>
      <c r="IZD37" s="423"/>
      <c r="IZE37" s="426"/>
      <c r="IZF37" s="423"/>
      <c r="IZG37" s="426"/>
      <c r="IZH37" s="423"/>
      <c r="IZI37" s="426"/>
      <c r="IZJ37" s="423"/>
      <c r="IZK37" s="426"/>
      <c r="IZL37" s="423"/>
      <c r="IZM37" s="426"/>
      <c r="IZN37" s="423"/>
      <c r="IZO37" s="426"/>
      <c r="IZP37" s="423"/>
      <c r="IZQ37" s="426"/>
      <c r="IZR37" s="423"/>
      <c r="IZS37" s="426"/>
      <c r="IZT37" s="423"/>
      <c r="IZU37" s="426"/>
      <c r="IZV37" s="423"/>
      <c r="IZW37" s="426"/>
      <c r="IZX37" s="423"/>
      <c r="IZY37" s="426"/>
      <c r="IZZ37" s="423"/>
      <c r="JAA37" s="426"/>
      <c r="JAB37" s="423"/>
      <c r="JAC37" s="426"/>
      <c r="JAD37" s="423"/>
      <c r="JAE37" s="426"/>
      <c r="JAF37" s="423"/>
      <c r="JAG37" s="426"/>
      <c r="JAH37" s="423"/>
      <c r="JAI37" s="426"/>
      <c r="JAJ37" s="423"/>
      <c r="JAK37" s="426"/>
      <c r="JAL37" s="423"/>
      <c r="JAM37" s="426"/>
      <c r="JAN37" s="423"/>
      <c r="JAO37" s="426"/>
      <c r="JAP37" s="423"/>
      <c r="JAQ37" s="426"/>
      <c r="JAR37" s="423"/>
      <c r="JAS37" s="426"/>
      <c r="JAT37" s="423"/>
      <c r="JAU37" s="426"/>
      <c r="JAV37" s="423"/>
      <c r="JAW37" s="426"/>
      <c r="JAX37" s="423"/>
      <c r="JAY37" s="426"/>
      <c r="JAZ37" s="423"/>
      <c r="JBA37" s="426"/>
      <c r="JBB37" s="423"/>
      <c r="JBC37" s="426"/>
      <c r="JBD37" s="423"/>
      <c r="JBE37" s="426"/>
      <c r="JBF37" s="423"/>
      <c r="JBG37" s="426"/>
      <c r="JBH37" s="423"/>
      <c r="JBI37" s="426"/>
      <c r="JBJ37" s="423"/>
      <c r="JBK37" s="426"/>
      <c r="JBL37" s="423"/>
      <c r="JBM37" s="426"/>
      <c r="JBN37" s="423"/>
      <c r="JBO37" s="426"/>
      <c r="JBP37" s="423"/>
      <c r="JBQ37" s="426"/>
      <c r="JBR37" s="423"/>
      <c r="JBS37" s="426"/>
      <c r="JBT37" s="423"/>
      <c r="JBU37" s="426"/>
      <c r="JBV37" s="423"/>
      <c r="JBW37" s="426"/>
      <c r="JBX37" s="423"/>
      <c r="JBY37" s="426"/>
      <c r="JBZ37" s="423"/>
      <c r="JCA37" s="426"/>
      <c r="JCB37" s="423"/>
      <c r="JCC37" s="426"/>
      <c r="JCD37" s="423"/>
      <c r="JCE37" s="426"/>
      <c r="JCF37" s="423"/>
      <c r="JCG37" s="426"/>
      <c r="JCH37" s="423"/>
      <c r="JCI37" s="426"/>
      <c r="JCJ37" s="423"/>
      <c r="JCK37" s="426"/>
      <c r="JCL37" s="423"/>
      <c r="JCM37" s="426"/>
      <c r="JCN37" s="423"/>
      <c r="JCO37" s="426"/>
      <c r="JCP37" s="423"/>
      <c r="JCQ37" s="426"/>
      <c r="JCR37" s="423"/>
      <c r="JCS37" s="426"/>
      <c r="JCT37" s="423"/>
      <c r="JCU37" s="426"/>
      <c r="JCV37" s="423"/>
      <c r="JCW37" s="426"/>
      <c r="JCX37" s="423"/>
      <c r="JCY37" s="426"/>
      <c r="JCZ37" s="423"/>
      <c r="JDA37" s="426"/>
      <c r="JDB37" s="423"/>
      <c r="JDC37" s="426"/>
      <c r="JDD37" s="423"/>
      <c r="JDE37" s="426"/>
      <c r="JDF37" s="423"/>
      <c r="JDG37" s="426"/>
      <c r="JDH37" s="423"/>
      <c r="JDI37" s="426"/>
      <c r="JDJ37" s="423"/>
      <c r="JDK37" s="426"/>
      <c r="JDL37" s="423"/>
      <c r="JDM37" s="426"/>
      <c r="JDN37" s="423"/>
      <c r="JDO37" s="426"/>
      <c r="JDP37" s="423"/>
      <c r="JDQ37" s="426"/>
      <c r="JDR37" s="423"/>
      <c r="JDS37" s="426"/>
      <c r="JDT37" s="423"/>
      <c r="JDU37" s="426"/>
      <c r="JDV37" s="423"/>
      <c r="JDW37" s="426"/>
      <c r="JDX37" s="423"/>
      <c r="JDY37" s="426"/>
      <c r="JDZ37" s="423"/>
      <c r="JEA37" s="426"/>
      <c r="JEB37" s="423"/>
      <c r="JEC37" s="426"/>
      <c r="JED37" s="423"/>
      <c r="JEE37" s="426"/>
      <c r="JEF37" s="423"/>
      <c r="JEG37" s="426"/>
      <c r="JEH37" s="423"/>
      <c r="JEI37" s="426"/>
      <c r="JEJ37" s="423"/>
      <c r="JEK37" s="426"/>
      <c r="JEL37" s="423"/>
      <c r="JEM37" s="426"/>
      <c r="JEN37" s="423"/>
      <c r="JEO37" s="426"/>
      <c r="JEP37" s="423"/>
      <c r="JEQ37" s="426"/>
      <c r="JER37" s="423"/>
      <c r="JES37" s="426"/>
      <c r="JET37" s="423"/>
      <c r="JEU37" s="426"/>
      <c r="JEV37" s="423"/>
      <c r="JEW37" s="426"/>
      <c r="JEX37" s="423"/>
      <c r="JEY37" s="426"/>
      <c r="JEZ37" s="423"/>
      <c r="JFA37" s="426"/>
      <c r="JFB37" s="423"/>
      <c r="JFC37" s="426"/>
      <c r="JFD37" s="423"/>
      <c r="JFE37" s="426"/>
      <c r="JFF37" s="423"/>
      <c r="JFG37" s="426"/>
      <c r="JFH37" s="423"/>
      <c r="JFI37" s="426"/>
      <c r="JFJ37" s="423"/>
      <c r="JFK37" s="426"/>
      <c r="JFL37" s="423"/>
      <c r="JFM37" s="426"/>
      <c r="JFN37" s="423"/>
      <c r="JFO37" s="426"/>
      <c r="JFP37" s="423"/>
      <c r="JFQ37" s="426"/>
      <c r="JFR37" s="423"/>
      <c r="JFS37" s="426"/>
      <c r="JFT37" s="423"/>
      <c r="JFU37" s="426"/>
      <c r="JFV37" s="423"/>
      <c r="JFW37" s="426"/>
      <c r="JFX37" s="423"/>
      <c r="JFY37" s="426"/>
      <c r="JFZ37" s="423"/>
      <c r="JGA37" s="426"/>
      <c r="JGB37" s="423"/>
      <c r="JGC37" s="426"/>
      <c r="JGD37" s="423"/>
      <c r="JGE37" s="426"/>
      <c r="JGF37" s="423"/>
      <c r="JGG37" s="426"/>
      <c r="JGH37" s="423"/>
      <c r="JGI37" s="426"/>
      <c r="JGJ37" s="423"/>
      <c r="JGK37" s="426"/>
      <c r="JGL37" s="423"/>
      <c r="JGM37" s="426"/>
      <c r="JGN37" s="423"/>
      <c r="JGO37" s="426"/>
      <c r="JGP37" s="423"/>
      <c r="JGQ37" s="426"/>
      <c r="JGR37" s="423"/>
      <c r="JGS37" s="426"/>
      <c r="JGT37" s="423"/>
      <c r="JGU37" s="426"/>
      <c r="JGV37" s="423"/>
      <c r="JGW37" s="426"/>
      <c r="JGX37" s="423"/>
      <c r="JGY37" s="426"/>
      <c r="JGZ37" s="423"/>
      <c r="JHA37" s="426"/>
      <c r="JHB37" s="423"/>
      <c r="JHC37" s="426"/>
      <c r="JHD37" s="423"/>
      <c r="JHE37" s="426"/>
      <c r="JHF37" s="423"/>
      <c r="JHG37" s="426"/>
      <c r="JHH37" s="423"/>
      <c r="JHI37" s="426"/>
      <c r="JHJ37" s="423"/>
      <c r="JHK37" s="426"/>
      <c r="JHL37" s="423"/>
      <c r="JHM37" s="426"/>
      <c r="JHN37" s="423"/>
      <c r="JHO37" s="426"/>
      <c r="JHP37" s="423"/>
      <c r="JHQ37" s="426"/>
      <c r="JHR37" s="423"/>
      <c r="JHS37" s="426"/>
      <c r="JHT37" s="423"/>
      <c r="JHU37" s="426"/>
      <c r="JHV37" s="423"/>
      <c r="JHW37" s="426"/>
      <c r="JHX37" s="423"/>
      <c r="JHY37" s="426"/>
      <c r="JHZ37" s="423"/>
      <c r="JIA37" s="426"/>
      <c r="JIB37" s="423"/>
      <c r="JIC37" s="426"/>
      <c r="JID37" s="423"/>
      <c r="JIE37" s="426"/>
      <c r="JIF37" s="423"/>
      <c r="JIG37" s="426"/>
      <c r="JIH37" s="423"/>
      <c r="JII37" s="426"/>
      <c r="JIJ37" s="423"/>
      <c r="JIK37" s="426"/>
      <c r="JIL37" s="423"/>
      <c r="JIM37" s="426"/>
      <c r="JIN37" s="423"/>
      <c r="JIO37" s="426"/>
      <c r="JIP37" s="423"/>
      <c r="JIQ37" s="426"/>
      <c r="JIR37" s="423"/>
      <c r="JIS37" s="426"/>
      <c r="JIT37" s="423"/>
      <c r="JIU37" s="426"/>
      <c r="JIV37" s="423"/>
      <c r="JIW37" s="426"/>
      <c r="JIX37" s="423"/>
      <c r="JIY37" s="426"/>
      <c r="JIZ37" s="423"/>
      <c r="JJA37" s="426"/>
      <c r="JJB37" s="423"/>
      <c r="JJC37" s="426"/>
      <c r="JJD37" s="423"/>
      <c r="JJE37" s="426"/>
      <c r="JJF37" s="423"/>
      <c r="JJG37" s="426"/>
      <c r="JJH37" s="423"/>
      <c r="JJI37" s="426"/>
      <c r="JJJ37" s="423"/>
      <c r="JJK37" s="426"/>
      <c r="JJL37" s="423"/>
      <c r="JJM37" s="426"/>
      <c r="JJN37" s="423"/>
      <c r="JJO37" s="426"/>
      <c r="JJP37" s="423"/>
      <c r="JJQ37" s="426"/>
      <c r="JJR37" s="423"/>
      <c r="JJS37" s="426"/>
      <c r="JJT37" s="423"/>
      <c r="JJU37" s="426"/>
      <c r="JJV37" s="423"/>
      <c r="JJW37" s="426"/>
      <c r="JJX37" s="423"/>
      <c r="JJY37" s="426"/>
      <c r="JJZ37" s="423"/>
      <c r="JKA37" s="426"/>
      <c r="JKB37" s="423"/>
      <c r="JKC37" s="426"/>
      <c r="JKD37" s="423"/>
      <c r="JKE37" s="426"/>
      <c r="JKF37" s="423"/>
      <c r="JKG37" s="426"/>
      <c r="JKH37" s="423"/>
      <c r="JKI37" s="426"/>
      <c r="JKJ37" s="423"/>
      <c r="JKK37" s="426"/>
      <c r="JKL37" s="423"/>
      <c r="JKM37" s="426"/>
      <c r="JKN37" s="423"/>
      <c r="JKO37" s="426"/>
      <c r="JKP37" s="423"/>
      <c r="JKQ37" s="426"/>
      <c r="JKR37" s="423"/>
      <c r="JKS37" s="426"/>
      <c r="JKT37" s="423"/>
      <c r="JKU37" s="426"/>
      <c r="JKV37" s="423"/>
      <c r="JKW37" s="426"/>
      <c r="JKX37" s="423"/>
      <c r="JKY37" s="426"/>
      <c r="JKZ37" s="423"/>
      <c r="JLA37" s="426"/>
      <c r="JLB37" s="423"/>
      <c r="JLC37" s="426"/>
      <c r="JLD37" s="423"/>
      <c r="JLE37" s="426"/>
      <c r="JLF37" s="423"/>
      <c r="JLG37" s="426"/>
      <c r="JLH37" s="423"/>
      <c r="JLI37" s="426"/>
      <c r="JLJ37" s="423"/>
      <c r="JLK37" s="426"/>
      <c r="JLL37" s="423"/>
      <c r="JLM37" s="426"/>
      <c r="JLN37" s="423"/>
      <c r="JLO37" s="426"/>
      <c r="JLP37" s="423"/>
      <c r="JLQ37" s="426"/>
      <c r="JLR37" s="423"/>
      <c r="JLS37" s="426"/>
      <c r="JLT37" s="423"/>
      <c r="JLU37" s="426"/>
      <c r="JLV37" s="423"/>
      <c r="JLW37" s="426"/>
      <c r="JLX37" s="423"/>
      <c r="JLY37" s="426"/>
      <c r="JLZ37" s="423"/>
      <c r="JMA37" s="426"/>
      <c r="JMB37" s="423"/>
      <c r="JMC37" s="426"/>
      <c r="JMD37" s="423"/>
      <c r="JME37" s="426"/>
      <c r="JMF37" s="423"/>
      <c r="JMG37" s="426"/>
      <c r="JMH37" s="423"/>
      <c r="JMI37" s="426"/>
      <c r="JMJ37" s="423"/>
      <c r="JMK37" s="426"/>
      <c r="JML37" s="423"/>
      <c r="JMM37" s="426"/>
      <c r="JMN37" s="423"/>
      <c r="JMO37" s="426"/>
      <c r="JMP37" s="423"/>
      <c r="JMQ37" s="426"/>
      <c r="JMR37" s="423"/>
      <c r="JMS37" s="426"/>
      <c r="JMT37" s="423"/>
      <c r="JMU37" s="426"/>
      <c r="JMV37" s="423"/>
      <c r="JMW37" s="426"/>
      <c r="JMX37" s="423"/>
      <c r="JMY37" s="426"/>
      <c r="JMZ37" s="423"/>
      <c r="JNA37" s="426"/>
      <c r="JNB37" s="423"/>
      <c r="JNC37" s="426"/>
      <c r="JND37" s="423"/>
      <c r="JNE37" s="426"/>
      <c r="JNF37" s="423"/>
      <c r="JNG37" s="426"/>
      <c r="JNH37" s="423"/>
      <c r="JNI37" s="426"/>
      <c r="JNJ37" s="423"/>
      <c r="JNK37" s="426"/>
      <c r="JNL37" s="423"/>
      <c r="JNM37" s="426"/>
      <c r="JNN37" s="423"/>
      <c r="JNO37" s="426"/>
      <c r="JNP37" s="423"/>
      <c r="JNQ37" s="426"/>
      <c r="JNR37" s="423"/>
      <c r="JNS37" s="426"/>
      <c r="JNT37" s="423"/>
      <c r="JNU37" s="426"/>
      <c r="JNV37" s="423"/>
      <c r="JNW37" s="426"/>
      <c r="JNX37" s="423"/>
      <c r="JNY37" s="426"/>
      <c r="JNZ37" s="423"/>
      <c r="JOA37" s="426"/>
      <c r="JOB37" s="423"/>
      <c r="JOC37" s="426"/>
      <c r="JOD37" s="423"/>
      <c r="JOE37" s="426"/>
      <c r="JOF37" s="423"/>
      <c r="JOG37" s="426"/>
      <c r="JOH37" s="423"/>
      <c r="JOI37" s="426"/>
      <c r="JOJ37" s="423"/>
      <c r="JOK37" s="426"/>
      <c r="JOL37" s="423"/>
      <c r="JOM37" s="426"/>
      <c r="JON37" s="423"/>
      <c r="JOO37" s="426"/>
      <c r="JOP37" s="423"/>
      <c r="JOQ37" s="426"/>
      <c r="JOR37" s="423"/>
      <c r="JOS37" s="426"/>
      <c r="JOT37" s="423"/>
      <c r="JOU37" s="426"/>
      <c r="JOV37" s="423"/>
      <c r="JOW37" s="426"/>
      <c r="JOX37" s="423"/>
      <c r="JOY37" s="426"/>
      <c r="JOZ37" s="423"/>
      <c r="JPA37" s="426"/>
      <c r="JPB37" s="423"/>
      <c r="JPC37" s="426"/>
      <c r="JPD37" s="423"/>
      <c r="JPE37" s="426"/>
      <c r="JPF37" s="423"/>
      <c r="JPG37" s="426"/>
      <c r="JPH37" s="423"/>
      <c r="JPI37" s="426"/>
      <c r="JPJ37" s="423"/>
      <c r="JPK37" s="426"/>
      <c r="JPL37" s="423"/>
      <c r="JPM37" s="426"/>
      <c r="JPN37" s="423"/>
      <c r="JPO37" s="426"/>
      <c r="JPP37" s="423"/>
      <c r="JPQ37" s="426"/>
      <c r="JPR37" s="423"/>
      <c r="JPS37" s="426"/>
      <c r="JPT37" s="423"/>
      <c r="JPU37" s="426"/>
      <c r="JPV37" s="423"/>
      <c r="JPW37" s="426"/>
      <c r="JPX37" s="423"/>
      <c r="JPY37" s="426"/>
      <c r="JPZ37" s="423"/>
      <c r="JQA37" s="426"/>
      <c r="JQB37" s="423"/>
      <c r="JQC37" s="426"/>
      <c r="JQD37" s="423"/>
      <c r="JQE37" s="426"/>
      <c r="JQF37" s="423"/>
      <c r="JQG37" s="426"/>
      <c r="JQH37" s="423"/>
      <c r="JQI37" s="426"/>
      <c r="JQJ37" s="423"/>
      <c r="JQK37" s="426"/>
      <c r="JQL37" s="423"/>
      <c r="JQM37" s="426"/>
      <c r="JQN37" s="423"/>
      <c r="JQO37" s="426"/>
      <c r="JQP37" s="423"/>
      <c r="JQQ37" s="426"/>
      <c r="JQR37" s="423"/>
      <c r="JQS37" s="426"/>
      <c r="JQT37" s="423"/>
      <c r="JQU37" s="426"/>
      <c r="JQV37" s="423"/>
      <c r="JQW37" s="426"/>
      <c r="JQX37" s="423"/>
      <c r="JQY37" s="426"/>
      <c r="JQZ37" s="423"/>
      <c r="JRA37" s="426"/>
      <c r="JRB37" s="423"/>
      <c r="JRC37" s="426"/>
      <c r="JRD37" s="423"/>
      <c r="JRE37" s="426"/>
      <c r="JRF37" s="423"/>
      <c r="JRG37" s="426"/>
      <c r="JRH37" s="423"/>
      <c r="JRI37" s="426"/>
      <c r="JRJ37" s="423"/>
      <c r="JRK37" s="426"/>
      <c r="JRL37" s="423"/>
      <c r="JRM37" s="426"/>
      <c r="JRN37" s="423"/>
      <c r="JRO37" s="426"/>
      <c r="JRP37" s="423"/>
      <c r="JRQ37" s="426"/>
      <c r="JRR37" s="423"/>
      <c r="JRS37" s="426"/>
      <c r="JRT37" s="423"/>
      <c r="JRU37" s="426"/>
      <c r="JRV37" s="423"/>
      <c r="JRW37" s="426"/>
      <c r="JRX37" s="423"/>
      <c r="JRY37" s="426"/>
      <c r="JRZ37" s="423"/>
      <c r="JSA37" s="426"/>
      <c r="JSB37" s="423"/>
      <c r="JSC37" s="426"/>
      <c r="JSD37" s="423"/>
      <c r="JSE37" s="426"/>
      <c r="JSF37" s="423"/>
      <c r="JSG37" s="426"/>
      <c r="JSH37" s="423"/>
      <c r="JSI37" s="426"/>
      <c r="JSJ37" s="423"/>
      <c r="JSK37" s="426"/>
      <c r="JSL37" s="423"/>
      <c r="JSM37" s="426"/>
      <c r="JSN37" s="423"/>
      <c r="JSO37" s="426"/>
      <c r="JSP37" s="423"/>
      <c r="JSQ37" s="426"/>
      <c r="JSR37" s="423"/>
      <c r="JSS37" s="426"/>
      <c r="JST37" s="423"/>
      <c r="JSU37" s="426"/>
      <c r="JSV37" s="423"/>
      <c r="JSW37" s="426"/>
      <c r="JSX37" s="423"/>
      <c r="JSY37" s="426"/>
      <c r="JSZ37" s="423"/>
      <c r="JTA37" s="426"/>
      <c r="JTB37" s="423"/>
      <c r="JTC37" s="426"/>
      <c r="JTD37" s="423"/>
      <c r="JTE37" s="426"/>
      <c r="JTF37" s="423"/>
      <c r="JTG37" s="426"/>
      <c r="JTH37" s="423"/>
      <c r="JTI37" s="426"/>
      <c r="JTJ37" s="423"/>
      <c r="JTK37" s="426"/>
      <c r="JTL37" s="423"/>
      <c r="JTM37" s="426"/>
      <c r="JTN37" s="423"/>
      <c r="JTO37" s="426"/>
      <c r="JTP37" s="423"/>
      <c r="JTQ37" s="426"/>
      <c r="JTR37" s="423"/>
      <c r="JTS37" s="426"/>
      <c r="JTT37" s="423"/>
      <c r="JTU37" s="426"/>
      <c r="JTV37" s="423"/>
      <c r="JTW37" s="426"/>
      <c r="JTX37" s="423"/>
      <c r="JTY37" s="426"/>
      <c r="JTZ37" s="423"/>
      <c r="JUA37" s="426"/>
      <c r="JUB37" s="423"/>
      <c r="JUC37" s="426"/>
      <c r="JUD37" s="423"/>
      <c r="JUE37" s="426"/>
      <c r="JUF37" s="423"/>
      <c r="JUG37" s="426"/>
      <c r="JUH37" s="423"/>
      <c r="JUI37" s="426"/>
      <c r="JUJ37" s="423"/>
      <c r="JUK37" s="426"/>
      <c r="JUL37" s="423"/>
      <c r="JUM37" s="426"/>
      <c r="JUN37" s="423"/>
      <c r="JUO37" s="426"/>
      <c r="JUP37" s="423"/>
      <c r="JUQ37" s="426"/>
      <c r="JUR37" s="423"/>
      <c r="JUS37" s="426"/>
      <c r="JUT37" s="423"/>
      <c r="JUU37" s="426"/>
      <c r="JUV37" s="423"/>
      <c r="JUW37" s="426"/>
      <c r="JUX37" s="423"/>
      <c r="JUY37" s="426"/>
      <c r="JUZ37" s="423"/>
      <c r="JVA37" s="426"/>
      <c r="JVB37" s="423"/>
      <c r="JVC37" s="426"/>
      <c r="JVD37" s="423"/>
      <c r="JVE37" s="426"/>
      <c r="JVF37" s="423"/>
      <c r="JVG37" s="426"/>
      <c r="JVH37" s="423"/>
      <c r="JVI37" s="426"/>
      <c r="JVJ37" s="423"/>
      <c r="JVK37" s="426"/>
      <c r="JVL37" s="423"/>
      <c r="JVM37" s="426"/>
      <c r="JVN37" s="423"/>
      <c r="JVO37" s="426"/>
      <c r="JVP37" s="423"/>
      <c r="JVQ37" s="426"/>
      <c r="JVR37" s="423"/>
      <c r="JVS37" s="426"/>
      <c r="JVT37" s="423"/>
      <c r="JVU37" s="426"/>
      <c r="JVV37" s="423"/>
      <c r="JVW37" s="426"/>
      <c r="JVX37" s="423"/>
      <c r="JVY37" s="426"/>
      <c r="JVZ37" s="423"/>
      <c r="JWA37" s="426"/>
      <c r="JWB37" s="423"/>
      <c r="JWC37" s="426"/>
      <c r="JWD37" s="423"/>
      <c r="JWE37" s="426"/>
      <c r="JWF37" s="423"/>
      <c r="JWG37" s="426"/>
      <c r="JWH37" s="423"/>
      <c r="JWI37" s="426"/>
      <c r="JWJ37" s="423"/>
      <c r="JWK37" s="426"/>
      <c r="JWL37" s="423"/>
      <c r="JWM37" s="426"/>
      <c r="JWN37" s="423"/>
      <c r="JWO37" s="426"/>
      <c r="JWP37" s="423"/>
      <c r="JWQ37" s="426"/>
      <c r="JWR37" s="423"/>
      <c r="JWS37" s="426"/>
      <c r="JWT37" s="423"/>
      <c r="JWU37" s="426"/>
      <c r="JWV37" s="423"/>
      <c r="JWW37" s="426"/>
      <c r="JWX37" s="423"/>
      <c r="JWY37" s="426"/>
      <c r="JWZ37" s="423"/>
      <c r="JXA37" s="426"/>
      <c r="JXB37" s="423"/>
      <c r="JXC37" s="426"/>
      <c r="JXD37" s="423"/>
      <c r="JXE37" s="426"/>
      <c r="JXF37" s="423"/>
      <c r="JXG37" s="426"/>
      <c r="JXH37" s="423"/>
      <c r="JXI37" s="426"/>
      <c r="JXJ37" s="423"/>
      <c r="JXK37" s="426"/>
      <c r="JXL37" s="423"/>
      <c r="JXM37" s="426"/>
      <c r="JXN37" s="423"/>
      <c r="JXO37" s="426"/>
      <c r="JXP37" s="423"/>
      <c r="JXQ37" s="426"/>
      <c r="JXR37" s="423"/>
      <c r="JXS37" s="426"/>
      <c r="JXT37" s="423"/>
      <c r="JXU37" s="426"/>
      <c r="JXV37" s="423"/>
      <c r="JXW37" s="426"/>
      <c r="JXX37" s="423"/>
      <c r="JXY37" s="426"/>
      <c r="JXZ37" s="423"/>
      <c r="JYA37" s="426"/>
      <c r="JYB37" s="423"/>
      <c r="JYC37" s="426"/>
      <c r="JYD37" s="423"/>
      <c r="JYE37" s="426"/>
      <c r="JYF37" s="423"/>
      <c r="JYG37" s="426"/>
      <c r="JYH37" s="423"/>
      <c r="JYI37" s="426"/>
      <c r="JYJ37" s="423"/>
      <c r="JYK37" s="426"/>
      <c r="JYL37" s="423"/>
      <c r="JYM37" s="426"/>
      <c r="JYN37" s="423"/>
      <c r="JYO37" s="426"/>
      <c r="JYP37" s="423"/>
      <c r="JYQ37" s="426"/>
      <c r="JYR37" s="423"/>
      <c r="JYS37" s="426"/>
      <c r="JYT37" s="423"/>
      <c r="JYU37" s="426"/>
      <c r="JYV37" s="423"/>
      <c r="JYW37" s="426"/>
      <c r="JYX37" s="423"/>
      <c r="JYY37" s="426"/>
      <c r="JYZ37" s="423"/>
      <c r="JZA37" s="426"/>
      <c r="JZB37" s="423"/>
      <c r="JZC37" s="426"/>
      <c r="JZD37" s="423"/>
      <c r="JZE37" s="426"/>
      <c r="JZF37" s="423"/>
      <c r="JZG37" s="426"/>
      <c r="JZH37" s="423"/>
      <c r="JZI37" s="426"/>
      <c r="JZJ37" s="423"/>
      <c r="JZK37" s="426"/>
      <c r="JZL37" s="423"/>
      <c r="JZM37" s="426"/>
      <c r="JZN37" s="423"/>
      <c r="JZO37" s="426"/>
      <c r="JZP37" s="423"/>
      <c r="JZQ37" s="426"/>
      <c r="JZR37" s="423"/>
      <c r="JZS37" s="426"/>
      <c r="JZT37" s="423"/>
      <c r="JZU37" s="426"/>
      <c r="JZV37" s="423"/>
      <c r="JZW37" s="426"/>
      <c r="JZX37" s="423"/>
      <c r="JZY37" s="426"/>
      <c r="JZZ37" s="423"/>
      <c r="KAA37" s="426"/>
      <c r="KAB37" s="423"/>
      <c r="KAC37" s="426"/>
      <c r="KAD37" s="423"/>
      <c r="KAE37" s="426"/>
      <c r="KAF37" s="423"/>
      <c r="KAG37" s="426"/>
      <c r="KAH37" s="423"/>
      <c r="KAI37" s="426"/>
      <c r="KAJ37" s="423"/>
      <c r="KAK37" s="426"/>
      <c r="KAL37" s="423"/>
      <c r="KAM37" s="426"/>
      <c r="KAN37" s="423"/>
      <c r="KAO37" s="426"/>
      <c r="KAP37" s="423"/>
      <c r="KAQ37" s="426"/>
      <c r="KAR37" s="423"/>
      <c r="KAS37" s="426"/>
      <c r="KAT37" s="423"/>
      <c r="KAU37" s="426"/>
      <c r="KAV37" s="423"/>
      <c r="KAW37" s="426"/>
      <c r="KAX37" s="423"/>
      <c r="KAY37" s="426"/>
      <c r="KAZ37" s="423"/>
      <c r="KBA37" s="426"/>
      <c r="KBB37" s="423"/>
      <c r="KBC37" s="426"/>
      <c r="KBD37" s="423"/>
      <c r="KBE37" s="426"/>
      <c r="KBF37" s="423"/>
      <c r="KBG37" s="426"/>
      <c r="KBH37" s="423"/>
      <c r="KBI37" s="426"/>
      <c r="KBJ37" s="423"/>
      <c r="KBK37" s="426"/>
      <c r="KBL37" s="423"/>
      <c r="KBM37" s="426"/>
      <c r="KBN37" s="423"/>
      <c r="KBO37" s="426"/>
      <c r="KBP37" s="423"/>
      <c r="KBQ37" s="426"/>
      <c r="KBR37" s="423"/>
      <c r="KBS37" s="426"/>
      <c r="KBT37" s="423"/>
      <c r="KBU37" s="426"/>
      <c r="KBV37" s="423"/>
      <c r="KBW37" s="426"/>
      <c r="KBX37" s="423"/>
      <c r="KBY37" s="426"/>
      <c r="KBZ37" s="423"/>
      <c r="KCA37" s="426"/>
      <c r="KCB37" s="423"/>
      <c r="KCC37" s="426"/>
      <c r="KCD37" s="423"/>
      <c r="KCE37" s="426"/>
      <c r="KCF37" s="423"/>
      <c r="KCG37" s="426"/>
      <c r="KCH37" s="423"/>
      <c r="KCI37" s="426"/>
      <c r="KCJ37" s="423"/>
      <c r="KCK37" s="426"/>
      <c r="KCL37" s="423"/>
      <c r="KCM37" s="426"/>
      <c r="KCN37" s="423"/>
      <c r="KCO37" s="426"/>
      <c r="KCP37" s="423"/>
      <c r="KCQ37" s="426"/>
      <c r="KCR37" s="423"/>
      <c r="KCS37" s="426"/>
      <c r="KCT37" s="423"/>
      <c r="KCU37" s="426"/>
      <c r="KCV37" s="423"/>
      <c r="KCW37" s="426"/>
      <c r="KCX37" s="423"/>
      <c r="KCY37" s="426"/>
      <c r="KCZ37" s="423"/>
      <c r="KDA37" s="426"/>
      <c r="KDB37" s="423"/>
      <c r="KDC37" s="426"/>
      <c r="KDD37" s="423"/>
      <c r="KDE37" s="426"/>
      <c r="KDF37" s="423"/>
      <c r="KDG37" s="426"/>
      <c r="KDH37" s="423"/>
      <c r="KDI37" s="426"/>
      <c r="KDJ37" s="423"/>
      <c r="KDK37" s="426"/>
      <c r="KDL37" s="423"/>
      <c r="KDM37" s="426"/>
      <c r="KDN37" s="423"/>
      <c r="KDO37" s="426"/>
      <c r="KDP37" s="423"/>
      <c r="KDQ37" s="426"/>
      <c r="KDR37" s="423"/>
      <c r="KDS37" s="426"/>
      <c r="KDT37" s="423"/>
      <c r="KDU37" s="426"/>
      <c r="KDV37" s="423"/>
      <c r="KDW37" s="426"/>
      <c r="KDX37" s="423"/>
      <c r="KDY37" s="426"/>
      <c r="KDZ37" s="423"/>
      <c r="KEA37" s="426"/>
      <c r="KEB37" s="423"/>
      <c r="KEC37" s="426"/>
      <c r="KED37" s="423"/>
      <c r="KEE37" s="426"/>
      <c r="KEF37" s="423"/>
      <c r="KEG37" s="426"/>
      <c r="KEH37" s="423"/>
      <c r="KEI37" s="426"/>
      <c r="KEJ37" s="423"/>
      <c r="KEK37" s="426"/>
      <c r="KEL37" s="423"/>
      <c r="KEM37" s="426"/>
      <c r="KEN37" s="423"/>
      <c r="KEO37" s="426"/>
      <c r="KEP37" s="423"/>
      <c r="KEQ37" s="426"/>
      <c r="KER37" s="423"/>
      <c r="KES37" s="426"/>
      <c r="KET37" s="423"/>
      <c r="KEU37" s="426"/>
      <c r="KEV37" s="423"/>
      <c r="KEW37" s="426"/>
      <c r="KEX37" s="423"/>
      <c r="KEY37" s="426"/>
      <c r="KEZ37" s="423"/>
      <c r="KFA37" s="426"/>
      <c r="KFB37" s="423"/>
      <c r="KFC37" s="426"/>
      <c r="KFD37" s="423"/>
      <c r="KFE37" s="426"/>
      <c r="KFF37" s="423"/>
      <c r="KFG37" s="426"/>
      <c r="KFH37" s="423"/>
      <c r="KFI37" s="426"/>
      <c r="KFJ37" s="423"/>
      <c r="KFK37" s="426"/>
      <c r="KFL37" s="423"/>
      <c r="KFM37" s="426"/>
      <c r="KFN37" s="423"/>
      <c r="KFO37" s="426"/>
      <c r="KFP37" s="423"/>
      <c r="KFQ37" s="426"/>
      <c r="KFR37" s="423"/>
      <c r="KFS37" s="426"/>
      <c r="KFT37" s="423"/>
      <c r="KFU37" s="426"/>
      <c r="KFV37" s="423"/>
      <c r="KFW37" s="426"/>
      <c r="KFX37" s="423"/>
      <c r="KFY37" s="426"/>
      <c r="KFZ37" s="423"/>
      <c r="KGA37" s="426"/>
      <c r="KGB37" s="423"/>
      <c r="KGC37" s="426"/>
      <c r="KGD37" s="423"/>
      <c r="KGE37" s="426"/>
      <c r="KGF37" s="423"/>
      <c r="KGG37" s="426"/>
      <c r="KGH37" s="423"/>
      <c r="KGI37" s="426"/>
      <c r="KGJ37" s="423"/>
      <c r="KGK37" s="426"/>
      <c r="KGL37" s="423"/>
      <c r="KGM37" s="426"/>
      <c r="KGN37" s="423"/>
      <c r="KGO37" s="426"/>
      <c r="KGP37" s="423"/>
      <c r="KGQ37" s="426"/>
      <c r="KGR37" s="423"/>
      <c r="KGS37" s="426"/>
      <c r="KGT37" s="423"/>
      <c r="KGU37" s="426"/>
      <c r="KGV37" s="423"/>
      <c r="KGW37" s="426"/>
      <c r="KGX37" s="423"/>
      <c r="KGY37" s="426"/>
      <c r="KGZ37" s="423"/>
      <c r="KHA37" s="426"/>
      <c r="KHB37" s="423"/>
      <c r="KHC37" s="426"/>
      <c r="KHD37" s="423"/>
      <c r="KHE37" s="426"/>
      <c r="KHF37" s="423"/>
      <c r="KHG37" s="426"/>
      <c r="KHH37" s="423"/>
      <c r="KHI37" s="426"/>
      <c r="KHJ37" s="423"/>
      <c r="KHK37" s="426"/>
      <c r="KHL37" s="423"/>
      <c r="KHM37" s="426"/>
      <c r="KHN37" s="423"/>
      <c r="KHO37" s="426"/>
      <c r="KHP37" s="423"/>
      <c r="KHQ37" s="426"/>
      <c r="KHR37" s="423"/>
      <c r="KHS37" s="426"/>
      <c r="KHT37" s="423"/>
      <c r="KHU37" s="426"/>
      <c r="KHV37" s="423"/>
      <c r="KHW37" s="426"/>
      <c r="KHX37" s="423"/>
      <c r="KHY37" s="426"/>
      <c r="KHZ37" s="423"/>
      <c r="KIA37" s="426"/>
      <c r="KIB37" s="423"/>
      <c r="KIC37" s="426"/>
      <c r="KID37" s="423"/>
      <c r="KIE37" s="426"/>
      <c r="KIF37" s="423"/>
      <c r="KIG37" s="426"/>
      <c r="KIH37" s="423"/>
      <c r="KII37" s="426"/>
      <c r="KIJ37" s="423"/>
      <c r="KIK37" s="426"/>
      <c r="KIL37" s="423"/>
      <c r="KIM37" s="426"/>
      <c r="KIN37" s="423"/>
      <c r="KIO37" s="426"/>
      <c r="KIP37" s="423"/>
      <c r="KIQ37" s="426"/>
      <c r="KIR37" s="423"/>
      <c r="KIS37" s="426"/>
      <c r="KIT37" s="423"/>
      <c r="KIU37" s="426"/>
      <c r="KIV37" s="423"/>
      <c r="KIW37" s="426"/>
      <c r="KIX37" s="423"/>
      <c r="KIY37" s="426"/>
      <c r="KIZ37" s="423"/>
      <c r="KJA37" s="426"/>
      <c r="KJB37" s="423"/>
      <c r="KJC37" s="426"/>
      <c r="KJD37" s="423"/>
      <c r="KJE37" s="426"/>
      <c r="KJF37" s="423"/>
      <c r="KJG37" s="426"/>
      <c r="KJH37" s="423"/>
      <c r="KJI37" s="426"/>
      <c r="KJJ37" s="423"/>
      <c r="KJK37" s="426"/>
      <c r="KJL37" s="423"/>
      <c r="KJM37" s="426"/>
      <c r="KJN37" s="423"/>
      <c r="KJO37" s="426"/>
      <c r="KJP37" s="423"/>
      <c r="KJQ37" s="426"/>
      <c r="KJR37" s="423"/>
      <c r="KJS37" s="426"/>
      <c r="KJT37" s="423"/>
      <c r="KJU37" s="426"/>
      <c r="KJV37" s="423"/>
      <c r="KJW37" s="426"/>
      <c r="KJX37" s="423"/>
      <c r="KJY37" s="426"/>
      <c r="KJZ37" s="423"/>
      <c r="KKA37" s="426"/>
      <c r="KKB37" s="423"/>
      <c r="KKC37" s="426"/>
      <c r="KKD37" s="423"/>
      <c r="KKE37" s="426"/>
      <c r="KKF37" s="423"/>
      <c r="KKG37" s="426"/>
      <c r="KKH37" s="423"/>
      <c r="KKI37" s="426"/>
      <c r="KKJ37" s="423"/>
      <c r="KKK37" s="426"/>
      <c r="KKL37" s="423"/>
      <c r="KKM37" s="426"/>
      <c r="KKN37" s="423"/>
      <c r="KKO37" s="426"/>
      <c r="KKP37" s="423"/>
      <c r="KKQ37" s="426"/>
      <c r="KKR37" s="423"/>
      <c r="KKS37" s="426"/>
      <c r="KKT37" s="423"/>
      <c r="KKU37" s="426"/>
      <c r="KKV37" s="423"/>
      <c r="KKW37" s="426"/>
      <c r="KKX37" s="423"/>
      <c r="KKY37" s="426"/>
      <c r="KKZ37" s="423"/>
      <c r="KLA37" s="426"/>
      <c r="KLB37" s="423"/>
      <c r="KLC37" s="426"/>
      <c r="KLD37" s="423"/>
      <c r="KLE37" s="426"/>
      <c r="KLF37" s="423"/>
      <c r="KLG37" s="426"/>
      <c r="KLH37" s="423"/>
      <c r="KLI37" s="426"/>
      <c r="KLJ37" s="423"/>
      <c r="KLK37" s="426"/>
      <c r="KLL37" s="423"/>
      <c r="KLM37" s="426"/>
      <c r="KLN37" s="423"/>
      <c r="KLO37" s="426"/>
      <c r="KLP37" s="423"/>
      <c r="KLQ37" s="426"/>
      <c r="KLR37" s="423"/>
      <c r="KLS37" s="426"/>
      <c r="KLT37" s="423"/>
      <c r="KLU37" s="426"/>
      <c r="KLV37" s="423"/>
      <c r="KLW37" s="426"/>
      <c r="KLX37" s="423"/>
      <c r="KLY37" s="426"/>
      <c r="KLZ37" s="423"/>
      <c r="KMA37" s="426"/>
      <c r="KMB37" s="423"/>
      <c r="KMC37" s="426"/>
      <c r="KMD37" s="423"/>
      <c r="KME37" s="426"/>
      <c r="KMF37" s="423"/>
      <c r="KMG37" s="426"/>
      <c r="KMH37" s="423"/>
      <c r="KMI37" s="426"/>
      <c r="KMJ37" s="423"/>
      <c r="KMK37" s="426"/>
      <c r="KML37" s="423"/>
      <c r="KMM37" s="426"/>
      <c r="KMN37" s="423"/>
      <c r="KMO37" s="426"/>
      <c r="KMP37" s="423"/>
      <c r="KMQ37" s="426"/>
      <c r="KMR37" s="423"/>
      <c r="KMS37" s="426"/>
      <c r="KMT37" s="423"/>
      <c r="KMU37" s="426"/>
      <c r="KMV37" s="423"/>
      <c r="KMW37" s="426"/>
      <c r="KMX37" s="423"/>
      <c r="KMY37" s="426"/>
      <c r="KMZ37" s="423"/>
      <c r="KNA37" s="426"/>
      <c r="KNB37" s="423"/>
      <c r="KNC37" s="426"/>
      <c r="KND37" s="423"/>
      <c r="KNE37" s="426"/>
      <c r="KNF37" s="423"/>
      <c r="KNG37" s="426"/>
      <c r="KNH37" s="423"/>
      <c r="KNI37" s="426"/>
      <c r="KNJ37" s="423"/>
      <c r="KNK37" s="426"/>
      <c r="KNL37" s="423"/>
      <c r="KNM37" s="426"/>
      <c r="KNN37" s="423"/>
      <c r="KNO37" s="426"/>
      <c r="KNP37" s="423"/>
      <c r="KNQ37" s="426"/>
      <c r="KNR37" s="423"/>
      <c r="KNS37" s="426"/>
      <c r="KNT37" s="423"/>
      <c r="KNU37" s="426"/>
      <c r="KNV37" s="423"/>
      <c r="KNW37" s="426"/>
      <c r="KNX37" s="423"/>
      <c r="KNY37" s="426"/>
      <c r="KNZ37" s="423"/>
      <c r="KOA37" s="426"/>
      <c r="KOB37" s="423"/>
      <c r="KOC37" s="426"/>
      <c r="KOD37" s="423"/>
      <c r="KOE37" s="426"/>
      <c r="KOF37" s="423"/>
      <c r="KOG37" s="426"/>
      <c r="KOH37" s="423"/>
      <c r="KOI37" s="426"/>
      <c r="KOJ37" s="423"/>
      <c r="KOK37" s="426"/>
      <c r="KOL37" s="423"/>
      <c r="KOM37" s="426"/>
      <c r="KON37" s="423"/>
      <c r="KOO37" s="426"/>
      <c r="KOP37" s="423"/>
      <c r="KOQ37" s="426"/>
      <c r="KOR37" s="423"/>
      <c r="KOS37" s="426"/>
      <c r="KOT37" s="423"/>
      <c r="KOU37" s="426"/>
      <c r="KOV37" s="423"/>
      <c r="KOW37" s="426"/>
      <c r="KOX37" s="423"/>
      <c r="KOY37" s="426"/>
      <c r="KOZ37" s="423"/>
      <c r="KPA37" s="426"/>
      <c r="KPB37" s="423"/>
      <c r="KPC37" s="426"/>
      <c r="KPD37" s="423"/>
      <c r="KPE37" s="426"/>
      <c r="KPF37" s="423"/>
      <c r="KPG37" s="426"/>
      <c r="KPH37" s="423"/>
      <c r="KPI37" s="426"/>
      <c r="KPJ37" s="423"/>
      <c r="KPK37" s="426"/>
      <c r="KPL37" s="423"/>
      <c r="KPM37" s="426"/>
      <c r="KPN37" s="423"/>
      <c r="KPO37" s="426"/>
      <c r="KPP37" s="423"/>
      <c r="KPQ37" s="426"/>
      <c r="KPR37" s="423"/>
      <c r="KPS37" s="426"/>
      <c r="KPT37" s="423"/>
      <c r="KPU37" s="426"/>
      <c r="KPV37" s="423"/>
      <c r="KPW37" s="426"/>
      <c r="KPX37" s="423"/>
      <c r="KPY37" s="426"/>
      <c r="KPZ37" s="423"/>
      <c r="KQA37" s="426"/>
      <c r="KQB37" s="423"/>
      <c r="KQC37" s="426"/>
      <c r="KQD37" s="423"/>
      <c r="KQE37" s="426"/>
      <c r="KQF37" s="423"/>
      <c r="KQG37" s="426"/>
      <c r="KQH37" s="423"/>
      <c r="KQI37" s="426"/>
      <c r="KQJ37" s="423"/>
      <c r="KQK37" s="426"/>
      <c r="KQL37" s="423"/>
      <c r="KQM37" s="426"/>
      <c r="KQN37" s="423"/>
      <c r="KQO37" s="426"/>
      <c r="KQP37" s="423"/>
      <c r="KQQ37" s="426"/>
      <c r="KQR37" s="423"/>
      <c r="KQS37" s="426"/>
      <c r="KQT37" s="423"/>
      <c r="KQU37" s="426"/>
      <c r="KQV37" s="423"/>
      <c r="KQW37" s="426"/>
      <c r="KQX37" s="423"/>
      <c r="KQY37" s="426"/>
      <c r="KQZ37" s="423"/>
      <c r="KRA37" s="426"/>
      <c r="KRB37" s="423"/>
      <c r="KRC37" s="426"/>
      <c r="KRD37" s="423"/>
      <c r="KRE37" s="426"/>
      <c r="KRF37" s="423"/>
      <c r="KRG37" s="426"/>
      <c r="KRH37" s="423"/>
      <c r="KRI37" s="426"/>
      <c r="KRJ37" s="423"/>
      <c r="KRK37" s="426"/>
      <c r="KRL37" s="423"/>
      <c r="KRM37" s="426"/>
      <c r="KRN37" s="423"/>
      <c r="KRO37" s="426"/>
      <c r="KRP37" s="423"/>
      <c r="KRQ37" s="426"/>
      <c r="KRR37" s="423"/>
      <c r="KRS37" s="426"/>
      <c r="KRT37" s="423"/>
      <c r="KRU37" s="426"/>
      <c r="KRV37" s="423"/>
      <c r="KRW37" s="426"/>
      <c r="KRX37" s="423"/>
      <c r="KRY37" s="426"/>
      <c r="KRZ37" s="423"/>
      <c r="KSA37" s="426"/>
      <c r="KSB37" s="423"/>
      <c r="KSC37" s="426"/>
      <c r="KSD37" s="423"/>
      <c r="KSE37" s="426"/>
      <c r="KSF37" s="423"/>
      <c r="KSG37" s="426"/>
      <c r="KSH37" s="423"/>
      <c r="KSI37" s="426"/>
      <c r="KSJ37" s="423"/>
      <c r="KSK37" s="426"/>
      <c r="KSL37" s="423"/>
      <c r="KSM37" s="426"/>
      <c r="KSN37" s="423"/>
      <c r="KSO37" s="426"/>
      <c r="KSP37" s="423"/>
      <c r="KSQ37" s="426"/>
      <c r="KSR37" s="423"/>
      <c r="KSS37" s="426"/>
      <c r="KST37" s="423"/>
      <c r="KSU37" s="426"/>
      <c r="KSV37" s="423"/>
      <c r="KSW37" s="426"/>
      <c r="KSX37" s="423"/>
      <c r="KSY37" s="426"/>
      <c r="KSZ37" s="423"/>
      <c r="KTA37" s="426"/>
      <c r="KTB37" s="423"/>
      <c r="KTC37" s="426"/>
      <c r="KTD37" s="423"/>
      <c r="KTE37" s="426"/>
      <c r="KTF37" s="423"/>
      <c r="KTG37" s="426"/>
      <c r="KTH37" s="423"/>
      <c r="KTI37" s="426"/>
      <c r="KTJ37" s="423"/>
      <c r="KTK37" s="426"/>
      <c r="KTL37" s="423"/>
      <c r="KTM37" s="426"/>
      <c r="KTN37" s="423"/>
      <c r="KTO37" s="426"/>
      <c r="KTP37" s="423"/>
      <c r="KTQ37" s="426"/>
      <c r="KTR37" s="423"/>
      <c r="KTS37" s="426"/>
      <c r="KTT37" s="423"/>
      <c r="KTU37" s="426"/>
      <c r="KTV37" s="423"/>
      <c r="KTW37" s="426"/>
      <c r="KTX37" s="423"/>
      <c r="KTY37" s="426"/>
      <c r="KTZ37" s="423"/>
      <c r="KUA37" s="426"/>
      <c r="KUB37" s="423"/>
      <c r="KUC37" s="426"/>
      <c r="KUD37" s="423"/>
      <c r="KUE37" s="426"/>
      <c r="KUF37" s="423"/>
      <c r="KUG37" s="426"/>
      <c r="KUH37" s="423"/>
      <c r="KUI37" s="426"/>
      <c r="KUJ37" s="423"/>
      <c r="KUK37" s="426"/>
      <c r="KUL37" s="423"/>
      <c r="KUM37" s="426"/>
      <c r="KUN37" s="423"/>
      <c r="KUO37" s="426"/>
      <c r="KUP37" s="423"/>
      <c r="KUQ37" s="426"/>
      <c r="KUR37" s="423"/>
      <c r="KUS37" s="426"/>
      <c r="KUT37" s="423"/>
      <c r="KUU37" s="426"/>
      <c r="KUV37" s="423"/>
      <c r="KUW37" s="426"/>
      <c r="KUX37" s="423"/>
      <c r="KUY37" s="426"/>
      <c r="KUZ37" s="423"/>
      <c r="KVA37" s="426"/>
      <c r="KVB37" s="423"/>
      <c r="KVC37" s="426"/>
      <c r="KVD37" s="423"/>
      <c r="KVE37" s="426"/>
      <c r="KVF37" s="423"/>
      <c r="KVG37" s="426"/>
      <c r="KVH37" s="423"/>
      <c r="KVI37" s="426"/>
      <c r="KVJ37" s="423"/>
      <c r="KVK37" s="426"/>
      <c r="KVL37" s="423"/>
      <c r="KVM37" s="426"/>
      <c r="KVN37" s="423"/>
      <c r="KVO37" s="426"/>
      <c r="KVP37" s="423"/>
      <c r="KVQ37" s="426"/>
      <c r="KVR37" s="423"/>
      <c r="KVS37" s="426"/>
      <c r="KVT37" s="423"/>
      <c r="KVU37" s="426"/>
      <c r="KVV37" s="423"/>
      <c r="KVW37" s="426"/>
      <c r="KVX37" s="423"/>
      <c r="KVY37" s="426"/>
      <c r="KVZ37" s="423"/>
      <c r="KWA37" s="426"/>
      <c r="KWB37" s="423"/>
      <c r="KWC37" s="426"/>
      <c r="KWD37" s="423"/>
      <c r="KWE37" s="426"/>
      <c r="KWF37" s="423"/>
      <c r="KWG37" s="426"/>
      <c r="KWH37" s="423"/>
      <c r="KWI37" s="426"/>
      <c r="KWJ37" s="423"/>
      <c r="KWK37" s="426"/>
      <c r="KWL37" s="423"/>
      <c r="KWM37" s="426"/>
      <c r="KWN37" s="423"/>
      <c r="KWO37" s="426"/>
      <c r="KWP37" s="423"/>
      <c r="KWQ37" s="426"/>
      <c r="KWR37" s="423"/>
      <c r="KWS37" s="426"/>
      <c r="KWT37" s="423"/>
      <c r="KWU37" s="426"/>
      <c r="KWV37" s="423"/>
      <c r="KWW37" s="426"/>
      <c r="KWX37" s="423"/>
      <c r="KWY37" s="426"/>
      <c r="KWZ37" s="423"/>
      <c r="KXA37" s="426"/>
      <c r="KXB37" s="423"/>
      <c r="KXC37" s="426"/>
      <c r="KXD37" s="423"/>
      <c r="KXE37" s="426"/>
      <c r="KXF37" s="423"/>
      <c r="KXG37" s="426"/>
      <c r="KXH37" s="423"/>
      <c r="KXI37" s="426"/>
      <c r="KXJ37" s="423"/>
      <c r="KXK37" s="426"/>
      <c r="KXL37" s="423"/>
      <c r="KXM37" s="426"/>
      <c r="KXN37" s="423"/>
      <c r="KXO37" s="426"/>
      <c r="KXP37" s="423"/>
      <c r="KXQ37" s="426"/>
      <c r="KXR37" s="423"/>
      <c r="KXS37" s="426"/>
      <c r="KXT37" s="423"/>
      <c r="KXU37" s="426"/>
      <c r="KXV37" s="423"/>
      <c r="KXW37" s="426"/>
      <c r="KXX37" s="423"/>
      <c r="KXY37" s="426"/>
      <c r="KXZ37" s="423"/>
      <c r="KYA37" s="426"/>
      <c r="KYB37" s="423"/>
      <c r="KYC37" s="426"/>
      <c r="KYD37" s="423"/>
      <c r="KYE37" s="426"/>
      <c r="KYF37" s="423"/>
      <c r="KYG37" s="426"/>
      <c r="KYH37" s="423"/>
      <c r="KYI37" s="426"/>
      <c r="KYJ37" s="423"/>
      <c r="KYK37" s="426"/>
      <c r="KYL37" s="423"/>
      <c r="KYM37" s="426"/>
      <c r="KYN37" s="423"/>
      <c r="KYO37" s="426"/>
      <c r="KYP37" s="423"/>
      <c r="KYQ37" s="426"/>
      <c r="KYR37" s="423"/>
      <c r="KYS37" s="426"/>
      <c r="KYT37" s="423"/>
      <c r="KYU37" s="426"/>
      <c r="KYV37" s="423"/>
      <c r="KYW37" s="426"/>
      <c r="KYX37" s="423"/>
      <c r="KYY37" s="426"/>
      <c r="KYZ37" s="423"/>
      <c r="KZA37" s="426"/>
      <c r="KZB37" s="423"/>
      <c r="KZC37" s="426"/>
      <c r="KZD37" s="423"/>
      <c r="KZE37" s="426"/>
      <c r="KZF37" s="423"/>
      <c r="KZG37" s="426"/>
      <c r="KZH37" s="423"/>
      <c r="KZI37" s="426"/>
      <c r="KZJ37" s="423"/>
      <c r="KZK37" s="426"/>
      <c r="KZL37" s="423"/>
      <c r="KZM37" s="426"/>
      <c r="KZN37" s="423"/>
      <c r="KZO37" s="426"/>
      <c r="KZP37" s="423"/>
      <c r="KZQ37" s="426"/>
      <c r="KZR37" s="423"/>
      <c r="KZS37" s="426"/>
      <c r="KZT37" s="423"/>
      <c r="KZU37" s="426"/>
      <c r="KZV37" s="423"/>
      <c r="KZW37" s="426"/>
      <c r="KZX37" s="423"/>
      <c r="KZY37" s="426"/>
      <c r="KZZ37" s="423"/>
      <c r="LAA37" s="426"/>
      <c r="LAB37" s="423"/>
      <c r="LAC37" s="426"/>
      <c r="LAD37" s="423"/>
      <c r="LAE37" s="426"/>
      <c r="LAF37" s="423"/>
      <c r="LAG37" s="426"/>
      <c r="LAH37" s="423"/>
      <c r="LAI37" s="426"/>
      <c r="LAJ37" s="423"/>
      <c r="LAK37" s="426"/>
      <c r="LAL37" s="423"/>
      <c r="LAM37" s="426"/>
      <c r="LAN37" s="423"/>
      <c r="LAO37" s="426"/>
      <c r="LAP37" s="423"/>
      <c r="LAQ37" s="426"/>
      <c r="LAR37" s="423"/>
      <c r="LAS37" s="426"/>
      <c r="LAT37" s="423"/>
      <c r="LAU37" s="426"/>
      <c r="LAV37" s="423"/>
      <c r="LAW37" s="426"/>
      <c r="LAX37" s="423"/>
      <c r="LAY37" s="426"/>
      <c r="LAZ37" s="423"/>
      <c r="LBA37" s="426"/>
      <c r="LBB37" s="423"/>
      <c r="LBC37" s="426"/>
      <c r="LBD37" s="423"/>
      <c r="LBE37" s="426"/>
      <c r="LBF37" s="423"/>
      <c r="LBG37" s="426"/>
      <c r="LBH37" s="423"/>
      <c r="LBI37" s="426"/>
      <c r="LBJ37" s="423"/>
      <c r="LBK37" s="426"/>
      <c r="LBL37" s="423"/>
      <c r="LBM37" s="426"/>
      <c r="LBN37" s="423"/>
      <c r="LBO37" s="426"/>
      <c r="LBP37" s="423"/>
      <c r="LBQ37" s="426"/>
      <c r="LBR37" s="423"/>
      <c r="LBS37" s="426"/>
      <c r="LBT37" s="423"/>
      <c r="LBU37" s="426"/>
      <c r="LBV37" s="423"/>
      <c r="LBW37" s="426"/>
      <c r="LBX37" s="423"/>
      <c r="LBY37" s="426"/>
      <c r="LBZ37" s="423"/>
      <c r="LCA37" s="426"/>
      <c r="LCB37" s="423"/>
      <c r="LCC37" s="426"/>
      <c r="LCD37" s="423"/>
      <c r="LCE37" s="426"/>
      <c r="LCF37" s="423"/>
      <c r="LCG37" s="426"/>
      <c r="LCH37" s="423"/>
      <c r="LCI37" s="426"/>
      <c r="LCJ37" s="423"/>
      <c r="LCK37" s="426"/>
      <c r="LCL37" s="423"/>
      <c r="LCM37" s="426"/>
      <c r="LCN37" s="423"/>
      <c r="LCO37" s="426"/>
      <c r="LCP37" s="423"/>
      <c r="LCQ37" s="426"/>
      <c r="LCR37" s="423"/>
      <c r="LCS37" s="426"/>
      <c r="LCT37" s="423"/>
      <c r="LCU37" s="426"/>
      <c r="LCV37" s="423"/>
      <c r="LCW37" s="426"/>
      <c r="LCX37" s="423"/>
      <c r="LCY37" s="426"/>
      <c r="LCZ37" s="423"/>
      <c r="LDA37" s="426"/>
      <c r="LDB37" s="423"/>
      <c r="LDC37" s="426"/>
      <c r="LDD37" s="423"/>
      <c r="LDE37" s="426"/>
      <c r="LDF37" s="423"/>
      <c r="LDG37" s="426"/>
      <c r="LDH37" s="423"/>
      <c r="LDI37" s="426"/>
      <c r="LDJ37" s="423"/>
      <c r="LDK37" s="426"/>
      <c r="LDL37" s="423"/>
      <c r="LDM37" s="426"/>
      <c r="LDN37" s="423"/>
      <c r="LDO37" s="426"/>
      <c r="LDP37" s="423"/>
      <c r="LDQ37" s="426"/>
      <c r="LDR37" s="423"/>
      <c r="LDS37" s="426"/>
      <c r="LDT37" s="423"/>
      <c r="LDU37" s="426"/>
      <c r="LDV37" s="423"/>
      <c r="LDW37" s="426"/>
      <c r="LDX37" s="423"/>
      <c r="LDY37" s="426"/>
      <c r="LDZ37" s="423"/>
      <c r="LEA37" s="426"/>
      <c r="LEB37" s="423"/>
      <c r="LEC37" s="426"/>
      <c r="LED37" s="423"/>
      <c r="LEE37" s="426"/>
      <c r="LEF37" s="423"/>
      <c r="LEG37" s="426"/>
      <c r="LEH37" s="423"/>
      <c r="LEI37" s="426"/>
      <c r="LEJ37" s="423"/>
      <c r="LEK37" s="426"/>
      <c r="LEL37" s="423"/>
      <c r="LEM37" s="426"/>
      <c r="LEN37" s="423"/>
      <c r="LEO37" s="426"/>
      <c r="LEP37" s="423"/>
      <c r="LEQ37" s="426"/>
      <c r="LER37" s="423"/>
      <c r="LES37" s="426"/>
      <c r="LET37" s="423"/>
      <c r="LEU37" s="426"/>
      <c r="LEV37" s="423"/>
      <c r="LEW37" s="426"/>
      <c r="LEX37" s="423"/>
      <c r="LEY37" s="426"/>
      <c r="LEZ37" s="423"/>
      <c r="LFA37" s="426"/>
      <c r="LFB37" s="423"/>
      <c r="LFC37" s="426"/>
      <c r="LFD37" s="423"/>
      <c r="LFE37" s="426"/>
      <c r="LFF37" s="423"/>
      <c r="LFG37" s="426"/>
      <c r="LFH37" s="423"/>
      <c r="LFI37" s="426"/>
      <c r="LFJ37" s="423"/>
      <c r="LFK37" s="426"/>
      <c r="LFL37" s="423"/>
      <c r="LFM37" s="426"/>
      <c r="LFN37" s="423"/>
      <c r="LFO37" s="426"/>
      <c r="LFP37" s="423"/>
      <c r="LFQ37" s="426"/>
      <c r="LFR37" s="423"/>
      <c r="LFS37" s="426"/>
      <c r="LFT37" s="423"/>
      <c r="LFU37" s="426"/>
      <c r="LFV37" s="423"/>
      <c r="LFW37" s="426"/>
      <c r="LFX37" s="423"/>
      <c r="LFY37" s="426"/>
      <c r="LFZ37" s="423"/>
      <c r="LGA37" s="426"/>
      <c r="LGB37" s="423"/>
      <c r="LGC37" s="426"/>
      <c r="LGD37" s="423"/>
      <c r="LGE37" s="426"/>
      <c r="LGF37" s="423"/>
      <c r="LGG37" s="426"/>
      <c r="LGH37" s="423"/>
      <c r="LGI37" s="426"/>
      <c r="LGJ37" s="423"/>
      <c r="LGK37" s="426"/>
      <c r="LGL37" s="423"/>
      <c r="LGM37" s="426"/>
      <c r="LGN37" s="423"/>
      <c r="LGO37" s="426"/>
      <c r="LGP37" s="423"/>
      <c r="LGQ37" s="426"/>
      <c r="LGR37" s="423"/>
      <c r="LGS37" s="426"/>
      <c r="LGT37" s="423"/>
      <c r="LGU37" s="426"/>
      <c r="LGV37" s="423"/>
      <c r="LGW37" s="426"/>
      <c r="LGX37" s="423"/>
      <c r="LGY37" s="426"/>
      <c r="LGZ37" s="423"/>
      <c r="LHA37" s="426"/>
      <c r="LHB37" s="423"/>
      <c r="LHC37" s="426"/>
      <c r="LHD37" s="423"/>
      <c r="LHE37" s="426"/>
      <c r="LHF37" s="423"/>
      <c r="LHG37" s="426"/>
      <c r="LHH37" s="423"/>
      <c r="LHI37" s="426"/>
      <c r="LHJ37" s="423"/>
      <c r="LHK37" s="426"/>
      <c r="LHL37" s="423"/>
      <c r="LHM37" s="426"/>
      <c r="LHN37" s="423"/>
      <c r="LHO37" s="426"/>
      <c r="LHP37" s="423"/>
      <c r="LHQ37" s="426"/>
      <c r="LHR37" s="423"/>
      <c r="LHS37" s="426"/>
      <c r="LHT37" s="423"/>
      <c r="LHU37" s="426"/>
      <c r="LHV37" s="423"/>
      <c r="LHW37" s="426"/>
      <c r="LHX37" s="423"/>
      <c r="LHY37" s="426"/>
      <c r="LHZ37" s="423"/>
      <c r="LIA37" s="426"/>
      <c r="LIB37" s="423"/>
      <c r="LIC37" s="426"/>
      <c r="LID37" s="423"/>
      <c r="LIE37" s="426"/>
      <c r="LIF37" s="423"/>
      <c r="LIG37" s="426"/>
      <c r="LIH37" s="423"/>
      <c r="LII37" s="426"/>
      <c r="LIJ37" s="423"/>
      <c r="LIK37" s="426"/>
      <c r="LIL37" s="423"/>
      <c r="LIM37" s="426"/>
      <c r="LIN37" s="423"/>
      <c r="LIO37" s="426"/>
      <c r="LIP37" s="423"/>
      <c r="LIQ37" s="426"/>
      <c r="LIR37" s="423"/>
      <c r="LIS37" s="426"/>
      <c r="LIT37" s="423"/>
      <c r="LIU37" s="426"/>
      <c r="LIV37" s="423"/>
      <c r="LIW37" s="426"/>
      <c r="LIX37" s="423"/>
      <c r="LIY37" s="426"/>
      <c r="LIZ37" s="423"/>
      <c r="LJA37" s="426"/>
      <c r="LJB37" s="423"/>
      <c r="LJC37" s="426"/>
      <c r="LJD37" s="423"/>
      <c r="LJE37" s="426"/>
      <c r="LJF37" s="423"/>
      <c r="LJG37" s="426"/>
      <c r="LJH37" s="423"/>
      <c r="LJI37" s="426"/>
      <c r="LJJ37" s="423"/>
      <c r="LJK37" s="426"/>
      <c r="LJL37" s="423"/>
      <c r="LJM37" s="426"/>
      <c r="LJN37" s="423"/>
      <c r="LJO37" s="426"/>
      <c r="LJP37" s="423"/>
      <c r="LJQ37" s="426"/>
      <c r="LJR37" s="423"/>
      <c r="LJS37" s="426"/>
      <c r="LJT37" s="423"/>
      <c r="LJU37" s="426"/>
      <c r="LJV37" s="423"/>
      <c r="LJW37" s="426"/>
      <c r="LJX37" s="423"/>
      <c r="LJY37" s="426"/>
      <c r="LJZ37" s="423"/>
      <c r="LKA37" s="426"/>
      <c r="LKB37" s="423"/>
      <c r="LKC37" s="426"/>
      <c r="LKD37" s="423"/>
      <c r="LKE37" s="426"/>
      <c r="LKF37" s="423"/>
      <c r="LKG37" s="426"/>
      <c r="LKH37" s="423"/>
      <c r="LKI37" s="426"/>
      <c r="LKJ37" s="423"/>
      <c r="LKK37" s="426"/>
      <c r="LKL37" s="423"/>
      <c r="LKM37" s="426"/>
      <c r="LKN37" s="423"/>
      <c r="LKO37" s="426"/>
      <c r="LKP37" s="423"/>
      <c r="LKQ37" s="426"/>
      <c r="LKR37" s="423"/>
      <c r="LKS37" s="426"/>
      <c r="LKT37" s="423"/>
      <c r="LKU37" s="426"/>
      <c r="LKV37" s="423"/>
      <c r="LKW37" s="426"/>
      <c r="LKX37" s="423"/>
      <c r="LKY37" s="426"/>
      <c r="LKZ37" s="423"/>
      <c r="LLA37" s="426"/>
      <c r="LLB37" s="423"/>
      <c r="LLC37" s="426"/>
      <c r="LLD37" s="423"/>
      <c r="LLE37" s="426"/>
      <c r="LLF37" s="423"/>
      <c r="LLG37" s="426"/>
      <c r="LLH37" s="423"/>
      <c r="LLI37" s="426"/>
      <c r="LLJ37" s="423"/>
      <c r="LLK37" s="426"/>
      <c r="LLL37" s="423"/>
      <c r="LLM37" s="426"/>
      <c r="LLN37" s="423"/>
      <c r="LLO37" s="426"/>
      <c r="LLP37" s="423"/>
      <c r="LLQ37" s="426"/>
      <c r="LLR37" s="423"/>
      <c r="LLS37" s="426"/>
      <c r="LLT37" s="423"/>
      <c r="LLU37" s="426"/>
      <c r="LLV37" s="423"/>
      <c r="LLW37" s="426"/>
      <c r="LLX37" s="423"/>
      <c r="LLY37" s="426"/>
      <c r="LLZ37" s="423"/>
      <c r="LMA37" s="426"/>
      <c r="LMB37" s="423"/>
      <c r="LMC37" s="426"/>
      <c r="LMD37" s="423"/>
      <c r="LME37" s="426"/>
      <c r="LMF37" s="423"/>
      <c r="LMG37" s="426"/>
      <c r="LMH37" s="423"/>
      <c r="LMI37" s="426"/>
      <c r="LMJ37" s="423"/>
      <c r="LMK37" s="426"/>
      <c r="LML37" s="423"/>
      <c r="LMM37" s="426"/>
      <c r="LMN37" s="423"/>
      <c r="LMO37" s="426"/>
      <c r="LMP37" s="423"/>
      <c r="LMQ37" s="426"/>
      <c r="LMR37" s="423"/>
      <c r="LMS37" s="426"/>
      <c r="LMT37" s="423"/>
      <c r="LMU37" s="426"/>
      <c r="LMV37" s="423"/>
      <c r="LMW37" s="426"/>
      <c r="LMX37" s="423"/>
      <c r="LMY37" s="426"/>
      <c r="LMZ37" s="423"/>
      <c r="LNA37" s="426"/>
      <c r="LNB37" s="423"/>
      <c r="LNC37" s="426"/>
      <c r="LND37" s="423"/>
      <c r="LNE37" s="426"/>
      <c r="LNF37" s="423"/>
      <c r="LNG37" s="426"/>
      <c r="LNH37" s="423"/>
      <c r="LNI37" s="426"/>
      <c r="LNJ37" s="423"/>
      <c r="LNK37" s="426"/>
      <c r="LNL37" s="423"/>
      <c r="LNM37" s="426"/>
      <c r="LNN37" s="423"/>
      <c r="LNO37" s="426"/>
      <c r="LNP37" s="423"/>
      <c r="LNQ37" s="426"/>
      <c r="LNR37" s="423"/>
      <c r="LNS37" s="426"/>
      <c r="LNT37" s="423"/>
      <c r="LNU37" s="426"/>
      <c r="LNV37" s="423"/>
      <c r="LNW37" s="426"/>
      <c r="LNX37" s="423"/>
      <c r="LNY37" s="426"/>
      <c r="LNZ37" s="423"/>
      <c r="LOA37" s="426"/>
      <c r="LOB37" s="423"/>
      <c r="LOC37" s="426"/>
      <c r="LOD37" s="423"/>
      <c r="LOE37" s="426"/>
      <c r="LOF37" s="423"/>
      <c r="LOG37" s="426"/>
      <c r="LOH37" s="423"/>
      <c r="LOI37" s="426"/>
      <c r="LOJ37" s="423"/>
      <c r="LOK37" s="426"/>
      <c r="LOL37" s="423"/>
      <c r="LOM37" s="426"/>
      <c r="LON37" s="423"/>
      <c r="LOO37" s="426"/>
      <c r="LOP37" s="423"/>
      <c r="LOQ37" s="426"/>
      <c r="LOR37" s="423"/>
      <c r="LOS37" s="426"/>
      <c r="LOT37" s="423"/>
      <c r="LOU37" s="426"/>
      <c r="LOV37" s="423"/>
      <c r="LOW37" s="426"/>
      <c r="LOX37" s="423"/>
      <c r="LOY37" s="426"/>
      <c r="LOZ37" s="423"/>
      <c r="LPA37" s="426"/>
      <c r="LPB37" s="423"/>
      <c r="LPC37" s="426"/>
      <c r="LPD37" s="423"/>
      <c r="LPE37" s="426"/>
      <c r="LPF37" s="423"/>
      <c r="LPG37" s="426"/>
      <c r="LPH37" s="423"/>
      <c r="LPI37" s="426"/>
      <c r="LPJ37" s="423"/>
      <c r="LPK37" s="426"/>
      <c r="LPL37" s="423"/>
      <c r="LPM37" s="426"/>
      <c r="LPN37" s="423"/>
      <c r="LPO37" s="426"/>
      <c r="LPP37" s="423"/>
      <c r="LPQ37" s="426"/>
      <c r="LPR37" s="423"/>
      <c r="LPS37" s="426"/>
      <c r="LPT37" s="423"/>
      <c r="LPU37" s="426"/>
      <c r="LPV37" s="423"/>
      <c r="LPW37" s="426"/>
      <c r="LPX37" s="423"/>
      <c r="LPY37" s="426"/>
      <c r="LPZ37" s="423"/>
      <c r="LQA37" s="426"/>
      <c r="LQB37" s="423"/>
      <c r="LQC37" s="426"/>
      <c r="LQD37" s="423"/>
      <c r="LQE37" s="426"/>
      <c r="LQF37" s="423"/>
      <c r="LQG37" s="426"/>
      <c r="LQH37" s="423"/>
      <c r="LQI37" s="426"/>
      <c r="LQJ37" s="423"/>
      <c r="LQK37" s="426"/>
      <c r="LQL37" s="423"/>
      <c r="LQM37" s="426"/>
      <c r="LQN37" s="423"/>
      <c r="LQO37" s="426"/>
      <c r="LQP37" s="423"/>
      <c r="LQQ37" s="426"/>
      <c r="LQR37" s="423"/>
      <c r="LQS37" s="426"/>
      <c r="LQT37" s="423"/>
      <c r="LQU37" s="426"/>
      <c r="LQV37" s="423"/>
      <c r="LQW37" s="426"/>
      <c r="LQX37" s="423"/>
      <c r="LQY37" s="426"/>
      <c r="LQZ37" s="423"/>
      <c r="LRA37" s="426"/>
      <c r="LRB37" s="423"/>
      <c r="LRC37" s="426"/>
      <c r="LRD37" s="423"/>
      <c r="LRE37" s="426"/>
      <c r="LRF37" s="423"/>
      <c r="LRG37" s="426"/>
      <c r="LRH37" s="423"/>
      <c r="LRI37" s="426"/>
      <c r="LRJ37" s="423"/>
      <c r="LRK37" s="426"/>
      <c r="LRL37" s="423"/>
      <c r="LRM37" s="426"/>
      <c r="LRN37" s="423"/>
      <c r="LRO37" s="426"/>
      <c r="LRP37" s="423"/>
      <c r="LRQ37" s="426"/>
      <c r="LRR37" s="423"/>
      <c r="LRS37" s="426"/>
      <c r="LRT37" s="423"/>
      <c r="LRU37" s="426"/>
      <c r="LRV37" s="423"/>
      <c r="LRW37" s="426"/>
      <c r="LRX37" s="423"/>
      <c r="LRY37" s="426"/>
      <c r="LRZ37" s="423"/>
      <c r="LSA37" s="426"/>
      <c r="LSB37" s="423"/>
      <c r="LSC37" s="426"/>
      <c r="LSD37" s="423"/>
      <c r="LSE37" s="426"/>
      <c r="LSF37" s="423"/>
      <c r="LSG37" s="426"/>
      <c r="LSH37" s="423"/>
      <c r="LSI37" s="426"/>
      <c r="LSJ37" s="423"/>
      <c r="LSK37" s="426"/>
      <c r="LSL37" s="423"/>
      <c r="LSM37" s="426"/>
      <c r="LSN37" s="423"/>
      <c r="LSO37" s="426"/>
      <c r="LSP37" s="423"/>
      <c r="LSQ37" s="426"/>
      <c r="LSR37" s="423"/>
      <c r="LSS37" s="426"/>
      <c r="LST37" s="423"/>
      <c r="LSU37" s="426"/>
      <c r="LSV37" s="423"/>
      <c r="LSW37" s="426"/>
      <c r="LSX37" s="423"/>
      <c r="LSY37" s="426"/>
      <c r="LSZ37" s="423"/>
      <c r="LTA37" s="426"/>
      <c r="LTB37" s="423"/>
      <c r="LTC37" s="426"/>
      <c r="LTD37" s="423"/>
      <c r="LTE37" s="426"/>
      <c r="LTF37" s="423"/>
      <c r="LTG37" s="426"/>
      <c r="LTH37" s="423"/>
      <c r="LTI37" s="426"/>
      <c r="LTJ37" s="423"/>
      <c r="LTK37" s="426"/>
      <c r="LTL37" s="423"/>
      <c r="LTM37" s="426"/>
      <c r="LTN37" s="423"/>
      <c r="LTO37" s="426"/>
      <c r="LTP37" s="423"/>
      <c r="LTQ37" s="426"/>
      <c r="LTR37" s="423"/>
      <c r="LTS37" s="426"/>
      <c r="LTT37" s="423"/>
      <c r="LTU37" s="426"/>
      <c r="LTV37" s="423"/>
      <c r="LTW37" s="426"/>
      <c r="LTX37" s="423"/>
      <c r="LTY37" s="426"/>
      <c r="LTZ37" s="423"/>
      <c r="LUA37" s="426"/>
      <c r="LUB37" s="423"/>
      <c r="LUC37" s="426"/>
      <c r="LUD37" s="423"/>
      <c r="LUE37" s="426"/>
      <c r="LUF37" s="423"/>
      <c r="LUG37" s="426"/>
      <c r="LUH37" s="423"/>
      <c r="LUI37" s="426"/>
      <c r="LUJ37" s="423"/>
      <c r="LUK37" s="426"/>
      <c r="LUL37" s="423"/>
      <c r="LUM37" s="426"/>
      <c r="LUN37" s="423"/>
      <c r="LUO37" s="426"/>
      <c r="LUP37" s="423"/>
      <c r="LUQ37" s="426"/>
      <c r="LUR37" s="423"/>
      <c r="LUS37" s="426"/>
      <c r="LUT37" s="423"/>
      <c r="LUU37" s="426"/>
      <c r="LUV37" s="423"/>
      <c r="LUW37" s="426"/>
      <c r="LUX37" s="423"/>
      <c r="LUY37" s="426"/>
      <c r="LUZ37" s="423"/>
      <c r="LVA37" s="426"/>
      <c r="LVB37" s="423"/>
      <c r="LVC37" s="426"/>
      <c r="LVD37" s="423"/>
      <c r="LVE37" s="426"/>
      <c r="LVF37" s="423"/>
      <c r="LVG37" s="426"/>
      <c r="LVH37" s="423"/>
      <c r="LVI37" s="426"/>
      <c r="LVJ37" s="423"/>
      <c r="LVK37" s="426"/>
      <c r="LVL37" s="423"/>
      <c r="LVM37" s="426"/>
      <c r="LVN37" s="423"/>
      <c r="LVO37" s="426"/>
      <c r="LVP37" s="423"/>
      <c r="LVQ37" s="426"/>
      <c r="LVR37" s="423"/>
      <c r="LVS37" s="426"/>
      <c r="LVT37" s="423"/>
      <c r="LVU37" s="426"/>
      <c r="LVV37" s="423"/>
      <c r="LVW37" s="426"/>
      <c r="LVX37" s="423"/>
      <c r="LVY37" s="426"/>
      <c r="LVZ37" s="423"/>
      <c r="LWA37" s="426"/>
      <c r="LWB37" s="423"/>
      <c r="LWC37" s="426"/>
      <c r="LWD37" s="423"/>
      <c r="LWE37" s="426"/>
      <c r="LWF37" s="423"/>
      <c r="LWG37" s="426"/>
      <c r="LWH37" s="423"/>
      <c r="LWI37" s="426"/>
      <c r="LWJ37" s="423"/>
      <c r="LWK37" s="426"/>
      <c r="LWL37" s="423"/>
      <c r="LWM37" s="426"/>
      <c r="LWN37" s="423"/>
      <c r="LWO37" s="426"/>
      <c r="LWP37" s="423"/>
      <c r="LWQ37" s="426"/>
      <c r="LWR37" s="423"/>
      <c r="LWS37" s="426"/>
      <c r="LWT37" s="423"/>
      <c r="LWU37" s="426"/>
      <c r="LWV37" s="423"/>
      <c r="LWW37" s="426"/>
      <c r="LWX37" s="423"/>
      <c r="LWY37" s="426"/>
      <c r="LWZ37" s="423"/>
      <c r="LXA37" s="426"/>
      <c r="LXB37" s="423"/>
      <c r="LXC37" s="426"/>
      <c r="LXD37" s="423"/>
      <c r="LXE37" s="426"/>
      <c r="LXF37" s="423"/>
      <c r="LXG37" s="426"/>
      <c r="LXH37" s="423"/>
      <c r="LXI37" s="426"/>
      <c r="LXJ37" s="423"/>
      <c r="LXK37" s="426"/>
      <c r="LXL37" s="423"/>
      <c r="LXM37" s="426"/>
      <c r="LXN37" s="423"/>
      <c r="LXO37" s="426"/>
      <c r="LXP37" s="423"/>
      <c r="LXQ37" s="426"/>
      <c r="LXR37" s="423"/>
      <c r="LXS37" s="426"/>
      <c r="LXT37" s="423"/>
      <c r="LXU37" s="426"/>
      <c r="LXV37" s="423"/>
      <c r="LXW37" s="426"/>
      <c r="LXX37" s="423"/>
      <c r="LXY37" s="426"/>
      <c r="LXZ37" s="423"/>
      <c r="LYA37" s="426"/>
      <c r="LYB37" s="423"/>
      <c r="LYC37" s="426"/>
      <c r="LYD37" s="423"/>
      <c r="LYE37" s="426"/>
      <c r="LYF37" s="423"/>
      <c r="LYG37" s="426"/>
      <c r="LYH37" s="423"/>
      <c r="LYI37" s="426"/>
      <c r="LYJ37" s="423"/>
      <c r="LYK37" s="426"/>
      <c r="LYL37" s="423"/>
      <c r="LYM37" s="426"/>
      <c r="LYN37" s="423"/>
      <c r="LYO37" s="426"/>
      <c r="LYP37" s="423"/>
      <c r="LYQ37" s="426"/>
      <c r="LYR37" s="423"/>
      <c r="LYS37" s="426"/>
      <c r="LYT37" s="423"/>
      <c r="LYU37" s="426"/>
      <c r="LYV37" s="423"/>
      <c r="LYW37" s="426"/>
      <c r="LYX37" s="423"/>
      <c r="LYY37" s="426"/>
      <c r="LYZ37" s="423"/>
      <c r="LZA37" s="426"/>
      <c r="LZB37" s="423"/>
      <c r="LZC37" s="426"/>
      <c r="LZD37" s="423"/>
      <c r="LZE37" s="426"/>
      <c r="LZF37" s="423"/>
      <c r="LZG37" s="426"/>
      <c r="LZH37" s="423"/>
      <c r="LZI37" s="426"/>
      <c r="LZJ37" s="423"/>
      <c r="LZK37" s="426"/>
      <c r="LZL37" s="423"/>
      <c r="LZM37" s="426"/>
      <c r="LZN37" s="423"/>
      <c r="LZO37" s="426"/>
      <c r="LZP37" s="423"/>
      <c r="LZQ37" s="426"/>
      <c r="LZR37" s="423"/>
      <c r="LZS37" s="426"/>
      <c r="LZT37" s="423"/>
      <c r="LZU37" s="426"/>
      <c r="LZV37" s="423"/>
      <c r="LZW37" s="426"/>
      <c r="LZX37" s="423"/>
      <c r="LZY37" s="426"/>
      <c r="LZZ37" s="423"/>
      <c r="MAA37" s="426"/>
      <c r="MAB37" s="423"/>
      <c r="MAC37" s="426"/>
      <c r="MAD37" s="423"/>
      <c r="MAE37" s="426"/>
      <c r="MAF37" s="423"/>
      <c r="MAG37" s="426"/>
      <c r="MAH37" s="423"/>
      <c r="MAI37" s="426"/>
      <c r="MAJ37" s="423"/>
      <c r="MAK37" s="426"/>
      <c r="MAL37" s="423"/>
      <c r="MAM37" s="426"/>
      <c r="MAN37" s="423"/>
      <c r="MAO37" s="426"/>
      <c r="MAP37" s="423"/>
      <c r="MAQ37" s="426"/>
      <c r="MAR37" s="423"/>
      <c r="MAS37" s="426"/>
      <c r="MAT37" s="423"/>
      <c r="MAU37" s="426"/>
      <c r="MAV37" s="423"/>
      <c r="MAW37" s="426"/>
      <c r="MAX37" s="423"/>
      <c r="MAY37" s="426"/>
      <c r="MAZ37" s="423"/>
      <c r="MBA37" s="426"/>
      <c r="MBB37" s="423"/>
      <c r="MBC37" s="426"/>
      <c r="MBD37" s="423"/>
      <c r="MBE37" s="426"/>
      <c r="MBF37" s="423"/>
      <c r="MBG37" s="426"/>
      <c r="MBH37" s="423"/>
      <c r="MBI37" s="426"/>
      <c r="MBJ37" s="423"/>
      <c r="MBK37" s="426"/>
      <c r="MBL37" s="423"/>
      <c r="MBM37" s="426"/>
      <c r="MBN37" s="423"/>
      <c r="MBO37" s="426"/>
      <c r="MBP37" s="423"/>
      <c r="MBQ37" s="426"/>
      <c r="MBR37" s="423"/>
      <c r="MBS37" s="426"/>
      <c r="MBT37" s="423"/>
      <c r="MBU37" s="426"/>
      <c r="MBV37" s="423"/>
      <c r="MBW37" s="426"/>
      <c r="MBX37" s="423"/>
      <c r="MBY37" s="426"/>
      <c r="MBZ37" s="423"/>
      <c r="MCA37" s="426"/>
      <c r="MCB37" s="423"/>
      <c r="MCC37" s="426"/>
      <c r="MCD37" s="423"/>
      <c r="MCE37" s="426"/>
      <c r="MCF37" s="423"/>
      <c r="MCG37" s="426"/>
      <c r="MCH37" s="423"/>
      <c r="MCI37" s="426"/>
      <c r="MCJ37" s="423"/>
      <c r="MCK37" s="426"/>
      <c r="MCL37" s="423"/>
      <c r="MCM37" s="426"/>
      <c r="MCN37" s="423"/>
      <c r="MCO37" s="426"/>
      <c r="MCP37" s="423"/>
      <c r="MCQ37" s="426"/>
      <c r="MCR37" s="423"/>
      <c r="MCS37" s="426"/>
      <c r="MCT37" s="423"/>
      <c r="MCU37" s="426"/>
      <c r="MCV37" s="423"/>
      <c r="MCW37" s="426"/>
      <c r="MCX37" s="423"/>
      <c r="MCY37" s="426"/>
      <c r="MCZ37" s="423"/>
      <c r="MDA37" s="426"/>
      <c r="MDB37" s="423"/>
      <c r="MDC37" s="426"/>
      <c r="MDD37" s="423"/>
      <c r="MDE37" s="426"/>
      <c r="MDF37" s="423"/>
      <c r="MDG37" s="426"/>
      <c r="MDH37" s="423"/>
      <c r="MDI37" s="426"/>
      <c r="MDJ37" s="423"/>
      <c r="MDK37" s="426"/>
      <c r="MDL37" s="423"/>
      <c r="MDM37" s="426"/>
      <c r="MDN37" s="423"/>
      <c r="MDO37" s="426"/>
      <c r="MDP37" s="423"/>
      <c r="MDQ37" s="426"/>
      <c r="MDR37" s="423"/>
      <c r="MDS37" s="426"/>
      <c r="MDT37" s="423"/>
      <c r="MDU37" s="426"/>
      <c r="MDV37" s="423"/>
      <c r="MDW37" s="426"/>
      <c r="MDX37" s="423"/>
      <c r="MDY37" s="426"/>
      <c r="MDZ37" s="423"/>
      <c r="MEA37" s="426"/>
      <c r="MEB37" s="423"/>
      <c r="MEC37" s="426"/>
      <c r="MED37" s="423"/>
      <c r="MEE37" s="426"/>
      <c r="MEF37" s="423"/>
      <c r="MEG37" s="426"/>
      <c r="MEH37" s="423"/>
      <c r="MEI37" s="426"/>
      <c r="MEJ37" s="423"/>
      <c r="MEK37" s="426"/>
      <c r="MEL37" s="423"/>
      <c r="MEM37" s="426"/>
      <c r="MEN37" s="423"/>
      <c r="MEO37" s="426"/>
      <c r="MEP37" s="423"/>
      <c r="MEQ37" s="426"/>
      <c r="MER37" s="423"/>
      <c r="MES37" s="426"/>
      <c r="MET37" s="423"/>
      <c r="MEU37" s="426"/>
      <c r="MEV37" s="423"/>
      <c r="MEW37" s="426"/>
      <c r="MEX37" s="423"/>
      <c r="MEY37" s="426"/>
      <c r="MEZ37" s="423"/>
      <c r="MFA37" s="426"/>
      <c r="MFB37" s="423"/>
      <c r="MFC37" s="426"/>
      <c r="MFD37" s="423"/>
      <c r="MFE37" s="426"/>
      <c r="MFF37" s="423"/>
      <c r="MFG37" s="426"/>
      <c r="MFH37" s="423"/>
      <c r="MFI37" s="426"/>
      <c r="MFJ37" s="423"/>
      <c r="MFK37" s="426"/>
      <c r="MFL37" s="423"/>
      <c r="MFM37" s="426"/>
      <c r="MFN37" s="423"/>
      <c r="MFO37" s="426"/>
      <c r="MFP37" s="423"/>
      <c r="MFQ37" s="426"/>
      <c r="MFR37" s="423"/>
      <c r="MFS37" s="426"/>
      <c r="MFT37" s="423"/>
      <c r="MFU37" s="426"/>
      <c r="MFV37" s="423"/>
      <c r="MFW37" s="426"/>
      <c r="MFX37" s="423"/>
      <c r="MFY37" s="426"/>
      <c r="MFZ37" s="423"/>
      <c r="MGA37" s="426"/>
      <c r="MGB37" s="423"/>
      <c r="MGC37" s="426"/>
      <c r="MGD37" s="423"/>
      <c r="MGE37" s="426"/>
      <c r="MGF37" s="423"/>
      <c r="MGG37" s="426"/>
      <c r="MGH37" s="423"/>
      <c r="MGI37" s="426"/>
      <c r="MGJ37" s="423"/>
      <c r="MGK37" s="426"/>
      <c r="MGL37" s="423"/>
      <c r="MGM37" s="426"/>
      <c r="MGN37" s="423"/>
      <c r="MGO37" s="426"/>
      <c r="MGP37" s="423"/>
      <c r="MGQ37" s="426"/>
      <c r="MGR37" s="423"/>
      <c r="MGS37" s="426"/>
      <c r="MGT37" s="423"/>
      <c r="MGU37" s="426"/>
      <c r="MGV37" s="423"/>
      <c r="MGW37" s="426"/>
      <c r="MGX37" s="423"/>
      <c r="MGY37" s="426"/>
      <c r="MGZ37" s="423"/>
      <c r="MHA37" s="426"/>
      <c r="MHB37" s="423"/>
      <c r="MHC37" s="426"/>
      <c r="MHD37" s="423"/>
      <c r="MHE37" s="426"/>
      <c r="MHF37" s="423"/>
      <c r="MHG37" s="426"/>
      <c r="MHH37" s="423"/>
      <c r="MHI37" s="426"/>
      <c r="MHJ37" s="423"/>
      <c r="MHK37" s="426"/>
      <c r="MHL37" s="423"/>
      <c r="MHM37" s="426"/>
      <c r="MHN37" s="423"/>
      <c r="MHO37" s="426"/>
      <c r="MHP37" s="423"/>
      <c r="MHQ37" s="426"/>
      <c r="MHR37" s="423"/>
      <c r="MHS37" s="426"/>
      <c r="MHT37" s="423"/>
      <c r="MHU37" s="426"/>
      <c r="MHV37" s="423"/>
      <c r="MHW37" s="426"/>
      <c r="MHX37" s="423"/>
      <c r="MHY37" s="426"/>
      <c r="MHZ37" s="423"/>
      <c r="MIA37" s="426"/>
      <c r="MIB37" s="423"/>
      <c r="MIC37" s="426"/>
      <c r="MID37" s="423"/>
      <c r="MIE37" s="426"/>
      <c r="MIF37" s="423"/>
      <c r="MIG37" s="426"/>
      <c r="MIH37" s="423"/>
      <c r="MII37" s="426"/>
      <c r="MIJ37" s="423"/>
      <c r="MIK37" s="426"/>
      <c r="MIL37" s="423"/>
      <c r="MIM37" s="426"/>
      <c r="MIN37" s="423"/>
      <c r="MIO37" s="426"/>
      <c r="MIP37" s="423"/>
      <c r="MIQ37" s="426"/>
      <c r="MIR37" s="423"/>
      <c r="MIS37" s="426"/>
      <c r="MIT37" s="423"/>
      <c r="MIU37" s="426"/>
      <c r="MIV37" s="423"/>
      <c r="MIW37" s="426"/>
      <c r="MIX37" s="423"/>
      <c r="MIY37" s="426"/>
      <c r="MIZ37" s="423"/>
      <c r="MJA37" s="426"/>
      <c r="MJB37" s="423"/>
      <c r="MJC37" s="426"/>
      <c r="MJD37" s="423"/>
      <c r="MJE37" s="426"/>
      <c r="MJF37" s="423"/>
      <c r="MJG37" s="426"/>
      <c r="MJH37" s="423"/>
      <c r="MJI37" s="426"/>
      <c r="MJJ37" s="423"/>
      <c r="MJK37" s="426"/>
      <c r="MJL37" s="423"/>
      <c r="MJM37" s="426"/>
      <c r="MJN37" s="423"/>
      <c r="MJO37" s="426"/>
      <c r="MJP37" s="423"/>
      <c r="MJQ37" s="426"/>
      <c r="MJR37" s="423"/>
      <c r="MJS37" s="426"/>
      <c r="MJT37" s="423"/>
      <c r="MJU37" s="426"/>
      <c r="MJV37" s="423"/>
      <c r="MJW37" s="426"/>
      <c r="MJX37" s="423"/>
      <c r="MJY37" s="426"/>
      <c r="MJZ37" s="423"/>
      <c r="MKA37" s="426"/>
      <c r="MKB37" s="423"/>
      <c r="MKC37" s="426"/>
      <c r="MKD37" s="423"/>
      <c r="MKE37" s="426"/>
      <c r="MKF37" s="423"/>
      <c r="MKG37" s="426"/>
      <c r="MKH37" s="423"/>
      <c r="MKI37" s="426"/>
      <c r="MKJ37" s="423"/>
      <c r="MKK37" s="426"/>
      <c r="MKL37" s="423"/>
      <c r="MKM37" s="426"/>
      <c r="MKN37" s="423"/>
      <c r="MKO37" s="426"/>
      <c r="MKP37" s="423"/>
      <c r="MKQ37" s="426"/>
      <c r="MKR37" s="423"/>
      <c r="MKS37" s="426"/>
      <c r="MKT37" s="423"/>
      <c r="MKU37" s="426"/>
      <c r="MKV37" s="423"/>
      <c r="MKW37" s="426"/>
      <c r="MKX37" s="423"/>
      <c r="MKY37" s="426"/>
      <c r="MKZ37" s="423"/>
      <c r="MLA37" s="426"/>
      <c r="MLB37" s="423"/>
      <c r="MLC37" s="426"/>
      <c r="MLD37" s="423"/>
      <c r="MLE37" s="426"/>
      <c r="MLF37" s="423"/>
      <c r="MLG37" s="426"/>
      <c r="MLH37" s="423"/>
      <c r="MLI37" s="426"/>
      <c r="MLJ37" s="423"/>
      <c r="MLK37" s="426"/>
      <c r="MLL37" s="423"/>
      <c r="MLM37" s="426"/>
      <c r="MLN37" s="423"/>
      <c r="MLO37" s="426"/>
      <c r="MLP37" s="423"/>
      <c r="MLQ37" s="426"/>
      <c r="MLR37" s="423"/>
      <c r="MLS37" s="426"/>
      <c r="MLT37" s="423"/>
      <c r="MLU37" s="426"/>
      <c r="MLV37" s="423"/>
      <c r="MLW37" s="426"/>
      <c r="MLX37" s="423"/>
      <c r="MLY37" s="426"/>
      <c r="MLZ37" s="423"/>
      <c r="MMA37" s="426"/>
      <c r="MMB37" s="423"/>
      <c r="MMC37" s="426"/>
      <c r="MMD37" s="423"/>
      <c r="MME37" s="426"/>
      <c r="MMF37" s="423"/>
      <c r="MMG37" s="426"/>
      <c r="MMH37" s="423"/>
      <c r="MMI37" s="426"/>
      <c r="MMJ37" s="423"/>
      <c r="MMK37" s="426"/>
      <c r="MML37" s="423"/>
      <c r="MMM37" s="426"/>
      <c r="MMN37" s="423"/>
      <c r="MMO37" s="426"/>
      <c r="MMP37" s="423"/>
      <c r="MMQ37" s="426"/>
      <c r="MMR37" s="423"/>
      <c r="MMS37" s="426"/>
      <c r="MMT37" s="423"/>
      <c r="MMU37" s="426"/>
      <c r="MMV37" s="423"/>
      <c r="MMW37" s="426"/>
      <c r="MMX37" s="423"/>
      <c r="MMY37" s="426"/>
      <c r="MMZ37" s="423"/>
      <c r="MNA37" s="426"/>
      <c r="MNB37" s="423"/>
      <c r="MNC37" s="426"/>
      <c r="MND37" s="423"/>
      <c r="MNE37" s="426"/>
      <c r="MNF37" s="423"/>
      <c r="MNG37" s="426"/>
      <c r="MNH37" s="423"/>
      <c r="MNI37" s="426"/>
      <c r="MNJ37" s="423"/>
      <c r="MNK37" s="426"/>
      <c r="MNL37" s="423"/>
      <c r="MNM37" s="426"/>
      <c r="MNN37" s="423"/>
      <c r="MNO37" s="426"/>
      <c r="MNP37" s="423"/>
      <c r="MNQ37" s="426"/>
      <c r="MNR37" s="423"/>
      <c r="MNS37" s="426"/>
      <c r="MNT37" s="423"/>
      <c r="MNU37" s="426"/>
      <c r="MNV37" s="423"/>
      <c r="MNW37" s="426"/>
      <c r="MNX37" s="423"/>
      <c r="MNY37" s="426"/>
      <c r="MNZ37" s="423"/>
      <c r="MOA37" s="426"/>
      <c r="MOB37" s="423"/>
      <c r="MOC37" s="426"/>
      <c r="MOD37" s="423"/>
      <c r="MOE37" s="426"/>
      <c r="MOF37" s="423"/>
      <c r="MOG37" s="426"/>
      <c r="MOH37" s="423"/>
      <c r="MOI37" s="426"/>
      <c r="MOJ37" s="423"/>
      <c r="MOK37" s="426"/>
      <c r="MOL37" s="423"/>
      <c r="MOM37" s="426"/>
      <c r="MON37" s="423"/>
      <c r="MOO37" s="426"/>
      <c r="MOP37" s="423"/>
      <c r="MOQ37" s="426"/>
      <c r="MOR37" s="423"/>
      <c r="MOS37" s="426"/>
      <c r="MOT37" s="423"/>
      <c r="MOU37" s="426"/>
      <c r="MOV37" s="423"/>
      <c r="MOW37" s="426"/>
      <c r="MOX37" s="423"/>
      <c r="MOY37" s="426"/>
      <c r="MOZ37" s="423"/>
      <c r="MPA37" s="426"/>
      <c r="MPB37" s="423"/>
      <c r="MPC37" s="426"/>
      <c r="MPD37" s="423"/>
      <c r="MPE37" s="426"/>
      <c r="MPF37" s="423"/>
      <c r="MPG37" s="426"/>
      <c r="MPH37" s="423"/>
      <c r="MPI37" s="426"/>
      <c r="MPJ37" s="423"/>
      <c r="MPK37" s="426"/>
      <c r="MPL37" s="423"/>
      <c r="MPM37" s="426"/>
      <c r="MPN37" s="423"/>
      <c r="MPO37" s="426"/>
      <c r="MPP37" s="423"/>
      <c r="MPQ37" s="426"/>
      <c r="MPR37" s="423"/>
      <c r="MPS37" s="426"/>
      <c r="MPT37" s="423"/>
      <c r="MPU37" s="426"/>
      <c r="MPV37" s="423"/>
      <c r="MPW37" s="426"/>
      <c r="MPX37" s="423"/>
      <c r="MPY37" s="426"/>
      <c r="MPZ37" s="423"/>
      <c r="MQA37" s="426"/>
      <c r="MQB37" s="423"/>
      <c r="MQC37" s="426"/>
      <c r="MQD37" s="423"/>
      <c r="MQE37" s="426"/>
      <c r="MQF37" s="423"/>
      <c r="MQG37" s="426"/>
      <c r="MQH37" s="423"/>
      <c r="MQI37" s="426"/>
      <c r="MQJ37" s="423"/>
      <c r="MQK37" s="426"/>
      <c r="MQL37" s="423"/>
      <c r="MQM37" s="426"/>
      <c r="MQN37" s="423"/>
      <c r="MQO37" s="426"/>
      <c r="MQP37" s="423"/>
      <c r="MQQ37" s="426"/>
      <c r="MQR37" s="423"/>
      <c r="MQS37" s="426"/>
      <c r="MQT37" s="423"/>
      <c r="MQU37" s="426"/>
      <c r="MQV37" s="423"/>
      <c r="MQW37" s="426"/>
      <c r="MQX37" s="423"/>
      <c r="MQY37" s="426"/>
      <c r="MQZ37" s="423"/>
      <c r="MRA37" s="426"/>
      <c r="MRB37" s="423"/>
      <c r="MRC37" s="426"/>
      <c r="MRD37" s="423"/>
      <c r="MRE37" s="426"/>
      <c r="MRF37" s="423"/>
      <c r="MRG37" s="426"/>
      <c r="MRH37" s="423"/>
      <c r="MRI37" s="426"/>
      <c r="MRJ37" s="423"/>
      <c r="MRK37" s="426"/>
      <c r="MRL37" s="423"/>
      <c r="MRM37" s="426"/>
      <c r="MRN37" s="423"/>
      <c r="MRO37" s="426"/>
      <c r="MRP37" s="423"/>
      <c r="MRQ37" s="426"/>
      <c r="MRR37" s="423"/>
      <c r="MRS37" s="426"/>
      <c r="MRT37" s="423"/>
      <c r="MRU37" s="426"/>
      <c r="MRV37" s="423"/>
      <c r="MRW37" s="426"/>
      <c r="MRX37" s="423"/>
      <c r="MRY37" s="426"/>
      <c r="MRZ37" s="423"/>
      <c r="MSA37" s="426"/>
      <c r="MSB37" s="423"/>
      <c r="MSC37" s="426"/>
      <c r="MSD37" s="423"/>
      <c r="MSE37" s="426"/>
      <c r="MSF37" s="423"/>
      <c r="MSG37" s="426"/>
      <c r="MSH37" s="423"/>
      <c r="MSI37" s="426"/>
      <c r="MSJ37" s="423"/>
      <c r="MSK37" s="426"/>
      <c r="MSL37" s="423"/>
      <c r="MSM37" s="426"/>
      <c r="MSN37" s="423"/>
      <c r="MSO37" s="426"/>
      <c r="MSP37" s="423"/>
      <c r="MSQ37" s="426"/>
      <c r="MSR37" s="423"/>
      <c r="MSS37" s="426"/>
      <c r="MST37" s="423"/>
      <c r="MSU37" s="426"/>
      <c r="MSV37" s="423"/>
      <c r="MSW37" s="426"/>
      <c r="MSX37" s="423"/>
      <c r="MSY37" s="426"/>
      <c r="MSZ37" s="423"/>
      <c r="MTA37" s="426"/>
      <c r="MTB37" s="423"/>
      <c r="MTC37" s="426"/>
      <c r="MTD37" s="423"/>
      <c r="MTE37" s="426"/>
      <c r="MTF37" s="423"/>
      <c r="MTG37" s="426"/>
      <c r="MTH37" s="423"/>
      <c r="MTI37" s="426"/>
      <c r="MTJ37" s="423"/>
      <c r="MTK37" s="426"/>
      <c r="MTL37" s="423"/>
      <c r="MTM37" s="426"/>
      <c r="MTN37" s="423"/>
      <c r="MTO37" s="426"/>
      <c r="MTP37" s="423"/>
      <c r="MTQ37" s="426"/>
      <c r="MTR37" s="423"/>
      <c r="MTS37" s="426"/>
      <c r="MTT37" s="423"/>
      <c r="MTU37" s="426"/>
      <c r="MTV37" s="423"/>
      <c r="MTW37" s="426"/>
      <c r="MTX37" s="423"/>
      <c r="MTY37" s="426"/>
      <c r="MTZ37" s="423"/>
      <c r="MUA37" s="426"/>
      <c r="MUB37" s="423"/>
      <c r="MUC37" s="426"/>
      <c r="MUD37" s="423"/>
      <c r="MUE37" s="426"/>
      <c r="MUF37" s="423"/>
      <c r="MUG37" s="426"/>
      <c r="MUH37" s="423"/>
      <c r="MUI37" s="426"/>
      <c r="MUJ37" s="423"/>
      <c r="MUK37" s="426"/>
      <c r="MUL37" s="423"/>
      <c r="MUM37" s="426"/>
      <c r="MUN37" s="423"/>
      <c r="MUO37" s="426"/>
      <c r="MUP37" s="423"/>
      <c r="MUQ37" s="426"/>
      <c r="MUR37" s="423"/>
      <c r="MUS37" s="426"/>
      <c r="MUT37" s="423"/>
      <c r="MUU37" s="426"/>
      <c r="MUV37" s="423"/>
      <c r="MUW37" s="426"/>
      <c r="MUX37" s="423"/>
      <c r="MUY37" s="426"/>
      <c r="MUZ37" s="423"/>
      <c r="MVA37" s="426"/>
      <c r="MVB37" s="423"/>
      <c r="MVC37" s="426"/>
      <c r="MVD37" s="423"/>
      <c r="MVE37" s="426"/>
      <c r="MVF37" s="423"/>
      <c r="MVG37" s="426"/>
      <c r="MVH37" s="423"/>
      <c r="MVI37" s="426"/>
      <c r="MVJ37" s="423"/>
      <c r="MVK37" s="426"/>
      <c r="MVL37" s="423"/>
      <c r="MVM37" s="426"/>
      <c r="MVN37" s="423"/>
      <c r="MVO37" s="426"/>
      <c r="MVP37" s="423"/>
      <c r="MVQ37" s="426"/>
      <c r="MVR37" s="423"/>
      <c r="MVS37" s="426"/>
      <c r="MVT37" s="423"/>
      <c r="MVU37" s="426"/>
      <c r="MVV37" s="423"/>
      <c r="MVW37" s="426"/>
      <c r="MVX37" s="423"/>
      <c r="MVY37" s="426"/>
      <c r="MVZ37" s="423"/>
      <c r="MWA37" s="426"/>
      <c r="MWB37" s="423"/>
      <c r="MWC37" s="426"/>
      <c r="MWD37" s="423"/>
      <c r="MWE37" s="426"/>
      <c r="MWF37" s="423"/>
      <c r="MWG37" s="426"/>
      <c r="MWH37" s="423"/>
      <c r="MWI37" s="426"/>
      <c r="MWJ37" s="423"/>
      <c r="MWK37" s="426"/>
      <c r="MWL37" s="423"/>
      <c r="MWM37" s="426"/>
      <c r="MWN37" s="423"/>
      <c r="MWO37" s="426"/>
      <c r="MWP37" s="423"/>
      <c r="MWQ37" s="426"/>
      <c r="MWR37" s="423"/>
      <c r="MWS37" s="426"/>
      <c r="MWT37" s="423"/>
      <c r="MWU37" s="426"/>
      <c r="MWV37" s="423"/>
      <c r="MWW37" s="426"/>
      <c r="MWX37" s="423"/>
      <c r="MWY37" s="426"/>
      <c r="MWZ37" s="423"/>
      <c r="MXA37" s="426"/>
      <c r="MXB37" s="423"/>
      <c r="MXC37" s="426"/>
      <c r="MXD37" s="423"/>
      <c r="MXE37" s="426"/>
      <c r="MXF37" s="423"/>
      <c r="MXG37" s="426"/>
      <c r="MXH37" s="423"/>
      <c r="MXI37" s="426"/>
      <c r="MXJ37" s="423"/>
      <c r="MXK37" s="426"/>
      <c r="MXL37" s="423"/>
      <c r="MXM37" s="426"/>
      <c r="MXN37" s="423"/>
      <c r="MXO37" s="426"/>
      <c r="MXP37" s="423"/>
      <c r="MXQ37" s="426"/>
      <c r="MXR37" s="423"/>
      <c r="MXS37" s="426"/>
      <c r="MXT37" s="423"/>
      <c r="MXU37" s="426"/>
      <c r="MXV37" s="423"/>
      <c r="MXW37" s="426"/>
      <c r="MXX37" s="423"/>
      <c r="MXY37" s="426"/>
      <c r="MXZ37" s="423"/>
      <c r="MYA37" s="426"/>
      <c r="MYB37" s="423"/>
      <c r="MYC37" s="426"/>
      <c r="MYD37" s="423"/>
      <c r="MYE37" s="426"/>
      <c r="MYF37" s="423"/>
      <c r="MYG37" s="426"/>
      <c r="MYH37" s="423"/>
      <c r="MYI37" s="426"/>
      <c r="MYJ37" s="423"/>
      <c r="MYK37" s="426"/>
      <c r="MYL37" s="423"/>
      <c r="MYM37" s="426"/>
      <c r="MYN37" s="423"/>
      <c r="MYO37" s="426"/>
      <c r="MYP37" s="423"/>
      <c r="MYQ37" s="426"/>
      <c r="MYR37" s="423"/>
      <c r="MYS37" s="426"/>
      <c r="MYT37" s="423"/>
      <c r="MYU37" s="426"/>
      <c r="MYV37" s="423"/>
      <c r="MYW37" s="426"/>
      <c r="MYX37" s="423"/>
      <c r="MYY37" s="426"/>
      <c r="MYZ37" s="423"/>
      <c r="MZA37" s="426"/>
      <c r="MZB37" s="423"/>
      <c r="MZC37" s="426"/>
      <c r="MZD37" s="423"/>
      <c r="MZE37" s="426"/>
      <c r="MZF37" s="423"/>
      <c r="MZG37" s="426"/>
      <c r="MZH37" s="423"/>
      <c r="MZI37" s="426"/>
      <c r="MZJ37" s="423"/>
      <c r="MZK37" s="426"/>
      <c r="MZL37" s="423"/>
      <c r="MZM37" s="426"/>
      <c r="MZN37" s="423"/>
      <c r="MZO37" s="426"/>
      <c r="MZP37" s="423"/>
      <c r="MZQ37" s="426"/>
      <c r="MZR37" s="423"/>
      <c r="MZS37" s="426"/>
      <c r="MZT37" s="423"/>
      <c r="MZU37" s="426"/>
      <c r="MZV37" s="423"/>
      <c r="MZW37" s="426"/>
      <c r="MZX37" s="423"/>
      <c r="MZY37" s="426"/>
      <c r="MZZ37" s="423"/>
      <c r="NAA37" s="426"/>
      <c r="NAB37" s="423"/>
      <c r="NAC37" s="426"/>
      <c r="NAD37" s="423"/>
      <c r="NAE37" s="426"/>
      <c r="NAF37" s="423"/>
      <c r="NAG37" s="426"/>
      <c r="NAH37" s="423"/>
      <c r="NAI37" s="426"/>
      <c r="NAJ37" s="423"/>
      <c r="NAK37" s="426"/>
      <c r="NAL37" s="423"/>
      <c r="NAM37" s="426"/>
      <c r="NAN37" s="423"/>
      <c r="NAO37" s="426"/>
      <c r="NAP37" s="423"/>
      <c r="NAQ37" s="426"/>
      <c r="NAR37" s="423"/>
      <c r="NAS37" s="426"/>
      <c r="NAT37" s="423"/>
      <c r="NAU37" s="426"/>
      <c r="NAV37" s="423"/>
      <c r="NAW37" s="426"/>
      <c r="NAX37" s="423"/>
      <c r="NAY37" s="426"/>
      <c r="NAZ37" s="423"/>
      <c r="NBA37" s="426"/>
      <c r="NBB37" s="423"/>
      <c r="NBC37" s="426"/>
      <c r="NBD37" s="423"/>
      <c r="NBE37" s="426"/>
      <c r="NBF37" s="423"/>
      <c r="NBG37" s="426"/>
      <c r="NBH37" s="423"/>
      <c r="NBI37" s="426"/>
      <c r="NBJ37" s="423"/>
      <c r="NBK37" s="426"/>
      <c r="NBL37" s="423"/>
      <c r="NBM37" s="426"/>
      <c r="NBN37" s="423"/>
      <c r="NBO37" s="426"/>
      <c r="NBP37" s="423"/>
      <c r="NBQ37" s="426"/>
      <c r="NBR37" s="423"/>
      <c r="NBS37" s="426"/>
      <c r="NBT37" s="423"/>
      <c r="NBU37" s="426"/>
      <c r="NBV37" s="423"/>
      <c r="NBW37" s="426"/>
      <c r="NBX37" s="423"/>
      <c r="NBY37" s="426"/>
      <c r="NBZ37" s="423"/>
      <c r="NCA37" s="426"/>
      <c r="NCB37" s="423"/>
      <c r="NCC37" s="426"/>
      <c r="NCD37" s="423"/>
      <c r="NCE37" s="426"/>
      <c r="NCF37" s="423"/>
      <c r="NCG37" s="426"/>
      <c r="NCH37" s="423"/>
      <c r="NCI37" s="426"/>
      <c r="NCJ37" s="423"/>
      <c r="NCK37" s="426"/>
      <c r="NCL37" s="423"/>
      <c r="NCM37" s="426"/>
      <c r="NCN37" s="423"/>
      <c r="NCO37" s="426"/>
      <c r="NCP37" s="423"/>
      <c r="NCQ37" s="426"/>
      <c r="NCR37" s="423"/>
      <c r="NCS37" s="426"/>
      <c r="NCT37" s="423"/>
      <c r="NCU37" s="426"/>
      <c r="NCV37" s="423"/>
      <c r="NCW37" s="426"/>
      <c r="NCX37" s="423"/>
      <c r="NCY37" s="426"/>
      <c r="NCZ37" s="423"/>
      <c r="NDA37" s="426"/>
      <c r="NDB37" s="423"/>
      <c r="NDC37" s="426"/>
      <c r="NDD37" s="423"/>
      <c r="NDE37" s="426"/>
      <c r="NDF37" s="423"/>
      <c r="NDG37" s="426"/>
      <c r="NDH37" s="423"/>
      <c r="NDI37" s="426"/>
      <c r="NDJ37" s="423"/>
      <c r="NDK37" s="426"/>
      <c r="NDL37" s="423"/>
      <c r="NDM37" s="426"/>
      <c r="NDN37" s="423"/>
      <c r="NDO37" s="426"/>
      <c r="NDP37" s="423"/>
      <c r="NDQ37" s="426"/>
      <c r="NDR37" s="423"/>
      <c r="NDS37" s="426"/>
      <c r="NDT37" s="423"/>
      <c r="NDU37" s="426"/>
      <c r="NDV37" s="423"/>
      <c r="NDW37" s="426"/>
      <c r="NDX37" s="423"/>
      <c r="NDY37" s="426"/>
      <c r="NDZ37" s="423"/>
      <c r="NEA37" s="426"/>
      <c r="NEB37" s="423"/>
      <c r="NEC37" s="426"/>
      <c r="NED37" s="423"/>
      <c r="NEE37" s="426"/>
      <c r="NEF37" s="423"/>
      <c r="NEG37" s="426"/>
      <c r="NEH37" s="423"/>
      <c r="NEI37" s="426"/>
      <c r="NEJ37" s="423"/>
      <c r="NEK37" s="426"/>
      <c r="NEL37" s="423"/>
      <c r="NEM37" s="426"/>
      <c r="NEN37" s="423"/>
      <c r="NEO37" s="426"/>
      <c r="NEP37" s="423"/>
      <c r="NEQ37" s="426"/>
      <c r="NER37" s="423"/>
      <c r="NES37" s="426"/>
      <c r="NET37" s="423"/>
      <c r="NEU37" s="426"/>
      <c r="NEV37" s="423"/>
      <c r="NEW37" s="426"/>
      <c r="NEX37" s="423"/>
      <c r="NEY37" s="426"/>
      <c r="NEZ37" s="423"/>
      <c r="NFA37" s="426"/>
      <c r="NFB37" s="423"/>
      <c r="NFC37" s="426"/>
      <c r="NFD37" s="423"/>
      <c r="NFE37" s="426"/>
      <c r="NFF37" s="423"/>
      <c r="NFG37" s="426"/>
      <c r="NFH37" s="423"/>
      <c r="NFI37" s="426"/>
      <c r="NFJ37" s="423"/>
      <c r="NFK37" s="426"/>
      <c r="NFL37" s="423"/>
      <c r="NFM37" s="426"/>
      <c r="NFN37" s="423"/>
      <c r="NFO37" s="426"/>
      <c r="NFP37" s="423"/>
      <c r="NFQ37" s="426"/>
      <c r="NFR37" s="423"/>
      <c r="NFS37" s="426"/>
      <c r="NFT37" s="423"/>
      <c r="NFU37" s="426"/>
      <c r="NFV37" s="423"/>
      <c r="NFW37" s="426"/>
      <c r="NFX37" s="423"/>
      <c r="NFY37" s="426"/>
      <c r="NFZ37" s="423"/>
      <c r="NGA37" s="426"/>
      <c r="NGB37" s="423"/>
      <c r="NGC37" s="426"/>
      <c r="NGD37" s="423"/>
      <c r="NGE37" s="426"/>
      <c r="NGF37" s="423"/>
      <c r="NGG37" s="426"/>
      <c r="NGH37" s="423"/>
      <c r="NGI37" s="426"/>
      <c r="NGJ37" s="423"/>
      <c r="NGK37" s="426"/>
      <c r="NGL37" s="423"/>
      <c r="NGM37" s="426"/>
      <c r="NGN37" s="423"/>
      <c r="NGO37" s="426"/>
      <c r="NGP37" s="423"/>
      <c r="NGQ37" s="426"/>
      <c r="NGR37" s="423"/>
      <c r="NGS37" s="426"/>
      <c r="NGT37" s="423"/>
      <c r="NGU37" s="426"/>
      <c r="NGV37" s="423"/>
      <c r="NGW37" s="426"/>
      <c r="NGX37" s="423"/>
      <c r="NGY37" s="426"/>
      <c r="NGZ37" s="423"/>
      <c r="NHA37" s="426"/>
      <c r="NHB37" s="423"/>
      <c r="NHC37" s="426"/>
      <c r="NHD37" s="423"/>
      <c r="NHE37" s="426"/>
      <c r="NHF37" s="423"/>
      <c r="NHG37" s="426"/>
      <c r="NHH37" s="423"/>
      <c r="NHI37" s="426"/>
      <c r="NHJ37" s="423"/>
      <c r="NHK37" s="426"/>
      <c r="NHL37" s="423"/>
      <c r="NHM37" s="426"/>
      <c r="NHN37" s="423"/>
      <c r="NHO37" s="426"/>
      <c r="NHP37" s="423"/>
      <c r="NHQ37" s="426"/>
      <c r="NHR37" s="423"/>
      <c r="NHS37" s="426"/>
      <c r="NHT37" s="423"/>
      <c r="NHU37" s="426"/>
      <c r="NHV37" s="423"/>
      <c r="NHW37" s="426"/>
      <c r="NHX37" s="423"/>
      <c r="NHY37" s="426"/>
      <c r="NHZ37" s="423"/>
      <c r="NIA37" s="426"/>
      <c r="NIB37" s="423"/>
      <c r="NIC37" s="426"/>
      <c r="NID37" s="423"/>
      <c r="NIE37" s="426"/>
      <c r="NIF37" s="423"/>
      <c r="NIG37" s="426"/>
      <c r="NIH37" s="423"/>
      <c r="NII37" s="426"/>
      <c r="NIJ37" s="423"/>
      <c r="NIK37" s="426"/>
      <c r="NIL37" s="423"/>
      <c r="NIM37" s="426"/>
      <c r="NIN37" s="423"/>
      <c r="NIO37" s="426"/>
      <c r="NIP37" s="423"/>
      <c r="NIQ37" s="426"/>
      <c r="NIR37" s="423"/>
      <c r="NIS37" s="426"/>
      <c r="NIT37" s="423"/>
      <c r="NIU37" s="426"/>
      <c r="NIV37" s="423"/>
      <c r="NIW37" s="426"/>
      <c r="NIX37" s="423"/>
      <c r="NIY37" s="426"/>
      <c r="NIZ37" s="423"/>
      <c r="NJA37" s="426"/>
      <c r="NJB37" s="423"/>
      <c r="NJC37" s="426"/>
      <c r="NJD37" s="423"/>
      <c r="NJE37" s="426"/>
      <c r="NJF37" s="423"/>
      <c r="NJG37" s="426"/>
      <c r="NJH37" s="423"/>
      <c r="NJI37" s="426"/>
      <c r="NJJ37" s="423"/>
      <c r="NJK37" s="426"/>
      <c r="NJL37" s="423"/>
      <c r="NJM37" s="426"/>
      <c r="NJN37" s="423"/>
      <c r="NJO37" s="426"/>
      <c r="NJP37" s="423"/>
      <c r="NJQ37" s="426"/>
      <c r="NJR37" s="423"/>
      <c r="NJS37" s="426"/>
      <c r="NJT37" s="423"/>
      <c r="NJU37" s="426"/>
      <c r="NJV37" s="423"/>
      <c r="NJW37" s="426"/>
      <c r="NJX37" s="423"/>
      <c r="NJY37" s="426"/>
      <c r="NJZ37" s="423"/>
      <c r="NKA37" s="426"/>
      <c r="NKB37" s="423"/>
      <c r="NKC37" s="426"/>
      <c r="NKD37" s="423"/>
      <c r="NKE37" s="426"/>
      <c r="NKF37" s="423"/>
      <c r="NKG37" s="426"/>
      <c r="NKH37" s="423"/>
      <c r="NKI37" s="426"/>
      <c r="NKJ37" s="423"/>
      <c r="NKK37" s="426"/>
      <c r="NKL37" s="423"/>
      <c r="NKM37" s="426"/>
      <c r="NKN37" s="423"/>
      <c r="NKO37" s="426"/>
      <c r="NKP37" s="423"/>
      <c r="NKQ37" s="426"/>
      <c r="NKR37" s="423"/>
      <c r="NKS37" s="426"/>
      <c r="NKT37" s="423"/>
      <c r="NKU37" s="426"/>
      <c r="NKV37" s="423"/>
      <c r="NKW37" s="426"/>
      <c r="NKX37" s="423"/>
      <c r="NKY37" s="426"/>
      <c r="NKZ37" s="423"/>
      <c r="NLA37" s="426"/>
      <c r="NLB37" s="423"/>
      <c r="NLC37" s="426"/>
      <c r="NLD37" s="423"/>
      <c r="NLE37" s="426"/>
      <c r="NLF37" s="423"/>
      <c r="NLG37" s="426"/>
      <c r="NLH37" s="423"/>
      <c r="NLI37" s="426"/>
      <c r="NLJ37" s="423"/>
      <c r="NLK37" s="426"/>
      <c r="NLL37" s="423"/>
      <c r="NLM37" s="426"/>
      <c r="NLN37" s="423"/>
      <c r="NLO37" s="426"/>
      <c r="NLP37" s="423"/>
      <c r="NLQ37" s="426"/>
      <c r="NLR37" s="423"/>
      <c r="NLS37" s="426"/>
      <c r="NLT37" s="423"/>
      <c r="NLU37" s="426"/>
      <c r="NLV37" s="423"/>
      <c r="NLW37" s="426"/>
      <c r="NLX37" s="423"/>
      <c r="NLY37" s="426"/>
      <c r="NLZ37" s="423"/>
      <c r="NMA37" s="426"/>
      <c r="NMB37" s="423"/>
      <c r="NMC37" s="426"/>
      <c r="NMD37" s="423"/>
      <c r="NME37" s="426"/>
      <c r="NMF37" s="423"/>
      <c r="NMG37" s="426"/>
      <c r="NMH37" s="423"/>
      <c r="NMI37" s="426"/>
      <c r="NMJ37" s="423"/>
      <c r="NMK37" s="426"/>
      <c r="NML37" s="423"/>
      <c r="NMM37" s="426"/>
      <c r="NMN37" s="423"/>
      <c r="NMO37" s="426"/>
      <c r="NMP37" s="423"/>
      <c r="NMQ37" s="426"/>
      <c r="NMR37" s="423"/>
      <c r="NMS37" s="426"/>
      <c r="NMT37" s="423"/>
      <c r="NMU37" s="426"/>
      <c r="NMV37" s="423"/>
      <c r="NMW37" s="426"/>
      <c r="NMX37" s="423"/>
      <c r="NMY37" s="426"/>
      <c r="NMZ37" s="423"/>
      <c r="NNA37" s="426"/>
      <c r="NNB37" s="423"/>
      <c r="NNC37" s="426"/>
      <c r="NND37" s="423"/>
      <c r="NNE37" s="426"/>
      <c r="NNF37" s="423"/>
      <c r="NNG37" s="426"/>
      <c r="NNH37" s="423"/>
      <c r="NNI37" s="426"/>
      <c r="NNJ37" s="423"/>
      <c r="NNK37" s="426"/>
      <c r="NNL37" s="423"/>
      <c r="NNM37" s="426"/>
      <c r="NNN37" s="423"/>
      <c r="NNO37" s="426"/>
      <c r="NNP37" s="423"/>
      <c r="NNQ37" s="426"/>
      <c r="NNR37" s="423"/>
      <c r="NNS37" s="426"/>
      <c r="NNT37" s="423"/>
      <c r="NNU37" s="426"/>
      <c r="NNV37" s="423"/>
      <c r="NNW37" s="426"/>
      <c r="NNX37" s="423"/>
      <c r="NNY37" s="426"/>
      <c r="NNZ37" s="423"/>
      <c r="NOA37" s="426"/>
      <c r="NOB37" s="423"/>
      <c r="NOC37" s="426"/>
      <c r="NOD37" s="423"/>
      <c r="NOE37" s="426"/>
      <c r="NOF37" s="423"/>
      <c r="NOG37" s="426"/>
      <c r="NOH37" s="423"/>
      <c r="NOI37" s="426"/>
      <c r="NOJ37" s="423"/>
      <c r="NOK37" s="426"/>
      <c r="NOL37" s="423"/>
      <c r="NOM37" s="426"/>
      <c r="NON37" s="423"/>
      <c r="NOO37" s="426"/>
      <c r="NOP37" s="423"/>
      <c r="NOQ37" s="426"/>
      <c r="NOR37" s="423"/>
      <c r="NOS37" s="426"/>
      <c r="NOT37" s="423"/>
      <c r="NOU37" s="426"/>
      <c r="NOV37" s="423"/>
      <c r="NOW37" s="426"/>
      <c r="NOX37" s="423"/>
      <c r="NOY37" s="426"/>
      <c r="NOZ37" s="423"/>
      <c r="NPA37" s="426"/>
      <c r="NPB37" s="423"/>
      <c r="NPC37" s="426"/>
      <c r="NPD37" s="423"/>
      <c r="NPE37" s="426"/>
      <c r="NPF37" s="423"/>
      <c r="NPG37" s="426"/>
      <c r="NPH37" s="423"/>
      <c r="NPI37" s="426"/>
      <c r="NPJ37" s="423"/>
      <c r="NPK37" s="426"/>
      <c r="NPL37" s="423"/>
      <c r="NPM37" s="426"/>
      <c r="NPN37" s="423"/>
      <c r="NPO37" s="426"/>
      <c r="NPP37" s="423"/>
      <c r="NPQ37" s="426"/>
      <c r="NPR37" s="423"/>
      <c r="NPS37" s="426"/>
      <c r="NPT37" s="423"/>
      <c r="NPU37" s="426"/>
      <c r="NPV37" s="423"/>
      <c r="NPW37" s="426"/>
      <c r="NPX37" s="423"/>
      <c r="NPY37" s="426"/>
      <c r="NPZ37" s="423"/>
      <c r="NQA37" s="426"/>
      <c r="NQB37" s="423"/>
      <c r="NQC37" s="426"/>
      <c r="NQD37" s="423"/>
      <c r="NQE37" s="426"/>
      <c r="NQF37" s="423"/>
      <c r="NQG37" s="426"/>
      <c r="NQH37" s="423"/>
      <c r="NQI37" s="426"/>
      <c r="NQJ37" s="423"/>
      <c r="NQK37" s="426"/>
      <c r="NQL37" s="423"/>
      <c r="NQM37" s="426"/>
      <c r="NQN37" s="423"/>
      <c r="NQO37" s="426"/>
      <c r="NQP37" s="423"/>
      <c r="NQQ37" s="426"/>
      <c r="NQR37" s="423"/>
      <c r="NQS37" s="426"/>
      <c r="NQT37" s="423"/>
      <c r="NQU37" s="426"/>
      <c r="NQV37" s="423"/>
      <c r="NQW37" s="426"/>
      <c r="NQX37" s="423"/>
      <c r="NQY37" s="426"/>
      <c r="NQZ37" s="423"/>
      <c r="NRA37" s="426"/>
      <c r="NRB37" s="423"/>
      <c r="NRC37" s="426"/>
      <c r="NRD37" s="423"/>
      <c r="NRE37" s="426"/>
      <c r="NRF37" s="423"/>
      <c r="NRG37" s="426"/>
      <c r="NRH37" s="423"/>
      <c r="NRI37" s="426"/>
      <c r="NRJ37" s="423"/>
      <c r="NRK37" s="426"/>
      <c r="NRL37" s="423"/>
      <c r="NRM37" s="426"/>
      <c r="NRN37" s="423"/>
      <c r="NRO37" s="426"/>
      <c r="NRP37" s="423"/>
      <c r="NRQ37" s="426"/>
      <c r="NRR37" s="423"/>
      <c r="NRS37" s="426"/>
      <c r="NRT37" s="423"/>
      <c r="NRU37" s="426"/>
      <c r="NRV37" s="423"/>
      <c r="NRW37" s="426"/>
      <c r="NRX37" s="423"/>
      <c r="NRY37" s="426"/>
      <c r="NRZ37" s="423"/>
      <c r="NSA37" s="426"/>
      <c r="NSB37" s="423"/>
      <c r="NSC37" s="426"/>
      <c r="NSD37" s="423"/>
      <c r="NSE37" s="426"/>
      <c r="NSF37" s="423"/>
      <c r="NSG37" s="426"/>
      <c r="NSH37" s="423"/>
      <c r="NSI37" s="426"/>
      <c r="NSJ37" s="423"/>
      <c r="NSK37" s="426"/>
      <c r="NSL37" s="423"/>
      <c r="NSM37" s="426"/>
      <c r="NSN37" s="423"/>
      <c r="NSO37" s="426"/>
      <c r="NSP37" s="423"/>
      <c r="NSQ37" s="426"/>
      <c r="NSR37" s="423"/>
      <c r="NSS37" s="426"/>
      <c r="NST37" s="423"/>
      <c r="NSU37" s="426"/>
      <c r="NSV37" s="423"/>
      <c r="NSW37" s="426"/>
      <c r="NSX37" s="423"/>
      <c r="NSY37" s="426"/>
      <c r="NSZ37" s="423"/>
      <c r="NTA37" s="426"/>
      <c r="NTB37" s="423"/>
      <c r="NTC37" s="426"/>
      <c r="NTD37" s="423"/>
      <c r="NTE37" s="426"/>
      <c r="NTF37" s="423"/>
      <c r="NTG37" s="426"/>
      <c r="NTH37" s="423"/>
      <c r="NTI37" s="426"/>
      <c r="NTJ37" s="423"/>
      <c r="NTK37" s="426"/>
      <c r="NTL37" s="423"/>
      <c r="NTM37" s="426"/>
      <c r="NTN37" s="423"/>
      <c r="NTO37" s="426"/>
      <c r="NTP37" s="423"/>
      <c r="NTQ37" s="426"/>
      <c r="NTR37" s="423"/>
      <c r="NTS37" s="426"/>
      <c r="NTT37" s="423"/>
      <c r="NTU37" s="426"/>
      <c r="NTV37" s="423"/>
      <c r="NTW37" s="426"/>
      <c r="NTX37" s="423"/>
      <c r="NTY37" s="426"/>
      <c r="NTZ37" s="423"/>
      <c r="NUA37" s="426"/>
      <c r="NUB37" s="423"/>
      <c r="NUC37" s="426"/>
      <c r="NUD37" s="423"/>
      <c r="NUE37" s="426"/>
      <c r="NUF37" s="423"/>
      <c r="NUG37" s="426"/>
      <c r="NUH37" s="423"/>
      <c r="NUI37" s="426"/>
      <c r="NUJ37" s="423"/>
      <c r="NUK37" s="426"/>
      <c r="NUL37" s="423"/>
      <c r="NUM37" s="426"/>
      <c r="NUN37" s="423"/>
      <c r="NUO37" s="426"/>
      <c r="NUP37" s="423"/>
      <c r="NUQ37" s="426"/>
      <c r="NUR37" s="423"/>
      <c r="NUS37" s="426"/>
      <c r="NUT37" s="423"/>
      <c r="NUU37" s="426"/>
      <c r="NUV37" s="423"/>
      <c r="NUW37" s="426"/>
      <c r="NUX37" s="423"/>
      <c r="NUY37" s="426"/>
      <c r="NUZ37" s="423"/>
      <c r="NVA37" s="426"/>
      <c r="NVB37" s="423"/>
      <c r="NVC37" s="426"/>
      <c r="NVD37" s="423"/>
      <c r="NVE37" s="426"/>
      <c r="NVF37" s="423"/>
      <c r="NVG37" s="426"/>
      <c r="NVH37" s="423"/>
      <c r="NVI37" s="426"/>
      <c r="NVJ37" s="423"/>
      <c r="NVK37" s="426"/>
      <c r="NVL37" s="423"/>
      <c r="NVM37" s="426"/>
      <c r="NVN37" s="423"/>
      <c r="NVO37" s="426"/>
      <c r="NVP37" s="423"/>
      <c r="NVQ37" s="426"/>
      <c r="NVR37" s="423"/>
      <c r="NVS37" s="426"/>
      <c r="NVT37" s="423"/>
      <c r="NVU37" s="426"/>
      <c r="NVV37" s="423"/>
      <c r="NVW37" s="426"/>
      <c r="NVX37" s="423"/>
      <c r="NVY37" s="426"/>
      <c r="NVZ37" s="423"/>
      <c r="NWA37" s="426"/>
      <c r="NWB37" s="423"/>
      <c r="NWC37" s="426"/>
      <c r="NWD37" s="423"/>
      <c r="NWE37" s="426"/>
      <c r="NWF37" s="423"/>
      <c r="NWG37" s="426"/>
      <c r="NWH37" s="423"/>
      <c r="NWI37" s="426"/>
      <c r="NWJ37" s="423"/>
      <c r="NWK37" s="426"/>
      <c r="NWL37" s="423"/>
      <c r="NWM37" s="426"/>
      <c r="NWN37" s="423"/>
      <c r="NWO37" s="426"/>
      <c r="NWP37" s="423"/>
      <c r="NWQ37" s="426"/>
      <c r="NWR37" s="423"/>
      <c r="NWS37" s="426"/>
      <c r="NWT37" s="423"/>
      <c r="NWU37" s="426"/>
      <c r="NWV37" s="423"/>
      <c r="NWW37" s="426"/>
      <c r="NWX37" s="423"/>
      <c r="NWY37" s="426"/>
      <c r="NWZ37" s="423"/>
      <c r="NXA37" s="426"/>
      <c r="NXB37" s="423"/>
      <c r="NXC37" s="426"/>
      <c r="NXD37" s="423"/>
      <c r="NXE37" s="426"/>
      <c r="NXF37" s="423"/>
      <c r="NXG37" s="426"/>
      <c r="NXH37" s="423"/>
      <c r="NXI37" s="426"/>
      <c r="NXJ37" s="423"/>
      <c r="NXK37" s="426"/>
      <c r="NXL37" s="423"/>
      <c r="NXM37" s="426"/>
      <c r="NXN37" s="423"/>
      <c r="NXO37" s="426"/>
      <c r="NXP37" s="423"/>
      <c r="NXQ37" s="426"/>
      <c r="NXR37" s="423"/>
      <c r="NXS37" s="426"/>
      <c r="NXT37" s="423"/>
      <c r="NXU37" s="426"/>
      <c r="NXV37" s="423"/>
      <c r="NXW37" s="426"/>
      <c r="NXX37" s="423"/>
      <c r="NXY37" s="426"/>
      <c r="NXZ37" s="423"/>
      <c r="NYA37" s="426"/>
      <c r="NYB37" s="423"/>
      <c r="NYC37" s="426"/>
      <c r="NYD37" s="423"/>
      <c r="NYE37" s="426"/>
      <c r="NYF37" s="423"/>
      <c r="NYG37" s="426"/>
      <c r="NYH37" s="423"/>
      <c r="NYI37" s="426"/>
      <c r="NYJ37" s="423"/>
      <c r="NYK37" s="426"/>
      <c r="NYL37" s="423"/>
      <c r="NYM37" s="426"/>
      <c r="NYN37" s="423"/>
      <c r="NYO37" s="426"/>
      <c r="NYP37" s="423"/>
      <c r="NYQ37" s="426"/>
      <c r="NYR37" s="423"/>
      <c r="NYS37" s="426"/>
      <c r="NYT37" s="423"/>
      <c r="NYU37" s="426"/>
      <c r="NYV37" s="423"/>
      <c r="NYW37" s="426"/>
      <c r="NYX37" s="423"/>
      <c r="NYY37" s="426"/>
      <c r="NYZ37" s="423"/>
      <c r="NZA37" s="426"/>
      <c r="NZB37" s="423"/>
      <c r="NZC37" s="426"/>
      <c r="NZD37" s="423"/>
      <c r="NZE37" s="426"/>
      <c r="NZF37" s="423"/>
      <c r="NZG37" s="426"/>
      <c r="NZH37" s="423"/>
      <c r="NZI37" s="426"/>
      <c r="NZJ37" s="423"/>
      <c r="NZK37" s="426"/>
      <c r="NZL37" s="423"/>
      <c r="NZM37" s="426"/>
      <c r="NZN37" s="423"/>
      <c r="NZO37" s="426"/>
      <c r="NZP37" s="423"/>
      <c r="NZQ37" s="426"/>
      <c r="NZR37" s="423"/>
      <c r="NZS37" s="426"/>
      <c r="NZT37" s="423"/>
      <c r="NZU37" s="426"/>
      <c r="NZV37" s="423"/>
      <c r="NZW37" s="426"/>
      <c r="NZX37" s="423"/>
      <c r="NZY37" s="426"/>
      <c r="NZZ37" s="423"/>
      <c r="OAA37" s="426"/>
      <c r="OAB37" s="423"/>
      <c r="OAC37" s="426"/>
      <c r="OAD37" s="423"/>
      <c r="OAE37" s="426"/>
      <c r="OAF37" s="423"/>
      <c r="OAG37" s="426"/>
      <c r="OAH37" s="423"/>
      <c r="OAI37" s="426"/>
      <c r="OAJ37" s="423"/>
      <c r="OAK37" s="426"/>
      <c r="OAL37" s="423"/>
      <c r="OAM37" s="426"/>
      <c r="OAN37" s="423"/>
      <c r="OAO37" s="426"/>
      <c r="OAP37" s="423"/>
      <c r="OAQ37" s="426"/>
      <c r="OAR37" s="423"/>
      <c r="OAS37" s="426"/>
      <c r="OAT37" s="423"/>
      <c r="OAU37" s="426"/>
      <c r="OAV37" s="423"/>
      <c r="OAW37" s="426"/>
      <c r="OAX37" s="423"/>
      <c r="OAY37" s="426"/>
      <c r="OAZ37" s="423"/>
      <c r="OBA37" s="426"/>
      <c r="OBB37" s="423"/>
      <c r="OBC37" s="426"/>
      <c r="OBD37" s="423"/>
      <c r="OBE37" s="426"/>
      <c r="OBF37" s="423"/>
      <c r="OBG37" s="426"/>
      <c r="OBH37" s="423"/>
      <c r="OBI37" s="426"/>
      <c r="OBJ37" s="423"/>
      <c r="OBK37" s="426"/>
      <c r="OBL37" s="423"/>
      <c r="OBM37" s="426"/>
      <c r="OBN37" s="423"/>
      <c r="OBO37" s="426"/>
      <c r="OBP37" s="423"/>
      <c r="OBQ37" s="426"/>
      <c r="OBR37" s="423"/>
      <c r="OBS37" s="426"/>
      <c r="OBT37" s="423"/>
      <c r="OBU37" s="426"/>
      <c r="OBV37" s="423"/>
      <c r="OBW37" s="426"/>
      <c r="OBX37" s="423"/>
      <c r="OBY37" s="426"/>
      <c r="OBZ37" s="423"/>
      <c r="OCA37" s="426"/>
      <c r="OCB37" s="423"/>
      <c r="OCC37" s="426"/>
      <c r="OCD37" s="423"/>
      <c r="OCE37" s="426"/>
      <c r="OCF37" s="423"/>
      <c r="OCG37" s="426"/>
      <c r="OCH37" s="423"/>
      <c r="OCI37" s="426"/>
      <c r="OCJ37" s="423"/>
      <c r="OCK37" s="426"/>
      <c r="OCL37" s="423"/>
      <c r="OCM37" s="426"/>
      <c r="OCN37" s="423"/>
      <c r="OCO37" s="426"/>
      <c r="OCP37" s="423"/>
      <c r="OCQ37" s="426"/>
      <c r="OCR37" s="423"/>
      <c r="OCS37" s="426"/>
      <c r="OCT37" s="423"/>
      <c r="OCU37" s="426"/>
      <c r="OCV37" s="423"/>
      <c r="OCW37" s="426"/>
      <c r="OCX37" s="423"/>
      <c r="OCY37" s="426"/>
      <c r="OCZ37" s="423"/>
      <c r="ODA37" s="426"/>
      <c r="ODB37" s="423"/>
      <c r="ODC37" s="426"/>
      <c r="ODD37" s="423"/>
      <c r="ODE37" s="426"/>
      <c r="ODF37" s="423"/>
      <c r="ODG37" s="426"/>
      <c r="ODH37" s="423"/>
      <c r="ODI37" s="426"/>
      <c r="ODJ37" s="423"/>
      <c r="ODK37" s="426"/>
      <c r="ODL37" s="423"/>
      <c r="ODM37" s="426"/>
      <c r="ODN37" s="423"/>
      <c r="ODO37" s="426"/>
      <c r="ODP37" s="423"/>
      <c r="ODQ37" s="426"/>
      <c r="ODR37" s="423"/>
      <c r="ODS37" s="426"/>
      <c r="ODT37" s="423"/>
      <c r="ODU37" s="426"/>
      <c r="ODV37" s="423"/>
      <c r="ODW37" s="426"/>
      <c r="ODX37" s="423"/>
      <c r="ODY37" s="426"/>
      <c r="ODZ37" s="423"/>
      <c r="OEA37" s="426"/>
      <c r="OEB37" s="423"/>
      <c r="OEC37" s="426"/>
      <c r="OED37" s="423"/>
      <c r="OEE37" s="426"/>
      <c r="OEF37" s="423"/>
      <c r="OEG37" s="426"/>
      <c r="OEH37" s="423"/>
      <c r="OEI37" s="426"/>
      <c r="OEJ37" s="423"/>
      <c r="OEK37" s="426"/>
      <c r="OEL37" s="423"/>
      <c r="OEM37" s="426"/>
      <c r="OEN37" s="423"/>
      <c r="OEO37" s="426"/>
      <c r="OEP37" s="423"/>
      <c r="OEQ37" s="426"/>
      <c r="OER37" s="423"/>
      <c r="OES37" s="426"/>
      <c r="OET37" s="423"/>
      <c r="OEU37" s="426"/>
      <c r="OEV37" s="423"/>
      <c r="OEW37" s="426"/>
      <c r="OEX37" s="423"/>
      <c r="OEY37" s="426"/>
      <c r="OEZ37" s="423"/>
      <c r="OFA37" s="426"/>
      <c r="OFB37" s="423"/>
      <c r="OFC37" s="426"/>
      <c r="OFD37" s="423"/>
      <c r="OFE37" s="426"/>
      <c r="OFF37" s="423"/>
      <c r="OFG37" s="426"/>
      <c r="OFH37" s="423"/>
      <c r="OFI37" s="426"/>
      <c r="OFJ37" s="423"/>
      <c r="OFK37" s="426"/>
      <c r="OFL37" s="423"/>
      <c r="OFM37" s="426"/>
      <c r="OFN37" s="423"/>
      <c r="OFO37" s="426"/>
      <c r="OFP37" s="423"/>
      <c r="OFQ37" s="426"/>
      <c r="OFR37" s="423"/>
      <c r="OFS37" s="426"/>
      <c r="OFT37" s="423"/>
      <c r="OFU37" s="426"/>
      <c r="OFV37" s="423"/>
      <c r="OFW37" s="426"/>
      <c r="OFX37" s="423"/>
      <c r="OFY37" s="426"/>
      <c r="OFZ37" s="423"/>
      <c r="OGA37" s="426"/>
      <c r="OGB37" s="423"/>
      <c r="OGC37" s="426"/>
      <c r="OGD37" s="423"/>
      <c r="OGE37" s="426"/>
      <c r="OGF37" s="423"/>
      <c r="OGG37" s="426"/>
      <c r="OGH37" s="423"/>
      <c r="OGI37" s="426"/>
      <c r="OGJ37" s="423"/>
      <c r="OGK37" s="426"/>
      <c r="OGL37" s="423"/>
      <c r="OGM37" s="426"/>
      <c r="OGN37" s="423"/>
      <c r="OGO37" s="426"/>
      <c r="OGP37" s="423"/>
      <c r="OGQ37" s="426"/>
      <c r="OGR37" s="423"/>
      <c r="OGS37" s="426"/>
      <c r="OGT37" s="423"/>
      <c r="OGU37" s="426"/>
      <c r="OGV37" s="423"/>
      <c r="OGW37" s="426"/>
      <c r="OGX37" s="423"/>
      <c r="OGY37" s="426"/>
      <c r="OGZ37" s="423"/>
      <c r="OHA37" s="426"/>
      <c r="OHB37" s="423"/>
      <c r="OHC37" s="426"/>
      <c r="OHD37" s="423"/>
      <c r="OHE37" s="426"/>
      <c r="OHF37" s="423"/>
      <c r="OHG37" s="426"/>
      <c r="OHH37" s="423"/>
      <c r="OHI37" s="426"/>
      <c r="OHJ37" s="423"/>
      <c r="OHK37" s="426"/>
      <c r="OHL37" s="423"/>
      <c r="OHM37" s="426"/>
      <c r="OHN37" s="423"/>
      <c r="OHO37" s="426"/>
      <c r="OHP37" s="423"/>
      <c r="OHQ37" s="426"/>
      <c r="OHR37" s="423"/>
      <c r="OHS37" s="426"/>
      <c r="OHT37" s="423"/>
      <c r="OHU37" s="426"/>
      <c r="OHV37" s="423"/>
      <c r="OHW37" s="426"/>
      <c r="OHX37" s="423"/>
      <c r="OHY37" s="426"/>
      <c r="OHZ37" s="423"/>
      <c r="OIA37" s="426"/>
      <c r="OIB37" s="423"/>
      <c r="OIC37" s="426"/>
      <c r="OID37" s="423"/>
      <c r="OIE37" s="426"/>
      <c r="OIF37" s="423"/>
      <c r="OIG37" s="426"/>
      <c r="OIH37" s="423"/>
      <c r="OII37" s="426"/>
      <c r="OIJ37" s="423"/>
      <c r="OIK37" s="426"/>
      <c r="OIL37" s="423"/>
      <c r="OIM37" s="426"/>
      <c r="OIN37" s="423"/>
      <c r="OIO37" s="426"/>
      <c r="OIP37" s="423"/>
      <c r="OIQ37" s="426"/>
      <c r="OIR37" s="423"/>
      <c r="OIS37" s="426"/>
      <c r="OIT37" s="423"/>
      <c r="OIU37" s="426"/>
      <c r="OIV37" s="423"/>
      <c r="OIW37" s="426"/>
      <c r="OIX37" s="423"/>
      <c r="OIY37" s="426"/>
      <c r="OIZ37" s="423"/>
      <c r="OJA37" s="426"/>
      <c r="OJB37" s="423"/>
      <c r="OJC37" s="426"/>
      <c r="OJD37" s="423"/>
      <c r="OJE37" s="426"/>
      <c r="OJF37" s="423"/>
      <c r="OJG37" s="426"/>
      <c r="OJH37" s="423"/>
      <c r="OJI37" s="426"/>
      <c r="OJJ37" s="423"/>
      <c r="OJK37" s="426"/>
      <c r="OJL37" s="423"/>
      <c r="OJM37" s="426"/>
      <c r="OJN37" s="423"/>
      <c r="OJO37" s="426"/>
      <c r="OJP37" s="423"/>
      <c r="OJQ37" s="426"/>
      <c r="OJR37" s="423"/>
      <c r="OJS37" s="426"/>
      <c r="OJT37" s="423"/>
      <c r="OJU37" s="426"/>
      <c r="OJV37" s="423"/>
      <c r="OJW37" s="426"/>
      <c r="OJX37" s="423"/>
      <c r="OJY37" s="426"/>
      <c r="OJZ37" s="423"/>
      <c r="OKA37" s="426"/>
      <c r="OKB37" s="423"/>
      <c r="OKC37" s="426"/>
      <c r="OKD37" s="423"/>
      <c r="OKE37" s="426"/>
      <c r="OKF37" s="423"/>
      <c r="OKG37" s="426"/>
      <c r="OKH37" s="423"/>
      <c r="OKI37" s="426"/>
      <c r="OKJ37" s="423"/>
      <c r="OKK37" s="426"/>
      <c r="OKL37" s="423"/>
      <c r="OKM37" s="426"/>
      <c r="OKN37" s="423"/>
      <c r="OKO37" s="426"/>
      <c r="OKP37" s="423"/>
      <c r="OKQ37" s="426"/>
      <c r="OKR37" s="423"/>
      <c r="OKS37" s="426"/>
      <c r="OKT37" s="423"/>
      <c r="OKU37" s="426"/>
      <c r="OKV37" s="423"/>
      <c r="OKW37" s="426"/>
      <c r="OKX37" s="423"/>
      <c r="OKY37" s="426"/>
      <c r="OKZ37" s="423"/>
      <c r="OLA37" s="426"/>
      <c r="OLB37" s="423"/>
      <c r="OLC37" s="426"/>
      <c r="OLD37" s="423"/>
      <c r="OLE37" s="426"/>
      <c r="OLF37" s="423"/>
      <c r="OLG37" s="426"/>
      <c r="OLH37" s="423"/>
      <c r="OLI37" s="426"/>
      <c r="OLJ37" s="423"/>
      <c r="OLK37" s="426"/>
      <c r="OLL37" s="423"/>
      <c r="OLM37" s="426"/>
      <c r="OLN37" s="423"/>
      <c r="OLO37" s="426"/>
      <c r="OLP37" s="423"/>
      <c r="OLQ37" s="426"/>
      <c r="OLR37" s="423"/>
      <c r="OLS37" s="426"/>
      <c r="OLT37" s="423"/>
      <c r="OLU37" s="426"/>
      <c r="OLV37" s="423"/>
      <c r="OLW37" s="426"/>
      <c r="OLX37" s="423"/>
      <c r="OLY37" s="426"/>
      <c r="OLZ37" s="423"/>
      <c r="OMA37" s="426"/>
      <c r="OMB37" s="423"/>
      <c r="OMC37" s="426"/>
      <c r="OMD37" s="423"/>
      <c r="OME37" s="426"/>
      <c r="OMF37" s="423"/>
      <c r="OMG37" s="426"/>
      <c r="OMH37" s="423"/>
      <c r="OMI37" s="426"/>
      <c r="OMJ37" s="423"/>
      <c r="OMK37" s="426"/>
      <c r="OML37" s="423"/>
      <c r="OMM37" s="426"/>
      <c r="OMN37" s="423"/>
      <c r="OMO37" s="426"/>
      <c r="OMP37" s="423"/>
      <c r="OMQ37" s="426"/>
      <c r="OMR37" s="423"/>
      <c r="OMS37" s="426"/>
      <c r="OMT37" s="423"/>
      <c r="OMU37" s="426"/>
      <c r="OMV37" s="423"/>
      <c r="OMW37" s="426"/>
      <c r="OMX37" s="423"/>
      <c r="OMY37" s="426"/>
      <c r="OMZ37" s="423"/>
      <c r="ONA37" s="426"/>
      <c r="ONB37" s="423"/>
      <c r="ONC37" s="426"/>
      <c r="OND37" s="423"/>
      <c r="ONE37" s="426"/>
      <c r="ONF37" s="423"/>
      <c r="ONG37" s="426"/>
      <c r="ONH37" s="423"/>
      <c r="ONI37" s="426"/>
      <c r="ONJ37" s="423"/>
      <c r="ONK37" s="426"/>
      <c r="ONL37" s="423"/>
      <c r="ONM37" s="426"/>
      <c r="ONN37" s="423"/>
      <c r="ONO37" s="426"/>
      <c r="ONP37" s="423"/>
      <c r="ONQ37" s="426"/>
      <c r="ONR37" s="423"/>
      <c r="ONS37" s="426"/>
      <c r="ONT37" s="423"/>
      <c r="ONU37" s="426"/>
      <c r="ONV37" s="423"/>
      <c r="ONW37" s="426"/>
      <c r="ONX37" s="423"/>
      <c r="ONY37" s="426"/>
      <c r="ONZ37" s="423"/>
      <c r="OOA37" s="426"/>
      <c r="OOB37" s="423"/>
      <c r="OOC37" s="426"/>
      <c r="OOD37" s="423"/>
      <c r="OOE37" s="426"/>
      <c r="OOF37" s="423"/>
      <c r="OOG37" s="426"/>
      <c r="OOH37" s="423"/>
      <c r="OOI37" s="426"/>
      <c r="OOJ37" s="423"/>
      <c r="OOK37" s="426"/>
      <c r="OOL37" s="423"/>
      <c r="OOM37" s="426"/>
      <c r="OON37" s="423"/>
      <c r="OOO37" s="426"/>
      <c r="OOP37" s="423"/>
      <c r="OOQ37" s="426"/>
      <c r="OOR37" s="423"/>
      <c r="OOS37" s="426"/>
      <c r="OOT37" s="423"/>
      <c r="OOU37" s="426"/>
      <c r="OOV37" s="423"/>
      <c r="OOW37" s="426"/>
      <c r="OOX37" s="423"/>
      <c r="OOY37" s="426"/>
      <c r="OOZ37" s="423"/>
      <c r="OPA37" s="426"/>
      <c r="OPB37" s="423"/>
      <c r="OPC37" s="426"/>
      <c r="OPD37" s="423"/>
      <c r="OPE37" s="426"/>
      <c r="OPF37" s="423"/>
      <c r="OPG37" s="426"/>
      <c r="OPH37" s="423"/>
      <c r="OPI37" s="426"/>
      <c r="OPJ37" s="423"/>
      <c r="OPK37" s="426"/>
      <c r="OPL37" s="423"/>
      <c r="OPM37" s="426"/>
      <c r="OPN37" s="423"/>
      <c r="OPO37" s="426"/>
      <c r="OPP37" s="423"/>
      <c r="OPQ37" s="426"/>
      <c r="OPR37" s="423"/>
      <c r="OPS37" s="426"/>
      <c r="OPT37" s="423"/>
      <c r="OPU37" s="426"/>
      <c r="OPV37" s="423"/>
      <c r="OPW37" s="426"/>
      <c r="OPX37" s="423"/>
      <c r="OPY37" s="426"/>
      <c r="OPZ37" s="423"/>
      <c r="OQA37" s="426"/>
      <c r="OQB37" s="423"/>
      <c r="OQC37" s="426"/>
      <c r="OQD37" s="423"/>
      <c r="OQE37" s="426"/>
      <c r="OQF37" s="423"/>
      <c r="OQG37" s="426"/>
      <c r="OQH37" s="423"/>
      <c r="OQI37" s="426"/>
      <c r="OQJ37" s="423"/>
      <c r="OQK37" s="426"/>
      <c r="OQL37" s="423"/>
      <c r="OQM37" s="426"/>
      <c r="OQN37" s="423"/>
      <c r="OQO37" s="426"/>
      <c r="OQP37" s="423"/>
      <c r="OQQ37" s="426"/>
      <c r="OQR37" s="423"/>
      <c r="OQS37" s="426"/>
      <c r="OQT37" s="423"/>
      <c r="OQU37" s="426"/>
      <c r="OQV37" s="423"/>
      <c r="OQW37" s="426"/>
      <c r="OQX37" s="423"/>
      <c r="OQY37" s="426"/>
      <c r="OQZ37" s="423"/>
      <c r="ORA37" s="426"/>
      <c r="ORB37" s="423"/>
      <c r="ORC37" s="426"/>
      <c r="ORD37" s="423"/>
      <c r="ORE37" s="426"/>
      <c r="ORF37" s="423"/>
      <c r="ORG37" s="426"/>
      <c r="ORH37" s="423"/>
      <c r="ORI37" s="426"/>
      <c r="ORJ37" s="423"/>
      <c r="ORK37" s="426"/>
      <c r="ORL37" s="423"/>
      <c r="ORM37" s="426"/>
      <c r="ORN37" s="423"/>
      <c r="ORO37" s="426"/>
      <c r="ORP37" s="423"/>
      <c r="ORQ37" s="426"/>
      <c r="ORR37" s="423"/>
      <c r="ORS37" s="426"/>
      <c r="ORT37" s="423"/>
      <c r="ORU37" s="426"/>
      <c r="ORV37" s="423"/>
      <c r="ORW37" s="426"/>
      <c r="ORX37" s="423"/>
      <c r="ORY37" s="426"/>
      <c r="ORZ37" s="423"/>
      <c r="OSA37" s="426"/>
      <c r="OSB37" s="423"/>
      <c r="OSC37" s="426"/>
      <c r="OSD37" s="423"/>
      <c r="OSE37" s="426"/>
      <c r="OSF37" s="423"/>
      <c r="OSG37" s="426"/>
      <c r="OSH37" s="423"/>
      <c r="OSI37" s="426"/>
      <c r="OSJ37" s="423"/>
      <c r="OSK37" s="426"/>
      <c r="OSL37" s="423"/>
      <c r="OSM37" s="426"/>
      <c r="OSN37" s="423"/>
      <c r="OSO37" s="426"/>
      <c r="OSP37" s="423"/>
      <c r="OSQ37" s="426"/>
      <c r="OSR37" s="423"/>
      <c r="OSS37" s="426"/>
      <c r="OST37" s="423"/>
      <c r="OSU37" s="426"/>
      <c r="OSV37" s="423"/>
      <c r="OSW37" s="426"/>
      <c r="OSX37" s="423"/>
      <c r="OSY37" s="426"/>
      <c r="OSZ37" s="423"/>
      <c r="OTA37" s="426"/>
      <c r="OTB37" s="423"/>
      <c r="OTC37" s="426"/>
      <c r="OTD37" s="423"/>
      <c r="OTE37" s="426"/>
      <c r="OTF37" s="423"/>
      <c r="OTG37" s="426"/>
      <c r="OTH37" s="423"/>
      <c r="OTI37" s="426"/>
      <c r="OTJ37" s="423"/>
      <c r="OTK37" s="426"/>
      <c r="OTL37" s="423"/>
      <c r="OTM37" s="426"/>
      <c r="OTN37" s="423"/>
      <c r="OTO37" s="426"/>
      <c r="OTP37" s="423"/>
      <c r="OTQ37" s="426"/>
      <c r="OTR37" s="423"/>
      <c r="OTS37" s="426"/>
      <c r="OTT37" s="423"/>
      <c r="OTU37" s="426"/>
      <c r="OTV37" s="423"/>
      <c r="OTW37" s="426"/>
      <c r="OTX37" s="423"/>
      <c r="OTY37" s="426"/>
      <c r="OTZ37" s="423"/>
      <c r="OUA37" s="426"/>
      <c r="OUB37" s="423"/>
      <c r="OUC37" s="426"/>
      <c r="OUD37" s="423"/>
      <c r="OUE37" s="426"/>
      <c r="OUF37" s="423"/>
      <c r="OUG37" s="426"/>
      <c r="OUH37" s="423"/>
      <c r="OUI37" s="426"/>
      <c r="OUJ37" s="423"/>
      <c r="OUK37" s="426"/>
      <c r="OUL37" s="423"/>
      <c r="OUM37" s="426"/>
      <c r="OUN37" s="423"/>
      <c r="OUO37" s="426"/>
      <c r="OUP37" s="423"/>
      <c r="OUQ37" s="426"/>
      <c r="OUR37" s="423"/>
      <c r="OUS37" s="426"/>
      <c r="OUT37" s="423"/>
      <c r="OUU37" s="426"/>
      <c r="OUV37" s="423"/>
      <c r="OUW37" s="426"/>
      <c r="OUX37" s="423"/>
      <c r="OUY37" s="426"/>
      <c r="OUZ37" s="423"/>
      <c r="OVA37" s="426"/>
      <c r="OVB37" s="423"/>
      <c r="OVC37" s="426"/>
      <c r="OVD37" s="423"/>
      <c r="OVE37" s="426"/>
      <c r="OVF37" s="423"/>
      <c r="OVG37" s="426"/>
      <c r="OVH37" s="423"/>
      <c r="OVI37" s="426"/>
      <c r="OVJ37" s="423"/>
      <c r="OVK37" s="426"/>
      <c r="OVL37" s="423"/>
      <c r="OVM37" s="426"/>
      <c r="OVN37" s="423"/>
      <c r="OVO37" s="426"/>
      <c r="OVP37" s="423"/>
      <c r="OVQ37" s="426"/>
      <c r="OVR37" s="423"/>
      <c r="OVS37" s="426"/>
      <c r="OVT37" s="423"/>
      <c r="OVU37" s="426"/>
      <c r="OVV37" s="423"/>
      <c r="OVW37" s="426"/>
      <c r="OVX37" s="423"/>
      <c r="OVY37" s="426"/>
      <c r="OVZ37" s="423"/>
      <c r="OWA37" s="426"/>
      <c r="OWB37" s="423"/>
      <c r="OWC37" s="426"/>
      <c r="OWD37" s="423"/>
      <c r="OWE37" s="426"/>
      <c r="OWF37" s="423"/>
      <c r="OWG37" s="426"/>
      <c r="OWH37" s="423"/>
      <c r="OWI37" s="426"/>
      <c r="OWJ37" s="423"/>
      <c r="OWK37" s="426"/>
      <c r="OWL37" s="423"/>
      <c r="OWM37" s="426"/>
      <c r="OWN37" s="423"/>
      <c r="OWO37" s="426"/>
      <c r="OWP37" s="423"/>
      <c r="OWQ37" s="426"/>
      <c r="OWR37" s="423"/>
      <c r="OWS37" s="426"/>
      <c r="OWT37" s="423"/>
      <c r="OWU37" s="426"/>
      <c r="OWV37" s="423"/>
      <c r="OWW37" s="426"/>
      <c r="OWX37" s="423"/>
      <c r="OWY37" s="426"/>
      <c r="OWZ37" s="423"/>
      <c r="OXA37" s="426"/>
      <c r="OXB37" s="423"/>
      <c r="OXC37" s="426"/>
      <c r="OXD37" s="423"/>
      <c r="OXE37" s="426"/>
      <c r="OXF37" s="423"/>
      <c r="OXG37" s="426"/>
      <c r="OXH37" s="423"/>
      <c r="OXI37" s="426"/>
      <c r="OXJ37" s="423"/>
      <c r="OXK37" s="426"/>
      <c r="OXL37" s="423"/>
      <c r="OXM37" s="426"/>
      <c r="OXN37" s="423"/>
      <c r="OXO37" s="426"/>
      <c r="OXP37" s="423"/>
      <c r="OXQ37" s="426"/>
      <c r="OXR37" s="423"/>
      <c r="OXS37" s="426"/>
      <c r="OXT37" s="423"/>
      <c r="OXU37" s="426"/>
      <c r="OXV37" s="423"/>
      <c r="OXW37" s="426"/>
      <c r="OXX37" s="423"/>
      <c r="OXY37" s="426"/>
      <c r="OXZ37" s="423"/>
      <c r="OYA37" s="426"/>
      <c r="OYB37" s="423"/>
      <c r="OYC37" s="426"/>
      <c r="OYD37" s="423"/>
      <c r="OYE37" s="426"/>
      <c r="OYF37" s="423"/>
      <c r="OYG37" s="426"/>
      <c r="OYH37" s="423"/>
      <c r="OYI37" s="426"/>
      <c r="OYJ37" s="423"/>
      <c r="OYK37" s="426"/>
      <c r="OYL37" s="423"/>
      <c r="OYM37" s="426"/>
      <c r="OYN37" s="423"/>
      <c r="OYO37" s="426"/>
      <c r="OYP37" s="423"/>
      <c r="OYQ37" s="426"/>
      <c r="OYR37" s="423"/>
      <c r="OYS37" s="426"/>
      <c r="OYT37" s="423"/>
      <c r="OYU37" s="426"/>
      <c r="OYV37" s="423"/>
      <c r="OYW37" s="426"/>
      <c r="OYX37" s="423"/>
      <c r="OYY37" s="426"/>
      <c r="OYZ37" s="423"/>
      <c r="OZA37" s="426"/>
      <c r="OZB37" s="423"/>
      <c r="OZC37" s="426"/>
      <c r="OZD37" s="423"/>
      <c r="OZE37" s="426"/>
      <c r="OZF37" s="423"/>
      <c r="OZG37" s="426"/>
      <c r="OZH37" s="423"/>
      <c r="OZI37" s="426"/>
      <c r="OZJ37" s="423"/>
      <c r="OZK37" s="426"/>
      <c r="OZL37" s="423"/>
      <c r="OZM37" s="426"/>
      <c r="OZN37" s="423"/>
      <c r="OZO37" s="426"/>
      <c r="OZP37" s="423"/>
      <c r="OZQ37" s="426"/>
      <c r="OZR37" s="423"/>
      <c r="OZS37" s="426"/>
      <c r="OZT37" s="423"/>
      <c r="OZU37" s="426"/>
      <c r="OZV37" s="423"/>
      <c r="OZW37" s="426"/>
      <c r="OZX37" s="423"/>
      <c r="OZY37" s="426"/>
      <c r="OZZ37" s="423"/>
      <c r="PAA37" s="426"/>
      <c r="PAB37" s="423"/>
      <c r="PAC37" s="426"/>
      <c r="PAD37" s="423"/>
      <c r="PAE37" s="426"/>
      <c r="PAF37" s="423"/>
      <c r="PAG37" s="426"/>
      <c r="PAH37" s="423"/>
      <c r="PAI37" s="426"/>
      <c r="PAJ37" s="423"/>
      <c r="PAK37" s="426"/>
      <c r="PAL37" s="423"/>
      <c r="PAM37" s="426"/>
      <c r="PAN37" s="423"/>
      <c r="PAO37" s="426"/>
      <c r="PAP37" s="423"/>
      <c r="PAQ37" s="426"/>
      <c r="PAR37" s="423"/>
      <c r="PAS37" s="426"/>
      <c r="PAT37" s="423"/>
      <c r="PAU37" s="426"/>
      <c r="PAV37" s="423"/>
      <c r="PAW37" s="426"/>
      <c r="PAX37" s="423"/>
      <c r="PAY37" s="426"/>
      <c r="PAZ37" s="423"/>
      <c r="PBA37" s="426"/>
      <c r="PBB37" s="423"/>
      <c r="PBC37" s="426"/>
      <c r="PBD37" s="423"/>
      <c r="PBE37" s="426"/>
      <c r="PBF37" s="423"/>
      <c r="PBG37" s="426"/>
      <c r="PBH37" s="423"/>
      <c r="PBI37" s="426"/>
      <c r="PBJ37" s="423"/>
      <c r="PBK37" s="426"/>
      <c r="PBL37" s="423"/>
      <c r="PBM37" s="426"/>
      <c r="PBN37" s="423"/>
      <c r="PBO37" s="426"/>
      <c r="PBP37" s="423"/>
      <c r="PBQ37" s="426"/>
      <c r="PBR37" s="423"/>
      <c r="PBS37" s="426"/>
      <c r="PBT37" s="423"/>
      <c r="PBU37" s="426"/>
      <c r="PBV37" s="423"/>
      <c r="PBW37" s="426"/>
      <c r="PBX37" s="423"/>
      <c r="PBY37" s="426"/>
      <c r="PBZ37" s="423"/>
      <c r="PCA37" s="426"/>
      <c r="PCB37" s="423"/>
      <c r="PCC37" s="426"/>
      <c r="PCD37" s="423"/>
      <c r="PCE37" s="426"/>
      <c r="PCF37" s="423"/>
      <c r="PCG37" s="426"/>
      <c r="PCH37" s="423"/>
      <c r="PCI37" s="426"/>
      <c r="PCJ37" s="423"/>
      <c r="PCK37" s="426"/>
      <c r="PCL37" s="423"/>
      <c r="PCM37" s="426"/>
      <c r="PCN37" s="423"/>
      <c r="PCO37" s="426"/>
      <c r="PCP37" s="423"/>
      <c r="PCQ37" s="426"/>
      <c r="PCR37" s="423"/>
      <c r="PCS37" s="426"/>
      <c r="PCT37" s="423"/>
      <c r="PCU37" s="426"/>
      <c r="PCV37" s="423"/>
      <c r="PCW37" s="426"/>
      <c r="PCX37" s="423"/>
      <c r="PCY37" s="426"/>
      <c r="PCZ37" s="423"/>
      <c r="PDA37" s="426"/>
      <c r="PDB37" s="423"/>
      <c r="PDC37" s="426"/>
      <c r="PDD37" s="423"/>
      <c r="PDE37" s="426"/>
      <c r="PDF37" s="423"/>
      <c r="PDG37" s="426"/>
      <c r="PDH37" s="423"/>
      <c r="PDI37" s="426"/>
      <c r="PDJ37" s="423"/>
      <c r="PDK37" s="426"/>
      <c r="PDL37" s="423"/>
      <c r="PDM37" s="426"/>
      <c r="PDN37" s="423"/>
      <c r="PDO37" s="426"/>
      <c r="PDP37" s="423"/>
      <c r="PDQ37" s="426"/>
      <c r="PDR37" s="423"/>
      <c r="PDS37" s="426"/>
      <c r="PDT37" s="423"/>
      <c r="PDU37" s="426"/>
      <c r="PDV37" s="423"/>
      <c r="PDW37" s="426"/>
      <c r="PDX37" s="423"/>
      <c r="PDY37" s="426"/>
      <c r="PDZ37" s="423"/>
      <c r="PEA37" s="426"/>
      <c r="PEB37" s="423"/>
      <c r="PEC37" s="426"/>
      <c r="PED37" s="423"/>
      <c r="PEE37" s="426"/>
      <c r="PEF37" s="423"/>
      <c r="PEG37" s="426"/>
      <c r="PEH37" s="423"/>
      <c r="PEI37" s="426"/>
      <c r="PEJ37" s="423"/>
      <c r="PEK37" s="426"/>
      <c r="PEL37" s="423"/>
      <c r="PEM37" s="426"/>
      <c r="PEN37" s="423"/>
      <c r="PEO37" s="426"/>
      <c r="PEP37" s="423"/>
      <c r="PEQ37" s="426"/>
      <c r="PER37" s="423"/>
      <c r="PES37" s="426"/>
      <c r="PET37" s="423"/>
      <c r="PEU37" s="426"/>
      <c r="PEV37" s="423"/>
      <c r="PEW37" s="426"/>
      <c r="PEX37" s="423"/>
      <c r="PEY37" s="426"/>
      <c r="PEZ37" s="423"/>
      <c r="PFA37" s="426"/>
      <c r="PFB37" s="423"/>
      <c r="PFC37" s="426"/>
      <c r="PFD37" s="423"/>
      <c r="PFE37" s="426"/>
      <c r="PFF37" s="423"/>
      <c r="PFG37" s="426"/>
      <c r="PFH37" s="423"/>
      <c r="PFI37" s="426"/>
      <c r="PFJ37" s="423"/>
      <c r="PFK37" s="426"/>
      <c r="PFL37" s="423"/>
      <c r="PFM37" s="426"/>
      <c r="PFN37" s="423"/>
      <c r="PFO37" s="426"/>
      <c r="PFP37" s="423"/>
      <c r="PFQ37" s="426"/>
      <c r="PFR37" s="423"/>
      <c r="PFS37" s="426"/>
      <c r="PFT37" s="423"/>
      <c r="PFU37" s="426"/>
      <c r="PFV37" s="423"/>
      <c r="PFW37" s="426"/>
      <c r="PFX37" s="423"/>
      <c r="PFY37" s="426"/>
      <c r="PFZ37" s="423"/>
      <c r="PGA37" s="426"/>
      <c r="PGB37" s="423"/>
      <c r="PGC37" s="426"/>
      <c r="PGD37" s="423"/>
      <c r="PGE37" s="426"/>
      <c r="PGF37" s="423"/>
      <c r="PGG37" s="426"/>
      <c r="PGH37" s="423"/>
      <c r="PGI37" s="426"/>
      <c r="PGJ37" s="423"/>
      <c r="PGK37" s="426"/>
      <c r="PGL37" s="423"/>
      <c r="PGM37" s="426"/>
      <c r="PGN37" s="423"/>
      <c r="PGO37" s="426"/>
      <c r="PGP37" s="423"/>
      <c r="PGQ37" s="426"/>
      <c r="PGR37" s="423"/>
      <c r="PGS37" s="426"/>
      <c r="PGT37" s="423"/>
      <c r="PGU37" s="426"/>
      <c r="PGV37" s="423"/>
      <c r="PGW37" s="426"/>
      <c r="PGX37" s="423"/>
      <c r="PGY37" s="426"/>
      <c r="PGZ37" s="423"/>
      <c r="PHA37" s="426"/>
      <c r="PHB37" s="423"/>
      <c r="PHC37" s="426"/>
      <c r="PHD37" s="423"/>
      <c r="PHE37" s="426"/>
      <c r="PHF37" s="423"/>
      <c r="PHG37" s="426"/>
      <c r="PHH37" s="423"/>
      <c r="PHI37" s="426"/>
      <c r="PHJ37" s="423"/>
      <c r="PHK37" s="426"/>
      <c r="PHL37" s="423"/>
      <c r="PHM37" s="426"/>
      <c r="PHN37" s="423"/>
      <c r="PHO37" s="426"/>
      <c r="PHP37" s="423"/>
      <c r="PHQ37" s="426"/>
      <c r="PHR37" s="423"/>
      <c r="PHS37" s="426"/>
      <c r="PHT37" s="423"/>
      <c r="PHU37" s="426"/>
      <c r="PHV37" s="423"/>
      <c r="PHW37" s="426"/>
      <c r="PHX37" s="423"/>
      <c r="PHY37" s="426"/>
      <c r="PHZ37" s="423"/>
      <c r="PIA37" s="426"/>
      <c r="PIB37" s="423"/>
      <c r="PIC37" s="426"/>
      <c r="PID37" s="423"/>
      <c r="PIE37" s="426"/>
      <c r="PIF37" s="423"/>
      <c r="PIG37" s="426"/>
      <c r="PIH37" s="423"/>
      <c r="PII37" s="426"/>
      <c r="PIJ37" s="423"/>
      <c r="PIK37" s="426"/>
      <c r="PIL37" s="423"/>
      <c r="PIM37" s="426"/>
      <c r="PIN37" s="423"/>
      <c r="PIO37" s="426"/>
      <c r="PIP37" s="423"/>
      <c r="PIQ37" s="426"/>
      <c r="PIR37" s="423"/>
      <c r="PIS37" s="426"/>
      <c r="PIT37" s="423"/>
      <c r="PIU37" s="426"/>
      <c r="PIV37" s="423"/>
      <c r="PIW37" s="426"/>
      <c r="PIX37" s="423"/>
      <c r="PIY37" s="426"/>
      <c r="PIZ37" s="423"/>
      <c r="PJA37" s="426"/>
      <c r="PJB37" s="423"/>
      <c r="PJC37" s="426"/>
      <c r="PJD37" s="423"/>
      <c r="PJE37" s="426"/>
      <c r="PJF37" s="423"/>
      <c r="PJG37" s="426"/>
      <c r="PJH37" s="423"/>
      <c r="PJI37" s="426"/>
      <c r="PJJ37" s="423"/>
      <c r="PJK37" s="426"/>
      <c r="PJL37" s="423"/>
      <c r="PJM37" s="426"/>
      <c r="PJN37" s="423"/>
      <c r="PJO37" s="426"/>
      <c r="PJP37" s="423"/>
      <c r="PJQ37" s="426"/>
      <c r="PJR37" s="423"/>
      <c r="PJS37" s="426"/>
      <c r="PJT37" s="423"/>
      <c r="PJU37" s="426"/>
      <c r="PJV37" s="423"/>
      <c r="PJW37" s="426"/>
      <c r="PJX37" s="423"/>
      <c r="PJY37" s="426"/>
      <c r="PJZ37" s="423"/>
      <c r="PKA37" s="426"/>
      <c r="PKB37" s="423"/>
      <c r="PKC37" s="426"/>
      <c r="PKD37" s="423"/>
      <c r="PKE37" s="426"/>
      <c r="PKF37" s="423"/>
      <c r="PKG37" s="426"/>
      <c r="PKH37" s="423"/>
      <c r="PKI37" s="426"/>
      <c r="PKJ37" s="423"/>
      <c r="PKK37" s="426"/>
      <c r="PKL37" s="423"/>
      <c r="PKM37" s="426"/>
      <c r="PKN37" s="423"/>
      <c r="PKO37" s="426"/>
      <c r="PKP37" s="423"/>
      <c r="PKQ37" s="426"/>
      <c r="PKR37" s="423"/>
      <c r="PKS37" s="426"/>
      <c r="PKT37" s="423"/>
      <c r="PKU37" s="426"/>
      <c r="PKV37" s="423"/>
      <c r="PKW37" s="426"/>
      <c r="PKX37" s="423"/>
      <c r="PKY37" s="426"/>
      <c r="PKZ37" s="423"/>
      <c r="PLA37" s="426"/>
      <c r="PLB37" s="423"/>
      <c r="PLC37" s="426"/>
      <c r="PLD37" s="423"/>
      <c r="PLE37" s="426"/>
      <c r="PLF37" s="423"/>
      <c r="PLG37" s="426"/>
      <c r="PLH37" s="423"/>
      <c r="PLI37" s="426"/>
      <c r="PLJ37" s="423"/>
      <c r="PLK37" s="426"/>
      <c r="PLL37" s="423"/>
      <c r="PLM37" s="426"/>
      <c r="PLN37" s="423"/>
      <c r="PLO37" s="426"/>
      <c r="PLP37" s="423"/>
      <c r="PLQ37" s="426"/>
      <c r="PLR37" s="423"/>
      <c r="PLS37" s="426"/>
      <c r="PLT37" s="423"/>
      <c r="PLU37" s="426"/>
      <c r="PLV37" s="423"/>
      <c r="PLW37" s="426"/>
      <c r="PLX37" s="423"/>
      <c r="PLY37" s="426"/>
      <c r="PLZ37" s="423"/>
      <c r="PMA37" s="426"/>
      <c r="PMB37" s="423"/>
      <c r="PMC37" s="426"/>
      <c r="PMD37" s="423"/>
      <c r="PME37" s="426"/>
      <c r="PMF37" s="423"/>
      <c r="PMG37" s="426"/>
      <c r="PMH37" s="423"/>
      <c r="PMI37" s="426"/>
      <c r="PMJ37" s="423"/>
      <c r="PMK37" s="426"/>
      <c r="PML37" s="423"/>
      <c r="PMM37" s="426"/>
      <c r="PMN37" s="423"/>
      <c r="PMO37" s="426"/>
      <c r="PMP37" s="423"/>
      <c r="PMQ37" s="426"/>
      <c r="PMR37" s="423"/>
      <c r="PMS37" s="426"/>
      <c r="PMT37" s="423"/>
      <c r="PMU37" s="426"/>
      <c r="PMV37" s="423"/>
      <c r="PMW37" s="426"/>
      <c r="PMX37" s="423"/>
      <c r="PMY37" s="426"/>
      <c r="PMZ37" s="423"/>
      <c r="PNA37" s="426"/>
      <c r="PNB37" s="423"/>
      <c r="PNC37" s="426"/>
      <c r="PND37" s="423"/>
      <c r="PNE37" s="426"/>
      <c r="PNF37" s="423"/>
      <c r="PNG37" s="426"/>
      <c r="PNH37" s="423"/>
      <c r="PNI37" s="426"/>
      <c r="PNJ37" s="423"/>
      <c r="PNK37" s="426"/>
      <c r="PNL37" s="423"/>
      <c r="PNM37" s="426"/>
      <c r="PNN37" s="423"/>
      <c r="PNO37" s="426"/>
      <c r="PNP37" s="423"/>
      <c r="PNQ37" s="426"/>
      <c r="PNR37" s="423"/>
      <c r="PNS37" s="426"/>
      <c r="PNT37" s="423"/>
      <c r="PNU37" s="426"/>
      <c r="PNV37" s="423"/>
      <c r="PNW37" s="426"/>
      <c r="PNX37" s="423"/>
      <c r="PNY37" s="426"/>
      <c r="PNZ37" s="423"/>
      <c r="POA37" s="426"/>
      <c r="POB37" s="423"/>
      <c r="POC37" s="426"/>
      <c r="POD37" s="423"/>
      <c r="POE37" s="426"/>
      <c r="POF37" s="423"/>
      <c r="POG37" s="426"/>
      <c r="POH37" s="423"/>
      <c r="POI37" s="426"/>
      <c r="POJ37" s="423"/>
      <c r="POK37" s="426"/>
      <c r="POL37" s="423"/>
      <c r="POM37" s="426"/>
      <c r="PON37" s="423"/>
      <c r="POO37" s="426"/>
      <c r="POP37" s="423"/>
      <c r="POQ37" s="426"/>
      <c r="POR37" s="423"/>
      <c r="POS37" s="426"/>
      <c r="POT37" s="423"/>
      <c r="POU37" s="426"/>
      <c r="POV37" s="423"/>
      <c r="POW37" s="426"/>
      <c r="POX37" s="423"/>
      <c r="POY37" s="426"/>
      <c r="POZ37" s="423"/>
      <c r="PPA37" s="426"/>
      <c r="PPB37" s="423"/>
      <c r="PPC37" s="426"/>
      <c r="PPD37" s="423"/>
      <c r="PPE37" s="426"/>
      <c r="PPF37" s="423"/>
      <c r="PPG37" s="426"/>
      <c r="PPH37" s="423"/>
      <c r="PPI37" s="426"/>
      <c r="PPJ37" s="423"/>
      <c r="PPK37" s="426"/>
      <c r="PPL37" s="423"/>
      <c r="PPM37" s="426"/>
      <c r="PPN37" s="423"/>
      <c r="PPO37" s="426"/>
      <c r="PPP37" s="423"/>
      <c r="PPQ37" s="426"/>
      <c r="PPR37" s="423"/>
      <c r="PPS37" s="426"/>
      <c r="PPT37" s="423"/>
      <c r="PPU37" s="426"/>
      <c r="PPV37" s="423"/>
      <c r="PPW37" s="426"/>
      <c r="PPX37" s="423"/>
      <c r="PPY37" s="426"/>
      <c r="PPZ37" s="423"/>
      <c r="PQA37" s="426"/>
      <c r="PQB37" s="423"/>
      <c r="PQC37" s="426"/>
      <c r="PQD37" s="423"/>
      <c r="PQE37" s="426"/>
      <c r="PQF37" s="423"/>
      <c r="PQG37" s="426"/>
      <c r="PQH37" s="423"/>
      <c r="PQI37" s="426"/>
      <c r="PQJ37" s="423"/>
      <c r="PQK37" s="426"/>
      <c r="PQL37" s="423"/>
      <c r="PQM37" s="426"/>
      <c r="PQN37" s="423"/>
      <c r="PQO37" s="426"/>
      <c r="PQP37" s="423"/>
      <c r="PQQ37" s="426"/>
      <c r="PQR37" s="423"/>
      <c r="PQS37" s="426"/>
      <c r="PQT37" s="423"/>
      <c r="PQU37" s="426"/>
      <c r="PQV37" s="423"/>
      <c r="PQW37" s="426"/>
      <c r="PQX37" s="423"/>
      <c r="PQY37" s="426"/>
      <c r="PQZ37" s="423"/>
      <c r="PRA37" s="426"/>
      <c r="PRB37" s="423"/>
      <c r="PRC37" s="426"/>
      <c r="PRD37" s="423"/>
      <c r="PRE37" s="426"/>
      <c r="PRF37" s="423"/>
      <c r="PRG37" s="426"/>
      <c r="PRH37" s="423"/>
      <c r="PRI37" s="426"/>
      <c r="PRJ37" s="423"/>
      <c r="PRK37" s="426"/>
      <c r="PRL37" s="423"/>
      <c r="PRM37" s="426"/>
      <c r="PRN37" s="423"/>
      <c r="PRO37" s="426"/>
      <c r="PRP37" s="423"/>
      <c r="PRQ37" s="426"/>
      <c r="PRR37" s="423"/>
      <c r="PRS37" s="426"/>
      <c r="PRT37" s="423"/>
      <c r="PRU37" s="426"/>
      <c r="PRV37" s="423"/>
      <c r="PRW37" s="426"/>
      <c r="PRX37" s="423"/>
      <c r="PRY37" s="426"/>
      <c r="PRZ37" s="423"/>
      <c r="PSA37" s="426"/>
      <c r="PSB37" s="423"/>
      <c r="PSC37" s="426"/>
      <c r="PSD37" s="423"/>
      <c r="PSE37" s="426"/>
      <c r="PSF37" s="423"/>
      <c r="PSG37" s="426"/>
      <c r="PSH37" s="423"/>
      <c r="PSI37" s="426"/>
      <c r="PSJ37" s="423"/>
      <c r="PSK37" s="426"/>
      <c r="PSL37" s="423"/>
      <c r="PSM37" s="426"/>
      <c r="PSN37" s="423"/>
      <c r="PSO37" s="426"/>
      <c r="PSP37" s="423"/>
      <c r="PSQ37" s="426"/>
      <c r="PSR37" s="423"/>
      <c r="PSS37" s="426"/>
      <c r="PST37" s="423"/>
      <c r="PSU37" s="426"/>
      <c r="PSV37" s="423"/>
      <c r="PSW37" s="426"/>
      <c r="PSX37" s="423"/>
      <c r="PSY37" s="426"/>
      <c r="PSZ37" s="423"/>
      <c r="PTA37" s="426"/>
      <c r="PTB37" s="423"/>
      <c r="PTC37" s="426"/>
      <c r="PTD37" s="423"/>
      <c r="PTE37" s="426"/>
      <c r="PTF37" s="423"/>
      <c r="PTG37" s="426"/>
      <c r="PTH37" s="423"/>
      <c r="PTI37" s="426"/>
      <c r="PTJ37" s="423"/>
      <c r="PTK37" s="426"/>
      <c r="PTL37" s="423"/>
      <c r="PTM37" s="426"/>
      <c r="PTN37" s="423"/>
      <c r="PTO37" s="426"/>
      <c r="PTP37" s="423"/>
      <c r="PTQ37" s="426"/>
      <c r="PTR37" s="423"/>
      <c r="PTS37" s="426"/>
      <c r="PTT37" s="423"/>
      <c r="PTU37" s="426"/>
      <c r="PTV37" s="423"/>
      <c r="PTW37" s="426"/>
      <c r="PTX37" s="423"/>
      <c r="PTY37" s="426"/>
      <c r="PTZ37" s="423"/>
      <c r="PUA37" s="426"/>
      <c r="PUB37" s="423"/>
      <c r="PUC37" s="426"/>
      <c r="PUD37" s="423"/>
      <c r="PUE37" s="426"/>
      <c r="PUF37" s="423"/>
      <c r="PUG37" s="426"/>
      <c r="PUH37" s="423"/>
      <c r="PUI37" s="426"/>
      <c r="PUJ37" s="423"/>
      <c r="PUK37" s="426"/>
      <c r="PUL37" s="423"/>
      <c r="PUM37" s="426"/>
      <c r="PUN37" s="423"/>
      <c r="PUO37" s="426"/>
      <c r="PUP37" s="423"/>
      <c r="PUQ37" s="426"/>
      <c r="PUR37" s="423"/>
      <c r="PUS37" s="426"/>
      <c r="PUT37" s="423"/>
      <c r="PUU37" s="426"/>
      <c r="PUV37" s="423"/>
      <c r="PUW37" s="426"/>
      <c r="PUX37" s="423"/>
      <c r="PUY37" s="426"/>
      <c r="PUZ37" s="423"/>
      <c r="PVA37" s="426"/>
      <c r="PVB37" s="423"/>
      <c r="PVC37" s="426"/>
      <c r="PVD37" s="423"/>
      <c r="PVE37" s="426"/>
      <c r="PVF37" s="423"/>
      <c r="PVG37" s="426"/>
      <c r="PVH37" s="423"/>
      <c r="PVI37" s="426"/>
      <c r="PVJ37" s="423"/>
      <c r="PVK37" s="426"/>
      <c r="PVL37" s="423"/>
      <c r="PVM37" s="426"/>
      <c r="PVN37" s="423"/>
      <c r="PVO37" s="426"/>
      <c r="PVP37" s="423"/>
      <c r="PVQ37" s="426"/>
      <c r="PVR37" s="423"/>
      <c r="PVS37" s="426"/>
      <c r="PVT37" s="423"/>
      <c r="PVU37" s="426"/>
      <c r="PVV37" s="423"/>
      <c r="PVW37" s="426"/>
      <c r="PVX37" s="423"/>
      <c r="PVY37" s="426"/>
      <c r="PVZ37" s="423"/>
      <c r="PWA37" s="426"/>
      <c r="PWB37" s="423"/>
      <c r="PWC37" s="426"/>
      <c r="PWD37" s="423"/>
      <c r="PWE37" s="426"/>
      <c r="PWF37" s="423"/>
      <c r="PWG37" s="426"/>
      <c r="PWH37" s="423"/>
      <c r="PWI37" s="426"/>
      <c r="PWJ37" s="423"/>
      <c r="PWK37" s="426"/>
      <c r="PWL37" s="423"/>
      <c r="PWM37" s="426"/>
      <c r="PWN37" s="423"/>
      <c r="PWO37" s="426"/>
      <c r="PWP37" s="423"/>
      <c r="PWQ37" s="426"/>
      <c r="PWR37" s="423"/>
      <c r="PWS37" s="426"/>
      <c r="PWT37" s="423"/>
      <c r="PWU37" s="426"/>
      <c r="PWV37" s="423"/>
      <c r="PWW37" s="426"/>
      <c r="PWX37" s="423"/>
      <c r="PWY37" s="426"/>
      <c r="PWZ37" s="423"/>
      <c r="PXA37" s="426"/>
      <c r="PXB37" s="423"/>
      <c r="PXC37" s="426"/>
      <c r="PXD37" s="423"/>
      <c r="PXE37" s="426"/>
      <c r="PXF37" s="423"/>
      <c r="PXG37" s="426"/>
      <c r="PXH37" s="423"/>
      <c r="PXI37" s="426"/>
      <c r="PXJ37" s="423"/>
      <c r="PXK37" s="426"/>
      <c r="PXL37" s="423"/>
      <c r="PXM37" s="426"/>
      <c r="PXN37" s="423"/>
      <c r="PXO37" s="426"/>
      <c r="PXP37" s="423"/>
      <c r="PXQ37" s="426"/>
      <c r="PXR37" s="423"/>
      <c r="PXS37" s="426"/>
      <c r="PXT37" s="423"/>
      <c r="PXU37" s="426"/>
      <c r="PXV37" s="423"/>
      <c r="PXW37" s="426"/>
      <c r="PXX37" s="423"/>
      <c r="PXY37" s="426"/>
      <c r="PXZ37" s="423"/>
      <c r="PYA37" s="426"/>
      <c r="PYB37" s="423"/>
      <c r="PYC37" s="426"/>
      <c r="PYD37" s="423"/>
      <c r="PYE37" s="426"/>
      <c r="PYF37" s="423"/>
      <c r="PYG37" s="426"/>
      <c r="PYH37" s="423"/>
      <c r="PYI37" s="426"/>
      <c r="PYJ37" s="423"/>
      <c r="PYK37" s="426"/>
      <c r="PYL37" s="423"/>
      <c r="PYM37" s="426"/>
      <c r="PYN37" s="423"/>
      <c r="PYO37" s="426"/>
      <c r="PYP37" s="423"/>
      <c r="PYQ37" s="426"/>
      <c r="PYR37" s="423"/>
      <c r="PYS37" s="426"/>
      <c r="PYT37" s="423"/>
      <c r="PYU37" s="426"/>
      <c r="PYV37" s="423"/>
      <c r="PYW37" s="426"/>
      <c r="PYX37" s="423"/>
      <c r="PYY37" s="426"/>
      <c r="PYZ37" s="423"/>
      <c r="PZA37" s="426"/>
      <c r="PZB37" s="423"/>
      <c r="PZC37" s="426"/>
      <c r="PZD37" s="423"/>
      <c r="PZE37" s="426"/>
      <c r="PZF37" s="423"/>
      <c r="PZG37" s="426"/>
      <c r="PZH37" s="423"/>
      <c r="PZI37" s="426"/>
      <c r="PZJ37" s="423"/>
      <c r="PZK37" s="426"/>
      <c r="PZL37" s="423"/>
      <c r="PZM37" s="426"/>
      <c r="PZN37" s="423"/>
      <c r="PZO37" s="426"/>
      <c r="PZP37" s="423"/>
      <c r="PZQ37" s="426"/>
      <c r="PZR37" s="423"/>
      <c r="PZS37" s="426"/>
      <c r="PZT37" s="423"/>
      <c r="PZU37" s="426"/>
      <c r="PZV37" s="423"/>
      <c r="PZW37" s="426"/>
      <c r="PZX37" s="423"/>
      <c r="PZY37" s="426"/>
      <c r="PZZ37" s="423"/>
      <c r="QAA37" s="426"/>
      <c r="QAB37" s="423"/>
      <c r="QAC37" s="426"/>
      <c r="QAD37" s="423"/>
      <c r="QAE37" s="426"/>
      <c r="QAF37" s="423"/>
      <c r="QAG37" s="426"/>
      <c r="QAH37" s="423"/>
      <c r="QAI37" s="426"/>
      <c r="QAJ37" s="423"/>
      <c r="QAK37" s="426"/>
      <c r="QAL37" s="423"/>
      <c r="QAM37" s="426"/>
      <c r="QAN37" s="423"/>
      <c r="QAO37" s="426"/>
      <c r="QAP37" s="423"/>
      <c r="QAQ37" s="426"/>
      <c r="QAR37" s="423"/>
      <c r="QAS37" s="426"/>
      <c r="QAT37" s="423"/>
      <c r="QAU37" s="426"/>
      <c r="QAV37" s="423"/>
      <c r="QAW37" s="426"/>
      <c r="QAX37" s="423"/>
      <c r="QAY37" s="426"/>
      <c r="QAZ37" s="423"/>
      <c r="QBA37" s="426"/>
      <c r="QBB37" s="423"/>
      <c r="QBC37" s="426"/>
      <c r="QBD37" s="423"/>
      <c r="QBE37" s="426"/>
      <c r="QBF37" s="423"/>
      <c r="QBG37" s="426"/>
      <c r="QBH37" s="423"/>
      <c r="QBI37" s="426"/>
      <c r="QBJ37" s="423"/>
      <c r="QBK37" s="426"/>
      <c r="QBL37" s="423"/>
      <c r="QBM37" s="426"/>
      <c r="QBN37" s="423"/>
      <c r="QBO37" s="426"/>
      <c r="QBP37" s="423"/>
      <c r="QBQ37" s="426"/>
      <c r="QBR37" s="423"/>
      <c r="QBS37" s="426"/>
      <c r="QBT37" s="423"/>
      <c r="QBU37" s="426"/>
      <c r="QBV37" s="423"/>
      <c r="QBW37" s="426"/>
      <c r="QBX37" s="423"/>
      <c r="QBY37" s="426"/>
      <c r="QBZ37" s="423"/>
      <c r="QCA37" s="426"/>
      <c r="QCB37" s="423"/>
      <c r="QCC37" s="426"/>
      <c r="QCD37" s="423"/>
      <c r="QCE37" s="426"/>
      <c r="QCF37" s="423"/>
      <c r="QCG37" s="426"/>
      <c r="QCH37" s="423"/>
      <c r="QCI37" s="426"/>
      <c r="QCJ37" s="423"/>
      <c r="QCK37" s="426"/>
      <c r="QCL37" s="423"/>
      <c r="QCM37" s="426"/>
      <c r="QCN37" s="423"/>
      <c r="QCO37" s="426"/>
      <c r="QCP37" s="423"/>
      <c r="QCQ37" s="426"/>
      <c r="QCR37" s="423"/>
      <c r="QCS37" s="426"/>
      <c r="QCT37" s="423"/>
      <c r="QCU37" s="426"/>
      <c r="QCV37" s="423"/>
      <c r="QCW37" s="426"/>
      <c r="QCX37" s="423"/>
      <c r="QCY37" s="426"/>
      <c r="QCZ37" s="423"/>
      <c r="QDA37" s="426"/>
      <c r="QDB37" s="423"/>
      <c r="QDC37" s="426"/>
      <c r="QDD37" s="423"/>
      <c r="QDE37" s="426"/>
      <c r="QDF37" s="423"/>
      <c r="QDG37" s="426"/>
      <c r="QDH37" s="423"/>
      <c r="QDI37" s="426"/>
      <c r="QDJ37" s="423"/>
      <c r="QDK37" s="426"/>
      <c r="QDL37" s="423"/>
      <c r="QDM37" s="426"/>
      <c r="QDN37" s="423"/>
      <c r="QDO37" s="426"/>
      <c r="QDP37" s="423"/>
      <c r="QDQ37" s="426"/>
      <c r="QDR37" s="423"/>
      <c r="QDS37" s="426"/>
      <c r="QDT37" s="423"/>
      <c r="QDU37" s="426"/>
      <c r="QDV37" s="423"/>
      <c r="QDW37" s="426"/>
      <c r="QDX37" s="423"/>
      <c r="QDY37" s="426"/>
      <c r="QDZ37" s="423"/>
      <c r="QEA37" s="426"/>
      <c r="QEB37" s="423"/>
      <c r="QEC37" s="426"/>
      <c r="QED37" s="423"/>
      <c r="QEE37" s="426"/>
      <c r="QEF37" s="423"/>
      <c r="QEG37" s="426"/>
      <c r="QEH37" s="423"/>
      <c r="QEI37" s="426"/>
      <c r="QEJ37" s="423"/>
      <c r="QEK37" s="426"/>
      <c r="QEL37" s="423"/>
      <c r="QEM37" s="426"/>
      <c r="QEN37" s="423"/>
      <c r="QEO37" s="426"/>
      <c r="QEP37" s="423"/>
      <c r="QEQ37" s="426"/>
      <c r="QER37" s="423"/>
      <c r="QES37" s="426"/>
      <c r="QET37" s="423"/>
      <c r="QEU37" s="426"/>
      <c r="QEV37" s="423"/>
      <c r="QEW37" s="426"/>
      <c r="QEX37" s="423"/>
      <c r="QEY37" s="426"/>
      <c r="QEZ37" s="423"/>
      <c r="QFA37" s="426"/>
      <c r="QFB37" s="423"/>
      <c r="QFC37" s="426"/>
      <c r="QFD37" s="423"/>
      <c r="QFE37" s="426"/>
      <c r="QFF37" s="423"/>
      <c r="QFG37" s="426"/>
      <c r="QFH37" s="423"/>
      <c r="QFI37" s="426"/>
      <c r="QFJ37" s="423"/>
      <c r="QFK37" s="426"/>
      <c r="QFL37" s="423"/>
      <c r="QFM37" s="426"/>
      <c r="QFN37" s="423"/>
      <c r="QFO37" s="426"/>
      <c r="QFP37" s="423"/>
      <c r="QFQ37" s="426"/>
      <c r="QFR37" s="423"/>
      <c r="QFS37" s="426"/>
      <c r="QFT37" s="423"/>
      <c r="QFU37" s="426"/>
      <c r="QFV37" s="423"/>
      <c r="QFW37" s="426"/>
      <c r="QFX37" s="423"/>
      <c r="QFY37" s="426"/>
      <c r="QFZ37" s="423"/>
      <c r="QGA37" s="426"/>
      <c r="QGB37" s="423"/>
      <c r="QGC37" s="426"/>
      <c r="QGD37" s="423"/>
      <c r="QGE37" s="426"/>
      <c r="QGF37" s="423"/>
      <c r="QGG37" s="426"/>
      <c r="QGH37" s="423"/>
      <c r="QGI37" s="426"/>
      <c r="QGJ37" s="423"/>
      <c r="QGK37" s="426"/>
      <c r="QGL37" s="423"/>
      <c r="QGM37" s="426"/>
      <c r="QGN37" s="423"/>
      <c r="QGO37" s="426"/>
      <c r="QGP37" s="423"/>
      <c r="QGQ37" s="426"/>
      <c r="QGR37" s="423"/>
      <c r="QGS37" s="426"/>
      <c r="QGT37" s="423"/>
      <c r="QGU37" s="426"/>
      <c r="QGV37" s="423"/>
      <c r="QGW37" s="426"/>
      <c r="QGX37" s="423"/>
      <c r="QGY37" s="426"/>
      <c r="QGZ37" s="423"/>
      <c r="QHA37" s="426"/>
      <c r="QHB37" s="423"/>
      <c r="QHC37" s="426"/>
      <c r="QHD37" s="423"/>
      <c r="QHE37" s="426"/>
      <c r="QHF37" s="423"/>
      <c r="QHG37" s="426"/>
      <c r="QHH37" s="423"/>
      <c r="QHI37" s="426"/>
      <c r="QHJ37" s="423"/>
      <c r="QHK37" s="426"/>
      <c r="QHL37" s="423"/>
      <c r="QHM37" s="426"/>
      <c r="QHN37" s="423"/>
      <c r="QHO37" s="426"/>
      <c r="QHP37" s="423"/>
      <c r="QHQ37" s="426"/>
      <c r="QHR37" s="423"/>
      <c r="QHS37" s="426"/>
      <c r="QHT37" s="423"/>
      <c r="QHU37" s="426"/>
      <c r="QHV37" s="423"/>
      <c r="QHW37" s="426"/>
      <c r="QHX37" s="423"/>
      <c r="QHY37" s="426"/>
      <c r="QHZ37" s="423"/>
      <c r="QIA37" s="426"/>
      <c r="QIB37" s="423"/>
      <c r="QIC37" s="426"/>
      <c r="QID37" s="423"/>
      <c r="QIE37" s="426"/>
      <c r="QIF37" s="423"/>
      <c r="QIG37" s="426"/>
      <c r="QIH37" s="423"/>
      <c r="QII37" s="426"/>
      <c r="QIJ37" s="423"/>
      <c r="QIK37" s="426"/>
      <c r="QIL37" s="423"/>
      <c r="QIM37" s="426"/>
      <c r="QIN37" s="423"/>
      <c r="QIO37" s="426"/>
      <c r="QIP37" s="423"/>
      <c r="QIQ37" s="426"/>
      <c r="QIR37" s="423"/>
      <c r="QIS37" s="426"/>
      <c r="QIT37" s="423"/>
      <c r="QIU37" s="426"/>
      <c r="QIV37" s="423"/>
      <c r="QIW37" s="426"/>
      <c r="QIX37" s="423"/>
      <c r="QIY37" s="426"/>
      <c r="QIZ37" s="423"/>
      <c r="QJA37" s="426"/>
      <c r="QJB37" s="423"/>
      <c r="QJC37" s="426"/>
      <c r="QJD37" s="423"/>
      <c r="QJE37" s="426"/>
      <c r="QJF37" s="423"/>
      <c r="QJG37" s="426"/>
      <c r="QJH37" s="423"/>
      <c r="QJI37" s="426"/>
      <c r="QJJ37" s="423"/>
      <c r="QJK37" s="426"/>
      <c r="QJL37" s="423"/>
      <c r="QJM37" s="426"/>
      <c r="QJN37" s="423"/>
      <c r="QJO37" s="426"/>
      <c r="QJP37" s="423"/>
      <c r="QJQ37" s="426"/>
      <c r="QJR37" s="423"/>
      <c r="QJS37" s="426"/>
      <c r="QJT37" s="423"/>
      <c r="QJU37" s="426"/>
      <c r="QJV37" s="423"/>
      <c r="QJW37" s="426"/>
      <c r="QJX37" s="423"/>
      <c r="QJY37" s="426"/>
      <c r="QJZ37" s="423"/>
      <c r="QKA37" s="426"/>
      <c r="QKB37" s="423"/>
      <c r="QKC37" s="426"/>
      <c r="QKD37" s="423"/>
      <c r="QKE37" s="426"/>
      <c r="QKF37" s="423"/>
      <c r="QKG37" s="426"/>
      <c r="QKH37" s="423"/>
      <c r="QKI37" s="426"/>
      <c r="QKJ37" s="423"/>
      <c r="QKK37" s="426"/>
      <c r="QKL37" s="423"/>
      <c r="QKM37" s="426"/>
      <c r="QKN37" s="423"/>
      <c r="QKO37" s="426"/>
      <c r="QKP37" s="423"/>
      <c r="QKQ37" s="426"/>
      <c r="QKR37" s="423"/>
      <c r="QKS37" s="426"/>
      <c r="QKT37" s="423"/>
      <c r="QKU37" s="426"/>
      <c r="QKV37" s="423"/>
      <c r="QKW37" s="426"/>
      <c r="QKX37" s="423"/>
      <c r="QKY37" s="426"/>
      <c r="QKZ37" s="423"/>
      <c r="QLA37" s="426"/>
      <c r="QLB37" s="423"/>
      <c r="QLC37" s="426"/>
      <c r="QLD37" s="423"/>
      <c r="QLE37" s="426"/>
      <c r="QLF37" s="423"/>
      <c r="QLG37" s="426"/>
      <c r="QLH37" s="423"/>
      <c r="QLI37" s="426"/>
      <c r="QLJ37" s="423"/>
      <c r="QLK37" s="426"/>
      <c r="QLL37" s="423"/>
      <c r="QLM37" s="426"/>
      <c r="QLN37" s="423"/>
      <c r="QLO37" s="426"/>
      <c r="QLP37" s="423"/>
      <c r="QLQ37" s="426"/>
      <c r="QLR37" s="423"/>
      <c r="QLS37" s="426"/>
      <c r="QLT37" s="423"/>
      <c r="QLU37" s="426"/>
      <c r="QLV37" s="423"/>
      <c r="QLW37" s="426"/>
      <c r="QLX37" s="423"/>
      <c r="QLY37" s="426"/>
      <c r="QLZ37" s="423"/>
      <c r="QMA37" s="426"/>
      <c r="QMB37" s="423"/>
      <c r="QMC37" s="426"/>
      <c r="QMD37" s="423"/>
      <c r="QME37" s="426"/>
      <c r="QMF37" s="423"/>
      <c r="QMG37" s="426"/>
      <c r="QMH37" s="423"/>
      <c r="QMI37" s="426"/>
      <c r="QMJ37" s="423"/>
      <c r="QMK37" s="426"/>
      <c r="QML37" s="423"/>
      <c r="QMM37" s="426"/>
      <c r="QMN37" s="423"/>
      <c r="QMO37" s="426"/>
      <c r="QMP37" s="423"/>
      <c r="QMQ37" s="426"/>
      <c r="QMR37" s="423"/>
      <c r="QMS37" s="426"/>
      <c r="QMT37" s="423"/>
      <c r="QMU37" s="426"/>
      <c r="QMV37" s="423"/>
      <c r="QMW37" s="426"/>
      <c r="QMX37" s="423"/>
      <c r="QMY37" s="426"/>
      <c r="QMZ37" s="423"/>
      <c r="QNA37" s="426"/>
      <c r="QNB37" s="423"/>
      <c r="QNC37" s="426"/>
      <c r="QND37" s="423"/>
      <c r="QNE37" s="426"/>
      <c r="QNF37" s="423"/>
      <c r="QNG37" s="426"/>
      <c r="QNH37" s="423"/>
      <c r="QNI37" s="426"/>
      <c r="QNJ37" s="423"/>
      <c r="QNK37" s="426"/>
      <c r="QNL37" s="423"/>
      <c r="QNM37" s="426"/>
      <c r="QNN37" s="423"/>
      <c r="QNO37" s="426"/>
      <c r="QNP37" s="423"/>
      <c r="QNQ37" s="426"/>
      <c r="QNR37" s="423"/>
      <c r="QNS37" s="426"/>
      <c r="QNT37" s="423"/>
      <c r="QNU37" s="426"/>
      <c r="QNV37" s="423"/>
      <c r="QNW37" s="426"/>
      <c r="QNX37" s="423"/>
      <c r="QNY37" s="426"/>
      <c r="QNZ37" s="423"/>
      <c r="QOA37" s="426"/>
      <c r="QOB37" s="423"/>
      <c r="QOC37" s="426"/>
      <c r="QOD37" s="423"/>
      <c r="QOE37" s="426"/>
      <c r="QOF37" s="423"/>
      <c r="QOG37" s="426"/>
      <c r="QOH37" s="423"/>
      <c r="QOI37" s="426"/>
      <c r="QOJ37" s="423"/>
      <c r="QOK37" s="426"/>
      <c r="QOL37" s="423"/>
      <c r="QOM37" s="426"/>
      <c r="QON37" s="423"/>
      <c r="QOO37" s="426"/>
      <c r="QOP37" s="423"/>
      <c r="QOQ37" s="426"/>
      <c r="QOR37" s="423"/>
      <c r="QOS37" s="426"/>
      <c r="QOT37" s="423"/>
      <c r="QOU37" s="426"/>
      <c r="QOV37" s="423"/>
      <c r="QOW37" s="426"/>
      <c r="QOX37" s="423"/>
      <c r="QOY37" s="426"/>
      <c r="QOZ37" s="423"/>
      <c r="QPA37" s="426"/>
      <c r="QPB37" s="423"/>
      <c r="QPC37" s="426"/>
      <c r="QPD37" s="423"/>
      <c r="QPE37" s="426"/>
      <c r="QPF37" s="423"/>
      <c r="QPG37" s="426"/>
      <c r="QPH37" s="423"/>
      <c r="QPI37" s="426"/>
      <c r="QPJ37" s="423"/>
      <c r="QPK37" s="426"/>
      <c r="QPL37" s="423"/>
      <c r="QPM37" s="426"/>
      <c r="QPN37" s="423"/>
      <c r="QPO37" s="426"/>
      <c r="QPP37" s="423"/>
      <c r="QPQ37" s="426"/>
      <c r="QPR37" s="423"/>
      <c r="QPS37" s="426"/>
      <c r="QPT37" s="423"/>
      <c r="QPU37" s="426"/>
      <c r="QPV37" s="423"/>
      <c r="QPW37" s="426"/>
      <c r="QPX37" s="423"/>
      <c r="QPY37" s="426"/>
      <c r="QPZ37" s="423"/>
      <c r="QQA37" s="426"/>
      <c r="QQB37" s="423"/>
      <c r="QQC37" s="426"/>
      <c r="QQD37" s="423"/>
      <c r="QQE37" s="426"/>
      <c r="QQF37" s="423"/>
      <c r="QQG37" s="426"/>
      <c r="QQH37" s="423"/>
      <c r="QQI37" s="426"/>
      <c r="QQJ37" s="423"/>
      <c r="QQK37" s="426"/>
      <c r="QQL37" s="423"/>
      <c r="QQM37" s="426"/>
      <c r="QQN37" s="423"/>
      <c r="QQO37" s="426"/>
      <c r="QQP37" s="423"/>
      <c r="QQQ37" s="426"/>
      <c r="QQR37" s="423"/>
      <c r="QQS37" s="426"/>
      <c r="QQT37" s="423"/>
      <c r="QQU37" s="426"/>
      <c r="QQV37" s="423"/>
      <c r="QQW37" s="426"/>
      <c r="QQX37" s="423"/>
      <c r="QQY37" s="426"/>
      <c r="QQZ37" s="423"/>
      <c r="QRA37" s="426"/>
      <c r="QRB37" s="423"/>
      <c r="QRC37" s="426"/>
      <c r="QRD37" s="423"/>
      <c r="QRE37" s="426"/>
      <c r="QRF37" s="423"/>
      <c r="QRG37" s="426"/>
      <c r="QRH37" s="423"/>
      <c r="QRI37" s="426"/>
      <c r="QRJ37" s="423"/>
      <c r="QRK37" s="426"/>
      <c r="QRL37" s="423"/>
      <c r="QRM37" s="426"/>
      <c r="QRN37" s="423"/>
      <c r="QRO37" s="426"/>
      <c r="QRP37" s="423"/>
      <c r="QRQ37" s="426"/>
      <c r="QRR37" s="423"/>
      <c r="QRS37" s="426"/>
      <c r="QRT37" s="423"/>
      <c r="QRU37" s="426"/>
      <c r="QRV37" s="423"/>
      <c r="QRW37" s="426"/>
      <c r="QRX37" s="423"/>
      <c r="QRY37" s="426"/>
      <c r="QRZ37" s="423"/>
      <c r="QSA37" s="426"/>
      <c r="QSB37" s="423"/>
      <c r="QSC37" s="426"/>
      <c r="QSD37" s="423"/>
      <c r="QSE37" s="426"/>
      <c r="QSF37" s="423"/>
      <c r="QSG37" s="426"/>
      <c r="QSH37" s="423"/>
      <c r="QSI37" s="426"/>
      <c r="QSJ37" s="423"/>
      <c r="QSK37" s="426"/>
      <c r="QSL37" s="423"/>
      <c r="QSM37" s="426"/>
      <c r="QSN37" s="423"/>
      <c r="QSO37" s="426"/>
      <c r="QSP37" s="423"/>
      <c r="QSQ37" s="426"/>
      <c r="QSR37" s="423"/>
      <c r="QSS37" s="426"/>
      <c r="QST37" s="423"/>
      <c r="QSU37" s="426"/>
      <c r="QSV37" s="423"/>
      <c r="QSW37" s="426"/>
      <c r="QSX37" s="423"/>
      <c r="QSY37" s="426"/>
      <c r="QSZ37" s="423"/>
      <c r="QTA37" s="426"/>
      <c r="QTB37" s="423"/>
      <c r="QTC37" s="426"/>
      <c r="QTD37" s="423"/>
      <c r="QTE37" s="426"/>
      <c r="QTF37" s="423"/>
      <c r="QTG37" s="426"/>
      <c r="QTH37" s="423"/>
      <c r="QTI37" s="426"/>
      <c r="QTJ37" s="423"/>
      <c r="QTK37" s="426"/>
      <c r="QTL37" s="423"/>
      <c r="QTM37" s="426"/>
      <c r="QTN37" s="423"/>
      <c r="QTO37" s="426"/>
      <c r="QTP37" s="423"/>
      <c r="QTQ37" s="426"/>
      <c r="QTR37" s="423"/>
      <c r="QTS37" s="426"/>
      <c r="QTT37" s="423"/>
      <c r="QTU37" s="426"/>
      <c r="QTV37" s="423"/>
      <c r="QTW37" s="426"/>
      <c r="QTX37" s="423"/>
      <c r="QTY37" s="426"/>
      <c r="QTZ37" s="423"/>
      <c r="QUA37" s="426"/>
      <c r="QUB37" s="423"/>
      <c r="QUC37" s="426"/>
      <c r="QUD37" s="423"/>
      <c r="QUE37" s="426"/>
      <c r="QUF37" s="423"/>
      <c r="QUG37" s="426"/>
      <c r="QUH37" s="423"/>
      <c r="QUI37" s="426"/>
      <c r="QUJ37" s="423"/>
      <c r="QUK37" s="426"/>
      <c r="QUL37" s="423"/>
      <c r="QUM37" s="426"/>
      <c r="QUN37" s="423"/>
      <c r="QUO37" s="426"/>
      <c r="QUP37" s="423"/>
      <c r="QUQ37" s="426"/>
      <c r="QUR37" s="423"/>
      <c r="QUS37" s="426"/>
      <c r="QUT37" s="423"/>
      <c r="QUU37" s="426"/>
      <c r="QUV37" s="423"/>
      <c r="QUW37" s="426"/>
      <c r="QUX37" s="423"/>
      <c r="QUY37" s="426"/>
      <c r="QUZ37" s="423"/>
      <c r="QVA37" s="426"/>
      <c r="QVB37" s="423"/>
      <c r="QVC37" s="426"/>
      <c r="QVD37" s="423"/>
      <c r="QVE37" s="426"/>
      <c r="QVF37" s="423"/>
      <c r="QVG37" s="426"/>
      <c r="QVH37" s="423"/>
      <c r="QVI37" s="426"/>
      <c r="QVJ37" s="423"/>
      <c r="QVK37" s="426"/>
      <c r="QVL37" s="423"/>
      <c r="QVM37" s="426"/>
      <c r="QVN37" s="423"/>
      <c r="QVO37" s="426"/>
      <c r="QVP37" s="423"/>
      <c r="QVQ37" s="426"/>
      <c r="QVR37" s="423"/>
      <c r="QVS37" s="426"/>
      <c r="QVT37" s="423"/>
      <c r="QVU37" s="426"/>
      <c r="QVV37" s="423"/>
      <c r="QVW37" s="426"/>
      <c r="QVX37" s="423"/>
      <c r="QVY37" s="426"/>
      <c r="QVZ37" s="423"/>
      <c r="QWA37" s="426"/>
      <c r="QWB37" s="423"/>
      <c r="QWC37" s="426"/>
      <c r="QWD37" s="423"/>
      <c r="QWE37" s="426"/>
      <c r="QWF37" s="423"/>
      <c r="QWG37" s="426"/>
      <c r="QWH37" s="423"/>
      <c r="QWI37" s="426"/>
      <c r="QWJ37" s="423"/>
      <c r="QWK37" s="426"/>
      <c r="QWL37" s="423"/>
      <c r="QWM37" s="426"/>
      <c r="QWN37" s="423"/>
      <c r="QWO37" s="426"/>
      <c r="QWP37" s="423"/>
      <c r="QWQ37" s="426"/>
      <c r="QWR37" s="423"/>
      <c r="QWS37" s="426"/>
      <c r="QWT37" s="423"/>
      <c r="QWU37" s="426"/>
      <c r="QWV37" s="423"/>
      <c r="QWW37" s="426"/>
      <c r="QWX37" s="423"/>
      <c r="QWY37" s="426"/>
      <c r="QWZ37" s="423"/>
      <c r="QXA37" s="426"/>
      <c r="QXB37" s="423"/>
      <c r="QXC37" s="426"/>
      <c r="QXD37" s="423"/>
      <c r="QXE37" s="426"/>
      <c r="QXF37" s="423"/>
      <c r="QXG37" s="426"/>
      <c r="QXH37" s="423"/>
      <c r="QXI37" s="426"/>
      <c r="QXJ37" s="423"/>
      <c r="QXK37" s="426"/>
      <c r="QXL37" s="423"/>
      <c r="QXM37" s="426"/>
      <c r="QXN37" s="423"/>
      <c r="QXO37" s="426"/>
      <c r="QXP37" s="423"/>
      <c r="QXQ37" s="426"/>
      <c r="QXR37" s="423"/>
      <c r="QXS37" s="426"/>
      <c r="QXT37" s="423"/>
      <c r="QXU37" s="426"/>
      <c r="QXV37" s="423"/>
      <c r="QXW37" s="426"/>
      <c r="QXX37" s="423"/>
      <c r="QXY37" s="426"/>
      <c r="QXZ37" s="423"/>
      <c r="QYA37" s="426"/>
      <c r="QYB37" s="423"/>
      <c r="QYC37" s="426"/>
      <c r="QYD37" s="423"/>
      <c r="QYE37" s="426"/>
      <c r="QYF37" s="423"/>
      <c r="QYG37" s="426"/>
      <c r="QYH37" s="423"/>
      <c r="QYI37" s="426"/>
      <c r="QYJ37" s="423"/>
      <c r="QYK37" s="426"/>
      <c r="QYL37" s="423"/>
      <c r="QYM37" s="426"/>
      <c r="QYN37" s="423"/>
      <c r="QYO37" s="426"/>
      <c r="QYP37" s="423"/>
      <c r="QYQ37" s="426"/>
      <c r="QYR37" s="423"/>
      <c r="QYS37" s="426"/>
      <c r="QYT37" s="423"/>
      <c r="QYU37" s="426"/>
      <c r="QYV37" s="423"/>
      <c r="QYW37" s="426"/>
      <c r="QYX37" s="423"/>
      <c r="QYY37" s="426"/>
      <c r="QYZ37" s="423"/>
      <c r="QZA37" s="426"/>
      <c r="QZB37" s="423"/>
      <c r="QZC37" s="426"/>
      <c r="QZD37" s="423"/>
      <c r="QZE37" s="426"/>
      <c r="QZF37" s="423"/>
      <c r="QZG37" s="426"/>
      <c r="QZH37" s="423"/>
      <c r="QZI37" s="426"/>
      <c r="QZJ37" s="423"/>
      <c r="QZK37" s="426"/>
      <c r="QZL37" s="423"/>
      <c r="QZM37" s="426"/>
      <c r="QZN37" s="423"/>
      <c r="QZO37" s="426"/>
      <c r="QZP37" s="423"/>
      <c r="QZQ37" s="426"/>
      <c r="QZR37" s="423"/>
      <c r="QZS37" s="426"/>
      <c r="QZT37" s="423"/>
      <c r="QZU37" s="426"/>
      <c r="QZV37" s="423"/>
      <c r="QZW37" s="426"/>
      <c r="QZX37" s="423"/>
      <c r="QZY37" s="426"/>
      <c r="QZZ37" s="423"/>
      <c r="RAA37" s="426"/>
      <c r="RAB37" s="423"/>
      <c r="RAC37" s="426"/>
      <c r="RAD37" s="423"/>
      <c r="RAE37" s="426"/>
      <c r="RAF37" s="423"/>
      <c r="RAG37" s="426"/>
      <c r="RAH37" s="423"/>
      <c r="RAI37" s="426"/>
      <c r="RAJ37" s="423"/>
      <c r="RAK37" s="426"/>
      <c r="RAL37" s="423"/>
      <c r="RAM37" s="426"/>
      <c r="RAN37" s="423"/>
      <c r="RAO37" s="426"/>
      <c r="RAP37" s="423"/>
      <c r="RAQ37" s="426"/>
      <c r="RAR37" s="423"/>
      <c r="RAS37" s="426"/>
      <c r="RAT37" s="423"/>
      <c r="RAU37" s="426"/>
      <c r="RAV37" s="423"/>
      <c r="RAW37" s="426"/>
      <c r="RAX37" s="423"/>
      <c r="RAY37" s="426"/>
      <c r="RAZ37" s="423"/>
      <c r="RBA37" s="426"/>
      <c r="RBB37" s="423"/>
      <c r="RBC37" s="426"/>
      <c r="RBD37" s="423"/>
      <c r="RBE37" s="426"/>
      <c r="RBF37" s="423"/>
      <c r="RBG37" s="426"/>
      <c r="RBH37" s="423"/>
      <c r="RBI37" s="426"/>
      <c r="RBJ37" s="423"/>
      <c r="RBK37" s="426"/>
      <c r="RBL37" s="423"/>
      <c r="RBM37" s="426"/>
      <c r="RBN37" s="423"/>
      <c r="RBO37" s="426"/>
      <c r="RBP37" s="423"/>
      <c r="RBQ37" s="426"/>
      <c r="RBR37" s="423"/>
      <c r="RBS37" s="426"/>
      <c r="RBT37" s="423"/>
      <c r="RBU37" s="426"/>
      <c r="RBV37" s="423"/>
      <c r="RBW37" s="426"/>
      <c r="RBX37" s="423"/>
      <c r="RBY37" s="426"/>
      <c r="RBZ37" s="423"/>
      <c r="RCA37" s="426"/>
      <c r="RCB37" s="423"/>
      <c r="RCC37" s="426"/>
      <c r="RCD37" s="423"/>
      <c r="RCE37" s="426"/>
      <c r="RCF37" s="423"/>
      <c r="RCG37" s="426"/>
      <c r="RCH37" s="423"/>
      <c r="RCI37" s="426"/>
      <c r="RCJ37" s="423"/>
      <c r="RCK37" s="426"/>
      <c r="RCL37" s="423"/>
      <c r="RCM37" s="426"/>
      <c r="RCN37" s="423"/>
      <c r="RCO37" s="426"/>
      <c r="RCP37" s="423"/>
      <c r="RCQ37" s="426"/>
      <c r="RCR37" s="423"/>
      <c r="RCS37" s="426"/>
      <c r="RCT37" s="423"/>
      <c r="RCU37" s="426"/>
      <c r="RCV37" s="423"/>
      <c r="RCW37" s="426"/>
      <c r="RCX37" s="423"/>
      <c r="RCY37" s="426"/>
      <c r="RCZ37" s="423"/>
      <c r="RDA37" s="426"/>
      <c r="RDB37" s="423"/>
      <c r="RDC37" s="426"/>
      <c r="RDD37" s="423"/>
      <c r="RDE37" s="426"/>
      <c r="RDF37" s="423"/>
      <c r="RDG37" s="426"/>
      <c r="RDH37" s="423"/>
      <c r="RDI37" s="426"/>
      <c r="RDJ37" s="423"/>
      <c r="RDK37" s="426"/>
      <c r="RDL37" s="423"/>
      <c r="RDM37" s="426"/>
      <c r="RDN37" s="423"/>
      <c r="RDO37" s="426"/>
      <c r="RDP37" s="423"/>
      <c r="RDQ37" s="426"/>
      <c r="RDR37" s="423"/>
      <c r="RDS37" s="426"/>
      <c r="RDT37" s="423"/>
      <c r="RDU37" s="426"/>
      <c r="RDV37" s="423"/>
      <c r="RDW37" s="426"/>
      <c r="RDX37" s="423"/>
      <c r="RDY37" s="426"/>
      <c r="RDZ37" s="423"/>
      <c r="REA37" s="426"/>
      <c r="REB37" s="423"/>
      <c r="REC37" s="426"/>
      <c r="RED37" s="423"/>
      <c r="REE37" s="426"/>
      <c r="REF37" s="423"/>
      <c r="REG37" s="426"/>
      <c r="REH37" s="423"/>
      <c r="REI37" s="426"/>
      <c r="REJ37" s="423"/>
      <c r="REK37" s="426"/>
      <c r="REL37" s="423"/>
      <c r="REM37" s="426"/>
      <c r="REN37" s="423"/>
      <c r="REO37" s="426"/>
      <c r="REP37" s="423"/>
      <c r="REQ37" s="426"/>
      <c r="RER37" s="423"/>
      <c r="RES37" s="426"/>
      <c r="RET37" s="423"/>
      <c r="REU37" s="426"/>
      <c r="REV37" s="423"/>
      <c r="REW37" s="426"/>
      <c r="REX37" s="423"/>
      <c r="REY37" s="426"/>
      <c r="REZ37" s="423"/>
      <c r="RFA37" s="426"/>
      <c r="RFB37" s="423"/>
      <c r="RFC37" s="426"/>
      <c r="RFD37" s="423"/>
      <c r="RFE37" s="426"/>
      <c r="RFF37" s="423"/>
      <c r="RFG37" s="426"/>
      <c r="RFH37" s="423"/>
      <c r="RFI37" s="426"/>
      <c r="RFJ37" s="423"/>
      <c r="RFK37" s="426"/>
      <c r="RFL37" s="423"/>
      <c r="RFM37" s="426"/>
      <c r="RFN37" s="423"/>
      <c r="RFO37" s="426"/>
      <c r="RFP37" s="423"/>
      <c r="RFQ37" s="426"/>
      <c r="RFR37" s="423"/>
      <c r="RFS37" s="426"/>
      <c r="RFT37" s="423"/>
      <c r="RFU37" s="426"/>
      <c r="RFV37" s="423"/>
      <c r="RFW37" s="426"/>
      <c r="RFX37" s="423"/>
      <c r="RFY37" s="426"/>
      <c r="RFZ37" s="423"/>
      <c r="RGA37" s="426"/>
      <c r="RGB37" s="423"/>
      <c r="RGC37" s="426"/>
      <c r="RGD37" s="423"/>
      <c r="RGE37" s="426"/>
      <c r="RGF37" s="423"/>
      <c r="RGG37" s="426"/>
      <c r="RGH37" s="423"/>
      <c r="RGI37" s="426"/>
      <c r="RGJ37" s="423"/>
      <c r="RGK37" s="426"/>
      <c r="RGL37" s="423"/>
      <c r="RGM37" s="426"/>
      <c r="RGN37" s="423"/>
      <c r="RGO37" s="426"/>
      <c r="RGP37" s="423"/>
      <c r="RGQ37" s="426"/>
      <c r="RGR37" s="423"/>
      <c r="RGS37" s="426"/>
      <c r="RGT37" s="423"/>
      <c r="RGU37" s="426"/>
      <c r="RGV37" s="423"/>
      <c r="RGW37" s="426"/>
      <c r="RGX37" s="423"/>
      <c r="RGY37" s="426"/>
      <c r="RGZ37" s="423"/>
      <c r="RHA37" s="426"/>
      <c r="RHB37" s="423"/>
      <c r="RHC37" s="426"/>
      <c r="RHD37" s="423"/>
      <c r="RHE37" s="426"/>
      <c r="RHF37" s="423"/>
      <c r="RHG37" s="426"/>
      <c r="RHH37" s="423"/>
      <c r="RHI37" s="426"/>
      <c r="RHJ37" s="423"/>
      <c r="RHK37" s="426"/>
      <c r="RHL37" s="423"/>
      <c r="RHM37" s="426"/>
      <c r="RHN37" s="423"/>
      <c r="RHO37" s="426"/>
      <c r="RHP37" s="423"/>
      <c r="RHQ37" s="426"/>
      <c r="RHR37" s="423"/>
      <c r="RHS37" s="426"/>
      <c r="RHT37" s="423"/>
      <c r="RHU37" s="426"/>
      <c r="RHV37" s="423"/>
      <c r="RHW37" s="426"/>
      <c r="RHX37" s="423"/>
      <c r="RHY37" s="426"/>
      <c r="RHZ37" s="423"/>
      <c r="RIA37" s="426"/>
      <c r="RIB37" s="423"/>
      <c r="RIC37" s="426"/>
      <c r="RID37" s="423"/>
      <c r="RIE37" s="426"/>
      <c r="RIF37" s="423"/>
      <c r="RIG37" s="426"/>
      <c r="RIH37" s="423"/>
      <c r="RII37" s="426"/>
      <c r="RIJ37" s="423"/>
      <c r="RIK37" s="426"/>
      <c r="RIL37" s="423"/>
      <c r="RIM37" s="426"/>
      <c r="RIN37" s="423"/>
      <c r="RIO37" s="426"/>
      <c r="RIP37" s="423"/>
      <c r="RIQ37" s="426"/>
      <c r="RIR37" s="423"/>
      <c r="RIS37" s="426"/>
      <c r="RIT37" s="423"/>
      <c r="RIU37" s="426"/>
      <c r="RIV37" s="423"/>
      <c r="RIW37" s="426"/>
      <c r="RIX37" s="423"/>
      <c r="RIY37" s="426"/>
      <c r="RIZ37" s="423"/>
      <c r="RJA37" s="426"/>
      <c r="RJB37" s="423"/>
      <c r="RJC37" s="426"/>
      <c r="RJD37" s="423"/>
      <c r="RJE37" s="426"/>
      <c r="RJF37" s="423"/>
      <c r="RJG37" s="426"/>
      <c r="RJH37" s="423"/>
      <c r="RJI37" s="426"/>
      <c r="RJJ37" s="423"/>
      <c r="RJK37" s="426"/>
      <c r="RJL37" s="423"/>
      <c r="RJM37" s="426"/>
      <c r="RJN37" s="423"/>
      <c r="RJO37" s="426"/>
      <c r="RJP37" s="423"/>
      <c r="RJQ37" s="426"/>
      <c r="RJR37" s="423"/>
      <c r="RJS37" s="426"/>
      <c r="RJT37" s="423"/>
      <c r="RJU37" s="426"/>
      <c r="RJV37" s="423"/>
      <c r="RJW37" s="426"/>
      <c r="RJX37" s="423"/>
      <c r="RJY37" s="426"/>
      <c r="RJZ37" s="423"/>
      <c r="RKA37" s="426"/>
      <c r="RKB37" s="423"/>
      <c r="RKC37" s="426"/>
      <c r="RKD37" s="423"/>
      <c r="RKE37" s="426"/>
      <c r="RKF37" s="423"/>
      <c r="RKG37" s="426"/>
      <c r="RKH37" s="423"/>
      <c r="RKI37" s="426"/>
      <c r="RKJ37" s="423"/>
      <c r="RKK37" s="426"/>
      <c r="RKL37" s="423"/>
      <c r="RKM37" s="426"/>
      <c r="RKN37" s="423"/>
      <c r="RKO37" s="426"/>
      <c r="RKP37" s="423"/>
      <c r="RKQ37" s="426"/>
      <c r="RKR37" s="423"/>
      <c r="RKS37" s="426"/>
      <c r="RKT37" s="423"/>
      <c r="RKU37" s="426"/>
      <c r="RKV37" s="423"/>
      <c r="RKW37" s="426"/>
      <c r="RKX37" s="423"/>
      <c r="RKY37" s="426"/>
      <c r="RKZ37" s="423"/>
      <c r="RLA37" s="426"/>
      <c r="RLB37" s="423"/>
      <c r="RLC37" s="426"/>
      <c r="RLD37" s="423"/>
      <c r="RLE37" s="426"/>
      <c r="RLF37" s="423"/>
      <c r="RLG37" s="426"/>
      <c r="RLH37" s="423"/>
      <c r="RLI37" s="426"/>
      <c r="RLJ37" s="423"/>
      <c r="RLK37" s="426"/>
      <c r="RLL37" s="423"/>
      <c r="RLM37" s="426"/>
      <c r="RLN37" s="423"/>
      <c r="RLO37" s="426"/>
      <c r="RLP37" s="423"/>
      <c r="RLQ37" s="426"/>
      <c r="RLR37" s="423"/>
      <c r="RLS37" s="426"/>
      <c r="RLT37" s="423"/>
      <c r="RLU37" s="426"/>
      <c r="RLV37" s="423"/>
      <c r="RLW37" s="426"/>
      <c r="RLX37" s="423"/>
      <c r="RLY37" s="426"/>
      <c r="RLZ37" s="423"/>
      <c r="RMA37" s="426"/>
      <c r="RMB37" s="423"/>
      <c r="RMC37" s="426"/>
      <c r="RMD37" s="423"/>
      <c r="RME37" s="426"/>
      <c r="RMF37" s="423"/>
      <c r="RMG37" s="426"/>
      <c r="RMH37" s="423"/>
      <c r="RMI37" s="426"/>
      <c r="RMJ37" s="423"/>
      <c r="RMK37" s="426"/>
      <c r="RML37" s="423"/>
      <c r="RMM37" s="426"/>
      <c r="RMN37" s="423"/>
      <c r="RMO37" s="426"/>
      <c r="RMP37" s="423"/>
      <c r="RMQ37" s="426"/>
      <c r="RMR37" s="423"/>
      <c r="RMS37" s="426"/>
      <c r="RMT37" s="423"/>
      <c r="RMU37" s="426"/>
      <c r="RMV37" s="423"/>
      <c r="RMW37" s="426"/>
      <c r="RMX37" s="423"/>
      <c r="RMY37" s="426"/>
      <c r="RMZ37" s="423"/>
      <c r="RNA37" s="426"/>
      <c r="RNB37" s="423"/>
      <c r="RNC37" s="426"/>
      <c r="RND37" s="423"/>
      <c r="RNE37" s="426"/>
      <c r="RNF37" s="423"/>
      <c r="RNG37" s="426"/>
      <c r="RNH37" s="423"/>
      <c r="RNI37" s="426"/>
      <c r="RNJ37" s="423"/>
      <c r="RNK37" s="426"/>
      <c r="RNL37" s="423"/>
      <c r="RNM37" s="426"/>
      <c r="RNN37" s="423"/>
      <c r="RNO37" s="426"/>
      <c r="RNP37" s="423"/>
      <c r="RNQ37" s="426"/>
      <c r="RNR37" s="423"/>
      <c r="RNS37" s="426"/>
      <c r="RNT37" s="423"/>
      <c r="RNU37" s="426"/>
      <c r="RNV37" s="423"/>
      <c r="RNW37" s="426"/>
      <c r="RNX37" s="423"/>
      <c r="RNY37" s="426"/>
      <c r="RNZ37" s="423"/>
      <c r="ROA37" s="426"/>
      <c r="ROB37" s="423"/>
      <c r="ROC37" s="426"/>
      <c r="ROD37" s="423"/>
      <c r="ROE37" s="426"/>
      <c r="ROF37" s="423"/>
      <c r="ROG37" s="426"/>
      <c r="ROH37" s="423"/>
      <c r="ROI37" s="426"/>
      <c r="ROJ37" s="423"/>
      <c r="ROK37" s="426"/>
      <c r="ROL37" s="423"/>
      <c r="ROM37" s="426"/>
      <c r="RON37" s="423"/>
      <c r="ROO37" s="426"/>
      <c r="ROP37" s="423"/>
      <c r="ROQ37" s="426"/>
      <c r="ROR37" s="423"/>
      <c r="ROS37" s="426"/>
      <c r="ROT37" s="423"/>
      <c r="ROU37" s="426"/>
      <c r="ROV37" s="423"/>
      <c r="ROW37" s="426"/>
      <c r="ROX37" s="423"/>
      <c r="ROY37" s="426"/>
      <c r="ROZ37" s="423"/>
      <c r="RPA37" s="426"/>
      <c r="RPB37" s="423"/>
      <c r="RPC37" s="426"/>
      <c r="RPD37" s="423"/>
      <c r="RPE37" s="426"/>
      <c r="RPF37" s="423"/>
      <c r="RPG37" s="426"/>
      <c r="RPH37" s="423"/>
      <c r="RPI37" s="426"/>
      <c r="RPJ37" s="423"/>
      <c r="RPK37" s="426"/>
      <c r="RPL37" s="423"/>
      <c r="RPM37" s="426"/>
      <c r="RPN37" s="423"/>
      <c r="RPO37" s="426"/>
      <c r="RPP37" s="423"/>
      <c r="RPQ37" s="426"/>
      <c r="RPR37" s="423"/>
      <c r="RPS37" s="426"/>
      <c r="RPT37" s="423"/>
      <c r="RPU37" s="426"/>
      <c r="RPV37" s="423"/>
      <c r="RPW37" s="426"/>
      <c r="RPX37" s="423"/>
      <c r="RPY37" s="426"/>
      <c r="RPZ37" s="423"/>
      <c r="RQA37" s="426"/>
      <c r="RQB37" s="423"/>
      <c r="RQC37" s="426"/>
      <c r="RQD37" s="423"/>
      <c r="RQE37" s="426"/>
      <c r="RQF37" s="423"/>
      <c r="RQG37" s="426"/>
      <c r="RQH37" s="423"/>
      <c r="RQI37" s="426"/>
      <c r="RQJ37" s="423"/>
      <c r="RQK37" s="426"/>
      <c r="RQL37" s="423"/>
      <c r="RQM37" s="426"/>
      <c r="RQN37" s="423"/>
      <c r="RQO37" s="426"/>
      <c r="RQP37" s="423"/>
      <c r="RQQ37" s="426"/>
      <c r="RQR37" s="423"/>
      <c r="RQS37" s="426"/>
      <c r="RQT37" s="423"/>
      <c r="RQU37" s="426"/>
      <c r="RQV37" s="423"/>
      <c r="RQW37" s="426"/>
      <c r="RQX37" s="423"/>
      <c r="RQY37" s="426"/>
      <c r="RQZ37" s="423"/>
      <c r="RRA37" s="426"/>
      <c r="RRB37" s="423"/>
      <c r="RRC37" s="426"/>
      <c r="RRD37" s="423"/>
      <c r="RRE37" s="426"/>
      <c r="RRF37" s="423"/>
      <c r="RRG37" s="426"/>
      <c r="RRH37" s="423"/>
      <c r="RRI37" s="426"/>
      <c r="RRJ37" s="423"/>
      <c r="RRK37" s="426"/>
      <c r="RRL37" s="423"/>
      <c r="RRM37" s="426"/>
      <c r="RRN37" s="423"/>
      <c r="RRO37" s="426"/>
      <c r="RRP37" s="423"/>
      <c r="RRQ37" s="426"/>
      <c r="RRR37" s="423"/>
      <c r="RRS37" s="426"/>
      <c r="RRT37" s="423"/>
      <c r="RRU37" s="426"/>
      <c r="RRV37" s="423"/>
      <c r="RRW37" s="426"/>
      <c r="RRX37" s="423"/>
      <c r="RRY37" s="426"/>
      <c r="RRZ37" s="423"/>
      <c r="RSA37" s="426"/>
      <c r="RSB37" s="423"/>
      <c r="RSC37" s="426"/>
      <c r="RSD37" s="423"/>
      <c r="RSE37" s="426"/>
      <c r="RSF37" s="423"/>
      <c r="RSG37" s="426"/>
      <c r="RSH37" s="423"/>
      <c r="RSI37" s="426"/>
      <c r="RSJ37" s="423"/>
      <c r="RSK37" s="426"/>
      <c r="RSL37" s="423"/>
      <c r="RSM37" s="426"/>
      <c r="RSN37" s="423"/>
      <c r="RSO37" s="426"/>
      <c r="RSP37" s="423"/>
      <c r="RSQ37" s="426"/>
      <c r="RSR37" s="423"/>
      <c r="RSS37" s="426"/>
      <c r="RST37" s="423"/>
      <c r="RSU37" s="426"/>
      <c r="RSV37" s="423"/>
      <c r="RSW37" s="426"/>
      <c r="RSX37" s="423"/>
      <c r="RSY37" s="426"/>
      <c r="RSZ37" s="423"/>
      <c r="RTA37" s="426"/>
      <c r="RTB37" s="423"/>
      <c r="RTC37" s="426"/>
      <c r="RTD37" s="423"/>
      <c r="RTE37" s="426"/>
      <c r="RTF37" s="423"/>
      <c r="RTG37" s="426"/>
      <c r="RTH37" s="423"/>
      <c r="RTI37" s="426"/>
      <c r="RTJ37" s="423"/>
      <c r="RTK37" s="426"/>
      <c r="RTL37" s="423"/>
      <c r="RTM37" s="426"/>
      <c r="RTN37" s="423"/>
      <c r="RTO37" s="426"/>
      <c r="RTP37" s="423"/>
      <c r="RTQ37" s="426"/>
      <c r="RTR37" s="423"/>
      <c r="RTS37" s="426"/>
      <c r="RTT37" s="423"/>
      <c r="RTU37" s="426"/>
      <c r="RTV37" s="423"/>
      <c r="RTW37" s="426"/>
      <c r="RTX37" s="423"/>
      <c r="RTY37" s="426"/>
      <c r="RTZ37" s="423"/>
      <c r="RUA37" s="426"/>
      <c r="RUB37" s="423"/>
      <c r="RUC37" s="426"/>
      <c r="RUD37" s="423"/>
      <c r="RUE37" s="426"/>
      <c r="RUF37" s="423"/>
      <c r="RUG37" s="426"/>
      <c r="RUH37" s="423"/>
      <c r="RUI37" s="426"/>
      <c r="RUJ37" s="423"/>
      <c r="RUK37" s="426"/>
      <c r="RUL37" s="423"/>
      <c r="RUM37" s="426"/>
      <c r="RUN37" s="423"/>
      <c r="RUO37" s="426"/>
      <c r="RUP37" s="423"/>
      <c r="RUQ37" s="426"/>
      <c r="RUR37" s="423"/>
      <c r="RUS37" s="426"/>
      <c r="RUT37" s="423"/>
      <c r="RUU37" s="426"/>
      <c r="RUV37" s="423"/>
      <c r="RUW37" s="426"/>
      <c r="RUX37" s="423"/>
      <c r="RUY37" s="426"/>
      <c r="RUZ37" s="423"/>
      <c r="RVA37" s="426"/>
      <c r="RVB37" s="423"/>
      <c r="RVC37" s="426"/>
      <c r="RVD37" s="423"/>
      <c r="RVE37" s="426"/>
      <c r="RVF37" s="423"/>
      <c r="RVG37" s="426"/>
      <c r="RVH37" s="423"/>
      <c r="RVI37" s="426"/>
      <c r="RVJ37" s="423"/>
      <c r="RVK37" s="426"/>
      <c r="RVL37" s="423"/>
      <c r="RVM37" s="426"/>
      <c r="RVN37" s="423"/>
      <c r="RVO37" s="426"/>
      <c r="RVP37" s="423"/>
      <c r="RVQ37" s="426"/>
      <c r="RVR37" s="423"/>
      <c r="RVS37" s="426"/>
      <c r="RVT37" s="423"/>
      <c r="RVU37" s="426"/>
      <c r="RVV37" s="423"/>
      <c r="RVW37" s="426"/>
      <c r="RVX37" s="423"/>
      <c r="RVY37" s="426"/>
      <c r="RVZ37" s="423"/>
      <c r="RWA37" s="426"/>
      <c r="RWB37" s="423"/>
      <c r="RWC37" s="426"/>
      <c r="RWD37" s="423"/>
      <c r="RWE37" s="426"/>
      <c r="RWF37" s="423"/>
      <c r="RWG37" s="426"/>
      <c r="RWH37" s="423"/>
      <c r="RWI37" s="426"/>
      <c r="RWJ37" s="423"/>
      <c r="RWK37" s="426"/>
      <c r="RWL37" s="423"/>
      <c r="RWM37" s="426"/>
      <c r="RWN37" s="423"/>
      <c r="RWO37" s="426"/>
      <c r="RWP37" s="423"/>
      <c r="RWQ37" s="426"/>
      <c r="RWR37" s="423"/>
      <c r="RWS37" s="426"/>
      <c r="RWT37" s="423"/>
      <c r="RWU37" s="426"/>
      <c r="RWV37" s="423"/>
      <c r="RWW37" s="426"/>
      <c r="RWX37" s="423"/>
      <c r="RWY37" s="426"/>
      <c r="RWZ37" s="423"/>
      <c r="RXA37" s="426"/>
      <c r="RXB37" s="423"/>
      <c r="RXC37" s="426"/>
      <c r="RXD37" s="423"/>
      <c r="RXE37" s="426"/>
      <c r="RXF37" s="423"/>
      <c r="RXG37" s="426"/>
      <c r="RXH37" s="423"/>
      <c r="RXI37" s="426"/>
      <c r="RXJ37" s="423"/>
      <c r="RXK37" s="426"/>
      <c r="RXL37" s="423"/>
      <c r="RXM37" s="426"/>
      <c r="RXN37" s="423"/>
      <c r="RXO37" s="426"/>
      <c r="RXP37" s="423"/>
      <c r="RXQ37" s="426"/>
      <c r="RXR37" s="423"/>
      <c r="RXS37" s="426"/>
      <c r="RXT37" s="423"/>
      <c r="RXU37" s="426"/>
      <c r="RXV37" s="423"/>
      <c r="RXW37" s="426"/>
      <c r="RXX37" s="423"/>
      <c r="RXY37" s="426"/>
      <c r="RXZ37" s="423"/>
      <c r="RYA37" s="426"/>
      <c r="RYB37" s="423"/>
      <c r="RYC37" s="426"/>
      <c r="RYD37" s="423"/>
      <c r="RYE37" s="426"/>
      <c r="RYF37" s="423"/>
      <c r="RYG37" s="426"/>
      <c r="RYH37" s="423"/>
      <c r="RYI37" s="426"/>
      <c r="RYJ37" s="423"/>
      <c r="RYK37" s="426"/>
      <c r="RYL37" s="423"/>
      <c r="RYM37" s="426"/>
      <c r="RYN37" s="423"/>
      <c r="RYO37" s="426"/>
      <c r="RYP37" s="423"/>
      <c r="RYQ37" s="426"/>
      <c r="RYR37" s="423"/>
      <c r="RYS37" s="426"/>
      <c r="RYT37" s="423"/>
      <c r="RYU37" s="426"/>
      <c r="RYV37" s="423"/>
      <c r="RYW37" s="426"/>
      <c r="RYX37" s="423"/>
      <c r="RYY37" s="426"/>
      <c r="RYZ37" s="423"/>
      <c r="RZA37" s="426"/>
      <c r="RZB37" s="423"/>
      <c r="RZC37" s="426"/>
      <c r="RZD37" s="423"/>
      <c r="RZE37" s="426"/>
      <c r="RZF37" s="423"/>
      <c r="RZG37" s="426"/>
      <c r="RZH37" s="423"/>
      <c r="RZI37" s="426"/>
      <c r="RZJ37" s="423"/>
      <c r="RZK37" s="426"/>
      <c r="RZL37" s="423"/>
      <c r="RZM37" s="426"/>
      <c r="RZN37" s="423"/>
      <c r="RZO37" s="426"/>
      <c r="RZP37" s="423"/>
      <c r="RZQ37" s="426"/>
      <c r="RZR37" s="423"/>
      <c r="RZS37" s="426"/>
      <c r="RZT37" s="423"/>
      <c r="RZU37" s="426"/>
      <c r="RZV37" s="423"/>
      <c r="RZW37" s="426"/>
      <c r="RZX37" s="423"/>
      <c r="RZY37" s="426"/>
      <c r="RZZ37" s="423"/>
      <c r="SAA37" s="426"/>
      <c r="SAB37" s="423"/>
      <c r="SAC37" s="426"/>
      <c r="SAD37" s="423"/>
      <c r="SAE37" s="426"/>
      <c r="SAF37" s="423"/>
      <c r="SAG37" s="426"/>
      <c r="SAH37" s="423"/>
      <c r="SAI37" s="426"/>
      <c r="SAJ37" s="423"/>
      <c r="SAK37" s="426"/>
      <c r="SAL37" s="423"/>
      <c r="SAM37" s="426"/>
      <c r="SAN37" s="423"/>
      <c r="SAO37" s="426"/>
      <c r="SAP37" s="423"/>
      <c r="SAQ37" s="426"/>
      <c r="SAR37" s="423"/>
      <c r="SAS37" s="426"/>
      <c r="SAT37" s="423"/>
      <c r="SAU37" s="426"/>
      <c r="SAV37" s="423"/>
      <c r="SAW37" s="426"/>
      <c r="SAX37" s="423"/>
      <c r="SAY37" s="426"/>
      <c r="SAZ37" s="423"/>
      <c r="SBA37" s="426"/>
      <c r="SBB37" s="423"/>
      <c r="SBC37" s="426"/>
      <c r="SBD37" s="423"/>
      <c r="SBE37" s="426"/>
      <c r="SBF37" s="423"/>
      <c r="SBG37" s="426"/>
      <c r="SBH37" s="423"/>
      <c r="SBI37" s="426"/>
      <c r="SBJ37" s="423"/>
      <c r="SBK37" s="426"/>
      <c r="SBL37" s="423"/>
      <c r="SBM37" s="426"/>
      <c r="SBN37" s="423"/>
      <c r="SBO37" s="426"/>
      <c r="SBP37" s="423"/>
      <c r="SBQ37" s="426"/>
      <c r="SBR37" s="423"/>
      <c r="SBS37" s="426"/>
      <c r="SBT37" s="423"/>
      <c r="SBU37" s="426"/>
      <c r="SBV37" s="423"/>
      <c r="SBW37" s="426"/>
      <c r="SBX37" s="423"/>
      <c r="SBY37" s="426"/>
      <c r="SBZ37" s="423"/>
      <c r="SCA37" s="426"/>
      <c r="SCB37" s="423"/>
      <c r="SCC37" s="426"/>
      <c r="SCD37" s="423"/>
      <c r="SCE37" s="426"/>
      <c r="SCF37" s="423"/>
      <c r="SCG37" s="426"/>
      <c r="SCH37" s="423"/>
      <c r="SCI37" s="426"/>
      <c r="SCJ37" s="423"/>
      <c r="SCK37" s="426"/>
      <c r="SCL37" s="423"/>
      <c r="SCM37" s="426"/>
      <c r="SCN37" s="423"/>
      <c r="SCO37" s="426"/>
      <c r="SCP37" s="423"/>
      <c r="SCQ37" s="426"/>
      <c r="SCR37" s="423"/>
      <c r="SCS37" s="426"/>
      <c r="SCT37" s="423"/>
      <c r="SCU37" s="426"/>
      <c r="SCV37" s="423"/>
      <c r="SCW37" s="426"/>
      <c r="SCX37" s="423"/>
      <c r="SCY37" s="426"/>
      <c r="SCZ37" s="423"/>
      <c r="SDA37" s="426"/>
      <c r="SDB37" s="423"/>
      <c r="SDC37" s="426"/>
      <c r="SDD37" s="423"/>
      <c r="SDE37" s="426"/>
      <c r="SDF37" s="423"/>
      <c r="SDG37" s="426"/>
      <c r="SDH37" s="423"/>
      <c r="SDI37" s="426"/>
      <c r="SDJ37" s="423"/>
      <c r="SDK37" s="426"/>
      <c r="SDL37" s="423"/>
      <c r="SDM37" s="426"/>
      <c r="SDN37" s="423"/>
      <c r="SDO37" s="426"/>
      <c r="SDP37" s="423"/>
      <c r="SDQ37" s="426"/>
      <c r="SDR37" s="423"/>
      <c r="SDS37" s="426"/>
      <c r="SDT37" s="423"/>
      <c r="SDU37" s="426"/>
      <c r="SDV37" s="423"/>
      <c r="SDW37" s="426"/>
      <c r="SDX37" s="423"/>
      <c r="SDY37" s="426"/>
      <c r="SDZ37" s="423"/>
      <c r="SEA37" s="426"/>
      <c r="SEB37" s="423"/>
      <c r="SEC37" s="426"/>
      <c r="SED37" s="423"/>
      <c r="SEE37" s="426"/>
      <c r="SEF37" s="423"/>
      <c r="SEG37" s="426"/>
      <c r="SEH37" s="423"/>
      <c r="SEI37" s="426"/>
      <c r="SEJ37" s="423"/>
      <c r="SEK37" s="426"/>
      <c r="SEL37" s="423"/>
      <c r="SEM37" s="426"/>
      <c r="SEN37" s="423"/>
      <c r="SEO37" s="426"/>
      <c r="SEP37" s="423"/>
      <c r="SEQ37" s="426"/>
      <c r="SER37" s="423"/>
      <c r="SES37" s="426"/>
      <c r="SET37" s="423"/>
      <c r="SEU37" s="426"/>
      <c r="SEV37" s="423"/>
      <c r="SEW37" s="426"/>
      <c r="SEX37" s="423"/>
      <c r="SEY37" s="426"/>
      <c r="SEZ37" s="423"/>
      <c r="SFA37" s="426"/>
      <c r="SFB37" s="423"/>
      <c r="SFC37" s="426"/>
      <c r="SFD37" s="423"/>
      <c r="SFE37" s="426"/>
      <c r="SFF37" s="423"/>
      <c r="SFG37" s="426"/>
      <c r="SFH37" s="423"/>
      <c r="SFI37" s="426"/>
      <c r="SFJ37" s="423"/>
      <c r="SFK37" s="426"/>
      <c r="SFL37" s="423"/>
      <c r="SFM37" s="426"/>
      <c r="SFN37" s="423"/>
      <c r="SFO37" s="426"/>
      <c r="SFP37" s="423"/>
      <c r="SFQ37" s="426"/>
      <c r="SFR37" s="423"/>
      <c r="SFS37" s="426"/>
      <c r="SFT37" s="423"/>
      <c r="SFU37" s="426"/>
      <c r="SFV37" s="423"/>
      <c r="SFW37" s="426"/>
      <c r="SFX37" s="423"/>
      <c r="SFY37" s="426"/>
      <c r="SFZ37" s="423"/>
      <c r="SGA37" s="426"/>
      <c r="SGB37" s="423"/>
      <c r="SGC37" s="426"/>
      <c r="SGD37" s="423"/>
      <c r="SGE37" s="426"/>
      <c r="SGF37" s="423"/>
      <c r="SGG37" s="426"/>
      <c r="SGH37" s="423"/>
      <c r="SGI37" s="426"/>
      <c r="SGJ37" s="423"/>
      <c r="SGK37" s="426"/>
      <c r="SGL37" s="423"/>
      <c r="SGM37" s="426"/>
      <c r="SGN37" s="423"/>
      <c r="SGO37" s="426"/>
      <c r="SGP37" s="423"/>
      <c r="SGQ37" s="426"/>
      <c r="SGR37" s="423"/>
      <c r="SGS37" s="426"/>
      <c r="SGT37" s="423"/>
      <c r="SGU37" s="426"/>
      <c r="SGV37" s="423"/>
      <c r="SGW37" s="426"/>
      <c r="SGX37" s="423"/>
      <c r="SGY37" s="426"/>
      <c r="SGZ37" s="423"/>
      <c r="SHA37" s="426"/>
      <c r="SHB37" s="423"/>
      <c r="SHC37" s="426"/>
      <c r="SHD37" s="423"/>
      <c r="SHE37" s="426"/>
      <c r="SHF37" s="423"/>
      <c r="SHG37" s="426"/>
      <c r="SHH37" s="423"/>
      <c r="SHI37" s="426"/>
      <c r="SHJ37" s="423"/>
      <c r="SHK37" s="426"/>
      <c r="SHL37" s="423"/>
      <c r="SHM37" s="426"/>
      <c r="SHN37" s="423"/>
      <c r="SHO37" s="426"/>
      <c r="SHP37" s="423"/>
      <c r="SHQ37" s="426"/>
      <c r="SHR37" s="423"/>
      <c r="SHS37" s="426"/>
      <c r="SHT37" s="423"/>
      <c r="SHU37" s="426"/>
      <c r="SHV37" s="423"/>
      <c r="SHW37" s="426"/>
      <c r="SHX37" s="423"/>
      <c r="SHY37" s="426"/>
      <c r="SHZ37" s="423"/>
      <c r="SIA37" s="426"/>
      <c r="SIB37" s="423"/>
      <c r="SIC37" s="426"/>
      <c r="SID37" s="423"/>
      <c r="SIE37" s="426"/>
      <c r="SIF37" s="423"/>
      <c r="SIG37" s="426"/>
      <c r="SIH37" s="423"/>
      <c r="SII37" s="426"/>
      <c r="SIJ37" s="423"/>
      <c r="SIK37" s="426"/>
      <c r="SIL37" s="423"/>
      <c r="SIM37" s="426"/>
      <c r="SIN37" s="423"/>
      <c r="SIO37" s="426"/>
      <c r="SIP37" s="423"/>
      <c r="SIQ37" s="426"/>
      <c r="SIR37" s="423"/>
      <c r="SIS37" s="426"/>
      <c r="SIT37" s="423"/>
      <c r="SIU37" s="426"/>
      <c r="SIV37" s="423"/>
      <c r="SIW37" s="426"/>
      <c r="SIX37" s="423"/>
      <c r="SIY37" s="426"/>
      <c r="SIZ37" s="423"/>
      <c r="SJA37" s="426"/>
      <c r="SJB37" s="423"/>
      <c r="SJC37" s="426"/>
      <c r="SJD37" s="423"/>
      <c r="SJE37" s="426"/>
      <c r="SJF37" s="423"/>
      <c r="SJG37" s="426"/>
      <c r="SJH37" s="423"/>
      <c r="SJI37" s="426"/>
      <c r="SJJ37" s="423"/>
      <c r="SJK37" s="426"/>
      <c r="SJL37" s="423"/>
      <c r="SJM37" s="426"/>
      <c r="SJN37" s="423"/>
      <c r="SJO37" s="426"/>
      <c r="SJP37" s="423"/>
      <c r="SJQ37" s="426"/>
      <c r="SJR37" s="423"/>
      <c r="SJS37" s="426"/>
      <c r="SJT37" s="423"/>
      <c r="SJU37" s="426"/>
      <c r="SJV37" s="423"/>
      <c r="SJW37" s="426"/>
      <c r="SJX37" s="423"/>
      <c r="SJY37" s="426"/>
      <c r="SJZ37" s="423"/>
      <c r="SKA37" s="426"/>
      <c r="SKB37" s="423"/>
      <c r="SKC37" s="426"/>
      <c r="SKD37" s="423"/>
      <c r="SKE37" s="426"/>
      <c r="SKF37" s="423"/>
      <c r="SKG37" s="426"/>
      <c r="SKH37" s="423"/>
      <c r="SKI37" s="426"/>
      <c r="SKJ37" s="423"/>
      <c r="SKK37" s="426"/>
      <c r="SKL37" s="423"/>
      <c r="SKM37" s="426"/>
      <c r="SKN37" s="423"/>
      <c r="SKO37" s="426"/>
      <c r="SKP37" s="423"/>
      <c r="SKQ37" s="426"/>
      <c r="SKR37" s="423"/>
      <c r="SKS37" s="426"/>
      <c r="SKT37" s="423"/>
      <c r="SKU37" s="426"/>
      <c r="SKV37" s="423"/>
      <c r="SKW37" s="426"/>
      <c r="SKX37" s="423"/>
      <c r="SKY37" s="426"/>
      <c r="SKZ37" s="423"/>
      <c r="SLA37" s="426"/>
      <c r="SLB37" s="423"/>
      <c r="SLC37" s="426"/>
      <c r="SLD37" s="423"/>
      <c r="SLE37" s="426"/>
      <c r="SLF37" s="423"/>
      <c r="SLG37" s="426"/>
      <c r="SLH37" s="423"/>
      <c r="SLI37" s="426"/>
      <c r="SLJ37" s="423"/>
      <c r="SLK37" s="426"/>
      <c r="SLL37" s="423"/>
      <c r="SLM37" s="426"/>
      <c r="SLN37" s="423"/>
      <c r="SLO37" s="426"/>
      <c r="SLP37" s="423"/>
      <c r="SLQ37" s="426"/>
      <c r="SLR37" s="423"/>
      <c r="SLS37" s="426"/>
      <c r="SLT37" s="423"/>
      <c r="SLU37" s="426"/>
      <c r="SLV37" s="423"/>
      <c r="SLW37" s="426"/>
      <c r="SLX37" s="423"/>
      <c r="SLY37" s="426"/>
      <c r="SLZ37" s="423"/>
      <c r="SMA37" s="426"/>
      <c r="SMB37" s="423"/>
      <c r="SMC37" s="426"/>
      <c r="SMD37" s="423"/>
      <c r="SME37" s="426"/>
      <c r="SMF37" s="423"/>
      <c r="SMG37" s="426"/>
      <c r="SMH37" s="423"/>
      <c r="SMI37" s="426"/>
      <c r="SMJ37" s="423"/>
      <c r="SMK37" s="426"/>
      <c r="SML37" s="423"/>
      <c r="SMM37" s="426"/>
      <c r="SMN37" s="423"/>
      <c r="SMO37" s="426"/>
      <c r="SMP37" s="423"/>
      <c r="SMQ37" s="426"/>
      <c r="SMR37" s="423"/>
      <c r="SMS37" s="426"/>
      <c r="SMT37" s="423"/>
      <c r="SMU37" s="426"/>
      <c r="SMV37" s="423"/>
      <c r="SMW37" s="426"/>
      <c r="SMX37" s="423"/>
      <c r="SMY37" s="426"/>
      <c r="SMZ37" s="423"/>
      <c r="SNA37" s="426"/>
      <c r="SNB37" s="423"/>
      <c r="SNC37" s="426"/>
      <c r="SND37" s="423"/>
      <c r="SNE37" s="426"/>
      <c r="SNF37" s="423"/>
      <c r="SNG37" s="426"/>
      <c r="SNH37" s="423"/>
      <c r="SNI37" s="426"/>
      <c r="SNJ37" s="423"/>
      <c r="SNK37" s="426"/>
      <c r="SNL37" s="423"/>
      <c r="SNM37" s="426"/>
      <c r="SNN37" s="423"/>
      <c r="SNO37" s="426"/>
      <c r="SNP37" s="423"/>
      <c r="SNQ37" s="426"/>
      <c r="SNR37" s="423"/>
      <c r="SNS37" s="426"/>
      <c r="SNT37" s="423"/>
      <c r="SNU37" s="426"/>
      <c r="SNV37" s="423"/>
      <c r="SNW37" s="426"/>
      <c r="SNX37" s="423"/>
      <c r="SNY37" s="426"/>
      <c r="SNZ37" s="423"/>
      <c r="SOA37" s="426"/>
      <c r="SOB37" s="423"/>
      <c r="SOC37" s="426"/>
      <c r="SOD37" s="423"/>
      <c r="SOE37" s="426"/>
      <c r="SOF37" s="423"/>
      <c r="SOG37" s="426"/>
      <c r="SOH37" s="423"/>
      <c r="SOI37" s="426"/>
      <c r="SOJ37" s="423"/>
      <c r="SOK37" s="426"/>
      <c r="SOL37" s="423"/>
      <c r="SOM37" s="426"/>
      <c r="SON37" s="423"/>
      <c r="SOO37" s="426"/>
      <c r="SOP37" s="423"/>
      <c r="SOQ37" s="426"/>
      <c r="SOR37" s="423"/>
      <c r="SOS37" s="426"/>
      <c r="SOT37" s="423"/>
      <c r="SOU37" s="426"/>
      <c r="SOV37" s="423"/>
      <c r="SOW37" s="426"/>
      <c r="SOX37" s="423"/>
      <c r="SOY37" s="426"/>
      <c r="SOZ37" s="423"/>
      <c r="SPA37" s="426"/>
      <c r="SPB37" s="423"/>
      <c r="SPC37" s="426"/>
      <c r="SPD37" s="423"/>
      <c r="SPE37" s="426"/>
      <c r="SPF37" s="423"/>
      <c r="SPG37" s="426"/>
      <c r="SPH37" s="423"/>
      <c r="SPI37" s="426"/>
      <c r="SPJ37" s="423"/>
      <c r="SPK37" s="426"/>
      <c r="SPL37" s="423"/>
      <c r="SPM37" s="426"/>
      <c r="SPN37" s="423"/>
      <c r="SPO37" s="426"/>
      <c r="SPP37" s="423"/>
      <c r="SPQ37" s="426"/>
      <c r="SPR37" s="423"/>
      <c r="SPS37" s="426"/>
      <c r="SPT37" s="423"/>
      <c r="SPU37" s="426"/>
      <c r="SPV37" s="423"/>
      <c r="SPW37" s="426"/>
      <c r="SPX37" s="423"/>
      <c r="SPY37" s="426"/>
      <c r="SPZ37" s="423"/>
      <c r="SQA37" s="426"/>
      <c r="SQB37" s="423"/>
      <c r="SQC37" s="426"/>
      <c r="SQD37" s="423"/>
      <c r="SQE37" s="426"/>
      <c r="SQF37" s="423"/>
      <c r="SQG37" s="426"/>
      <c r="SQH37" s="423"/>
      <c r="SQI37" s="426"/>
      <c r="SQJ37" s="423"/>
      <c r="SQK37" s="426"/>
      <c r="SQL37" s="423"/>
      <c r="SQM37" s="426"/>
      <c r="SQN37" s="423"/>
      <c r="SQO37" s="426"/>
      <c r="SQP37" s="423"/>
      <c r="SQQ37" s="426"/>
      <c r="SQR37" s="423"/>
      <c r="SQS37" s="426"/>
      <c r="SQT37" s="423"/>
      <c r="SQU37" s="426"/>
      <c r="SQV37" s="423"/>
      <c r="SQW37" s="426"/>
      <c r="SQX37" s="423"/>
      <c r="SQY37" s="426"/>
      <c r="SQZ37" s="423"/>
      <c r="SRA37" s="426"/>
      <c r="SRB37" s="423"/>
      <c r="SRC37" s="426"/>
      <c r="SRD37" s="423"/>
      <c r="SRE37" s="426"/>
      <c r="SRF37" s="423"/>
      <c r="SRG37" s="426"/>
      <c r="SRH37" s="423"/>
      <c r="SRI37" s="426"/>
      <c r="SRJ37" s="423"/>
      <c r="SRK37" s="426"/>
      <c r="SRL37" s="423"/>
      <c r="SRM37" s="426"/>
      <c r="SRN37" s="423"/>
      <c r="SRO37" s="426"/>
      <c r="SRP37" s="423"/>
      <c r="SRQ37" s="426"/>
      <c r="SRR37" s="423"/>
      <c r="SRS37" s="426"/>
      <c r="SRT37" s="423"/>
      <c r="SRU37" s="426"/>
      <c r="SRV37" s="423"/>
      <c r="SRW37" s="426"/>
      <c r="SRX37" s="423"/>
      <c r="SRY37" s="426"/>
      <c r="SRZ37" s="423"/>
      <c r="SSA37" s="426"/>
      <c r="SSB37" s="423"/>
      <c r="SSC37" s="426"/>
      <c r="SSD37" s="423"/>
      <c r="SSE37" s="426"/>
      <c r="SSF37" s="423"/>
      <c r="SSG37" s="426"/>
      <c r="SSH37" s="423"/>
      <c r="SSI37" s="426"/>
      <c r="SSJ37" s="423"/>
      <c r="SSK37" s="426"/>
      <c r="SSL37" s="423"/>
      <c r="SSM37" s="426"/>
      <c r="SSN37" s="423"/>
      <c r="SSO37" s="426"/>
      <c r="SSP37" s="423"/>
      <c r="SSQ37" s="426"/>
      <c r="SSR37" s="423"/>
      <c r="SSS37" s="426"/>
      <c r="SST37" s="423"/>
      <c r="SSU37" s="426"/>
      <c r="SSV37" s="423"/>
      <c r="SSW37" s="426"/>
      <c r="SSX37" s="423"/>
      <c r="SSY37" s="426"/>
      <c r="SSZ37" s="423"/>
      <c r="STA37" s="426"/>
      <c r="STB37" s="423"/>
      <c r="STC37" s="426"/>
      <c r="STD37" s="423"/>
      <c r="STE37" s="426"/>
      <c r="STF37" s="423"/>
      <c r="STG37" s="426"/>
      <c r="STH37" s="423"/>
      <c r="STI37" s="426"/>
      <c r="STJ37" s="423"/>
      <c r="STK37" s="426"/>
      <c r="STL37" s="423"/>
      <c r="STM37" s="426"/>
      <c r="STN37" s="423"/>
      <c r="STO37" s="426"/>
      <c r="STP37" s="423"/>
      <c r="STQ37" s="426"/>
      <c r="STR37" s="423"/>
      <c r="STS37" s="426"/>
      <c r="STT37" s="423"/>
      <c r="STU37" s="426"/>
      <c r="STV37" s="423"/>
      <c r="STW37" s="426"/>
      <c r="STX37" s="423"/>
      <c r="STY37" s="426"/>
      <c r="STZ37" s="423"/>
      <c r="SUA37" s="426"/>
      <c r="SUB37" s="423"/>
      <c r="SUC37" s="426"/>
      <c r="SUD37" s="423"/>
      <c r="SUE37" s="426"/>
      <c r="SUF37" s="423"/>
      <c r="SUG37" s="426"/>
      <c r="SUH37" s="423"/>
      <c r="SUI37" s="426"/>
      <c r="SUJ37" s="423"/>
      <c r="SUK37" s="426"/>
      <c r="SUL37" s="423"/>
      <c r="SUM37" s="426"/>
      <c r="SUN37" s="423"/>
      <c r="SUO37" s="426"/>
      <c r="SUP37" s="423"/>
      <c r="SUQ37" s="426"/>
      <c r="SUR37" s="423"/>
      <c r="SUS37" s="426"/>
      <c r="SUT37" s="423"/>
      <c r="SUU37" s="426"/>
      <c r="SUV37" s="423"/>
      <c r="SUW37" s="426"/>
      <c r="SUX37" s="423"/>
      <c r="SUY37" s="426"/>
      <c r="SUZ37" s="423"/>
      <c r="SVA37" s="426"/>
      <c r="SVB37" s="423"/>
      <c r="SVC37" s="426"/>
      <c r="SVD37" s="423"/>
      <c r="SVE37" s="426"/>
      <c r="SVF37" s="423"/>
      <c r="SVG37" s="426"/>
      <c r="SVH37" s="423"/>
      <c r="SVI37" s="426"/>
      <c r="SVJ37" s="423"/>
      <c r="SVK37" s="426"/>
      <c r="SVL37" s="423"/>
      <c r="SVM37" s="426"/>
      <c r="SVN37" s="423"/>
      <c r="SVO37" s="426"/>
      <c r="SVP37" s="423"/>
      <c r="SVQ37" s="426"/>
      <c r="SVR37" s="423"/>
      <c r="SVS37" s="426"/>
      <c r="SVT37" s="423"/>
      <c r="SVU37" s="426"/>
      <c r="SVV37" s="423"/>
      <c r="SVW37" s="426"/>
      <c r="SVX37" s="423"/>
      <c r="SVY37" s="426"/>
      <c r="SVZ37" s="423"/>
      <c r="SWA37" s="426"/>
      <c r="SWB37" s="423"/>
      <c r="SWC37" s="426"/>
      <c r="SWD37" s="423"/>
      <c r="SWE37" s="426"/>
      <c r="SWF37" s="423"/>
      <c r="SWG37" s="426"/>
      <c r="SWH37" s="423"/>
      <c r="SWI37" s="426"/>
      <c r="SWJ37" s="423"/>
      <c r="SWK37" s="426"/>
      <c r="SWL37" s="423"/>
      <c r="SWM37" s="426"/>
      <c r="SWN37" s="423"/>
      <c r="SWO37" s="426"/>
      <c r="SWP37" s="423"/>
      <c r="SWQ37" s="426"/>
      <c r="SWR37" s="423"/>
      <c r="SWS37" s="426"/>
      <c r="SWT37" s="423"/>
      <c r="SWU37" s="426"/>
      <c r="SWV37" s="423"/>
      <c r="SWW37" s="426"/>
      <c r="SWX37" s="423"/>
      <c r="SWY37" s="426"/>
      <c r="SWZ37" s="423"/>
      <c r="SXA37" s="426"/>
      <c r="SXB37" s="423"/>
      <c r="SXC37" s="426"/>
      <c r="SXD37" s="423"/>
      <c r="SXE37" s="426"/>
      <c r="SXF37" s="423"/>
      <c r="SXG37" s="426"/>
      <c r="SXH37" s="423"/>
      <c r="SXI37" s="426"/>
      <c r="SXJ37" s="423"/>
      <c r="SXK37" s="426"/>
      <c r="SXL37" s="423"/>
      <c r="SXM37" s="426"/>
      <c r="SXN37" s="423"/>
      <c r="SXO37" s="426"/>
      <c r="SXP37" s="423"/>
      <c r="SXQ37" s="426"/>
      <c r="SXR37" s="423"/>
      <c r="SXS37" s="426"/>
      <c r="SXT37" s="423"/>
      <c r="SXU37" s="426"/>
      <c r="SXV37" s="423"/>
      <c r="SXW37" s="426"/>
      <c r="SXX37" s="423"/>
      <c r="SXY37" s="426"/>
      <c r="SXZ37" s="423"/>
      <c r="SYA37" s="426"/>
      <c r="SYB37" s="423"/>
      <c r="SYC37" s="426"/>
      <c r="SYD37" s="423"/>
      <c r="SYE37" s="426"/>
      <c r="SYF37" s="423"/>
      <c r="SYG37" s="426"/>
      <c r="SYH37" s="423"/>
      <c r="SYI37" s="426"/>
      <c r="SYJ37" s="423"/>
      <c r="SYK37" s="426"/>
      <c r="SYL37" s="423"/>
      <c r="SYM37" s="426"/>
      <c r="SYN37" s="423"/>
      <c r="SYO37" s="426"/>
      <c r="SYP37" s="423"/>
      <c r="SYQ37" s="426"/>
      <c r="SYR37" s="423"/>
      <c r="SYS37" s="426"/>
      <c r="SYT37" s="423"/>
      <c r="SYU37" s="426"/>
      <c r="SYV37" s="423"/>
      <c r="SYW37" s="426"/>
      <c r="SYX37" s="423"/>
      <c r="SYY37" s="426"/>
      <c r="SYZ37" s="423"/>
      <c r="SZA37" s="426"/>
      <c r="SZB37" s="423"/>
      <c r="SZC37" s="426"/>
      <c r="SZD37" s="423"/>
      <c r="SZE37" s="426"/>
      <c r="SZF37" s="423"/>
      <c r="SZG37" s="426"/>
      <c r="SZH37" s="423"/>
      <c r="SZI37" s="426"/>
      <c r="SZJ37" s="423"/>
      <c r="SZK37" s="426"/>
      <c r="SZL37" s="423"/>
      <c r="SZM37" s="426"/>
      <c r="SZN37" s="423"/>
      <c r="SZO37" s="426"/>
      <c r="SZP37" s="423"/>
      <c r="SZQ37" s="426"/>
      <c r="SZR37" s="423"/>
      <c r="SZS37" s="426"/>
      <c r="SZT37" s="423"/>
      <c r="SZU37" s="426"/>
      <c r="SZV37" s="423"/>
      <c r="SZW37" s="426"/>
      <c r="SZX37" s="423"/>
      <c r="SZY37" s="426"/>
      <c r="SZZ37" s="423"/>
      <c r="TAA37" s="426"/>
      <c r="TAB37" s="423"/>
      <c r="TAC37" s="426"/>
      <c r="TAD37" s="423"/>
      <c r="TAE37" s="426"/>
      <c r="TAF37" s="423"/>
      <c r="TAG37" s="426"/>
      <c r="TAH37" s="423"/>
      <c r="TAI37" s="426"/>
      <c r="TAJ37" s="423"/>
      <c r="TAK37" s="426"/>
      <c r="TAL37" s="423"/>
      <c r="TAM37" s="426"/>
      <c r="TAN37" s="423"/>
      <c r="TAO37" s="426"/>
      <c r="TAP37" s="423"/>
      <c r="TAQ37" s="426"/>
      <c r="TAR37" s="423"/>
      <c r="TAS37" s="426"/>
      <c r="TAT37" s="423"/>
      <c r="TAU37" s="426"/>
      <c r="TAV37" s="423"/>
      <c r="TAW37" s="426"/>
      <c r="TAX37" s="423"/>
      <c r="TAY37" s="426"/>
      <c r="TAZ37" s="423"/>
      <c r="TBA37" s="426"/>
      <c r="TBB37" s="423"/>
      <c r="TBC37" s="426"/>
      <c r="TBD37" s="423"/>
      <c r="TBE37" s="426"/>
      <c r="TBF37" s="423"/>
      <c r="TBG37" s="426"/>
      <c r="TBH37" s="423"/>
      <c r="TBI37" s="426"/>
      <c r="TBJ37" s="423"/>
      <c r="TBK37" s="426"/>
      <c r="TBL37" s="423"/>
      <c r="TBM37" s="426"/>
      <c r="TBN37" s="423"/>
      <c r="TBO37" s="426"/>
      <c r="TBP37" s="423"/>
      <c r="TBQ37" s="426"/>
      <c r="TBR37" s="423"/>
      <c r="TBS37" s="426"/>
      <c r="TBT37" s="423"/>
      <c r="TBU37" s="426"/>
      <c r="TBV37" s="423"/>
      <c r="TBW37" s="426"/>
      <c r="TBX37" s="423"/>
      <c r="TBY37" s="426"/>
      <c r="TBZ37" s="423"/>
      <c r="TCA37" s="426"/>
      <c r="TCB37" s="423"/>
      <c r="TCC37" s="426"/>
      <c r="TCD37" s="423"/>
      <c r="TCE37" s="426"/>
      <c r="TCF37" s="423"/>
      <c r="TCG37" s="426"/>
      <c r="TCH37" s="423"/>
      <c r="TCI37" s="426"/>
      <c r="TCJ37" s="423"/>
      <c r="TCK37" s="426"/>
      <c r="TCL37" s="423"/>
      <c r="TCM37" s="426"/>
      <c r="TCN37" s="423"/>
      <c r="TCO37" s="426"/>
      <c r="TCP37" s="423"/>
      <c r="TCQ37" s="426"/>
      <c r="TCR37" s="423"/>
      <c r="TCS37" s="426"/>
      <c r="TCT37" s="423"/>
      <c r="TCU37" s="426"/>
      <c r="TCV37" s="423"/>
      <c r="TCW37" s="426"/>
      <c r="TCX37" s="423"/>
      <c r="TCY37" s="426"/>
      <c r="TCZ37" s="423"/>
      <c r="TDA37" s="426"/>
      <c r="TDB37" s="423"/>
      <c r="TDC37" s="426"/>
      <c r="TDD37" s="423"/>
      <c r="TDE37" s="426"/>
      <c r="TDF37" s="423"/>
      <c r="TDG37" s="426"/>
      <c r="TDH37" s="423"/>
      <c r="TDI37" s="426"/>
      <c r="TDJ37" s="423"/>
      <c r="TDK37" s="426"/>
      <c r="TDL37" s="423"/>
      <c r="TDM37" s="426"/>
      <c r="TDN37" s="423"/>
      <c r="TDO37" s="426"/>
      <c r="TDP37" s="423"/>
      <c r="TDQ37" s="426"/>
      <c r="TDR37" s="423"/>
      <c r="TDS37" s="426"/>
      <c r="TDT37" s="423"/>
      <c r="TDU37" s="426"/>
      <c r="TDV37" s="423"/>
      <c r="TDW37" s="426"/>
      <c r="TDX37" s="423"/>
      <c r="TDY37" s="426"/>
      <c r="TDZ37" s="423"/>
      <c r="TEA37" s="426"/>
      <c r="TEB37" s="423"/>
      <c r="TEC37" s="426"/>
      <c r="TED37" s="423"/>
      <c r="TEE37" s="426"/>
      <c r="TEF37" s="423"/>
      <c r="TEG37" s="426"/>
      <c r="TEH37" s="423"/>
      <c r="TEI37" s="426"/>
      <c r="TEJ37" s="423"/>
      <c r="TEK37" s="426"/>
      <c r="TEL37" s="423"/>
      <c r="TEM37" s="426"/>
      <c r="TEN37" s="423"/>
      <c r="TEO37" s="426"/>
      <c r="TEP37" s="423"/>
      <c r="TEQ37" s="426"/>
      <c r="TER37" s="423"/>
      <c r="TES37" s="426"/>
      <c r="TET37" s="423"/>
      <c r="TEU37" s="426"/>
      <c r="TEV37" s="423"/>
      <c r="TEW37" s="426"/>
      <c r="TEX37" s="423"/>
      <c r="TEY37" s="426"/>
      <c r="TEZ37" s="423"/>
      <c r="TFA37" s="426"/>
      <c r="TFB37" s="423"/>
      <c r="TFC37" s="426"/>
      <c r="TFD37" s="423"/>
      <c r="TFE37" s="426"/>
      <c r="TFF37" s="423"/>
      <c r="TFG37" s="426"/>
      <c r="TFH37" s="423"/>
      <c r="TFI37" s="426"/>
      <c r="TFJ37" s="423"/>
      <c r="TFK37" s="426"/>
      <c r="TFL37" s="423"/>
      <c r="TFM37" s="426"/>
      <c r="TFN37" s="423"/>
      <c r="TFO37" s="426"/>
      <c r="TFP37" s="423"/>
      <c r="TFQ37" s="426"/>
      <c r="TFR37" s="423"/>
      <c r="TFS37" s="426"/>
      <c r="TFT37" s="423"/>
      <c r="TFU37" s="426"/>
      <c r="TFV37" s="423"/>
      <c r="TFW37" s="426"/>
      <c r="TFX37" s="423"/>
      <c r="TFY37" s="426"/>
      <c r="TFZ37" s="423"/>
      <c r="TGA37" s="426"/>
      <c r="TGB37" s="423"/>
      <c r="TGC37" s="426"/>
      <c r="TGD37" s="423"/>
      <c r="TGE37" s="426"/>
      <c r="TGF37" s="423"/>
      <c r="TGG37" s="426"/>
      <c r="TGH37" s="423"/>
      <c r="TGI37" s="426"/>
      <c r="TGJ37" s="423"/>
      <c r="TGK37" s="426"/>
      <c r="TGL37" s="423"/>
      <c r="TGM37" s="426"/>
      <c r="TGN37" s="423"/>
      <c r="TGO37" s="426"/>
      <c r="TGP37" s="423"/>
      <c r="TGQ37" s="426"/>
      <c r="TGR37" s="423"/>
      <c r="TGS37" s="426"/>
      <c r="TGT37" s="423"/>
      <c r="TGU37" s="426"/>
      <c r="TGV37" s="423"/>
      <c r="TGW37" s="426"/>
      <c r="TGX37" s="423"/>
      <c r="TGY37" s="426"/>
      <c r="TGZ37" s="423"/>
      <c r="THA37" s="426"/>
      <c r="THB37" s="423"/>
      <c r="THC37" s="426"/>
      <c r="THD37" s="423"/>
      <c r="THE37" s="426"/>
      <c r="THF37" s="423"/>
      <c r="THG37" s="426"/>
      <c r="THH37" s="423"/>
      <c r="THI37" s="426"/>
      <c r="THJ37" s="423"/>
      <c r="THK37" s="426"/>
      <c r="THL37" s="423"/>
      <c r="THM37" s="426"/>
      <c r="THN37" s="423"/>
      <c r="THO37" s="426"/>
      <c r="THP37" s="423"/>
      <c r="THQ37" s="426"/>
      <c r="THR37" s="423"/>
      <c r="THS37" s="426"/>
      <c r="THT37" s="423"/>
      <c r="THU37" s="426"/>
      <c r="THV37" s="423"/>
      <c r="THW37" s="426"/>
      <c r="THX37" s="423"/>
      <c r="THY37" s="426"/>
      <c r="THZ37" s="423"/>
      <c r="TIA37" s="426"/>
      <c r="TIB37" s="423"/>
      <c r="TIC37" s="426"/>
      <c r="TID37" s="423"/>
      <c r="TIE37" s="426"/>
      <c r="TIF37" s="423"/>
      <c r="TIG37" s="426"/>
      <c r="TIH37" s="423"/>
      <c r="TII37" s="426"/>
      <c r="TIJ37" s="423"/>
      <c r="TIK37" s="426"/>
      <c r="TIL37" s="423"/>
      <c r="TIM37" s="426"/>
      <c r="TIN37" s="423"/>
      <c r="TIO37" s="426"/>
      <c r="TIP37" s="423"/>
      <c r="TIQ37" s="426"/>
      <c r="TIR37" s="423"/>
      <c r="TIS37" s="426"/>
      <c r="TIT37" s="423"/>
      <c r="TIU37" s="426"/>
      <c r="TIV37" s="423"/>
      <c r="TIW37" s="426"/>
      <c r="TIX37" s="423"/>
      <c r="TIY37" s="426"/>
      <c r="TIZ37" s="423"/>
      <c r="TJA37" s="426"/>
      <c r="TJB37" s="423"/>
      <c r="TJC37" s="426"/>
      <c r="TJD37" s="423"/>
      <c r="TJE37" s="426"/>
      <c r="TJF37" s="423"/>
      <c r="TJG37" s="426"/>
      <c r="TJH37" s="423"/>
      <c r="TJI37" s="426"/>
      <c r="TJJ37" s="423"/>
      <c r="TJK37" s="426"/>
      <c r="TJL37" s="423"/>
      <c r="TJM37" s="426"/>
      <c r="TJN37" s="423"/>
      <c r="TJO37" s="426"/>
      <c r="TJP37" s="423"/>
      <c r="TJQ37" s="426"/>
      <c r="TJR37" s="423"/>
      <c r="TJS37" s="426"/>
      <c r="TJT37" s="423"/>
      <c r="TJU37" s="426"/>
      <c r="TJV37" s="423"/>
      <c r="TJW37" s="426"/>
      <c r="TJX37" s="423"/>
      <c r="TJY37" s="426"/>
      <c r="TJZ37" s="423"/>
      <c r="TKA37" s="426"/>
      <c r="TKB37" s="423"/>
      <c r="TKC37" s="426"/>
      <c r="TKD37" s="423"/>
      <c r="TKE37" s="426"/>
      <c r="TKF37" s="423"/>
      <c r="TKG37" s="426"/>
      <c r="TKH37" s="423"/>
      <c r="TKI37" s="426"/>
      <c r="TKJ37" s="423"/>
      <c r="TKK37" s="426"/>
      <c r="TKL37" s="423"/>
      <c r="TKM37" s="426"/>
      <c r="TKN37" s="423"/>
      <c r="TKO37" s="426"/>
      <c r="TKP37" s="423"/>
      <c r="TKQ37" s="426"/>
      <c r="TKR37" s="423"/>
      <c r="TKS37" s="426"/>
      <c r="TKT37" s="423"/>
      <c r="TKU37" s="426"/>
      <c r="TKV37" s="423"/>
      <c r="TKW37" s="426"/>
      <c r="TKX37" s="423"/>
      <c r="TKY37" s="426"/>
      <c r="TKZ37" s="423"/>
      <c r="TLA37" s="426"/>
      <c r="TLB37" s="423"/>
      <c r="TLC37" s="426"/>
      <c r="TLD37" s="423"/>
      <c r="TLE37" s="426"/>
      <c r="TLF37" s="423"/>
      <c r="TLG37" s="426"/>
      <c r="TLH37" s="423"/>
      <c r="TLI37" s="426"/>
      <c r="TLJ37" s="423"/>
      <c r="TLK37" s="426"/>
      <c r="TLL37" s="423"/>
      <c r="TLM37" s="426"/>
      <c r="TLN37" s="423"/>
      <c r="TLO37" s="426"/>
      <c r="TLP37" s="423"/>
      <c r="TLQ37" s="426"/>
      <c r="TLR37" s="423"/>
      <c r="TLS37" s="426"/>
      <c r="TLT37" s="423"/>
      <c r="TLU37" s="426"/>
      <c r="TLV37" s="423"/>
      <c r="TLW37" s="426"/>
      <c r="TLX37" s="423"/>
      <c r="TLY37" s="426"/>
      <c r="TLZ37" s="423"/>
      <c r="TMA37" s="426"/>
      <c r="TMB37" s="423"/>
      <c r="TMC37" s="426"/>
      <c r="TMD37" s="423"/>
      <c r="TME37" s="426"/>
      <c r="TMF37" s="423"/>
      <c r="TMG37" s="426"/>
      <c r="TMH37" s="423"/>
      <c r="TMI37" s="426"/>
      <c r="TMJ37" s="423"/>
      <c r="TMK37" s="426"/>
      <c r="TML37" s="423"/>
      <c r="TMM37" s="426"/>
      <c r="TMN37" s="423"/>
      <c r="TMO37" s="426"/>
      <c r="TMP37" s="423"/>
      <c r="TMQ37" s="426"/>
      <c r="TMR37" s="423"/>
      <c r="TMS37" s="426"/>
      <c r="TMT37" s="423"/>
      <c r="TMU37" s="426"/>
      <c r="TMV37" s="423"/>
      <c r="TMW37" s="426"/>
      <c r="TMX37" s="423"/>
      <c r="TMY37" s="426"/>
      <c r="TMZ37" s="423"/>
      <c r="TNA37" s="426"/>
      <c r="TNB37" s="423"/>
      <c r="TNC37" s="426"/>
      <c r="TND37" s="423"/>
      <c r="TNE37" s="426"/>
      <c r="TNF37" s="423"/>
      <c r="TNG37" s="426"/>
      <c r="TNH37" s="423"/>
      <c r="TNI37" s="426"/>
      <c r="TNJ37" s="423"/>
      <c r="TNK37" s="426"/>
      <c r="TNL37" s="423"/>
      <c r="TNM37" s="426"/>
      <c r="TNN37" s="423"/>
      <c r="TNO37" s="426"/>
      <c r="TNP37" s="423"/>
      <c r="TNQ37" s="426"/>
      <c r="TNR37" s="423"/>
      <c r="TNS37" s="426"/>
      <c r="TNT37" s="423"/>
      <c r="TNU37" s="426"/>
      <c r="TNV37" s="423"/>
      <c r="TNW37" s="426"/>
      <c r="TNX37" s="423"/>
      <c r="TNY37" s="426"/>
      <c r="TNZ37" s="423"/>
      <c r="TOA37" s="426"/>
      <c r="TOB37" s="423"/>
      <c r="TOC37" s="426"/>
      <c r="TOD37" s="423"/>
      <c r="TOE37" s="426"/>
      <c r="TOF37" s="423"/>
      <c r="TOG37" s="426"/>
      <c r="TOH37" s="423"/>
      <c r="TOI37" s="426"/>
      <c r="TOJ37" s="423"/>
      <c r="TOK37" s="426"/>
      <c r="TOL37" s="423"/>
      <c r="TOM37" s="426"/>
      <c r="TON37" s="423"/>
      <c r="TOO37" s="426"/>
      <c r="TOP37" s="423"/>
      <c r="TOQ37" s="426"/>
      <c r="TOR37" s="423"/>
      <c r="TOS37" s="426"/>
      <c r="TOT37" s="423"/>
      <c r="TOU37" s="426"/>
      <c r="TOV37" s="423"/>
      <c r="TOW37" s="426"/>
      <c r="TOX37" s="423"/>
      <c r="TOY37" s="426"/>
      <c r="TOZ37" s="423"/>
      <c r="TPA37" s="426"/>
      <c r="TPB37" s="423"/>
      <c r="TPC37" s="426"/>
      <c r="TPD37" s="423"/>
      <c r="TPE37" s="426"/>
      <c r="TPF37" s="423"/>
      <c r="TPG37" s="426"/>
      <c r="TPH37" s="423"/>
      <c r="TPI37" s="426"/>
      <c r="TPJ37" s="423"/>
      <c r="TPK37" s="426"/>
      <c r="TPL37" s="423"/>
      <c r="TPM37" s="426"/>
      <c r="TPN37" s="423"/>
      <c r="TPO37" s="426"/>
      <c r="TPP37" s="423"/>
      <c r="TPQ37" s="426"/>
      <c r="TPR37" s="423"/>
      <c r="TPS37" s="426"/>
      <c r="TPT37" s="423"/>
      <c r="TPU37" s="426"/>
      <c r="TPV37" s="423"/>
      <c r="TPW37" s="426"/>
      <c r="TPX37" s="423"/>
      <c r="TPY37" s="426"/>
      <c r="TPZ37" s="423"/>
      <c r="TQA37" s="426"/>
      <c r="TQB37" s="423"/>
      <c r="TQC37" s="426"/>
      <c r="TQD37" s="423"/>
      <c r="TQE37" s="426"/>
      <c r="TQF37" s="423"/>
      <c r="TQG37" s="426"/>
      <c r="TQH37" s="423"/>
      <c r="TQI37" s="426"/>
      <c r="TQJ37" s="423"/>
      <c r="TQK37" s="426"/>
      <c r="TQL37" s="423"/>
      <c r="TQM37" s="426"/>
      <c r="TQN37" s="423"/>
      <c r="TQO37" s="426"/>
      <c r="TQP37" s="423"/>
      <c r="TQQ37" s="426"/>
      <c r="TQR37" s="423"/>
      <c r="TQS37" s="426"/>
      <c r="TQT37" s="423"/>
      <c r="TQU37" s="426"/>
      <c r="TQV37" s="423"/>
      <c r="TQW37" s="426"/>
      <c r="TQX37" s="423"/>
      <c r="TQY37" s="426"/>
      <c r="TQZ37" s="423"/>
      <c r="TRA37" s="426"/>
      <c r="TRB37" s="423"/>
      <c r="TRC37" s="426"/>
      <c r="TRD37" s="423"/>
      <c r="TRE37" s="426"/>
      <c r="TRF37" s="423"/>
      <c r="TRG37" s="426"/>
      <c r="TRH37" s="423"/>
      <c r="TRI37" s="426"/>
      <c r="TRJ37" s="423"/>
      <c r="TRK37" s="426"/>
      <c r="TRL37" s="423"/>
      <c r="TRM37" s="426"/>
      <c r="TRN37" s="423"/>
      <c r="TRO37" s="426"/>
      <c r="TRP37" s="423"/>
      <c r="TRQ37" s="426"/>
      <c r="TRR37" s="423"/>
      <c r="TRS37" s="426"/>
      <c r="TRT37" s="423"/>
      <c r="TRU37" s="426"/>
      <c r="TRV37" s="423"/>
      <c r="TRW37" s="426"/>
      <c r="TRX37" s="423"/>
      <c r="TRY37" s="426"/>
      <c r="TRZ37" s="423"/>
      <c r="TSA37" s="426"/>
      <c r="TSB37" s="423"/>
      <c r="TSC37" s="426"/>
      <c r="TSD37" s="423"/>
      <c r="TSE37" s="426"/>
      <c r="TSF37" s="423"/>
      <c r="TSG37" s="426"/>
      <c r="TSH37" s="423"/>
      <c r="TSI37" s="426"/>
      <c r="TSJ37" s="423"/>
      <c r="TSK37" s="426"/>
      <c r="TSL37" s="423"/>
      <c r="TSM37" s="426"/>
      <c r="TSN37" s="423"/>
      <c r="TSO37" s="426"/>
      <c r="TSP37" s="423"/>
      <c r="TSQ37" s="426"/>
      <c r="TSR37" s="423"/>
      <c r="TSS37" s="426"/>
      <c r="TST37" s="423"/>
      <c r="TSU37" s="426"/>
      <c r="TSV37" s="423"/>
      <c r="TSW37" s="426"/>
      <c r="TSX37" s="423"/>
      <c r="TSY37" s="426"/>
      <c r="TSZ37" s="423"/>
      <c r="TTA37" s="426"/>
      <c r="TTB37" s="423"/>
      <c r="TTC37" s="426"/>
      <c r="TTD37" s="423"/>
      <c r="TTE37" s="426"/>
      <c r="TTF37" s="423"/>
      <c r="TTG37" s="426"/>
      <c r="TTH37" s="423"/>
      <c r="TTI37" s="426"/>
      <c r="TTJ37" s="423"/>
      <c r="TTK37" s="426"/>
      <c r="TTL37" s="423"/>
      <c r="TTM37" s="426"/>
      <c r="TTN37" s="423"/>
      <c r="TTO37" s="426"/>
      <c r="TTP37" s="423"/>
      <c r="TTQ37" s="426"/>
      <c r="TTR37" s="423"/>
      <c r="TTS37" s="426"/>
      <c r="TTT37" s="423"/>
      <c r="TTU37" s="426"/>
      <c r="TTV37" s="423"/>
      <c r="TTW37" s="426"/>
      <c r="TTX37" s="423"/>
      <c r="TTY37" s="426"/>
      <c r="TTZ37" s="423"/>
      <c r="TUA37" s="426"/>
      <c r="TUB37" s="423"/>
      <c r="TUC37" s="426"/>
      <c r="TUD37" s="423"/>
      <c r="TUE37" s="426"/>
      <c r="TUF37" s="423"/>
      <c r="TUG37" s="426"/>
      <c r="TUH37" s="423"/>
      <c r="TUI37" s="426"/>
      <c r="TUJ37" s="423"/>
      <c r="TUK37" s="426"/>
      <c r="TUL37" s="423"/>
      <c r="TUM37" s="426"/>
      <c r="TUN37" s="423"/>
      <c r="TUO37" s="426"/>
      <c r="TUP37" s="423"/>
      <c r="TUQ37" s="426"/>
      <c r="TUR37" s="423"/>
      <c r="TUS37" s="426"/>
      <c r="TUT37" s="423"/>
      <c r="TUU37" s="426"/>
      <c r="TUV37" s="423"/>
      <c r="TUW37" s="426"/>
      <c r="TUX37" s="423"/>
      <c r="TUY37" s="426"/>
      <c r="TUZ37" s="423"/>
      <c r="TVA37" s="426"/>
      <c r="TVB37" s="423"/>
      <c r="TVC37" s="426"/>
      <c r="TVD37" s="423"/>
      <c r="TVE37" s="426"/>
      <c r="TVF37" s="423"/>
      <c r="TVG37" s="426"/>
      <c r="TVH37" s="423"/>
      <c r="TVI37" s="426"/>
      <c r="TVJ37" s="423"/>
      <c r="TVK37" s="426"/>
      <c r="TVL37" s="423"/>
      <c r="TVM37" s="426"/>
      <c r="TVN37" s="423"/>
      <c r="TVO37" s="426"/>
      <c r="TVP37" s="423"/>
      <c r="TVQ37" s="426"/>
      <c r="TVR37" s="423"/>
      <c r="TVS37" s="426"/>
      <c r="TVT37" s="423"/>
      <c r="TVU37" s="426"/>
      <c r="TVV37" s="423"/>
      <c r="TVW37" s="426"/>
      <c r="TVX37" s="423"/>
      <c r="TVY37" s="426"/>
      <c r="TVZ37" s="423"/>
      <c r="TWA37" s="426"/>
      <c r="TWB37" s="423"/>
      <c r="TWC37" s="426"/>
      <c r="TWD37" s="423"/>
      <c r="TWE37" s="426"/>
      <c r="TWF37" s="423"/>
      <c r="TWG37" s="426"/>
      <c r="TWH37" s="423"/>
      <c r="TWI37" s="426"/>
      <c r="TWJ37" s="423"/>
      <c r="TWK37" s="426"/>
      <c r="TWL37" s="423"/>
      <c r="TWM37" s="426"/>
      <c r="TWN37" s="423"/>
      <c r="TWO37" s="426"/>
      <c r="TWP37" s="423"/>
      <c r="TWQ37" s="426"/>
      <c r="TWR37" s="423"/>
      <c r="TWS37" s="426"/>
      <c r="TWT37" s="423"/>
      <c r="TWU37" s="426"/>
      <c r="TWV37" s="423"/>
      <c r="TWW37" s="426"/>
      <c r="TWX37" s="423"/>
      <c r="TWY37" s="426"/>
      <c r="TWZ37" s="423"/>
      <c r="TXA37" s="426"/>
      <c r="TXB37" s="423"/>
      <c r="TXC37" s="426"/>
      <c r="TXD37" s="423"/>
      <c r="TXE37" s="426"/>
      <c r="TXF37" s="423"/>
      <c r="TXG37" s="426"/>
      <c r="TXH37" s="423"/>
      <c r="TXI37" s="426"/>
      <c r="TXJ37" s="423"/>
      <c r="TXK37" s="426"/>
      <c r="TXL37" s="423"/>
      <c r="TXM37" s="426"/>
      <c r="TXN37" s="423"/>
      <c r="TXO37" s="426"/>
      <c r="TXP37" s="423"/>
      <c r="TXQ37" s="426"/>
      <c r="TXR37" s="423"/>
      <c r="TXS37" s="426"/>
      <c r="TXT37" s="423"/>
      <c r="TXU37" s="426"/>
      <c r="TXV37" s="423"/>
      <c r="TXW37" s="426"/>
      <c r="TXX37" s="423"/>
      <c r="TXY37" s="426"/>
      <c r="TXZ37" s="423"/>
      <c r="TYA37" s="426"/>
      <c r="TYB37" s="423"/>
      <c r="TYC37" s="426"/>
      <c r="TYD37" s="423"/>
      <c r="TYE37" s="426"/>
      <c r="TYF37" s="423"/>
      <c r="TYG37" s="426"/>
      <c r="TYH37" s="423"/>
      <c r="TYI37" s="426"/>
      <c r="TYJ37" s="423"/>
      <c r="TYK37" s="426"/>
      <c r="TYL37" s="423"/>
      <c r="TYM37" s="426"/>
      <c r="TYN37" s="423"/>
      <c r="TYO37" s="426"/>
      <c r="TYP37" s="423"/>
      <c r="TYQ37" s="426"/>
      <c r="TYR37" s="423"/>
      <c r="TYS37" s="426"/>
      <c r="TYT37" s="423"/>
      <c r="TYU37" s="426"/>
      <c r="TYV37" s="423"/>
      <c r="TYW37" s="426"/>
      <c r="TYX37" s="423"/>
      <c r="TYY37" s="426"/>
      <c r="TYZ37" s="423"/>
      <c r="TZA37" s="426"/>
      <c r="TZB37" s="423"/>
      <c r="TZC37" s="426"/>
      <c r="TZD37" s="423"/>
      <c r="TZE37" s="426"/>
      <c r="TZF37" s="423"/>
      <c r="TZG37" s="426"/>
      <c r="TZH37" s="423"/>
      <c r="TZI37" s="426"/>
      <c r="TZJ37" s="423"/>
      <c r="TZK37" s="426"/>
      <c r="TZL37" s="423"/>
      <c r="TZM37" s="426"/>
      <c r="TZN37" s="423"/>
      <c r="TZO37" s="426"/>
      <c r="TZP37" s="423"/>
      <c r="TZQ37" s="426"/>
      <c r="TZR37" s="423"/>
      <c r="TZS37" s="426"/>
      <c r="TZT37" s="423"/>
      <c r="TZU37" s="426"/>
      <c r="TZV37" s="423"/>
      <c r="TZW37" s="426"/>
      <c r="TZX37" s="423"/>
      <c r="TZY37" s="426"/>
      <c r="TZZ37" s="423"/>
      <c r="UAA37" s="426"/>
      <c r="UAB37" s="423"/>
      <c r="UAC37" s="426"/>
      <c r="UAD37" s="423"/>
      <c r="UAE37" s="426"/>
      <c r="UAF37" s="423"/>
      <c r="UAG37" s="426"/>
      <c r="UAH37" s="423"/>
      <c r="UAI37" s="426"/>
      <c r="UAJ37" s="423"/>
      <c r="UAK37" s="426"/>
      <c r="UAL37" s="423"/>
      <c r="UAM37" s="426"/>
      <c r="UAN37" s="423"/>
      <c r="UAO37" s="426"/>
      <c r="UAP37" s="423"/>
      <c r="UAQ37" s="426"/>
      <c r="UAR37" s="423"/>
      <c r="UAS37" s="426"/>
      <c r="UAT37" s="423"/>
      <c r="UAU37" s="426"/>
      <c r="UAV37" s="423"/>
      <c r="UAW37" s="426"/>
      <c r="UAX37" s="423"/>
      <c r="UAY37" s="426"/>
      <c r="UAZ37" s="423"/>
      <c r="UBA37" s="426"/>
      <c r="UBB37" s="423"/>
      <c r="UBC37" s="426"/>
      <c r="UBD37" s="423"/>
      <c r="UBE37" s="426"/>
      <c r="UBF37" s="423"/>
      <c r="UBG37" s="426"/>
      <c r="UBH37" s="423"/>
      <c r="UBI37" s="426"/>
      <c r="UBJ37" s="423"/>
      <c r="UBK37" s="426"/>
      <c r="UBL37" s="423"/>
      <c r="UBM37" s="426"/>
      <c r="UBN37" s="423"/>
      <c r="UBO37" s="426"/>
      <c r="UBP37" s="423"/>
      <c r="UBQ37" s="426"/>
      <c r="UBR37" s="423"/>
      <c r="UBS37" s="426"/>
      <c r="UBT37" s="423"/>
      <c r="UBU37" s="426"/>
      <c r="UBV37" s="423"/>
      <c r="UBW37" s="426"/>
      <c r="UBX37" s="423"/>
      <c r="UBY37" s="426"/>
      <c r="UBZ37" s="423"/>
      <c r="UCA37" s="426"/>
      <c r="UCB37" s="423"/>
      <c r="UCC37" s="426"/>
      <c r="UCD37" s="423"/>
      <c r="UCE37" s="426"/>
      <c r="UCF37" s="423"/>
      <c r="UCG37" s="426"/>
      <c r="UCH37" s="423"/>
      <c r="UCI37" s="426"/>
      <c r="UCJ37" s="423"/>
      <c r="UCK37" s="426"/>
      <c r="UCL37" s="423"/>
      <c r="UCM37" s="426"/>
      <c r="UCN37" s="423"/>
      <c r="UCO37" s="426"/>
      <c r="UCP37" s="423"/>
      <c r="UCQ37" s="426"/>
      <c r="UCR37" s="423"/>
      <c r="UCS37" s="426"/>
      <c r="UCT37" s="423"/>
      <c r="UCU37" s="426"/>
      <c r="UCV37" s="423"/>
      <c r="UCW37" s="426"/>
      <c r="UCX37" s="423"/>
      <c r="UCY37" s="426"/>
      <c r="UCZ37" s="423"/>
      <c r="UDA37" s="426"/>
      <c r="UDB37" s="423"/>
      <c r="UDC37" s="426"/>
      <c r="UDD37" s="423"/>
      <c r="UDE37" s="426"/>
      <c r="UDF37" s="423"/>
      <c r="UDG37" s="426"/>
      <c r="UDH37" s="423"/>
      <c r="UDI37" s="426"/>
      <c r="UDJ37" s="423"/>
      <c r="UDK37" s="426"/>
      <c r="UDL37" s="423"/>
      <c r="UDM37" s="426"/>
      <c r="UDN37" s="423"/>
      <c r="UDO37" s="426"/>
      <c r="UDP37" s="423"/>
      <c r="UDQ37" s="426"/>
      <c r="UDR37" s="423"/>
      <c r="UDS37" s="426"/>
      <c r="UDT37" s="423"/>
      <c r="UDU37" s="426"/>
      <c r="UDV37" s="423"/>
      <c r="UDW37" s="426"/>
      <c r="UDX37" s="423"/>
      <c r="UDY37" s="426"/>
      <c r="UDZ37" s="423"/>
      <c r="UEA37" s="426"/>
      <c r="UEB37" s="423"/>
      <c r="UEC37" s="426"/>
      <c r="UED37" s="423"/>
      <c r="UEE37" s="426"/>
      <c r="UEF37" s="423"/>
      <c r="UEG37" s="426"/>
      <c r="UEH37" s="423"/>
      <c r="UEI37" s="426"/>
      <c r="UEJ37" s="423"/>
      <c r="UEK37" s="426"/>
      <c r="UEL37" s="423"/>
      <c r="UEM37" s="426"/>
      <c r="UEN37" s="423"/>
      <c r="UEO37" s="426"/>
      <c r="UEP37" s="423"/>
      <c r="UEQ37" s="426"/>
      <c r="UER37" s="423"/>
      <c r="UES37" s="426"/>
      <c r="UET37" s="423"/>
      <c r="UEU37" s="426"/>
      <c r="UEV37" s="423"/>
      <c r="UEW37" s="426"/>
      <c r="UEX37" s="423"/>
      <c r="UEY37" s="426"/>
      <c r="UEZ37" s="423"/>
      <c r="UFA37" s="426"/>
      <c r="UFB37" s="423"/>
      <c r="UFC37" s="426"/>
      <c r="UFD37" s="423"/>
      <c r="UFE37" s="426"/>
      <c r="UFF37" s="423"/>
      <c r="UFG37" s="426"/>
      <c r="UFH37" s="423"/>
      <c r="UFI37" s="426"/>
      <c r="UFJ37" s="423"/>
      <c r="UFK37" s="426"/>
      <c r="UFL37" s="423"/>
      <c r="UFM37" s="426"/>
      <c r="UFN37" s="423"/>
      <c r="UFO37" s="426"/>
      <c r="UFP37" s="423"/>
      <c r="UFQ37" s="426"/>
      <c r="UFR37" s="423"/>
      <c r="UFS37" s="426"/>
      <c r="UFT37" s="423"/>
      <c r="UFU37" s="426"/>
      <c r="UFV37" s="423"/>
      <c r="UFW37" s="426"/>
      <c r="UFX37" s="423"/>
      <c r="UFY37" s="426"/>
      <c r="UFZ37" s="423"/>
      <c r="UGA37" s="426"/>
      <c r="UGB37" s="423"/>
      <c r="UGC37" s="426"/>
      <c r="UGD37" s="423"/>
      <c r="UGE37" s="426"/>
      <c r="UGF37" s="423"/>
      <c r="UGG37" s="426"/>
      <c r="UGH37" s="423"/>
      <c r="UGI37" s="426"/>
      <c r="UGJ37" s="423"/>
      <c r="UGK37" s="426"/>
      <c r="UGL37" s="423"/>
      <c r="UGM37" s="426"/>
      <c r="UGN37" s="423"/>
      <c r="UGO37" s="426"/>
      <c r="UGP37" s="423"/>
      <c r="UGQ37" s="426"/>
      <c r="UGR37" s="423"/>
      <c r="UGS37" s="426"/>
      <c r="UGT37" s="423"/>
      <c r="UGU37" s="426"/>
      <c r="UGV37" s="423"/>
      <c r="UGW37" s="426"/>
      <c r="UGX37" s="423"/>
      <c r="UGY37" s="426"/>
      <c r="UGZ37" s="423"/>
      <c r="UHA37" s="426"/>
      <c r="UHB37" s="423"/>
      <c r="UHC37" s="426"/>
      <c r="UHD37" s="423"/>
      <c r="UHE37" s="426"/>
      <c r="UHF37" s="423"/>
      <c r="UHG37" s="426"/>
      <c r="UHH37" s="423"/>
      <c r="UHI37" s="426"/>
      <c r="UHJ37" s="423"/>
      <c r="UHK37" s="426"/>
      <c r="UHL37" s="423"/>
      <c r="UHM37" s="426"/>
      <c r="UHN37" s="423"/>
      <c r="UHO37" s="426"/>
      <c r="UHP37" s="423"/>
      <c r="UHQ37" s="426"/>
      <c r="UHR37" s="423"/>
      <c r="UHS37" s="426"/>
      <c r="UHT37" s="423"/>
      <c r="UHU37" s="426"/>
      <c r="UHV37" s="423"/>
      <c r="UHW37" s="426"/>
      <c r="UHX37" s="423"/>
      <c r="UHY37" s="426"/>
      <c r="UHZ37" s="423"/>
      <c r="UIA37" s="426"/>
      <c r="UIB37" s="423"/>
      <c r="UIC37" s="426"/>
      <c r="UID37" s="423"/>
      <c r="UIE37" s="426"/>
      <c r="UIF37" s="423"/>
      <c r="UIG37" s="426"/>
      <c r="UIH37" s="423"/>
      <c r="UII37" s="426"/>
      <c r="UIJ37" s="423"/>
      <c r="UIK37" s="426"/>
      <c r="UIL37" s="423"/>
      <c r="UIM37" s="426"/>
      <c r="UIN37" s="423"/>
      <c r="UIO37" s="426"/>
      <c r="UIP37" s="423"/>
      <c r="UIQ37" s="426"/>
      <c r="UIR37" s="423"/>
      <c r="UIS37" s="426"/>
      <c r="UIT37" s="423"/>
      <c r="UIU37" s="426"/>
      <c r="UIV37" s="423"/>
      <c r="UIW37" s="426"/>
      <c r="UIX37" s="423"/>
      <c r="UIY37" s="426"/>
      <c r="UIZ37" s="423"/>
      <c r="UJA37" s="426"/>
      <c r="UJB37" s="423"/>
      <c r="UJC37" s="426"/>
      <c r="UJD37" s="423"/>
      <c r="UJE37" s="426"/>
      <c r="UJF37" s="423"/>
      <c r="UJG37" s="426"/>
      <c r="UJH37" s="423"/>
      <c r="UJI37" s="426"/>
      <c r="UJJ37" s="423"/>
      <c r="UJK37" s="426"/>
      <c r="UJL37" s="423"/>
      <c r="UJM37" s="426"/>
      <c r="UJN37" s="423"/>
      <c r="UJO37" s="426"/>
      <c r="UJP37" s="423"/>
      <c r="UJQ37" s="426"/>
      <c r="UJR37" s="423"/>
      <c r="UJS37" s="426"/>
      <c r="UJT37" s="423"/>
      <c r="UJU37" s="426"/>
      <c r="UJV37" s="423"/>
      <c r="UJW37" s="426"/>
      <c r="UJX37" s="423"/>
      <c r="UJY37" s="426"/>
      <c r="UJZ37" s="423"/>
      <c r="UKA37" s="426"/>
      <c r="UKB37" s="423"/>
      <c r="UKC37" s="426"/>
      <c r="UKD37" s="423"/>
      <c r="UKE37" s="426"/>
      <c r="UKF37" s="423"/>
      <c r="UKG37" s="426"/>
      <c r="UKH37" s="423"/>
      <c r="UKI37" s="426"/>
      <c r="UKJ37" s="423"/>
      <c r="UKK37" s="426"/>
      <c r="UKL37" s="423"/>
      <c r="UKM37" s="426"/>
      <c r="UKN37" s="423"/>
      <c r="UKO37" s="426"/>
      <c r="UKP37" s="423"/>
      <c r="UKQ37" s="426"/>
      <c r="UKR37" s="423"/>
      <c r="UKS37" s="426"/>
      <c r="UKT37" s="423"/>
      <c r="UKU37" s="426"/>
      <c r="UKV37" s="423"/>
      <c r="UKW37" s="426"/>
      <c r="UKX37" s="423"/>
      <c r="UKY37" s="426"/>
      <c r="UKZ37" s="423"/>
      <c r="ULA37" s="426"/>
      <c r="ULB37" s="423"/>
      <c r="ULC37" s="426"/>
      <c r="ULD37" s="423"/>
      <c r="ULE37" s="426"/>
      <c r="ULF37" s="423"/>
      <c r="ULG37" s="426"/>
      <c r="ULH37" s="423"/>
      <c r="ULI37" s="426"/>
      <c r="ULJ37" s="423"/>
      <c r="ULK37" s="426"/>
      <c r="ULL37" s="423"/>
      <c r="ULM37" s="426"/>
      <c r="ULN37" s="423"/>
      <c r="ULO37" s="426"/>
      <c r="ULP37" s="423"/>
      <c r="ULQ37" s="426"/>
      <c r="ULR37" s="423"/>
      <c r="ULS37" s="426"/>
      <c r="ULT37" s="423"/>
      <c r="ULU37" s="426"/>
      <c r="ULV37" s="423"/>
      <c r="ULW37" s="426"/>
      <c r="ULX37" s="423"/>
      <c r="ULY37" s="426"/>
      <c r="ULZ37" s="423"/>
      <c r="UMA37" s="426"/>
      <c r="UMB37" s="423"/>
      <c r="UMC37" s="426"/>
      <c r="UMD37" s="423"/>
      <c r="UME37" s="426"/>
      <c r="UMF37" s="423"/>
      <c r="UMG37" s="426"/>
      <c r="UMH37" s="423"/>
      <c r="UMI37" s="426"/>
      <c r="UMJ37" s="423"/>
      <c r="UMK37" s="426"/>
      <c r="UML37" s="423"/>
      <c r="UMM37" s="426"/>
      <c r="UMN37" s="423"/>
      <c r="UMO37" s="426"/>
      <c r="UMP37" s="423"/>
      <c r="UMQ37" s="426"/>
      <c r="UMR37" s="423"/>
      <c r="UMS37" s="426"/>
      <c r="UMT37" s="423"/>
      <c r="UMU37" s="426"/>
      <c r="UMV37" s="423"/>
      <c r="UMW37" s="426"/>
      <c r="UMX37" s="423"/>
      <c r="UMY37" s="426"/>
      <c r="UMZ37" s="423"/>
      <c r="UNA37" s="426"/>
      <c r="UNB37" s="423"/>
      <c r="UNC37" s="426"/>
      <c r="UND37" s="423"/>
      <c r="UNE37" s="426"/>
      <c r="UNF37" s="423"/>
      <c r="UNG37" s="426"/>
      <c r="UNH37" s="423"/>
      <c r="UNI37" s="426"/>
      <c r="UNJ37" s="423"/>
      <c r="UNK37" s="426"/>
      <c r="UNL37" s="423"/>
      <c r="UNM37" s="426"/>
      <c r="UNN37" s="423"/>
      <c r="UNO37" s="426"/>
      <c r="UNP37" s="423"/>
      <c r="UNQ37" s="426"/>
      <c r="UNR37" s="423"/>
      <c r="UNS37" s="426"/>
      <c r="UNT37" s="423"/>
      <c r="UNU37" s="426"/>
      <c r="UNV37" s="423"/>
      <c r="UNW37" s="426"/>
      <c r="UNX37" s="423"/>
      <c r="UNY37" s="426"/>
      <c r="UNZ37" s="423"/>
      <c r="UOA37" s="426"/>
      <c r="UOB37" s="423"/>
      <c r="UOC37" s="426"/>
      <c r="UOD37" s="423"/>
      <c r="UOE37" s="426"/>
      <c r="UOF37" s="423"/>
      <c r="UOG37" s="426"/>
      <c r="UOH37" s="423"/>
      <c r="UOI37" s="426"/>
      <c r="UOJ37" s="423"/>
      <c r="UOK37" s="426"/>
      <c r="UOL37" s="423"/>
      <c r="UOM37" s="426"/>
      <c r="UON37" s="423"/>
      <c r="UOO37" s="426"/>
      <c r="UOP37" s="423"/>
      <c r="UOQ37" s="426"/>
      <c r="UOR37" s="423"/>
      <c r="UOS37" s="426"/>
      <c r="UOT37" s="423"/>
      <c r="UOU37" s="426"/>
      <c r="UOV37" s="423"/>
      <c r="UOW37" s="426"/>
      <c r="UOX37" s="423"/>
      <c r="UOY37" s="426"/>
      <c r="UOZ37" s="423"/>
      <c r="UPA37" s="426"/>
      <c r="UPB37" s="423"/>
      <c r="UPC37" s="426"/>
      <c r="UPD37" s="423"/>
      <c r="UPE37" s="426"/>
      <c r="UPF37" s="423"/>
      <c r="UPG37" s="426"/>
      <c r="UPH37" s="423"/>
      <c r="UPI37" s="426"/>
      <c r="UPJ37" s="423"/>
      <c r="UPK37" s="426"/>
      <c r="UPL37" s="423"/>
      <c r="UPM37" s="426"/>
      <c r="UPN37" s="423"/>
      <c r="UPO37" s="426"/>
      <c r="UPP37" s="423"/>
      <c r="UPQ37" s="426"/>
      <c r="UPR37" s="423"/>
      <c r="UPS37" s="426"/>
      <c r="UPT37" s="423"/>
      <c r="UPU37" s="426"/>
      <c r="UPV37" s="423"/>
      <c r="UPW37" s="426"/>
      <c r="UPX37" s="423"/>
      <c r="UPY37" s="426"/>
      <c r="UPZ37" s="423"/>
      <c r="UQA37" s="426"/>
      <c r="UQB37" s="423"/>
      <c r="UQC37" s="426"/>
      <c r="UQD37" s="423"/>
      <c r="UQE37" s="426"/>
      <c r="UQF37" s="423"/>
      <c r="UQG37" s="426"/>
      <c r="UQH37" s="423"/>
      <c r="UQI37" s="426"/>
      <c r="UQJ37" s="423"/>
      <c r="UQK37" s="426"/>
      <c r="UQL37" s="423"/>
      <c r="UQM37" s="426"/>
      <c r="UQN37" s="423"/>
      <c r="UQO37" s="426"/>
      <c r="UQP37" s="423"/>
      <c r="UQQ37" s="426"/>
      <c r="UQR37" s="423"/>
      <c r="UQS37" s="426"/>
      <c r="UQT37" s="423"/>
      <c r="UQU37" s="426"/>
      <c r="UQV37" s="423"/>
      <c r="UQW37" s="426"/>
      <c r="UQX37" s="423"/>
      <c r="UQY37" s="426"/>
      <c r="UQZ37" s="423"/>
      <c r="URA37" s="426"/>
      <c r="URB37" s="423"/>
      <c r="URC37" s="426"/>
      <c r="URD37" s="423"/>
      <c r="URE37" s="426"/>
      <c r="URF37" s="423"/>
      <c r="URG37" s="426"/>
      <c r="URH37" s="423"/>
      <c r="URI37" s="426"/>
      <c r="URJ37" s="423"/>
      <c r="URK37" s="426"/>
      <c r="URL37" s="423"/>
      <c r="URM37" s="426"/>
      <c r="URN37" s="423"/>
      <c r="URO37" s="426"/>
      <c r="URP37" s="423"/>
      <c r="URQ37" s="426"/>
      <c r="URR37" s="423"/>
      <c r="URS37" s="426"/>
      <c r="URT37" s="423"/>
      <c r="URU37" s="426"/>
      <c r="URV37" s="423"/>
      <c r="URW37" s="426"/>
      <c r="URX37" s="423"/>
      <c r="URY37" s="426"/>
      <c r="URZ37" s="423"/>
      <c r="USA37" s="426"/>
      <c r="USB37" s="423"/>
      <c r="USC37" s="426"/>
      <c r="USD37" s="423"/>
      <c r="USE37" s="426"/>
      <c r="USF37" s="423"/>
      <c r="USG37" s="426"/>
      <c r="USH37" s="423"/>
      <c r="USI37" s="426"/>
      <c r="USJ37" s="423"/>
      <c r="USK37" s="426"/>
      <c r="USL37" s="423"/>
      <c r="USM37" s="426"/>
      <c r="USN37" s="423"/>
      <c r="USO37" s="426"/>
      <c r="USP37" s="423"/>
      <c r="USQ37" s="426"/>
      <c r="USR37" s="423"/>
      <c r="USS37" s="426"/>
      <c r="UST37" s="423"/>
      <c r="USU37" s="426"/>
      <c r="USV37" s="423"/>
      <c r="USW37" s="426"/>
      <c r="USX37" s="423"/>
      <c r="USY37" s="426"/>
      <c r="USZ37" s="423"/>
      <c r="UTA37" s="426"/>
      <c r="UTB37" s="423"/>
      <c r="UTC37" s="426"/>
      <c r="UTD37" s="423"/>
      <c r="UTE37" s="426"/>
      <c r="UTF37" s="423"/>
      <c r="UTG37" s="426"/>
      <c r="UTH37" s="423"/>
      <c r="UTI37" s="426"/>
      <c r="UTJ37" s="423"/>
      <c r="UTK37" s="426"/>
      <c r="UTL37" s="423"/>
      <c r="UTM37" s="426"/>
      <c r="UTN37" s="423"/>
      <c r="UTO37" s="426"/>
      <c r="UTP37" s="423"/>
      <c r="UTQ37" s="426"/>
      <c r="UTR37" s="423"/>
      <c r="UTS37" s="426"/>
      <c r="UTT37" s="423"/>
      <c r="UTU37" s="426"/>
      <c r="UTV37" s="423"/>
      <c r="UTW37" s="426"/>
      <c r="UTX37" s="423"/>
      <c r="UTY37" s="426"/>
      <c r="UTZ37" s="423"/>
      <c r="UUA37" s="426"/>
      <c r="UUB37" s="423"/>
      <c r="UUC37" s="426"/>
      <c r="UUD37" s="423"/>
      <c r="UUE37" s="426"/>
      <c r="UUF37" s="423"/>
      <c r="UUG37" s="426"/>
      <c r="UUH37" s="423"/>
      <c r="UUI37" s="426"/>
      <c r="UUJ37" s="423"/>
      <c r="UUK37" s="426"/>
      <c r="UUL37" s="423"/>
      <c r="UUM37" s="426"/>
      <c r="UUN37" s="423"/>
      <c r="UUO37" s="426"/>
      <c r="UUP37" s="423"/>
      <c r="UUQ37" s="426"/>
      <c r="UUR37" s="423"/>
      <c r="UUS37" s="426"/>
      <c r="UUT37" s="423"/>
      <c r="UUU37" s="426"/>
      <c r="UUV37" s="423"/>
      <c r="UUW37" s="426"/>
      <c r="UUX37" s="423"/>
      <c r="UUY37" s="426"/>
      <c r="UUZ37" s="423"/>
      <c r="UVA37" s="426"/>
      <c r="UVB37" s="423"/>
      <c r="UVC37" s="426"/>
      <c r="UVD37" s="423"/>
      <c r="UVE37" s="426"/>
      <c r="UVF37" s="423"/>
      <c r="UVG37" s="426"/>
      <c r="UVH37" s="423"/>
      <c r="UVI37" s="426"/>
      <c r="UVJ37" s="423"/>
      <c r="UVK37" s="426"/>
      <c r="UVL37" s="423"/>
      <c r="UVM37" s="426"/>
      <c r="UVN37" s="423"/>
      <c r="UVO37" s="426"/>
      <c r="UVP37" s="423"/>
      <c r="UVQ37" s="426"/>
      <c r="UVR37" s="423"/>
      <c r="UVS37" s="426"/>
      <c r="UVT37" s="423"/>
      <c r="UVU37" s="426"/>
      <c r="UVV37" s="423"/>
      <c r="UVW37" s="426"/>
      <c r="UVX37" s="423"/>
      <c r="UVY37" s="426"/>
      <c r="UVZ37" s="423"/>
      <c r="UWA37" s="426"/>
      <c r="UWB37" s="423"/>
      <c r="UWC37" s="426"/>
      <c r="UWD37" s="423"/>
      <c r="UWE37" s="426"/>
      <c r="UWF37" s="423"/>
      <c r="UWG37" s="426"/>
      <c r="UWH37" s="423"/>
      <c r="UWI37" s="426"/>
      <c r="UWJ37" s="423"/>
      <c r="UWK37" s="426"/>
      <c r="UWL37" s="423"/>
      <c r="UWM37" s="426"/>
      <c r="UWN37" s="423"/>
      <c r="UWO37" s="426"/>
      <c r="UWP37" s="423"/>
      <c r="UWQ37" s="426"/>
      <c r="UWR37" s="423"/>
      <c r="UWS37" s="426"/>
      <c r="UWT37" s="423"/>
      <c r="UWU37" s="426"/>
      <c r="UWV37" s="423"/>
      <c r="UWW37" s="426"/>
      <c r="UWX37" s="423"/>
      <c r="UWY37" s="426"/>
      <c r="UWZ37" s="423"/>
      <c r="UXA37" s="426"/>
      <c r="UXB37" s="423"/>
      <c r="UXC37" s="426"/>
      <c r="UXD37" s="423"/>
      <c r="UXE37" s="426"/>
      <c r="UXF37" s="423"/>
      <c r="UXG37" s="426"/>
      <c r="UXH37" s="423"/>
      <c r="UXI37" s="426"/>
      <c r="UXJ37" s="423"/>
      <c r="UXK37" s="426"/>
      <c r="UXL37" s="423"/>
      <c r="UXM37" s="426"/>
      <c r="UXN37" s="423"/>
      <c r="UXO37" s="426"/>
      <c r="UXP37" s="423"/>
      <c r="UXQ37" s="426"/>
      <c r="UXR37" s="423"/>
      <c r="UXS37" s="426"/>
      <c r="UXT37" s="423"/>
      <c r="UXU37" s="426"/>
      <c r="UXV37" s="423"/>
      <c r="UXW37" s="426"/>
      <c r="UXX37" s="423"/>
      <c r="UXY37" s="426"/>
      <c r="UXZ37" s="423"/>
      <c r="UYA37" s="426"/>
      <c r="UYB37" s="423"/>
      <c r="UYC37" s="426"/>
      <c r="UYD37" s="423"/>
      <c r="UYE37" s="426"/>
      <c r="UYF37" s="423"/>
      <c r="UYG37" s="426"/>
      <c r="UYH37" s="423"/>
      <c r="UYI37" s="426"/>
      <c r="UYJ37" s="423"/>
      <c r="UYK37" s="426"/>
      <c r="UYL37" s="423"/>
      <c r="UYM37" s="426"/>
      <c r="UYN37" s="423"/>
      <c r="UYO37" s="426"/>
      <c r="UYP37" s="423"/>
      <c r="UYQ37" s="426"/>
      <c r="UYR37" s="423"/>
      <c r="UYS37" s="426"/>
      <c r="UYT37" s="423"/>
      <c r="UYU37" s="426"/>
      <c r="UYV37" s="423"/>
      <c r="UYW37" s="426"/>
      <c r="UYX37" s="423"/>
      <c r="UYY37" s="426"/>
      <c r="UYZ37" s="423"/>
      <c r="UZA37" s="426"/>
      <c r="UZB37" s="423"/>
      <c r="UZC37" s="426"/>
      <c r="UZD37" s="423"/>
      <c r="UZE37" s="426"/>
      <c r="UZF37" s="423"/>
      <c r="UZG37" s="426"/>
      <c r="UZH37" s="423"/>
      <c r="UZI37" s="426"/>
      <c r="UZJ37" s="423"/>
      <c r="UZK37" s="426"/>
      <c r="UZL37" s="423"/>
      <c r="UZM37" s="426"/>
      <c r="UZN37" s="423"/>
      <c r="UZO37" s="426"/>
      <c r="UZP37" s="423"/>
      <c r="UZQ37" s="426"/>
      <c r="UZR37" s="423"/>
      <c r="UZS37" s="426"/>
      <c r="UZT37" s="423"/>
      <c r="UZU37" s="426"/>
      <c r="UZV37" s="423"/>
      <c r="UZW37" s="426"/>
      <c r="UZX37" s="423"/>
      <c r="UZY37" s="426"/>
      <c r="UZZ37" s="423"/>
      <c r="VAA37" s="426"/>
      <c r="VAB37" s="423"/>
      <c r="VAC37" s="426"/>
      <c r="VAD37" s="423"/>
      <c r="VAE37" s="426"/>
      <c r="VAF37" s="423"/>
      <c r="VAG37" s="426"/>
      <c r="VAH37" s="423"/>
      <c r="VAI37" s="426"/>
      <c r="VAJ37" s="423"/>
      <c r="VAK37" s="426"/>
      <c r="VAL37" s="423"/>
      <c r="VAM37" s="426"/>
      <c r="VAN37" s="423"/>
      <c r="VAO37" s="426"/>
      <c r="VAP37" s="423"/>
      <c r="VAQ37" s="426"/>
      <c r="VAR37" s="423"/>
      <c r="VAS37" s="426"/>
      <c r="VAT37" s="423"/>
      <c r="VAU37" s="426"/>
      <c r="VAV37" s="423"/>
      <c r="VAW37" s="426"/>
      <c r="VAX37" s="423"/>
      <c r="VAY37" s="426"/>
      <c r="VAZ37" s="423"/>
      <c r="VBA37" s="426"/>
      <c r="VBB37" s="423"/>
      <c r="VBC37" s="426"/>
      <c r="VBD37" s="423"/>
      <c r="VBE37" s="426"/>
      <c r="VBF37" s="423"/>
      <c r="VBG37" s="426"/>
      <c r="VBH37" s="423"/>
      <c r="VBI37" s="426"/>
      <c r="VBJ37" s="423"/>
      <c r="VBK37" s="426"/>
      <c r="VBL37" s="423"/>
      <c r="VBM37" s="426"/>
      <c r="VBN37" s="423"/>
      <c r="VBO37" s="426"/>
      <c r="VBP37" s="423"/>
      <c r="VBQ37" s="426"/>
      <c r="VBR37" s="423"/>
      <c r="VBS37" s="426"/>
      <c r="VBT37" s="423"/>
      <c r="VBU37" s="426"/>
      <c r="VBV37" s="423"/>
      <c r="VBW37" s="426"/>
      <c r="VBX37" s="423"/>
      <c r="VBY37" s="426"/>
      <c r="VBZ37" s="423"/>
      <c r="VCA37" s="426"/>
      <c r="VCB37" s="423"/>
      <c r="VCC37" s="426"/>
      <c r="VCD37" s="423"/>
      <c r="VCE37" s="426"/>
      <c r="VCF37" s="423"/>
      <c r="VCG37" s="426"/>
      <c r="VCH37" s="423"/>
      <c r="VCI37" s="426"/>
      <c r="VCJ37" s="423"/>
      <c r="VCK37" s="426"/>
      <c r="VCL37" s="423"/>
      <c r="VCM37" s="426"/>
      <c r="VCN37" s="423"/>
      <c r="VCO37" s="426"/>
      <c r="VCP37" s="423"/>
      <c r="VCQ37" s="426"/>
      <c r="VCR37" s="423"/>
      <c r="VCS37" s="426"/>
      <c r="VCT37" s="423"/>
      <c r="VCU37" s="426"/>
      <c r="VCV37" s="423"/>
      <c r="VCW37" s="426"/>
      <c r="VCX37" s="423"/>
      <c r="VCY37" s="426"/>
      <c r="VCZ37" s="423"/>
      <c r="VDA37" s="426"/>
      <c r="VDB37" s="423"/>
      <c r="VDC37" s="426"/>
      <c r="VDD37" s="423"/>
      <c r="VDE37" s="426"/>
      <c r="VDF37" s="423"/>
      <c r="VDG37" s="426"/>
      <c r="VDH37" s="423"/>
      <c r="VDI37" s="426"/>
      <c r="VDJ37" s="423"/>
      <c r="VDK37" s="426"/>
      <c r="VDL37" s="423"/>
      <c r="VDM37" s="426"/>
      <c r="VDN37" s="423"/>
      <c r="VDO37" s="426"/>
      <c r="VDP37" s="423"/>
      <c r="VDQ37" s="426"/>
      <c r="VDR37" s="423"/>
      <c r="VDS37" s="426"/>
      <c r="VDT37" s="423"/>
      <c r="VDU37" s="426"/>
      <c r="VDV37" s="423"/>
      <c r="VDW37" s="426"/>
      <c r="VDX37" s="423"/>
      <c r="VDY37" s="426"/>
      <c r="VDZ37" s="423"/>
      <c r="VEA37" s="426"/>
      <c r="VEB37" s="423"/>
      <c r="VEC37" s="426"/>
      <c r="VED37" s="423"/>
      <c r="VEE37" s="426"/>
      <c r="VEF37" s="423"/>
      <c r="VEG37" s="426"/>
      <c r="VEH37" s="423"/>
      <c r="VEI37" s="426"/>
      <c r="VEJ37" s="423"/>
      <c r="VEK37" s="426"/>
      <c r="VEL37" s="423"/>
      <c r="VEM37" s="426"/>
      <c r="VEN37" s="423"/>
      <c r="VEO37" s="426"/>
      <c r="VEP37" s="423"/>
      <c r="VEQ37" s="426"/>
      <c r="VER37" s="423"/>
      <c r="VES37" s="426"/>
      <c r="VET37" s="423"/>
      <c r="VEU37" s="426"/>
      <c r="VEV37" s="423"/>
      <c r="VEW37" s="426"/>
      <c r="VEX37" s="423"/>
      <c r="VEY37" s="426"/>
      <c r="VEZ37" s="423"/>
      <c r="VFA37" s="426"/>
      <c r="VFB37" s="423"/>
      <c r="VFC37" s="426"/>
      <c r="VFD37" s="423"/>
      <c r="VFE37" s="426"/>
      <c r="VFF37" s="423"/>
      <c r="VFG37" s="426"/>
      <c r="VFH37" s="423"/>
      <c r="VFI37" s="426"/>
      <c r="VFJ37" s="423"/>
      <c r="VFK37" s="426"/>
      <c r="VFL37" s="423"/>
      <c r="VFM37" s="426"/>
      <c r="VFN37" s="423"/>
      <c r="VFO37" s="426"/>
      <c r="VFP37" s="423"/>
      <c r="VFQ37" s="426"/>
      <c r="VFR37" s="423"/>
      <c r="VFS37" s="426"/>
      <c r="VFT37" s="423"/>
      <c r="VFU37" s="426"/>
      <c r="VFV37" s="423"/>
      <c r="VFW37" s="426"/>
      <c r="VFX37" s="423"/>
      <c r="VFY37" s="426"/>
      <c r="VFZ37" s="423"/>
      <c r="VGA37" s="426"/>
      <c r="VGB37" s="423"/>
      <c r="VGC37" s="426"/>
      <c r="VGD37" s="423"/>
      <c r="VGE37" s="426"/>
      <c r="VGF37" s="423"/>
      <c r="VGG37" s="426"/>
      <c r="VGH37" s="423"/>
      <c r="VGI37" s="426"/>
      <c r="VGJ37" s="423"/>
      <c r="VGK37" s="426"/>
      <c r="VGL37" s="423"/>
      <c r="VGM37" s="426"/>
      <c r="VGN37" s="423"/>
      <c r="VGO37" s="426"/>
      <c r="VGP37" s="423"/>
      <c r="VGQ37" s="426"/>
      <c r="VGR37" s="423"/>
      <c r="VGS37" s="426"/>
      <c r="VGT37" s="423"/>
      <c r="VGU37" s="426"/>
      <c r="VGV37" s="423"/>
      <c r="VGW37" s="426"/>
      <c r="VGX37" s="423"/>
      <c r="VGY37" s="426"/>
      <c r="VGZ37" s="423"/>
      <c r="VHA37" s="426"/>
      <c r="VHB37" s="423"/>
      <c r="VHC37" s="426"/>
      <c r="VHD37" s="423"/>
      <c r="VHE37" s="426"/>
      <c r="VHF37" s="423"/>
      <c r="VHG37" s="426"/>
      <c r="VHH37" s="423"/>
      <c r="VHI37" s="426"/>
      <c r="VHJ37" s="423"/>
      <c r="VHK37" s="426"/>
      <c r="VHL37" s="423"/>
      <c r="VHM37" s="426"/>
      <c r="VHN37" s="423"/>
      <c r="VHO37" s="426"/>
      <c r="VHP37" s="423"/>
      <c r="VHQ37" s="426"/>
      <c r="VHR37" s="423"/>
      <c r="VHS37" s="426"/>
      <c r="VHT37" s="423"/>
      <c r="VHU37" s="426"/>
      <c r="VHV37" s="423"/>
      <c r="VHW37" s="426"/>
      <c r="VHX37" s="423"/>
      <c r="VHY37" s="426"/>
      <c r="VHZ37" s="423"/>
      <c r="VIA37" s="426"/>
      <c r="VIB37" s="423"/>
      <c r="VIC37" s="426"/>
      <c r="VID37" s="423"/>
      <c r="VIE37" s="426"/>
      <c r="VIF37" s="423"/>
      <c r="VIG37" s="426"/>
      <c r="VIH37" s="423"/>
      <c r="VII37" s="426"/>
      <c r="VIJ37" s="423"/>
      <c r="VIK37" s="426"/>
      <c r="VIL37" s="423"/>
      <c r="VIM37" s="426"/>
      <c r="VIN37" s="423"/>
      <c r="VIO37" s="426"/>
      <c r="VIP37" s="423"/>
      <c r="VIQ37" s="426"/>
      <c r="VIR37" s="423"/>
      <c r="VIS37" s="426"/>
      <c r="VIT37" s="423"/>
      <c r="VIU37" s="426"/>
      <c r="VIV37" s="423"/>
      <c r="VIW37" s="426"/>
      <c r="VIX37" s="423"/>
      <c r="VIY37" s="426"/>
      <c r="VIZ37" s="423"/>
      <c r="VJA37" s="426"/>
      <c r="VJB37" s="423"/>
      <c r="VJC37" s="426"/>
      <c r="VJD37" s="423"/>
      <c r="VJE37" s="426"/>
      <c r="VJF37" s="423"/>
      <c r="VJG37" s="426"/>
      <c r="VJH37" s="423"/>
      <c r="VJI37" s="426"/>
      <c r="VJJ37" s="423"/>
      <c r="VJK37" s="426"/>
      <c r="VJL37" s="423"/>
      <c r="VJM37" s="426"/>
      <c r="VJN37" s="423"/>
      <c r="VJO37" s="426"/>
      <c r="VJP37" s="423"/>
      <c r="VJQ37" s="426"/>
      <c r="VJR37" s="423"/>
      <c r="VJS37" s="426"/>
      <c r="VJT37" s="423"/>
      <c r="VJU37" s="426"/>
      <c r="VJV37" s="423"/>
      <c r="VJW37" s="426"/>
      <c r="VJX37" s="423"/>
      <c r="VJY37" s="426"/>
      <c r="VJZ37" s="423"/>
      <c r="VKA37" s="426"/>
      <c r="VKB37" s="423"/>
      <c r="VKC37" s="426"/>
      <c r="VKD37" s="423"/>
      <c r="VKE37" s="426"/>
      <c r="VKF37" s="423"/>
      <c r="VKG37" s="426"/>
      <c r="VKH37" s="423"/>
      <c r="VKI37" s="426"/>
      <c r="VKJ37" s="423"/>
      <c r="VKK37" s="426"/>
      <c r="VKL37" s="423"/>
      <c r="VKM37" s="426"/>
      <c r="VKN37" s="423"/>
      <c r="VKO37" s="426"/>
      <c r="VKP37" s="423"/>
      <c r="VKQ37" s="426"/>
      <c r="VKR37" s="423"/>
      <c r="VKS37" s="426"/>
      <c r="VKT37" s="423"/>
      <c r="VKU37" s="426"/>
      <c r="VKV37" s="423"/>
      <c r="VKW37" s="426"/>
      <c r="VKX37" s="423"/>
      <c r="VKY37" s="426"/>
      <c r="VKZ37" s="423"/>
      <c r="VLA37" s="426"/>
      <c r="VLB37" s="423"/>
      <c r="VLC37" s="426"/>
      <c r="VLD37" s="423"/>
      <c r="VLE37" s="426"/>
      <c r="VLF37" s="423"/>
      <c r="VLG37" s="426"/>
      <c r="VLH37" s="423"/>
      <c r="VLI37" s="426"/>
      <c r="VLJ37" s="423"/>
      <c r="VLK37" s="426"/>
      <c r="VLL37" s="423"/>
      <c r="VLM37" s="426"/>
      <c r="VLN37" s="423"/>
      <c r="VLO37" s="426"/>
      <c r="VLP37" s="423"/>
      <c r="VLQ37" s="426"/>
      <c r="VLR37" s="423"/>
      <c r="VLS37" s="426"/>
      <c r="VLT37" s="423"/>
      <c r="VLU37" s="426"/>
      <c r="VLV37" s="423"/>
      <c r="VLW37" s="426"/>
      <c r="VLX37" s="423"/>
      <c r="VLY37" s="426"/>
      <c r="VLZ37" s="423"/>
      <c r="VMA37" s="426"/>
      <c r="VMB37" s="423"/>
      <c r="VMC37" s="426"/>
      <c r="VMD37" s="423"/>
      <c r="VME37" s="426"/>
      <c r="VMF37" s="423"/>
      <c r="VMG37" s="426"/>
      <c r="VMH37" s="423"/>
      <c r="VMI37" s="426"/>
      <c r="VMJ37" s="423"/>
      <c r="VMK37" s="426"/>
      <c r="VML37" s="423"/>
      <c r="VMM37" s="426"/>
      <c r="VMN37" s="423"/>
      <c r="VMO37" s="426"/>
      <c r="VMP37" s="423"/>
      <c r="VMQ37" s="426"/>
      <c r="VMR37" s="423"/>
      <c r="VMS37" s="426"/>
      <c r="VMT37" s="423"/>
      <c r="VMU37" s="426"/>
      <c r="VMV37" s="423"/>
      <c r="VMW37" s="426"/>
      <c r="VMX37" s="423"/>
      <c r="VMY37" s="426"/>
      <c r="VMZ37" s="423"/>
      <c r="VNA37" s="426"/>
      <c r="VNB37" s="423"/>
      <c r="VNC37" s="426"/>
      <c r="VND37" s="423"/>
      <c r="VNE37" s="426"/>
      <c r="VNF37" s="423"/>
      <c r="VNG37" s="426"/>
      <c r="VNH37" s="423"/>
      <c r="VNI37" s="426"/>
      <c r="VNJ37" s="423"/>
      <c r="VNK37" s="426"/>
      <c r="VNL37" s="423"/>
      <c r="VNM37" s="426"/>
      <c r="VNN37" s="423"/>
      <c r="VNO37" s="426"/>
      <c r="VNP37" s="423"/>
      <c r="VNQ37" s="426"/>
      <c r="VNR37" s="423"/>
      <c r="VNS37" s="426"/>
      <c r="VNT37" s="423"/>
      <c r="VNU37" s="426"/>
      <c r="VNV37" s="423"/>
      <c r="VNW37" s="426"/>
      <c r="VNX37" s="423"/>
      <c r="VNY37" s="426"/>
      <c r="VNZ37" s="423"/>
      <c r="VOA37" s="426"/>
      <c r="VOB37" s="423"/>
      <c r="VOC37" s="426"/>
      <c r="VOD37" s="423"/>
      <c r="VOE37" s="426"/>
      <c r="VOF37" s="423"/>
      <c r="VOG37" s="426"/>
      <c r="VOH37" s="423"/>
      <c r="VOI37" s="426"/>
      <c r="VOJ37" s="423"/>
      <c r="VOK37" s="426"/>
      <c r="VOL37" s="423"/>
      <c r="VOM37" s="426"/>
      <c r="VON37" s="423"/>
      <c r="VOO37" s="426"/>
      <c r="VOP37" s="423"/>
      <c r="VOQ37" s="426"/>
      <c r="VOR37" s="423"/>
      <c r="VOS37" s="426"/>
      <c r="VOT37" s="423"/>
      <c r="VOU37" s="426"/>
      <c r="VOV37" s="423"/>
      <c r="VOW37" s="426"/>
      <c r="VOX37" s="423"/>
      <c r="VOY37" s="426"/>
      <c r="VOZ37" s="423"/>
      <c r="VPA37" s="426"/>
      <c r="VPB37" s="423"/>
      <c r="VPC37" s="426"/>
      <c r="VPD37" s="423"/>
      <c r="VPE37" s="426"/>
      <c r="VPF37" s="423"/>
      <c r="VPG37" s="426"/>
      <c r="VPH37" s="423"/>
      <c r="VPI37" s="426"/>
      <c r="VPJ37" s="423"/>
      <c r="VPK37" s="426"/>
      <c r="VPL37" s="423"/>
      <c r="VPM37" s="426"/>
      <c r="VPN37" s="423"/>
      <c r="VPO37" s="426"/>
      <c r="VPP37" s="423"/>
      <c r="VPQ37" s="426"/>
      <c r="VPR37" s="423"/>
      <c r="VPS37" s="426"/>
      <c r="VPT37" s="423"/>
      <c r="VPU37" s="426"/>
      <c r="VPV37" s="423"/>
      <c r="VPW37" s="426"/>
      <c r="VPX37" s="423"/>
      <c r="VPY37" s="426"/>
      <c r="VPZ37" s="423"/>
      <c r="VQA37" s="426"/>
      <c r="VQB37" s="423"/>
      <c r="VQC37" s="426"/>
      <c r="VQD37" s="423"/>
      <c r="VQE37" s="426"/>
      <c r="VQF37" s="423"/>
      <c r="VQG37" s="426"/>
      <c r="VQH37" s="423"/>
      <c r="VQI37" s="426"/>
      <c r="VQJ37" s="423"/>
      <c r="VQK37" s="426"/>
      <c r="VQL37" s="423"/>
      <c r="VQM37" s="426"/>
      <c r="VQN37" s="423"/>
      <c r="VQO37" s="426"/>
      <c r="VQP37" s="423"/>
      <c r="VQQ37" s="426"/>
      <c r="VQR37" s="423"/>
      <c r="VQS37" s="426"/>
      <c r="VQT37" s="423"/>
      <c r="VQU37" s="426"/>
      <c r="VQV37" s="423"/>
      <c r="VQW37" s="426"/>
      <c r="VQX37" s="423"/>
      <c r="VQY37" s="426"/>
      <c r="VQZ37" s="423"/>
      <c r="VRA37" s="426"/>
      <c r="VRB37" s="423"/>
      <c r="VRC37" s="426"/>
      <c r="VRD37" s="423"/>
      <c r="VRE37" s="426"/>
      <c r="VRF37" s="423"/>
      <c r="VRG37" s="426"/>
      <c r="VRH37" s="423"/>
      <c r="VRI37" s="426"/>
      <c r="VRJ37" s="423"/>
      <c r="VRK37" s="426"/>
      <c r="VRL37" s="423"/>
      <c r="VRM37" s="426"/>
      <c r="VRN37" s="423"/>
      <c r="VRO37" s="426"/>
      <c r="VRP37" s="423"/>
      <c r="VRQ37" s="426"/>
      <c r="VRR37" s="423"/>
      <c r="VRS37" s="426"/>
      <c r="VRT37" s="423"/>
      <c r="VRU37" s="426"/>
      <c r="VRV37" s="423"/>
      <c r="VRW37" s="426"/>
      <c r="VRX37" s="423"/>
      <c r="VRY37" s="426"/>
      <c r="VRZ37" s="423"/>
      <c r="VSA37" s="426"/>
      <c r="VSB37" s="423"/>
      <c r="VSC37" s="426"/>
      <c r="VSD37" s="423"/>
      <c r="VSE37" s="426"/>
      <c r="VSF37" s="423"/>
      <c r="VSG37" s="426"/>
      <c r="VSH37" s="423"/>
      <c r="VSI37" s="426"/>
      <c r="VSJ37" s="423"/>
      <c r="VSK37" s="426"/>
      <c r="VSL37" s="423"/>
      <c r="VSM37" s="426"/>
      <c r="VSN37" s="423"/>
      <c r="VSO37" s="426"/>
      <c r="VSP37" s="423"/>
      <c r="VSQ37" s="426"/>
      <c r="VSR37" s="423"/>
      <c r="VSS37" s="426"/>
      <c r="VST37" s="423"/>
      <c r="VSU37" s="426"/>
      <c r="VSV37" s="423"/>
      <c r="VSW37" s="426"/>
      <c r="VSX37" s="423"/>
      <c r="VSY37" s="426"/>
      <c r="VSZ37" s="423"/>
      <c r="VTA37" s="426"/>
      <c r="VTB37" s="423"/>
      <c r="VTC37" s="426"/>
      <c r="VTD37" s="423"/>
      <c r="VTE37" s="426"/>
      <c r="VTF37" s="423"/>
      <c r="VTG37" s="426"/>
      <c r="VTH37" s="423"/>
      <c r="VTI37" s="426"/>
      <c r="VTJ37" s="423"/>
      <c r="VTK37" s="426"/>
      <c r="VTL37" s="423"/>
      <c r="VTM37" s="426"/>
      <c r="VTN37" s="423"/>
      <c r="VTO37" s="426"/>
      <c r="VTP37" s="423"/>
      <c r="VTQ37" s="426"/>
      <c r="VTR37" s="423"/>
      <c r="VTS37" s="426"/>
      <c r="VTT37" s="423"/>
      <c r="VTU37" s="426"/>
      <c r="VTV37" s="423"/>
      <c r="VTW37" s="426"/>
      <c r="VTX37" s="423"/>
      <c r="VTY37" s="426"/>
      <c r="VTZ37" s="423"/>
      <c r="VUA37" s="426"/>
      <c r="VUB37" s="423"/>
      <c r="VUC37" s="426"/>
      <c r="VUD37" s="423"/>
      <c r="VUE37" s="426"/>
      <c r="VUF37" s="423"/>
      <c r="VUG37" s="426"/>
      <c r="VUH37" s="423"/>
      <c r="VUI37" s="426"/>
      <c r="VUJ37" s="423"/>
      <c r="VUK37" s="426"/>
      <c r="VUL37" s="423"/>
      <c r="VUM37" s="426"/>
      <c r="VUN37" s="423"/>
      <c r="VUO37" s="426"/>
      <c r="VUP37" s="423"/>
      <c r="VUQ37" s="426"/>
      <c r="VUR37" s="423"/>
      <c r="VUS37" s="426"/>
      <c r="VUT37" s="423"/>
      <c r="VUU37" s="426"/>
      <c r="VUV37" s="423"/>
      <c r="VUW37" s="426"/>
      <c r="VUX37" s="423"/>
      <c r="VUY37" s="426"/>
      <c r="VUZ37" s="423"/>
      <c r="VVA37" s="426"/>
      <c r="VVB37" s="423"/>
      <c r="VVC37" s="426"/>
      <c r="VVD37" s="423"/>
      <c r="VVE37" s="426"/>
      <c r="VVF37" s="423"/>
      <c r="VVG37" s="426"/>
      <c r="VVH37" s="423"/>
      <c r="VVI37" s="426"/>
      <c r="VVJ37" s="423"/>
      <c r="VVK37" s="426"/>
      <c r="VVL37" s="423"/>
      <c r="VVM37" s="426"/>
      <c r="VVN37" s="423"/>
      <c r="VVO37" s="426"/>
      <c r="VVP37" s="423"/>
      <c r="VVQ37" s="426"/>
      <c r="VVR37" s="423"/>
      <c r="VVS37" s="426"/>
      <c r="VVT37" s="423"/>
      <c r="VVU37" s="426"/>
      <c r="VVV37" s="423"/>
      <c r="VVW37" s="426"/>
      <c r="VVX37" s="423"/>
      <c r="VVY37" s="426"/>
      <c r="VVZ37" s="423"/>
      <c r="VWA37" s="426"/>
      <c r="VWB37" s="423"/>
      <c r="VWC37" s="426"/>
      <c r="VWD37" s="423"/>
      <c r="VWE37" s="426"/>
      <c r="VWF37" s="423"/>
      <c r="VWG37" s="426"/>
      <c r="VWH37" s="423"/>
      <c r="VWI37" s="426"/>
      <c r="VWJ37" s="423"/>
      <c r="VWK37" s="426"/>
      <c r="VWL37" s="423"/>
      <c r="VWM37" s="426"/>
      <c r="VWN37" s="423"/>
      <c r="VWO37" s="426"/>
      <c r="VWP37" s="423"/>
      <c r="VWQ37" s="426"/>
      <c r="VWR37" s="423"/>
      <c r="VWS37" s="426"/>
      <c r="VWT37" s="423"/>
      <c r="VWU37" s="426"/>
      <c r="VWV37" s="423"/>
      <c r="VWW37" s="426"/>
      <c r="VWX37" s="423"/>
      <c r="VWY37" s="426"/>
      <c r="VWZ37" s="423"/>
      <c r="VXA37" s="426"/>
      <c r="VXB37" s="423"/>
      <c r="VXC37" s="426"/>
      <c r="VXD37" s="423"/>
      <c r="VXE37" s="426"/>
      <c r="VXF37" s="423"/>
      <c r="VXG37" s="426"/>
      <c r="VXH37" s="423"/>
      <c r="VXI37" s="426"/>
      <c r="VXJ37" s="423"/>
      <c r="VXK37" s="426"/>
      <c r="VXL37" s="423"/>
      <c r="VXM37" s="426"/>
      <c r="VXN37" s="423"/>
      <c r="VXO37" s="426"/>
      <c r="VXP37" s="423"/>
      <c r="VXQ37" s="426"/>
      <c r="VXR37" s="423"/>
      <c r="VXS37" s="426"/>
      <c r="VXT37" s="423"/>
      <c r="VXU37" s="426"/>
      <c r="VXV37" s="423"/>
      <c r="VXW37" s="426"/>
      <c r="VXX37" s="423"/>
      <c r="VXY37" s="426"/>
      <c r="VXZ37" s="423"/>
      <c r="VYA37" s="426"/>
      <c r="VYB37" s="423"/>
      <c r="VYC37" s="426"/>
      <c r="VYD37" s="423"/>
      <c r="VYE37" s="426"/>
      <c r="VYF37" s="423"/>
      <c r="VYG37" s="426"/>
      <c r="VYH37" s="423"/>
      <c r="VYI37" s="426"/>
      <c r="VYJ37" s="423"/>
      <c r="VYK37" s="426"/>
      <c r="VYL37" s="423"/>
      <c r="VYM37" s="426"/>
      <c r="VYN37" s="423"/>
      <c r="VYO37" s="426"/>
      <c r="VYP37" s="423"/>
      <c r="VYQ37" s="426"/>
      <c r="VYR37" s="423"/>
      <c r="VYS37" s="426"/>
      <c r="VYT37" s="423"/>
      <c r="VYU37" s="426"/>
      <c r="VYV37" s="423"/>
      <c r="VYW37" s="426"/>
      <c r="VYX37" s="423"/>
      <c r="VYY37" s="426"/>
      <c r="VYZ37" s="423"/>
      <c r="VZA37" s="426"/>
      <c r="VZB37" s="423"/>
      <c r="VZC37" s="426"/>
      <c r="VZD37" s="423"/>
      <c r="VZE37" s="426"/>
      <c r="VZF37" s="423"/>
      <c r="VZG37" s="426"/>
      <c r="VZH37" s="423"/>
      <c r="VZI37" s="426"/>
      <c r="VZJ37" s="423"/>
      <c r="VZK37" s="426"/>
      <c r="VZL37" s="423"/>
      <c r="VZM37" s="426"/>
      <c r="VZN37" s="423"/>
      <c r="VZO37" s="426"/>
      <c r="VZP37" s="423"/>
      <c r="VZQ37" s="426"/>
      <c r="VZR37" s="423"/>
      <c r="VZS37" s="426"/>
      <c r="VZT37" s="423"/>
      <c r="VZU37" s="426"/>
      <c r="VZV37" s="423"/>
      <c r="VZW37" s="426"/>
      <c r="VZX37" s="423"/>
      <c r="VZY37" s="426"/>
      <c r="VZZ37" s="423"/>
      <c r="WAA37" s="426"/>
      <c r="WAB37" s="423"/>
      <c r="WAC37" s="426"/>
      <c r="WAD37" s="423"/>
      <c r="WAE37" s="426"/>
      <c r="WAF37" s="423"/>
      <c r="WAG37" s="426"/>
      <c r="WAH37" s="423"/>
      <c r="WAI37" s="426"/>
      <c r="WAJ37" s="423"/>
      <c r="WAK37" s="426"/>
      <c r="WAL37" s="423"/>
      <c r="WAM37" s="426"/>
      <c r="WAN37" s="423"/>
      <c r="WAO37" s="426"/>
      <c r="WAP37" s="423"/>
      <c r="WAQ37" s="426"/>
      <c r="WAR37" s="423"/>
      <c r="WAS37" s="426"/>
      <c r="WAT37" s="423"/>
      <c r="WAU37" s="426"/>
      <c r="WAV37" s="423"/>
      <c r="WAW37" s="426"/>
      <c r="WAX37" s="423"/>
      <c r="WAY37" s="426"/>
      <c r="WAZ37" s="423"/>
      <c r="WBA37" s="426"/>
      <c r="WBB37" s="423"/>
      <c r="WBC37" s="426"/>
      <c r="WBD37" s="423"/>
      <c r="WBE37" s="426"/>
      <c r="WBF37" s="423"/>
      <c r="WBG37" s="426"/>
      <c r="WBH37" s="423"/>
      <c r="WBI37" s="426"/>
      <c r="WBJ37" s="423"/>
      <c r="WBK37" s="426"/>
      <c r="WBL37" s="423"/>
      <c r="WBM37" s="426"/>
      <c r="WBN37" s="423"/>
      <c r="WBO37" s="426"/>
      <c r="WBP37" s="423"/>
      <c r="WBQ37" s="426"/>
      <c r="WBR37" s="423"/>
      <c r="WBS37" s="426"/>
      <c r="WBT37" s="423"/>
      <c r="WBU37" s="426"/>
      <c r="WBV37" s="423"/>
      <c r="WBW37" s="426"/>
      <c r="WBX37" s="423"/>
      <c r="WBY37" s="426"/>
      <c r="WBZ37" s="423"/>
      <c r="WCA37" s="426"/>
      <c r="WCB37" s="423"/>
      <c r="WCC37" s="426"/>
      <c r="WCD37" s="423"/>
      <c r="WCE37" s="426"/>
      <c r="WCF37" s="423"/>
      <c r="WCG37" s="426"/>
      <c r="WCH37" s="423"/>
      <c r="WCI37" s="426"/>
      <c r="WCJ37" s="423"/>
      <c r="WCK37" s="426"/>
      <c r="WCL37" s="423"/>
      <c r="WCM37" s="426"/>
      <c r="WCN37" s="423"/>
      <c r="WCO37" s="426"/>
      <c r="WCP37" s="423"/>
      <c r="WCQ37" s="426"/>
      <c r="WCR37" s="423"/>
      <c r="WCS37" s="426"/>
      <c r="WCT37" s="423"/>
      <c r="WCU37" s="426"/>
      <c r="WCV37" s="423"/>
      <c r="WCW37" s="426"/>
      <c r="WCX37" s="423"/>
      <c r="WCY37" s="426"/>
      <c r="WCZ37" s="423"/>
      <c r="WDA37" s="426"/>
      <c r="WDB37" s="423"/>
      <c r="WDC37" s="426"/>
      <c r="WDD37" s="423"/>
      <c r="WDE37" s="426"/>
      <c r="WDF37" s="423"/>
      <c r="WDG37" s="426"/>
      <c r="WDH37" s="423"/>
      <c r="WDI37" s="426"/>
      <c r="WDJ37" s="423"/>
      <c r="WDK37" s="426"/>
      <c r="WDL37" s="423"/>
      <c r="WDM37" s="426"/>
      <c r="WDN37" s="423"/>
      <c r="WDO37" s="426"/>
      <c r="WDP37" s="423"/>
      <c r="WDQ37" s="426"/>
      <c r="WDR37" s="423"/>
      <c r="WDS37" s="426"/>
      <c r="WDT37" s="423"/>
      <c r="WDU37" s="426"/>
      <c r="WDV37" s="423"/>
      <c r="WDW37" s="426"/>
      <c r="WDX37" s="423"/>
      <c r="WDY37" s="426"/>
      <c r="WDZ37" s="423"/>
      <c r="WEA37" s="426"/>
      <c r="WEB37" s="423"/>
      <c r="WEC37" s="426"/>
      <c r="WED37" s="423"/>
      <c r="WEE37" s="426"/>
      <c r="WEF37" s="423"/>
      <c r="WEG37" s="426"/>
      <c r="WEH37" s="423"/>
      <c r="WEI37" s="426"/>
      <c r="WEJ37" s="423"/>
      <c r="WEK37" s="426"/>
      <c r="WEL37" s="423"/>
      <c r="WEM37" s="426"/>
      <c r="WEN37" s="423"/>
      <c r="WEO37" s="426"/>
      <c r="WEP37" s="423"/>
      <c r="WEQ37" s="426"/>
      <c r="WER37" s="423"/>
      <c r="WES37" s="426"/>
      <c r="WET37" s="423"/>
      <c r="WEU37" s="426"/>
      <c r="WEV37" s="423"/>
      <c r="WEW37" s="426"/>
      <c r="WEX37" s="423"/>
      <c r="WEY37" s="426"/>
      <c r="WEZ37" s="423"/>
      <c r="WFA37" s="426"/>
      <c r="WFB37" s="423"/>
      <c r="WFC37" s="426"/>
      <c r="WFD37" s="423"/>
      <c r="WFE37" s="426"/>
      <c r="WFF37" s="423"/>
      <c r="WFG37" s="426"/>
      <c r="WFH37" s="423"/>
      <c r="WFI37" s="426"/>
      <c r="WFJ37" s="423"/>
      <c r="WFK37" s="426"/>
      <c r="WFL37" s="423"/>
      <c r="WFM37" s="426"/>
      <c r="WFN37" s="423"/>
      <c r="WFO37" s="426"/>
      <c r="WFP37" s="423"/>
      <c r="WFQ37" s="426"/>
      <c r="WFR37" s="423"/>
      <c r="WFS37" s="426"/>
      <c r="WFT37" s="423"/>
      <c r="WFU37" s="426"/>
      <c r="WFV37" s="423"/>
      <c r="WFW37" s="426"/>
      <c r="WFX37" s="423"/>
      <c r="WFY37" s="426"/>
      <c r="WFZ37" s="423"/>
      <c r="WGA37" s="426"/>
      <c r="WGB37" s="423"/>
      <c r="WGC37" s="426"/>
      <c r="WGD37" s="423"/>
      <c r="WGE37" s="426"/>
      <c r="WGF37" s="423"/>
      <c r="WGG37" s="426"/>
      <c r="WGH37" s="423"/>
      <c r="WGI37" s="426"/>
      <c r="WGJ37" s="423"/>
      <c r="WGK37" s="426"/>
      <c r="WGL37" s="423"/>
      <c r="WGM37" s="426"/>
      <c r="WGN37" s="423"/>
      <c r="WGO37" s="426"/>
      <c r="WGP37" s="423"/>
      <c r="WGQ37" s="426"/>
      <c r="WGR37" s="423"/>
      <c r="WGS37" s="426"/>
      <c r="WGT37" s="423"/>
      <c r="WGU37" s="426"/>
      <c r="WGV37" s="423"/>
      <c r="WGW37" s="426"/>
      <c r="WGX37" s="423"/>
      <c r="WGY37" s="426"/>
      <c r="WGZ37" s="423"/>
      <c r="WHA37" s="426"/>
      <c r="WHB37" s="423"/>
      <c r="WHC37" s="426"/>
      <c r="WHD37" s="423"/>
      <c r="WHE37" s="426"/>
      <c r="WHF37" s="423"/>
      <c r="WHG37" s="426"/>
      <c r="WHH37" s="423"/>
      <c r="WHI37" s="426"/>
      <c r="WHJ37" s="423"/>
      <c r="WHK37" s="426"/>
      <c r="WHL37" s="423"/>
      <c r="WHM37" s="426"/>
      <c r="WHN37" s="423"/>
      <c r="WHO37" s="426"/>
      <c r="WHP37" s="423"/>
      <c r="WHQ37" s="426"/>
      <c r="WHR37" s="423"/>
      <c r="WHS37" s="426"/>
      <c r="WHT37" s="423"/>
      <c r="WHU37" s="426"/>
      <c r="WHV37" s="423"/>
      <c r="WHW37" s="426"/>
      <c r="WHX37" s="423"/>
      <c r="WHY37" s="426"/>
      <c r="WHZ37" s="423"/>
      <c r="WIA37" s="426"/>
      <c r="WIB37" s="423"/>
      <c r="WIC37" s="426"/>
      <c r="WID37" s="423"/>
      <c r="WIE37" s="426"/>
      <c r="WIF37" s="423"/>
      <c r="WIG37" s="426"/>
      <c r="WIH37" s="423"/>
      <c r="WII37" s="426"/>
      <c r="WIJ37" s="423"/>
      <c r="WIK37" s="426"/>
      <c r="WIL37" s="423"/>
      <c r="WIM37" s="426"/>
      <c r="WIN37" s="423"/>
      <c r="WIO37" s="426"/>
      <c r="WIP37" s="423"/>
      <c r="WIQ37" s="426"/>
      <c r="WIR37" s="423"/>
      <c r="WIS37" s="426"/>
      <c r="WIT37" s="423"/>
      <c r="WIU37" s="426"/>
      <c r="WIV37" s="423"/>
      <c r="WIW37" s="426"/>
      <c r="WIX37" s="423"/>
      <c r="WIY37" s="426"/>
      <c r="WIZ37" s="423"/>
      <c r="WJA37" s="426"/>
      <c r="WJB37" s="423"/>
      <c r="WJC37" s="426"/>
      <c r="WJD37" s="423"/>
      <c r="WJE37" s="426"/>
      <c r="WJF37" s="423"/>
      <c r="WJG37" s="426"/>
      <c r="WJH37" s="423"/>
      <c r="WJI37" s="426"/>
      <c r="WJJ37" s="423"/>
      <c r="WJK37" s="426"/>
      <c r="WJL37" s="423"/>
      <c r="WJM37" s="426"/>
      <c r="WJN37" s="423"/>
      <c r="WJO37" s="426"/>
      <c r="WJP37" s="423"/>
      <c r="WJQ37" s="426"/>
      <c r="WJR37" s="423"/>
      <c r="WJS37" s="426"/>
      <c r="WJT37" s="423"/>
      <c r="WJU37" s="426"/>
      <c r="WJV37" s="423"/>
      <c r="WJW37" s="426"/>
      <c r="WJX37" s="423"/>
      <c r="WJY37" s="426"/>
      <c r="WJZ37" s="423"/>
      <c r="WKA37" s="426"/>
      <c r="WKB37" s="423"/>
      <c r="WKC37" s="426"/>
      <c r="WKD37" s="423"/>
      <c r="WKE37" s="426"/>
      <c r="WKF37" s="423"/>
      <c r="WKG37" s="426"/>
      <c r="WKH37" s="423"/>
      <c r="WKI37" s="426"/>
      <c r="WKJ37" s="423"/>
      <c r="WKK37" s="426"/>
      <c r="WKL37" s="423"/>
      <c r="WKM37" s="426"/>
      <c r="WKN37" s="423"/>
      <c r="WKO37" s="426"/>
      <c r="WKP37" s="423"/>
      <c r="WKQ37" s="426"/>
      <c r="WKR37" s="423"/>
      <c r="WKS37" s="426"/>
      <c r="WKT37" s="423"/>
      <c r="WKU37" s="426"/>
      <c r="WKV37" s="423"/>
      <c r="WKW37" s="426"/>
      <c r="WKX37" s="423"/>
      <c r="WKY37" s="426"/>
      <c r="WKZ37" s="423"/>
      <c r="WLA37" s="426"/>
      <c r="WLB37" s="423"/>
      <c r="WLC37" s="426"/>
      <c r="WLD37" s="423"/>
      <c r="WLE37" s="426"/>
      <c r="WLF37" s="423"/>
      <c r="WLG37" s="426"/>
      <c r="WLH37" s="423"/>
      <c r="WLI37" s="426"/>
      <c r="WLJ37" s="423"/>
      <c r="WLK37" s="426"/>
      <c r="WLL37" s="423"/>
      <c r="WLM37" s="426"/>
      <c r="WLN37" s="423"/>
      <c r="WLO37" s="426"/>
      <c r="WLP37" s="423"/>
      <c r="WLQ37" s="426"/>
      <c r="WLR37" s="423"/>
      <c r="WLS37" s="426"/>
      <c r="WLT37" s="423"/>
      <c r="WLU37" s="426"/>
      <c r="WLV37" s="423"/>
      <c r="WLW37" s="426"/>
      <c r="WLX37" s="423"/>
      <c r="WLY37" s="426"/>
      <c r="WLZ37" s="423"/>
      <c r="WMA37" s="426"/>
      <c r="WMB37" s="423"/>
      <c r="WMC37" s="426"/>
      <c r="WMD37" s="423"/>
      <c r="WME37" s="426"/>
      <c r="WMF37" s="423"/>
      <c r="WMG37" s="426"/>
      <c r="WMH37" s="423"/>
      <c r="WMI37" s="426"/>
      <c r="WMJ37" s="423"/>
      <c r="WMK37" s="426"/>
      <c r="WML37" s="423"/>
      <c r="WMM37" s="426"/>
      <c r="WMN37" s="423"/>
      <c r="WMO37" s="426"/>
      <c r="WMP37" s="423"/>
      <c r="WMQ37" s="426"/>
      <c r="WMR37" s="423"/>
      <c r="WMS37" s="426"/>
      <c r="WMT37" s="423"/>
      <c r="WMU37" s="426"/>
      <c r="WMV37" s="423"/>
      <c r="WMW37" s="426"/>
      <c r="WMX37" s="423"/>
      <c r="WMY37" s="426"/>
      <c r="WMZ37" s="423"/>
      <c r="WNA37" s="426"/>
      <c r="WNB37" s="423"/>
      <c r="WNC37" s="426"/>
      <c r="WND37" s="423"/>
      <c r="WNE37" s="426"/>
      <c r="WNF37" s="423"/>
      <c r="WNG37" s="426"/>
      <c r="WNH37" s="423"/>
      <c r="WNI37" s="426"/>
      <c r="WNJ37" s="423"/>
      <c r="WNK37" s="426"/>
      <c r="WNL37" s="423"/>
      <c r="WNM37" s="426"/>
      <c r="WNN37" s="423"/>
      <c r="WNO37" s="426"/>
      <c r="WNP37" s="423"/>
      <c r="WNQ37" s="426"/>
      <c r="WNR37" s="423"/>
      <c r="WNS37" s="426"/>
      <c r="WNT37" s="423"/>
      <c r="WNU37" s="426"/>
      <c r="WNV37" s="423"/>
      <c r="WNW37" s="426"/>
      <c r="WNX37" s="423"/>
      <c r="WNY37" s="426"/>
      <c r="WNZ37" s="423"/>
      <c r="WOA37" s="426"/>
      <c r="WOB37" s="423"/>
      <c r="WOC37" s="426"/>
      <c r="WOD37" s="423"/>
      <c r="WOE37" s="426"/>
      <c r="WOF37" s="423"/>
      <c r="WOG37" s="426"/>
      <c r="WOH37" s="423"/>
      <c r="WOI37" s="426"/>
      <c r="WOJ37" s="423"/>
      <c r="WOK37" s="426"/>
      <c r="WOL37" s="423"/>
      <c r="WOM37" s="426"/>
      <c r="WON37" s="423"/>
      <c r="WOO37" s="426"/>
      <c r="WOP37" s="423"/>
      <c r="WOQ37" s="426"/>
      <c r="WOR37" s="423"/>
      <c r="WOS37" s="426"/>
      <c r="WOT37" s="423"/>
      <c r="WOU37" s="426"/>
      <c r="WOV37" s="423"/>
      <c r="WOW37" s="426"/>
      <c r="WOX37" s="423"/>
      <c r="WOY37" s="426"/>
      <c r="WOZ37" s="423"/>
      <c r="WPA37" s="426"/>
      <c r="WPB37" s="423"/>
      <c r="WPC37" s="426"/>
      <c r="WPD37" s="423"/>
      <c r="WPE37" s="426"/>
      <c r="WPF37" s="423"/>
      <c r="WPG37" s="426"/>
      <c r="WPH37" s="423"/>
      <c r="WPI37" s="426"/>
      <c r="WPJ37" s="423"/>
      <c r="WPK37" s="426"/>
      <c r="WPL37" s="423"/>
      <c r="WPM37" s="426"/>
      <c r="WPN37" s="423"/>
      <c r="WPO37" s="426"/>
      <c r="WPP37" s="423"/>
      <c r="WPQ37" s="426"/>
      <c r="WPR37" s="423"/>
      <c r="WPS37" s="426"/>
      <c r="WPT37" s="423"/>
      <c r="WPU37" s="426"/>
      <c r="WPV37" s="423"/>
      <c r="WPW37" s="426"/>
      <c r="WPX37" s="423"/>
      <c r="WPY37" s="426"/>
      <c r="WPZ37" s="423"/>
      <c r="WQA37" s="426"/>
      <c r="WQB37" s="423"/>
      <c r="WQC37" s="426"/>
      <c r="WQD37" s="423"/>
      <c r="WQE37" s="426"/>
      <c r="WQF37" s="423"/>
      <c r="WQG37" s="426"/>
      <c r="WQH37" s="423"/>
      <c r="WQI37" s="426"/>
      <c r="WQJ37" s="423"/>
      <c r="WQK37" s="426"/>
      <c r="WQL37" s="423"/>
      <c r="WQM37" s="426"/>
      <c r="WQN37" s="423"/>
      <c r="WQO37" s="426"/>
      <c r="WQP37" s="423"/>
      <c r="WQQ37" s="426"/>
      <c r="WQR37" s="423"/>
      <c r="WQS37" s="426"/>
      <c r="WQT37" s="423"/>
      <c r="WQU37" s="426"/>
      <c r="WQV37" s="423"/>
      <c r="WQW37" s="426"/>
      <c r="WQX37" s="423"/>
      <c r="WQY37" s="426"/>
      <c r="WQZ37" s="423"/>
      <c r="WRA37" s="426"/>
      <c r="WRB37" s="423"/>
      <c r="WRC37" s="426"/>
      <c r="WRD37" s="423"/>
      <c r="WRE37" s="426"/>
      <c r="WRF37" s="423"/>
      <c r="WRG37" s="426"/>
      <c r="WRH37" s="423"/>
      <c r="WRI37" s="426"/>
      <c r="WRJ37" s="423"/>
      <c r="WRK37" s="426"/>
      <c r="WRL37" s="423"/>
      <c r="WRM37" s="426"/>
      <c r="WRN37" s="423"/>
      <c r="WRO37" s="426"/>
      <c r="WRP37" s="423"/>
      <c r="WRQ37" s="426"/>
      <c r="WRR37" s="423"/>
      <c r="WRS37" s="426"/>
      <c r="WRT37" s="423"/>
      <c r="WRU37" s="426"/>
      <c r="WRV37" s="423"/>
      <c r="WRW37" s="426"/>
      <c r="WRX37" s="423"/>
      <c r="WRY37" s="426"/>
      <c r="WRZ37" s="423"/>
      <c r="WSA37" s="426"/>
      <c r="WSB37" s="423"/>
      <c r="WSC37" s="426"/>
      <c r="WSD37" s="423"/>
      <c r="WSE37" s="426"/>
      <c r="WSF37" s="423"/>
      <c r="WSG37" s="426"/>
      <c r="WSH37" s="423"/>
      <c r="WSI37" s="426"/>
      <c r="WSJ37" s="423"/>
      <c r="WSK37" s="426"/>
      <c r="WSL37" s="423"/>
      <c r="WSM37" s="426"/>
      <c r="WSN37" s="423"/>
      <c r="WSO37" s="426"/>
      <c r="WSP37" s="423"/>
      <c r="WSQ37" s="426"/>
      <c r="WSR37" s="423"/>
      <c r="WSS37" s="426"/>
      <c r="WST37" s="423"/>
      <c r="WSU37" s="426"/>
      <c r="WSV37" s="423"/>
      <c r="WSW37" s="426"/>
      <c r="WSX37" s="423"/>
      <c r="WSY37" s="426"/>
      <c r="WSZ37" s="423"/>
      <c r="WTA37" s="426"/>
      <c r="WTB37" s="423"/>
      <c r="WTC37" s="426"/>
      <c r="WTD37" s="423"/>
      <c r="WTE37" s="426"/>
      <c r="WTF37" s="423"/>
      <c r="WTG37" s="426"/>
      <c r="WTH37" s="423"/>
      <c r="WTI37" s="426"/>
      <c r="WTJ37" s="423"/>
      <c r="WTK37" s="426"/>
      <c r="WTL37" s="423"/>
      <c r="WTM37" s="426"/>
      <c r="WTN37" s="423"/>
      <c r="WTO37" s="426"/>
      <c r="WTP37" s="423"/>
      <c r="WTQ37" s="426"/>
      <c r="WTR37" s="423"/>
      <c r="WTS37" s="426"/>
      <c r="WTT37" s="423"/>
      <c r="WTU37" s="426"/>
      <c r="WTV37" s="423"/>
      <c r="WTW37" s="426"/>
      <c r="WTX37" s="423"/>
      <c r="WTY37" s="426"/>
      <c r="WTZ37" s="423"/>
      <c r="WUA37" s="426"/>
      <c r="WUB37" s="423"/>
      <c r="WUC37" s="426"/>
      <c r="WUD37" s="423"/>
      <c r="WUE37" s="426"/>
      <c r="WUF37" s="423"/>
      <c r="WUG37" s="426"/>
      <c r="WUH37" s="423"/>
      <c r="WUI37" s="426"/>
      <c r="WUJ37" s="423"/>
      <c r="WUK37" s="426"/>
      <c r="WUL37" s="423"/>
      <c r="WUM37" s="426"/>
      <c r="WUN37" s="423"/>
      <c r="WUO37" s="426"/>
      <c r="WUP37" s="423"/>
      <c r="WUQ37" s="426"/>
      <c r="WUR37" s="423"/>
      <c r="WUS37" s="426"/>
      <c r="WUT37" s="423"/>
      <c r="WUU37" s="426"/>
      <c r="WUV37" s="423"/>
      <c r="WUW37" s="426"/>
      <c r="WUX37" s="423"/>
      <c r="WUY37" s="426"/>
      <c r="WUZ37" s="423"/>
      <c r="WVA37" s="426"/>
      <c r="WVB37" s="423"/>
      <c r="WVC37" s="426"/>
      <c r="WVD37" s="423"/>
      <c r="WVE37" s="426"/>
      <c r="WVF37" s="423"/>
      <c r="WVG37" s="426"/>
      <c r="WVH37" s="423"/>
      <c r="WVI37" s="426"/>
      <c r="WVJ37" s="423"/>
      <c r="WVK37" s="426"/>
      <c r="WVL37" s="423"/>
      <c r="WVM37" s="426"/>
      <c r="WVN37" s="423"/>
      <c r="WVO37" s="426"/>
      <c r="WVP37" s="423"/>
      <c r="WVQ37" s="426"/>
      <c r="WVR37" s="423"/>
      <c r="WVS37" s="426"/>
      <c r="WVT37" s="423"/>
      <c r="WVU37" s="426"/>
      <c r="WVV37" s="423"/>
      <c r="WVW37" s="426"/>
      <c r="WVX37" s="423"/>
      <c r="WVY37" s="426"/>
      <c r="WVZ37" s="423"/>
      <c r="WWA37" s="426"/>
      <c r="WWB37" s="423"/>
      <c r="WWC37" s="426"/>
      <c r="WWD37" s="423"/>
      <c r="WWE37" s="426"/>
      <c r="WWF37" s="423"/>
      <c r="WWG37" s="426"/>
      <c r="WWH37" s="423"/>
      <c r="WWI37" s="426"/>
      <c r="WWJ37" s="423"/>
      <c r="WWK37" s="426"/>
      <c r="WWL37" s="423"/>
      <c r="WWM37" s="426"/>
      <c r="WWN37" s="423"/>
      <c r="WWO37" s="426"/>
      <c r="WWP37" s="423"/>
      <c r="WWQ37" s="426"/>
      <c r="WWR37" s="423"/>
      <c r="WWS37" s="426"/>
      <c r="WWT37" s="423"/>
      <c r="WWU37" s="426"/>
      <c r="WWV37" s="423"/>
      <c r="WWW37" s="426"/>
      <c r="WWX37" s="423"/>
      <c r="WWY37" s="426"/>
      <c r="WWZ37" s="423"/>
      <c r="WXA37" s="426"/>
      <c r="WXB37" s="423"/>
      <c r="WXC37" s="426"/>
      <c r="WXD37" s="423"/>
      <c r="WXE37" s="426"/>
      <c r="WXF37" s="423"/>
      <c r="WXG37" s="426"/>
      <c r="WXH37" s="423"/>
      <c r="WXI37" s="426"/>
      <c r="WXJ37" s="423"/>
      <c r="WXK37" s="426"/>
      <c r="WXL37" s="423"/>
      <c r="WXM37" s="426"/>
      <c r="WXN37" s="423"/>
      <c r="WXO37" s="426"/>
      <c r="WXP37" s="423"/>
      <c r="WXQ37" s="426"/>
      <c r="WXR37" s="423"/>
      <c r="WXS37" s="426"/>
      <c r="WXT37" s="423"/>
      <c r="WXU37" s="426"/>
      <c r="WXV37" s="423"/>
      <c r="WXW37" s="426"/>
      <c r="WXX37" s="423"/>
      <c r="WXY37" s="426"/>
      <c r="WXZ37" s="423"/>
      <c r="WYA37" s="426"/>
      <c r="WYB37" s="423"/>
      <c r="WYC37" s="426"/>
      <c r="WYD37" s="423"/>
      <c r="WYE37" s="426"/>
      <c r="WYF37" s="423"/>
      <c r="WYG37" s="426"/>
      <c r="WYH37" s="423"/>
      <c r="WYI37" s="426"/>
      <c r="WYJ37" s="423"/>
      <c r="WYK37" s="426"/>
      <c r="WYL37" s="423"/>
      <c r="WYM37" s="426"/>
      <c r="WYN37" s="423"/>
      <c r="WYO37" s="426"/>
      <c r="WYP37" s="423"/>
      <c r="WYQ37" s="426"/>
      <c r="WYR37" s="423"/>
      <c r="WYS37" s="426"/>
      <c r="WYT37" s="423"/>
      <c r="WYU37" s="426"/>
      <c r="WYV37" s="423"/>
      <c r="WYW37" s="426"/>
      <c r="WYX37" s="423"/>
      <c r="WYY37" s="426"/>
      <c r="WYZ37" s="423"/>
      <c r="WZA37" s="426"/>
      <c r="WZB37" s="423"/>
      <c r="WZC37" s="426"/>
      <c r="WZD37" s="423"/>
      <c r="WZE37" s="426"/>
      <c r="WZF37" s="423"/>
      <c r="WZG37" s="426"/>
      <c r="WZH37" s="423"/>
      <c r="WZI37" s="426"/>
      <c r="WZJ37" s="423"/>
      <c r="WZK37" s="426"/>
      <c r="WZL37" s="423"/>
      <c r="WZM37" s="426"/>
      <c r="WZN37" s="423"/>
      <c r="WZO37" s="426"/>
      <c r="WZP37" s="423"/>
      <c r="WZQ37" s="426"/>
      <c r="WZR37" s="423"/>
      <c r="WZS37" s="426"/>
      <c r="WZT37" s="423"/>
      <c r="WZU37" s="426"/>
      <c r="WZV37" s="423"/>
      <c r="WZW37" s="426"/>
      <c r="WZX37" s="423"/>
      <c r="WZY37" s="426"/>
      <c r="WZZ37" s="423"/>
      <c r="XAA37" s="426"/>
      <c r="XAB37" s="423"/>
      <c r="XAC37" s="426"/>
      <c r="XAD37" s="423"/>
      <c r="XAE37" s="426"/>
      <c r="XAF37" s="423"/>
      <c r="XAG37" s="426"/>
      <c r="XAH37" s="423"/>
      <c r="XAI37" s="426"/>
      <c r="XAJ37" s="423"/>
      <c r="XAK37" s="426"/>
      <c r="XAL37" s="423"/>
      <c r="XAM37" s="426"/>
      <c r="XAN37" s="423"/>
      <c r="XAO37" s="426"/>
      <c r="XAP37" s="423"/>
      <c r="XAQ37" s="426"/>
      <c r="XAR37" s="423"/>
      <c r="XAS37" s="426"/>
      <c r="XAT37" s="423"/>
      <c r="XAU37" s="426"/>
      <c r="XAV37" s="423"/>
      <c r="XAW37" s="426"/>
      <c r="XAX37" s="423"/>
      <c r="XAY37" s="426"/>
      <c r="XAZ37" s="423"/>
      <c r="XBA37" s="426"/>
      <c r="XBB37" s="423"/>
      <c r="XBC37" s="426"/>
      <c r="XBD37" s="423"/>
      <c r="XBE37" s="426"/>
      <c r="XBF37" s="423"/>
      <c r="XBG37" s="426"/>
      <c r="XBH37" s="423"/>
      <c r="XBI37" s="426"/>
      <c r="XBJ37" s="423"/>
      <c r="XBK37" s="426"/>
      <c r="XBL37" s="423"/>
      <c r="XBM37" s="426"/>
      <c r="XBN37" s="423"/>
      <c r="XBO37" s="426"/>
      <c r="XBP37" s="423"/>
      <c r="XBQ37" s="426"/>
      <c r="XBR37" s="423"/>
      <c r="XBS37" s="426"/>
      <c r="XBT37" s="423"/>
      <c r="XBU37" s="426"/>
      <c r="XBV37" s="423"/>
      <c r="XBW37" s="426"/>
      <c r="XBX37" s="423"/>
      <c r="XBY37" s="426"/>
      <c r="XBZ37" s="423"/>
      <c r="XCA37" s="426"/>
      <c r="XCB37" s="423"/>
      <c r="XCC37" s="426"/>
      <c r="XCD37" s="423"/>
      <c r="XCE37" s="426"/>
      <c r="XCF37" s="423"/>
      <c r="XCG37" s="426"/>
      <c r="XCH37" s="423"/>
      <c r="XCI37" s="426"/>
      <c r="XCJ37" s="423"/>
      <c r="XCK37" s="426"/>
      <c r="XCL37" s="423"/>
      <c r="XCM37" s="426"/>
      <c r="XCN37" s="423"/>
      <c r="XCO37" s="426"/>
      <c r="XCP37" s="423"/>
      <c r="XCQ37" s="426"/>
      <c r="XCR37" s="423"/>
      <c r="XCS37" s="426"/>
      <c r="XCT37" s="423"/>
      <c r="XCU37" s="426"/>
      <c r="XCV37" s="423"/>
      <c r="XCW37" s="426"/>
      <c r="XCX37" s="423"/>
      <c r="XCY37" s="426"/>
      <c r="XCZ37" s="423"/>
      <c r="XDA37" s="426"/>
      <c r="XDB37" s="423"/>
      <c r="XDC37" s="426"/>
      <c r="XDD37" s="423"/>
      <c r="XDE37" s="426"/>
      <c r="XDF37" s="423"/>
      <c r="XDG37" s="426"/>
      <c r="XDH37" s="423"/>
      <c r="XDI37" s="426"/>
      <c r="XDJ37" s="423"/>
      <c r="XDK37" s="426"/>
      <c r="XDL37" s="423"/>
      <c r="XDM37" s="426"/>
      <c r="XDN37" s="423"/>
      <c r="XDO37" s="426"/>
      <c r="XDP37" s="423"/>
      <c r="XDQ37" s="426"/>
      <c r="XDR37" s="423"/>
      <c r="XDS37" s="426"/>
      <c r="XDT37" s="423"/>
      <c r="XDU37" s="426"/>
      <c r="XDV37" s="423"/>
      <c r="XDW37" s="426"/>
      <c r="XDX37" s="423"/>
      <c r="XDY37" s="426"/>
      <c r="XDZ37" s="423"/>
      <c r="XEA37" s="426"/>
      <c r="XEB37" s="423"/>
      <c r="XEC37" s="426"/>
      <c r="XED37" s="423"/>
      <c r="XEE37" s="426"/>
      <c r="XEF37" s="423"/>
      <c r="XEG37" s="426"/>
      <c r="XEH37" s="423"/>
      <c r="XEI37" s="426"/>
      <c r="XEJ37" s="423"/>
      <c r="XEK37" s="426"/>
      <c r="XEL37" s="423"/>
      <c r="XEM37" s="426"/>
      <c r="XEN37" s="423"/>
      <c r="XEO37" s="426"/>
      <c r="XEP37" s="423"/>
      <c r="XEQ37" s="426"/>
      <c r="XER37" s="423"/>
      <c r="XES37" s="426"/>
      <c r="XET37" s="423"/>
      <c r="XEU37" s="426"/>
      <c r="XEV37" s="423"/>
      <c r="XEW37" s="426"/>
      <c r="XEX37" s="423"/>
      <c r="XEY37" s="426"/>
      <c r="XEZ37" s="423"/>
      <c r="XFA37" s="426"/>
      <c r="XFB37" s="423"/>
      <c r="XFC37" s="426"/>
      <c r="XFD37" s="423"/>
    </row>
    <row r="38" spans="2:16384" ht="72.400000000000006" customHeight="1" x14ac:dyDescent="0.2">
      <c r="B38" s="369" t="s">
        <v>626</v>
      </c>
      <c r="C38" s="363"/>
      <c r="D38" s="363"/>
      <c r="E38" s="359"/>
      <c r="F38" s="359"/>
      <c r="G38" s="359"/>
      <c r="H38" s="359"/>
      <c r="I38" s="359"/>
      <c r="J38" s="359"/>
      <c r="K38" s="359"/>
      <c r="L38" s="359"/>
      <c r="M38" s="359"/>
      <c r="N38" s="359"/>
      <c r="O38" s="359"/>
      <c r="P38" s="359"/>
      <c r="Q38" s="359"/>
      <c r="R38" s="359"/>
      <c r="S38" s="359"/>
      <c r="T38" s="359"/>
      <c r="U38" s="359"/>
      <c r="V38" s="359"/>
      <c r="W38" s="359"/>
      <c r="X38" s="359"/>
      <c r="Y38" s="359"/>
      <c r="Z38" s="359"/>
      <c r="AA38" s="359"/>
      <c r="AB38" s="359"/>
      <c r="AC38" s="359"/>
      <c r="AD38" s="359"/>
      <c r="AE38" s="359"/>
      <c r="AF38" s="359"/>
      <c r="AG38" s="359"/>
      <c r="AH38" s="359"/>
      <c r="AI38" s="359"/>
      <c r="AJ38" s="359"/>
      <c r="AK38" s="359"/>
      <c r="AL38" s="359"/>
      <c r="AM38" s="359"/>
      <c r="AN38" s="359"/>
      <c r="AO38" s="359"/>
      <c r="AP38" s="359"/>
      <c r="AQ38" s="359"/>
      <c r="AR38" s="359"/>
      <c r="AS38" s="359"/>
      <c r="AT38" s="359"/>
      <c r="AU38" s="359"/>
      <c r="AV38" s="359"/>
      <c r="AW38" s="359"/>
      <c r="AX38" s="359"/>
      <c r="AY38" s="359"/>
      <c r="AZ38" s="359"/>
      <c r="BA38" s="359"/>
      <c r="BB38" s="359"/>
      <c r="BC38" s="359"/>
      <c r="BD38" s="359"/>
      <c r="BE38" s="359"/>
      <c r="BF38" s="359"/>
      <c r="BG38" s="359"/>
      <c r="BH38" s="359"/>
      <c r="BI38" s="359"/>
      <c r="BJ38" s="359"/>
      <c r="BK38" s="359"/>
      <c r="BL38" s="359"/>
      <c r="BM38" s="359"/>
      <c r="BN38" s="359"/>
      <c r="BO38" s="359"/>
      <c r="BP38" s="359"/>
      <c r="BQ38" s="359"/>
      <c r="BR38" s="359"/>
      <c r="BS38" s="359"/>
      <c r="BT38" s="359"/>
      <c r="BU38" s="359"/>
      <c r="BV38" s="359"/>
      <c r="BW38" s="425"/>
      <c r="BX38" s="423"/>
      <c r="BY38" s="425"/>
      <c r="BZ38" s="423"/>
      <c r="CA38" s="425"/>
      <c r="CB38" s="423"/>
      <c r="CC38" s="425"/>
      <c r="CD38" s="423"/>
      <c r="CE38" s="425"/>
      <c r="CF38" s="423"/>
      <c r="CG38" s="425"/>
      <c r="CH38" s="423"/>
      <c r="CI38" s="425"/>
      <c r="CJ38" s="423"/>
      <c r="CK38" s="425"/>
      <c r="CL38" s="423"/>
      <c r="CM38" s="425"/>
      <c r="CN38" s="423"/>
      <c r="CO38" s="425"/>
      <c r="CP38" s="423"/>
      <c r="CQ38" s="425"/>
      <c r="CR38" s="423"/>
      <c r="CS38" s="425"/>
      <c r="CT38" s="423"/>
      <c r="CU38" s="425"/>
      <c r="CV38" s="423"/>
      <c r="CW38" s="425"/>
      <c r="CX38" s="423"/>
      <c r="CY38" s="425"/>
      <c r="CZ38" s="423"/>
      <c r="DA38" s="425"/>
      <c r="DB38" s="423"/>
      <c r="DC38" s="425"/>
      <c r="DD38" s="423"/>
      <c r="DE38" s="425"/>
      <c r="DF38" s="423"/>
      <c r="DG38" s="425"/>
      <c r="DH38" s="423"/>
      <c r="DI38" s="425"/>
      <c r="DJ38" s="423"/>
      <c r="DK38" s="425"/>
      <c r="DL38" s="423"/>
      <c r="DM38" s="425"/>
      <c r="DN38" s="423"/>
      <c r="DO38" s="425"/>
      <c r="DP38" s="423"/>
      <c r="DQ38" s="425"/>
      <c r="DR38" s="423"/>
      <c r="DS38" s="425"/>
      <c r="DT38" s="423"/>
      <c r="DU38" s="425"/>
      <c r="DV38" s="423"/>
      <c r="DW38" s="425"/>
      <c r="DX38" s="423"/>
      <c r="DY38" s="425"/>
      <c r="DZ38" s="423"/>
      <c r="EA38" s="425"/>
      <c r="EB38" s="423"/>
      <c r="EC38" s="425"/>
      <c r="ED38" s="423"/>
      <c r="EE38" s="425"/>
      <c r="EF38" s="423"/>
      <c r="EG38" s="425"/>
      <c r="EH38" s="423"/>
      <c r="EI38" s="425"/>
      <c r="EJ38" s="423"/>
      <c r="EK38" s="425"/>
      <c r="EL38" s="423"/>
      <c r="EM38" s="425"/>
      <c r="EN38" s="423"/>
      <c r="EO38" s="425"/>
      <c r="EP38" s="423"/>
      <c r="EQ38" s="425"/>
      <c r="ER38" s="423"/>
      <c r="ES38" s="425"/>
      <c r="ET38" s="423"/>
      <c r="EU38" s="425"/>
      <c r="EV38" s="423"/>
      <c r="EW38" s="425"/>
      <c r="EX38" s="423"/>
      <c r="EY38" s="425"/>
      <c r="EZ38" s="423"/>
      <c r="FA38" s="425"/>
      <c r="FB38" s="423"/>
      <c r="FC38" s="425"/>
      <c r="FD38" s="423"/>
      <c r="FE38" s="425"/>
      <c r="FF38" s="423"/>
      <c r="FG38" s="425"/>
      <c r="FH38" s="423"/>
      <c r="FI38" s="425"/>
      <c r="FJ38" s="423"/>
      <c r="FK38" s="425"/>
      <c r="FL38" s="423"/>
      <c r="FM38" s="425"/>
      <c r="FN38" s="423"/>
      <c r="FO38" s="425"/>
      <c r="FP38" s="423"/>
      <c r="FQ38" s="425"/>
      <c r="FR38" s="423"/>
      <c r="FS38" s="425"/>
      <c r="FT38" s="423"/>
      <c r="FU38" s="425"/>
      <c r="FV38" s="423"/>
      <c r="FW38" s="425"/>
      <c r="FX38" s="423"/>
      <c r="FY38" s="425"/>
      <c r="FZ38" s="423"/>
      <c r="GA38" s="425"/>
      <c r="GB38" s="423"/>
      <c r="GC38" s="425"/>
      <c r="GD38" s="423"/>
      <c r="GE38" s="425"/>
      <c r="GF38" s="423"/>
      <c r="GG38" s="425"/>
      <c r="GH38" s="423"/>
      <c r="GI38" s="425"/>
      <c r="GJ38" s="423"/>
      <c r="GK38" s="425"/>
      <c r="GL38" s="423"/>
      <c r="GM38" s="425"/>
      <c r="GN38" s="423"/>
      <c r="GO38" s="425"/>
      <c r="GP38" s="423"/>
      <c r="GQ38" s="425"/>
      <c r="GR38" s="423"/>
      <c r="GS38" s="425"/>
      <c r="GT38" s="423"/>
      <c r="GU38" s="425"/>
      <c r="GV38" s="423"/>
      <c r="GW38" s="425"/>
      <c r="GX38" s="423"/>
      <c r="GY38" s="425"/>
      <c r="GZ38" s="423"/>
      <c r="HA38" s="425"/>
      <c r="HB38" s="423"/>
      <c r="HC38" s="425"/>
      <c r="HD38" s="423"/>
      <c r="HE38" s="425"/>
      <c r="HF38" s="423"/>
      <c r="HG38" s="425"/>
      <c r="HH38" s="423"/>
      <c r="HI38" s="425"/>
      <c r="HJ38" s="423"/>
      <c r="HK38" s="425"/>
      <c r="HL38" s="423"/>
      <c r="HM38" s="425"/>
      <c r="HN38" s="423"/>
      <c r="HO38" s="425"/>
      <c r="HP38" s="423"/>
      <c r="HQ38" s="425"/>
      <c r="HR38" s="423"/>
      <c r="HS38" s="425"/>
      <c r="HT38" s="423"/>
      <c r="HU38" s="425"/>
      <c r="HV38" s="423"/>
      <c r="HW38" s="425"/>
      <c r="HX38" s="423"/>
      <c r="HY38" s="425"/>
      <c r="HZ38" s="423"/>
      <c r="IA38" s="425"/>
      <c r="IB38" s="423"/>
      <c r="IC38" s="425"/>
      <c r="ID38" s="423"/>
      <c r="IE38" s="425"/>
      <c r="IF38" s="423"/>
      <c r="IG38" s="425"/>
      <c r="IH38" s="423"/>
      <c r="II38" s="425"/>
      <c r="IJ38" s="423"/>
      <c r="IK38" s="425"/>
      <c r="IL38" s="423"/>
      <c r="IM38" s="425"/>
      <c r="IN38" s="423"/>
      <c r="IO38" s="425"/>
      <c r="IP38" s="423"/>
      <c r="IQ38" s="425"/>
      <c r="IR38" s="423"/>
      <c r="IS38" s="425"/>
      <c r="IT38" s="423"/>
      <c r="IU38" s="425"/>
      <c r="IV38" s="423"/>
      <c r="IW38" s="425"/>
      <c r="IX38" s="423"/>
      <c r="IY38" s="425"/>
      <c r="IZ38" s="423"/>
      <c r="JA38" s="425"/>
      <c r="JB38" s="423"/>
      <c r="JC38" s="425"/>
      <c r="JD38" s="423"/>
      <c r="JE38" s="425"/>
      <c r="JF38" s="423"/>
      <c r="JG38" s="425"/>
      <c r="JH38" s="423"/>
      <c r="JI38" s="425"/>
      <c r="JJ38" s="423"/>
      <c r="JK38" s="425"/>
      <c r="JL38" s="423"/>
      <c r="JM38" s="425"/>
      <c r="JN38" s="423"/>
      <c r="JO38" s="425"/>
      <c r="JP38" s="423"/>
      <c r="JQ38" s="425"/>
      <c r="JR38" s="423"/>
      <c r="JS38" s="425"/>
      <c r="JT38" s="423"/>
      <c r="JU38" s="425"/>
      <c r="JV38" s="423"/>
      <c r="JW38" s="425"/>
      <c r="JX38" s="423"/>
      <c r="JY38" s="425"/>
      <c r="JZ38" s="423"/>
      <c r="KA38" s="425"/>
      <c r="KB38" s="423"/>
      <c r="KC38" s="425"/>
      <c r="KD38" s="423"/>
      <c r="KE38" s="425"/>
      <c r="KF38" s="423"/>
      <c r="KG38" s="425"/>
      <c r="KH38" s="423"/>
      <c r="KI38" s="425"/>
      <c r="KJ38" s="423"/>
      <c r="KK38" s="425"/>
      <c r="KL38" s="423"/>
      <c r="KM38" s="425"/>
      <c r="KN38" s="423"/>
      <c r="KO38" s="425"/>
      <c r="KP38" s="423"/>
      <c r="KQ38" s="425"/>
      <c r="KR38" s="423"/>
      <c r="KS38" s="425"/>
      <c r="KT38" s="423"/>
      <c r="KU38" s="425"/>
      <c r="KV38" s="423"/>
      <c r="KW38" s="425"/>
      <c r="KX38" s="423"/>
      <c r="KY38" s="425"/>
      <c r="KZ38" s="423"/>
      <c r="LA38" s="425"/>
      <c r="LB38" s="423"/>
      <c r="LC38" s="425"/>
      <c r="LD38" s="423"/>
      <c r="LE38" s="425"/>
      <c r="LF38" s="423"/>
      <c r="LG38" s="425"/>
      <c r="LH38" s="423"/>
      <c r="LI38" s="425"/>
      <c r="LJ38" s="423"/>
      <c r="LK38" s="425"/>
      <c r="LL38" s="423"/>
      <c r="LM38" s="425"/>
      <c r="LN38" s="423"/>
      <c r="LO38" s="425"/>
      <c r="LP38" s="423"/>
      <c r="LQ38" s="425"/>
      <c r="LR38" s="423"/>
      <c r="LS38" s="425"/>
      <c r="LT38" s="423"/>
      <c r="LU38" s="425"/>
      <c r="LV38" s="423"/>
      <c r="LW38" s="425"/>
      <c r="LX38" s="423"/>
      <c r="LY38" s="425"/>
      <c r="LZ38" s="423"/>
      <c r="MA38" s="425"/>
      <c r="MB38" s="423"/>
      <c r="MC38" s="425"/>
      <c r="MD38" s="423"/>
      <c r="ME38" s="425"/>
      <c r="MF38" s="423"/>
      <c r="MG38" s="425"/>
      <c r="MH38" s="423"/>
      <c r="MI38" s="425"/>
      <c r="MJ38" s="423"/>
      <c r="MK38" s="425"/>
      <c r="ML38" s="423"/>
      <c r="MM38" s="425"/>
      <c r="MN38" s="423"/>
      <c r="MO38" s="425"/>
      <c r="MP38" s="423"/>
      <c r="MQ38" s="425"/>
      <c r="MR38" s="423"/>
      <c r="MS38" s="425"/>
      <c r="MT38" s="423"/>
      <c r="MU38" s="425"/>
      <c r="MV38" s="423"/>
      <c r="MW38" s="425"/>
      <c r="MX38" s="423"/>
      <c r="MY38" s="425"/>
      <c r="MZ38" s="423"/>
      <c r="NA38" s="425"/>
      <c r="NB38" s="423"/>
      <c r="NC38" s="425"/>
      <c r="ND38" s="423"/>
      <c r="NE38" s="425"/>
      <c r="NF38" s="423"/>
      <c r="NG38" s="425"/>
      <c r="NH38" s="423"/>
      <c r="NI38" s="425"/>
      <c r="NJ38" s="423"/>
      <c r="NK38" s="425"/>
      <c r="NL38" s="423"/>
      <c r="NM38" s="425"/>
      <c r="NN38" s="423"/>
      <c r="NO38" s="425"/>
      <c r="NP38" s="423"/>
      <c r="NQ38" s="425"/>
      <c r="NR38" s="423"/>
      <c r="NS38" s="425"/>
      <c r="NT38" s="423"/>
      <c r="NU38" s="425"/>
      <c r="NV38" s="423"/>
      <c r="NW38" s="425"/>
      <c r="NX38" s="423"/>
      <c r="NY38" s="425"/>
      <c r="NZ38" s="423"/>
      <c r="OA38" s="425"/>
      <c r="OB38" s="423"/>
      <c r="OC38" s="425"/>
      <c r="OD38" s="423"/>
      <c r="OE38" s="425"/>
      <c r="OF38" s="423"/>
      <c r="OG38" s="425"/>
      <c r="OH38" s="423"/>
      <c r="OI38" s="425"/>
      <c r="OJ38" s="423"/>
      <c r="OK38" s="425"/>
      <c r="OL38" s="423"/>
      <c r="OM38" s="425"/>
      <c r="ON38" s="423"/>
      <c r="OO38" s="425"/>
      <c r="OP38" s="423"/>
      <c r="OQ38" s="425"/>
      <c r="OR38" s="423"/>
      <c r="OS38" s="425"/>
      <c r="OT38" s="423"/>
      <c r="OU38" s="425"/>
      <c r="OV38" s="423"/>
      <c r="OW38" s="425"/>
      <c r="OX38" s="423"/>
      <c r="OY38" s="425"/>
      <c r="OZ38" s="423"/>
      <c r="PA38" s="425"/>
      <c r="PB38" s="423"/>
      <c r="PC38" s="425"/>
      <c r="PD38" s="423"/>
      <c r="PE38" s="425"/>
      <c r="PF38" s="423"/>
      <c r="PG38" s="425"/>
      <c r="PH38" s="423"/>
      <c r="PI38" s="425"/>
      <c r="PJ38" s="423"/>
      <c r="PK38" s="425"/>
      <c r="PL38" s="423"/>
      <c r="PM38" s="425"/>
      <c r="PN38" s="423"/>
      <c r="PO38" s="425"/>
      <c r="PP38" s="423"/>
      <c r="PQ38" s="425"/>
      <c r="PR38" s="423"/>
      <c r="PS38" s="425"/>
      <c r="PT38" s="423"/>
      <c r="PU38" s="425"/>
      <c r="PV38" s="423"/>
      <c r="PW38" s="425"/>
      <c r="PX38" s="423"/>
      <c r="PY38" s="425"/>
      <c r="PZ38" s="423"/>
      <c r="QA38" s="425"/>
      <c r="QB38" s="423"/>
      <c r="QC38" s="425"/>
      <c r="QD38" s="423"/>
      <c r="QE38" s="425"/>
      <c r="QF38" s="423"/>
      <c r="QG38" s="425"/>
      <c r="QH38" s="423"/>
      <c r="QI38" s="425"/>
      <c r="QJ38" s="423"/>
      <c r="QK38" s="425"/>
      <c r="QL38" s="423"/>
      <c r="QM38" s="425"/>
      <c r="QN38" s="423"/>
      <c r="QO38" s="425"/>
      <c r="QP38" s="423"/>
      <c r="QQ38" s="425"/>
      <c r="QR38" s="423"/>
      <c r="QS38" s="425"/>
      <c r="QT38" s="423"/>
      <c r="QU38" s="425"/>
      <c r="QV38" s="423"/>
      <c r="QW38" s="425"/>
      <c r="QX38" s="423"/>
      <c r="QY38" s="425"/>
      <c r="QZ38" s="423"/>
      <c r="RA38" s="425"/>
      <c r="RB38" s="423"/>
      <c r="RC38" s="425"/>
      <c r="RD38" s="423"/>
      <c r="RE38" s="425"/>
      <c r="RF38" s="423"/>
      <c r="RG38" s="425"/>
      <c r="RH38" s="423"/>
      <c r="RI38" s="425"/>
      <c r="RJ38" s="423"/>
      <c r="RK38" s="425"/>
      <c r="RL38" s="423"/>
      <c r="RM38" s="425"/>
      <c r="RN38" s="423"/>
      <c r="RO38" s="425"/>
      <c r="RP38" s="423"/>
      <c r="RQ38" s="425"/>
      <c r="RR38" s="423"/>
      <c r="RS38" s="425"/>
      <c r="RT38" s="423"/>
      <c r="RU38" s="425"/>
      <c r="RV38" s="423"/>
      <c r="RW38" s="425"/>
      <c r="RX38" s="423"/>
      <c r="RY38" s="425"/>
      <c r="RZ38" s="423"/>
      <c r="SA38" s="425"/>
      <c r="SB38" s="423"/>
      <c r="SC38" s="425"/>
      <c r="SD38" s="423"/>
      <c r="SE38" s="425"/>
      <c r="SF38" s="423"/>
      <c r="SG38" s="425"/>
      <c r="SH38" s="423"/>
      <c r="SI38" s="425"/>
      <c r="SJ38" s="423"/>
      <c r="SK38" s="425"/>
      <c r="SL38" s="423"/>
      <c r="SM38" s="425"/>
      <c r="SN38" s="423"/>
      <c r="SO38" s="425"/>
      <c r="SP38" s="423"/>
      <c r="SQ38" s="425"/>
      <c r="SR38" s="423"/>
      <c r="SS38" s="425"/>
      <c r="ST38" s="423"/>
      <c r="SU38" s="425"/>
      <c r="SV38" s="423"/>
      <c r="SW38" s="425"/>
      <c r="SX38" s="423"/>
      <c r="SY38" s="425"/>
      <c r="SZ38" s="423"/>
      <c r="TA38" s="425"/>
      <c r="TB38" s="423"/>
      <c r="TC38" s="425"/>
      <c r="TD38" s="423"/>
      <c r="TE38" s="425"/>
      <c r="TF38" s="423"/>
      <c r="TG38" s="425"/>
      <c r="TH38" s="423"/>
      <c r="TI38" s="425"/>
      <c r="TJ38" s="423"/>
      <c r="TK38" s="425"/>
      <c r="TL38" s="423"/>
      <c r="TM38" s="425"/>
      <c r="TN38" s="423"/>
      <c r="TO38" s="425"/>
      <c r="TP38" s="423"/>
      <c r="TQ38" s="425"/>
      <c r="TR38" s="423"/>
      <c r="TS38" s="425"/>
      <c r="TT38" s="423"/>
      <c r="TU38" s="425"/>
      <c r="TV38" s="423"/>
      <c r="TW38" s="425"/>
      <c r="TX38" s="423"/>
      <c r="TY38" s="425"/>
      <c r="TZ38" s="423"/>
      <c r="UA38" s="425"/>
      <c r="UB38" s="423"/>
      <c r="UC38" s="425"/>
      <c r="UD38" s="423"/>
      <c r="UE38" s="425"/>
      <c r="UF38" s="423"/>
      <c r="UG38" s="425"/>
      <c r="UH38" s="423"/>
      <c r="UI38" s="425"/>
      <c r="UJ38" s="423"/>
      <c r="UK38" s="425"/>
      <c r="UL38" s="423"/>
      <c r="UM38" s="425"/>
      <c r="UN38" s="423"/>
      <c r="UO38" s="425"/>
      <c r="UP38" s="423"/>
      <c r="UQ38" s="425"/>
      <c r="UR38" s="423"/>
      <c r="US38" s="425"/>
      <c r="UT38" s="423"/>
      <c r="UU38" s="425"/>
      <c r="UV38" s="423"/>
      <c r="UW38" s="425"/>
      <c r="UX38" s="423"/>
      <c r="UY38" s="425"/>
      <c r="UZ38" s="423"/>
      <c r="VA38" s="425"/>
      <c r="VB38" s="423"/>
      <c r="VC38" s="425"/>
      <c r="VD38" s="423"/>
      <c r="VE38" s="425"/>
      <c r="VF38" s="423"/>
      <c r="VG38" s="425"/>
      <c r="VH38" s="423"/>
      <c r="VI38" s="425"/>
      <c r="VJ38" s="423"/>
      <c r="VK38" s="425"/>
      <c r="VL38" s="423"/>
      <c r="VM38" s="425"/>
      <c r="VN38" s="423"/>
      <c r="VO38" s="425"/>
      <c r="VP38" s="423"/>
      <c r="VQ38" s="425"/>
      <c r="VR38" s="423"/>
      <c r="VS38" s="425"/>
      <c r="VT38" s="423"/>
      <c r="VU38" s="425"/>
      <c r="VV38" s="423"/>
      <c r="VW38" s="425"/>
      <c r="VX38" s="423"/>
      <c r="VY38" s="425"/>
      <c r="VZ38" s="423"/>
      <c r="WA38" s="425"/>
      <c r="WB38" s="423"/>
      <c r="WC38" s="425"/>
      <c r="WD38" s="423"/>
      <c r="WE38" s="425"/>
      <c r="WF38" s="423"/>
      <c r="WG38" s="425"/>
      <c r="WH38" s="423"/>
      <c r="WI38" s="425"/>
      <c r="WJ38" s="423"/>
      <c r="WK38" s="425"/>
      <c r="WL38" s="423"/>
      <c r="WM38" s="425"/>
      <c r="WN38" s="423"/>
      <c r="WO38" s="425"/>
      <c r="WP38" s="423"/>
      <c r="WQ38" s="425"/>
      <c r="WR38" s="423"/>
      <c r="WS38" s="425"/>
      <c r="WT38" s="423"/>
      <c r="WU38" s="425"/>
      <c r="WV38" s="423"/>
      <c r="WW38" s="425"/>
      <c r="WX38" s="423"/>
      <c r="WY38" s="425"/>
      <c r="WZ38" s="423"/>
      <c r="XA38" s="425"/>
      <c r="XB38" s="423"/>
      <c r="XC38" s="425"/>
      <c r="XD38" s="423"/>
      <c r="XE38" s="425"/>
      <c r="XF38" s="423"/>
      <c r="XG38" s="425"/>
      <c r="XH38" s="423"/>
      <c r="XI38" s="425"/>
      <c r="XJ38" s="423"/>
      <c r="XK38" s="425"/>
      <c r="XL38" s="423"/>
      <c r="XM38" s="425"/>
      <c r="XN38" s="423"/>
      <c r="XO38" s="425"/>
      <c r="XP38" s="423"/>
      <c r="XQ38" s="425"/>
      <c r="XR38" s="423"/>
      <c r="XS38" s="425"/>
      <c r="XT38" s="423"/>
      <c r="XU38" s="425"/>
      <c r="XV38" s="423"/>
      <c r="XW38" s="425"/>
      <c r="XX38" s="423"/>
      <c r="XY38" s="425"/>
      <c r="XZ38" s="423"/>
      <c r="YA38" s="425"/>
      <c r="YB38" s="423"/>
      <c r="YC38" s="425"/>
      <c r="YD38" s="423"/>
      <c r="YE38" s="425"/>
      <c r="YF38" s="423"/>
      <c r="YG38" s="425"/>
      <c r="YH38" s="423"/>
      <c r="YI38" s="425"/>
      <c r="YJ38" s="423"/>
      <c r="YK38" s="425"/>
      <c r="YL38" s="423"/>
      <c r="YM38" s="425"/>
      <c r="YN38" s="423"/>
      <c r="YO38" s="425"/>
      <c r="YP38" s="423"/>
      <c r="YQ38" s="425"/>
      <c r="YR38" s="423"/>
      <c r="YS38" s="425"/>
      <c r="YT38" s="423"/>
      <c r="YU38" s="425"/>
      <c r="YV38" s="423"/>
      <c r="YW38" s="425"/>
      <c r="YX38" s="423"/>
      <c r="YY38" s="425"/>
      <c r="YZ38" s="423"/>
      <c r="ZA38" s="425"/>
      <c r="ZB38" s="423"/>
      <c r="ZC38" s="425"/>
      <c r="ZD38" s="423"/>
      <c r="ZE38" s="425"/>
      <c r="ZF38" s="423"/>
      <c r="ZG38" s="425"/>
      <c r="ZH38" s="423"/>
      <c r="ZI38" s="425"/>
      <c r="ZJ38" s="423"/>
      <c r="ZK38" s="425"/>
      <c r="ZL38" s="423"/>
      <c r="ZM38" s="425"/>
      <c r="ZN38" s="423"/>
      <c r="ZO38" s="425"/>
      <c r="ZP38" s="423"/>
      <c r="ZQ38" s="425"/>
      <c r="ZR38" s="423"/>
      <c r="ZS38" s="425"/>
      <c r="ZT38" s="423"/>
      <c r="ZU38" s="425"/>
      <c r="ZV38" s="423"/>
      <c r="ZW38" s="425"/>
      <c r="ZX38" s="423"/>
      <c r="ZY38" s="425"/>
      <c r="ZZ38" s="423"/>
      <c r="AAA38" s="425"/>
      <c r="AAB38" s="423"/>
      <c r="AAC38" s="425"/>
      <c r="AAD38" s="423"/>
      <c r="AAE38" s="425"/>
      <c r="AAF38" s="423"/>
      <c r="AAG38" s="425"/>
      <c r="AAH38" s="423"/>
      <c r="AAI38" s="425"/>
      <c r="AAJ38" s="423"/>
      <c r="AAK38" s="425"/>
      <c r="AAL38" s="423"/>
      <c r="AAM38" s="425"/>
      <c r="AAN38" s="423"/>
      <c r="AAO38" s="425"/>
      <c r="AAP38" s="423"/>
      <c r="AAQ38" s="425"/>
      <c r="AAR38" s="423"/>
      <c r="AAS38" s="425"/>
      <c r="AAT38" s="423"/>
      <c r="AAU38" s="425"/>
      <c r="AAV38" s="423"/>
      <c r="AAW38" s="425"/>
      <c r="AAX38" s="423"/>
      <c r="AAY38" s="425"/>
      <c r="AAZ38" s="423"/>
      <c r="ABA38" s="425"/>
      <c r="ABB38" s="423"/>
      <c r="ABC38" s="425"/>
      <c r="ABD38" s="423"/>
      <c r="ABE38" s="425"/>
      <c r="ABF38" s="423"/>
      <c r="ABG38" s="425"/>
      <c r="ABH38" s="423"/>
      <c r="ABI38" s="425"/>
      <c r="ABJ38" s="423"/>
      <c r="ABK38" s="425"/>
      <c r="ABL38" s="423"/>
      <c r="ABM38" s="425"/>
      <c r="ABN38" s="423"/>
      <c r="ABO38" s="425"/>
      <c r="ABP38" s="423"/>
      <c r="ABQ38" s="425"/>
      <c r="ABR38" s="423"/>
      <c r="ABS38" s="425"/>
      <c r="ABT38" s="423"/>
      <c r="ABU38" s="425"/>
      <c r="ABV38" s="423"/>
      <c r="ABW38" s="425"/>
      <c r="ABX38" s="423"/>
      <c r="ABY38" s="425"/>
      <c r="ABZ38" s="423"/>
      <c r="ACA38" s="425"/>
      <c r="ACB38" s="423"/>
      <c r="ACC38" s="425"/>
      <c r="ACD38" s="423"/>
      <c r="ACE38" s="425"/>
      <c r="ACF38" s="423"/>
      <c r="ACG38" s="425"/>
      <c r="ACH38" s="423"/>
      <c r="ACI38" s="425"/>
      <c r="ACJ38" s="423"/>
      <c r="ACK38" s="425"/>
      <c r="ACL38" s="423"/>
      <c r="ACM38" s="425"/>
      <c r="ACN38" s="423"/>
      <c r="ACO38" s="425"/>
      <c r="ACP38" s="423"/>
      <c r="ACQ38" s="425"/>
      <c r="ACR38" s="423"/>
      <c r="ACS38" s="425"/>
      <c r="ACT38" s="423"/>
      <c r="ACU38" s="425"/>
      <c r="ACV38" s="423"/>
      <c r="ACW38" s="425"/>
      <c r="ACX38" s="423"/>
      <c r="ACY38" s="425"/>
      <c r="ACZ38" s="423"/>
      <c r="ADA38" s="425"/>
      <c r="ADB38" s="423"/>
      <c r="ADC38" s="425"/>
      <c r="ADD38" s="423"/>
      <c r="ADE38" s="425"/>
      <c r="ADF38" s="423"/>
      <c r="ADG38" s="425"/>
      <c r="ADH38" s="423"/>
      <c r="ADI38" s="425"/>
      <c r="ADJ38" s="423"/>
      <c r="ADK38" s="425"/>
      <c r="ADL38" s="423"/>
      <c r="ADM38" s="425"/>
      <c r="ADN38" s="423"/>
      <c r="ADO38" s="425"/>
      <c r="ADP38" s="423"/>
      <c r="ADQ38" s="425"/>
      <c r="ADR38" s="423"/>
      <c r="ADS38" s="425"/>
      <c r="ADT38" s="423"/>
      <c r="ADU38" s="425"/>
      <c r="ADV38" s="423"/>
      <c r="ADW38" s="425"/>
      <c r="ADX38" s="423"/>
      <c r="ADY38" s="425"/>
      <c r="ADZ38" s="423"/>
      <c r="AEA38" s="425"/>
      <c r="AEB38" s="423"/>
      <c r="AEC38" s="425"/>
      <c r="AED38" s="423"/>
      <c r="AEE38" s="425"/>
      <c r="AEF38" s="423"/>
      <c r="AEG38" s="425"/>
      <c r="AEH38" s="423"/>
      <c r="AEI38" s="425"/>
      <c r="AEJ38" s="423"/>
      <c r="AEK38" s="425"/>
      <c r="AEL38" s="423"/>
      <c r="AEM38" s="425"/>
      <c r="AEN38" s="423"/>
      <c r="AEO38" s="425"/>
      <c r="AEP38" s="423"/>
      <c r="AEQ38" s="425"/>
      <c r="AER38" s="423"/>
      <c r="AES38" s="425"/>
      <c r="AET38" s="423"/>
      <c r="AEU38" s="425"/>
      <c r="AEV38" s="423"/>
      <c r="AEW38" s="425"/>
      <c r="AEX38" s="423"/>
      <c r="AEY38" s="425"/>
      <c r="AEZ38" s="423"/>
      <c r="AFA38" s="425"/>
      <c r="AFB38" s="423"/>
      <c r="AFC38" s="425"/>
      <c r="AFD38" s="423"/>
      <c r="AFE38" s="425"/>
      <c r="AFF38" s="423"/>
      <c r="AFG38" s="425"/>
      <c r="AFH38" s="423"/>
      <c r="AFI38" s="425"/>
      <c r="AFJ38" s="423"/>
      <c r="AFK38" s="425"/>
      <c r="AFL38" s="423"/>
      <c r="AFM38" s="425"/>
      <c r="AFN38" s="423"/>
      <c r="AFO38" s="425"/>
      <c r="AFP38" s="423"/>
      <c r="AFQ38" s="425"/>
      <c r="AFR38" s="423"/>
      <c r="AFS38" s="425"/>
      <c r="AFT38" s="423"/>
      <c r="AFU38" s="425"/>
      <c r="AFV38" s="423"/>
      <c r="AFW38" s="425"/>
      <c r="AFX38" s="423"/>
      <c r="AFY38" s="425"/>
      <c r="AFZ38" s="423"/>
      <c r="AGA38" s="425"/>
      <c r="AGB38" s="423"/>
      <c r="AGC38" s="425"/>
      <c r="AGD38" s="423"/>
      <c r="AGE38" s="425"/>
      <c r="AGF38" s="423"/>
      <c r="AGG38" s="425"/>
      <c r="AGH38" s="423"/>
      <c r="AGI38" s="425"/>
      <c r="AGJ38" s="423"/>
      <c r="AGK38" s="425"/>
      <c r="AGL38" s="423"/>
      <c r="AGM38" s="425"/>
      <c r="AGN38" s="423"/>
      <c r="AGO38" s="425"/>
      <c r="AGP38" s="423"/>
      <c r="AGQ38" s="425"/>
      <c r="AGR38" s="423"/>
      <c r="AGS38" s="425"/>
      <c r="AGT38" s="423"/>
      <c r="AGU38" s="425"/>
      <c r="AGV38" s="423"/>
      <c r="AGW38" s="425"/>
      <c r="AGX38" s="423"/>
      <c r="AGY38" s="425"/>
      <c r="AGZ38" s="423"/>
      <c r="AHA38" s="425"/>
      <c r="AHB38" s="423"/>
      <c r="AHC38" s="425"/>
      <c r="AHD38" s="423"/>
      <c r="AHE38" s="425"/>
      <c r="AHF38" s="423"/>
      <c r="AHG38" s="425"/>
      <c r="AHH38" s="423"/>
      <c r="AHI38" s="425"/>
      <c r="AHJ38" s="423"/>
      <c r="AHK38" s="425"/>
      <c r="AHL38" s="423"/>
      <c r="AHM38" s="425"/>
      <c r="AHN38" s="423"/>
      <c r="AHO38" s="425"/>
      <c r="AHP38" s="423"/>
      <c r="AHQ38" s="425"/>
      <c r="AHR38" s="423"/>
      <c r="AHS38" s="425"/>
      <c r="AHT38" s="423"/>
      <c r="AHU38" s="425"/>
      <c r="AHV38" s="423"/>
      <c r="AHW38" s="425"/>
      <c r="AHX38" s="423"/>
      <c r="AHY38" s="425"/>
      <c r="AHZ38" s="423"/>
      <c r="AIA38" s="425"/>
      <c r="AIB38" s="423"/>
      <c r="AIC38" s="425"/>
      <c r="AID38" s="423"/>
      <c r="AIE38" s="425"/>
      <c r="AIF38" s="423"/>
      <c r="AIG38" s="425"/>
      <c r="AIH38" s="423"/>
      <c r="AII38" s="425"/>
      <c r="AIJ38" s="423"/>
      <c r="AIK38" s="425"/>
      <c r="AIL38" s="423"/>
      <c r="AIM38" s="425"/>
      <c r="AIN38" s="423"/>
      <c r="AIO38" s="425"/>
      <c r="AIP38" s="423"/>
      <c r="AIQ38" s="425"/>
      <c r="AIR38" s="423"/>
      <c r="AIS38" s="425"/>
      <c r="AIT38" s="423"/>
      <c r="AIU38" s="425"/>
      <c r="AIV38" s="423"/>
      <c r="AIW38" s="425"/>
      <c r="AIX38" s="423"/>
      <c r="AIY38" s="425"/>
      <c r="AIZ38" s="423"/>
      <c r="AJA38" s="425"/>
      <c r="AJB38" s="423"/>
      <c r="AJC38" s="425"/>
      <c r="AJD38" s="423"/>
      <c r="AJE38" s="425"/>
      <c r="AJF38" s="423"/>
      <c r="AJG38" s="425"/>
      <c r="AJH38" s="423"/>
      <c r="AJI38" s="425"/>
      <c r="AJJ38" s="423"/>
      <c r="AJK38" s="425"/>
      <c r="AJL38" s="423"/>
      <c r="AJM38" s="425"/>
      <c r="AJN38" s="423"/>
      <c r="AJO38" s="425"/>
      <c r="AJP38" s="423"/>
      <c r="AJQ38" s="425"/>
      <c r="AJR38" s="423"/>
      <c r="AJS38" s="425"/>
      <c r="AJT38" s="423"/>
      <c r="AJU38" s="425"/>
      <c r="AJV38" s="423"/>
      <c r="AJW38" s="425"/>
      <c r="AJX38" s="423"/>
      <c r="AJY38" s="425"/>
      <c r="AJZ38" s="423"/>
      <c r="AKA38" s="425"/>
      <c r="AKB38" s="423"/>
      <c r="AKC38" s="425"/>
      <c r="AKD38" s="423"/>
      <c r="AKE38" s="425"/>
      <c r="AKF38" s="423"/>
      <c r="AKG38" s="425"/>
      <c r="AKH38" s="423"/>
      <c r="AKI38" s="425"/>
      <c r="AKJ38" s="423"/>
      <c r="AKK38" s="425"/>
      <c r="AKL38" s="423"/>
      <c r="AKM38" s="425"/>
      <c r="AKN38" s="423"/>
      <c r="AKO38" s="425"/>
      <c r="AKP38" s="423"/>
      <c r="AKQ38" s="425"/>
      <c r="AKR38" s="423"/>
      <c r="AKS38" s="425"/>
      <c r="AKT38" s="423"/>
      <c r="AKU38" s="425"/>
      <c r="AKV38" s="423"/>
      <c r="AKW38" s="425"/>
      <c r="AKX38" s="423"/>
      <c r="AKY38" s="425"/>
      <c r="AKZ38" s="423"/>
      <c r="ALA38" s="425"/>
      <c r="ALB38" s="423"/>
      <c r="ALC38" s="425"/>
      <c r="ALD38" s="423"/>
      <c r="ALE38" s="425"/>
      <c r="ALF38" s="423"/>
      <c r="ALG38" s="425"/>
      <c r="ALH38" s="423"/>
      <c r="ALI38" s="425"/>
      <c r="ALJ38" s="423"/>
      <c r="ALK38" s="425"/>
      <c r="ALL38" s="423"/>
      <c r="ALM38" s="425"/>
      <c r="ALN38" s="423"/>
      <c r="ALO38" s="425"/>
      <c r="ALP38" s="423"/>
      <c r="ALQ38" s="425"/>
      <c r="ALR38" s="423"/>
      <c r="ALS38" s="425"/>
      <c r="ALT38" s="423"/>
      <c r="ALU38" s="425"/>
      <c r="ALV38" s="423"/>
      <c r="ALW38" s="425"/>
      <c r="ALX38" s="423"/>
      <c r="ALY38" s="425"/>
      <c r="ALZ38" s="423"/>
      <c r="AMA38" s="425"/>
      <c r="AMB38" s="423"/>
      <c r="AMC38" s="425"/>
      <c r="AMD38" s="423"/>
      <c r="AME38" s="425"/>
      <c r="AMF38" s="423"/>
      <c r="AMG38" s="425"/>
      <c r="AMH38" s="423"/>
      <c r="AMI38" s="425"/>
      <c r="AMJ38" s="423"/>
      <c r="AMK38" s="425"/>
      <c r="AML38" s="423"/>
      <c r="AMM38" s="425"/>
      <c r="AMN38" s="423"/>
      <c r="AMO38" s="425"/>
      <c r="AMP38" s="423"/>
      <c r="AMQ38" s="425"/>
      <c r="AMR38" s="423"/>
      <c r="AMS38" s="425"/>
      <c r="AMT38" s="423"/>
      <c r="AMU38" s="425"/>
      <c r="AMV38" s="423"/>
      <c r="AMW38" s="425"/>
      <c r="AMX38" s="423"/>
      <c r="AMY38" s="425"/>
      <c r="AMZ38" s="423"/>
      <c r="ANA38" s="425"/>
      <c r="ANB38" s="423"/>
      <c r="ANC38" s="425"/>
      <c r="AND38" s="423"/>
      <c r="ANE38" s="425"/>
      <c r="ANF38" s="423"/>
      <c r="ANG38" s="425"/>
      <c r="ANH38" s="423"/>
      <c r="ANI38" s="425"/>
      <c r="ANJ38" s="423"/>
      <c r="ANK38" s="425"/>
      <c r="ANL38" s="423"/>
      <c r="ANM38" s="425"/>
      <c r="ANN38" s="423"/>
      <c r="ANO38" s="425"/>
      <c r="ANP38" s="423"/>
      <c r="ANQ38" s="425"/>
      <c r="ANR38" s="423"/>
      <c r="ANS38" s="425"/>
      <c r="ANT38" s="423"/>
      <c r="ANU38" s="425"/>
      <c r="ANV38" s="423"/>
      <c r="ANW38" s="425"/>
      <c r="ANX38" s="423"/>
      <c r="ANY38" s="425"/>
      <c r="ANZ38" s="423"/>
      <c r="AOA38" s="425"/>
      <c r="AOB38" s="423"/>
      <c r="AOC38" s="425"/>
      <c r="AOD38" s="423"/>
      <c r="AOE38" s="425"/>
      <c r="AOF38" s="423"/>
      <c r="AOG38" s="425"/>
      <c r="AOH38" s="423"/>
      <c r="AOI38" s="425"/>
      <c r="AOJ38" s="423"/>
      <c r="AOK38" s="425"/>
      <c r="AOL38" s="423"/>
      <c r="AOM38" s="425"/>
      <c r="AON38" s="423"/>
      <c r="AOO38" s="425"/>
      <c r="AOP38" s="423"/>
      <c r="AOQ38" s="425"/>
      <c r="AOR38" s="423"/>
      <c r="AOS38" s="425"/>
      <c r="AOT38" s="423"/>
      <c r="AOU38" s="425"/>
      <c r="AOV38" s="423"/>
      <c r="AOW38" s="425"/>
      <c r="AOX38" s="423"/>
      <c r="AOY38" s="425"/>
      <c r="AOZ38" s="423"/>
      <c r="APA38" s="425"/>
      <c r="APB38" s="423"/>
      <c r="APC38" s="425"/>
      <c r="APD38" s="423"/>
      <c r="APE38" s="425"/>
      <c r="APF38" s="423"/>
      <c r="APG38" s="425"/>
      <c r="APH38" s="423"/>
      <c r="API38" s="425"/>
      <c r="APJ38" s="423"/>
      <c r="APK38" s="425"/>
      <c r="APL38" s="423"/>
      <c r="APM38" s="425"/>
      <c r="APN38" s="423"/>
      <c r="APO38" s="425"/>
      <c r="APP38" s="423"/>
      <c r="APQ38" s="425"/>
      <c r="APR38" s="423"/>
      <c r="APS38" s="425"/>
      <c r="APT38" s="423"/>
      <c r="APU38" s="425"/>
      <c r="APV38" s="423"/>
      <c r="APW38" s="425"/>
      <c r="APX38" s="423"/>
      <c r="APY38" s="425"/>
      <c r="APZ38" s="423"/>
      <c r="AQA38" s="425"/>
      <c r="AQB38" s="423"/>
      <c r="AQC38" s="425"/>
      <c r="AQD38" s="423"/>
      <c r="AQE38" s="425"/>
      <c r="AQF38" s="423"/>
      <c r="AQG38" s="425"/>
      <c r="AQH38" s="423"/>
      <c r="AQI38" s="425"/>
      <c r="AQJ38" s="423"/>
      <c r="AQK38" s="425"/>
      <c r="AQL38" s="423"/>
      <c r="AQM38" s="425"/>
      <c r="AQN38" s="423"/>
      <c r="AQO38" s="425"/>
      <c r="AQP38" s="423"/>
      <c r="AQQ38" s="425"/>
      <c r="AQR38" s="423"/>
      <c r="AQS38" s="425"/>
      <c r="AQT38" s="423"/>
      <c r="AQU38" s="425"/>
      <c r="AQV38" s="423"/>
      <c r="AQW38" s="425"/>
      <c r="AQX38" s="423"/>
      <c r="AQY38" s="425"/>
      <c r="AQZ38" s="423"/>
      <c r="ARA38" s="425"/>
      <c r="ARB38" s="423"/>
      <c r="ARC38" s="425"/>
      <c r="ARD38" s="423"/>
      <c r="ARE38" s="425"/>
      <c r="ARF38" s="423"/>
      <c r="ARG38" s="425"/>
      <c r="ARH38" s="423"/>
      <c r="ARI38" s="425"/>
      <c r="ARJ38" s="423"/>
      <c r="ARK38" s="425"/>
      <c r="ARL38" s="423"/>
      <c r="ARM38" s="425"/>
      <c r="ARN38" s="423"/>
      <c r="ARO38" s="425"/>
      <c r="ARP38" s="423"/>
      <c r="ARQ38" s="425"/>
      <c r="ARR38" s="423"/>
      <c r="ARS38" s="425"/>
      <c r="ART38" s="423"/>
      <c r="ARU38" s="425"/>
      <c r="ARV38" s="423"/>
      <c r="ARW38" s="425"/>
      <c r="ARX38" s="423"/>
      <c r="ARY38" s="425"/>
      <c r="ARZ38" s="423"/>
      <c r="ASA38" s="425"/>
      <c r="ASB38" s="423"/>
      <c r="ASC38" s="425"/>
      <c r="ASD38" s="423"/>
      <c r="ASE38" s="425"/>
      <c r="ASF38" s="423"/>
      <c r="ASG38" s="425"/>
      <c r="ASH38" s="423"/>
      <c r="ASI38" s="425"/>
      <c r="ASJ38" s="423"/>
      <c r="ASK38" s="425"/>
      <c r="ASL38" s="423"/>
      <c r="ASM38" s="425"/>
      <c r="ASN38" s="423"/>
      <c r="ASO38" s="425"/>
      <c r="ASP38" s="423"/>
      <c r="ASQ38" s="425"/>
      <c r="ASR38" s="423"/>
      <c r="ASS38" s="425"/>
      <c r="AST38" s="423"/>
      <c r="ASU38" s="425"/>
      <c r="ASV38" s="423"/>
      <c r="ASW38" s="425"/>
      <c r="ASX38" s="423"/>
      <c r="ASY38" s="425"/>
      <c r="ASZ38" s="423"/>
      <c r="ATA38" s="425"/>
      <c r="ATB38" s="423"/>
      <c r="ATC38" s="425"/>
      <c r="ATD38" s="423"/>
      <c r="ATE38" s="425"/>
      <c r="ATF38" s="423"/>
      <c r="ATG38" s="425"/>
      <c r="ATH38" s="423"/>
      <c r="ATI38" s="425"/>
      <c r="ATJ38" s="423"/>
      <c r="ATK38" s="425"/>
      <c r="ATL38" s="423"/>
      <c r="ATM38" s="425"/>
      <c r="ATN38" s="423"/>
      <c r="ATO38" s="425"/>
      <c r="ATP38" s="423"/>
      <c r="ATQ38" s="425"/>
      <c r="ATR38" s="423"/>
      <c r="ATS38" s="425"/>
      <c r="ATT38" s="423"/>
      <c r="ATU38" s="425"/>
      <c r="ATV38" s="423"/>
      <c r="ATW38" s="425"/>
      <c r="ATX38" s="423"/>
      <c r="ATY38" s="425"/>
      <c r="ATZ38" s="423"/>
      <c r="AUA38" s="425"/>
      <c r="AUB38" s="423"/>
      <c r="AUC38" s="425"/>
      <c r="AUD38" s="423"/>
      <c r="AUE38" s="425"/>
      <c r="AUF38" s="423"/>
      <c r="AUG38" s="425"/>
      <c r="AUH38" s="423"/>
      <c r="AUI38" s="425"/>
      <c r="AUJ38" s="423"/>
      <c r="AUK38" s="425"/>
      <c r="AUL38" s="423"/>
      <c r="AUM38" s="425"/>
      <c r="AUN38" s="423"/>
      <c r="AUO38" s="425"/>
      <c r="AUP38" s="423"/>
      <c r="AUQ38" s="425"/>
      <c r="AUR38" s="423"/>
      <c r="AUS38" s="425"/>
      <c r="AUT38" s="423"/>
      <c r="AUU38" s="425"/>
      <c r="AUV38" s="423"/>
      <c r="AUW38" s="425"/>
      <c r="AUX38" s="423"/>
      <c r="AUY38" s="425"/>
      <c r="AUZ38" s="423"/>
      <c r="AVA38" s="425"/>
      <c r="AVB38" s="423"/>
      <c r="AVC38" s="425"/>
      <c r="AVD38" s="423"/>
      <c r="AVE38" s="425"/>
      <c r="AVF38" s="423"/>
      <c r="AVG38" s="425"/>
      <c r="AVH38" s="423"/>
      <c r="AVI38" s="425"/>
      <c r="AVJ38" s="423"/>
      <c r="AVK38" s="425"/>
      <c r="AVL38" s="423"/>
      <c r="AVM38" s="425"/>
      <c r="AVN38" s="423"/>
      <c r="AVO38" s="425"/>
      <c r="AVP38" s="423"/>
      <c r="AVQ38" s="425"/>
      <c r="AVR38" s="423"/>
      <c r="AVS38" s="425"/>
      <c r="AVT38" s="423"/>
      <c r="AVU38" s="425"/>
      <c r="AVV38" s="423"/>
      <c r="AVW38" s="425"/>
      <c r="AVX38" s="423"/>
      <c r="AVY38" s="425"/>
      <c r="AVZ38" s="423"/>
      <c r="AWA38" s="425"/>
      <c r="AWB38" s="423"/>
      <c r="AWC38" s="425"/>
      <c r="AWD38" s="423"/>
      <c r="AWE38" s="425"/>
      <c r="AWF38" s="423"/>
      <c r="AWG38" s="425"/>
      <c r="AWH38" s="423"/>
      <c r="AWI38" s="425"/>
      <c r="AWJ38" s="423"/>
      <c r="AWK38" s="425"/>
      <c r="AWL38" s="423"/>
      <c r="AWM38" s="425"/>
      <c r="AWN38" s="423"/>
      <c r="AWO38" s="425"/>
      <c r="AWP38" s="423"/>
      <c r="AWQ38" s="425"/>
      <c r="AWR38" s="423"/>
      <c r="AWS38" s="425"/>
      <c r="AWT38" s="423"/>
      <c r="AWU38" s="425"/>
      <c r="AWV38" s="423"/>
      <c r="AWW38" s="425"/>
      <c r="AWX38" s="423"/>
      <c r="AWY38" s="425"/>
      <c r="AWZ38" s="423"/>
      <c r="AXA38" s="425"/>
      <c r="AXB38" s="423"/>
      <c r="AXC38" s="425"/>
      <c r="AXD38" s="423"/>
      <c r="AXE38" s="425"/>
      <c r="AXF38" s="423"/>
      <c r="AXG38" s="425"/>
      <c r="AXH38" s="423"/>
      <c r="AXI38" s="425"/>
      <c r="AXJ38" s="423"/>
      <c r="AXK38" s="425"/>
      <c r="AXL38" s="423"/>
      <c r="AXM38" s="425"/>
      <c r="AXN38" s="423"/>
      <c r="AXO38" s="425"/>
      <c r="AXP38" s="423"/>
      <c r="AXQ38" s="425"/>
      <c r="AXR38" s="423"/>
      <c r="AXS38" s="425"/>
      <c r="AXT38" s="423"/>
      <c r="AXU38" s="425"/>
      <c r="AXV38" s="423"/>
      <c r="AXW38" s="425"/>
      <c r="AXX38" s="423"/>
      <c r="AXY38" s="425"/>
      <c r="AXZ38" s="423"/>
      <c r="AYA38" s="425"/>
      <c r="AYB38" s="423"/>
      <c r="AYC38" s="425"/>
      <c r="AYD38" s="423"/>
      <c r="AYE38" s="425"/>
      <c r="AYF38" s="423"/>
      <c r="AYG38" s="425"/>
      <c r="AYH38" s="423"/>
      <c r="AYI38" s="425"/>
      <c r="AYJ38" s="423"/>
      <c r="AYK38" s="425"/>
      <c r="AYL38" s="423"/>
      <c r="AYM38" s="425"/>
      <c r="AYN38" s="423"/>
      <c r="AYO38" s="425"/>
      <c r="AYP38" s="423"/>
      <c r="AYQ38" s="425"/>
      <c r="AYR38" s="423"/>
      <c r="AYS38" s="425"/>
      <c r="AYT38" s="423"/>
      <c r="AYU38" s="425"/>
      <c r="AYV38" s="423"/>
      <c r="AYW38" s="425"/>
      <c r="AYX38" s="423"/>
      <c r="AYY38" s="425"/>
      <c r="AYZ38" s="423"/>
      <c r="AZA38" s="425"/>
      <c r="AZB38" s="423"/>
      <c r="AZC38" s="425"/>
      <c r="AZD38" s="423"/>
      <c r="AZE38" s="425"/>
      <c r="AZF38" s="423"/>
      <c r="AZG38" s="425"/>
      <c r="AZH38" s="423"/>
      <c r="AZI38" s="425"/>
      <c r="AZJ38" s="423"/>
      <c r="AZK38" s="425"/>
      <c r="AZL38" s="423"/>
      <c r="AZM38" s="425"/>
      <c r="AZN38" s="423"/>
      <c r="AZO38" s="425"/>
      <c r="AZP38" s="423"/>
      <c r="AZQ38" s="425"/>
      <c r="AZR38" s="423"/>
      <c r="AZS38" s="425"/>
      <c r="AZT38" s="423"/>
      <c r="AZU38" s="425"/>
      <c r="AZV38" s="423"/>
      <c r="AZW38" s="425"/>
      <c r="AZX38" s="423"/>
      <c r="AZY38" s="425"/>
      <c r="AZZ38" s="423"/>
      <c r="BAA38" s="425"/>
      <c r="BAB38" s="423"/>
      <c r="BAC38" s="425"/>
      <c r="BAD38" s="423"/>
      <c r="BAE38" s="425"/>
      <c r="BAF38" s="423"/>
      <c r="BAG38" s="425"/>
      <c r="BAH38" s="423"/>
      <c r="BAI38" s="425"/>
      <c r="BAJ38" s="423"/>
      <c r="BAK38" s="425"/>
      <c r="BAL38" s="423"/>
      <c r="BAM38" s="425"/>
      <c r="BAN38" s="423"/>
      <c r="BAO38" s="425"/>
      <c r="BAP38" s="423"/>
      <c r="BAQ38" s="425"/>
      <c r="BAR38" s="423"/>
      <c r="BAS38" s="425"/>
      <c r="BAT38" s="423"/>
      <c r="BAU38" s="425"/>
      <c r="BAV38" s="423"/>
      <c r="BAW38" s="425"/>
      <c r="BAX38" s="423"/>
      <c r="BAY38" s="425"/>
      <c r="BAZ38" s="423"/>
      <c r="BBA38" s="425"/>
      <c r="BBB38" s="423"/>
      <c r="BBC38" s="425"/>
      <c r="BBD38" s="423"/>
      <c r="BBE38" s="425"/>
      <c r="BBF38" s="423"/>
      <c r="BBG38" s="425"/>
      <c r="BBH38" s="423"/>
      <c r="BBI38" s="425"/>
      <c r="BBJ38" s="423"/>
      <c r="BBK38" s="425"/>
      <c r="BBL38" s="423"/>
      <c r="BBM38" s="425"/>
      <c r="BBN38" s="423"/>
      <c r="BBO38" s="425"/>
      <c r="BBP38" s="423"/>
      <c r="BBQ38" s="425"/>
      <c r="BBR38" s="423"/>
      <c r="BBS38" s="425"/>
      <c r="BBT38" s="423"/>
      <c r="BBU38" s="425"/>
      <c r="BBV38" s="423"/>
      <c r="BBW38" s="425"/>
      <c r="BBX38" s="423"/>
      <c r="BBY38" s="425"/>
      <c r="BBZ38" s="423"/>
      <c r="BCA38" s="425"/>
      <c r="BCB38" s="423"/>
      <c r="BCC38" s="425"/>
      <c r="BCD38" s="423"/>
      <c r="BCE38" s="425"/>
      <c r="BCF38" s="423"/>
      <c r="BCG38" s="425"/>
      <c r="BCH38" s="423"/>
      <c r="BCI38" s="425"/>
      <c r="BCJ38" s="423"/>
      <c r="BCK38" s="425"/>
      <c r="BCL38" s="423"/>
      <c r="BCM38" s="425"/>
      <c r="BCN38" s="423"/>
      <c r="BCO38" s="425"/>
      <c r="BCP38" s="423"/>
      <c r="BCQ38" s="425"/>
      <c r="BCR38" s="423"/>
      <c r="BCS38" s="425"/>
      <c r="BCT38" s="423"/>
      <c r="BCU38" s="425"/>
      <c r="BCV38" s="423"/>
      <c r="BCW38" s="425"/>
      <c r="BCX38" s="423"/>
      <c r="BCY38" s="425"/>
      <c r="BCZ38" s="423"/>
      <c r="BDA38" s="425"/>
      <c r="BDB38" s="423"/>
      <c r="BDC38" s="425"/>
      <c r="BDD38" s="423"/>
      <c r="BDE38" s="425"/>
      <c r="BDF38" s="423"/>
      <c r="BDG38" s="425"/>
      <c r="BDH38" s="423"/>
      <c r="BDI38" s="425"/>
      <c r="BDJ38" s="423"/>
      <c r="BDK38" s="425"/>
      <c r="BDL38" s="423"/>
      <c r="BDM38" s="425"/>
      <c r="BDN38" s="423"/>
      <c r="BDO38" s="425"/>
      <c r="BDP38" s="423"/>
      <c r="BDQ38" s="425"/>
      <c r="BDR38" s="423"/>
      <c r="BDS38" s="425"/>
      <c r="BDT38" s="423"/>
      <c r="BDU38" s="425"/>
      <c r="BDV38" s="423"/>
      <c r="BDW38" s="425"/>
      <c r="BDX38" s="423"/>
      <c r="BDY38" s="425"/>
      <c r="BDZ38" s="423"/>
      <c r="BEA38" s="425"/>
      <c r="BEB38" s="423"/>
      <c r="BEC38" s="425"/>
      <c r="BED38" s="423"/>
      <c r="BEE38" s="425"/>
      <c r="BEF38" s="423"/>
      <c r="BEG38" s="425"/>
      <c r="BEH38" s="423"/>
      <c r="BEI38" s="425"/>
      <c r="BEJ38" s="423"/>
      <c r="BEK38" s="425"/>
      <c r="BEL38" s="423"/>
      <c r="BEM38" s="425"/>
      <c r="BEN38" s="423"/>
      <c r="BEO38" s="425"/>
      <c r="BEP38" s="423"/>
      <c r="BEQ38" s="425"/>
      <c r="BER38" s="423"/>
      <c r="BES38" s="425"/>
      <c r="BET38" s="423"/>
      <c r="BEU38" s="425"/>
      <c r="BEV38" s="423"/>
      <c r="BEW38" s="425"/>
      <c r="BEX38" s="423"/>
      <c r="BEY38" s="425"/>
      <c r="BEZ38" s="423"/>
      <c r="BFA38" s="425"/>
      <c r="BFB38" s="423"/>
      <c r="BFC38" s="425"/>
      <c r="BFD38" s="423"/>
      <c r="BFE38" s="425"/>
      <c r="BFF38" s="423"/>
      <c r="BFG38" s="425"/>
      <c r="BFH38" s="423"/>
      <c r="BFI38" s="425"/>
      <c r="BFJ38" s="423"/>
      <c r="BFK38" s="425"/>
      <c r="BFL38" s="423"/>
      <c r="BFM38" s="425"/>
      <c r="BFN38" s="423"/>
      <c r="BFO38" s="425"/>
      <c r="BFP38" s="423"/>
      <c r="BFQ38" s="425"/>
      <c r="BFR38" s="423"/>
      <c r="BFS38" s="425"/>
      <c r="BFT38" s="423"/>
      <c r="BFU38" s="425"/>
      <c r="BFV38" s="423"/>
      <c r="BFW38" s="425"/>
      <c r="BFX38" s="423"/>
      <c r="BFY38" s="425"/>
      <c r="BFZ38" s="423"/>
      <c r="BGA38" s="425"/>
      <c r="BGB38" s="423"/>
      <c r="BGC38" s="425"/>
      <c r="BGD38" s="423"/>
      <c r="BGE38" s="425"/>
      <c r="BGF38" s="423"/>
      <c r="BGG38" s="425"/>
      <c r="BGH38" s="423"/>
      <c r="BGI38" s="425"/>
      <c r="BGJ38" s="423"/>
      <c r="BGK38" s="425"/>
      <c r="BGL38" s="423"/>
      <c r="BGM38" s="425"/>
      <c r="BGN38" s="423"/>
      <c r="BGO38" s="425"/>
      <c r="BGP38" s="423"/>
      <c r="BGQ38" s="425"/>
      <c r="BGR38" s="423"/>
      <c r="BGS38" s="425"/>
      <c r="BGT38" s="423"/>
      <c r="BGU38" s="425"/>
      <c r="BGV38" s="423"/>
      <c r="BGW38" s="425"/>
      <c r="BGX38" s="423"/>
      <c r="BGY38" s="425"/>
      <c r="BGZ38" s="423"/>
      <c r="BHA38" s="425"/>
      <c r="BHB38" s="423"/>
      <c r="BHC38" s="425"/>
      <c r="BHD38" s="423"/>
      <c r="BHE38" s="425"/>
      <c r="BHF38" s="423"/>
      <c r="BHG38" s="425"/>
      <c r="BHH38" s="423"/>
      <c r="BHI38" s="425"/>
      <c r="BHJ38" s="423"/>
      <c r="BHK38" s="425"/>
      <c r="BHL38" s="423"/>
      <c r="BHM38" s="425"/>
      <c r="BHN38" s="423"/>
      <c r="BHO38" s="425"/>
      <c r="BHP38" s="423"/>
      <c r="BHQ38" s="425"/>
      <c r="BHR38" s="423"/>
      <c r="BHS38" s="425"/>
      <c r="BHT38" s="423"/>
      <c r="BHU38" s="425"/>
      <c r="BHV38" s="423"/>
      <c r="BHW38" s="425"/>
      <c r="BHX38" s="423"/>
      <c r="BHY38" s="425"/>
      <c r="BHZ38" s="423"/>
      <c r="BIA38" s="425"/>
      <c r="BIB38" s="423"/>
      <c r="BIC38" s="425"/>
      <c r="BID38" s="423"/>
      <c r="BIE38" s="425"/>
      <c r="BIF38" s="423"/>
      <c r="BIG38" s="425"/>
      <c r="BIH38" s="423"/>
      <c r="BII38" s="425"/>
      <c r="BIJ38" s="423"/>
      <c r="BIK38" s="425"/>
      <c r="BIL38" s="423"/>
      <c r="BIM38" s="425"/>
      <c r="BIN38" s="423"/>
      <c r="BIO38" s="425"/>
      <c r="BIP38" s="423"/>
      <c r="BIQ38" s="425"/>
      <c r="BIR38" s="423"/>
      <c r="BIS38" s="425"/>
      <c r="BIT38" s="423"/>
      <c r="BIU38" s="425"/>
      <c r="BIV38" s="423"/>
      <c r="BIW38" s="425"/>
      <c r="BIX38" s="423"/>
      <c r="BIY38" s="425"/>
      <c r="BIZ38" s="423"/>
      <c r="BJA38" s="425"/>
      <c r="BJB38" s="423"/>
      <c r="BJC38" s="425"/>
      <c r="BJD38" s="423"/>
      <c r="BJE38" s="425"/>
      <c r="BJF38" s="423"/>
      <c r="BJG38" s="425"/>
      <c r="BJH38" s="423"/>
      <c r="BJI38" s="425"/>
      <c r="BJJ38" s="423"/>
      <c r="BJK38" s="425"/>
      <c r="BJL38" s="423"/>
      <c r="BJM38" s="425"/>
      <c r="BJN38" s="423"/>
      <c r="BJO38" s="425"/>
      <c r="BJP38" s="423"/>
      <c r="BJQ38" s="425"/>
      <c r="BJR38" s="423"/>
      <c r="BJS38" s="425"/>
      <c r="BJT38" s="423"/>
      <c r="BJU38" s="425"/>
      <c r="BJV38" s="423"/>
      <c r="BJW38" s="425"/>
      <c r="BJX38" s="423"/>
      <c r="BJY38" s="425"/>
      <c r="BJZ38" s="423"/>
      <c r="BKA38" s="425"/>
      <c r="BKB38" s="423"/>
      <c r="BKC38" s="425"/>
      <c r="BKD38" s="423"/>
      <c r="BKE38" s="425"/>
      <c r="BKF38" s="423"/>
      <c r="BKG38" s="425"/>
      <c r="BKH38" s="423"/>
      <c r="BKI38" s="425"/>
      <c r="BKJ38" s="423"/>
      <c r="BKK38" s="425"/>
      <c r="BKL38" s="423"/>
      <c r="BKM38" s="425"/>
      <c r="BKN38" s="423"/>
      <c r="BKO38" s="425"/>
      <c r="BKP38" s="423"/>
      <c r="BKQ38" s="425"/>
      <c r="BKR38" s="423"/>
      <c r="BKS38" s="425"/>
      <c r="BKT38" s="423"/>
      <c r="BKU38" s="425"/>
      <c r="BKV38" s="423"/>
      <c r="BKW38" s="425"/>
      <c r="BKX38" s="423"/>
      <c r="BKY38" s="425"/>
      <c r="BKZ38" s="423"/>
      <c r="BLA38" s="425"/>
      <c r="BLB38" s="423"/>
      <c r="BLC38" s="425"/>
      <c r="BLD38" s="423"/>
      <c r="BLE38" s="425"/>
      <c r="BLF38" s="423"/>
      <c r="BLG38" s="425"/>
      <c r="BLH38" s="423"/>
      <c r="BLI38" s="425"/>
      <c r="BLJ38" s="423"/>
      <c r="BLK38" s="425"/>
      <c r="BLL38" s="423"/>
      <c r="BLM38" s="425"/>
      <c r="BLN38" s="423"/>
      <c r="BLO38" s="425"/>
      <c r="BLP38" s="423"/>
      <c r="BLQ38" s="425"/>
      <c r="BLR38" s="423"/>
      <c r="BLS38" s="425"/>
      <c r="BLT38" s="423"/>
      <c r="BLU38" s="425"/>
      <c r="BLV38" s="423"/>
      <c r="BLW38" s="425"/>
      <c r="BLX38" s="423"/>
      <c r="BLY38" s="425"/>
      <c r="BLZ38" s="423"/>
      <c r="BMA38" s="425"/>
      <c r="BMB38" s="423"/>
      <c r="BMC38" s="425"/>
      <c r="BMD38" s="423"/>
      <c r="BME38" s="425"/>
      <c r="BMF38" s="423"/>
      <c r="BMG38" s="425"/>
      <c r="BMH38" s="423"/>
      <c r="BMI38" s="425"/>
      <c r="BMJ38" s="423"/>
      <c r="BMK38" s="425"/>
      <c r="BML38" s="423"/>
      <c r="BMM38" s="425"/>
      <c r="BMN38" s="423"/>
      <c r="BMO38" s="425"/>
      <c r="BMP38" s="423"/>
      <c r="BMQ38" s="425"/>
      <c r="BMR38" s="423"/>
      <c r="BMS38" s="425"/>
      <c r="BMT38" s="423"/>
      <c r="BMU38" s="425"/>
      <c r="BMV38" s="423"/>
      <c r="BMW38" s="425"/>
      <c r="BMX38" s="423"/>
      <c r="BMY38" s="425"/>
      <c r="BMZ38" s="423"/>
      <c r="BNA38" s="425"/>
      <c r="BNB38" s="423"/>
      <c r="BNC38" s="425"/>
      <c r="BND38" s="423"/>
      <c r="BNE38" s="425"/>
      <c r="BNF38" s="423"/>
      <c r="BNG38" s="425"/>
      <c r="BNH38" s="423"/>
      <c r="BNI38" s="425"/>
      <c r="BNJ38" s="423"/>
      <c r="BNK38" s="425"/>
      <c r="BNL38" s="423"/>
      <c r="BNM38" s="425"/>
      <c r="BNN38" s="423"/>
      <c r="BNO38" s="425"/>
      <c r="BNP38" s="423"/>
      <c r="BNQ38" s="425"/>
      <c r="BNR38" s="423"/>
      <c r="BNS38" s="425"/>
      <c r="BNT38" s="423"/>
      <c r="BNU38" s="425"/>
      <c r="BNV38" s="423"/>
      <c r="BNW38" s="425"/>
      <c r="BNX38" s="423"/>
      <c r="BNY38" s="425"/>
      <c r="BNZ38" s="423"/>
      <c r="BOA38" s="425"/>
      <c r="BOB38" s="423"/>
      <c r="BOC38" s="425"/>
      <c r="BOD38" s="423"/>
      <c r="BOE38" s="425"/>
      <c r="BOF38" s="423"/>
      <c r="BOG38" s="425"/>
      <c r="BOH38" s="423"/>
      <c r="BOI38" s="425"/>
      <c r="BOJ38" s="423"/>
      <c r="BOK38" s="425"/>
      <c r="BOL38" s="423"/>
      <c r="BOM38" s="425"/>
      <c r="BON38" s="423"/>
      <c r="BOO38" s="425"/>
      <c r="BOP38" s="423"/>
      <c r="BOQ38" s="425"/>
      <c r="BOR38" s="423"/>
      <c r="BOS38" s="425"/>
      <c r="BOT38" s="423"/>
      <c r="BOU38" s="425"/>
      <c r="BOV38" s="423"/>
      <c r="BOW38" s="425"/>
      <c r="BOX38" s="423"/>
      <c r="BOY38" s="425"/>
      <c r="BOZ38" s="423"/>
      <c r="BPA38" s="425"/>
      <c r="BPB38" s="423"/>
      <c r="BPC38" s="425"/>
      <c r="BPD38" s="423"/>
      <c r="BPE38" s="425"/>
      <c r="BPF38" s="423"/>
      <c r="BPG38" s="425"/>
      <c r="BPH38" s="423"/>
      <c r="BPI38" s="425"/>
      <c r="BPJ38" s="423"/>
      <c r="BPK38" s="425"/>
      <c r="BPL38" s="423"/>
      <c r="BPM38" s="425"/>
      <c r="BPN38" s="423"/>
      <c r="BPO38" s="425"/>
      <c r="BPP38" s="423"/>
      <c r="BPQ38" s="425"/>
      <c r="BPR38" s="423"/>
      <c r="BPS38" s="425"/>
      <c r="BPT38" s="423"/>
      <c r="BPU38" s="425"/>
      <c r="BPV38" s="423"/>
      <c r="BPW38" s="425"/>
      <c r="BPX38" s="423"/>
      <c r="BPY38" s="425"/>
      <c r="BPZ38" s="423"/>
      <c r="BQA38" s="425"/>
      <c r="BQB38" s="423"/>
      <c r="BQC38" s="425"/>
      <c r="BQD38" s="423"/>
      <c r="BQE38" s="425"/>
      <c r="BQF38" s="423"/>
      <c r="BQG38" s="425"/>
      <c r="BQH38" s="423"/>
      <c r="BQI38" s="425"/>
      <c r="BQJ38" s="423"/>
      <c r="BQK38" s="425"/>
      <c r="BQL38" s="423"/>
      <c r="BQM38" s="425"/>
      <c r="BQN38" s="423"/>
      <c r="BQO38" s="425"/>
      <c r="BQP38" s="423"/>
      <c r="BQQ38" s="425"/>
      <c r="BQR38" s="423"/>
      <c r="BQS38" s="425"/>
      <c r="BQT38" s="423"/>
      <c r="BQU38" s="425"/>
      <c r="BQV38" s="423"/>
      <c r="BQW38" s="425"/>
      <c r="BQX38" s="423"/>
      <c r="BQY38" s="425"/>
      <c r="BQZ38" s="423"/>
      <c r="BRA38" s="425"/>
      <c r="BRB38" s="423"/>
      <c r="BRC38" s="425"/>
      <c r="BRD38" s="423"/>
      <c r="BRE38" s="425"/>
      <c r="BRF38" s="423"/>
      <c r="BRG38" s="425"/>
      <c r="BRH38" s="423"/>
      <c r="BRI38" s="425"/>
      <c r="BRJ38" s="423"/>
      <c r="BRK38" s="425"/>
      <c r="BRL38" s="423"/>
      <c r="BRM38" s="425"/>
      <c r="BRN38" s="423"/>
      <c r="BRO38" s="425"/>
      <c r="BRP38" s="423"/>
      <c r="BRQ38" s="425"/>
      <c r="BRR38" s="423"/>
      <c r="BRS38" s="425"/>
      <c r="BRT38" s="423"/>
      <c r="BRU38" s="425"/>
      <c r="BRV38" s="423"/>
      <c r="BRW38" s="425"/>
      <c r="BRX38" s="423"/>
      <c r="BRY38" s="425"/>
      <c r="BRZ38" s="423"/>
      <c r="BSA38" s="425"/>
      <c r="BSB38" s="423"/>
      <c r="BSC38" s="425"/>
      <c r="BSD38" s="423"/>
      <c r="BSE38" s="425"/>
      <c r="BSF38" s="423"/>
      <c r="BSG38" s="425"/>
      <c r="BSH38" s="423"/>
      <c r="BSI38" s="425"/>
      <c r="BSJ38" s="423"/>
      <c r="BSK38" s="425"/>
      <c r="BSL38" s="423"/>
      <c r="BSM38" s="425"/>
      <c r="BSN38" s="423"/>
      <c r="BSO38" s="425"/>
      <c r="BSP38" s="423"/>
      <c r="BSQ38" s="425"/>
      <c r="BSR38" s="423"/>
      <c r="BSS38" s="425"/>
      <c r="BST38" s="423"/>
      <c r="BSU38" s="425"/>
      <c r="BSV38" s="423"/>
      <c r="BSW38" s="425"/>
      <c r="BSX38" s="423"/>
      <c r="BSY38" s="425"/>
      <c r="BSZ38" s="423"/>
      <c r="BTA38" s="425"/>
      <c r="BTB38" s="423"/>
      <c r="BTC38" s="425"/>
      <c r="BTD38" s="423"/>
      <c r="BTE38" s="425"/>
      <c r="BTF38" s="423"/>
      <c r="BTG38" s="425"/>
      <c r="BTH38" s="423"/>
      <c r="BTI38" s="425"/>
      <c r="BTJ38" s="423"/>
      <c r="BTK38" s="425"/>
      <c r="BTL38" s="423"/>
      <c r="BTM38" s="425"/>
      <c r="BTN38" s="423"/>
      <c r="BTO38" s="425"/>
      <c r="BTP38" s="423"/>
      <c r="BTQ38" s="425"/>
      <c r="BTR38" s="423"/>
      <c r="BTS38" s="425"/>
      <c r="BTT38" s="423"/>
      <c r="BTU38" s="425"/>
      <c r="BTV38" s="423"/>
      <c r="BTW38" s="425"/>
      <c r="BTX38" s="423"/>
      <c r="BTY38" s="425"/>
      <c r="BTZ38" s="423"/>
      <c r="BUA38" s="425"/>
      <c r="BUB38" s="423"/>
      <c r="BUC38" s="425"/>
      <c r="BUD38" s="423"/>
      <c r="BUE38" s="425"/>
      <c r="BUF38" s="423"/>
      <c r="BUG38" s="425"/>
      <c r="BUH38" s="423"/>
      <c r="BUI38" s="425"/>
      <c r="BUJ38" s="423"/>
      <c r="BUK38" s="425"/>
      <c r="BUL38" s="423"/>
      <c r="BUM38" s="425"/>
      <c r="BUN38" s="423"/>
      <c r="BUO38" s="425"/>
      <c r="BUP38" s="423"/>
      <c r="BUQ38" s="425"/>
      <c r="BUR38" s="423"/>
      <c r="BUS38" s="425"/>
      <c r="BUT38" s="423"/>
      <c r="BUU38" s="425"/>
      <c r="BUV38" s="423"/>
      <c r="BUW38" s="425"/>
      <c r="BUX38" s="423"/>
      <c r="BUY38" s="425"/>
      <c r="BUZ38" s="423"/>
      <c r="BVA38" s="425"/>
      <c r="BVB38" s="423"/>
      <c r="BVC38" s="425"/>
      <c r="BVD38" s="423"/>
      <c r="BVE38" s="425"/>
      <c r="BVF38" s="423"/>
      <c r="BVG38" s="425"/>
      <c r="BVH38" s="423"/>
      <c r="BVI38" s="425"/>
      <c r="BVJ38" s="423"/>
      <c r="BVK38" s="425"/>
      <c r="BVL38" s="423"/>
      <c r="BVM38" s="425"/>
      <c r="BVN38" s="423"/>
      <c r="BVO38" s="425"/>
      <c r="BVP38" s="423"/>
      <c r="BVQ38" s="425"/>
      <c r="BVR38" s="423"/>
      <c r="BVS38" s="425"/>
      <c r="BVT38" s="423"/>
      <c r="BVU38" s="425"/>
      <c r="BVV38" s="423"/>
      <c r="BVW38" s="425"/>
      <c r="BVX38" s="423"/>
      <c r="BVY38" s="425"/>
      <c r="BVZ38" s="423"/>
      <c r="BWA38" s="425"/>
      <c r="BWB38" s="423"/>
      <c r="BWC38" s="425"/>
      <c r="BWD38" s="423"/>
      <c r="BWE38" s="425"/>
      <c r="BWF38" s="423"/>
      <c r="BWG38" s="425"/>
      <c r="BWH38" s="423"/>
      <c r="BWI38" s="425"/>
      <c r="BWJ38" s="423"/>
      <c r="BWK38" s="425"/>
      <c r="BWL38" s="423"/>
      <c r="BWM38" s="425"/>
      <c r="BWN38" s="423"/>
      <c r="BWO38" s="425"/>
      <c r="BWP38" s="423"/>
      <c r="BWQ38" s="425"/>
      <c r="BWR38" s="423"/>
      <c r="BWS38" s="425"/>
      <c r="BWT38" s="423"/>
      <c r="BWU38" s="425"/>
      <c r="BWV38" s="423"/>
      <c r="BWW38" s="425"/>
      <c r="BWX38" s="423"/>
      <c r="BWY38" s="425"/>
      <c r="BWZ38" s="423"/>
      <c r="BXA38" s="425"/>
      <c r="BXB38" s="423"/>
      <c r="BXC38" s="425"/>
      <c r="BXD38" s="423"/>
      <c r="BXE38" s="425"/>
      <c r="BXF38" s="423"/>
      <c r="BXG38" s="425"/>
      <c r="BXH38" s="423"/>
      <c r="BXI38" s="425"/>
      <c r="BXJ38" s="423"/>
      <c r="BXK38" s="425"/>
      <c r="BXL38" s="423"/>
      <c r="BXM38" s="425"/>
      <c r="BXN38" s="423"/>
      <c r="BXO38" s="425"/>
      <c r="BXP38" s="423"/>
      <c r="BXQ38" s="425"/>
      <c r="BXR38" s="423"/>
      <c r="BXS38" s="425"/>
      <c r="BXT38" s="423"/>
      <c r="BXU38" s="425"/>
      <c r="BXV38" s="423"/>
      <c r="BXW38" s="425"/>
      <c r="BXX38" s="423"/>
      <c r="BXY38" s="425"/>
      <c r="BXZ38" s="423"/>
      <c r="BYA38" s="425"/>
      <c r="BYB38" s="423"/>
      <c r="BYC38" s="425"/>
      <c r="BYD38" s="423"/>
      <c r="BYE38" s="425"/>
      <c r="BYF38" s="423"/>
      <c r="BYG38" s="425"/>
      <c r="BYH38" s="423"/>
      <c r="BYI38" s="425"/>
      <c r="BYJ38" s="423"/>
      <c r="BYK38" s="425"/>
      <c r="BYL38" s="423"/>
      <c r="BYM38" s="425"/>
      <c r="BYN38" s="423"/>
      <c r="BYO38" s="425"/>
      <c r="BYP38" s="423"/>
      <c r="BYQ38" s="425"/>
      <c r="BYR38" s="423"/>
      <c r="BYS38" s="425"/>
      <c r="BYT38" s="423"/>
      <c r="BYU38" s="425"/>
      <c r="BYV38" s="423"/>
      <c r="BYW38" s="425"/>
      <c r="BYX38" s="423"/>
      <c r="BYY38" s="425"/>
      <c r="BYZ38" s="423"/>
      <c r="BZA38" s="425"/>
      <c r="BZB38" s="423"/>
      <c r="BZC38" s="425"/>
      <c r="BZD38" s="423"/>
      <c r="BZE38" s="425"/>
      <c r="BZF38" s="423"/>
      <c r="BZG38" s="425"/>
      <c r="BZH38" s="423"/>
      <c r="BZI38" s="425"/>
      <c r="BZJ38" s="423"/>
      <c r="BZK38" s="425"/>
      <c r="BZL38" s="423"/>
      <c r="BZM38" s="425"/>
      <c r="BZN38" s="423"/>
      <c r="BZO38" s="425"/>
      <c r="BZP38" s="423"/>
      <c r="BZQ38" s="425"/>
      <c r="BZR38" s="423"/>
      <c r="BZS38" s="425"/>
      <c r="BZT38" s="423"/>
      <c r="BZU38" s="425"/>
      <c r="BZV38" s="423"/>
      <c r="BZW38" s="425"/>
      <c r="BZX38" s="423"/>
      <c r="BZY38" s="425"/>
      <c r="BZZ38" s="423"/>
      <c r="CAA38" s="425"/>
      <c r="CAB38" s="423"/>
      <c r="CAC38" s="425"/>
      <c r="CAD38" s="423"/>
      <c r="CAE38" s="425"/>
      <c r="CAF38" s="423"/>
      <c r="CAG38" s="425"/>
      <c r="CAH38" s="423"/>
      <c r="CAI38" s="425"/>
      <c r="CAJ38" s="423"/>
      <c r="CAK38" s="425"/>
      <c r="CAL38" s="423"/>
      <c r="CAM38" s="425"/>
      <c r="CAN38" s="423"/>
      <c r="CAO38" s="425"/>
      <c r="CAP38" s="423"/>
      <c r="CAQ38" s="425"/>
      <c r="CAR38" s="423"/>
      <c r="CAS38" s="425"/>
      <c r="CAT38" s="423"/>
      <c r="CAU38" s="425"/>
      <c r="CAV38" s="423"/>
      <c r="CAW38" s="425"/>
      <c r="CAX38" s="423"/>
      <c r="CAY38" s="425"/>
      <c r="CAZ38" s="423"/>
      <c r="CBA38" s="425"/>
      <c r="CBB38" s="423"/>
      <c r="CBC38" s="425"/>
      <c r="CBD38" s="423"/>
      <c r="CBE38" s="425"/>
      <c r="CBF38" s="423"/>
      <c r="CBG38" s="425"/>
      <c r="CBH38" s="423"/>
      <c r="CBI38" s="425"/>
      <c r="CBJ38" s="423"/>
      <c r="CBK38" s="425"/>
      <c r="CBL38" s="423"/>
      <c r="CBM38" s="425"/>
      <c r="CBN38" s="423"/>
      <c r="CBO38" s="425"/>
      <c r="CBP38" s="423"/>
      <c r="CBQ38" s="425"/>
      <c r="CBR38" s="423"/>
      <c r="CBS38" s="425"/>
      <c r="CBT38" s="423"/>
      <c r="CBU38" s="425"/>
      <c r="CBV38" s="423"/>
      <c r="CBW38" s="425"/>
      <c r="CBX38" s="423"/>
      <c r="CBY38" s="425"/>
      <c r="CBZ38" s="423"/>
      <c r="CCA38" s="425"/>
      <c r="CCB38" s="423"/>
      <c r="CCC38" s="425"/>
      <c r="CCD38" s="423"/>
      <c r="CCE38" s="425"/>
      <c r="CCF38" s="423"/>
      <c r="CCG38" s="425"/>
      <c r="CCH38" s="423"/>
      <c r="CCI38" s="425"/>
      <c r="CCJ38" s="423"/>
      <c r="CCK38" s="425"/>
      <c r="CCL38" s="423"/>
      <c r="CCM38" s="425"/>
      <c r="CCN38" s="423"/>
      <c r="CCO38" s="425"/>
      <c r="CCP38" s="423"/>
      <c r="CCQ38" s="425"/>
      <c r="CCR38" s="423"/>
      <c r="CCS38" s="425"/>
      <c r="CCT38" s="423"/>
      <c r="CCU38" s="425"/>
      <c r="CCV38" s="423"/>
      <c r="CCW38" s="425"/>
      <c r="CCX38" s="423"/>
      <c r="CCY38" s="425"/>
      <c r="CCZ38" s="423"/>
      <c r="CDA38" s="425"/>
      <c r="CDB38" s="423"/>
      <c r="CDC38" s="425"/>
      <c r="CDD38" s="423"/>
      <c r="CDE38" s="425"/>
      <c r="CDF38" s="423"/>
      <c r="CDG38" s="425"/>
      <c r="CDH38" s="423"/>
      <c r="CDI38" s="425"/>
      <c r="CDJ38" s="423"/>
      <c r="CDK38" s="425"/>
      <c r="CDL38" s="423"/>
      <c r="CDM38" s="425"/>
      <c r="CDN38" s="423"/>
      <c r="CDO38" s="425"/>
      <c r="CDP38" s="423"/>
      <c r="CDQ38" s="425"/>
      <c r="CDR38" s="423"/>
      <c r="CDS38" s="425"/>
      <c r="CDT38" s="423"/>
      <c r="CDU38" s="425"/>
      <c r="CDV38" s="423"/>
      <c r="CDW38" s="425"/>
      <c r="CDX38" s="423"/>
      <c r="CDY38" s="425"/>
      <c r="CDZ38" s="423"/>
      <c r="CEA38" s="425"/>
      <c r="CEB38" s="423"/>
      <c r="CEC38" s="425"/>
      <c r="CED38" s="423"/>
      <c r="CEE38" s="425"/>
      <c r="CEF38" s="423"/>
      <c r="CEG38" s="425"/>
      <c r="CEH38" s="423"/>
      <c r="CEI38" s="425"/>
      <c r="CEJ38" s="423"/>
      <c r="CEK38" s="425"/>
      <c r="CEL38" s="423"/>
      <c r="CEM38" s="425"/>
      <c r="CEN38" s="423"/>
      <c r="CEO38" s="425"/>
      <c r="CEP38" s="423"/>
      <c r="CEQ38" s="425"/>
      <c r="CER38" s="423"/>
      <c r="CES38" s="425"/>
      <c r="CET38" s="423"/>
      <c r="CEU38" s="425"/>
      <c r="CEV38" s="423"/>
      <c r="CEW38" s="425"/>
      <c r="CEX38" s="423"/>
      <c r="CEY38" s="425"/>
      <c r="CEZ38" s="423"/>
      <c r="CFA38" s="425"/>
      <c r="CFB38" s="423"/>
      <c r="CFC38" s="425"/>
      <c r="CFD38" s="423"/>
      <c r="CFE38" s="425"/>
      <c r="CFF38" s="423"/>
      <c r="CFG38" s="425"/>
      <c r="CFH38" s="423"/>
      <c r="CFI38" s="425"/>
      <c r="CFJ38" s="423"/>
      <c r="CFK38" s="425"/>
      <c r="CFL38" s="423"/>
      <c r="CFM38" s="425"/>
      <c r="CFN38" s="423"/>
      <c r="CFO38" s="425"/>
      <c r="CFP38" s="423"/>
      <c r="CFQ38" s="425"/>
      <c r="CFR38" s="423"/>
      <c r="CFS38" s="425"/>
      <c r="CFT38" s="423"/>
      <c r="CFU38" s="425"/>
      <c r="CFV38" s="423"/>
      <c r="CFW38" s="425"/>
      <c r="CFX38" s="423"/>
      <c r="CFY38" s="425"/>
      <c r="CFZ38" s="423"/>
      <c r="CGA38" s="425"/>
      <c r="CGB38" s="423"/>
      <c r="CGC38" s="425"/>
      <c r="CGD38" s="423"/>
      <c r="CGE38" s="425"/>
      <c r="CGF38" s="423"/>
      <c r="CGG38" s="425"/>
      <c r="CGH38" s="423"/>
      <c r="CGI38" s="425"/>
      <c r="CGJ38" s="423"/>
      <c r="CGK38" s="425"/>
      <c r="CGL38" s="423"/>
      <c r="CGM38" s="425"/>
      <c r="CGN38" s="423"/>
      <c r="CGO38" s="425"/>
      <c r="CGP38" s="423"/>
      <c r="CGQ38" s="425"/>
      <c r="CGR38" s="423"/>
      <c r="CGS38" s="425"/>
      <c r="CGT38" s="423"/>
      <c r="CGU38" s="425"/>
      <c r="CGV38" s="423"/>
      <c r="CGW38" s="425"/>
      <c r="CGX38" s="423"/>
      <c r="CGY38" s="425"/>
      <c r="CGZ38" s="423"/>
      <c r="CHA38" s="425"/>
      <c r="CHB38" s="423"/>
      <c r="CHC38" s="425"/>
      <c r="CHD38" s="423"/>
      <c r="CHE38" s="425"/>
      <c r="CHF38" s="423"/>
      <c r="CHG38" s="425"/>
      <c r="CHH38" s="423"/>
      <c r="CHI38" s="425"/>
      <c r="CHJ38" s="423"/>
      <c r="CHK38" s="425"/>
      <c r="CHL38" s="423"/>
      <c r="CHM38" s="425"/>
      <c r="CHN38" s="423"/>
      <c r="CHO38" s="425"/>
      <c r="CHP38" s="423"/>
      <c r="CHQ38" s="425"/>
      <c r="CHR38" s="423"/>
      <c r="CHS38" s="425"/>
      <c r="CHT38" s="423"/>
      <c r="CHU38" s="425"/>
      <c r="CHV38" s="423"/>
      <c r="CHW38" s="425"/>
      <c r="CHX38" s="423"/>
      <c r="CHY38" s="425"/>
      <c r="CHZ38" s="423"/>
      <c r="CIA38" s="425"/>
      <c r="CIB38" s="423"/>
      <c r="CIC38" s="425"/>
      <c r="CID38" s="423"/>
      <c r="CIE38" s="425"/>
      <c r="CIF38" s="423"/>
      <c r="CIG38" s="425"/>
      <c r="CIH38" s="423"/>
      <c r="CII38" s="425"/>
      <c r="CIJ38" s="423"/>
      <c r="CIK38" s="425"/>
      <c r="CIL38" s="423"/>
      <c r="CIM38" s="425"/>
      <c r="CIN38" s="423"/>
      <c r="CIO38" s="425"/>
      <c r="CIP38" s="423"/>
      <c r="CIQ38" s="425"/>
      <c r="CIR38" s="423"/>
      <c r="CIS38" s="425"/>
      <c r="CIT38" s="423"/>
      <c r="CIU38" s="425"/>
      <c r="CIV38" s="423"/>
      <c r="CIW38" s="425"/>
      <c r="CIX38" s="423"/>
      <c r="CIY38" s="425"/>
      <c r="CIZ38" s="423"/>
      <c r="CJA38" s="425"/>
      <c r="CJB38" s="423"/>
      <c r="CJC38" s="425"/>
      <c r="CJD38" s="423"/>
      <c r="CJE38" s="425"/>
      <c r="CJF38" s="423"/>
      <c r="CJG38" s="425"/>
      <c r="CJH38" s="423"/>
      <c r="CJI38" s="425"/>
      <c r="CJJ38" s="423"/>
      <c r="CJK38" s="425"/>
      <c r="CJL38" s="423"/>
      <c r="CJM38" s="425"/>
      <c r="CJN38" s="423"/>
      <c r="CJO38" s="425"/>
      <c r="CJP38" s="423"/>
      <c r="CJQ38" s="425"/>
      <c r="CJR38" s="423"/>
      <c r="CJS38" s="425"/>
      <c r="CJT38" s="423"/>
      <c r="CJU38" s="425"/>
      <c r="CJV38" s="423"/>
      <c r="CJW38" s="425"/>
      <c r="CJX38" s="423"/>
      <c r="CJY38" s="425"/>
      <c r="CJZ38" s="423"/>
      <c r="CKA38" s="425"/>
      <c r="CKB38" s="423"/>
      <c r="CKC38" s="425"/>
      <c r="CKD38" s="423"/>
      <c r="CKE38" s="425"/>
      <c r="CKF38" s="423"/>
      <c r="CKG38" s="425"/>
      <c r="CKH38" s="423"/>
      <c r="CKI38" s="425"/>
      <c r="CKJ38" s="423"/>
      <c r="CKK38" s="425"/>
      <c r="CKL38" s="423"/>
      <c r="CKM38" s="425"/>
      <c r="CKN38" s="423"/>
      <c r="CKO38" s="425"/>
      <c r="CKP38" s="423"/>
      <c r="CKQ38" s="425"/>
      <c r="CKR38" s="423"/>
      <c r="CKS38" s="425"/>
      <c r="CKT38" s="423"/>
      <c r="CKU38" s="425"/>
      <c r="CKV38" s="423"/>
      <c r="CKW38" s="425"/>
      <c r="CKX38" s="423"/>
      <c r="CKY38" s="425"/>
      <c r="CKZ38" s="423"/>
      <c r="CLA38" s="425"/>
      <c r="CLB38" s="423"/>
      <c r="CLC38" s="425"/>
      <c r="CLD38" s="423"/>
      <c r="CLE38" s="425"/>
      <c r="CLF38" s="423"/>
      <c r="CLG38" s="425"/>
      <c r="CLH38" s="423"/>
      <c r="CLI38" s="425"/>
      <c r="CLJ38" s="423"/>
      <c r="CLK38" s="425"/>
      <c r="CLL38" s="423"/>
      <c r="CLM38" s="425"/>
      <c r="CLN38" s="423"/>
      <c r="CLO38" s="425"/>
      <c r="CLP38" s="423"/>
      <c r="CLQ38" s="425"/>
      <c r="CLR38" s="423"/>
      <c r="CLS38" s="425"/>
      <c r="CLT38" s="423"/>
      <c r="CLU38" s="425"/>
      <c r="CLV38" s="423"/>
      <c r="CLW38" s="425"/>
      <c r="CLX38" s="423"/>
      <c r="CLY38" s="425"/>
      <c r="CLZ38" s="423"/>
      <c r="CMA38" s="425"/>
      <c r="CMB38" s="423"/>
      <c r="CMC38" s="425"/>
      <c r="CMD38" s="423"/>
      <c r="CME38" s="425"/>
      <c r="CMF38" s="423"/>
      <c r="CMG38" s="425"/>
      <c r="CMH38" s="423"/>
      <c r="CMI38" s="425"/>
      <c r="CMJ38" s="423"/>
      <c r="CMK38" s="425"/>
      <c r="CML38" s="423"/>
      <c r="CMM38" s="425"/>
      <c r="CMN38" s="423"/>
      <c r="CMO38" s="425"/>
      <c r="CMP38" s="423"/>
      <c r="CMQ38" s="425"/>
      <c r="CMR38" s="423"/>
      <c r="CMS38" s="425"/>
      <c r="CMT38" s="423"/>
      <c r="CMU38" s="425"/>
      <c r="CMV38" s="423"/>
      <c r="CMW38" s="425"/>
      <c r="CMX38" s="423"/>
      <c r="CMY38" s="425"/>
      <c r="CMZ38" s="423"/>
      <c r="CNA38" s="425"/>
      <c r="CNB38" s="423"/>
      <c r="CNC38" s="425"/>
      <c r="CND38" s="423"/>
      <c r="CNE38" s="425"/>
      <c r="CNF38" s="423"/>
      <c r="CNG38" s="425"/>
      <c r="CNH38" s="423"/>
      <c r="CNI38" s="425"/>
      <c r="CNJ38" s="423"/>
      <c r="CNK38" s="425"/>
      <c r="CNL38" s="423"/>
      <c r="CNM38" s="425"/>
      <c r="CNN38" s="423"/>
      <c r="CNO38" s="425"/>
      <c r="CNP38" s="423"/>
      <c r="CNQ38" s="425"/>
      <c r="CNR38" s="423"/>
      <c r="CNS38" s="425"/>
      <c r="CNT38" s="423"/>
      <c r="CNU38" s="425"/>
      <c r="CNV38" s="423"/>
      <c r="CNW38" s="425"/>
      <c r="CNX38" s="423"/>
      <c r="CNY38" s="425"/>
      <c r="CNZ38" s="423"/>
      <c r="COA38" s="425"/>
      <c r="COB38" s="423"/>
      <c r="COC38" s="425"/>
      <c r="COD38" s="423"/>
      <c r="COE38" s="425"/>
      <c r="COF38" s="423"/>
      <c r="COG38" s="425"/>
      <c r="COH38" s="423"/>
      <c r="COI38" s="425"/>
      <c r="COJ38" s="423"/>
      <c r="COK38" s="425"/>
      <c r="COL38" s="423"/>
      <c r="COM38" s="425"/>
      <c r="CON38" s="423"/>
      <c r="COO38" s="425"/>
      <c r="COP38" s="423"/>
      <c r="COQ38" s="425"/>
      <c r="COR38" s="423"/>
      <c r="COS38" s="425"/>
      <c r="COT38" s="423"/>
      <c r="COU38" s="425"/>
      <c r="COV38" s="423"/>
      <c r="COW38" s="425"/>
      <c r="COX38" s="423"/>
      <c r="COY38" s="425"/>
      <c r="COZ38" s="423"/>
      <c r="CPA38" s="425"/>
      <c r="CPB38" s="423"/>
      <c r="CPC38" s="425"/>
      <c r="CPD38" s="423"/>
      <c r="CPE38" s="425"/>
      <c r="CPF38" s="423"/>
      <c r="CPG38" s="425"/>
      <c r="CPH38" s="423"/>
      <c r="CPI38" s="425"/>
      <c r="CPJ38" s="423"/>
      <c r="CPK38" s="425"/>
      <c r="CPL38" s="423"/>
      <c r="CPM38" s="425"/>
      <c r="CPN38" s="423"/>
      <c r="CPO38" s="425"/>
      <c r="CPP38" s="423"/>
      <c r="CPQ38" s="425"/>
      <c r="CPR38" s="423"/>
      <c r="CPS38" s="425"/>
      <c r="CPT38" s="423"/>
      <c r="CPU38" s="425"/>
      <c r="CPV38" s="423"/>
      <c r="CPW38" s="425"/>
      <c r="CPX38" s="423"/>
      <c r="CPY38" s="425"/>
      <c r="CPZ38" s="423"/>
      <c r="CQA38" s="425"/>
      <c r="CQB38" s="423"/>
      <c r="CQC38" s="425"/>
      <c r="CQD38" s="423"/>
      <c r="CQE38" s="425"/>
      <c r="CQF38" s="423"/>
      <c r="CQG38" s="425"/>
      <c r="CQH38" s="423"/>
      <c r="CQI38" s="425"/>
      <c r="CQJ38" s="423"/>
      <c r="CQK38" s="425"/>
      <c r="CQL38" s="423"/>
      <c r="CQM38" s="425"/>
      <c r="CQN38" s="423"/>
      <c r="CQO38" s="425"/>
      <c r="CQP38" s="423"/>
      <c r="CQQ38" s="425"/>
      <c r="CQR38" s="423"/>
      <c r="CQS38" s="425"/>
      <c r="CQT38" s="423"/>
      <c r="CQU38" s="425"/>
      <c r="CQV38" s="423"/>
      <c r="CQW38" s="425"/>
      <c r="CQX38" s="423"/>
      <c r="CQY38" s="425"/>
      <c r="CQZ38" s="423"/>
      <c r="CRA38" s="425"/>
      <c r="CRB38" s="423"/>
      <c r="CRC38" s="425"/>
      <c r="CRD38" s="423"/>
      <c r="CRE38" s="425"/>
      <c r="CRF38" s="423"/>
      <c r="CRG38" s="425"/>
      <c r="CRH38" s="423"/>
      <c r="CRI38" s="425"/>
      <c r="CRJ38" s="423"/>
      <c r="CRK38" s="425"/>
      <c r="CRL38" s="423"/>
      <c r="CRM38" s="425"/>
      <c r="CRN38" s="423"/>
      <c r="CRO38" s="425"/>
      <c r="CRP38" s="423"/>
      <c r="CRQ38" s="425"/>
      <c r="CRR38" s="423"/>
      <c r="CRS38" s="425"/>
      <c r="CRT38" s="423"/>
      <c r="CRU38" s="425"/>
      <c r="CRV38" s="423"/>
      <c r="CRW38" s="425"/>
      <c r="CRX38" s="423"/>
      <c r="CRY38" s="425"/>
      <c r="CRZ38" s="423"/>
      <c r="CSA38" s="425"/>
      <c r="CSB38" s="423"/>
      <c r="CSC38" s="425"/>
      <c r="CSD38" s="423"/>
      <c r="CSE38" s="425"/>
      <c r="CSF38" s="423"/>
      <c r="CSG38" s="425"/>
      <c r="CSH38" s="423"/>
      <c r="CSI38" s="425"/>
      <c r="CSJ38" s="423"/>
      <c r="CSK38" s="425"/>
      <c r="CSL38" s="423"/>
      <c r="CSM38" s="425"/>
      <c r="CSN38" s="423"/>
      <c r="CSO38" s="425"/>
      <c r="CSP38" s="423"/>
      <c r="CSQ38" s="425"/>
      <c r="CSR38" s="423"/>
      <c r="CSS38" s="425"/>
      <c r="CST38" s="423"/>
      <c r="CSU38" s="425"/>
      <c r="CSV38" s="423"/>
      <c r="CSW38" s="425"/>
      <c r="CSX38" s="423"/>
      <c r="CSY38" s="425"/>
      <c r="CSZ38" s="423"/>
      <c r="CTA38" s="425"/>
      <c r="CTB38" s="423"/>
      <c r="CTC38" s="425"/>
      <c r="CTD38" s="423"/>
      <c r="CTE38" s="425"/>
      <c r="CTF38" s="423"/>
      <c r="CTG38" s="425"/>
      <c r="CTH38" s="423"/>
      <c r="CTI38" s="425"/>
      <c r="CTJ38" s="423"/>
      <c r="CTK38" s="425"/>
      <c r="CTL38" s="423"/>
      <c r="CTM38" s="425"/>
      <c r="CTN38" s="423"/>
      <c r="CTO38" s="425"/>
      <c r="CTP38" s="423"/>
      <c r="CTQ38" s="425"/>
      <c r="CTR38" s="423"/>
      <c r="CTS38" s="425"/>
      <c r="CTT38" s="423"/>
      <c r="CTU38" s="425"/>
      <c r="CTV38" s="423"/>
      <c r="CTW38" s="425"/>
      <c r="CTX38" s="423"/>
      <c r="CTY38" s="425"/>
      <c r="CTZ38" s="423"/>
      <c r="CUA38" s="425"/>
      <c r="CUB38" s="423"/>
      <c r="CUC38" s="425"/>
      <c r="CUD38" s="423"/>
      <c r="CUE38" s="425"/>
      <c r="CUF38" s="423"/>
      <c r="CUG38" s="425"/>
      <c r="CUH38" s="423"/>
      <c r="CUI38" s="425"/>
      <c r="CUJ38" s="423"/>
      <c r="CUK38" s="425"/>
      <c r="CUL38" s="423"/>
      <c r="CUM38" s="425"/>
      <c r="CUN38" s="423"/>
      <c r="CUO38" s="425"/>
      <c r="CUP38" s="423"/>
      <c r="CUQ38" s="425"/>
      <c r="CUR38" s="423"/>
      <c r="CUS38" s="425"/>
      <c r="CUT38" s="423"/>
      <c r="CUU38" s="425"/>
      <c r="CUV38" s="423"/>
      <c r="CUW38" s="425"/>
      <c r="CUX38" s="423"/>
      <c r="CUY38" s="425"/>
      <c r="CUZ38" s="423"/>
      <c r="CVA38" s="425"/>
      <c r="CVB38" s="423"/>
      <c r="CVC38" s="425"/>
      <c r="CVD38" s="423"/>
      <c r="CVE38" s="425"/>
      <c r="CVF38" s="423"/>
      <c r="CVG38" s="425"/>
      <c r="CVH38" s="423"/>
      <c r="CVI38" s="425"/>
      <c r="CVJ38" s="423"/>
      <c r="CVK38" s="425"/>
      <c r="CVL38" s="423"/>
      <c r="CVM38" s="425"/>
      <c r="CVN38" s="423"/>
      <c r="CVO38" s="425"/>
      <c r="CVP38" s="423"/>
      <c r="CVQ38" s="425"/>
      <c r="CVR38" s="423"/>
      <c r="CVS38" s="425"/>
      <c r="CVT38" s="423"/>
      <c r="CVU38" s="425"/>
      <c r="CVV38" s="423"/>
      <c r="CVW38" s="425"/>
      <c r="CVX38" s="423"/>
      <c r="CVY38" s="425"/>
      <c r="CVZ38" s="423"/>
      <c r="CWA38" s="425"/>
      <c r="CWB38" s="423"/>
      <c r="CWC38" s="425"/>
      <c r="CWD38" s="423"/>
      <c r="CWE38" s="425"/>
      <c r="CWF38" s="423"/>
      <c r="CWG38" s="425"/>
      <c r="CWH38" s="423"/>
      <c r="CWI38" s="425"/>
      <c r="CWJ38" s="423"/>
      <c r="CWK38" s="425"/>
      <c r="CWL38" s="423"/>
      <c r="CWM38" s="425"/>
      <c r="CWN38" s="423"/>
      <c r="CWO38" s="425"/>
      <c r="CWP38" s="423"/>
      <c r="CWQ38" s="425"/>
      <c r="CWR38" s="423"/>
      <c r="CWS38" s="425"/>
      <c r="CWT38" s="423"/>
      <c r="CWU38" s="425"/>
      <c r="CWV38" s="423"/>
      <c r="CWW38" s="425"/>
      <c r="CWX38" s="423"/>
      <c r="CWY38" s="425"/>
      <c r="CWZ38" s="423"/>
      <c r="CXA38" s="425"/>
      <c r="CXB38" s="423"/>
      <c r="CXC38" s="425"/>
      <c r="CXD38" s="423"/>
      <c r="CXE38" s="425"/>
      <c r="CXF38" s="423"/>
      <c r="CXG38" s="425"/>
      <c r="CXH38" s="423"/>
      <c r="CXI38" s="425"/>
      <c r="CXJ38" s="423"/>
      <c r="CXK38" s="425"/>
      <c r="CXL38" s="423"/>
      <c r="CXM38" s="425"/>
      <c r="CXN38" s="423"/>
      <c r="CXO38" s="425"/>
      <c r="CXP38" s="423"/>
      <c r="CXQ38" s="425"/>
      <c r="CXR38" s="423"/>
      <c r="CXS38" s="425"/>
      <c r="CXT38" s="423"/>
      <c r="CXU38" s="425"/>
      <c r="CXV38" s="423"/>
      <c r="CXW38" s="425"/>
      <c r="CXX38" s="423"/>
      <c r="CXY38" s="425"/>
      <c r="CXZ38" s="423"/>
      <c r="CYA38" s="425"/>
      <c r="CYB38" s="423"/>
      <c r="CYC38" s="425"/>
      <c r="CYD38" s="423"/>
      <c r="CYE38" s="425"/>
      <c r="CYF38" s="423"/>
      <c r="CYG38" s="425"/>
      <c r="CYH38" s="423"/>
      <c r="CYI38" s="425"/>
      <c r="CYJ38" s="423"/>
      <c r="CYK38" s="425"/>
      <c r="CYL38" s="423"/>
      <c r="CYM38" s="425"/>
      <c r="CYN38" s="423"/>
      <c r="CYO38" s="425"/>
      <c r="CYP38" s="423"/>
      <c r="CYQ38" s="425"/>
      <c r="CYR38" s="423"/>
      <c r="CYS38" s="425"/>
      <c r="CYT38" s="423"/>
      <c r="CYU38" s="425"/>
      <c r="CYV38" s="423"/>
      <c r="CYW38" s="425"/>
      <c r="CYX38" s="423"/>
      <c r="CYY38" s="425"/>
      <c r="CYZ38" s="423"/>
      <c r="CZA38" s="425"/>
      <c r="CZB38" s="423"/>
      <c r="CZC38" s="425"/>
      <c r="CZD38" s="423"/>
      <c r="CZE38" s="425"/>
      <c r="CZF38" s="423"/>
      <c r="CZG38" s="425"/>
      <c r="CZH38" s="423"/>
      <c r="CZI38" s="425"/>
      <c r="CZJ38" s="423"/>
      <c r="CZK38" s="425"/>
      <c r="CZL38" s="423"/>
      <c r="CZM38" s="425"/>
      <c r="CZN38" s="423"/>
      <c r="CZO38" s="425"/>
      <c r="CZP38" s="423"/>
      <c r="CZQ38" s="425"/>
      <c r="CZR38" s="423"/>
      <c r="CZS38" s="425"/>
      <c r="CZT38" s="423"/>
      <c r="CZU38" s="425"/>
      <c r="CZV38" s="423"/>
      <c r="CZW38" s="425"/>
      <c r="CZX38" s="423"/>
      <c r="CZY38" s="425"/>
      <c r="CZZ38" s="423"/>
      <c r="DAA38" s="425"/>
      <c r="DAB38" s="423"/>
      <c r="DAC38" s="425"/>
      <c r="DAD38" s="423"/>
      <c r="DAE38" s="425"/>
      <c r="DAF38" s="423"/>
      <c r="DAG38" s="425"/>
      <c r="DAH38" s="423"/>
      <c r="DAI38" s="425"/>
      <c r="DAJ38" s="423"/>
      <c r="DAK38" s="425"/>
      <c r="DAL38" s="423"/>
      <c r="DAM38" s="425"/>
      <c r="DAN38" s="423"/>
      <c r="DAO38" s="425"/>
      <c r="DAP38" s="423"/>
      <c r="DAQ38" s="425"/>
      <c r="DAR38" s="423"/>
      <c r="DAS38" s="425"/>
      <c r="DAT38" s="423"/>
      <c r="DAU38" s="425"/>
      <c r="DAV38" s="423"/>
      <c r="DAW38" s="425"/>
      <c r="DAX38" s="423"/>
      <c r="DAY38" s="425"/>
      <c r="DAZ38" s="423"/>
      <c r="DBA38" s="425"/>
      <c r="DBB38" s="423"/>
      <c r="DBC38" s="425"/>
      <c r="DBD38" s="423"/>
      <c r="DBE38" s="425"/>
      <c r="DBF38" s="423"/>
      <c r="DBG38" s="425"/>
      <c r="DBH38" s="423"/>
      <c r="DBI38" s="425"/>
      <c r="DBJ38" s="423"/>
      <c r="DBK38" s="425"/>
      <c r="DBL38" s="423"/>
      <c r="DBM38" s="425"/>
      <c r="DBN38" s="423"/>
      <c r="DBO38" s="425"/>
      <c r="DBP38" s="423"/>
      <c r="DBQ38" s="425"/>
      <c r="DBR38" s="423"/>
      <c r="DBS38" s="425"/>
      <c r="DBT38" s="423"/>
      <c r="DBU38" s="425"/>
      <c r="DBV38" s="423"/>
      <c r="DBW38" s="425"/>
      <c r="DBX38" s="423"/>
      <c r="DBY38" s="425"/>
      <c r="DBZ38" s="423"/>
      <c r="DCA38" s="425"/>
      <c r="DCB38" s="423"/>
      <c r="DCC38" s="425"/>
      <c r="DCD38" s="423"/>
      <c r="DCE38" s="425"/>
      <c r="DCF38" s="423"/>
      <c r="DCG38" s="425"/>
      <c r="DCH38" s="423"/>
      <c r="DCI38" s="425"/>
      <c r="DCJ38" s="423"/>
      <c r="DCK38" s="425"/>
      <c r="DCL38" s="423"/>
      <c r="DCM38" s="425"/>
      <c r="DCN38" s="423"/>
      <c r="DCO38" s="425"/>
      <c r="DCP38" s="423"/>
      <c r="DCQ38" s="425"/>
      <c r="DCR38" s="423"/>
      <c r="DCS38" s="425"/>
      <c r="DCT38" s="423"/>
      <c r="DCU38" s="425"/>
      <c r="DCV38" s="423"/>
      <c r="DCW38" s="425"/>
      <c r="DCX38" s="423"/>
      <c r="DCY38" s="425"/>
      <c r="DCZ38" s="423"/>
      <c r="DDA38" s="425"/>
      <c r="DDB38" s="423"/>
      <c r="DDC38" s="425"/>
      <c r="DDD38" s="423"/>
      <c r="DDE38" s="425"/>
      <c r="DDF38" s="423"/>
      <c r="DDG38" s="425"/>
      <c r="DDH38" s="423"/>
      <c r="DDI38" s="425"/>
      <c r="DDJ38" s="423"/>
      <c r="DDK38" s="425"/>
      <c r="DDL38" s="423"/>
      <c r="DDM38" s="425"/>
      <c r="DDN38" s="423"/>
      <c r="DDO38" s="425"/>
      <c r="DDP38" s="423"/>
      <c r="DDQ38" s="425"/>
      <c r="DDR38" s="423"/>
      <c r="DDS38" s="425"/>
      <c r="DDT38" s="423"/>
      <c r="DDU38" s="425"/>
      <c r="DDV38" s="423"/>
      <c r="DDW38" s="425"/>
      <c r="DDX38" s="423"/>
      <c r="DDY38" s="425"/>
      <c r="DDZ38" s="423"/>
      <c r="DEA38" s="425"/>
      <c r="DEB38" s="423"/>
      <c r="DEC38" s="425"/>
      <c r="DED38" s="423"/>
      <c r="DEE38" s="425"/>
      <c r="DEF38" s="423"/>
      <c r="DEG38" s="425"/>
      <c r="DEH38" s="423"/>
      <c r="DEI38" s="425"/>
      <c r="DEJ38" s="423"/>
      <c r="DEK38" s="425"/>
      <c r="DEL38" s="423"/>
      <c r="DEM38" s="425"/>
      <c r="DEN38" s="423"/>
      <c r="DEO38" s="425"/>
      <c r="DEP38" s="423"/>
      <c r="DEQ38" s="425"/>
      <c r="DER38" s="423"/>
      <c r="DES38" s="425"/>
      <c r="DET38" s="423"/>
      <c r="DEU38" s="425"/>
      <c r="DEV38" s="423"/>
      <c r="DEW38" s="425"/>
      <c r="DEX38" s="423"/>
      <c r="DEY38" s="425"/>
      <c r="DEZ38" s="423"/>
      <c r="DFA38" s="425"/>
      <c r="DFB38" s="423"/>
      <c r="DFC38" s="425"/>
      <c r="DFD38" s="423"/>
      <c r="DFE38" s="425"/>
      <c r="DFF38" s="423"/>
      <c r="DFG38" s="425"/>
      <c r="DFH38" s="423"/>
      <c r="DFI38" s="425"/>
      <c r="DFJ38" s="423"/>
      <c r="DFK38" s="425"/>
      <c r="DFL38" s="423"/>
      <c r="DFM38" s="425"/>
      <c r="DFN38" s="423"/>
      <c r="DFO38" s="425"/>
      <c r="DFP38" s="423"/>
      <c r="DFQ38" s="425"/>
      <c r="DFR38" s="423"/>
      <c r="DFS38" s="425"/>
      <c r="DFT38" s="423"/>
      <c r="DFU38" s="425"/>
      <c r="DFV38" s="423"/>
      <c r="DFW38" s="425"/>
      <c r="DFX38" s="423"/>
      <c r="DFY38" s="425"/>
      <c r="DFZ38" s="423"/>
      <c r="DGA38" s="425"/>
      <c r="DGB38" s="423"/>
      <c r="DGC38" s="425"/>
      <c r="DGD38" s="423"/>
      <c r="DGE38" s="425"/>
      <c r="DGF38" s="423"/>
      <c r="DGG38" s="425"/>
      <c r="DGH38" s="423"/>
      <c r="DGI38" s="425"/>
      <c r="DGJ38" s="423"/>
      <c r="DGK38" s="425"/>
      <c r="DGL38" s="423"/>
      <c r="DGM38" s="425"/>
      <c r="DGN38" s="423"/>
      <c r="DGO38" s="425"/>
      <c r="DGP38" s="423"/>
      <c r="DGQ38" s="425"/>
      <c r="DGR38" s="423"/>
      <c r="DGS38" s="425"/>
      <c r="DGT38" s="423"/>
      <c r="DGU38" s="425"/>
      <c r="DGV38" s="423"/>
      <c r="DGW38" s="425"/>
      <c r="DGX38" s="423"/>
      <c r="DGY38" s="425"/>
      <c r="DGZ38" s="423"/>
      <c r="DHA38" s="425"/>
      <c r="DHB38" s="423"/>
      <c r="DHC38" s="425"/>
      <c r="DHD38" s="423"/>
      <c r="DHE38" s="425"/>
      <c r="DHF38" s="423"/>
      <c r="DHG38" s="425"/>
      <c r="DHH38" s="423"/>
      <c r="DHI38" s="425"/>
      <c r="DHJ38" s="423"/>
      <c r="DHK38" s="425"/>
      <c r="DHL38" s="423"/>
      <c r="DHM38" s="425"/>
      <c r="DHN38" s="423"/>
      <c r="DHO38" s="425"/>
      <c r="DHP38" s="423"/>
      <c r="DHQ38" s="425"/>
      <c r="DHR38" s="423"/>
      <c r="DHS38" s="425"/>
      <c r="DHT38" s="423"/>
      <c r="DHU38" s="425"/>
      <c r="DHV38" s="423"/>
      <c r="DHW38" s="425"/>
      <c r="DHX38" s="423"/>
      <c r="DHY38" s="425"/>
      <c r="DHZ38" s="423"/>
      <c r="DIA38" s="425"/>
      <c r="DIB38" s="423"/>
      <c r="DIC38" s="425"/>
      <c r="DID38" s="423"/>
      <c r="DIE38" s="425"/>
      <c r="DIF38" s="423"/>
      <c r="DIG38" s="425"/>
      <c r="DIH38" s="423"/>
      <c r="DII38" s="425"/>
      <c r="DIJ38" s="423"/>
      <c r="DIK38" s="425"/>
      <c r="DIL38" s="423"/>
      <c r="DIM38" s="425"/>
      <c r="DIN38" s="423"/>
      <c r="DIO38" s="425"/>
      <c r="DIP38" s="423"/>
      <c r="DIQ38" s="425"/>
      <c r="DIR38" s="423"/>
      <c r="DIS38" s="425"/>
      <c r="DIT38" s="423"/>
      <c r="DIU38" s="425"/>
      <c r="DIV38" s="423"/>
      <c r="DIW38" s="425"/>
      <c r="DIX38" s="423"/>
      <c r="DIY38" s="425"/>
      <c r="DIZ38" s="423"/>
      <c r="DJA38" s="425"/>
      <c r="DJB38" s="423"/>
      <c r="DJC38" s="425"/>
      <c r="DJD38" s="423"/>
      <c r="DJE38" s="425"/>
      <c r="DJF38" s="423"/>
      <c r="DJG38" s="425"/>
      <c r="DJH38" s="423"/>
      <c r="DJI38" s="425"/>
      <c r="DJJ38" s="423"/>
      <c r="DJK38" s="425"/>
      <c r="DJL38" s="423"/>
      <c r="DJM38" s="425"/>
      <c r="DJN38" s="423"/>
      <c r="DJO38" s="425"/>
      <c r="DJP38" s="423"/>
      <c r="DJQ38" s="425"/>
      <c r="DJR38" s="423"/>
      <c r="DJS38" s="425"/>
      <c r="DJT38" s="423"/>
      <c r="DJU38" s="425"/>
      <c r="DJV38" s="423"/>
      <c r="DJW38" s="425"/>
      <c r="DJX38" s="423"/>
      <c r="DJY38" s="425"/>
      <c r="DJZ38" s="423"/>
      <c r="DKA38" s="425"/>
      <c r="DKB38" s="423"/>
      <c r="DKC38" s="425"/>
      <c r="DKD38" s="423"/>
      <c r="DKE38" s="425"/>
      <c r="DKF38" s="423"/>
      <c r="DKG38" s="425"/>
      <c r="DKH38" s="423"/>
      <c r="DKI38" s="425"/>
      <c r="DKJ38" s="423"/>
      <c r="DKK38" s="425"/>
      <c r="DKL38" s="423"/>
      <c r="DKM38" s="425"/>
      <c r="DKN38" s="423"/>
      <c r="DKO38" s="425"/>
      <c r="DKP38" s="423"/>
      <c r="DKQ38" s="425"/>
      <c r="DKR38" s="423"/>
      <c r="DKS38" s="425"/>
      <c r="DKT38" s="423"/>
      <c r="DKU38" s="425"/>
      <c r="DKV38" s="423"/>
      <c r="DKW38" s="425"/>
      <c r="DKX38" s="423"/>
      <c r="DKY38" s="425"/>
      <c r="DKZ38" s="423"/>
      <c r="DLA38" s="425"/>
      <c r="DLB38" s="423"/>
      <c r="DLC38" s="425"/>
      <c r="DLD38" s="423"/>
      <c r="DLE38" s="425"/>
      <c r="DLF38" s="423"/>
      <c r="DLG38" s="425"/>
      <c r="DLH38" s="423"/>
      <c r="DLI38" s="425"/>
      <c r="DLJ38" s="423"/>
      <c r="DLK38" s="425"/>
      <c r="DLL38" s="423"/>
      <c r="DLM38" s="425"/>
      <c r="DLN38" s="423"/>
      <c r="DLO38" s="425"/>
      <c r="DLP38" s="423"/>
      <c r="DLQ38" s="425"/>
      <c r="DLR38" s="423"/>
      <c r="DLS38" s="425"/>
      <c r="DLT38" s="423"/>
      <c r="DLU38" s="425"/>
      <c r="DLV38" s="423"/>
      <c r="DLW38" s="425"/>
      <c r="DLX38" s="423"/>
      <c r="DLY38" s="425"/>
      <c r="DLZ38" s="423"/>
      <c r="DMA38" s="425"/>
      <c r="DMB38" s="423"/>
      <c r="DMC38" s="425"/>
      <c r="DMD38" s="423"/>
      <c r="DME38" s="425"/>
      <c r="DMF38" s="423"/>
      <c r="DMG38" s="425"/>
      <c r="DMH38" s="423"/>
      <c r="DMI38" s="425"/>
      <c r="DMJ38" s="423"/>
      <c r="DMK38" s="425"/>
      <c r="DML38" s="423"/>
      <c r="DMM38" s="425"/>
      <c r="DMN38" s="423"/>
      <c r="DMO38" s="425"/>
      <c r="DMP38" s="423"/>
      <c r="DMQ38" s="425"/>
      <c r="DMR38" s="423"/>
      <c r="DMS38" s="425"/>
      <c r="DMT38" s="423"/>
      <c r="DMU38" s="425"/>
      <c r="DMV38" s="423"/>
      <c r="DMW38" s="425"/>
      <c r="DMX38" s="423"/>
      <c r="DMY38" s="425"/>
      <c r="DMZ38" s="423"/>
      <c r="DNA38" s="425"/>
      <c r="DNB38" s="423"/>
      <c r="DNC38" s="425"/>
      <c r="DND38" s="423"/>
      <c r="DNE38" s="425"/>
      <c r="DNF38" s="423"/>
      <c r="DNG38" s="425"/>
      <c r="DNH38" s="423"/>
      <c r="DNI38" s="425"/>
      <c r="DNJ38" s="423"/>
      <c r="DNK38" s="425"/>
      <c r="DNL38" s="423"/>
      <c r="DNM38" s="425"/>
      <c r="DNN38" s="423"/>
      <c r="DNO38" s="425"/>
      <c r="DNP38" s="423"/>
      <c r="DNQ38" s="425"/>
      <c r="DNR38" s="423"/>
      <c r="DNS38" s="425"/>
      <c r="DNT38" s="423"/>
      <c r="DNU38" s="425"/>
      <c r="DNV38" s="423"/>
      <c r="DNW38" s="425"/>
      <c r="DNX38" s="423"/>
      <c r="DNY38" s="425"/>
      <c r="DNZ38" s="423"/>
      <c r="DOA38" s="425"/>
      <c r="DOB38" s="423"/>
      <c r="DOC38" s="425"/>
      <c r="DOD38" s="423"/>
      <c r="DOE38" s="425"/>
      <c r="DOF38" s="423"/>
      <c r="DOG38" s="425"/>
      <c r="DOH38" s="423"/>
      <c r="DOI38" s="425"/>
      <c r="DOJ38" s="423"/>
      <c r="DOK38" s="425"/>
      <c r="DOL38" s="423"/>
      <c r="DOM38" s="425"/>
      <c r="DON38" s="423"/>
      <c r="DOO38" s="425"/>
      <c r="DOP38" s="423"/>
      <c r="DOQ38" s="425"/>
      <c r="DOR38" s="423"/>
      <c r="DOS38" s="425"/>
      <c r="DOT38" s="423"/>
      <c r="DOU38" s="425"/>
      <c r="DOV38" s="423"/>
      <c r="DOW38" s="425"/>
      <c r="DOX38" s="423"/>
      <c r="DOY38" s="425"/>
      <c r="DOZ38" s="423"/>
      <c r="DPA38" s="425"/>
      <c r="DPB38" s="423"/>
      <c r="DPC38" s="425"/>
      <c r="DPD38" s="423"/>
      <c r="DPE38" s="425"/>
      <c r="DPF38" s="423"/>
      <c r="DPG38" s="425"/>
      <c r="DPH38" s="423"/>
      <c r="DPI38" s="425"/>
      <c r="DPJ38" s="423"/>
      <c r="DPK38" s="425"/>
      <c r="DPL38" s="423"/>
      <c r="DPM38" s="425"/>
      <c r="DPN38" s="423"/>
      <c r="DPO38" s="425"/>
      <c r="DPP38" s="423"/>
      <c r="DPQ38" s="425"/>
      <c r="DPR38" s="423"/>
      <c r="DPS38" s="425"/>
      <c r="DPT38" s="423"/>
      <c r="DPU38" s="425"/>
      <c r="DPV38" s="423"/>
      <c r="DPW38" s="425"/>
      <c r="DPX38" s="423"/>
      <c r="DPY38" s="425"/>
      <c r="DPZ38" s="423"/>
      <c r="DQA38" s="425"/>
      <c r="DQB38" s="423"/>
      <c r="DQC38" s="425"/>
      <c r="DQD38" s="423"/>
      <c r="DQE38" s="425"/>
      <c r="DQF38" s="423"/>
      <c r="DQG38" s="425"/>
      <c r="DQH38" s="423"/>
      <c r="DQI38" s="425"/>
      <c r="DQJ38" s="423"/>
      <c r="DQK38" s="425"/>
      <c r="DQL38" s="423"/>
      <c r="DQM38" s="425"/>
      <c r="DQN38" s="423"/>
      <c r="DQO38" s="425"/>
      <c r="DQP38" s="423"/>
      <c r="DQQ38" s="425"/>
      <c r="DQR38" s="423"/>
      <c r="DQS38" s="425"/>
      <c r="DQT38" s="423"/>
      <c r="DQU38" s="425"/>
      <c r="DQV38" s="423"/>
      <c r="DQW38" s="425"/>
      <c r="DQX38" s="423"/>
      <c r="DQY38" s="425"/>
      <c r="DQZ38" s="423"/>
      <c r="DRA38" s="425"/>
      <c r="DRB38" s="423"/>
      <c r="DRC38" s="425"/>
      <c r="DRD38" s="423"/>
      <c r="DRE38" s="425"/>
      <c r="DRF38" s="423"/>
      <c r="DRG38" s="425"/>
      <c r="DRH38" s="423"/>
      <c r="DRI38" s="425"/>
      <c r="DRJ38" s="423"/>
      <c r="DRK38" s="425"/>
      <c r="DRL38" s="423"/>
      <c r="DRM38" s="425"/>
      <c r="DRN38" s="423"/>
      <c r="DRO38" s="425"/>
      <c r="DRP38" s="423"/>
      <c r="DRQ38" s="425"/>
      <c r="DRR38" s="423"/>
      <c r="DRS38" s="425"/>
      <c r="DRT38" s="423"/>
      <c r="DRU38" s="425"/>
      <c r="DRV38" s="423"/>
      <c r="DRW38" s="425"/>
      <c r="DRX38" s="423"/>
      <c r="DRY38" s="425"/>
      <c r="DRZ38" s="423"/>
      <c r="DSA38" s="425"/>
      <c r="DSB38" s="423"/>
      <c r="DSC38" s="425"/>
      <c r="DSD38" s="423"/>
      <c r="DSE38" s="425"/>
      <c r="DSF38" s="423"/>
      <c r="DSG38" s="425"/>
      <c r="DSH38" s="423"/>
      <c r="DSI38" s="425"/>
      <c r="DSJ38" s="423"/>
      <c r="DSK38" s="425"/>
      <c r="DSL38" s="423"/>
      <c r="DSM38" s="425"/>
      <c r="DSN38" s="423"/>
      <c r="DSO38" s="425"/>
      <c r="DSP38" s="423"/>
      <c r="DSQ38" s="425"/>
      <c r="DSR38" s="423"/>
      <c r="DSS38" s="425"/>
      <c r="DST38" s="423"/>
      <c r="DSU38" s="425"/>
      <c r="DSV38" s="423"/>
      <c r="DSW38" s="425"/>
      <c r="DSX38" s="423"/>
      <c r="DSY38" s="425"/>
      <c r="DSZ38" s="423"/>
      <c r="DTA38" s="425"/>
      <c r="DTB38" s="423"/>
      <c r="DTC38" s="425"/>
      <c r="DTD38" s="423"/>
      <c r="DTE38" s="425"/>
      <c r="DTF38" s="423"/>
      <c r="DTG38" s="425"/>
      <c r="DTH38" s="423"/>
      <c r="DTI38" s="425"/>
      <c r="DTJ38" s="423"/>
      <c r="DTK38" s="425"/>
      <c r="DTL38" s="423"/>
      <c r="DTM38" s="425"/>
      <c r="DTN38" s="423"/>
      <c r="DTO38" s="425"/>
      <c r="DTP38" s="423"/>
      <c r="DTQ38" s="425"/>
      <c r="DTR38" s="423"/>
      <c r="DTS38" s="425"/>
      <c r="DTT38" s="423"/>
      <c r="DTU38" s="425"/>
      <c r="DTV38" s="423"/>
      <c r="DTW38" s="425"/>
      <c r="DTX38" s="423"/>
      <c r="DTY38" s="425"/>
      <c r="DTZ38" s="423"/>
      <c r="DUA38" s="425"/>
      <c r="DUB38" s="423"/>
      <c r="DUC38" s="425"/>
      <c r="DUD38" s="423"/>
      <c r="DUE38" s="425"/>
      <c r="DUF38" s="423"/>
      <c r="DUG38" s="425"/>
      <c r="DUH38" s="423"/>
      <c r="DUI38" s="425"/>
      <c r="DUJ38" s="423"/>
      <c r="DUK38" s="425"/>
      <c r="DUL38" s="423"/>
      <c r="DUM38" s="425"/>
      <c r="DUN38" s="423"/>
      <c r="DUO38" s="425"/>
      <c r="DUP38" s="423"/>
      <c r="DUQ38" s="425"/>
      <c r="DUR38" s="423"/>
      <c r="DUS38" s="425"/>
      <c r="DUT38" s="423"/>
      <c r="DUU38" s="425"/>
      <c r="DUV38" s="423"/>
      <c r="DUW38" s="425"/>
      <c r="DUX38" s="423"/>
      <c r="DUY38" s="425"/>
      <c r="DUZ38" s="423"/>
      <c r="DVA38" s="425"/>
      <c r="DVB38" s="423"/>
      <c r="DVC38" s="425"/>
      <c r="DVD38" s="423"/>
      <c r="DVE38" s="425"/>
      <c r="DVF38" s="423"/>
      <c r="DVG38" s="425"/>
      <c r="DVH38" s="423"/>
      <c r="DVI38" s="425"/>
      <c r="DVJ38" s="423"/>
      <c r="DVK38" s="425"/>
      <c r="DVL38" s="423"/>
      <c r="DVM38" s="425"/>
      <c r="DVN38" s="423"/>
      <c r="DVO38" s="425"/>
      <c r="DVP38" s="423"/>
      <c r="DVQ38" s="425"/>
      <c r="DVR38" s="423"/>
      <c r="DVS38" s="425"/>
      <c r="DVT38" s="423"/>
      <c r="DVU38" s="425"/>
      <c r="DVV38" s="423"/>
      <c r="DVW38" s="425"/>
      <c r="DVX38" s="423"/>
      <c r="DVY38" s="425"/>
      <c r="DVZ38" s="423"/>
      <c r="DWA38" s="425"/>
      <c r="DWB38" s="423"/>
      <c r="DWC38" s="425"/>
      <c r="DWD38" s="423"/>
      <c r="DWE38" s="425"/>
      <c r="DWF38" s="423"/>
      <c r="DWG38" s="425"/>
      <c r="DWH38" s="423"/>
      <c r="DWI38" s="425"/>
      <c r="DWJ38" s="423"/>
      <c r="DWK38" s="425"/>
      <c r="DWL38" s="423"/>
      <c r="DWM38" s="425"/>
      <c r="DWN38" s="423"/>
      <c r="DWO38" s="425"/>
      <c r="DWP38" s="423"/>
      <c r="DWQ38" s="425"/>
      <c r="DWR38" s="423"/>
      <c r="DWS38" s="425"/>
      <c r="DWT38" s="423"/>
      <c r="DWU38" s="425"/>
      <c r="DWV38" s="423"/>
      <c r="DWW38" s="425"/>
      <c r="DWX38" s="423"/>
      <c r="DWY38" s="425"/>
      <c r="DWZ38" s="423"/>
      <c r="DXA38" s="425"/>
      <c r="DXB38" s="423"/>
      <c r="DXC38" s="425"/>
      <c r="DXD38" s="423"/>
      <c r="DXE38" s="425"/>
      <c r="DXF38" s="423"/>
      <c r="DXG38" s="425"/>
      <c r="DXH38" s="423"/>
      <c r="DXI38" s="425"/>
      <c r="DXJ38" s="423"/>
      <c r="DXK38" s="425"/>
      <c r="DXL38" s="423"/>
      <c r="DXM38" s="425"/>
      <c r="DXN38" s="423"/>
      <c r="DXO38" s="425"/>
      <c r="DXP38" s="423"/>
      <c r="DXQ38" s="425"/>
      <c r="DXR38" s="423"/>
      <c r="DXS38" s="425"/>
      <c r="DXT38" s="423"/>
      <c r="DXU38" s="425"/>
      <c r="DXV38" s="423"/>
      <c r="DXW38" s="425"/>
      <c r="DXX38" s="423"/>
      <c r="DXY38" s="425"/>
      <c r="DXZ38" s="423"/>
      <c r="DYA38" s="425"/>
      <c r="DYB38" s="423"/>
      <c r="DYC38" s="425"/>
      <c r="DYD38" s="423"/>
      <c r="DYE38" s="425"/>
      <c r="DYF38" s="423"/>
      <c r="DYG38" s="425"/>
      <c r="DYH38" s="423"/>
      <c r="DYI38" s="425"/>
      <c r="DYJ38" s="423"/>
      <c r="DYK38" s="425"/>
      <c r="DYL38" s="423"/>
      <c r="DYM38" s="425"/>
      <c r="DYN38" s="423"/>
      <c r="DYO38" s="425"/>
      <c r="DYP38" s="423"/>
      <c r="DYQ38" s="425"/>
      <c r="DYR38" s="423"/>
      <c r="DYS38" s="425"/>
      <c r="DYT38" s="423"/>
      <c r="DYU38" s="425"/>
      <c r="DYV38" s="423"/>
      <c r="DYW38" s="425"/>
      <c r="DYX38" s="423"/>
      <c r="DYY38" s="425"/>
      <c r="DYZ38" s="423"/>
      <c r="DZA38" s="425"/>
      <c r="DZB38" s="423"/>
      <c r="DZC38" s="425"/>
      <c r="DZD38" s="423"/>
      <c r="DZE38" s="425"/>
      <c r="DZF38" s="423"/>
      <c r="DZG38" s="425"/>
      <c r="DZH38" s="423"/>
      <c r="DZI38" s="425"/>
      <c r="DZJ38" s="423"/>
      <c r="DZK38" s="425"/>
      <c r="DZL38" s="423"/>
      <c r="DZM38" s="425"/>
      <c r="DZN38" s="423"/>
      <c r="DZO38" s="425"/>
      <c r="DZP38" s="423"/>
      <c r="DZQ38" s="425"/>
      <c r="DZR38" s="423"/>
      <c r="DZS38" s="425"/>
      <c r="DZT38" s="423"/>
      <c r="DZU38" s="425"/>
      <c r="DZV38" s="423"/>
      <c r="DZW38" s="425"/>
      <c r="DZX38" s="423"/>
      <c r="DZY38" s="425"/>
      <c r="DZZ38" s="423"/>
      <c r="EAA38" s="425"/>
      <c r="EAB38" s="423"/>
      <c r="EAC38" s="425"/>
      <c r="EAD38" s="423"/>
      <c r="EAE38" s="425"/>
      <c r="EAF38" s="423"/>
      <c r="EAG38" s="425"/>
      <c r="EAH38" s="423"/>
      <c r="EAI38" s="425"/>
      <c r="EAJ38" s="423"/>
      <c r="EAK38" s="425"/>
      <c r="EAL38" s="423"/>
      <c r="EAM38" s="425"/>
      <c r="EAN38" s="423"/>
      <c r="EAO38" s="425"/>
      <c r="EAP38" s="423"/>
      <c r="EAQ38" s="425"/>
      <c r="EAR38" s="423"/>
      <c r="EAS38" s="425"/>
      <c r="EAT38" s="423"/>
      <c r="EAU38" s="425"/>
      <c r="EAV38" s="423"/>
      <c r="EAW38" s="425"/>
      <c r="EAX38" s="423"/>
      <c r="EAY38" s="425"/>
      <c r="EAZ38" s="423"/>
      <c r="EBA38" s="425"/>
      <c r="EBB38" s="423"/>
      <c r="EBC38" s="425"/>
      <c r="EBD38" s="423"/>
      <c r="EBE38" s="425"/>
      <c r="EBF38" s="423"/>
      <c r="EBG38" s="425"/>
      <c r="EBH38" s="423"/>
      <c r="EBI38" s="425"/>
      <c r="EBJ38" s="423"/>
      <c r="EBK38" s="425"/>
      <c r="EBL38" s="423"/>
      <c r="EBM38" s="425"/>
      <c r="EBN38" s="423"/>
      <c r="EBO38" s="425"/>
      <c r="EBP38" s="423"/>
      <c r="EBQ38" s="425"/>
      <c r="EBR38" s="423"/>
      <c r="EBS38" s="425"/>
      <c r="EBT38" s="423"/>
      <c r="EBU38" s="425"/>
      <c r="EBV38" s="423"/>
      <c r="EBW38" s="425"/>
      <c r="EBX38" s="423"/>
      <c r="EBY38" s="425"/>
      <c r="EBZ38" s="423"/>
      <c r="ECA38" s="425"/>
      <c r="ECB38" s="423"/>
      <c r="ECC38" s="425"/>
      <c r="ECD38" s="423"/>
      <c r="ECE38" s="425"/>
      <c r="ECF38" s="423"/>
      <c r="ECG38" s="425"/>
      <c r="ECH38" s="423"/>
      <c r="ECI38" s="425"/>
      <c r="ECJ38" s="423"/>
      <c r="ECK38" s="425"/>
      <c r="ECL38" s="423"/>
      <c r="ECM38" s="425"/>
      <c r="ECN38" s="423"/>
      <c r="ECO38" s="425"/>
      <c r="ECP38" s="423"/>
      <c r="ECQ38" s="425"/>
      <c r="ECR38" s="423"/>
      <c r="ECS38" s="425"/>
      <c r="ECT38" s="423"/>
      <c r="ECU38" s="425"/>
      <c r="ECV38" s="423"/>
      <c r="ECW38" s="425"/>
      <c r="ECX38" s="423"/>
      <c r="ECY38" s="425"/>
      <c r="ECZ38" s="423"/>
      <c r="EDA38" s="425"/>
      <c r="EDB38" s="423"/>
      <c r="EDC38" s="425"/>
      <c r="EDD38" s="423"/>
      <c r="EDE38" s="425"/>
      <c r="EDF38" s="423"/>
      <c r="EDG38" s="425"/>
      <c r="EDH38" s="423"/>
      <c r="EDI38" s="425"/>
      <c r="EDJ38" s="423"/>
      <c r="EDK38" s="425"/>
      <c r="EDL38" s="423"/>
      <c r="EDM38" s="425"/>
      <c r="EDN38" s="423"/>
      <c r="EDO38" s="425"/>
      <c r="EDP38" s="423"/>
      <c r="EDQ38" s="425"/>
      <c r="EDR38" s="423"/>
      <c r="EDS38" s="425"/>
      <c r="EDT38" s="423"/>
      <c r="EDU38" s="425"/>
      <c r="EDV38" s="423"/>
      <c r="EDW38" s="425"/>
      <c r="EDX38" s="423"/>
      <c r="EDY38" s="425"/>
      <c r="EDZ38" s="423"/>
      <c r="EEA38" s="425"/>
      <c r="EEB38" s="423"/>
      <c r="EEC38" s="425"/>
      <c r="EED38" s="423"/>
      <c r="EEE38" s="425"/>
      <c r="EEF38" s="423"/>
      <c r="EEG38" s="425"/>
      <c r="EEH38" s="423"/>
      <c r="EEI38" s="425"/>
      <c r="EEJ38" s="423"/>
      <c r="EEK38" s="425"/>
      <c r="EEL38" s="423"/>
      <c r="EEM38" s="425"/>
      <c r="EEN38" s="423"/>
      <c r="EEO38" s="425"/>
      <c r="EEP38" s="423"/>
      <c r="EEQ38" s="425"/>
      <c r="EER38" s="423"/>
      <c r="EES38" s="425"/>
      <c r="EET38" s="423"/>
      <c r="EEU38" s="425"/>
      <c r="EEV38" s="423"/>
      <c r="EEW38" s="425"/>
      <c r="EEX38" s="423"/>
      <c r="EEY38" s="425"/>
      <c r="EEZ38" s="423"/>
      <c r="EFA38" s="425"/>
      <c r="EFB38" s="423"/>
      <c r="EFC38" s="425"/>
      <c r="EFD38" s="423"/>
      <c r="EFE38" s="425"/>
      <c r="EFF38" s="423"/>
      <c r="EFG38" s="425"/>
      <c r="EFH38" s="423"/>
      <c r="EFI38" s="425"/>
      <c r="EFJ38" s="423"/>
      <c r="EFK38" s="425"/>
      <c r="EFL38" s="423"/>
      <c r="EFM38" s="425"/>
      <c r="EFN38" s="423"/>
      <c r="EFO38" s="425"/>
      <c r="EFP38" s="423"/>
      <c r="EFQ38" s="425"/>
      <c r="EFR38" s="423"/>
      <c r="EFS38" s="425"/>
      <c r="EFT38" s="423"/>
      <c r="EFU38" s="425"/>
      <c r="EFV38" s="423"/>
      <c r="EFW38" s="425"/>
      <c r="EFX38" s="423"/>
      <c r="EFY38" s="425"/>
      <c r="EFZ38" s="423"/>
      <c r="EGA38" s="425"/>
      <c r="EGB38" s="423"/>
      <c r="EGC38" s="425"/>
      <c r="EGD38" s="423"/>
      <c r="EGE38" s="425"/>
      <c r="EGF38" s="423"/>
      <c r="EGG38" s="425"/>
      <c r="EGH38" s="423"/>
      <c r="EGI38" s="425"/>
      <c r="EGJ38" s="423"/>
      <c r="EGK38" s="425"/>
      <c r="EGL38" s="423"/>
      <c r="EGM38" s="425"/>
      <c r="EGN38" s="423"/>
      <c r="EGO38" s="425"/>
      <c r="EGP38" s="423"/>
      <c r="EGQ38" s="425"/>
      <c r="EGR38" s="423"/>
      <c r="EGS38" s="425"/>
      <c r="EGT38" s="423"/>
      <c r="EGU38" s="425"/>
      <c r="EGV38" s="423"/>
      <c r="EGW38" s="425"/>
      <c r="EGX38" s="423"/>
      <c r="EGY38" s="425"/>
      <c r="EGZ38" s="423"/>
      <c r="EHA38" s="425"/>
      <c r="EHB38" s="423"/>
      <c r="EHC38" s="425"/>
      <c r="EHD38" s="423"/>
      <c r="EHE38" s="425"/>
      <c r="EHF38" s="423"/>
      <c r="EHG38" s="425"/>
      <c r="EHH38" s="423"/>
      <c r="EHI38" s="425"/>
      <c r="EHJ38" s="423"/>
      <c r="EHK38" s="425"/>
      <c r="EHL38" s="423"/>
      <c r="EHM38" s="425"/>
      <c r="EHN38" s="423"/>
      <c r="EHO38" s="425"/>
      <c r="EHP38" s="423"/>
      <c r="EHQ38" s="425"/>
      <c r="EHR38" s="423"/>
      <c r="EHS38" s="425"/>
      <c r="EHT38" s="423"/>
      <c r="EHU38" s="425"/>
      <c r="EHV38" s="423"/>
      <c r="EHW38" s="425"/>
      <c r="EHX38" s="423"/>
      <c r="EHY38" s="425"/>
      <c r="EHZ38" s="423"/>
      <c r="EIA38" s="425"/>
      <c r="EIB38" s="423"/>
      <c r="EIC38" s="425"/>
      <c r="EID38" s="423"/>
      <c r="EIE38" s="425"/>
      <c r="EIF38" s="423"/>
      <c r="EIG38" s="425"/>
      <c r="EIH38" s="423"/>
      <c r="EII38" s="425"/>
      <c r="EIJ38" s="423"/>
      <c r="EIK38" s="425"/>
      <c r="EIL38" s="423"/>
      <c r="EIM38" s="425"/>
      <c r="EIN38" s="423"/>
      <c r="EIO38" s="425"/>
      <c r="EIP38" s="423"/>
      <c r="EIQ38" s="425"/>
      <c r="EIR38" s="423"/>
      <c r="EIS38" s="425"/>
      <c r="EIT38" s="423"/>
      <c r="EIU38" s="425"/>
      <c r="EIV38" s="423"/>
      <c r="EIW38" s="425"/>
      <c r="EIX38" s="423"/>
      <c r="EIY38" s="425"/>
      <c r="EIZ38" s="423"/>
      <c r="EJA38" s="425"/>
      <c r="EJB38" s="423"/>
      <c r="EJC38" s="425"/>
      <c r="EJD38" s="423"/>
      <c r="EJE38" s="425"/>
      <c r="EJF38" s="423"/>
      <c r="EJG38" s="425"/>
      <c r="EJH38" s="423"/>
      <c r="EJI38" s="425"/>
      <c r="EJJ38" s="423"/>
      <c r="EJK38" s="425"/>
      <c r="EJL38" s="423"/>
      <c r="EJM38" s="425"/>
      <c r="EJN38" s="423"/>
      <c r="EJO38" s="425"/>
      <c r="EJP38" s="423"/>
      <c r="EJQ38" s="425"/>
      <c r="EJR38" s="423"/>
      <c r="EJS38" s="425"/>
      <c r="EJT38" s="423"/>
      <c r="EJU38" s="425"/>
      <c r="EJV38" s="423"/>
      <c r="EJW38" s="425"/>
      <c r="EJX38" s="423"/>
      <c r="EJY38" s="425"/>
      <c r="EJZ38" s="423"/>
      <c r="EKA38" s="425"/>
      <c r="EKB38" s="423"/>
      <c r="EKC38" s="425"/>
      <c r="EKD38" s="423"/>
      <c r="EKE38" s="425"/>
      <c r="EKF38" s="423"/>
      <c r="EKG38" s="425"/>
      <c r="EKH38" s="423"/>
      <c r="EKI38" s="425"/>
      <c r="EKJ38" s="423"/>
      <c r="EKK38" s="425"/>
      <c r="EKL38" s="423"/>
      <c r="EKM38" s="425"/>
      <c r="EKN38" s="423"/>
      <c r="EKO38" s="425"/>
      <c r="EKP38" s="423"/>
      <c r="EKQ38" s="425"/>
      <c r="EKR38" s="423"/>
      <c r="EKS38" s="425"/>
      <c r="EKT38" s="423"/>
      <c r="EKU38" s="425"/>
      <c r="EKV38" s="423"/>
      <c r="EKW38" s="425"/>
      <c r="EKX38" s="423"/>
      <c r="EKY38" s="425"/>
      <c r="EKZ38" s="423"/>
      <c r="ELA38" s="425"/>
      <c r="ELB38" s="423"/>
      <c r="ELC38" s="425"/>
      <c r="ELD38" s="423"/>
      <c r="ELE38" s="425"/>
      <c r="ELF38" s="423"/>
      <c r="ELG38" s="425"/>
      <c r="ELH38" s="423"/>
      <c r="ELI38" s="425"/>
      <c r="ELJ38" s="423"/>
      <c r="ELK38" s="425"/>
      <c r="ELL38" s="423"/>
      <c r="ELM38" s="425"/>
      <c r="ELN38" s="423"/>
      <c r="ELO38" s="425"/>
      <c r="ELP38" s="423"/>
      <c r="ELQ38" s="425"/>
      <c r="ELR38" s="423"/>
      <c r="ELS38" s="425"/>
      <c r="ELT38" s="423"/>
      <c r="ELU38" s="425"/>
      <c r="ELV38" s="423"/>
      <c r="ELW38" s="425"/>
      <c r="ELX38" s="423"/>
      <c r="ELY38" s="425"/>
      <c r="ELZ38" s="423"/>
      <c r="EMA38" s="425"/>
      <c r="EMB38" s="423"/>
      <c r="EMC38" s="425"/>
      <c r="EMD38" s="423"/>
      <c r="EME38" s="425"/>
      <c r="EMF38" s="423"/>
      <c r="EMG38" s="425"/>
      <c r="EMH38" s="423"/>
      <c r="EMI38" s="425"/>
      <c r="EMJ38" s="423"/>
      <c r="EMK38" s="425"/>
      <c r="EML38" s="423"/>
      <c r="EMM38" s="425"/>
      <c r="EMN38" s="423"/>
      <c r="EMO38" s="425"/>
      <c r="EMP38" s="423"/>
      <c r="EMQ38" s="425"/>
      <c r="EMR38" s="423"/>
      <c r="EMS38" s="425"/>
      <c r="EMT38" s="423"/>
      <c r="EMU38" s="425"/>
      <c r="EMV38" s="423"/>
      <c r="EMW38" s="425"/>
      <c r="EMX38" s="423"/>
      <c r="EMY38" s="425"/>
      <c r="EMZ38" s="423"/>
      <c r="ENA38" s="425"/>
      <c r="ENB38" s="423"/>
      <c r="ENC38" s="425"/>
      <c r="END38" s="423"/>
      <c r="ENE38" s="425"/>
      <c r="ENF38" s="423"/>
      <c r="ENG38" s="425"/>
      <c r="ENH38" s="423"/>
      <c r="ENI38" s="425"/>
      <c r="ENJ38" s="423"/>
      <c r="ENK38" s="425"/>
      <c r="ENL38" s="423"/>
      <c r="ENM38" s="425"/>
      <c r="ENN38" s="423"/>
      <c r="ENO38" s="425"/>
      <c r="ENP38" s="423"/>
      <c r="ENQ38" s="425"/>
      <c r="ENR38" s="423"/>
      <c r="ENS38" s="425"/>
      <c r="ENT38" s="423"/>
      <c r="ENU38" s="425"/>
      <c r="ENV38" s="423"/>
      <c r="ENW38" s="425"/>
      <c r="ENX38" s="423"/>
      <c r="ENY38" s="425"/>
      <c r="ENZ38" s="423"/>
      <c r="EOA38" s="425"/>
      <c r="EOB38" s="423"/>
      <c r="EOC38" s="425"/>
      <c r="EOD38" s="423"/>
      <c r="EOE38" s="425"/>
      <c r="EOF38" s="423"/>
      <c r="EOG38" s="425"/>
      <c r="EOH38" s="423"/>
      <c r="EOI38" s="425"/>
      <c r="EOJ38" s="423"/>
      <c r="EOK38" s="425"/>
      <c r="EOL38" s="423"/>
      <c r="EOM38" s="425"/>
      <c r="EON38" s="423"/>
      <c r="EOO38" s="425"/>
      <c r="EOP38" s="423"/>
      <c r="EOQ38" s="425"/>
      <c r="EOR38" s="423"/>
      <c r="EOS38" s="425"/>
      <c r="EOT38" s="423"/>
      <c r="EOU38" s="425"/>
      <c r="EOV38" s="423"/>
      <c r="EOW38" s="425"/>
      <c r="EOX38" s="423"/>
      <c r="EOY38" s="425"/>
      <c r="EOZ38" s="423"/>
      <c r="EPA38" s="425"/>
      <c r="EPB38" s="423"/>
      <c r="EPC38" s="425"/>
      <c r="EPD38" s="423"/>
      <c r="EPE38" s="425"/>
      <c r="EPF38" s="423"/>
      <c r="EPG38" s="425"/>
      <c r="EPH38" s="423"/>
      <c r="EPI38" s="425"/>
      <c r="EPJ38" s="423"/>
      <c r="EPK38" s="425"/>
      <c r="EPL38" s="423"/>
      <c r="EPM38" s="425"/>
      <c r="EPN38" s="423"/>
      <c r="EPO38" s="425"/>
      <c r="EPP38" s="423"/>
      <c r="EPQ38" s="425"/>
      <c r="EPR38" s="423"/>
      <c r="EPS38" s="425"/>
      <c r="EPT38" s="423"/>
      <c r="EPU38" s="425"/>
      <c r="EPV38" s="423"/>
      <c r="EPW38" s="425"/>
      <c r="EPX38" s="423"/>
      <c r="EPY38" s="425"/>
      <c r="EPZ38" s="423"/>
      <c r="EQA38" s="425"/>
      <c r="EQB38" s="423"/>
      <c r="EQC38" s="425"/>
      <c r="EQD38" s="423"/>
      <c r="EQE38" s="425"/>
      <c r="EQF38" s="423"/>
      <c r="EQG38" s="425"/>
      <c r="EQH38" s="423"/>
      <c r="EQI38" s="425"/>
      <c r="EQJ38" s="423"/>
      <c r="EQK38" s="425"/>
      <c r="EQL38" s="423"/>
      <c r="EQM38" s="425"/>
      <c r="EQN38" s="423"/>
      <c r="EQO38" s="425"/>
      <c r="EQP38" s="423"/>
      <c r="EQQ38" s="425"/>
      <c r="EQR38" s="423"/>
      <c r="EQS38" s="425"/>
      <c r="EQT38" s="423"/>
      <c r="EQU38" s="425"/>
      <c r="EQV38" s="423"/>
      <c r="EQW38" s="425"/>
      <c r="EQX38" s="423"/>
      <c r="EQY38" s="425"/>
      <c r="EQZ38" s="423"/>
      <c r="ERA38" s="425"/>
      <c r="ERB38" s="423"/>
      <c r="ERC38" s="425"/>
      <c r="ERD38" s="423"/>
      <c r="ERE38" s="425"/>
      <c r="ERF38" s="423"/>
      <c r="ERG38" s="425"/>
      <c r="ERH38" s="423"/>
      <c r="ERI38" s="425"/>
      <c r="ERJ38" s="423"/>
      <c r="ERK38" s="425"/>
      <c r="ERL38" s="423"/>
      <c r="ERM38" s="425"/>
      <c r="ERN38" s="423"/>
      <c r="ERO38" s="425"/>
      <c r="ERP38" s="423"/>
      <c r="ERQ38" s="425"/>
      <c r="ERR38" s="423"/>
      <c r="ERS38" s="425"/>
      <c r="ERT38" s="423"/>
      <c r="ERU38" s="425"/>
      <c r="ERV38" s="423"/>
      <c r="ERW38" s="425"/>
      <c r="ERX38" s="423"/>
      <c r="ERY38" s="425"/>
      <c r="ERZ38" s="423"/>
      <c r="ESA38" s="425"/>
      <c r="ESB38" s="423"/>
      <c r="ESC38" s="425"/>
      <c r="ESD38" s="423"/>
      <c r="ESE38" s="425"/>
      <c r="ESF38" s="423"/>
      <c r="ESG38" s="425"/>
      <c r="ESH38" s="423"/>
      <c r="ESI38" s="425"/>
      <c r="ESJ38" s="423"/>
      <c r="ESK38" s="425"/>
      <c r="ESL38" s="423"/>
      <c r="ESM38" s="425"/>
      <c r="ESN38" s="423"/>
      <c r="ESO38" s="425"/>
      <c r="ESP38" s="423"/>
      <c r="ESQ38" s="425"/>
      <c r="ESR38" s="423"/>
      <c r="ESS38" s="425"/>
      <c r="EST38" s="423"/>
      <c r="ESU38" s="425"/>
      <c r="ESV38" s="423"/>
      <c r="ESW38" s="425"/>
      <c r="ESX38" s="423"/>
      <c r="ESY38" s="425"/>
      <c r="ESZ38" s="423"/>
      <c r="ETA38" s="425"/>
      <c r="ETB38" s="423"/>
      <c r="ETC38" s="425"/>
      <c r="ETD38" s="423"/>
      <c r="ETE38" s="425"/>
      <c r="ETF38" s="423"/>
      <c r="ETG38" s="425"/>
      <c r="ETH38" s="423"/>
      <c r="ETI38" s="425"/>
      <c r="ETJ38" s="423"/>
      <c r="ETK38" s="425"/>
      <c r="ETL38" s="423"/>
      <c r="ETM38" s="425"/>
      <c r="ETN38" s="423"/>
      <c r="ETO38" s="425"/>
      <c r="ETP38" s="423"/>
      <c r="ETQ38" s="425"/>
      <c r="ETR38" s="423"/>
      <c r="ETS38" s="425"/>
      <c r="ETT38" s="423"/>
      <c r="ETU38" s="425"/>
      <c r="ETV38" s="423"/>
      <c r="ETW38" s="425"/>
      <c r="ETX38" s="423"/>
      <c r="ETY38" s="425"/>
      <c r="ETZ38" s="423"/>
      <c r="EUA38" s="425"/>
      <c r="EUB38" s="423"/>
      <c r="EUC38" s="425"/>
      <c r="EUD38" s="423"/>
      <c r="EUE38" s="425"/>
      <c r="EUF38" s="423"/>
      <c r="EUG38" s="425"/>
      <c r="EUH38" s="423"/>
      <c r="EUI38" s="425"/>
      <c r="EUJ38" s="423"/>
      <c r="EUK38" s="425"/>
      <c r="EUL38" s="423"/>
      <c r="EUM38" s="425"/>
      <c r="EUN38" s="423"/>
      <c r="EUO38" s="425"/>
      <c r="EUP38" s="423"/>
      <c r="EUQ38" s="425"/>
      <c r="EUR38" s="423"/>
      <c r="EUS38" s="425"/>
      <c r="EUT38" s="423"/>
      <c r="EUU38" s="425"/>
      <c r="EUV38" s="423"/>
      <c r="EUW38" s="425"/>
      <c r="EUX38" s="423"/>
      <c r="EUY38" s="425"/>
      <c r="EUZ38" s="423"/>
      <c r="EVA38" s="425"/>
      <c r="EVB38" s="423"/>
      <c r="EVC38" s="425"/>
      <c r="EVD38" s="423"/>
      <c r="EVE38" s="425"/>
      <c r="EVF38" s="423"/>
      <c r="EVG38" s="425"/>
      <c r="EVH38" s="423"/>
      <c r="EVI38" s="425"/>
      <c r="EVJ38" s="423"/>
      <c r="EVK38" s="425"/>
      <c r="EVL38" s="423"/>
      <c r="EVM38" s="425"/>
      <c r="EVN38" s="423"/>
      <c r="EVO38" s="425"/>
      <c r="EVP38" s="423"/>
      <c r="EVQ38" s="425"/>
      <c r="EVR38" s="423"/>
      <c r="EVS38" s="425"/>
      <c r="EVT38" s="423"/>
      <c r="EVU38" s="425"/>
      <c r="EVV38" s="423"/>
      <c r="EVW38" s="425"/>
      <c r="EVX38" s="423"/>
      <c r="EVY38" s="425"/>
      <c r="EVZ38" s="423"/>
      <c r="EWA38" s="425"/>
      <c r="EWB38" s="423"/>
      <c r="EWC38" s="425"/>
      <c r="EWD38" s="423"/>
      <c r="EWE38" s="425"/>
      <c r="EWF38" s="423"/>
      <c r="EWG38" s="425"/>
      <c r="EWH38" s="423"/>
      <c r="EWI38" s="425"/>
      <c r="EWJ38" s="423"/>
      <c r="EWK38" s="425"/>
      <c r="EWL38" s="423"/>
      <c r="EWM38" s="425"/>
      <c r="EWN38" s="423"/>
      <c r="EWO38" s="425"/>
      <c r="EWP38" s="423"/>
      <c r="EWQ38" s="425"/>
      <c r="EWR38" s="423"/>
      <c r="EWS38" s="425"/>
      <c r="EWT38" s="423"/>
      <c r="EWU38" s="425"/>
      <c r="EWV38" s="423"/>
      <c r="EWW38" s="425"/>
      <c r="EWX38" s="423"/>
      <c r="EWY38" s="425"/>
      <c r="EWZ38" s="423"/>
      <c r="EXA38" s="425"/>
      <c r="EXB38" s="423"/>
      <c r="EXC38" s="425"/>
      <c r="EXD38" s="423"/>
      <c r="EXE38" s="425"/>
      <c r="EXF38" s="423"/>
      <c r="EXG38" s="425"/>
      <c r="EXH38" s="423"/>
      <c r="EXI38" s="425"/>
      <c r="EXJ38" s="423"/>
      <c r="EXK38" s="425"/>
      <c r="EXL38" s="423"/>
      <c r="EXM38" s="425"/>
      <c r="EXN38" s="423"/>
      <c r="EXO38" s="425"/>
      <c r="EXP38" s="423"/>
      <c r="EXQ38" s="425"/>
      <c r="EXR38" s="423"/>
      <c r="EXS38" s="425"/>
      <c r="EXT38" s="423"/>
      <c r="EXU38" s="425"/>
      <c r="EXV38" s="423"/>
      <c r="EXW38" s="425"/>
      <c r="EXX38" s="423"/>
      <c r="EXY38" s="425"/>
      <c r="EXZ38" s="423"/>
      <c r="EYA38" s="425"/>
      <c r="EYB38" s="423"/>
      <c r="EYC38" s="425"/>
      <c r="EYD38" s="423"/>
      <c r="EYE38" s="425"/>
      <c r="EYF38" s="423"/>
      <c r="EYG38" s="425"/>
      <c r="EYH38" s="423"/>
      <c r="EYI38" s="425"/>
      <c r="EYJ38" s="423"/>
      <c r="EYK38" s="425"/>
      <c r="EYL38" s="423"/>
      <c r="EYM38" s="425"/>
      <c r="EYN38" s="423"/>
      <c r="EYO38" s="425"/>
      <c r="EYP38" s="423"/>
      <c r="EYQ38" s="425"/>
      <c r="EYR38" s="423"/>
      <c r="EYS38" s="425"/>
      <c r="EYT38" s="423"/>
      <c r="EYU38" s="425"/>
      <c r="EYV38" s="423"/>
      <c r="EYW38" s="425"/>
      <c r="EYX38" s="423"/>
      <c r="EYY38" s="425"/>
      <c r="EYZ38" s="423"/>
      <c r="EZA38" s="425"/>
      <c r="EZB38" s="423"/>
      <c r="EZC38" s="425"/>
      <c r="EZD38" s="423"/>
      <c r="EZE38" s="425"/>
      <c r="EZF38" s="423"/>
      <c r="EZG38" s="425"/>
      <c r="EZH38" s="423"/>
      <c r="EZI38" s="425"/>
      <c r="EZJ38" s="423"/>
      <c r="EZK38" s="425"/>
      <c r="EZL38" s="423"/>
      <c r="EZM38" s="425"/>
      <c r="EZN38" s="423"/>
      <c r="EZO38" s="425"/>
      <c r="EZP38" s="423"/>
      <c r="EZQ38" s="425"/>
      <c r="EZR38" s="423"/>
      <c r="EZS38" s="425"/>
      <c r="EZT38" s="423"/>
      <c r="EZU38" s="425"/>
      <c r="EZV38" s="423"/>
      <c r="EZW38" s="425"/>
      <c r="EZX38" s="423"/>
      <c r="EZY38" s="425"/>
      <c r="EZZ38" s="423"/>
      <c r="FAA38" s="425"/>
      <c r="FAB38" s="423"/>
      <c r="FAC38" s="425"/>
      <c r="FAD38" s="423"/>
      <c r="FAE38" s="425"/>
      <c r="FAF38" s="423"/>
      <c r="FAG38" s="425"/>
      <c r="FAH38" s="423"/>
      <c r="FAI38" s="425"/>
      <c r="FAJ38" s="423"/>
      <c r="FAK38" s="425"/>
      <c r="FAL38" s="423"/>
      <c r="FAM38" s="425"/>
      <c r="FAN38" s="423"/>
      <c r="FAO38" s="425"/>
      <c r="FAP38" s="423"/>
      <c r="FAQ38" s="425"/>
      <c r="FAR38" s="423"/>
      <c r="FAS38" s="425"/>
      <c r="FAT38" s="423"/>
      <c r="FAU38" s="425"/>
      <c r="FAV38" s="423"/>
      <c r="FAW38" s="425"/>
      <c r="FAX38" s="423"/>
      <c r="FAY38" s="425"/>
      <c r="FAZ38" s="423"/>
      <c r="FBA38" s="425"/>
      <c r="FBB38" s="423"/>
      <c r="FBC38" s="425"/>
      <c r="FBD38" s="423"/>
      <c r="FBE38" s="425"/>
      <c r="FBF38" s="423"/>
      <c r="FBG38" s="425"/>
      <c r="FBH38" s="423"/>
      <c r="FBI38" s="425"/>
      <c r="FBJ38" s="423"/>
      <c r="FBK38" s="425"/>
      <c r="FBL38" s="423"/>
      <c r="FBM38" s="425"/>
      <c r="FBN38" s="423"/>
      <c r="FBO38" s="425"/>
      <c r="FBP38" s="423"/>
      <c r="FBQ38" s="425"/>
      <c r="FBR38" s="423"/>
      <c r="FBS38" s="425"/>
      <c r="FBT38" s="423"/>
      <c r="FBU38" s="425"/>
      <c r="FBV38" s="423"/>
      <c r="FBW38" s="425"/>
      <c r="FBX38" s="423"/>
      <c r="FBY38" s="425"/>
      <c r="FBZ38" s="423"/>
      <c r="FCA38" s="425"/>
      <c r="FCB38" s="423"/>
      <c r="FCC38" s="425"/>
      <c r="FCD38" s="423"/>
      <c r="FCE38" s="425"/>
      <c r="FCF38" s="423"/>
      <c r="FCG38" s="425"/>
      <c r="FCH38" s="423"/>
      <c r="FCI38" s="425"/>
      <c r="FCJ38" s="423"/>
      <c r="FCK38" s="425"/>
      <c r="FCL38" s="423"/>
      <c r="FCM38" s="425"/>
      <c r="FCN38" s="423"/>
      <c r="FCO38" s="425"/>
      <c r="FCP38" s="423"/>
      <c r="FCQ38" s="425"/>
      <c r="FCR38" s="423"/>
      <c r="FCS38" s="425"/>
      <c r="FCT38" s="423"/>
      <c r="FCU38" s="425"/>
      <c r="FCV38" s="423"/>
      <c r="FCW38" s="425"/>
      <c r="FCX38" s="423"/>
      <c r="FCY38" s="425"/>
      <c r="FCZ38" s="423"/>
      <c r="FDA38" s="425"/>
      <c r="FDB38" s="423"/>
      <c r="FDC38" s="425"/>
      <c r="FDD38" s="423"/>
      <c r="FDE38" s="425"/>
      <c r="FDF38" s="423"/>
      <c r="FDG38" s="425"/>
      <c r="FDH38" s="423"/>
      <c r="FDI38" s="425"/>
      <c r="FDJ38" s="423"/>
      <c r="FDK38" s="425"/>
      <c r="FDL38" s="423"/>
      <c r="FDM38" s="425"/>
      <c r="FDN38" s="423"/>
      <c r="FDO38" s="425"/>
      <c r="FDP38" s="423"/>
      <c r="FDQ38" s="425"/>
      <c r="FDR38" s="423"/>
      <c r="FDS38" s="425"/>
      <c r="FDT38" s="423"/>
      <c r="FDU38" s="425"/>
      <c r="FDV38" s="423"/>
      <c r="FDW38" s="425"/>
      <c r="FDX38" s="423"/>
      <c r="FDY38" s="425"/>
      <c r="FDZ38" s="423"/>
      <c r="FEA38" s="425"/>
      <c r="FEB38" s="423"/>
      <c r="FEC38" s="425"/>
      <c r="FED38" s="423"/>
      <c r="FEE38" s="425"/>
      <c r="FEF38" s="423"/>
      <c r="FEG38" s="425"/>
      <c r="FEH38" s="423"/>
      <c r="FEI38" s="425"/>
      <c r="FEJ38" s="423"/>
      <c r="FEK38" s="425"/>
      <c r="FEL38" s="423"/>
      <c r="FEM38" s="425"/>
      <c r="FEN38" s="423"/>
      <c r="FEO38" s="425"/>
      <c r="FEP38" s="423"/>
      <c r="FEQ38" s="425"/>
      <c r="FER38" s="423"/>
      <c r="FES38" s="425"/>
      <c r="FET38" s="423"/>
      <c r="FEU38" s="425"/>
      <c r="FEV38" s="423"/>
      <c r="FEW38" s="425"/>
      <c r="FEX38" s="423"/>
      <c r="FEY38" s="425"/>
      <c r="FEZ38" s="423"/>
      <c r="FFA38" s="425"/>
      <c r="FFB38" s="423"/>
      <c r="FFC38" s="425"/>
      <c r="FFD38" s="423"/>
      <c r="FFE38" s="425"/>
      <c r="FFF38" s="423"/>
      <c r="FFG38" s="425"/>
      <c r="FFH38" s="423"/>
      <c r="FFI38" s="425"/>
      <c r="FFJ38" s="423"/>
      <c r="FFK38" s="425"/>
      <c r="FFL38" s="423"/>
      <c r="FFM38" s="425"/>
      <c r="FFN38" s="423"/>
      <c r="FFO38" s="425"/>
      <c r="FFP38" s="423"/>
      <c r="FFQ38" s="425"/>
      <c r="FFR38" s="423"/>
      <c r="FFS38" s="425"/>
      <c r="FFT38" s="423"/>
      <c r="FFU38" s="425"/>
      <c r="FFV38" s="423"/>
      <c r="FFW38" s="425"/>
      <c r="FFX38" s="423"/>
      <c r="FFY38" s="425"/>
      <c r="FFZ38" s="423"/>
      <c r="FGA38" s="425"/>
      <c r="FGB38" s="423"/>
      <c r="FGC38" s="425"/>
      <c r="FGD38" s="423"/>
      <c r="FGE38" s="425"/>
      <c r="FGF38" s="423"/>
      <c r="FGG38" s="425"/>
      <c r="FGH38" s="423"/>
      <c r="FGI38" s="425"/>
      <c r="FGJ38" s="423"/>
      <c r="FGK38" s="425"/>
      <c r="FGL38" s="423"/>
      <c r="FGM38" s="425"/>
      <c r="FGN38" s="423"/>
      <c r="FGO38" s="425"/>
      <c r="FGP38" s="423"/>
      <c r="FGQ38" s="425"/>
      <c r="FGR38" s="423"/>
      <c r="FGS38" s="425"/>
      <c r="FGT38" s="423"/>
      <c r="FGU38" s="425"/>
      <c r="FGV38" s="423"/>
      <c r="FGW38" s="425"/>
      <c r="FGX38" s="423"/>
      <c r="FGY38" s="425"/>
      <c r="FGZ38" s="423"/>
      <c r="FHA38" s="425"/>
      <c r="FHB38" s="423"/>
      <c r="FHC38" s="425"/>
      <c r="FHD38" s="423"/>
      <c r="FHE38" s="425"/>
      <c r="FHF38" s="423"/>
      <c r="FHG38" s="425"/>
      <c r="FHH38" s="423"/>
      <c r="FHI38" s="425"/>
      <c r="FHJ38" s="423"/>
      <c r="FHK38" s="425"/>
      <c r="FHL38" s="423"/>
      <c r="FHM38" s="425"/>
      <c r="FHN38" s="423"/>
      <c r="FHO38" s="425"/>
      <c r="FHP38" s="423"/>
      <c r="FHQ38" s="425"/>
      <c r="FHR38" s="423"/>
      <c r="FHS38" s="425"/>
      <c r="FHT38" s="423"/>
      <c r="FHU38" s="425"/>
      <c r="FHV38" s="423"/>
      <c r="FHW38" s="425"/>
      <c r="FHX38" s="423"/>
      <c r="FHY38" s="425"/>
      <c r="FHZ38" s="423"/>
      <c r="FIA38" s="425"/>
      <c r="FIB38" s="423"/>
      <c r="FIC38" s="425"/>
      <c r="FID38" s="423"/>
      <c r="FIE38" s="425"/>
      <c r="FIF38" s="423"/>
      <c r="FIG38" s="425"/>
      <c r="FIH38" s="423"/>
      <c r="FII38" s="425"/>
      <c r="FIJ38" s="423"/>
      <c r="FIK38" s="425"/>
      <c r="FIL38" s="423"/>
      <c r="FIM38" s="425"/>
      <c r="FIN38" s="423"/>
      <c r="FIO38" s="425"/>
      <c r="FIP38" s="423"/>
      <c r="FIQ38" s="425"/>
      <c r="FIR38" s="423"/>
      <c r="FIS38" s="425"/>
      <c r="FIT38" s="423"/>
      <c r="FIU38" s="425"/>
      <c r="FIV38" s="423"/>
      <c r="FIW38" s="425"/>
      <c r="FIX38" s="423"/>
      <c r="FIY38" s="425"/>
      <c r="FIZ38" s="423"/>
      <c r="FJA38" s="425"/>
      <c r="FJB38" s="423"/>
      <c r="FJC38" s="425"/>
      <c r="FJD38" s="423"/>
      <c r="FJE38" s="425"/>
      <c r="FJF38" s="423"/>
      <c r="FJG38" s="425"/>
      <c r="FJH38" s="423"/>
      <c r="FJI38" s="425"/>
      <c r="FJJ38" s="423"/>
      <c r="FJK38" s="425"/>
      <c r="FJL38" s="423"/>
      <c r="FJM38" s="425"/>
      <c r="FJN38" s="423"/>
      <c r="FJO38" s="425"/>
      <c r="FJP38" s="423"/>
      <c r="FJQ38" s="425"/>
      <c r="FJR38" s="423"/>
      <c r="FJS38" s="425"/>
      <c r="FJT38" s="423"/>
      <c r="FJU38" s="425"/>
      <c r="FJV38" s="423"/>
      <c r="FJW38" s="425"/>
      <c r="FJX38" s="423"/>
      <c r="FJY38" s="425"/>
      <c r="FJZ38" s="423"/>
      <c r="FKA38" s="425"/>
      <c r="FKB38" s="423"/>
      <c r="FKC38" s="425"/>
      <c r="FKD38" s="423"/>
      <c r="FKE38" s="425"/>
      <c r="FKF38" s="423"/>
      <c r="FKG38" s="425"/>
      <c r="FKH38" s="423"/>
      <c r="FKI38" s="425"/>
      <c r="FKJ38" s="423"/>
      <c r="FKK38" s="425"/>
      <c r="FKL38" s="423"/>
      <c r="FKM38" s="425"/>
      <c r="FKN38" s="423"/>
      <c r="FKO38" s="425"/>
      <c r="FKP38" s="423"/>
      <c r="FKQ38" s="425"/>
      <c r="FKR38" s="423"/>
      <c r="FKS38" s="425"/>
      <c r="FKT38" s="423"/>
      <c r="FKU38" s="425"/>
      <c r="FKV38" s="423"/>
      <c r="FKW38" s="425"/>
      <c r="FKX38" s="423"/>
      <c r="FKY38" s="425"/>
      <c r="FKZ38" s="423"/>
      <c r="FLA38" s="425"/>
      <c r="FLB38" s="423"/>
      <c r="FLC38" s="425"/>
      <c r="FLD38" s="423"/>
      <c r="FLE38" s="425"/>
      <c r="FLF38" s="423"/>
      <c r="FLG38" s="425"/>
      <c r="FLH38" s="423"/>
      <c r="FLI38" s="425"/>
      <c r="FLJ38" s="423"/>
      <c r="FLK38" s="425"/>
      <c r="FLL38" s="423"/>
      <c r="FLM38" s="425"/>
      <c r="FLN38" s="423"/>
      <c r="FLO38" s="425"/>
      <c r="FLP38" s="423"/>
      <c r="FLQ38" s="425"/>
      <c r="FLR38" s="423"/>
      <c r="FLS38" s="425"/>
      <c r="FLT38" s="423"/>
      <c r="FLU38" s="425"/>
      <c r="FLV38" s="423"/>
      <c r="FLW38" s="425"/>
      <c r="FLX38" s="423"/>
      <c r="FLY38" s="425"/>
      <c r="FLZ38" s="423"/>
      <c r="FMA38" s="425"/>
      <c r="FMB38" s="423"/>
      <c r="FMC38" s="425"/>
      <c r="FMD38" s="423"/>
      <c r="FME38" s="425"/>
      <c r="FMF38" s="423"/>
      <c r="FMG38" s="425"/>
      <c r="FMH38" s="423"/>
      <c r="FMI38" s="425"/>
      <c r="FMJ38" s="423"/>
      <c r="FMK38" s="425"/>
      <c r="FML38" s="423"/>
      <c r="FMM38" s="425"/>
      <c r="FMN38" s="423"/>
      <c r="FMO38" s="425"/>
      <c r="FMP38" s="423"/>
      <c r="FMQ38" s="425"/>
      <c r="FMR38" s="423"/>
      <c r="FMS38" s="425"/>
      <c r="FMT38" s="423"/>
      <c r="FMU38" s="425"/>
      <c r="FMV38" s="423"/>
      <c r="FMW38" s="425"/>
      <c r="FMX38" s="423"/>
      <c r="FMY38" s="425"/>
      <c r="FMZ38" s="423"/>
      <c r="FNA38" s="425"/>
      <c r="FNB38" s="423"/>
      <c r="FNC38" s="425"/>
      <c r="FND38" s="423"/>
      <c r="FNE38" s="425"/>
      <c r="FNF38" s="423"/>
      <c r="FNG38" s="425"/>
      <c r="FNH38" s="423"/>
      <c r="FNI38" s="425"/>
      <c r="FNJ38" s="423"/>
      <c r="FNK38" s="425"/>
      <c r="FNL38" s="423"/>
      <c r="FNM38" s="425"/>
      <c r="FNN38" s="423"/>
      <c r="FNO38" s="425"/>
      <c r="FNP38" s="423"/>
      <c r="FNQ38" s="425"/>
      <c r="FNR38" s="423"/>
      <c r="FNS38" s="425"/>
      <c r="FNT38" s="423"/>
      <c r="FNU38" s="425"/>
      <c r="FNV38" s="423"/>
      <c r="FNW38" s="425"/>
      <c r="FNX38" s="423"/>
      <c r="FNY38" s="425"/>
      <c r="FNZ38" s="423"/>
      <c r="FOA38" s="425"/>
      <c r="FOB38" s="423"/>
      <c r="FOC38" s="425"/>
      <c r="FOD38" s="423"/>
      <c r="FOE38" s="425"/>
      <c r="FOF38" s="423"/>
      <c r="FOG38" s="425"/>
      <c r="FOH38" s="423"/>
      <c r="FOI38" s="425"/>
      <c r="FOJ38" s="423"/>
      <c r="FOK38" s="425"/>
      <c r="FOL38" s="423"/>
      <c r="FOM38" s="425"/>
      <c r="FON38" s="423"/>
      <c r="FOO38" s="425"/>
      <c r="FOP38" s="423"/>
      <c r="FOQ38" s="425"/>
      <c r="FOR38" s="423"/>
      <c r="FOS38" s="425"/>
      <c r="FOT38" s="423"/>
      <c r="FOU38" s="425"/>
      <c r="FOV38" s="423"/>
      <c r="FOW38" s="425"/>
      <c r="FOX38" s="423"/>
      <c r="FOY38" s="425"/>
      <c r="FOZ38" s="423"/>
      <c r="FPA38" s="425"/>
      <c r="FPB38" s="423"/>
      <c r="FPC38" s="425"/>
      <c r="FPD38" s="423"/>
      <c r="FPE38" s="425"/>
      <c r="FPF38" s="423"/>
      <c r="FPG38" s="425"/>
      <c r="FPH38" s="423"/>
      <c r="FPI38" s="425"/>
      <c r="FPJ38" s="423"/>
      <c r="FPK38" s="425"/>
      <c r="FPL38" s="423"/>
      <c r="FPM38" s="425"/>
      <c r="FPN38" s="423"/>
      <c r="FPO38" s="425"/>
      <c r="FPP38" s="423"/>
      <c r="FPQ38" s="425"/>
      <c r="FPR38" s="423"/>
      <c r="FPS38" s="425"/>
      <c r="FPT38" s="423"/>
      <c r="FPU38" s="425"/>
      <c r="FPV38" s="423"/>
      <c r="FPW38" s="425"/>
      <c r="FPX38" s="423"/>
      <c r="FPY38" s="425"/>
      <c r="FPZ38" s="423"/>
      <c r="FQA38" s="425"/>
      <c r="FQB38" s="423"/>
      <c r="FQC38" s="425"/>
      <c r="FQD38" s="423"/>
      <c r="FQE38" s="425"/>
      <c r="FQF38" s="423"/>
      <c r="FQG38" s="425"/>
      <c r="FQH38" s="423"/>
      <c r="FQI38" s="425"/>
      <c r="FQJ38" s="423"/>
      <c r="FQK38" s="425"/>
      <c r="FQL38" s="423"/>
      <c r="FQM38" s="425"/>
      <c r="FQN38" s="423"/>
      <c r="FQO38" s="425"/>
      <c r="FQP38" s="423"/>
      <c r="FQQ38" s="425"/>
      <c r="FQR38" s="423"/>
      <c r="FQS38" s="425"/>
      <c r="FQT38" s="423"/>
      <c r="FQU38" s="425"/>
      <c r="FQV38" s="423"/>
      <c r="FQW38" s="425"/>
      <c r="FQX38" s="423"/>
      <c r="FQY38" s="425"/>
      <c r="FQZ38" s="423"/>
      <c r="FRA38" s="425"/>
      <c r="FRB38" s="423"/>
      <c r="FRC38" s="425"/>
      <c r="FRD38" s="423"/>
      <c r="FRE38" s="425"/>
      <c r="FRF38" s="423"/>
      <c r="FRG38" s="425"/>
      <c r="FRH38" s="423"/>
      <c r="FRI38" s="425"/>
      <c r="FRJ38" s="423"/>
      <c r="FRK38" s="425"/>
      <c r="FRL38" s="423"/>
      <c r="FRM38" s="425"/>
      <c r="FRN38" s="423"/>
      <c r="FRO38" s="425"/>
      <c r="FRP38" s="423"/>
      <c r="FRQ38" s="425"/>
      <c r="FRR38" s="423"/>
      <c r="FRS38" s="425"/>
      <c r="FRT38" s="423"/>
      <c r="FRU38" s="425"/>
      <c r="FRV38" s="423"/>
      <c r="FRW38" s="425"/>
      <c r="FRX38" s="423"/>
      <c r="FRY38" s="425"/>
      <c r="FRZ38" s="423"/>
      <c r="FSA38" s="425"/>
      <c r="FSB38" s="423"/>
      <c r="FSC38" s="425"/>
      <c r="FSD38" s="423"/>
      <c r="FSE38" s="425"/>
      <c r="FSF38" s="423"/>
      <c r="FSG38" s="425"/>
      <c r="FSH38" s="423"/>
      <c r="FSI38" s="425"/>
      <c r="FSJ38" s="423"/>
      <c r="FSK38" s="425"/>
      <c r="FSL38" s="423"/>
      <c r="FSM38" s="425"/>
      <c r="FSN38" s="423"/>
      <c r="FSO38" s="425"/>
      <c r="FSP38" s="423"/>
      <c r="FSQ38" s="425"/>
      <c r="FSR38" s="423"/>
      <c r="FSS38" s="425"/>
      <c r="FST38" s="423"/>
      <c r="FSU38" s="425"/>
      <c r="FSV38" s="423"/>
      <c r="FSW38" s="425"/>
      <c r="FSX38" s="423"/>
      <c r="FSY38" s="425"/>
      <c r="FSZ38" s="423"/>
      <c r="FTA38" s="425"/>
      <c r="FTB38" s="423"/>
      <c r="FTC38" s="425"/>
      <c r="FTD38" s="423"/>
      <c r="FTE38" s="425"/>
      <c r="FTF38" s="423"/>
      <c r="FTG38" s="425"/>
      <c r="FTH38" s="423"/>
      <c r="FTI38" s="425"/>
      <c r="FTJ38" s="423"/>
      <c r="FTK38" s="425"/>
      <c r="FTL38" s="423"/>
      <c r="FTM38" s="425"/>
      <c r="FTN38" s="423"/>
      <c r="FTO38" s="425"/>
      <c r="FTP38" s="423"/>
      <c r="FTQ38" s="425"/>
      <c r="FTR38" s="423"/>
      <c r="FTS38" s="425"/>
      <c r="FTT38" s="423"/>
      <c r="FTU38" s="425"/>
      <c r="FTV38" s="423"/>
      <c r="FTW38" s="425"/>
      <c r="FTX38" s="423"/>
      <c r="FTY38" s="425"/>
      <c r="FTZ38" s="423"/>
      <c r="FUA38" s="425"/>
      <c r="FUB38" s="423"/>
      <c r="FUC38" s="425"/>
      <c r="FUD38" s="423"/>
      <c r="FUE38" s="425"/>
      <c r="FUF38" s="423"/>
      <c r="FUG38" s="425"/>
      <c r="FUH38" s="423"/>
      <c r="FUI38" s="425"/>
      <c r="FUJ38" s="423"/>
      <c r="FUK38" s="425"/>
      <c r="FUL38" s="423"/>
      <c r="FUM38" s="425"/>
      <c r="FUN38" s="423"/>
      <c r="FUO38" s="425"/>
      <c r="FUP38" s="423"/>
      <c r="FUQ38" s="425"/>
      <c r="FUR38" s="423"/>
      <c r="FUS38" s="425"/>
      <c r="FUT38" s="423"/>
      <c r="FUU38" s="425"/>
      <c r="FUV38" s="423"/>
      <c r="FUW38" s="425"/>
      <c r="FUX38" s="423"/>
      <c r="FUY38" s="425"/>
      <c r="FUZ38" s="423"/>
      <c r="FVA38" s="425"/>
      <c r="FVB38" s="423"/>
      <c r="FVC38" s="425"/>
      <c r="FVD38" s="423"/>
      <c r="FVE38" s="425"/>
      <c r="FVF38" s="423"/>
      <c r="FVG38" s="425"/>
      <c r="FVH38" s="423"/>
      <c r="FVI38" s="425"/>
      <c r="FVJ38" s="423"/>
      <c r="FVK38" s="425"/>
      <c r="FVL38" s="423"/>
      <c r="FVM38" s="425"/>
      <c r="FVN38" s="423"/>
      <c r="FVO38" s="425"/>
      <c r="FVP38" s="423"/>
      <c r="FVQ38" s="425"/>
      <c r="FVR38" s="423"/>
      <c r="FVS38" s="425"/>
      <c r="FVT38" s="423"/>
      <c r="FVU38" s="425"/>
      <c r="FVV38" s="423"/>
      <c r="FVW38" s="425"/>
      <c r="FVX38" s="423"/>
      <c r="FVY38" s="425"/>
      <c r="FVZ38" s="423"/>
      <c r="FWA38" s="425"/>
      <c r="FWB38" s="423"/>
      <c r="FWC38" s="425"/>
      <c r="FWD38" s="423"/>
      <c r="FWE38" s="425"/>
      <c r="FWF38" s="423"/>
      <c r="FWG38" s="425"/>
      <c r="FWH38" s="423"/>
      <c r="FWI38" s="425"/>
      <c r="FWJ38" s="423"/>
      <c r="FWK38" s="425"/>
      <c r="FWL38" s="423"/>
      <c r="FWM38" s="425"/>
      <c r="FWN38" s="423"/>
      <c r="FWO38" s="425"/>
      <c r="FWP38" s="423"/>
      <c r="FWQ38" s="425"/>
      <c r="FWR38" s="423"/>
      <c r="FWS38" s="425"/>
      <c r="FWT38" s="423"/>
      <c r="FWU38" s="425"/>
      <c r="FWV38" s="423"/>
      <c r="FWW38" s="425"/>
      <c r="FWX38" s="423"/>
      <c r="FWY38" s="425"/>
      <c r="FWZ38" s="423"/>
      <c r="FXA38" s="425"/>
      <c r="FXB38" s="423"/>
      <c r="FXC38" s="425"/>
      <c r="FXD38" s="423"/>
      <c r="FXE38" s="425"/>
      <c r="FXF38" s="423"/>
      <c r="FXG38" s="425"/>
      <c r="FXH38" s="423"/>
      <c r="FXI38" s="425"/>
      <c r="FXJ38" s="423"/>
      <c r="FXK38" s="425"/>
      <c r="FXL38" s="423"/>
      <c r="FXM38" s="425"/>
      <c r="FXN38" s="423"/>
      <c r="FXO38" s="425"/>
      <c r="FXP38" s="423"/>
      <c r="FXQ38" s="425"/>
      <c r="FXR38" s="423"/>
      <c r="FXS38" s="425"/>
      <c r="FXT38" s="423"/>
      <c r="FXU38" s="425"/>
      <c r="FXV38" s="423"/>
      <c r="FXW38" s="425"/>
      <c r="FXX38" s="423"/>
      <c r="FXY38" s="425"/>
      <c r="FXZ38" s="423"/>
      <c r="FYA38" s="425"/>
      <c r="FYB38" s="423"/>
      <c r="FYC38" s="425"/>
      <c r="FYD38" s="423"/>
      <c r="FYE38" s="425"/>
      <c r="FYF38" s="423"/>
      <c r="FYG38" s="425"/>
      <c r="FYH38" s="423"/>
      <c r="FYI38" s="425"/>
      <c r="FYJ38" s="423"/>
      <c r="FYK38" s="425"/>
      <c r="FYL38" s="423"/>
      <c r="FYM38" s="425"/>
      <c r="FYN38" s="423"/>
      <c r="FYO38" s="425"/>
      <c r="FYP38" s="423"/>
      <c r="FYQ38" s="425"/>
      <c r="FYR38" s="423"/>
      <c r="FYS38" s="425"/>
      <c r="FYT38" s="423"/>
      <c r="FYU38" s="425"/>
      <c r="FYV38" s="423"/>
      <c r="FYW38" s="425"/>
      <c r="FYX38" s="423"/>
      <c r="FYY38" s="425"/>
      <c r="FYZ38" s="423"/>
      <c r="FZA38" s="425"/>
      <c r="FZB38" s="423"/>
      <c r="FZC38" s="425"/>
      <c r="FZD38" s="423"/>
      <c r="FZE38" s="425"/>
      <c r="FZF38" s="423"/>
      <c r="FZG38" s="425"/>
      <c r="FZH38" s="423"/>
      <c r="FZI38" s="425"/>
      <c r="FZJ38" s="423"/>
      <c r="FZK38" s="425"/>
      <c r="FZL38" s="423"/>
      <c r="FZM38" s="425"/>
      <c r="FZN38" s="423"/>
      <c r="FZO38" s="425"/>
      <c r="FZP38" s="423"/>
      <c r="FZQ38" s="425"/>
      <c r="FZR38" s="423"/>
      <c r="FZS38" s="425"/>
      <c r="FZT38" s="423"/>
      <c r="FZU38" s="425"/>
      <c r="FZV38" s="423"/>
      <c r="FZW38" s="425"/>
      <c r="FZX38" s="423"/>
      <c r="FZY38" s="425"/>
      <c r="FZZ38" s="423"/>
      <c r="GAA38" s="425"/>
      <c r="GAB38" s="423"/>
      <c r="GAC38" s="425"/>
      <c r="GAD38" s="423"/>
      <c r="GAE38" s="425"/>
      <c r="GAF38" s="423"/>
      <c r="GAG38" s="425"/>
      <c r="GAH38" s="423"/>
      <c r="GAI38" s="425"/>
      <c r="GAJ38" s="423"/>
      <c r="GAK38" s="425"/>
      <c r="GAL38" s="423"/>
      <c r="GAM38" s="425"/>
      <c r="GAN38" s="423"/>
      <c r="GAO38" s="425"/>
      <c r="GAP38" s="423"/>
      <c r="GAQ38" s="425"/>
      <c r="GAR38" s="423"/>
      <c r="GAS38" s="425"/>
      <c r="GAT38" s="423"/>
      <c r="GAU38" s="425"/>
      <c r="GAV38" s="423"/>
      <c r="GAW38" s="425"/>
      <c r="GAX38" s="423"/>
      <c r="GAY38" s="425"/>
      <c r="GAZ38" s="423"/>
      <c r="GBA38" s="425"/>
      <c r="GBB38" s="423"/>
      <c r="GBC38" s="425"/>
      <c r="GBD38" s="423"/>
      <c r="GBE38" s="425"/>
      <c r="GBF38" s="423"/>
      <c r="GBG38" s="425"/>
      <c r="GBH38" s="423"/>
      <c r="GBI38" s="425"/>
      <c r="GBJ38" s="423"/>
      <c r="GBK38" s="425"/>
      <c r="GBL38" s="423"/>
      <c r="GBM38" s="425"/>
      <c r="GBN38" s="423"/>
      <c r="GBO38" s="425"/>
      <c r="GBP38" s="423"/>
      <c r="GBQ38" s="425"/>
      <c r="GBR38" s="423"/>
      <c r="GBS38" s="425"/>
      <c r="GBT38" s="423"/>
      <c r="GBU38" s="425"/>
      <c r="GBV38" s="423"/>
      <c r="GBW38" s="425"/>
      <c r="GBX38" s="423"/>
      <c r="GBY38" s="425"/>
      <c r="GBZ38" s="423"/>
      <c r="GCA38" s="425"/>
      <c r="GCB38" s="423"/>
      <c r="GCC38" s="425"/>
      <c r="GCD38" s="423"/>
      <c r="GCE38" s="425"/>
      <c r="GCF38" s="423"/>
      <c r="GCG38" s="425"/>
      <c r="GCH38" s="423"/>
      <c r="GCI38" s="425"/>
      <c r="GCJ38" s="423"/>
      <c r="GCK38" s="425"/>
      <c r="GCL38" s="423"/>
      <c r="GCM38" s="425"/>
      <c r="GCN38" s="423"/>
      <c r="GCO38" s="425"/>
      <c r="GCP38" s="423"/>
      <c r="GCQ38" s="425"/>
      <c r="GCR38" s="423"/>
      <c r="GCS38" s="425"/>
      <c r="GCT38" s="423"/>
      <c r="GCU38" s="425"/>
      <c r="GCV38" s="423"/>
      <c r="GCW38" s="425"/>
      <c r="GCX38" s="423"/>
      <c r="GCY38" s="425"/>
      <c r="GCZ38" s="423"/>
      <c r="GDA38" s="425"/>
      <c r="GDB38" s="423"/>
      <c r="GDC38" s="425"/>
      <c r="GDD38" s="423"/>
      <c r="GDE38" s="425"/>
      <c r="GDF38" s="423"/>
      <c r="GDG38" s="425"/>
      <c r="GDH38" s="423"/>
      <c r="GDI38" s="425"/>
      <c r="GDJ38" s="423"/>
      <c r="GDK38" s="425"/>
      <c r="GDL38" s="423"/>
      <c r="GDM38" s="425"/>
      <c r="GDN38" s="423"/>
      <c r="GDO38" s="425"/>
      <c r="GDP38" s="423"/>
      <c r="GDQ38" s="425"/>
      <c r="GDR38" s="423"/>
      <c r="GDS38" s="425"/>
      <c r="GDT38" s="423"/>
      <c r="GDU38" s="425"/>
      <c r="GDV38" s="423"/>
      <c r="GDW38" s="425"/>
      <c r="GDX38" s="423"/>
      <c r="GDY38" s="425"/>
      <c r="GDZ38" s="423"/>
      <c r="GEA38" s="425"/>
      <c r="GEB38" s="423"/>
      <c r="GEC38" s="425"/>
      <c r="GED38" s="423"/>
      <c r="GEE38" s="425"/>
      <c r="GEF38" s="423"/>
      <c r="GEG38" s="425"/>
      <c r="GEH38" s="423"/>
      <c r="GEI38" s="425"/>
      <c r="GEJ38" s="423"/>
      <c r="GEK38" s="425"/>
      <c r="GEL38" s="423"/>
      <c r="GEM38" s="425"/>
      <c r="GEN38" s="423"/>
      <c r="GEO38" s="425"/>
      <c r="GEP38" s="423"/>
      <c r="GEQ38" s="425"/>
      <c r="GER38" s="423"/>
      <c r="GES38" s="425"/>
      <c r="GET38" s="423"/>
      <c r="GEU38" s="425"/>
      <c r="GEV38" s="423"/>
      <c r="GEW38" s="425"/>
      <c r="GEX38" s="423"/>
      <c r="GEY38" s="425"/>
      <c r="GEZ38" s="423"/>
      <c r="GFA38" s="425"/>
      <c r="GFB38" s="423"/>
      <c r="GFC38" s="425"/>
      <c r="GFD38" s="423"/>
      <c r="GFE38" s="425"/>
      <c r="GFF38" s="423"/>
      <c r="GFG38" s="425"/>
      <c r="GFH38" s="423"/>
      <c r="GFI38" s="425"/>
      <c r="GFJ38" s="423"/>
      <c r="GFK38" s="425"/>
      <c r="GFL38" s="423"/>
      <c r="GFM38" s="425"/>
      <c r="GFN38" s="423"/>
      <c r="GFO38" s="425"/>
      <c r="GFP38" s="423"/>
      <c r="GFQ38" s="425"/>
      <c r="GFR38" s="423"/>
      <c r="GFS38" s="425"/>
      <c r="GFT38" s="423"/>
      <c r="GFU38" s="425"/>
      <c r="GFV38" s="423"/>
      <c r="GFW38" s="425"/>
      <c r="GFX38" s="423"/>
      <c r="GFY38" s="425"/>
      <c r="GFZ38" s="423"/>
      <c r="GGA38" s="425"/>
      <c r="GGB38" s="423"/>
      <c r="GGC38" s="425"/>
      <c r="GGD38" s="423"/>
      <c r="GGE38" s="425"/>
      <c r="GGF38" s="423"/>
      <c r="GGG38" s="425"/>
      <c r="GGH38" s="423"/>
      <c r="GGI38" s="425"/>
      <c r="GGJ38" s="423"/>
      <c r="GGK38" s="425"/>
      <c r="GGL38" s="423"/>
      <c r="GGM38" s="425"/>
      <c r="GGN38" s="423"/>
      <c r="GGO38" s="425"/>
      <c r="GGP38" s="423"/>
      <c r="GGQ38" s="425"/>
      <c r="GGR38" s="423"/>
      <c r="GGS38" s="425"/>
      <c r="GGT38" s="423"/>
      <c r="GGU38" s="425"/>
      <c r="GGV38" s="423"/>
      <c r="GGW38" s="425"/>
      <c r="GGX38" s="423"/>
      <c r="GGY38" s="425"/>
      <c r="GGZ38" s="423"/>
      <c r="GHA38" s="425"/>
      <c r="GHB38" s="423"/>
      <c r="GHC38" s="425"/>
      <c r="GHD38" s="423"/>
      <c r="GHE38" s="425"/>
      <c r="GHF38" s="423"/>
      <c r="GHG38" s="425"/>
      <c r="GHH38" s="423"/>
      <c r="GHI38" s="425"/>
      <c r="GHJ38" s="423"/>
      <c r="GHK38" s="425"/>
      <c r="GHL38" s="423"/>
      <c r="GHM38" s="425"/>
      <c r="GHN38" s="423"/>
      <c r="GHO38" s="425"/>
      <c r="GHP38" s="423"/>
      <c r="GHQ38" s="425"/>
      <c r="GHR38" s="423"/>
      <c r="GHS38" s="425"/>
      <c r="GHT38" s="423"/>
      <c r="GHU38" s="425"/>
      <c r="GHV38" s="423"/>
      <c r="GHW38" s="425"/>
      <c r="GHX38" s="423"/>
      <c r="GHY38" s="425"/>
      <c r="GHZ38" s="423"/>
      <c r="GIA38" s="425"/>
      <c r="GIB38" s="423"/>
      <c r="GIC38" s="425"/>
      <c r="GID38" s="423"/>
      <c r="GIE38" s="425"/>
      <c r="GIF38" s="423"/>
      <c r="GIG38" s="425"/>
      <c r="GIH38" s="423"/>
      <c r="GII38" s="425"/>
      <c r="GIJ38" s="423"/>
      <c r="GIK38" s="425"/>
      <c r="GIL38" s="423"/>
      <c r="GIM38" s="425"/>
      <c r="GIN38" s="423"/>
      <c r="GIO38" s="425"/>
      <c r="GIP38" s="423"/>
      <c r="GIQ38" s="425"/>
      <c r="GIR38" s="423"/>
      <c r="GIS38" s="425"/>
      <c r="GIT38" s="423"/>
      <c r="GIU38" s="425"/>
      <c r="GIV38" s="423"/>
      <c r="GIW38" s="425"/>
      <c r="GIX38" s="423"/>
      <c r="GIY38" s="425"/>
      <c r="GIZ38" s="423"/>
      <c r="GJA38" s="425"/>
      <c r="GJB38" s="423"/>
      <c r="GJC38" s="425"/>
      <c r="GJD38" s="423"/>
      <c r="GJE38" s="425"/>
      <c r="GJF38" s="423"/>
      <c r="GJG38" s="425"/>
      <c r="GJH38" s="423"/>
      <c r="GJI38" s="425"/>
      <c r="GJJ38" s="423"/>
      <c r="GJK38" s="425"/>
      <c r="GJL38" s="423"/>
      <c r="GJM38" s="425"/>
      <c r="GJN38" s="423"/>
      <c r="GJO38" s="425"/>
      <c r="GJP38" s="423"/>
      <c r="GJQ38" s="425"/>
      <c r="GJR38" s="423"/>
      <c r="GJS38" s="425"/>
      <c r="GJT38" s="423"/>
      <c r="GJU38" s="425"/>
      <c r="GJV38" s="423"/>
      <c r="GJW38" s="425"/>
      <c r="GJX38" s="423"/>
      <c r="GJY38" s="425"/>
      <c r="GJZ38" s="423"/>
      <c r="GKA38" s="425"/>
      <c r="GKB38" s="423"/>
      <c r="GKC38" s="425"/>
      <c r="GKD38" s="423"/>
      <c r="GKE38" s="425"/>
      <c r="GKF38" s="423"/>
      <c r="GKG38" s="425"/>
      <c r="GKH38" s="423"/>
      <c r="GKI38" s="425"/>
      <c r="GKJ38" s="423"/>
      <c r="GKK38" s="425"/>
      <c r="GKL38" s="423"/>
      <c r="GKM38" s="425"/>
      <c r="GKN38" s="423"/>
      <c r="GKO38" s="425"/>
      <c r="GKP38" s="423"/>
      <c r="GKQ38" s="425"/>
      <c r="GKR38" s="423"/>
      <c r="GKS38" s="425"/>
      <c r="GKT38" s="423"/>
      <c r="GKU38" s="425"/>
      <c r="GKV38" s="423"/>
      <c r="GKW38" s="425"/>
      <c r="GKX38" s="423"/>
      <c r="GKY38" s="425"/>
      <c r="GKZ38" s="423"/>
      <c r="GLA38" s="425"/>
      <c r="GLB38" s="423"/>
      <c r="GLC38" s="425"/>
      <c r="GLD38" s="423"/>
      <c r="GLE38" s="425"/>
      <c r="GLF38" s="423"/>
      <c r="GLG38" s="425"/>
      <c r="GLH38" s="423"/>
      <c r="GLI38" s="425"/>
      <c r="GLJ38" s="423"/>
      <c r="GLK38" s="425"/>
      <c r="GLL38" s="423"/>
      <c r="GLM38" s="425"/>
      <c r="GLN38" s="423"/>
      <c r="GLO38" s="425"/>
      <c r="GLP38" s="423"/>
      <c r="GLQ38" s="425"/>
      <c r="GLR38" s="423"/>
      <c r="GLS38" s="425"/>
      <c r="GLT38" s="423"/>
      <c r="GLU38" s="425"/>
      <c r="GLV38" s="423"/>
      <c r="GLW38" s="425"/>
      <c r="GLX38" s="423"/>
      <c r="GLY38" s="425"/>
      <c r="GLZ38" s="423"/>
      <c r="GMA38" s="425"/>
      <c r="GMB38" s="423"/>
      <c r="GMC38" s="425"/>
      <c r="GMD38" s="423"/>
      <c r="GME38" s="425"/>
      <c r="GMF38" s="423"/>
      <c r="GMG38" s="425"/>
      <c r="GMH38" s="423"/>
      <c r="GMI38" s="425"/>
      <c r="GMJ38" s="423"/>
      <c r="GMK38" s="425"/>
      <c r="GML38" s="423"/>
      <c r="GMM38" s="425"/>
      <c r="GMN38" s="423"/>
      <c r="GMO38" s="425"/>
      <c r="GMP38" s="423"/>
      <c r="GMQ38" s="425"/>
      <c r="GMR38" s="423"/>
      <c r="GMS38" s="425"/>
      <c r="GMT38" s="423"/>
      <c r="GMU38" s="425"/>
      <c r="GMV38" s="423"/>
      <c r="GMW38" s="425"/>
      <c r="GMX38" s="423"/>
      <c r="GMY38" s="425"/>
      <c r="GMZ38" s="423"/>
      <c r="GNA38" s="425"/>
      <c r="GNB38" s="423"/>
      <c r="GNC38" s="425"/>
      <c r="GND38" s="423"/>
      <c r="GNE38" s="425"/>
      <c r="GNF38" s="423"/>
      <c r="GNG38" s="425"/>
      <c r="GNH38" s="423"/>
      <c r="GNI38" s="425"/>
      <c r="GNJ38" s="423"/>
      <c r="GNK38" s="425"/>
      <c r="GNL38" s="423"/>
      <c r="GNM38" s="425"/>
      <c r="GNN38" s="423"/>
      <c r="GNO38" s="425"/>
      <c r="GNP38" s="423"/>
      <c r="GNQ38" s="425"/>
      <c r="GNR38" s="423"/>
      <c r="GNS38" s="425"/>
      <c r="GNT38" s="423"/>
      <c r="GNU38" s="425"/>
      <c r="GNV38" s="423"/>
      <c r="GNW38" s="425"/>
      <c r="GNX38" s="423"/>
      <c r="GNY38" s="425"/>
      <c r="GNZ38" s="423"/>
      <c r="GOA38" s="425"/>
      <c r="GOB38" s="423"/>
      <c r="GOC38" s="425"/>
      <c r="GOD38" s="423"/>
      <c r="GOE38" s="425"/>
      <c r="GOF38" s="423"/>
      <c r="GOG38" s="425"/>
      <c r="GOH38" s="423"/>
      <c r="GOI38" s="425"/>
      <c r="GOJ38" s="423"/>
      <c r="GOK38" s="425"/>
      <c r="GOL38" s="423"/>
      <c r="GOM38" s="425"/>
      <c r="GON38" s="423"/>
      <c r="GOO38" s="425"/>
      <c r="GOP38" s="423"/>
      <c r="GOQ38" s="425"/>
      <c r="GOR38" s="423"/>
      <c r="GOS38" s="425"/>
      <c r="GOT38" s="423"/>
      <c r="GOU38" s="425"/>
      <c r="GOV38" s="423"/>
      <c r="GOW38" s="425"/>
      <c r="GOX38" s="423"/>
      <c r="GOY38" s="425"/>
      <c r="GOZ38" s="423"/>
      <c r="GPA38" s="425"/>
      <c r="GPB38" s="423"/>
      <c r="GPC38" s="425"/>
      <c r="GPD38" s="423"/>
      <c r="GPE38" s="425"/>
      <c r="GPF38" s="423"/>
      <c r="GPG38" s="425"/>
      <c r="GPH38" s="423"/>
      <c r="GPI38" s="425"/>
      <c r="GPJ38" s="423"/>
      <c r="GPK38" s="425"/>
      <c r="GPL38" s="423"/>
      <c r="GPM38" s="425"/>
      <c r="GPN38" s="423"/>
      <c r="GPO38" s="425"/>
      <c r="GPP38" s="423"/>
      <c r="GPQ38" s="425"/>
      <c r="GPR38" s="423"/>
      <c r="GPS38" s="425"/>
      <c r="GPT38" s="423"/>
      <c r="GPU38" s="425"/>
      <c r="GPV38" s="423"/>
      <c r="GPW38" s="425"/>
      <c r="GPX38" s="423"/>
      <c r="GPY38" s="425"/>
      <c r="GPZ38" s="423"/>
      <c r="GQA38" s="425"/>
      <c r="GQB38" s="423"/>
      <c r="GQC38" s="425"/>
      <c r="GQD38" s="423"/>
      <c r="GQE38" s="425"/>
      <c r="GQF38" s="423"/>
      <c r="GQG38" s="425"/>
      <c r="GQH38" s="423"/>
      <c r="GQI38" s="425"/>
      <c r="GQJ38" s="423"/>
      <c r="GQK38" s="425"/>
      <c r="GQL38" s="423"/>
      <c r="GQM38" s="425"/>
      <c r="GQN38" s="423"/>
      <c r="GQO38" s="425"/>
      <c r="GQP38" s="423"/>
      <c r="GQQ38" s="425"/>
      <c r="GQR38" s="423"/>
      <c r="GQS38" s="425"/>
      <c r="GQT38" s="423"/>
      <c r="GQU38" s="425"/>
      <c r="GQV38" s="423"/>
      <c r="GQW38" s="425"/>
      <c r="GQX38" s="423"/>
      <c r="GQY38" s="425"/>
      <c r="GQZ38" s="423"/>
      <c r="GRA38" s="425"/>
      <c r="GRB38" s="423"/>
      <c r="GRC38" s="425"/>
      <c r="GRD38" s="423"/>
      <c r="GRE38" s="425"/>
      <c r="GRF38" s="423"/>
      <c r="GRG38" s="425"/>
      <c r="GRH38" s="423"/>
      <c r="GRI38" s="425"/>
      <c r="GRJ38" s="423"/>
      <c r="GRK38" s="425"/>
      <c r="GRL38" s="423"/>
      <c r="GRM38" s="425"/>
      <c r="GRN38" s="423"/>
      <c r="GRO38" s="425"/>
      <c r="GRP38" s="423"/>
      <c r="GRQ38" s="425"/>
      <c r="GRR38" s="423"/>
      <c r="GRS38" s="425"/>
      <c r="GRT38" s="423"/>
      <c r="GRU38" s="425"/>
      <c r="GRV38" s="423"/>
      <c r="GRW38" s="425"/>
      <c r="GRX38" s="423"/>
      <c r="GRY38" s="425"/>
      <c r="GRZ38" s="423"/>
      <c r="GSA38" s="425"/>
      <c r="GSB38" s="423"/>
      <c r="GSC38" s="425"/>
      <c r="GSD38" s="423"/>
      <c r="GSE38" s="425"/>
      <c r="GSF38" s="423"/>
      <c r="GSG38" s="425"/>
      <c r="GSH38" s="423"/>
      <c r="GSI38" s="425"/>
      <c r="GSJ38" s="423"/>
      <c r="GSK38" s="425"/>
      <c r="GSL38" s="423"/>
      <c r="GSM38" s="425"/>
      <c r="GSN38" s="423"/>
      <c r="GSO38" s="425"/>
      <c r="GSP38" s="423"/>
      <c r="GSQ38" s="425"/>
      <c r="GSR38" s="423"/>
      <c r="GSS38" s="425"/>
      <c r="GST38" s="423"/>
      <c r="GSU38" s="425"/>
      <c r="GSV38" s="423"/>
      <c r="GSW38" s="425"/>
      <c r="GSX38" s="423"/>
      <c r="GSY38" s="425"/>
      <c r="GSZ38" s="423"/>
      <c r="GTA38" s="425"/>
      <c r="GTB38" s="423"/>
      <c r="GTC38" s="425"/>
      <c r="GTD38" s="423"/>
      <c r="GTE38" s="425"/>
      <c r="GTF38" s="423"/>
      <c r="GTG38" s="425"/>
      <c r="GTH38" s="423"/>
      <c r="GTI38" s="425"/>
      <c r="GTJ38" s="423"/>
      <c r="GTK38" s="425"/>
      <c r="GTL38" s="423"/>
      <c r="GTM38" s="425"/>
      <c r="GTN38" s="423"/>
      <c r="GTO38" s="425"/>
      <c r="GTP38" s="423"/>
      <c r="GTQ38" s="425"/>
      <c r="GTR38" s="423"/>
      <c r="GTS38" s="425"/>
      <c r="GTT38" s="423"/>
      <c r="GTU38" s="425"/>
      <c r="GTV38" s="423"/>
      <c r="GTW38" s="425"/>
      <c r="GTX38" s="423"/>
      <c r="GTY38" s="425"/>
      <c r="GTZ38" s="423"/>
      <c r="GUA38" s="425"/>
      <c r="GUB38" s="423"/>
      <c r="GUC38" s="425"/>
      <c r="GUD38" s="423"/>
      <c r="GUE38" s="425"/>
      <c r="GUF38" s="423"/>
      <c r="GUG38" s="425"/>
      <c r="GUH38" s="423"/>
      <c r="GUI38" s="425"/>
      <c r="GUJ38" s="423"/>
      <c r="GUK38" s="425"/>
      <c r="GUL38" s="423"/>
      <c r="GUM38" s="425"/>
      <c r="GUN38" s="423"/>
      <c r="GUO38" s="425"/>
      <c r="GUP38" s="423"/>
      <c r="GUQ38" s="425"/>
      <c r="GUR38" s="423"/>
      <c r="GUS38" s="425"/>
      <c r="GUT38" s="423"/>
      <c r="GUU38" s="425"/>
      <c r="GUV38" s="423"/>
      <c r="GUW38" s="425"/>
      <c r="GUX38" s="423"/>
      <c r="GUY38" s="425"/>
      <c r="GUZ38" s="423"/>
      <c r="GVA38" s="425"/>
      <c r="GVB38" s="423"/>
      <c r="GVC38" s="425"/>
      <c r="GVD38" s="423"/>
      <c r="GVE38" s="425"/>
      <c r="GVF38" s="423"/>
      <c r="GVG38" s="425"/>
      <c r="GVH38" s="423"/>
      <c r="GVI38" s="425"/>
      <c r="GVJ38" s="423"/>
      <c r="GVK38" s="425"/>
      <c r="GVL38" s="423"/>
      <c r="GVM38" s="425"/>
      <c r="GVN38" s="423"/>
      <c r="GVO38" s="425"/>
      <c r="GVP38" s="423"/>
      <c r="GVQ38" s="425"/>
      <c r="GVR38" s="423"/>
      <c r="GVS38" s="425"/>
      <c r="GVT38" s="423"/>
      <c r="GVU38" s="425"/>
      <c r="GVV38" s="423"/>
      <c r="GVW38" s="425"/>
      <c r="GVX38" s="423"/>
      <c r="GVY38" s="425"/>
      <c r="GVZ38" s="423"/>
      <c r="GWA38" s="425"/>
      <c r="GWB38" s="423"/>
      <c r="GWC38" s="425"/>
      <c r="GWD38" s="423"/>
      <c r="GWE38" s="425"/>
      <c r="GWF38" s="423"/>
      <c r="GWG38" s="425"/>
      <c r="GWH38" s="423"/>
      <c r="GWI38" s="425"/>
      <c r="GWJ38" s="423"/>
      <c r="GWK38" s="425"/>
      <c r="GWL38" s="423"/>
      <c r="GWM38" s="425"/>
      <c r="GWN38" s="423"/>
      <c r="GWO38" s="425"/>
      <c r="GWP38" s="423"/>
      <c r="GWQ38" s="425"/>
      <c r="GWR38" s="423"/>
      <c r="GWS38" s="425"/>
      <c r="GWT38" s="423"/>
      <c r="GWU38" s="425"/>
      <c r="GWV38" s="423"/>
      <c r="GWW38" s="425"/>
      <c r="GWX38" s="423"/>
      <c r="GWY38" s="425"/>
      <c r="GWZ38" s="423"/>
      <c r="GXA38" s="425"/>
      <c r="GXB38" s="423"/>
      <c r="GXC38" s="425"/>
      <c r="GXD38" s="423"/>
      <c r="GXE38" s="425"/>
      <c r="GXF38" s="423"/>
      <c r="GXG38" s="425"/>
      <c r="GXH38" s="423"/>
      <c r="GXI38" s="425"/>
      <c r="GXJ38" s="423"/>
      <c r="GXK38" s="425"/>
      <c r="GXL38" s="423"/>
      <c r="GXM38" s="425"/>
      <c r="GXN38" s="423"/>
      <c r="GXO38" s="425"/>
      <c r="GXP38" s="423"/>
      <c r="GXQ38" s="425"/>
      <c r="GXR38" s="423"/>
      <c r="GXS38" s="425"/>
      <c r="GXT38" s="423"/>
      <c r="GXU38" s="425"/>
      <c r="GXV38" s="423"/>
      <c r="GXW38" s="425"/>
      <c r="GXX38" s="423"/>
      <c r="GXY38" s="425"/>
      <c r="GXZ38" s="423"/>
      <c r="GYA38" s="425"/>
      <c r="GYB38" s="423"/>
      <c r="GYC38" s="425"/>
      <c r="GYD38" s="423"/>
      <c r="GYE38" s="425"/>
      <c r="GYF38" s="423"/>
      <c r="GYG38" s="425"/>
      <c r="GYH38" s="423"/>
      <c r="GYI38" s="425"/>
      <c r="GYJ38" s="423"/>
      <c r="GYK38" s="425"/>
      <c r="GYL38" s="423"/>
      <c r="GYM38" s="425"/>
      <c r="GYN38" s="423"/>
      <c r="GYO38" s="425"/>
      <c r="GYP38" s="423"/>
      <c r="GYQ38" s="425"/>
      <c r="GYR38" s="423"/>
      <c r="GYS38" s="425"/>
      <c r="GYT38" s="423"/>
      <c r="GYU38" s="425"/>
      <c r="GYV38" s="423"/>
      <c r="GYW38" s="425"/>
      <c r="GYX38" s="423"/>
      <c r="GYY38" s="425"/>
      <c r="GYZ38" s="423"/>
      <c r="GZA38" s="425"/>
      <c r="GZB38" s="423"/>
      <c r="GZC38" s="425"/>
      <c r="GZD38" s="423"/>
      <c r="GZE38" s="425"/>
      <c r="GZF38" s="423"/>
      <c r="GZG38" s="425"/>
      <c r="GZH38" s="423"/>
      <c r="GZI38" s="425"/>
      <c r="GZJ38" s="423"/>
      <c r="GZK38" s="425"/>
      <c r="GZL38" s="423"/>
      <c r="GZM38" s="425"/>
      <c r="GZN38" s="423"/>
      <c r="GZO38" s="425"/>
      <c r="GZP38" s="423"/>
      <c r="GZQ38" s="425"/>
      <c r="GZR38" s="423"/>
      <c r="GZS38" s="425"/>
      <c r="GZT38" s="423"/>
      <c r="GZU38" s="425"/>
      <c r="GZV38" s="423"/>
      <c r="GZW38" s="425"/>
      <c r="GZX38" s="423"/>
      <c r="GZY38" s="425"/>
      <c r="GZZ38" s="423"/>
      <c r="HAA38" s="425"/>
      <c r="HAB38" s="423"/>
      <c r="HAC38" s="425"/>
      <c r="HAD38" s="423"/>
      <c r="HAE38" s="425"/>
      <c r="HAF38" s="423"/>
      <c r="HAG38" s="425"/>
      <c r="HAH38" s="423"/>
      <c r="HAI38" s="425"/>
      <c r="HAJ38" s="423"/>
      <c r="HAK38" s="425"/>
      <c r="HAL38" s="423"/>
      <c r="HAM38" s="425"/>
      <c r="HAN38" s="423"/>
      <c r="HAO38" s="425"/>
      <c r="HAP38" s="423"/>
      <c r="HAQ38" s="425"/>
      <c r="HAR38" s="423"/>
      <c r="HAS38" s="425"/>
      <c r="HAT38" s="423"/>
      <c r="HAU38" s="425"/>
      <c r="HAV38" s="423"/>
      <c r="HAW38" s="425"/>
      <c r="HAX38" s="423"/>
      <c r="HAY38" s="425"/>
      <c r="HAZ38" s="423"/>
      <c r="HBA38" s="425"/>
      <c r="HBB38" s="423"/>
      <c r="HBC38" s="425"/>
      <c r="HBD38" s="423"/>
      <c r="HBE38" s="425"/>
      <c r="HBF38" s="423"/>
      <c r="HBG38" s="425"/>
      <c r="HBH38" s="423"/>
      <c r="HBI38" s="425"/>
      <c r="HBJ38" s="423"/>
      <c r="HBK38" s="425"/>
      <c r="HBL38" s="423"/>
      <c r="HBM38" s="425"/>
      <c r="HBN38" s="423"/>
      <c r="HBO38" s="425"/>
      <c r="HBP38" s="423"/>
      <c r="HBQ38" s="425"/>
      <c r="HBR38" s="423"/>
      <c r="HBS38" s="425"/>
      <c r="HBT38" s="423"/>
      <c r="HBU38" s="425"/>
      <c r="HBV38" s="423"/>
      <c r="HBW38" s="425"/>
      <c r="HBX38" s="423"/>
      <c r="HBY38" s="425"/>
      <c r="HBZ38" s="423"/>
      <c r="HCA38" s="425"/>
      <c r="HCB38" s="423"/>
      <c r="HCC38" s="425"/>
      <c r="HCD38" s="423"/>
      <c r="HCE38" s="425"/>
      <c r="HCF38" s="423"/>
      <c r="HCG38" s="425"/>
      <c r="HCH38" s="423"/>
      <c r="HCI38" s="425"/>
      <c r="HCJ38" s="423"/>
      <c r="HCK38" s="425"/>
      <c r="HCL38" s="423"/>
      <c r="HCM38" s="425"/>
      <c r="HCN38" s="423"/>
      <c r="HCO38" s="425"/>
      <c r="HCP38" s="423"/>
      <c r="HCQ38" s="425"/>
      <c r="HCR38" s="423"/>
      <c r="HCS38" s="425"/>
      <c r="HCT38" s="423"/>
      <c r="HCU38" s="425"/>
      <c r="HCV38" s="423"/>
      <c r="HCW38" s="425"/>
      <c r="HCX38" s="423"/>
      <c r="HCY38" s="425"/>
      <c r="HCZ38" s="423"/>
      <c r="HDA38" s="425"/>
      <c r="HDB38" s="423"/>
      <c r="HDC38" s="425"/>
      <c r="HDD38" s="423"/>
      <c r="HDE38" s="425"/>
      <c r="HDF38" s="423"/>
      <c r="HDG38" s="425"/>
      <c r="HDH38" s="423"/>
      <c r="HDI38" s="425"/>
      <c r="HDJ38" s="423"/>
      <c r="HDK38" s="425"/>
      <c r="HDL38" s="423"/>
      <c r="HDM38" s="425"/>
      <c r="HDN38" s="423"/>
      <c r="HDO38" s="425"/>
      <c r="HDP38" s="423"/>
      <c r="HDQ38" s="425"/>
      <c r="HDR38" s="423"/>
      <c r="HDS38" s="425"/>
      <c r="HDT38" s="423"/>
      <c r="HDU38" s="425"/>
      <c r="HDV38" s="423"/>
      <c r="HDW38" s="425"/>
      <c r="HDX38" s="423"/>
      <c r="HDY38" s="425"/>
      <c r="HDZ38" s="423"/>
      <c r="HEA38" s="425"/>
      <c r="HEB38" s="423"/>
      <c r="HEC38" s="425"/>
      <c r="HED38" s="423"/>
      <c r="HEE38" s="425"/>
      <c r="HEF38" s="423"/>
      <c r="HEG38" s="425"/>
      <c r="HEH38" s="423"/>
      <c r="HEI38" s="425"/>
      <c r="HEJ38" s="423"/>
      <c r="HEK38" s="425"/>
      <c r="HEL38" s="423"/>
      <c r="HEM38" s="425"/>
      <c r="HEN38" s="423"/>
      <c r="HEO38" s="425"/>
      <c r="HEP38" s="423"/>
      <c r="HEQ38" s="425"/>
      <c r="HER38" s="423"/>
      <c r="HES38" s="425"/>
      <c r="HET38" s="423"/>
      <c r="HEU38" s="425"/>
      <c r="HEV38" s="423"/>
      <c r="HEW38" s="425"/>
      <c r="HEX38" s="423"/>
      <c r="HEY38" s="425"/>
      <c r="HEZ38" s="423"/>
      <c r="HFA38" s="425"/>
      <c r="HFB38" s="423"/>
      <c r="HFC38" s="425"/>
      <c r="HFD38" s="423"/>
      <c r="HFE38" s="425"/>
      <c r="HFF38" s="423"/>
      <c r="HFG38" s="425"/>
      <c r="HFH38" s="423"/>
      <c r="HFI38" s="425"/>
      <c r="HFJ38" s="423"/>
      <c r="HFK38" s="425"/>
      <c r="HFL38" s="423"/>
      <c r="HFM38" s="425"/>
      <c r="HFN38" s="423"/>
      <c r="HFO38" s="425"/>
      <c r="HFP38" s="423"/>
      <c r="HFQ38" s="425"/>
      <c r="HFR38" s="423"/>
      <c r="HFS38" s="425"/>
      <c r="HFT38" s="423"/>
      <c r="HFU38" s="425"/>
      <c r="HFV38" s="423"/>
      <c r="HFW38" s="425"/>
      <c r="HFX38" s="423"/>
      <c r="HFY38" s="425"/>
      <c r="HFZ38" s="423"/>
      <c r="HGA38" s="425"/>
      <c r="HGB38" s="423"/>
      <c r="HGC38" s="425"/>
      <c r="HGD38" s="423"/>
      <c r="HGE38" s="425"/>
      <c r="HGF38" s="423"/>
      <c r="HGG38" s="425"/>
      <c r="HGH38" s="423"/>
      <c r="HGI38" s="425"/>
      <c r="HGJ38" s="423"/>
      <c r="HGK38" s="425"/>
      <c r="HGL38" s="423"/>
      <c r="HGM38" s="425"/>
      <c r="HGN38" s="423"/>
      <c r="HGO38" s="425"/>
      <c r="HGP38" s="423"/>
      <c r="HGQ38" s="425"/>
      <c r="HGR38" s="423"/>
      <c r="HGS38" s="425"/>
      <c r="HGT38" s="423"/>
      <c r="HGU38" s="425"/>
      <c r="HGV38" s="423"/>
      <c r="HGW38" s="425"/>
      <c r="HGX38" s="423"/>
      <c r="HGY38" s="425"/>
      <c r="HGZ38" s="423"/>
      <c r="HHA38" s="425"/>
      <c r="HHB38" s="423"/>
      <c r="HHC38" s="425"/>
      <c r="HHD38" s="423"/>
      <c r="HHE38" s="425"/>
      <c r="HHF38" s="423"/>
      <c r="HHG38" s="425"/>
      <c r="HHH38" s="423"/>
      <c r="HHI38" s="425"/>
      <c r="HHJ38" s="423"/>
      <c r="HHK38" s="425"/>
      <c r="HHL38" s="423"/>
      <c r="HHM38" s="425"/>
      <c r="HHN38" s="423"/>
      <c r="HHO38" s="425"/>
      <c r="HHP38" s="423"/>
      <c r="HHQ38" s="425"/>
      <c r="HHR38" s="423"/>
      <c r="HHS38" s="425"/>
      <c r="HHT38" s="423"/>
      <c r="HHU38" s="425"/>
      <c r="HHV38" s="423"/>
      <c r="HHW38" s="425"/>
      <c r="HHX38" s="423"/>
      <c r="HHY38" s="425"/>
      <c r="HHZ38" s="423"/>
      <c r="HIA38" s="425"/>
      <c r="HIB38" s="423"/>
      <c r="HIC38" s="425"/>
      <c r="HID38" s="423"/>
      <c r="HIE38" s="425"/>
      <c r="HIF38" s="423"/>
      <c r="HIG38" s="425"/>
      <c r="HIH38" s="423"/>
      <c r="HII38" s="425"/>
      <c r="HIJ38" s="423"/>
      <c r="HIK38" s="425"/>
      <c r="HIL38" s="423"/>
      <c r="HIM38" s="425"/>
      <c r="HIN38" s="423"/>
      <c r="HIO38" s="425"/>
      <c r="HIP38" s="423"/>
      <c r="HIQ38" s="425"/>
      <c r="HIR38" s="423"/>
      <c r="HIS38" s="425"/>
      <c r="HIT38" s="423"/>
      <c r="HIU38" s="425"/>
      <c r="HIV38" s="423"/>
      <c r="HIW38" s="425"/>
      <c r="HIX38" s="423"/>
      <c r="HIY38" s="425"/>
      <c r="HIZ38" s="423"/>
      <c r="HJA38" s="425"/>
      <c r="HJB38" s="423"/>
      <c r="HJC38" s="425"/>
      <c r="HJD38" s="423"/>
      <c r="HJE38" s="425"/>
      <c r="HJF38" s="423"/>
      <c r="HJG38" s="425"/>
      <c r="HJH38" s="423"/>
      <c r="HJI38" s="425"/>
      <c r="HJJ38" s="423"/>
      <c r="HJK38" s="425"/>
      <c r="HJL38" s="423"/>
      <c r="HJM38" s="425"/>
      <c r="HJN38" s="423"/>
      <c r="HJO38" s="425"/>
      <c r="HJP38" s="423"/>
      <c r="HJQ38" s="425"/>
      <c r="HJR38" s="423"/>
      <c r="HJS38" s="425"/>
      <c r="HJT38" s="423"/>
      <c r="HJU38" s="425"/>
      <c r="HJV38" s="423"/>
      <c r="HJW38" s="425"/>
      <c r="HJX38" s="423"/>
      <c r="HJY38" s="425"/>
      <c r="HJZ38" s="423"/>
      <c r="HKA38" s="425"/>
      <c r="HKB38" s="423"/>
      <c r="HKC38" s="425"/>
      <c r="HKD38" s="423"/>
      <c r="HKE38" s="425"/>
      <c r="HKF38" s="423"/>
      <c r="HKG38" s="425"/>
      <c r="HKH38" s="423"/>
      <c r="HKI38" s="425"/>
      <c r="HKJ38" s="423"/>
      <c r="HKK38" s="425"/>
      <c r="HKL38" s="423"/>
      <c r="HKM38" s="425"/>
      <c r="HKN38" s="423"/>
      <c r="HKO38" s="425"/>
      <c r="HKP38" s="423"/>
      <c r="HKQ38" s="425"/>
      <c r="HKR38" s="423"/>
      <c r="HKS38" s="425"/>
      <c r="HKT38" s="423"/>
      <c r="HKU38" s="425"/>
      <c r="HKV38" s="423"/>
      <c r="HKW38" s="425"/>
      <c r="HKX38" s="423"/>
      <c r="HKY38" s="425"/>
      <c r="HKZ38" s="423"/>
      <c r="HLA38" s="425"/>
      <c r="HLB38" s="423"/>
      <c r="HLC38" s="425"/>
      <c r="HLD38" s="423"/>
      <c r="HLE38" s="425"/>
      <c r="HLF38" s="423"/>
      <c r="HLG38" s="425"/>
      <c r="HLH38" s="423"/>
      <c r="HLI38" s="425"/>
      <c r="HLJ38" s="423"/>
      <c r="HLK38" s="425"/>
      <c r="HLL38" s="423"/>
      <c r="HLM38" s="425"/>
      <c r="HLN38" s="423"/>
      <c r="HLO38" s="425"/>
      <c r="HLP38" s="423"/>
      <c r="HLQ38" s="425"/>
      <c r="HLR38" s="423"/>
      <c r="HLS38" s="425"/>
      <c r="HLT38" s="423"/>
      <c r="HLU38" s="425"/>
      <c r="HLV38" s="423"/>
      <c r="HLW38" s="425"/>
      <c r="HLX38" s="423"/>
      <c r="HLY38" s="425"/>
      <c r="HLZ38" s="423"/>
      <c r="HMA38" s="425"/>
      <c r="HMB38" s="423"/>
      <c r="HMC38" s="425"/>
      <c r="HMD38" s="423"/>
      <c r="HME38" s="425"/>
      <c r="HMF38" s="423"/>
      <c r="HMG38" s="425"/>
      <c r="HMH38" s="423"/>
      <c r="HMI38" s="425"/>
      <c r="HMJ38" s="423"/>
      <c r="HMK38" s="425"/>
      <c r="HML38" s="423"/>
      <c r="HMM38" s="425"/>
      <c r="HMN38" s="423"/>
      <c r="HMO38" s="425"/>
      <c r="HMP38" s="423"/>
      <c r="HMQ38" s="425"/>
      <c r="HMR38" s="423"/>
      <c r="HMS38" s="425"/>
      <c r="HMT38" s="423"/>
      <c r="HMU38" s="425"/>
      <c r="HMV38" s="423"/>
      <c r="HMW38" s="425"/>
      <c r="HMX38" s="423"/>
      <c r="HMY38" s="425"/>
      <c r="HMZ38" s="423"/>
      <c r="HNA38" s="425"/>
      <c r="HNB38" s="423"/>
      <c r="HNC38" s="425"/>
      <c r="HND38" s="423"/>
      <c r="HNE38" s="425"/>
      <c r="HNF38" s="423"/>
      <c r="HNG38" s="425"/>
      <c r="HNH38" s="423"/>
      <c r="HNI38" s="425"/>
      <c r="HNJ38" s="423"/>
      <c r="HNK38" s="425"/>
      <c r="HNL38" s="423"/>
      <c r="HNM38" s="425"/>
      <c r="HNN38" s="423"/>
      <c r="HNO38" s="425"/>
      <c r="HNP38" s="423"/>
      <c r="HNQ38" s="425"/>
      <c r="HNR38" s="423"/>
      <c r="HNS38" s="425"/>
      <c r="HNT38" s="423"/>
      <c r="HNU38" s="425"/>
      <c r="HNV38" s="423"/>
      <c r="HNW38" s="425"/>
      <c r="HNX38" s="423"/>
      <c r="HNY38" s="425"/>
      <c r="HNZ38" s="423"/>
      <c r="HOA38" s="425"/>
      <c r="HOB38" s="423"/>
      <c r="HOC38" s="425"/>
      <c r="HOD38" s="423"/>
      <c r="HOE38" s="425"/>
      <c r="HOF38" s="423"/>
      <c r="HOG38" s="425"/>
      <c r="HOH38" s="423"/>
      <c r="HOI38" s="425"/>
      <c r="HOJ38" s="423"/>
      <c r="HOK38" s="425"/>
      <c r="HOL38" s="423"/>
      <c r="HOM38" s="425"/>
      <c r="HON38" s="423"/>
      <c r="HOO38" s="425"/>
      <c r="HOP38" s="423"/>
      <c r="HOQ38" s="425"/>
      <c r="HOR38" s="423"/>
      <c r="HOS38" s="425"/>
      <c r="HOT38" s="423"/>
      <c r="HOU38" s="425"/>
      <c r="HOV38" s="423"/>
      <c r="HOW38" s="425"/>
      <c r="HOX38" s="423"/>
      <c r="HOY38" s="425"/>
      <c r="HOZ38" s="423"/>
      <c r="HPA38" s="425"/>
      <c r="HPB38" s="423"/>
      <c r="HPC38" s="425"/>
      <c r="HPD38" s="423"/>
      <c r="HPE38" s="425"/>
      <c r="HPF38" s="423"/>
      <c r="HPG38" s="425"/>
      <c r="HPH38" s="423"/>
      <c r="HPI38" s="425"/>
      <c r="HPJ38" s="423"/>
      <c r="HPK38" s="425"/>
      <c r="HPL38" s="423"/>
      <c r="HPM38" s="425"/>
      <c r="HPN38" s="423"/>
      <c r="HPO38" s="425"/>
      <c r="HPP38" s="423"/>
      <c r="HPQ38" s="425"/>
      <c r="HPR38" s="423"/>
      <c r="HPS38" s="425"/>
      <c r="HPT38" s="423"/>
      <c r="HPU38" s="425"/>
      <c r="HPV38" s="423"/>
      <c r="HPW38" s="425"/>
      <c r="HPX38" s="423"/>
      <c r="HPY38" s="425"/>
      <c r="HPZ38" s="423"/>
      <c r="HQA38" s="425"/>
      <c r="HQB38" s="423"/>
      <c r="HQC38" s="425"/>
      <c r="HQD38" s="423"/>
      <c r="HQE38" s="425"/>
      <c r="HQF38" s="423"/>
      <c r="HQG38" s="425"/>
      <c r="HQH38" s="423"/>
      <c r="HQI38" s="425"/>
      <c r="HQJ38" s="423"/>
      <c r="HQK38" s="425"/>
      <c r="HQL38" s="423"/>
      <c r="HQM38" s="425"/>
      <c r="HQN38" s="423"/>
      <c r="HQO38" s="425"/>
      <c r="HQP38" s="423"/>
      <c r="HQQ38" s="425"/>
      <c r="HQR38" s="423"/>
      <c r="HQS38" s="425"/>
      <c r="HQT38" s="423"/>
      <c r="HQU38" s="425"/>
      <c r="HQV38" s="423"/>
      <c r="HQW38" s="425"/>
      <c r="HQX38" s="423"/>
      <c r="HQY38" s="425"/>
      <c r="HQZ38" s="423"/>
      <c r="HRA38" s="425"/>
      <c r="HRB38" s="423"/>
      <c r="HRC38" s="425"/>
      <c r="HRD38" s="423"/>
      <c r="HRE38" s="425"/>
      <c r="HRF38" s="423"/>
      <c r="HRG38" s="425"/>
      <c r="HRH38" s="423"/>
      <c r="HRI38" s="425"/>
      <c r="HRJ38" s="423"/>
      <c r="HRK38" s="425"/>
      <c r="HRL38" s="423"/>
      <c r="HRM38" s="425"/>
      <c r="HRN38" s="423"/>
      <c r="HRO38" s="425"/>
      <c r="HRP38" s="423"/>
      <c r="HRQ38" s="425"/>
      <c r="HRR38" s="423"/>
      <c r="HRS38" s="425"/>
      <c r="HRT38" s="423"/>
      <c r="HRU38" s="425"/>
      <c r="HRV38" s="423"/>
      <c r="HRW38" s="425"/>
      <c r="HRX38" s="423"/>
      <c r="HRY38" s="425"/>
      <c r="HRZ38" s="423"/>
      <c r="HSA38" s="425"/>
      <c r="HSB38" s="423"/>
      <c r="HSC38" s="425"/>
      <c r="HSD38" s="423"/>
      <c r="HSE38" s="425"/>
      <c r="HSF38" s="423"/>
      <c r="HSG38" s="425"/>
      <c r="HSH38" s="423"/>
      <c r="HSI38" s="425"/>
      <c r="HSJ38" s="423"/>
      <c r="HSK38" s="425"/>
      <c r="HSL38" s="423"/>
      <c r="HSM38" s="425"/>
      <c r="HSN38" s="423"/>
      <c r="HSO38" s="425"/>
      <c r="HSP38" s="423"/>
      <c r="HSQ38" s="425"/>
      <c r="HSR38" s="423"/>
      <c r="HSS38" s="425"/>
      <c r="HST38" s="423"/>
      <c r="HSU38" s="425"/>
      <c r="HSV38" s="423"/>
      <c r="HSW38" s="425"/>
      <c r="HSX38" s="423"/>
      <c r="HSY38" s="425"/>
      <c r="HSZ38" s="423"/>
      <c r="HTA38" s="425"/>
      <c r="HTB38" s="423"/>
      <c r="HTC38" s="425"/>
      <c r="HTD38" s="423"/>
      <c r="HTE38" s="425"/>
      <c r="HTF38" s="423"/>
      <c r="HTG38" s="425"/>
      <c r="HTH38" s="423"/>
      <c r="HTI38" s="425"/>
      <c r="HTJ38" s="423"/>
      <c r="HTK38" s="425"/>
      <c r="HTL38" s="423"/>
      <c r="HTM38" s="425"/>
      <c r="HTN38" s="423"/>
      <c r="HTO38" s="425"/>
      <c r="HTP38" s="423"/>
      <c r="HTQ38" s="425"/>
      <c r="HTR38" s="423"/>
      <c r="HTS38" s="425"/>
      <c r="HTT38" s="423"/>
      <c r="HTU38" s="425"/>
      <c r="HTV38" s="423"/>
      <c r="HTW38" s="425"/>
      <c r="HTX38" s="423"/>
      <c r="HTY38" s="425"/>
      <c r="HTZ38" s="423"/>
      <c r="HUA38" s="425"/>
      <c r="HUB38" s="423"/>
      <c r="HUC38" s="425"/>
      <c r="HUD38" s="423"/>
      <c r="HUE38" s="425"/>
      <c r="HUF38" s="423"/>
      <c r="HUG38" s="425"/>
      <c r="HUH38" s="423"/>
      <c r="HUI38" s="425"/>
      <c r="HUJ38" s="423"/>
      <c r="HUK38" s="425"/>
      <c r="HUL38" s="423"/>
      <c r="HUM38" s="425"/>
      <c r="HUN38" s="423"/>
      <c r="HUO38" s="425"/>
      <c r="HUP38" s="423"/>
      <c r="HUQ38" s="425"/>
      <c r="HUR38" s="423"/>
      <c r="HUS38" s="425"/>
      <c r="HUT38" s="423"/>
      <c r="HUU38" s="425"/>
      <c r="HUV38" s="423"/>
      <c r="HUW38" s="425"/>
      <c r="HUX38" s="423"/>
      <c r="HUY38" s="425"/>
      <c r="HUZ38" s="423"/>
      <c r="HVA38" s="425"/>
      <c r="HVB38" s="423"/>
      <c r="HVC38" s="425"/>
      <c r="HVD38" s="423"/>
      <c r="HVE38" s="425"/>
      <c r="HVF38" s="423"/>
      <c r="HVG38" s="425"/>
      <c r="HVH38" s="423"/>
      <c r="HVI38" s="425"/>
      <c r="HVJ38" s="423"/>
      <c r="HVK38" s="425"/>
      <c r="HVL38" s="423"/>
      <c r="HVM38" s="425"/>
      <c r="HVN38" s="423"/>
      <c r="HVO38" s="425"/>
      <c r="HVP38" s="423"/>
      <c r="HVQ38" s="425"/>
      <c r="HVR38" s="423"/>
      <c r="HVS38" s="425"/>
      <c r="HVT38" s="423"/>
      <c r="HVU38" s="425"/>
      <c r="HVV38" s="423"/>
      <c r="HVW38" s="425"/>
      <c r="HVX38" s="423"/>
      <c r="HVY38" s="425"/>
      <c r="HVZ38" s="423"/>
      <c r="HWA38" s="425"/>
      <c r="HWB38" s="423"/>
      <c r="HWC38" s="425"/>
      <c r="HWD38" s="423"/>
      <c r="HWE38" s="425"/>
      <c r="HWF38" s="423"/>
      <c r="HWG38" s="425"/>
      <c r="HWH38" s="423"/>
      <c r="HWI38" s="425"/>
      <c r="HWJ38" s="423"/>
      <c r="HWK38" s="425"/>
      <c r="HWL38" s="423"/>
      <c r="HWM38" s="425"/>
      <c r="HWN38" s="423"/>
      <c r="HWO38" s="425"/>
      <c r="HWP38" s="423"/>
      <c r="HWQ38" s="425"/>
      <c r="HWR38" s="423"/>
      <c r="HWS38" s="425"/>
      <c r="HWT38" s="423"/>
      <c r="HWU38" s="425"/>
      <c r="HWV38" s="423"/>
      <c r="HWW38" s="425"/>
      <c r="HWX38" s="423"/>
      <c r="HWY38" s="425"/>
      <c r="HWZ38" s="423"/>
      <c r="HXA38" s="425"/>
      <c r="HXB38" s="423"/>
      <c r="HXC38" s="425"/>
      <c r="HXD38" s="423"/>
      <c r="HXE38" s="425"/>
      <c r="HXF38" s="423"/>
      <c r="HXG38" s="425"/>
      <c r="HXH38" s="423"/>
      <c r="HXI38" s="425"/>
      <c r="HXJ38" s="423"/>
      <c r="HXK38" s="425"/>
      <c r="HXL38" s="423"/>
      <c r="HXM38" s="425"/>
      <c r="HXN38" s="423"/>
      <c r="HXO38" s="425"/>
      <c r="HXP38" s="423"/>
      <c r="HXQ38" s="425"/>
      <c r="HXR38" s="423"/>
      <c r="HXS38" s="425"/>
      <c r="HXT38" s="423"/>
      <c r="HXU38" s="425"/>
      <c r="HXV38" s="423"/>
      <c r="HXW38" s="425"/>
      <c r="HXX38" s="423"/>
      <c r="HXY38" s="425"/>
      <c r="HXZ38" s="423"/>
      <c r="HYA38" s="425"/>
      <c r="HYB38" s="423"/>
      <c r="HYC38" s="425"/>
      <c r="HYD38" s="423"/>
      <c r="HYE38" s="425"/>
      <c r="HYF38" s="423"/>
      <c r="HYG38" s="425"/>
      <c r="HYH38" s="423"/>
      <c r="HYI38" s="425"/>
      <c r="HYJ38" s="423"/>
      <c r="HYK38" s="425"/>
      <c r="HYL38" s="423"/>
      <c r="HYM38" s="425"/>
      <c r="HYN38" s="423"/>
      <c r="HYO38" s="425"/>
      <c r="HYP38" s="423"/>
      <c r="HYQ38" s="425"/>
      <c r="HYR38" s="423"/>
      <c r="HYS38" s="425"/>
      <c r="HYT38" s="423"/>
      <c r="HYU38" s="425"/>
      <c r="HYV38" s="423"/>
      <c r="HYW38" s="425"/>
      <c r="HYX38" s="423"/>
      <c r="HYY38" s="425"/>
      <c r="HYZ38" s="423"/>
      <c r="HZA38" s="425"/>
      <c r="HZB38" s="423"/>
      <c r="HZC38" s="425"/>
      <c r="HZD38" s="423"/>
      <c r="HZE38" s="425"/>
      <c r="HZF38" s="423"/>
      <c r="HZG38" s="425"/>
      <c r="HZH38" s="423"/>
      <c r="HZI38" s="425"/>
      <c r="HZJ38" s="423"/>
      <c r="HZK38" s="425"/>
      <c r="HZL38" s="423"/>
      <c r="HZM38" s="425"/>
      <c r="HZN38" s="423"/>
      <c r="HZO38" s="425"/>
      <c r="HZP38" s="423"/>
      <c r="HZQ38" s="425"/>
      <c r="HZR38" s="423"/>
      <c r="HZS38" s="425"/>
      <c r="HZT38" s="423"/>
      <c r="HZU38" s="425"/>
      <c r="HZV38" s="423"/>
      <c r="HZW38" s="425"/>
      <c r="HZX38" s="423"/>
      <c r="HZY38" s="425"/>
      <c r="HZZ38" s="423"/>
      <c r="IAA38" s="425"/>
      <c r="IAB38" s="423"/>
      <c r="IAC38" s="425"/>
      <c r="IAD38" s="423"/>
      <c r="IAE38" s="425"/>
      <c r="IAF38" s="423"/>
      <c r="IAG38" s="425"/>
      <c r="IAH38" s="423"/>
      <c r="IAI38" s="425"/>
      <c r="IAJ38" s="423"/>
      <c r="IAK38" s="425"/>
      <c r="IAL38" s="423"/>
      <c r="IAM38" s="425"/>
      <c r="IAN38" s="423"/>
      <c r="IAO38" s="425"/>
      <c r="IAP38" s="423"/>
      <c r="IAQ38" s="425"/>
      <c r="IAR38" s="423"/>
      <c r="IAS38" s="425"/>
      <c r="IAT38" s="423"/>
      <c r="IAU38" s="425"/>
      <c r="IAV38" s="423"/>
      <c r="IAW38" s="425"/>
      <c r="IAX38" s="423"/>
      <c r="IAY38" s="425"/>
      <c r="IAZ38" s="423"/>
      <c r="IBA38" s="425"/>
      <c r="IBB38" s="423"/>
      <c r="IBC38" s="425"/>
      <c r="IBD38" s="423"/>
      <c r="IBE38" s="425"/>
      <c r="IBF38" s="423"/>
      <c r="IBG38" s="425"/>
      <c r="IBH38" s="423"/>
      <c r="IBI38" s="425"/>
      <c r="IBJ38" s="423"/>
      <c r="IBK38" s="425"/>
      <c r="IBL38" s="423"/>
      <c r="IBM38" s="425"/>
      <c r="IBN38" s="423"/>
      <c r="IBO38" s="425"/>
      <c r="IBP38" s="423"/>
      <c r="IBQ38" s="425"/>
      <c r="IBR38" s="423"/>
      <c r="IBS38" s="425"/>
      <c r="IBT38" s="423"/>
      <c r="IBU38" s="425"/>
      <c r="IBV38" s="423"/>
      <c r="IBW38" s="425"/>
      <c r="IBX38" s="423"/>
      <c r="IBY38" s="425"/>
      <c r="IBZ38" s="423"/>
      <c r="ICA38" s="425"/>
      <c r="ICB38" s="423"/>
      <c r="ICC38" s="425"/>
      <c r="ICD38" s="423"/>
      <c r="ICE38" s="425"/>
      <c r="ICF38" s="423"/>
      <c r="ICG38" s="425"/>
      <c r="ICH38" s="423"/>
      <c r="ICI38" s="425"/>
      <c r="ICJ38" s="423"/>
      <c r="ICK38" s="425"/>
      <c r="ICL38" s="423"/>
      <c r="ICM38" s="425"/>
      <c r="ICN38" s="423"/>
      <c r="ICO38" s="425"/>
      <c r="ICP38" s="423"/>
      <c r="ICQ38" s="425"/>
      <c r="ICR38" s="423"/>
      <c r="ICS38" s="425"/>
      <c r="ICT38" s="423"/>
      <c r="ICU38" s="425"/>
      <c r="ICV38" s="423"/>
      <c r="ICW38" s="425"/>
      <c r="ICX38" s="423"/>
      <c r="ICY38" s="425"/>
      <c r="ICZ38" s="423"/>
      <c r="IDA38" s="425"/>
      <c r="IDB38" s="423"/>
      <c r="IDC38" s="425"/>
      <c r="IDD38" s="423"/>
      <c r="IDE38" s="425"/>
      <c r="IDF38" s="423"/>
      <c r="IDG38" s="425"/>
      <c r="IDH38" s="423"/>
      <c r="IDI38" s="425"/>
      <c r="IDJ38" s="423"/>
      <c r="IDK38" s="425"/>
      <c r="IDL38" s="423"/>
      <c r="IDM38" s="425"/>
      <c r="IDN38" s="423"/>
      <c r="IDO38" s="425"/>
      <c r="IDP38" s="423"/>
      <c r="IDQ38" s="425"/>
      <c r="IDR38" s="423"/>
      <c r="IDS38" s="425"/>
      <c r="IDT38" s="423"/>
      <c r="IDU38" s="425"/>
      <c r="IDV38" s="423"/>
      <c r="IDW38" s="425"/>
      <c r="IDX38" s="423"/>
      <c r="IDY38" s="425"/>
      <c r="IDZ38" s="423"/>
      <c r="IEA38" s="425"/>
      <c r="IEB38" s="423"/>
      <c r="IEC38" s="425"/>
      <c r="IED38" s="423"/>
      <c r="IEE38" s="425"/>
      <c r="IEF38" s="423"/>
      <c r="IEG38" s="425"/>
      <c r="IEH38" s="423"/>
      <c r="IEI38" s="425"/>
      <c r="IEJ38" s="423"/>
      <c r="IEK38" s="425"/>
      <c r="IEL38" s="423"/>
      <c r="IEM38" s="425"/>
      <c r="IEN38" s="423"/>
      <c r="IEO38" s="425"/>
      <c r="IEP38" s="423"/>
      <c r="IEQ38" s="425"/>
      <c r="IER38" s="423"/>
      <c r="IES38" s="425"/>
      <c r="IET38" s="423"/>
      <c r="IEU38" s="425"/>
      <c r="IEV38" s="423"/>
      <c r="IEW38" s="425"/>
      <c r="IEX38" s="423"/>
      <c r="IEY38" s="425"/>
      <c r="IEZ38" s="423"/>
      <c r="IFA38" s="425"/>
      <c r="IFB38" s="423"/>
      <c r="IFC38" s="425"/>
      <c r="IFD38" s="423"/>
      <c r="IFE38" s="425"/>
      <c r="IFF38" s="423"/>
      <c r="IFG38" s="425"/>
      <c r="IFH38" s="423"/>
      <c r="IFI38" s="425"/>
      <c r="IFJ38" s="423"/>
      <c r="IFK38" s="425"/>
      <c r="IFL38" s="423"/>
      <c r="IFM38" s="425"/>
      <c r="IFN38" s="423"/>
      <c r="IFO38" s="425"/>
      <c r="IFP38" s="423"/>
      <c r="IFQ38" s="425"/>
      <c r="IFR38" s="423"/>
      <c r="IFS38" s="425"/>
      <c r="IFT38" s="423"/>
      <c r="IFU38" s="425"/>
      <c r="IFV38" s="423"/>
      <c r="IFW38" s="425"/>
      <c r="IFX38" s="423"/>
      <c r="IFY38" s="425"/>
      <c r="IFZ38" s="423"/>
      <c r="IGA38" s="425"/>
      <c r="IGB38" s="423"/>
      <c r="IGC38" s="425"/>
      <c r="IGD38" s="423"/>
      <c r="IGE38" s="425"/>
      <c r="IGF38" s="423"/>
      <c r="IGG38" s="425"/>
      <c r="IGH38" s="423"/>
      <c r="IGI38" s="425"/>
      <c r="IGJ38" s="423"/>
      <c r="IGK38" s="425"/>
      <c r="IGL38" s="423"/>
      <c r="IGM38" s="425"/>
      <c r="IGN38" s="423"/>
      <c r="IGO38" s="425"/>
      <c r="IGP38" s="423"/>
      <c r="IGQ38" s="425"/>
      <c r="IGR38" s="423"/>
      <c r="IGS38" s="425"/>
      <c r="IGT38" s="423"/>
      <c r="IGU38" s="425"/>
      <c r="IGV38" s="423"/>
      <c r="IGW38" s="425"/>
      <c r="IGX38" s="423"/>
      <c r="IGY38" s="425"/>
      <c r="IGZ38" s="423"/>
      <c r="IHA38" s="425"/>
      <c r="IHB38" s="423"/>
      <c r="IHC38" s="425"/>
      <c r="IHD38" s="423"/>
      <c r="IHE38" s="425"/>
      <c r="IHF38" s="423"/>
      <c r="IHG38" s="425"/>
      <c r="IHH38" s="423"/>
      <c r="IHI38" s="425"/>
      <c r="IHJ38" s="423"/>
      <c r="IHK38" s="425"/>
      <c r="IHL38" s="423"/>
      <c r="IHM38" s="425"/>
      <c r="IHN38" s="423"/>
      <c r="IHO38" s="425"/>
      <c r="IHP38" s="423"/>
      <c r="IHQ38" s="425"/>
      <c r="IHR38" s="423"/>
      <c r="IHS38" s="425"/>
      <c r="IHT38" s="423"/>
      <c r="IHU38" s="425"/>
      <c r="IHV38" s="423"/>
      <c r="IHW38" s="425"/>
      <c r="IHX38" s="423"/>
      <c r="IHY38" s="425"/>
      <c r="IHZ38" s="423"/>
      <c r="IIA38" s="425"/>
      <c r="IIB38" s="423"/>
      <c r="IIC38" s="425"/>
      <c r="IID38" s="423"/>
      <c r="IIE38" s="425"/>
      <c r="IIF38" s="423"/>
      <c r="IIG38" s="425"/>
      <c r="IIH38" s="423"/>
      <c r="III38" s="425"/>
      <c r="IIJ38" s="423"/>
      <c r="IIK38" s="425"/>
      <c r="IIL38" s="423"/>
      <c r="IIM38" s="425"/>
      <c r="IIN38" s="423"/>
      <c r="IIO38" s="425"/>
      <c r="IIP38" s="423"/>
      <c r="IIQ38" s="425"/>
      <c r="IIR38" s="423"/>
      <c r="IIS38" s="425"/>
      <c r="IIT38" s="423"/>
      <c r="IIU38" s="425"/>
      <c r="IIV38" s="423"/>
      <c r="IIW38" s="425"/>
      <c r="IIX38" s="423"/>
      <c r="IIY38" s="425"/>
      <c r="IIZ38" s="423"/>
      <c r="IJA38" s="425"/>
      <c r="IJB38" s="423"/>
      <c r="IJC38" s="425"/>
      <c r="IJD38" s="423"/>
      <c r="IJE38" s="425"/>
      <c r="IJF38" s="423"/>
      <c r="IJG38" s="425"/>
      <c r="IJH38" s="423"/>
      <c r="IJI38" s="425"/>
      <c r="IJJ38" s="423"/>
      <c r="IJK38" s="425"/>
      <c r="IJL38" s="423"/>
      <c r="IJM38" s="425"/>
      <c r="IJN38" s="423"/>
      <c r="IJO38" s="425"/>
      <c r="IJP38" s="423"/>
      <c r="IJQ38" s="425"/>
      <c r="IJR38" s="423"/>
      <c r="IJS38" s="425"/>
      <c r="IJT38" s="423"/>
      <c r="IJU38" s="425"/>
      <c r="IJV38" s="423"/>
      <c r="IJW38" s="425"/>
      <c r="IJX38" s="423"/>
      <c r="IJY38" s="425"/>
      <c r="IJZ38" s="423"/>
      <c r="IKA38" s="425"/>
      <c r="IKB38" s="423"/>
      <c r="IKC38" s="425"/>
      <c r="IKD38" s="423"/>
      <c r="IKE38" s="425"/>
      <c r="IKF38" s="423"/>
      <c r="IKG38" s="425"/>
      <c r="IKH38" s="423"/>
      <c r="IKI38" s="425"/>
      <c r="IKJ38" s="423"/>
      <c r="IKK38" s="425"/>
      <c r="IKL38" s="423"/>
      <c r="IKM38" s="425"/>
      <c r="IKN38" s="423"/>
      <c r="IKO38" s="425"/>
      <c r="IKP38" s="423"/>
      <c r="IKQ38" s="425"/>
      <c r="IKR38" s="423"/>
      <c r="IKS38" s="425"/>
      <c r="IKT38" s="423"/>
      <c r="IKU38" s="425"/>
      <c r="IKV38" s="423"/>
      <c r="IKW38" s="425"/>
      <c r="IKX38" s="423"/>
      <c r="IKY38" s="425"/>
      <c r="IKZ38" s="423"/>
      <c r="ILA38" s="425"/>
      <c r="ILB38" s="423"/>
      <c r="ILC38" s="425"/>
      <c r="ILD38" s="423"/>
      <c r="ILE38" s="425"/>
      <c r="ILF38" s="423"/>
      <c r="ILG38" s="425"/>
      <c r="ILH38" s="423"/>
      <c r="ILI38" s="425"/>
      <c r="ILJ38" s="423"/>
      <c r="ILK38" s="425"/>
      <c r="ILL38" s="423"/>
      <c r="ILM38" s="425"/>
      <c r="ILN38" s="423"/>
      <c r="ILO38" s="425"/>
      <c r="ILP38" s="423"/>
      <c r="ILQ38" s="425"/>
      <c r="ILR38" s="423"/>
      <c r="ILS38" s="425"/>
      <c r="ILT38" s="423"/>
      <c r="ILU38" s="425"/>
      <c r="ILV38" s="423"/>
      <c r="ILW38" s="425"/>
      <c r="ILX38" s="423"/>
      <c r="ILY38" s="425"/>
      <c r="ILZ38" s="423"/>
      <c r="IMA38" s="425"/>
      <c r="IMB38" s="423"/>
      <c r="IMC38" s="425"/>
      <c r="IMD38" s="423"/>
      <c r="IME38" s="425"/>
      <c r="IMF38" s="423"/>
      <c r="IMG38" s="425"/>
      <c r="IMH38" s="423"/>
      <c r="IMI38" s="425"/>
      <c r="IMJ38" s="423"/>
      <c r="IMK38" s="425"/>
      <c r="IML38" s="423"/>
      <c r="IMM38" s="425"/>
      <c r="IMN38" s="423"/>
      <c r="IMO38" s="425"/>
      <c r="IMP38" s="423"/>
      <c r="IMQ38" s="425"/>
      <c r="IMR38" s="423"/>
      <c r="IMS38" s="425"/>
      <c r="IMT38" s="423"/>
      <c r="IMU38" s="425"/>
      <c r="IMV38" s="423"/>
      <c r="IMW38" s="425"/>
      <c r="IMX38" s="423"/>
      <c r="IMY38" s="425"/>
      <c r="IMZ38" s="423"/>
      <c r="INA38" s="425"/>
      <c r="INB38" s="423"/>
      <c r="INC38" s="425"/>
      <c r="IND38" s="423"/>
      <c r="INE38" s="425"/>
      <c r="INF38" s="423"/>
      <c r="ING38" s="425"/>
      <c r="INH38" s="423"/>
      <c r="INI38" s="425"/>
      <c r="INJ38" s="423"/>
      <c r="INK38" s="425"/>
      <c r="INL38" s="423"/>
      <c r="INM38" s="425"/>
      <c r="INN38" s="423"/>
      <c r="INO38" s="425"/>
      <c r="INP38" s="423"/>
      <c r="INQ38" s="425"/>
      <c r="INR38" s="423"/>
      <c r="INS38" s="425"/>
      <c r="INT38" s="423"/>
      <c r="INU38" s="425"/>
      <c r="INV38" s="423"/>
      <c r="INW38" s="425"/>
      <c r="INX38" s="423"/>
      <c r="INY38" s="425"/>
      <c r="INZ38" s="423"/>
      <c r="IOA38" s="425"/>
      <c r="IOB38" s="423"/>
      <c r="IOC38" s="425"/>
      <c r="IOD38" s="423"/>
      <c r="IOE38" s="425"/>
      <c r="IOF38" s="423"/>
      <c r="IOG38" s="425"/>
      <c r="IOH38" s="423"/>
      <c r="IOI38" s="425"/>
      <c r="IOJ38" s="423"/>
      <c r="IOK38" s="425"/>
      <c r="IOL38" s="423"/>
      <c r="IOM38" s="425"/>
      <c r="ION38" s="423"/>
      <c r="IOO38" s="425"/>
      <c r="IOP38" s="423"/>
      <c r="IOQ38" s="425"/>
      <c r="IOR38" s="423"/>
      <c r="IOS38" s="425"/>
      <c r="IOT38" s="423"/>
      <c r="IOU38" s="425"/>
      <c r="IOV38" s="423"/>
      <c r="IOW38" s="425"/>
      <c r="IOX38" s="423"/>
      <c r="IOY38" s="425"/>
      <c r="IOZ38" s="423"/>
      <c r="IPA38" s="425"/>
      <c r="IPB38" s="423"/>
      <c r="IPC38" s="425"/>
      <c r="IPD38" s="423"/>
      <c r="IPE38" s="425"/>
      <c r="IPF38" s="423"/>
      <c r="IPG38" s="425"/>
      <c r="IPH38" s="423"/>
      <c r="IPI38" s="425"/>
      <c r="IPJ38" s="423"/>
      <c r="IPK38" s="425"/>
      <c r="IPL38" s="423"/>
      <c r="IPM38" s="425"/>
      <c r="IPN38" s="423"/>
      <c r="IPO38" s="425"/>
      <c r="IPP38" s="423"/>
      <c r="IPQ38" s="425"/>
      <c r="IPR38" s="423"/>
      <c r="IPS38" s="425"/>
      <c r="IPT38" s="423"/>
      <c r="IPU38" s="425"/>
      <c r="IPV38" s="423"/>
      <c r="IPW38" s="425"/>
      <c r="IPX38" s="423"/>
      <c r="IPY38" s="425"/>
      <c r="IPZ38" s="423"/>
      <c r="IQA38" s="425"/>
      <c r="IQB38" s="423"/>
      <c r="IQC38" s="425"/>
      <c r="IQD38" s="423"/>
      <c r="IQE38" s="425"/>
      <c r="IQF38" s="423"/>
      <c r="IQG38" s="425"/>
      <c r="IQH38" s="423"/>
      <c r="IQI38" s="425"/>
      <c r="IQJ38" s="423"/>
      <c r="IQK38" s="425"/>
      <c r="IQL38" s="423"/>
      <c r="IQM38" s="425"/>
      <c r="IQN38" s="423"/>
      <c r="IQO38" s="425"/>
      <c r="IQP38" s="423"/>
      <c r="IQQ38" s="425"/>
      <c r="IQR38" s="423"/>
      <c r="IQS38" s="425"/>
      <c r="IQT38" s="423"/>
      <c r="IQU38" s="425"/>
      <c r="IQV38" s="423"/>
      <c r="IQW38" s="425"/>
      <c r="IQX38" s="423"/>
      <c r="IQY38" s="425"/>
      <c r="IQZ38" s="423"/>
      <c r="IRA38" s="425"/>
      <c r="IRB38" s="423"/>
      <c r="IRC38" s="425"/>
      <c r="IRD38" s="423"/>
      <c r="IRE38" s="425"/>
      <c r="IRF38" s="423"/>
      <c r="IRG38" s="425"/>
      <c r="IRH38" s="423"/>
      <c r="IRI38" s="425"/>
      <c r="IRJ38" s="423"/>
      <c r="IRK38" s="425"/>
      <c r="IRL38" s="423"/>
      <c r="IRM38" s="425"/>
      <c r="IRN38" s="423"/>
      <c r="IRO38" s="425"/>
      <c r="IRP38" s="423"/>
      <c r="IRQ38" s="425"/>
      <c r="IRR38" s="423"/>
      <c r="IRS38" s="425"/>
      <c r="IRT38" s="423"/>
      <c r="IRU38" s="425"/>
      <c r="IRV38" s="423"/>
      <c r="IRW38" s="425"/>
      <c r="IRX38" s="423"/>
      <c r="IRY38" s="425"/>
      <c r="IRZ38" s="423"/>
      <c r="ISA38" s="425"/>
      <c r="ISB38" s="423"/>
      <c r="ISC38" s="425"/>
      <c r="ISD38" s="423"/>
      <c r="ISE38" s="425"/>
      <c r="ISF38" s="423"/>
      <c r="ISG38" s="425"/>
      <c r="ISH38" s="423"/>
      <c r="ISI38" s="425"/>
      <c r="ISJ38" s="423"/>
      <c r="ISK38" s="425"/>
      <c r="ISL38" s="423"/>
      <c r="ISM38" s="425"/>
      <c r="ISN38" s="423"/>
      <c r="ISO38" s="425"/>
      <c r="ISP38" s="423"/>
      <c r="ISQ38" s="425"/>
      <c r="ISR38" s="423"/>
      <c r="ISS38" s="425"/>
      <c r="IST38" s="423"/>
      <c r="ISU38" s="425"/>
      <c r="ISV38" s="423"/>
      <c r="ISW38" s="425"/>
      <c r="ISX38" s="423"/>
      <c r="ISY38" s="425"/>
      <c r="ISZ38" s="423"/>
      <c r="ITA38" s="425"/>
      <c r="ITB38" s="423"/>
      <c r="ITC38" s="425"/>
      <c r="ITD38" s="423"/>
      <c r="ITE38" s="425"/>
      <c r="ITF38" s="423"/>
      <c r="ITG38" s="425"/>
      <c r="ITH38" s="423"/>
      <c r="ITI38" s="425"/>
      <c r="ITJ38" s="423"/>
      <c r="ITK38" s="425"/>
      <c r="ITL38" s="423"/>
      <c r="ITM38" s="425"/>
      <c r="ITN38" s="423"/>
      <c r="ITO38" s="425"/>
      <c r="ITP38" s="423"/>
      <c r="ITQ38" s="425"/>
      <c r="ITR38" s="423"/>
      <c r="ITS38" s="425"/>
      <c r="ITT38" s="423"/>
      <c r="ITU38" s="425"/>
      <c r="ITV38" s="423"/>
      <c r="ITW38" s="425"/>
      <c r="ITX38" s="423"/>
      <c r="ITY38" s="425"/>
      <c r="ITZ38" s="423"/>
      <c r="IUA38" s="425"/>
      <c r="IUB38" s="423"/>
      <c r="IUC38" s="425"/>
      <c r="IUD38" s="423"/>
      <c r="IUE38" s="425"/>
      <c r="IUF38" s="423"/>
      <c r="IUG38" s="425"/>
      <c r="IUH38" s="423"/>
      <c r="IUI38" s="425"/>
      <c r="IUJ38" s="423"/>
      <c r="IUK38" s="425"/>
      <c r="IUL38" s="423"/>
      <c r="IUM38" s="425"/>
      <c r="IUN38" s="423"/>
      <c r="IUO38" s="425"/>
      <c r="IUP38" s="423"/>
      <c r="IUQ38" s="425"/>
      <c r="IUR38" s="423"/>
      <c r="IUS38" s="425"/>
      <c r="IUT38" s="423"/>
      <c r="IUU38" s="425"/>
      <c r="IUV38" s="423"/>
      <c r="IUW38" s="425"/>
      <c r="IUX38" s="423"/>
      <c r="IUY38" s="425"/>
      <c r="IUZ38" s="423"/>
      <c r="IVA38" s="425"/>
      <c r="IVB38" s="423"/>
      <c r="IVC38" s="425"/>
      <c r="IVD38" s="423"/>
      <c r="IVE38" s="425"/>
      <c r="IVF38" s="423"/>
      <c r="IVG38" s="425"/>
      <c r="IVH38" s="423"/>
      <c r="IVI38" s="425"/>
      <c r="IVJ38" s="423"/>
      <c r="IVK38" s="425"/>
      <c r="IVL38" s="423"/>
      <c r="IVM38" s="425"/>
      <c r="IVN38" s="423"/>
      <c r="IVO38" s="425"/>
      <c r="IVP38" s="423"/>
      <c r="IVQ38" s="425"/>
      <c r="IVR38" s="423"/>
      <c r="IVS38" s="425"/>
      <c r="IVT38" s="423"/>
      <c r="IVU38" s="425"/>
      <c r="IVV38" s="423"/>
      <c r="IVW38" s="425"/>
      <c r="IVX38" s="423"/>
      <c r="IVY38" s="425"/>
      <c r="IVZ38" s="423"/>
      <c r="IWA38" s="425"/>
      <c r="IWB38" s="423"/>
      <c r="IWC38" s="425"/>
      <c r="IWD38" s="423"/>
      <c r="IWE38" s="425"/>
      <c r="IWF38" s="423"/>
      <c r="IWG38" s="425"/>
      <c r="IWH38" s="423"/>
      <c r="IWI38" s="425"/>
      <c r="IWJ38" s="423"/>
      <c r="IWK38" s="425"/>
      <c r="IWL38" s="423"/>
      <c r="IWM38" s="425"/>
      <c r="IWN38" s="423"/>
      <c r="IWO38" s="425"/>
      <c r="IWP38" s="423"/>
      <c r="IWQ38" s="425"/>
      <c r="IWR38" s="423"/>
      <c r="IWS38" s="425"/>
      <c r="IWT38" s="423"/>
      <c r="IWU38" s="425"/>
      <c r="IWV38" s="423"/>
      <c r="IWW38" s="425"/>
      <c r="IWX38" s="423"/>
      <c r="IWY38" s="425"/>
      <c r="IWZ38" s="423"/>
      <c r="IXA38" s="425"/>
      <c r="IXB38" s="423"/>
      <c r="IXC38" s="425"/>
      <c r="IXD38" s="423"/>
      <c r="IXE38" s="425"/>
      <c r="IXF38" s="423"/>
      <c r="IXG38" s="425"/>
      <c r="IXH38" s="423"/>
      <c r="IXI38" s="425"/>
      <c r="IXJ38" s="423"/>
      <c r="IXK38" s="425"/>
      <c r="IXL38" s="423"/>
      <c r="IXM38" s="425"/>
      <c r="IXN38" s="423"/>
      <c r="IXO38" s="425"/>
      <c r="IXP38" s="423"/>
      <c r="IXQ38" s="425"/>
      <c r="IXR38" s="423"/>
      <c r="IXS38" s="425"/>
      <c r="IXT38" s="423"/>
      <c r="IXU38" s="425"/>
      <c r="IXV38" s="423"/>
      <c r="IXW38" s="425"/>
      <c r="IXX38" s="423"/>
      <c r="IXY38" s="425"/>
      <c r="IXZ38" s="423"/>
      <c r="IYA38" s="425"/>
      <c r="IYB38" s="423"/>
      <c r="IYC38" s="425"/>
      <c r="IYD38" s="423"/>
      <c r="IYE38" s="425"/>
      <c r="IYF38" s="423"/>
      <c r="IYG38" s="425"/>
      <c r="IYH38" s="423"/>
      <c r="IYI38" s="425"/>
      <c r="IYJ38" s="423"/>
      <c r="IYK38" s="425"/>
      <c r="IYL38" s="423"/>
      <c r="IYM38" s="425"/>
      <c r="IYN38" s="423"/>
      <c r="IYO38" s="425"/>
      <c r="IYP38" s="423"/>
      <c r="IYQ38" s="425"/>
      <c r="IYR38" s="423"/>
      <c r="IYS38" s="425"/>
      <c r="IYT38" s="423"/>
      <c r="IYU38" s="425"/>
      <c r="IYV38" s="423"/>
      <c r="IYW38" s="425"/>
      <c r="IYX38" s="423"/>
      <c r="IYY38" s="425"/>
      <c r="IYZ38" s="423"/>
      <c r="IZA38" s="425"/>
      <c r="IZB38" s="423"/>
      <c r="IZC38" s="425"/>
      <c r="IZD38" s="423"/>
      <c r="IZE38" s="425"/>
      <c r="IZF38" s="423"/>
      <c r="IZG38" s="425"/>
      <c r="IZH38" s="423"/>
      <c r="IZI38" s="425"/>
      <c r="IZJ38" s="423"/>
      <c r="IZK38" s="425"/>
      <c r="IZL38" s="423"/>
      <c r="IZM38" s="425"/>
      <c r="IZN38" s="423"/>
      <c r="IZO38" s="425"/>
      <c r="IZP38" s="423"/>
      <c r="IZQ38" s="425"/>
      <c r="IZR38" s="423"/>
      <c r="IZS38" s="425"/>
      <c r="IZT38" s="423"/>
      <c r="IZU38" s="425"/>
      <c r="IZV38" s="423"/>
      <c r="IZW38" s="425"/>
      <c r="IZX38" s="423"/>
      <c r="IZY38" s="425"/>
      <c r="IZZ38" s="423"/>
      <c r="JAA38" s="425"/>
      <c r="JAB38" s="423"/>
      <c r="JAC38" s="425"/>
      <c r="JAD38" s="423"/>
      <c r="JAE38" s="425"/>
      <c r="JAF38" s="423"/>
      <c r="JAG38" s="425"/>
      <c r="JAH38" s="423"/>
      <c r="JAI38" s="425"/>
      <c r="JAJ38" s="423"/>
      <c r="JAK38" s="425"/>
      <c r="JAL38" s="423"/>
      <c r="JAM38" s="425"/>
      <c r="JAN38" s="423"/>
      <c r="JAO38" s="425"/>
      <c r="JAP38" s="423"/>
      <c r="JAQ38" s="425"/>
      <c r="JAR38" s="423"/>
      <c r="JAS38" s="425"/>
      <c r="JAT38" s="423"/>
      <c r="JAU38" s="425"/>
      <c r="JAV38" s="423"/>
      <c r="JAW38" s="425"/>
      <c r="JAX38" s="423"/>
      <c r="JAY38" s="425"/>
      <c r="JAZ38" s="423"/>
      <c r="JBA38" s="425"/>
      <c r="JBB38" s="423"/>
      <c r="JBC38" s="425"/>
      <c r="JBD38" s="423"/>
      <c r="JBE38" s="425"/>
      <c r="JBF38" s="423"/>
      <c r="JBG38" s="425"/>
      <c r="JBH38" s="423"/>
      <c r="JBI38" s="425"/>
      <c r="JBJ38" s="423"/>
      <c r="JBK38" s="425"/>
      <c r="JBL38" s="423"/>
      <c r="JBM38" s="425"/>
      <c r="JBN38" s="423"/>
      <c r="JBO38" s="425"/>
      <c r="JBP38" s="423"/>
      <c r="JBQ38" s="425"/>
      <c r="JBR38" s="423"/>
      <c r="JBS38" s="425"/>
      <c r="JBT38" s="423"/>
      <c r="JBU38" s="425"/>
      <c r="JBV38" s="423"/>
      <c r="JBW38" s="425"/>
      <c r="JBX38" s="423"/>
      <c r="JBY38" s="425"/>
      <c r="JBZ38" s="423"/>
      <c r="JCA38" s="425"/>
      <c r="JCB38" s="423"/>
      <c r="JCC38" s="425"/>
      <c r="JCD38" s="423"/>
      <c r="JCE38" s="425"/>
      <c r="JCF38" s="423"/>
      <c r="JCG38" s="425"/>
      <c r="JCH38" s="423"/>
      <c r="JCI38" s="425"/>
      <c r="JCJ38" s="423"/>
      <c r="JCK38" s="425"/>
      <c r="JCL38" s="423"/>
      <c r="JCM38" s="425"/>
      <c r="JCN38" s="423"/>
      <c r="JCO38" s="425"/>
      <c r="JCP38" s="423"/>
      <c r="JCQ38" s="425"/>
      <c r="JCR38" s="423"/>
      <c r="JCS38" s="425"/>
      <c r="JCT38" s="423"/>
      <c r="JCU38" s="425"/>
      <c r="JCV38" s="423"/>
      <c r="JCW38" s="425"/>
      <c r="JCX38" s="423"/>
      <c r="JCY38" s="425"/>
      <c r="JCZ38" s="423"/>
      <c r="JDA38" s="425"/>
      <c r="JDB38" s="423"/>
      <c r="JDC38" s="425"/>
      <c r="JDD38" s="423"/>
      <c r="JDE38" s="425"/>
      <c r="JDF38" s="423"/>
      <c r="JDG38" s="425"/>
      <c r="JDH38" s="423"/>
      <c r="JDI38" s="425"/>
      <c r="JDJ38" s="423"/>
      <c r="JDK38" s="425"/>
      <c r="JDL38" s="423"/>
      <c r="JDM38" s="425"/>
      <c r="JDN38" s="423"/>
      <c r="JDO38" s="425"/>
      <c r="JDP38" s="423"/>
      <c r="JDQ38" s="425"/>
      <c r="JDR38" s="423"/>
      <c r="JDS38" s="425"/>
      <c r="JDT38" s="423"/>
      <c r="JDU38" s="425"/>
      <c r="JDV38" s="423"/>
      <c r="JDW38" s="425"/>
      <c r="JDX38" s="423"/>
      <c r="JDY38" s="425"/>
      <c r="JDZ38" s="423"/>
      <c r="JEA38" s="425"/>
      <c r="JEB38" s="423"/>
      <c r="JEC38" s="425"/>
      <c r="JED38" s="423"/>
      <c r="JEE38" s="425"/>
      <c r="JEF38" s="423"/>
      <c r="JEG38" s="425"/>
      <c r="JEH38" s="423"/>
      <c r="JEI38" s="425"/>
      <c r="JEJ38" s="423"/>
      <c r="JEK38" s="425"/>
      <c r="JEL38" s="423"/>
      <c r="JEM38" s="425"/>
      <c r="JEN38" s="423"/>
      <c r="JEO38" s="425"/>
      <c r="JEP38" s="423"/>
      <c r="JEQ38" s="425"/>
      <c r="JER38" s="423"/>
      <c r="JES38" s="425"/>
      <c r="JET38" s="423"/>
      <c r="JEU38" s="425"/>
      <c r="JEV38" s="423"/>
      <c r="JEW38" s="425"/>
      <c r="JEX38" s="423"/>
      <c r="JEY38" s="425"/>
      <c r="JEZ38" s="423"/>
      <c r="JFA38" s="425"/>
      <c r="JFB38" s="423"/>
      <c r="JFC38" s="425"/>
      <c r="JFD38" s="423"/>
      <c r="JFE38" s="425"/>
      <c r="JFF38" s="423"/>
      <c r="JFG38" s="425"/>
      <c r="JFH38" s="423"/>
      <c r="JFI38" s="425"/>
      <c r="JFJ38" s="423"/>
      <c r="JFK38" s="425"/>
      <c r="JFL38" s="423"/>
      <c r="JFM38" s="425"/>
      <c r="JFN38" s="423"/>
      <c r="JFO38" s="425"/>
      <c r="JFP38" s="423"/>
      <c r="JFQ38" s="425"/>
      <c r="JFR38" s="423"/>
      <c r="JFS38" s="425"/>
      <c r="JFT38" s="423"/>
      <c r="JFU38" s="425"/>
      <c r="JFV38" s="423"/>
      <c r="JFW38" s="425"/>
      <c r="JFX38" s="423"/>
      <c r="JFY38" s="425"/>
      <c r="JFZ38" s="423"/>
      <c r="JGA38" s="425"/>
      <c r="JGB38" s="423"/>
      <c r="JGC38" s="425"/>
      <c r="JGD38" s="423"/>
      <c r="JGE38" s="425"/>
      <c r="JGF38" s="423"/>
      <c r="JGG38" s="425"/>
      <c r="JGH38" s="423"/>
      <c r="JGI38" s="425"/>
      <c r="JGJ38" s="423"/>
      <c r="JGK38" s="425"/>
      <c r="JGL38" s="423"/>
      <c r="JGM38" s="425"/>
      <c r="JGN38" s="423"/>
      <c r="JGO38" s="425"/>
      <c r="JGP38" s="423"/>
      <c r="JGQ38" s="425"/>
      <c r="JGR38" s="423"/>
      <c r="JGS38" s="425"/>
      <c r="JGT38" s="423"/>
      <c r="JGU38" s="425"/>
      <c r="JGV38" s="423"/>
      <c r="JGW38" s="425"/>
      <c r="JGX38" s="423"/>
      <c r="JGY38" s="425"/>
      <c r="JGZ38" s="423"/>
      <c r="JHA38" s="425"/>
      <c r="JHB38" s="423"/>
      <c r="JHC38" s="425"/>
      <c r="JHD38" s="423"/>
      <c r="JHE38" s="425"/>
      <c r="JHF38" s="423"/>
      <c r="JHG38" s="425"/>
      <c r="JHH38" s="423"/>
      <c r="JHI38" s="425"/>
      <c r="JHJ38" s="423"/>
      <c r="JHK38" s="425"/>
      <c r="JHL38" s="423"/>
      <c r="JHM38" s="425"/>
      <c r="JHN38" s="423"/>
      <c r="JHO38" s="425"/>
      <c r="JHP38" s="423"/>
      <c r="JHQ38" s="425"/>
      <c r="JHR38" s="423"/>
      <c r="JHS38" s="425"/>
      <c r="JHT38" s="423"/>
      <c r="JHU38" s="425"/>
      <c r="JHV38" s="423"/>
      <c r="JHW38" s="425"/>
      <c r="JHX38" s="423"/>
      <c r="JHY38" s="425"/>
      <c r="JHZ38" s="423"/>
      <c r="JIA38" s="425"/>
      <c r="JIB38" s="423"/>
      <c r="JIC38" s="425"/>
      <c r="JID38" s="423"/>
      <c r="JIE38" s="425"/>
      <c r="JIF38" s="423"/>
      <c r="JIG38" s="425"/>
      <c r="JIH38" s="423"/>
      <c r="JII38" s="425"/>
      <c r="JIJ38" s="423"/>
      <c r="JIK38" s="425"/>
      <c r="JIL38" s="423"/>
      <c r="JIM38" s="425"/>
      <c r="JIN38" s="423"/>
      <c r="JIO38" s="425"/>
      <c r="JIP38" s="423"/>
      <c r="JIQ38" s="425"/>
      <c r="JIR38" s="423"/>
      <c r="JIS38" s="425"/>
      <c r="JIT38" s="423"/>
      <c r="JIU38" s="425"/>
      <c r="JIV38" s="423"/>
      <c r="JIW38" s="425"/>
      <c r="JIX38" s="423"/>
      <c r="JIY38" s="425"/>
      <c r="JIZ38" s="423"/>
      <c r="JJA38" s="425"/>
      <c r="JJB38" s="423"/>
      <c r="JJC38" s="425"/>
      <c r="JJD38" s="423"/>
      <c r="JJE38" s="425"/>
      <c r="JJF38" s="423"/>
      <c r="JJG38" s="425"/>
      <c r="JJH38" s="423"/>
      <c r="JJI38" s="425"/>
      <c r="JJJ38" s="423"/>
      <c r="JJK38" s="425"/>
      <c r="JJL38" s="423"/>
      <c r="JJM38" s="425"/>
      <c r="JJN38" s="423"/>
      <c r="JJO38" s="425"/>
      <c r="JJP38" s="423"/>
      <c r="JJQ38" s="425"/>
      <c r="JJR38" s="423"/>
      <c r="JJS38" s="425"/>
      <c r="JJT38" s="423"/>
      <c r="JJU38" s="425"/>
      <c r="JJV38" s="423"/>
      <c r="JJW38" s="425"/>
      <c r="JJX38" s="423"/>
      <c r="JJY38" s="425"/>
      <c r="JJZ38" s="423"/>
      <c r="JKA38" s="425"/>
      <c r="JKB38" s="423"/>
      <c r="JKC38" s="425"/>
      <c r="JKD38" s="423"/>
      <c r="JKE38" s="425"/>
      <c r="JKF38" s="423"/>
      <c r="JKG38" s="425"/>
      <c r="JKH38" s="423"/>
      <c r="JKI38" s="425"/>
      <c r="JKJ38" s="423"/>
      <c r="JKK38" s="425"/>
      <c r="JKL38" s="423"/>
      <c r="JKM38" s="425"/>
      <c r="JKN38" s="423"/>
      <c r="JKO38" s="425"/>
      <c r="JKP38" s="423"/>
      <c r="JKQ38" s="425"/>
      <c r="JKR38" s="423"/>
      <c r="JKS38" s="425"/>
      <c r="JKT38" s="423"/>
      <c r="JKU38" s="425"/>
      <c r="JKV38" s="423"/>
      <c r="JKW38" s="425"/>
      <c r="JKX38" s="423"/>
      <c r="JKY38" s="425"/>
      <c r="JKZ38" s="423"/>
      <c r="JLA38" s="425"/>
      <c r="JLB38" s="423"/>
      <c r="JLC38" s="425"/>
      <c r="JLD38" s="423"/>
      <c r="JLE38" s="425"/>
      <c r="JLF38" s="423"/>
      <c r="JLG38" s="425"/>
      <c r="JLH38" s="423"/>
      <c r="JLI38" s="425"/>
      <c r="JLJ38" s="423"/>
      <c r="JLK38" s="425"/>
      <c r="JLL38" s="423"/>
      <c r="JLM38" s="425"/>
      <c r="JLN38" s="423"/>
      <c r="JLO38" s="425"/>
      <c r="JLP38" s="423"/>
      <c r="JLQ38" s="425"/>
      <c r="JLR38" s="423"/>
      <c r="JLS38" s="425"/>
      <c r="JLT38" s="423"/>
      <c r="JLU38" s="425"/>
      <c r="JLV38" s="423"/>
      <c r="JLW38" s="425"/>
      <c r="JLX38" s="423"/>
      <c r="JLY38" s="425"/>
      <c r="JLZ38" s="423"/>
      <c r="JMA38" s="425"/>
      <c r="JMB38" s="423"/>
      <c r="JMC38" s="425"/>
      <c r="JMD38" s="423"/>
      <c r="JME38" s="425"/>
      <c r="JMF38" s="423"/>
      <c r="JMG38" s="425"/>
      <c r="JMH38" s="423"/>
      <c r="JMI38" s="425"/>
      <c r="JMJ38" s="423"/>
      <c r="JMK38" s="425"/>
      <c r="JML38" s="423"/>
      <c r="JMM38" s="425"/>
      <c r="JMN38" s="423"/>
      <c r="JMO38" s="425"/>
      <c r="JMP38" s="423"/>
      <c r="JMQ38" s="425"/>
      <c r="JMR38" s="423"/>
      <c r="JMS38" s="425"/>
      <c r="JMT38" s="423"/>
      <c r="JMU38" s="425"/>
      <c r="JMV38" s="423"/>
      <c r="JMW38" s="425"/>
      <c r="JMX38" s="423"/>
      <c r="JMY38" s="425"/>
      <c r="JMZ38" s="423"/>
      <c r="JNA38" s="425"/>
      <c r="JNB38" s="423"/>
      <c r="JNC38" s="425"/>
      <c r="JND38" s="423"/>
      <c r="JNE38" s="425"/>
      <c r="JNF38" s="423"/>
      <c r="JNG38" s="425"/>
      <c r="JNH38" s="423"/>
      <c r="JNI38" s="425"/>
      <c r="JNJ38" s="423"/>
      <c r="JNK38" s="425"/>
      <c r="JNL38" s="423"/>
      <c r="JNM38" s="425"/>
      <c r="JNN38" s="423"/>
      <c r="JNO38" s="425"/>
      <c r="JNP38" s="423"/>
      <c r="JNQ38" s="425"/>
      <c r="JNR38" s="423"/>
      <c r="JNS38" s="425"/>
      <c r="JNT38" s="423"/>
      <c r="JNU38" s="425"/>
      <c r="JNV38" s="423"/>
      <c r="JNW38" s="425"/>
      <c r="JNX38" s="423"/>
      <c r="JNY38" s="425"/>
      <c r="JNZ38" s="423"/>
      <c r="JOA38" s="425"/>
      <c r="JOB38" s="423"/>
      <c r="JOC38" s="425"/>
      <c r="JOD38" s="423"/>
      <c r="JOE38" s="425"/>
      <c r="JOF38" s="423"/>
      <c r="JOG38" s="425"/>
      <c r="JOH38" s="423"/>
      <c r="JOI38" s="425"/>
      <c r="JOJ38" s="423"/>
      <c r="JOK38" s="425"/>
      <c r="JOL38" s="423"/>
      <c r="JOM38" s="425"/>
      <c r="JON38" s="423"/>
      <c r="JOO38" s="425"/>
      <c r="JOP38" s="423"/>
      <c r="JOQ38" s="425"/>
      <c r="JOR38" s="423"/>
      <c r="JOS38" s="425"/>
      <c r="JOT38" s="423"/>
      <c r="JOU38" s="425"/>
      <c r="JOV38" s="423"/>
      <c r="JOW38" s="425"/>
      <c r="JOX38" s="423"/>
      <c r="JOY38" s="425"/>
      <c r="JOZ38" s="423"/>
      <c r="JPA38" s="425"/>
      <c r="JPB38" s="423"/>
      <c r="JPC38" s="425"/>
      <c r="JPD38" s="423"/>
      <c r="JPE38" s="425"/>
      <c r="JPF38" s="423"/>
      <c r="JPG38" s="425"/>
      <c r="JPH38" s="423"/>
      <c r="JPI38" s="425"/>
      <c r="JPJ38" s="423"/>
      <c r="JPK38" s="425"/>
      <c r="JPL38" s="423"/>
      <c r="JPM38" s="425"/>
      <c r="JPN38" s="423"/>
      <c r="JPO38" s="425"/>
      <c r="JPP38" s="423"/>
      <c r="JPQ38" s="425"/>
      <c r="JPR38" s="423"/>
      <c r="JPS38" s="425"/>
      <c r="JPT38" s="423"/>
      <c r="JPU38" s="425"/>
      <c r="JPV38" s="423"/>
      <c r="JPW38" s="425"/>
      <c r="JPX38" s="423"/>
      <c r="JPY38" s="425"/>
      <c r="JPZ38" s="423"/>
      <c r="JQA38" s="425"/>
      <c r="JQB38" s="423"/>
      <c r="JQC38" s="425"/>
      <c r="JQD38" s="423"/>
      <c r="JQE38" s="425"/>
      <c r="JQF38" s="423"/>
      <c r="JQG38" s="425"/>
      <c r="JQH38" s="423"/>
      <c r="JQI38" s="425"/>
      <c r="JQJ38" s="423"/>
      <c r="JQK38" s="425"/>
      <c r="JQL38" s="423"/>
      <c r="JQM38" s="425"/>
      <c r="JQN38" s="423"/>
      <c r="JQO38" s="425"/>
      <c r="JQP38" s="423"/>
      <c r="JQQ38" s="425"/>
      <c r="JQR38" s="423"/>
      <c r="JQS38" s="425"/>
      <c r="JQT38" s="423"/>
      <c r="JQU38" s="425"/>
      <c r="JQV38" s="423"/>
      <c r="JQW38" s="425"/>
      <c r="JQX38" s="423"/>
      <c r="JQY38" s="425"/>
      <c r="JQZ38" s="423"/>
      <c r="JRA38" s="425"/>
      <c r="JRB38" s="423"/>
      <c r="JRC38" s="425"/>
      <c r="JRD38" s="423"/>
      <c r="JRE38" s="425"/>
      <c r="JRF38" s="423"/>
      <c r="JRG38" s="425"/>
      <c r="JRH38" s="423"/>
      <c r="JRI38" s="425"/>
      <c r="JRJ38" s="423"/>
      <c r="JRK38" s="425"/>
      <c r="JRL38" s="423"/>
      <c r="JRM38" s="425"/>
      <c r="JRN38" s="423"/>
      <c r="JRO38" s="425"/>
      <c r="JRP38" s="423"/>
      <c r="JRQ38" s="425"/>
      <c r="JRR38" s="423"/>
      <c r="JRS38" s="425"/>
      <c r="JRT38" s="423"/>
      <c r="JRU38" s="425"/>
      <c r="JRV38" s="423"/>
      <c r="JRW38" s="425"/>
      <c r="JRX38" s="423"/>
      <c r="JRY38" s="425"/>
      <c r="JRZ38" s="423"/>
      <c r="JSA38" s="425"/>
      <c r="JSB38" s="423"/>
      <c r="JSC38" s="425"/>
      <c r="JSD38" s="423"/>
      <c r="JSE38" s="425"/>
      <c r="JSF38" s="423"/>
      <c r="JSG38" s="425"/>
      <c r="JSH38" s="423"/>
      <c r="JSI38" s="425"/>
      <c r="JSJ38" s="423"/>
      <c r="JSK38" s="425"/>
      <c r="JSL38" s="423"/>
      <c r="JSM38" s="425"/>
      <c r="JSN38" s="423"/>
      <c r="JSO38" s="425"/>
      <c r="JSP38" s="423"/>
      <c r="JSQ38" s="425"/>
      <c r="JSR38" s="423"/>
      <c r="JSS38" s="425"/>
      <c r="JST38" s="423"/>
      <c r="JSU38" s="425"/>
      <c r="JSV38" s="423"/>
      <c r="JSW38" s="425"/>
      <c r="JSX38" s="423"/>
      <c r="JSY38" s="425"/>
      <c r="JSZ38" s="423"/>
      <c r="JTA38" s="425"/>
      <c r="JTB38" s="423"/>
      <c r="JTC38" s="425"/>
      <c r="JTD38" s="423"/>
      <c r="JTE38" s="425"/>
      <c r="JTF38" s="423"/>
      <c r="JTG38" s="425"/>
      <c r="JTH38" s="423"/>
      <c r="JTI38" s="425"/>
      <c r="JTJ38" s="423"/>
      <c r="JTK38" s="425"/>
      <c r="JTL38" s="423"/>
      <c r="JTM38" s="425"/>
      <c r="JTN38" s="423"/>
      <c r="JTO38" s="425"/>
      <c r="JTP38" s="423"/>
      <c r="JTQ38" s="425"/>
      <c r="JTR38" s="423"/>
      <c r="JTS38" s="425"/>
      <c r="JTT38" s="423"/>
      <c r="JTU38" s="425"/>
      <c r="JTV38" s="423"/>
      <c r="JTW38" s="425"/>
      <c r="JTX38" s="423"/>
      <c r="JTY38" s="425"/>
      <c r="JTZ38" s="423"/>
      <c r="JUA38" s="425"/>
      <c r="JUB38" s="423"/>
      <c r="JUC38" s="425"/>
      <c r="JUD38" s="423"/>
      <c r="JUE38" s="425"/>
      <c r="JUF38" s="423"/>
      <c r="JUG38" s="425"/>
      <c r="JUH38" s="423"/>
      <c r="JUI38" s="425"/>
      <c r="JUJ38" s="423"/>
      <c r="JUK38" s="425"/>
      <c r="JUL38" s="423"/>
      <c r="JUM38" s="425"/>
      <c r="JUN38" s="423"/>
      <c r="JUO38" s="425"/>
      <c r="JUP38" s="423"/>
      <c r="JUQ38" s="425"/>
      <c r="JUR38" s="423"/>
      <c r="JUS38" s="425"/>
      <c r="JUT38" s="423"/>
      <c r="JUU38" s="425"/>
      <c r="JUV38" s="423"/>
      <c r="JUW38" s="425"/>
      <c r="JUX38" s="423"/>
      <c r="JUY38" s="425"/>
      <c r="JUZ38" s="423"/>
      <c r="JVA38" s="425"/>
      <c r="JVB38" s="423"/>
      <c r="JVC38" s="425"/>
      <c r="JVD38" s="423"/>
      <c r="JVE38" s="425"/>
      <c r="JVF38" s="423"/>
      <c r="JVG38" s="425"/>
      <c r="JVH38" s="423"/>
      <c r="JVI38" s="425"/>
      <c r="JVJ38" s="423"/>
      <c r="JVK38" s="425"/>
      <c r="JVL38" s="423"/>
      <c r="JVM38" s="425"/>
      <c r="JVN38" s="423"/>
      <c r="JVO38" s="425"/>
      <c r="JVP38" s="423"/>
      <c r="JVQ38" s="425"/>
      <c r="JVR38" s="423"/>
      <c r="JVS38" s="425"/>
      <c r="JVT38" s="423"/>
      <c r="JVU38" s="425"/>
      <c r="JVV38" s="423"/>
      <c r="JVW38" s="425"/>
      <c r="JVX38" s="423"/>
      <c r="JVY38" s="425"/>
      <c r="JVZ38" s="423"/>
      <c r="JWA38" s="425"/>
      <c r="JWB38" s="423"/>
      <c r="JWC38" s="425"/>
      <c r="JWD38" s="423"/>
      <c r="JWE38" s="425"/>
      <c r="JWF38" s="423"/>
      <c r="JWG38" s="425"/>
      <c r="JWH38" s="423"/>
      <c r="JWI38" s="425"/>
      <c r="JWJ38" s="423"/>
      <c r="JWK38" s="425"/>
      <c r="JWL38" s="423"/>
      <c r="JWM38" s="425"/>
      <c r="JWN38" s="423"/>
      <c r="JWO38" s="425"/>
      <c r="JWP38" s="423"/>
      <c r="JWQ38" s="425"/>
      <c r="JWR38" s="423"/>
      <c r="JWS38" s="425"/>
      <c r="JWT38" s="423"/>
      <c r="JWU38" s="425"/>
      <c r="JWV38" s="423"/>
      <c r="JWW38" s="425"/>
      <c r="JWX38" s="423"/>
      <c r="JWY38" s="425"/>
      <c r="JWZ38" s="423"/>
      <c r="JXA38" s="425"/>
      <c r="JXB38" s="423"/>
      <c r="JXC38" s="425"/>
      <c r="JXD38" s="423"/>
      <c r="JXE38" s="425"/>
      <c r="JXF38" s="423"/>
      <c r="JXG38" s="425"/>
      <c r="JXH38" s="423"/>
      <c r="JXI38" s="425"/>
      <c r="JXJ38" s="423"/>
      <c r="JXK38" s="425"/>
      <c r="JXL38" s="423"/>
      <c r="JXM38" s="425"/>
      <c r="JXN38" s="423"/>
      <c r="JXO38" s="425"/>
      <c r="JXP38" s="423"/>
      <c r="JXQ38" s="425"/>
      <c r="JXR38" s="423"/>
      <c r="JXS38" s="425"/>
      <c r="JXT38" s="423"/>
      <c r="JXU38" s="425"/>
      <c r="JXV38" s="423"/>
      <c r="JXW38" s="425"/>
      <c r="JXX38" s="423"/>
      <c r="JXY38" s="425"/>
      <c r="JXZ38" s="423"/>
      <c r="JYA38" s="425"/>
      <c r="JYB38" s="423"/>
      <c r="JYC38" s="425"/>
      <c r="JYD38" s="423"/>
      <c r="JYE38" s="425"/>
      <c r="JYF38" s="423"/>
      <c r="JYG38" s="425"/>
      <c r="JYH38" s="423"/>
      <c r="JYI38" s="425"/>
      <c r="JYJ38" s="423"/>
      <c r="JYK38" s="425"/>
      <c r="JYL38" s="423"/>
      <c r="JYM38" s="425"/>
      <c r="JYN38" s="423"/>
      <c r="JYO38" s="425"/>
      <c r="JYP38" s="423"/>
      <c r="JYQ38" s="425"/>
      <c r="JYR38" s="423"/>
      <c r="JYS38" s="425"/>
      <c r="JYT38" s="423"/>
      <c r="JYU38" s="425"/>
      <c r="JYV38" s="423"/>
      <c r="JYW38" s="425"/>
      <c r="JYX38" s="423"/>
      <c r="JYY38" s="425"/>
      <c r="JYZ38" s="423"/>
      <c r="JZA38" s="425"/>
      <c r="JZB38" s="423"/>
      <c r="JZC38" s="425"/>
      <c r="JZD38" s="423"/>
      <c r="JZE38" s="425"/>
      <c r="JZF38" s="423"/>
      <c r="JZG38" s="425"/>
      <c r="JZH38" s="423"/>
      <c r="JZI38" s="425"/>
      <c r="JZJ38" s="423"/>
      <c r="JZK38" s="425"/>
      <c r="JZL38" s="423"/>
      <c r="JZM38" s="425"/>
      <c r="JZN38" s="423"/>
      <c r="JZO38" s="425"/>
      <c r="JZP38" s="423"/>
      <c r="JZQ38" s="425"/>
      <c r="JZR38" s="423"/>
      <c r="JZS38" s="425"/>
      <c r="JZT38" s="423"/>
      <c r="JZU38" s="425"/>
      <c r="JZV38" s="423"/>
      <c r="JZW38" s="425"/>
      <c r="JZX38" s="423"/>
      <c r="JZY38" s="425"/>
      <c r="JZZ38" s="423"/>
      <c r="KAA38" s="425"/>
      <c r="KAB38" s="423"/>
      <c r="KAC38" s="425"/>
      <c r="KAD38" s="423"/>
      <c r="KAE38" s="425"/>
      <c r="KAF38" s="423"/>
      <c r="KAG38" s="425"/>
      <c r="KAH38" s="423"/>
      <c r="KAI38" s="425"/>
      <c r="KAJ38" s="423"/>
      <c r="KAK38" s="425"/>
      <c r="KAL38" s="423"/>
      <c r="KAM38" s="425"/>
      <c r="KAN38" s="423"/>
      <c r="KAO38" s="425"/>
      <c r="KAP38" s="423"/>
      <c r="KAQ38" s="425"/>
      <c r="KAR38" s="423"/>
      <c r="KAS38" s="425"/>
      <c r="KAT38" s="423"/>
      <c r="KAU38" s="425"/>
      <c r="KAV38" s="423"/>
      <c r="KAW38" s="425"/>
      <c r="KAX38" s="423"/>
      <c r="KAY38" s="425"/>
      <c r="KAZ38" s="423"/>
      <c r="KBA38" s="425"/>
      <c r="KBB38" s="423"/>
      <c r="KBC38" s="425"/>
      <c r="KBD38" s="423"/>
      <c r="KBE38" s="425"/>
      <c r="KBF38" s="423"/>
      <c r="KBG38" s="425"/>
      <c r="KBH38" s="423"/>
      <c r="KBI38" s="425"/>
      <c r="KBJ38" s="423"/>
      <c r="KBK38" s="425"/>
      <c r="KBL38" s="423"/>
      <c r="KBM38" s="425"/>
      <c r="KBN38" s="423"/>
      <c r="KBO38" s="425"/>
      <c r="KBP38" s="423"/>
      <c r="KBQ38" s="425"/>
      <c r="KBR38" s="423"/>
      <c r="KBS38" s="425"/>
      <c r="KBT38" s="423"/>
      <c r="KBU38" s="425"/>
      <c r="KBV38" s="423"/>
      <c r="KBW38" s="425"/>
      <c r="KBX38" s="423"/>
      <c r="KBY38" s="425"/>
      <c r="KBZ38" s="423"/>
      <c r="KCA38" s="425"/>
      <c r="KCB38" s="423"/>
      <c r="KCC38" s="425"/>
      <c r="KCD38" s="423"/>
      <c r="KCE38" s="425"/>
      <c r="KCF38" s="423"/>
      <c r="KCG38" s="425"/>
      <c r="KCH38" s="423"/>
      <c r="KCI38" s="425"/>
      <c r="KCJ38" s="423"/>
      <c r="KCK38" s="425"/>
      <c r="KCL38" s="423"/>
      <c r="KCM38" s="425"/>
      <c r="KCN38" s="423"/>
      <c r="KCO38" s="425"/>
      <c r="KCP38" s="423"/>
      <c r="KCQ38" s="425"/>
      <c r="KCR38" s="423"/>
      <c r="KCS38" s="425"/>
      <c r="KCT38" s="423"/>
      <c r="KCU38" s="425"/>
      <c r="KCV38" s="423"/>
      <c r="KCW38" s="425"/>
      <c r="KCX38" s="423"/>
      <c r="KCY38" s="425"/>
      <c r="KCZ38" s="423"/>
      <c r="KDA38" s="425"/>
      <c r="KDB38" s="423"/>
      <c r="KDC38" s="425"/>
      <c r="KDD38" s="423"/>
      <c r="KDE38" s="425"/>
      <c r="KDF38" s="423"/>
      <c r="KDG38" s="425"/>
      <c r="KDH38" s="423"/>
      <c r="KDI38" s="425"/>
      <c r="KDJ38" s="423"/>
      <c r="KDK38" s="425"/>
      <c r="KDL38" s="423"/>
      <c r="KDM38" s="425"/>
      <c r="KDN38" s="423"/>
      <c r="KDO38" s="425"/>
      <c r="KDP38" s="423"/>
      <c r="KDQ38" s="425"/>
      <c r="KDR38" s="423"/>
      <c r="KDS38" s="425"/>
      <c r="KDT38" s="423"/>
      <c r="KDU38" s="425"/>
      <c r="KDV38" s="423"/>
      <c r="KDW38" s="425"/>
      <c r="KDX38" s="423"/>
      <c r="KDY38" s="425"/>
      <c r="KDZ38" s="423"/>
      <c r="KEA38" s="425"/>
      <c r="KEB38" s="423"/>
      <c r="KEC38" s="425"/>
      <c r="KED38" s="423"/>
      <c r="KEE38" s="425"/>
      <c r="KEF38" s="423"/>
      <c r="KEG38" s="425"/>
      <c r="KEH38" s="423"/>
      <c r="KEI38" s="425"/>
      <c r="KEJ38" s="423"/>
      <c r="KEK38" s="425"/>
      <c r="KEL38" s="423"/>
      <c r="KEM38" s="425"/>
      <c r="KEN38" s="423"/>
      <c r="KEO38" s="425"/>
      <c r="KEP38" s="423"/>
      <c r="KEQ38" s="425"/>
      <c r="KER38" s="423"/>
      <c r="KES38" s="425"/>
      <c r="KET38" s="423"/>
      <c r="KEU38" s="425"/>
      <c r="KEV38" s="423"/>
      <c r="KEW38" s="425"/>
      <c r="KEX38" s="423"/>
      <c r="KEY38" s="425"/>
      <c r="KEZ38" s="423"/>
      <c r="KFA38" s="425"/>
      <c r="KFB38" s="423"/>
      <c r="KFC38" s="425"/>
      <c r="KFD38" s="423"/>
      <c r="KFE38" s="425"/>
      <c r="KFF38" s="423"/>
      <c r="KFG38" s="425"/>
      <c r="KFH38" s="423"/>
      <c r="KFI38" s="425"/>
      <c r="KFJ38" s="423"/>
      <c r="KFK38" s="425"/>
      <c r="KFL38" s="423"/>
      <c r="KFM38" s="425"/>
      <c r="KFN38" s="423"/>
      <c r="KFO38" s="425"/>
      <c r="KFP38" s="423"/>
      <c r="KFQ38" s="425"/>
      <c r="KFR38" s="423"/>
      <c r="KFS38" s="425"/>
      <c r="KFT38" s="423"/>
      <c r="KFU38" s="425"/>
      <c r="KFV38" s="423"/>
      <c r="KFW38" s="425"/>
      <c r="KFX38" s="423"/>
      <c r="KFY38" s="425"/>
      <c r="KFZ38" s="423"/>
      <c r="KGA38" s="425"/>
      <c r="KGB38" s="423"/>
      <c r="KGC38" s="425"/>
      <c r="KGD38" s="423"/>
      <c r="KGE38" s="425"/>
      <c r="KGF38" s="423"/>
      <c r="KGG38" s="425"/>
      <c r="KGH38" s="423"/>
      <c r="KGI38" s="425"/>
      <c r="KGJ38" s="423"/>
      <c r="KGK38" s="425"/>
      <c r="KGL38" s="423"/>
      <c r="KGM38" s="425"/>
      <c r="KGN38" s="423"/>
      <c r="KGO38" s="425"/>
      <c r="KGP38" s="423"/>
      <c r="KGQ38" s="425"/>
      <c r="KGR38" s="423"/>
      <c r="KGS38" s="425"/>
      <c r="KGT38" s="423"/>
      <c r="KGU38" s="425"/>
      <c r="KGV38" s="423"/>
      <c r="KGW38" s="425"/>
      <c r="KGX38" s="423"/>
      <c r="KGY38" s="425"/>
      <c r="KGZ38" s="423"/>
      <c r="KHA38" s="425"/>
      <c r="KHB38" s="423"/>
      <c r="KHC38" s="425"/>
      <c r="KHD38" s="423"/>
      <c r="KHE38" s="425"/>
      <c r="KHF38" s="423"/>
      <c r="KHG38" s="425"/>
      <c r="KHH38" s="423"/>
      <c r="KHI38" s="425"/>
      <c r="KHJ38" s="423"/>
      <c r="KHK38" s="425"/>
      <c r="KHL38" s="423"/>
      <c r="KHM38" s="425"/>
      <c r="KHN38" s="423"/>
      <c r="KHO38" s="425"/>
      <c r="KHP38" s="423"/>
      <c r="KHQ38" s="425"/>
      <c r="KHR38" s="423"/>
      <c r="KHS38" s="425"/>
      <c r="KHT38" s="423"/>
      <c r="KHU38" s="425"/>
      <c r="KHV38" s="423"/>
      <c r="KHW38" s="425"/>
      <c r="KHX38" s="423"/>
      <c r="KHY38" s="425"/>
      <c r="KHZ38" s="423"/>
      <c r="KIA38" s="425"/>
      <c r="KIB38" s="423"/>
      <c r="KIC38" s="425"/>
      <c r="KID38" s="423"/>
      <c r="KIE38" s="425"/>
      <c r="KIF38" s="423"/>
      <c r="KIG38" s="425"/>
      <c r="KIH38" s="423"/>
      <c r="KII38" s="425"/>
      <c r="KIJ38" s="423"/>
      <c r="KIK38" s="425"/>
      <c r="KIL38" s="423"/>
      <c r="KIM38" s="425"/>
      <c r="KIN38" s="423"/>
      <c r="KIO38" s="425"/>
      <c r="KIP38" s="423"/>
      <c r="KIQ38" s="425"/>
      <c r="KIR38" s="423"/>
      <c r="KIS38" s="425"/>
      <c r="KIT38" s="423"/>
      <c r="KIU38" s="425"/>
      <c r="KIV38" s="423"/>
      <c r="KIW38" s="425"/>
      <c r="KIX38" s="423"/>
      <c r="KIY38" s="425"/>
      <c r="KIZ38" s="423"/>
      <c r="KJA38" s="425"/>
      <c r="KJB38" s="423"/>
      <c r="KJC38" s="425"/>
      <c r="KJD38" s="423"/>
      <c r="KJE38" s="425"/>
      <c r="KJF38" s="423"/>
      <c r="KJG38" s="425"/>
      <c r="KJH38" s="423"/>
      <c r="KJI38" s="425"/>
      <c r="KJJ38" s="423"/>
      <c r="KJK38" s="425"/>
      <c r="KJL38" s="423"/>
      <c r="KJM38" s="425"/>
      <c r="KJN38" s="423"/>
      <c r="KJO38" s="425"/>
      <c r="KJP38" s="423"/>
      <c r="KJQ38" s="425"/>
      <c r="KJR38" s="423"/>
      <c r="KJS38" s="425"/>
      <c r="KJT38" s="423"/>
      <c r="KJU38" s="425"/>
      <c r="KJV38" s="423"/>
      <c r="KJW38" s="425"/>
      <c r="KJX38" s="423"/>
      <c r="KJY38" s="425"/>
      <c r="KJZ38" s="423"/>
      <c r="KKA38" s="425"/>
      <c r="KKB38" s="423"/>
      <c r="KKC38" s="425"/>
      <c r="KKD38" s="423"/>
      <c r="KKE38" s="425"/>
      <c r="KKF38" s="423"/>
      <c r="KKG38" s="425"/>
      <c r="KKH38" s="423"/>
      <c r="KKI38" s="425"/>
      <c r="KKJ38" s="423"/>
      <c r="KKK38" s="425"/>
      <c r="KKL38" s="423"/>
      <c r="KKM38" s="425"/>
      <c r="KKN38" s="423"/>
      <c r="KKO38" s="425"/>
      <c r="KKP38" s="423"/>
      <c r="KKQ38" s="425"/>
      <c r="KKR38" s="423"/>
      <c r="KKS38" s="425"/>
      <c r="KKT38" s="423"/>
      <c r="KKU38" s="425"/>
      <c r="KKV38" s="423"/>
      <c r="KKW38" s="425"/>
      <c r="KKX38" s="423"/>
      <c r="KKY38" s="425"/>
      <c r="KKZ38" s="423"/>
      <c r="KLA38" s="425"/>
      <c r="KLB38" s="423"/>
      <c r="KLC38" s="425"/>
      <c r="KLD38" s="423"/>
      <c r="KLE38" s="425"/>
      <c r="KLF38" s="423"/>
      <c r="KLG38" s="425"/>
      <c r="KLH38" s="423"/>
      <c r="KLI38" s="425"/>
      <c r="KLJ38" s="423"/>
      <c r="KLK38" s="425"/>
      <c r="KLL38" s="423"/>
      <c r="KLM38" s="425"/>
      <c r="KLN38" s="423"/>
      <c r="KLO38" s="425"/>
      <c r="KLP38" s="423"/>
      <c r="KLQ38" s="425"/>
      <c r="KLR38" s="423"/>
      <c r="KLS38" s="425"/>
      <c r="KLT38" s="423"/>
      <c r="KLU38" s="425"/>
      <c r="KLV38" s="423"/>
      <c r="KLW38" s="425"/>
      <c r="KLX38" s="423"/>
      <c r="KLY38" s="425"/>
      <c r="KLZ38" s="423"/>
      <c r="KMA38" s="425"/>
      <c r="KMB38" s="423"/>
      <c r="KMC38" s="425"/>
      <c r="KMD38" s="423"/>
      <c r="KME38" s="425"/>
      <c r="KMF38" s="423"/>
      <c r="KMG38" s="425"/>
      <c r="KMH38" s="423"/>
      <c r="KMI38" s="425"/>
      <c r="KMJ38" s="423"/>
      <c r="KMK38" s="425"/>
      <c r="KML38" s="423"/>
      <c r="KMM38" s="425"/>
      <c r="KMN38" s="423"/>
      <c r="KMO38" s="425"/>
      <c r="KMP38" s="423"/>
      <c r="KMQ38" s="425"/>
      <c r="KMR38" s="423"/>
      <c r="KMS38" s="425"/>
      <c r="KMT38" s="423"/>
      <c r="KMU38" s="425"/>
      <c r="KMV38" s="423"/>
      <c r="KMW38" s="425"/>
      <c r="KMX38" s="423"/>
      <c r="KMY38" s="425"/>
      <c r="KMZ38" s="423"/>
      <c r="KNA38" s="425"/>
      <c r="KNB38" s="423"/>
      <c r="KNC38" s="425"/>
      <c r="KND38" s="423"/>
      <c r="KNE38" s="425"/>
      <c r="KNF38" s="423"/>
      <c r="KNG38" s="425"/>
      <c r="KNH38" s="423"/>
      <c r="KNI38" s="425"/>
      <c r="KNJ38" s="423"/>
      <c r="KNK38" s="425"/>
      <c r="KNL38" s="423"/>
      <c r="KNM38" s="425"/>
      <c r="KNN38" s="423"/>
      <c r="KNO38" s="425"/>
      <c r="KNP38" s="423"/>
      <c r="KNQ38" s="425"/>
      <c r="KNR38" s="423"/>
      <c r="KNS38" s="425"/>
      <c r="KNT38" s="423"/>
      <c r="KNU38" s="425"/>
      <c r="KNV38" s="423"/>
      <c r="KNW38" s="425"/>
      <c r="KNX38" s="423"/>
      <c r="KNY38" s="425"/>
      <c r="KNZ38" s="423"/>
      <c r="KOA38" s="425"/>
      <c r="KOB38" s="423"/>
      <c r="KOC38" s="425"/>
      <c r="KOD38" s="423"/>
      <c r="KOE38" s="425"/>
      <c r="KOF38" s="423"/>
      <c r="KOG38" s="425"/>
      <c r="KOH38" s="423"/>
      <c r="KOI38" s="425"/>
      <c r="KOJ38" s="423"/>
      <c r="KOK38" s="425"/>
      <c r="KOL38" s="423"/>
      <c r="KOM38" s="425"/>
      <c r="KON38" s="423"/>
      <c r="KOO38" s="425"/>
      <c r="KOP38" s="423"/>
      <c r="KOQ38" s="425"/>
      <c r="KOR38" s="423"/>
      <c r="KOS38" s="425"/>
      <c r="KOT38" s="423"/>
      <c r="KOU38" s="425"/>
      <c r="KOV38" s="423"/>
      <c r="KOW38" s="425"/>
      <c r="KOX38" s="423"/>
      <c r="KOY38" s="425"/>
      <c r="KOZ38" s="423"/>
      <c r="KPA38" s="425"/>
      <c r="KPB38" s="423"/>
      <c r="KPC38" s="425"/>
      <c r="KPD38" s="423"/>
      <c r="KPE38" s="425"/>
      <c r="KPF38" s="423"/>
      <c r="KPG38" s="425"/>
      <c r="KPH38" s="423"/>
      <c r="KPI38" s="425"/>
      <c r="KPJ38" s="423"/>
      <c r="KPK38" s="425"/>
      <c r="KPL38" s="423"/>
      <c r="KPM38" s="425"/>
      <c r="KPN38" s="423"/>
      <c r="KPO38" s="425"/>
      <c r="KPP38" s="423"/>
      <c r="KPQ38" s="425"/>
      <c r="KPR38" s="423"/>
      <c r="KPS38" s="425"/>
      <c r="KPT38" s="423"/>
      <c r="KPU38" s="425"/>
      <c r="KPV38" s="423"/>
      <c r="KPW38" s="425"/>
      <c r="KPX38" s="423"/>
      <c r="KPY38" s="425"/>
      <c r="KPZ38" s="423"/>
      <c r="KQA38" s="425"/>
      <c r="KQB38" s="423"/>
      <c r="KQC38" s="425"/>
      <c r="KQD38" s="423"/>
      <c r="KQE38" s="425"/>
      <c r="KQF38" s="423"/>
      <c r="KQG38" s="425"/>
      <c r="KQH38" s="423"/>
      <c r="KQI38" s="425"/>
      <c r="KQJ38" s="423"/>
      <c r="KQK38" s="425"/>
      <c r="KQL38" s="423"/>
      <c r="KQM38" s="425"/>
      <c r="KQN38" s="423"/>
      <c r="KQO38" s="425"/>
      <c r="KQP38" s="423"/>
      <c r="KQQ38" s="425"/>
      <c r="KQR38" s="423"/>
      <c r="KQS38" s="425"/>
      <c r="KQT38" s="423"/>
      <c r="KQU38" s="425"/>
      <c r="KQV38" s="423"/>
      <c r="KQW38" s="425"/>
      <c r="KQX38" s="423"/>
      <c r="KQY38" s="425"/>
      <c r="KQZ38" s="423"/>
      <c r="KRA38" s="425"/>
      <c r="KRB38" s="423"/>
      <c r="KRC38" s="425"/>
      <c r="KRD38" s="423"/>
      <c r="KRE38" s="425"/>
      <c r="KRF38" s="423"/>
      <c r="KRG38" s="425"/>
      <c r="KRH38" s="423"/>
      <c r="KRI38" s="425"/>
      <c r="KRJ38" s="423"/>
      <c r="KRK38" s="425"/>
      <c r="KRL38" s="423"/>
      <c r="KRM38" s="425"/>
      <c r="KRN38" s="423"/>
      <c r="KRO38" s="425"/>
      <c r="KRP38" s="423"/>
      <c r="KRQ38" s="425"/>
      <c r="KRR38" s="423"/>
      <c r="KRS38" s="425"/>
      <c r="KRT38" s="423"/>
      <c r="KRU38" s="425"/>
      <c r="KRV38" s="423"/>
      <c r="KRW38" s="425"/>
      <c r="KRX38" s="423"/>
      <c r="KRY38" s="425"/>
      <c r="KRZ38" s="423"/>
      <c r="KSA38" s="425"/>
      <c r="KSB38" s="423"/>
      <c r="KSC38" s="425"/>
      <c r="KSD38" s="423"/>
      <c r="KSE38" s="425"/>
      <c r="KSF38" s="423"/>
      <c r="KSG38" s="425"/>
      <c r="KSH38" s="423"/>
      <c r="KSI38" s="425"/>
      <c r="KSJ38" s="423"/>
      <c r="KSK38" s="425"/>
      <c r="KSL38" s="423"/>
      <c r="KSM38" s="425"/>
      <c r="KSN38" s="423"/>
      <c r="KSO38" s="425"/>
      <c r="KSP38" s="423"/>
      <c r="KSQ38" s="425"/>
      <c r="KSR38" s="423"/>
      <c r="KSS38" s="425"/>
      <c r="KST38" s="423"/>
      <c r="KSU38" s="425"/>
      <c r="KSV38" s="423"/>
      <c r="KSW38" s="425"/>
      <c r="KSX38" s="423"/>
      <c r="KSY38" s="425"/>
      <c r="KSZ38" s="423"/>
      <c r="KTA38" s="425"/>
      <c r="KTB38" s="423"/>
      <c r="KTC38" s="425"/>
      <c r="KTD38" s="423"/>
      <c r="KTE38" s="425"/>
      <c r="KTF38" s="423"/>
      <c r="KTG38" s="425"/>
      <c r="KTH38" s="423"/>
      <c r="KTI38" s="425"/>
      <c r="KTJ38" s="423"/>
      <c r="KTK38" s="425"/>
      <c r="KTL38" s="423"/>
      <c r="KTM38" s="425"/>
      <c r="KTN38" s="423"/>
      <c r="KTO38" s="425"/>
      <c r="KTP38" s="423"/>
      <c r="KTQ38" s="425"/>
      <c r="KTR38" s="423"/>
      <c r="KTS38" s="425"/>
      <c r="KTT38" s="423"/>
      <c r="KTU38" s="425"/>
      <c r="KTV38" s="423"/>
      <c r="KTW38" s="425"/>
      <c r="KTX38" s="423"/>
      <c r="KTY38" s="425"/>
      <c r="KTZ38" s="423"/>
      <c r="KUA38" s="425"/>
      <c r="KUB38" s="423"/>
      <c r="KUC38" s="425"/>
      <c r="KUD38" s="423"/>
      <c r="KUE38" s="425"/>
      <c r="KUF38" s="423"/>
      <c r="KUG38" s="425"/>
      <c r="KUH38" s="423"/>
      <c r="KUI38" s="425"/>
      <c r="KUJ38" s="423"/>
      <c r="KUK38" s="425"/>
      <c r="KUL38" s="423"/>
      <c r="KUM38" s="425"/>
      <c r="KUN38" s="423"/>
      <c r="KUO38" s="425"/>
      <c r="KUP38" s="423"/>
      <c r="KUQ38" s="425"/>
      <c r="KUR38" s="423"/>
      <c r="KUS38" s="425"/>
      <c r="KUT38" s="423"/>
      <c r="KUU38" s="425"/>
      <c r="KUV38" s="423"/>
      <c r="KUW38" s="425"/>
      <c r="KUX38" s="423"/>
      <c r="KUY38" s="425"/>
      <c r="KUZ38" s="423"/>
      <c r="KVA38" s="425"/>
      <c r="KVB38" s="423"/>
      <c r="KVC38" s="425"/>
      <c r="KVD38" s="423"/>
      <c r="KVE38" s="425"/>
      <c r="KVF38" s="423"/>
      <c r="KVG38" s="425"/>
      <c r="KVH38" s="423"/>
      <c r="KVI38" s="425"/>
      <c r="KVJ38" s="423"/>
      <c r="KVK38" s="425"/>
      <c r="KVL38" s="423"/>
      <c r="KVM38" s="425"/>
      <c r="KVN38" s="423"/>
      <c r="KVO38" s="425"/>
      <c r="KVP38" s="423"/>
      <c r="KVQ38" s="425"/>
      <c r="KVR38" s="423"/>
      <c r="KVS38" s="425"/>
      <c r="KVT38" s="423"/>
      <c r="KVU38" s="425"/>
      <c r="KVV38" s="423"/>
      <c r="KVW38" s="425"/>
      <c r="KVX38" s="423"/>
      <c r="KVY38" s="425"/>
      <c r="KVZ38" s="423"/>
      <c r="KWA38" s="425"/>
      <c r="KWB38" s="423"/>
      <c r="KWC38" s="425"/>
      <c r="KWD38" s="423"/>
      <c r="KWE38" s="425"/>
      <c r="KWF38" s="423"/>
      <c r="KWG38" s="425"/>
      <c r="KWH38" s="423"/>
      <c r="KWI38" s="425"/>
      <c r="KWJ38" s="423"/>
      <c r="KWK38" s="425"/>
      <c r="KWL38" s="423"/>
      <c r="KWM38" s="425"/>
      <c r="KWN38" s="423"/>
      <c r="KWO38" s="425"/>
      <c r="KWP38" s="423"/>
      <c r="KWQ38" s="425"/>
      <c r="KWR38" s="423"/>
      <c r="KWS38" s="425"/>
      <c r="KWT38" s="423"/>
      <c r="KWU38" s="425"/>
      <c r="KWV38" s="423"/>
      <c r="KWW38" s="425"/>
      <c r="KWX38" s="423"/>
      <c r="KWY38" s="425"/>
      <c r="KWZ38" s="423"/>
      <c r="KXA38" s="425"/>
      <c r="KXB38" s="423"/>
      <c r="KXC38" s="425"/>
      <c r="KXD38" s="423"/>
      <c r="KXE38" s="425"/>
      <c r="KXF38" s="423"/>
      <c r="KXG38" s="425"/>
      <c r="KXH38" s="423"/>
      <c r="KXI38" s="425"/>
      <c r="KXJ38" s="423"/>
      <c r="KXK38" s="425"/>
      <c r="KXL38" s="423"/>
      <c r="KXM38" s="425"/>
      <c r="KXN38" s="423"/>
      <c r="KXO38" s="425"/>
      <c r="KXP38" s="423"/>
      <c r="KXQ38" s="425"/>
      <c r="KXR38" s="423"/>
      <c r="KXS38" s="425"/>
      <c r="KXT38" s="423"/>
      <c r="KXU38" s="425"/>
      <c r="KXV38" s="423"/>
      <c r="KXW38" s="425"/>
      <c r="KXX38" s="423"/>
      <c r="KXY38" s="425"/>
      <c r="KXZ38" s="423"/>
      <c r="KYA38" s="425"/>
      <c r="KYB38" s="423"/>
      <c r="KYC38" s="425"/>
      <c r="KYD38" s="423"/>
      <c r="KYE38" s="425"/>
      <c r="KYF38" s="423"/>
      <c r="KYG38" s="425"/>
      <c r="KYH38" s="423"/>
      <c r="KYI38" s="425"/>
      <c r="KYJ38" s="423"/>
      <c r="KYK38" s="425"/>
      <c r="KYL38" s="423"/>
      <c r="KYM38" s="425"/>
      <c r="KYN38" s="423"/>
      <c r="KYO38" s="425"/>
      <c r="KYP38" s="423"/>
      <c r="KYQ38" s="425"/>
      <c r="KYR38" s="423"/>
      <c r="KYS38" s="425"/>
      <c r="KYT38" s="423"/>
      <c r="KYU38" s="425"/>
      <c r="KYV38" s="423"/>
      <c r="KYW38" s="425"/>
      <c r="KYX38" s="423"/>
      <c r="KYY38" s="425"/>
      <c r="KYZ38" s="423"/>
      <c r="KZA38" s="425"/>
      <c r="KZB38" s="423"/>
      <c r="KZC38" s="425"/>
      <c r="KZD38" s="423"/>
      <c r="KZE38" s="425"/>
      <c r="KZF38" s="423"/>
      <c r="KZG38" s="425"/>
      <c r="KZH38" s="423"/>
      <c r="KZI38" s="425"/>
      <c r="KZJ38" s="423"/>
      <c r="KZK38" s="425"/>
      <c r="KZL38" s="423"/>
      <c r="KZM38" s="425"/>
      <c r="KZN38" s="423"/>
      <c r="KZO38" s="425"/>
      <c r="KZP38" s="423"/>
      <c r="KZQ38" s="425"/>
      <c r="KZR38" s="423"/>
      <c r="KZS38" s="425"/>
      <c r="KZT38" s="423"/>
      <c r="KZU38" s="425"/>
      <c r="KZV38" s="423"/>
      <c r="KZW38" s="425"/>
      <c r="KZX38" s="423"/>
      <c r="KZY38" s="425"/>
      <c r="KZZ38" s="423"/>
      <c r="LAA38" s="425"/>
      <c r="LAB38" s="423"/>
      <c r="LAC38" s="425"/>
      <c r="LAD38" s="423"/>
      <c r="LAE38" s="425"/>
      <c r="LAF38" s="423"/>
      <c r="LAG38" s="425"/>
      <c r="LAH38" s="423"/>
      <c r="LAI38" s="425"/>
      <c r="LAJ38" s="423"/>
      <c r="LAK38" s="425"/>
      <c r="LAL38" s="423"/>
      <c r="LAM38" s="425"/>
      <c r="LAN38" s="423"/>
      <c r="LAO38" s="425"/>
      <c r="LAP38" s="423"/>
      <c r="LAQ38" s="425"/>
      <c r="LAR38" s="423"/>
      <c r="LAS38" s="425"/>
      <c r="LAT38" s="423"/>
      <c r="LAU38" s="425"/>
      <c r="LAV38" s="423"/>
      <c r="LAW38" s="425"/>
      <c r="LAX38" s="423"/>
      <c r="LAY38" s="425"/>
      <c r="LAZ38" s="423"/>
      <c r="LBA38" s="425"/>
      <c r="LBB38" s="423"/>
      <c r="LBC38" s="425"/>
      <c r="LBD38" s="423"/>
      <c r="LBE38" s="425"/>
      <c r="LBF38" s="423"/>
      <c r="LBG38" s="425"/>
      <c r="LBH38" s="423"/>
      <c r="LBI38" s="425"/>
      <c r="LBJ38" s="423"/>
      <c r="LBK38" s="425"/>
      <c r="LBL38" s="423"/>
      <c r="LBM38" s="425"/>
      <c r="LBN38" s="423"/>
      <c r="LBO38" s="425"/>
      <c r="LBP38" s="423"/>
      <c r="LBQ38" s="425"/>
      <c r="LBR38" s="423"/>
      <c r="LBS38" s="425"/>
      <c r="LBT38" s="423"/>
      <c r="LBU38" s="425"/>
      <c r="LBV38" s="423"/>
      <c r="LBW38" s="425"/>
      <c r="LBX38" s="423"/>
      <c r="LBY38" s="425"/>
      <c r="LBZ38" s="423"/>
      <c r="LCA38" s="425"/>
      <c r="LCB38" s="423"/>
      <c r="LCC38" s="425"/>
      <c r="LCD38" s="423"/>
      <c r="LCE38" s="425"/>
      <c r="LCF38" s="423"/>
      <c r="LCG38" s="425"/>
      <c r="LCH38" s="423"/>
      <c r="LCI38" s="425"/>
      <c r="LCJ38" s="423"/>
      <c r="LCK38" s="425"/>
      <c r="LCL38" s="423"/>
      <c r="LCM38" s="425"/>
      <c r="LCN38" s="423"/>
      <c r="LCO38" s="425"/>
      <c r="LCP38" s="423"/>
      <c r="LCQ38" s="425"/>
      <c r="LCR38" s="423"/>
      <c r="LCS38" s="425"/>
      <c r="LCT38" s="423"/>
      <c r="LCU38" s="425"/>
      <c r="LCV38" s="423"/>
      <c r="LCW38" s="425"/>
      <c r="LCX38" s="423"/>
      <c r="LCY38" s="425"/>
      <c r="LCZ38" s="423"/>
      <c r="LDA38" s="425"/>
      <c r="LDB38" s="423"/>
      <c r="LDC38" s="425"/>
      <c r="LDD38" s="423"/>
      <c r="LDE38" s="425"/>
      <c r="LDF38" s="423"/>
      <c r="LDG38" s="425"/>
      <c r="LDH38" s="423"/>
      <c r="LDI38" s="425"/>
      <c r="LDJ38" s="423"/>
      <c r="LDK38" s="425"/>
      <c r="LDL38" s="423"/>
      <c r="LDM38" s="425"/>
      <c r="LDN38" s="423"/>
      <c r="LDO38" s="425"/>
      <c r="LDP38" s="423"/>
      <c r="LDQ38" s="425"/>
      <c r="LDR38" s="423"/>
      <c r="LDS38" s="425"/>
      <c r="LDT38" s="423"/>
      <c r="LDU38" s="425"/>
      <c r="LDV38" s="423"/>
      <c r="LDW38" s="425"/>
      <c r="LDX38" s="423"/>
      <c r="LDY38" s="425"/>
      <c r="LDZ38" s="423"/>
      <c r="LEA38" s="425"/>
      <c r="LEB38" s="423"/>
      <c r="LEC38" s="425"/>
      <c r="LED38" s="423"/>
      <c r="LEE38" s="425"/>
      <c r="LEF38" s="423"/>
      <c r="LEG38" s="425"/>
      <c r="LEH38" s="423"/>
      <c r="LEI38" s="425"/>
      <c r="LEJ38" s="423"/>
      <c r="LEK38" s="425"/>
      <c r="LEL38" s="423"/>
      <c r="LEM38" s="425"/>
      <c r="LEN38" s="423"/>
      <c r="LEO38" s="425"/>
      <c r="LEP38" s="423"/>
      <c r="LEQ38" s="425"/>
      <c r="LER38" s="423"/>
      <c r="LES38" s="425"/>
      <c r="LET38" s="423"/>
      <c r="LEU38" s="425"/>
      <c r="LEV38" s="423"/>
      <c r="LEW38" s="425"/>
      <c r="LEX38" s="423"/>
      <c r="LEY38" s="425"/>
      <c r="LEZ38" s="423"/>
      <c r="LFA38" s="425"/>
      <c r="LFB38" s="423"/>
      <c r="LFC38" s="425"/>
      <c r="LFD38" s="423"/>
      <c r="LFE38" s="425"/>
      <c r="LFF38" s="423"/>
      <c r="LFG38" s="425"/>
      <c r="LFH38" s="423"/>
      <c r="LFI38" s="425"/>
      <c r="LFJ38" s="423"/>
      <c r="LFK38" s="425"/>
      <c r="LFL38" s="423"/>
      <c r="LFM38" s="425"/>
      <c r="LFN38" s="423"/>
      <c r="LFO38" s="425"/>
      <c r="LFP38" s="423"/>
      <c r="LFQ38" s="425"/>
      <c r="LFR38" s="423"/>
      <c r="LFS38" s="425"/>
      <c r="LFT38" s="423"/>
      <c r="LFU38" s="425"/>
      <c r="LFV38" s="423"/>
      <c r="LFW38" s="425"/>
      <c r="LFX38" s="423"/>
      <c r="LFY38" s="425"/>
      <c r="LFZ38" s="423"/>
      <c r="LGA38" s="425"/>
      <c r="LGB38" s="423"/>
      <c r="LGC38" s="425"/>
      <c r="LGD38" s="423"/>
      <c r="LGE38" s="425"/>
      <c r="LGF38" s="423"/>
      <c r="LGG38" s="425"/>
      <c r="LGH38" s="423"/>
      <c r="LGI38" s="425"/>
      <c r="LGJ38" s="423"/>
      <c r="LGK38" s="425"/>
      <c r="LGL38" s="423"/>
      <c r="LGM38" s="425"/>
      <c r="LGN38" s="423"/>
      <c r="LGO38" s="425"/>
      <c r="LGP38" s="423"/>
      <c r="LGQ38" s="425"/>
      <c r="LGR38" s="423"/>
      <c r="LGS38" s="425"/>
      <c r="LGT38" s="423"/>
      <c r="LGU38" s="425"/>
      <c r="LGV38" s="423"/>
      <c r="LGW38" s="425"/>
      <c r="LGX38" s="423"/>
      <c r="LGY38" s="425"/>
      <c r="LGZ38" s="423"/>
      <c r="LHA38" s="425"/>
      <c r="LHB38" s="423"/>
      <c r="LHC38" s="425"/>
      <c r="LHD38" s="423"/>
      <c r="LHE38" s="425"/>
      <c r="LHF38" s="423"/>
      <c r="LHG38" s="425"/>
      <c r="LHH38" s="423"/>
      <c r="LHI38" s="425"/>
      <c r="LHJ38" s="423"/>
      <c r="LHK38" s="425"/>
      <c r="LHL38" s="423"/>
      <c r="LHM38" s="425"/>
      <c r="LHN38" s="423"/>
      <c r="LHO38" s="425"/>
      <c r="LHP38" s="423"/>
      <c r="LHQ38" s="425"/>
      <c r="LHR38" s="423"/>
      <c r="LHS38" s="425"/>
      <c r="LHT38" s="423"/>
      <c r="LHU38" s="425"/>
      <c r="LHV38" s="423"/>
      <c r="LHW38" s="425"/>
      <c r="LHX38" s="423"/>
      <c r="LHY38" s="425"/>
      <c r="LHZ38" s="423"/>
      <c r="LIA38" s="425"/>
      <c r="LIB38" s="423"/>
      <c r="LIC38" s="425"/>
      <c r="LID38" s="423"/>
      <c r="LIE38" s="425"/>
      <c r="LIF38" s="423"/>
      <c r="LIG38" s="425"/>
      <c r="LIH38" s="423"/>
      <c r="LII38" s="425"/>
      <c r="LIJ38" s="423"/>
      <c r="LIK38" s="425"/>
      <c r="LIL38" s="423"/>
      <c r="LIM38" s="425"/>
      <c r="LIN38" s="423"/>
      <c r="LIO38" s="425"/>
      <c r="LIP38" s="423"/>
      <c r="LIQ38" s="425"/>
      <c r="LIR38" s="423"/>
      <c r="LIS38" s="425"/>
      <c r="LIT38" s="423"/>
      <c r="LIU38" s="425"/>
      <c r="LIV38" s="423"/>
      <c r="LIW38" s="425"/>
      <c r="LIX38" s="423"/>
      <c r="LIY38" s="425"/>
      <c r="LIZ38" s="423"/>
      <c r="LJA38" s="425"/>
      <c r="LJB38" s="423"/>
      <c r="LJC38" s="425"/>
      <c r="LJD38" s="423"/>
      <c r="LJE38" s="425"/>
      <c r="LJF38" s="423"/>
      <c r="LJG38" s="425"/>
      <c r="LJH38" s="423"/>
      <c r="LJI38" s="425"/>
      <c r="LJJ38" s="423"/>
      <c r="LJK38" s="425"/>
      <c r="LJL38" s="423"/>
      <c r="LJM38" s="425"/>
      <c r="LJN38" s="423"/>
      <c r="LJO38" s="425"/>
      <c r="LJP38" s="423"/>
      <c r="LJQ38" s="425"/>
      <c r="LJR38" s="423"/>
      <c r="LJS38" s="425"/>
      <c r="LJT38" s="423"/>
      <c r="LJU38" s="425"/>
      <c r="LJV38" s="423"/>
      <c r="LJW38" s="425"/>
      <c r="LJX38" s="423"/>
      <c r="LJY38" s="425"/>
      <c r="LJZ38" s="423"/>
      <c r="LKA38" s="425"/>
      <c r="LKB38" s="423"/>
      <c r="LKC38" s="425"/>
      <c r="LKD38" s="423"/>
      <c r="LKE38" s="425"/>
      <c r="LKF38" s="423"/>
      <c r="LKG38" s="425"/>
      <c r="LKH38" s="423"/>
      <c r="LKI38" s="425"/>
      <c r="LKJ38" s="423"/>
      <c r="LKK38" s="425"/>
      <c r="LKL38" s="423"/>
      <c r="LKM38" s="425"/>
      <c r="LKN38" s="423"/>
      <c r="LKO38" s="425"/>
      <c r="LKP38" s="423"/>
      <c r="LKQ38" s="425"/>
      <c r="LKR38" s="423"/>
      <c r="LKS38" s="425"/>
      <c r="LKT38" s="423"/>
      <c r="LKU38" s="425"/>
      <c r="LKV38" s="423"/>
      <c r="LKW38" s="425"/>
      <c r="LKX38" s="423"/>
      <c r="LKY38" s="425"/>
      <c r="LKZ38" s="423"/>
      <c r="LLA38" s="425"/>
      <c r="LLB38" s="423"/>
      <c r="LLC38" s="425"/>
      <c r="LLD38" s="423"/>
      <c r="LLE38" s="425"/>
      <c r="LLF38" s="423"/>
      <c r="LLG38" s="425"/>
      <c r="LLH38" s="423"/>
      <c r="LLI38" s="425"/>
      <c r="LLJ38" s="423"/>
      <c r="LLK38" s="425"/>
      <c r="LLL38" s="423"/>
      <c r="LLM38" s="425"/>
      <c r="LLN38" s="423"/>
      <c r="LLO38" s="425"/>
      <c r="LLP38" s="423"/>
      <c r="LLQ38" s="425"/>
      <c r="LLR38" s="423"/>
      <c r="LLS38" s="425"/>
      <c r="LLT38" s="423"/>
      <c r="LLU38" s="425"/>
      <c r="LLV38" s="423"/>
      <c r="LLW38" s="425"/>
      <c r="LLX38" s="423"/>
      <c r="LLY38" s="425"/>
      <c r="LLZ38" s="423"/>
      <c r="LMA38" s="425"/>
      <c r="LMB38" s="423"/>
      <c r="LMC38" s="425"/>
      <c r="LMD38" s="423"/>
      <c r="LME38" s="425"/>
      <c r="LMF38" s="423"/>
      <c r="LMG38" s="425"/>
      <c r="LMH38" s="423"/>
      <c r="LMI38" s="425"/>
      <c r="LMJ38" s="423"/>
      <c r="LMK38" s="425"/>
      <c r="LML38" s="423"/>
      <c r="LMM38" s="425"/>
      <c r="LMN38" s="423"/>
      <c r="LMO38" s="425"/>
      <c r="LMP38" s="423"/>
      <c r="LMQ38" s="425"/>
      <c r="LMR38" s="423"/>
      <c r="LMS38" s="425"/>
      <c r="LMT38" s="423"/>
      <c r="LMU38" s="425"/>
      <c r="LMV38" s="423"/>
      <c r="LMW38" s="425"/>
      <c r="LMX38" s="423"/>
      <c r="LMY38" s="425"/>
      <c r="LMZ38" s="423"/>
      <c r="LNA38" s="425"/>
      <c r="LNB38" s="423"/>
      <c r="LNC38" s="425"/>
      <c r="LND38" s="423"/>
      <c r="LNE38" s="425"/>
      <c r="LNF38" s="423"/>
      <c r="LNG38" s="425"/>
      <c r="LNH38" s="423"/>
      <c r="LNI38" s="425"/>
      <c r="LNJ38" s="423"/>
      <c r="LNK38" s="425"/>
      <c r="LNL38" s="423"/>
      <c r="LNM38" s="425"/>
      <c r="LNN38" s="423"/>
      <c r="LNO38" s="425"/>
      <c r="LNP38" s="423"/>
      <c r="LNQ38" s="425"/>
      <c r="LNR38" s="423"/>
      <c r="LNS38" s="425"/>
      <c r="LNT38" s="423"/>
      <c r="LNU38" s="425"/>
      <c r="LNV38" s="423"/>
      <c r="LNW38" s="425"/>
      <c r="LNX38" s="423"/>
      <c r="LNY38" s="425"/>
      <c r="LNZ38" s="423"/>
      <c r="LOA38" s="425"/>
      <c r="LOB38" s="423"/>
      <c r="LOC38" s="425"/>
      <c r="LOD38" s="423"/>
      <c r="LOE38" s="425"/>
      <c r="LOF38" s="423"/>
      <c r="LOG38" s="425"/>
      <c r="LOH38" s="423"/>
      <c r="LOI38" s="425"/>
      <c r="LOJ38" s="423"/>
      <c r="LOK38" s="425"/>
      <c r="LOL38" s="423"/>
      <c r="LOM38" s="425"/>
      <c r="LON38" s="423"/>
      <c r="LOO38" s="425"/>
      <c r="LOP38" s="423"/>
      <c r="LOQ38" s="425"/>
      <c r="LOR38" s="423"/>
      <c r="LOS38" s="425"/>
      <c r="LOT38" s="423"/>
      <c r="LOU38" s="425"/>
      <c r="LOV38" s="423"/>
      <c r="LOW38" s="425"/>
      <c r="LOX38" s="423"/>
      <c r="LOY38" s="425"/>
      <c r="LOZ38" s="423"/>
      <c r="LPA38" s="425"/>
      <c r="LPB38" s="423"/>
      <c r="LPC38" s="425"/>
      <c r="LPD38" s="423"/>
      <c r="LPE38" s="425"/>
      <c r="LPF38" s="423"/>
      <c r="LPG38" s="425"/>
      <c r="LPH38" s="423"/>
      <c r="LPI38" s="425"/>
      <c r="LPJ38" s="423"/>
      <c r="LPK38" s="425"/>
      <c r="LPL38" s="423"/>
      <c r="LPM38" s="425"/>
      <c r="LPN38" s="423"/>
      <c r="LPO38" s="425"/>
      <c r="LPP38" s="423"/>
      <c r="LPQ38" s="425"/>
      <c r="LPR38" s="423"/>
      <c r="LPS38" s="425"/>
      <c r="LPT38" s="423"/>
      <c r="LPU38" s="425"/>
      <c r="LPV38" s="423"/>
      <c r="LPW38" s="425"/>
      <c r="LPX38" s="423"/>
      <c r="LPY38" s="425"/>
      <c r="LPZ38" s="423"/>
      <c r="LQA38" s="425"/>
      <c r="LQB38" s="423"/>
      <c r="LQC38" s="425"/>
      <c r="LQD38" s="423"/>
      <c r="LQE38" s="425"/>
      <c r="LQF38" s="423"/>
      <c r="LQG38" s="425"/>
      <c r="LQH38" s="423"/>
      <c r="LQI38" s="425"/>
      <c r="LQJ38" s="423"/>
      <c r="LQK38" s="425"/>
      <c r="LQL38" s="423"/>
      <c r="LQM38" s="425"/>
      <c r="LQN38" s="423"/>
      <c r="LQO38" s="425"/>
      <c r="LQP38" s="423"/>
      <c r="LQQ38" s="425"/>
      <c r="LQR38" s="423"/>
      <c r="LQS38" s="425"/>
      <c r="LQT38" s="423"/>
      <c r="LQU38" s="425"/>
      <c r="LQV38" s="423"/>
      <c r="LQW38" s="425"/>
      <c r="LQX38" s="423"/>
      <c r="LQY38" s="425"/>
      <c r="LQZ38" s="423"/>
      <c r="LRA38" s="425"/>
      <c r="LRB38" s="423"/>
      <c r="LRC38" s="425"/>
      <c r="LRD38" s="423"/>
      <c r="LRE38" s="425"/>
      <c r="LRF38" s="423"/>
      <c r="LRG38" s="425"/>
      <c r="LRH38" s="423"/>
      <c r="LRI38" s="425"/>
      <c r="LRJ38" s="423"/>
      <c r="LRK38" s="425"/>
      <c r="LRL38" s="423"/>
      <c r="LRM38" s="425"/>
      <c r="LRN38" s="423"/>
      <c r="LRO38" s="425"/>
      <c r="LRP38" s="423"/>
      <c r="LRQ38" s="425"/>
      <c r="LRR38" s="423"/>
      <c r="LRS38" s="425"/>
      <c r="LRT38" s="423"/>
      <c r="LRU38" s="425"/>
      <c r="LRV38" s="423"/>
      <c r="LRW38" s="425"/>
      <c r="LRX38" s="423"/>
      <c r="LRY38" s="425"/>
      <c r="LRZ38" s="423"/>
      <c r="LSA38" s="425"/>
      <c r="LSB38" s="423"/>
      <c r="LSC38" s="425"/>
      <c r="LSD38" s="423"/>
      <c r="LSE38" s="425"/>
      <c r="LSF38" s="423"/>
      <c r="LSG38" s="425"/>
      <c r="LSH38" s="423"/>
      <c r="LSI38" s="425"/>
      <c r="LSJ38" s="423"/>
      <c r="LSK38" s="425"/>
      <c r="LSL38" s="423"/>
      <c r="LSM38" s="425"/>
      <c r="LSN38" s="423"/>
      <c r="LSO38" s="425"/>
      <c r="LSP38" s="423"/>
      <c r="LSQ38" s="425"/>
      <c r="LSR38" s="423"/>
      <c r="LSS38" s="425"/>
      <c r="LST38" s="423"/>
      <c r="LSU38" s="425"/>
      <c r="LSV38" s="423"/>
      <c r="LSW38" s="425"/>
      <c r="LSX38" s="423"/>
      <c r="LSY38" s="425"/>
      <c r="LSZ38" s="423"/>
      <c r="LTA38" s="425"/>
      <c r="LTB38" s="423"/>
      <c r="LTC38" s="425"/>
      <c r="LTD38" s="423"/>
      <c r="LTE38" s="425"/>
      <c r="LTF38" s="423"/>
      <c r="LTG38" s="425"/>
      <c r="LTH38" s="423"/>
      <c r="LTI38" s="425"/>
      <c r="LTJ38" s="423"/>
      <c r="LTK38" s="425"/>
      <c r="LTL38" s="423"/>
      <c r="LTM38" s="425"/>
      <c r="LTN38" s="423"/>
      <c r="LTO38" s="425"/>
      <c r="LTP38" s="423"/>
      <c r="LTQ38" s="425"/>
      <c r="LTR38" s="423"/>
      <c r="LTS38" s="425"/>
      <c r="LTT38" s="423"/>
      <c r="LTU38" s="425"/>
      <c r="LTV38" s="423"/>
      <c r="LTW38" s="425"/>
      <c r="LTX38" s="423"/>
      <c r="LTY38" s="425"/>
      <c r="LTZ38" s="423"/>
      <c r="LUA38" s="425"/>
      <c r="LUB38" s="423"/>
      <c r="LUC38" s="425"/>
      <c r="LUD38" s="423"/>
      <c r="LUE38" s="425"/>
      <c r="LUF38" s="423"/>
      <c r="LUG38" s="425"/>
      <c r="LUH38" s="423"/>
      <c r="LUI38" s="425"/>
      <c r="LUJ38" s="423"/>
      <c r="LUK38" s="425"/>
      <c r="LUL38" s="423"/>
      <c r="LUM38" s="425"/>
      <c r="LUN38" s="423"/>
      <c r="LUO38" s="425"/>
      <c r="LUP38" s="423"/>
      <c r="LUQ38" s="425"/>
      <c r="LUR38" s="423"/>
      <c r="LUS38" s="425"/>
      <c r="LUT38" s="423"/>
      <c r="LUU38" s="425"/>
      <c r="LUV38" s="423"/>
      <c r="LUW38" s="425"/>
      <c r="LUX38" s="423"/>
      <c r="LUY38" s="425"/>
      <c r="LUZ38" s="423"/>
      <c r="LVA38" s="425"/>
      <c r="LVB38" s="423"/>
      <c r="LVC38" s="425"/>
      <c r="LVD38" s="423"/>
      <c r="LVE38" s="425"/>
      <c r="LVF38" s="423"/>
      <c r="LVG38" s="425"/>
      <c r="LVH38" s="423"/>
      <c r="LVI38" s="425"/>
      <c r="LVJ38" s="423"/>
      <c r="LVK38" s="425"/>
      <c r="LVL38" s="423"/>
      <c r="LVM38" s="425"/>
      <c r="LVN38" s="423"/>
      <c r="LVO38" s="425"/>
      <c r="LVP38" s="423"/>
      <c r="LVQ38" s="425"/>
      <c r="LVR38" s="423"/>
      <c r="LVS38" s="425"/>
      <c r="LVT38" s="423"/>
      <c r="LVU38" s="425"/>
      <c r="LVV38" s="423"/>
      <c r="LVW38" s="425"/>
      <c r="LVX38" s="423"/>
      <c r="LVY38" s="425"/>
      <c r="LVZ38" s="423"/>
      <c r="LWA38" s="425"/>
      <c r="LWB38" s="423"/>
      <c r="LWC38" s="425"/>
      <c r="LWD38" s="423"/>
      <c r="LWE38" s="425"/>
      <c r="LWF38" s="423"/>
      <c r="LWG38" s="425"/>
      <c r="LWH38" s="423"/>
      <c r="LWI38" s="425"/>
      <c r="LWJ38" s="423"/>
      <c r="LWK38" s="425"/>
      <c r="LWL38" s="423"/>
      <c r="LWM38" s="425"/>
      <c r="LWN38" s="423"/>
      <c r="LWO38" s="425"/>
      <c r="LWP38" s="423"/>
      <c r="LWQ38" s="425"/>
      <c r="LWR38" s="423"/>
      <c r="LWS38" s="425"/>
      <c r="LWT38" s="423"/>
      <c r="LWU38" s="425"/>
      <c r="LWV38" s="423"/>
      <c r="LWW38" s="425"/>
      <c r="LWX38" s="423"/>
      <c r="LWY38" s="425"/>
      <c r="LWZ38" s="423"/>
      <c r="LXA38" s="425"/>
      <c r="LXB38" s="423"/>
      <c r="LXC38" s="425"/>
      <c r="LXD38" s="423"/>
      <c r="LXE38" s="425"/>
      <c r="LXF38" s="423"/>
      <c r="LXG38" s="425"/>
      <c r="LXH38" s="423"/>
      <c r="LXI38" s="425"/>
      <c r="LXJ38" s="423"/>
      <c r="LXK38" s="425"/>
      <c r="LXL38" s="423"/>
      <c r="LXM38" s="425"/>
      <c r="LXN38" s="423"/>
      <c r="LXO38" s="425"/>
      <c r="LXP38" s="423"/>
      <c r="LXQ38" s="425"/>
      <c r="LXR38" s="423"/>
      <c r="LXS38" s="425"/>
      <c r="LXT38" s="423"/>
      <c r="LXU38" s="425"/>
      <c r="LXV38" s="423"/>
      <c r="LXW38" s="425"/>
      <c r="LXX38" s="423"/>
      <c r="LXY38" s="425"/>
      <c r="LXZ38" s="423"/>
      <c r="LYA38" s="425"/>
      <c r="LYB38" s="423"/>
      <c r="LYC38" s="425"/>
      <c r="LYD38" s="423"/>
      <c r="LYE38" s="425"/>
      <c r="LYF38" s="423"/>
      <c r="LYG38" s="425"/>
      <c r="LYH38" s="423"/>
      <c r="LYI38" s="425"/>
      <c r="LYJ38" s="423"/>
      <c r="LYK38" s="425"/>
      <c r="LYL38" s="423"/>
      <c r="LYM38" s="425"/>
      <c r="LYN38" s="423"/>
      <c r="LYO38" s="425"/>
      <c r="LYP38" s="423"/>
      <c r="LYQ38" s="425"/>
      <c r="LYR38" s="423"/>
      <c r="LYS38" s="425"/>
      <c r="LYT38" s="423"/>
      <c r="LYU38" s="425"/>
      <c r="LYV38" s="423"/>
      <c r="LYW38" s="425"/>
      <c r="LYX38" s="423"/>
      <c r="LYY38" s="425"/>
      <c r="LYZ38" s="423"/>
      <c r="LZA38" s="425"/>
      <c r="LZB38" s="423"/>
      <c r="LZC38" s="425"/>
      <c r="LZD38" s="423"/>
      <c r="LZE38" s="425"/>
      <c r="LZF38" s="423"/>
      <c r="LZG38" s="425"/>
      <c r="LZH38" s="423"/>
      <c r="LZI38" s="425"/>
      <c r="LZJ38" s="423"/>
      <c r="LZK38" s="425"/>
      <c r="LZL38" s="423"/>
      <c r="LZM38" s="425"/>
      <c r="LZN38" s="423"/>
      <c r="LZO38" s="425"/>
      <c r="LZP38" s="423"/>
      <c r="LZQ38" s="425"/>
      <c r="LZR38" s="423"/>
      <c r="LZS38" s="425"/>
      <c r="LZT38" s="423"/>
      <c r="LZU38" s="425"/>
      <c r="LZV38" s="423"/>
      <c r="LZW38" s="425"/>
      <c r="LZX38" s="423"/>
      <c r="LZY38" s="425"/>
      <c r="LZZ38" s="423"/>
      <c r="MAA38" s="425"/>
      <c r="MAB38" s="423"/>
      <c r="MAC38" s="425"/>
      <c r="MAD38" s="423"/>
      <c r="MAE38" s="425"/>
      <c r="MAF38" s="423"/>
      <c r="MAG38" s="425"/>
      <c r="MAH38" s="423"/>
      <c r="MAI38" s="425"/>
      <c r="MAJ38" s="423"/>
      <c r="MAK38" s="425"/>
      <c r="MAL38" s="423"/>
      <c r="MAM38" s="425"/>
      <c r="MAN38" s="423"/>
      <c r="MAO38" s="425"/>
      <c r="MAP38" s="423"/>
      <c r="MAQ38" s="425"/>
      <c r="MAR38" s="423"/>
      <c r="MAS38" s="425"/>
      <c r="MAT38" s="423"/>
      <c r="MAU38" s="425"/>
      <c r="MAV38" s="423"/>
      <c r="MAW38" s="425"/>
      <c r="MAX38" s="423"/>
      <c r="MAY38" s="425"/>
      <c r="MAZ38" s="423"/>
      <c r="MBA38" s="425"/>
      <c r="MBB38" s="423"/>
      <c r="MBC38" s="425"/>
      <c r="MBD38" s="423"/>
      <c r="MBE38" s="425"/>
      <c r="MBF38" s="423"/>
      <c r="MBG38" s="425"/>
      <c r="MBH38" s="423"/>
      <c r="MBI38" s="425"/>
      <c r="MBJ38" s="423"/>
      <c r="MBK38" s="425"/>
      <c r="MBL38" s="423"/>
      <c r="MBM38" s="425"/>
      <c r="MBN38" s="423"/>
      <c r="MBO38" s="425"/>
      <c r="MBP38" s="423"/>
      <c r="MBQ38" s="425"/>
      <c r="MBR38" s="423"/>
      <c r="MBS38" s="425"/>
      <c r="MBT38" s="423"/>
      <c r="MBU38" s="425"/>
      <c r="MBV38" s="423"/>
      <c r="MBW38" s="425"/>
      <c r="MBX38" s="423"/>
      <c r="MBY38" s="425"/>
      <c r="MBZ38" s="423"/>
      <c r="MCA38" s="425"/>
      <c r="MCB38" s="423"/>
      <c r="MCC38" s="425"/>
      <c r="MCD38" s="423"/>
      <c r="MCE38" s="425"/>
      <c r="MCF38" s="423"/>
      <c r="MCG38" s="425"/>
      <c r="MCH38" s="423"/>
      <c r="MCI38" s="425"/>
      <c r="MCJ38" s="423"/>
      <c r="MCK38" s="425"/>
      <c r="MCL38" s="423"/>
      <c r="MCM38" s="425"/>
      <c r="MCN38" s="423"/>
      <c r="MCO38" s="425"/>
      <c r="MCP38" s="423"/>
      <c r="MCQ38" s="425"/>
      <c r="MCR38" s="423"/>
      <c r="MCS38" s="425"/>
      <c r="MCT38" s="423"/>
      <c r="MCU38" s="425"/>
      <c r="MCV38" s="423"/>
      <c r="MCW38" s="425"/>
      <c r="MCX38" s="423"/>
      <c r="MCY38" s="425"/>
      <c r="MCZ38" s="423"/>
      <c r="MDA38" s="425"/>
      <c r="MDB38" s="423"/>
      <c r="MDC38" s="425"/>
      <c r="MDD38" s="423"/>
      <c r="MDE38" s="425"/>
      <c r="MDF38" s="423"/>
      <c r="MDG38" s="425"/>
      <c r="MDH38" s="423"/>
      <c r="MDI38" s="425"/>
      <c r="MDJ38" s="423"/>
      <c r="MDK38" s="425"/>
      <c r="MDL38" s="423"/>
      <c r="MDM38" s="425"/>
      <c r="MDN38" s="423"/>
      <c r="MDO38" s="425"/>
      <c r="MDP38" s="423"/>
      <c r="MDQ38" s="425"/>
      <c r="MDR38" s="423"/>
      <c r="MDS38" s="425"/>
      <c r="MDT38" s="423"/>
      <c r="MDU38" s="425"/>
      <c r="MDV38" s="423"/>
      <c r="MDW38" s="425"/>
      <c r="MDX38" s="423"/>
      <c r="MDY38" s="425"/>
      <c r="MDZ38" s="423"/>
      <c r="MEA38" s="425"/>
      <c r="MEB38" s="423"/>
      <c r="MEC38" s="425"/>
      <c r="MED38" s="423"/>
      <c r="MEE38" s="425"/>
      <c r="MEF38" s="423"/>
      <c r="MEG38" s="425"/>
      <c r="MEH38" s="423"/>
      <c r="MEI38" s="425"/>
      <c r="MEJ38" s="423"/>
      <c r="MEK38" s="425"/>
      <c r="MEL38" s="423"/>
      <c r="MEM38" s="425"/>
      <c r="MEN38" s="423"/>
      <c r="MEO38" s="425"/>
      <c r="MEP38" s="423"/>
      <c r="MEQ38" s="425"/>
      <c r="MER38" s="423"/>
      <c r="MES38" s="425"/>
      <c r="MET38" s="423"/>
      <c r="MEU38" s="425"/>
      <c r="MEV38" s="423"/>
      <c r="MEW38" s="425"/>
      <c r="MEX38" s="423"/>
      <c r="MEY38" s="425"/>
      <c r="MEZ38" s="423"/>
      <c r="MFA38" s="425"/>
      <c r="MFB38" s="423"/>
      <c r="MFC38" s="425"/>
      <c r="MFD38" s="423"/>
      <c r="MFE38" s="425"/>
      <c r="MFF38" s="423"/>
      <c r="MFG38" s="425"/>
      <c r="MFH38" s="423"/>
      <c r="MFI38" s="425"/>
      <c r="MFJ38" s="423"/>
      <c r="MFK38" s="425"/>
      <c r="MFL38" s="423"/>
      <c r="MFM38" s="425"/>
      <c r="MFN38" s="423"/>
      <c r="MFO38" s="425"/>
      <c r="MFP38" s="423"/>
      <c r="MFQ38" s="425"/>
      <c r="MFR38" s="423"/>
      <c r="MFS38" s="425"/>
      <c r="MFT38" s="423"/>
      <c r="MFU38" s="425"/>
      <c r="MFV38" s="423"/>
      <c r="MFW38" s="425"/>
      <c r="MFX38" s="423"/>
      <c r="MFY38" s="425"/>
      <c r="MFZ38" s="423"/>
      <c r="MGA38" s="425"/>
      <c r="MGB38" s="423"/>
      <c r="MGC38" s="425"/>
      <c r="MGD38" s="423"/>
      <c r="MGE38" s="425"/>
      <c r="MGF38" s="423"/>
      <c r="MGG38" s="425"/>
      <c r="MGH38" s="423"/>
      <c r="MGI38" s="425"/>
      <c r="MGJ38" s="423"/>
      <c r="MGK38" s="425"/>
      <c r="MGL38" s="423"/>
      <c r="MGM38" s="425"/>
      <c r="MGN38" s="423"/>
      <c r="MGO38" s="425"/>
      <c r="MGP38" s="423"/>
      <c r="MGQ38" s="425"/>
      <c r="MGR38" s="423"/>
      <c r="MGS38" s="425"/>
      <c r="MGT38" s="423"/>
      <c r="MGU38" s="425"/>
      <c r="MGV38" s="423"/>
      <c r="MGW38" s="425"/>
      <c r="MGX38" s="423"/>
      <c r="MGY38" s="425"/>
      <c r="MGZ38" s="423"/>
      <c r="MHA38" s="425"/>
      <c r="MHB38" s="423"/>
      <c r="MHC38" s="425"/>
      <c r="MHD38" s="423"/>
      <c r="MHE38" s="425"/>
      <c r="MHF38" s="423"/>
      <c r="MHG38" s="425"/>
      <c r="MHH38" s="423"/>
      <c r="MHI38" s="425"/>
      <c r="MHJ38" s="423"/>
      <c r="MHK38" s="425"/>
      <c r="MHL38" s="423"/>
      <c r="MHM38" s="425"/>
      <c r="MHN38" s="423"/>
      <c r="MHO38" s="425"/>
      <c r="MHP38" s="423"/>
      <c r="MHQ38" s="425"/>
      <c r="MHR38" s="423"/>
      <c r="MHS38" s="425"/>
      <c r="MHT38" s="423"/>
      <c r="MHU38" s="425"/>
      <c r="MHV38" s="423"/>
      <c r="MHW38" s="425"/>
      <c r="MHX38" s="423"/>
      <c r="MHY38" s="425"/>
      <c r="MHZ38" s="423"/>
      <c r="MIA38" s="425"/>
      <c r="MIB38" s="423"/>
      <c r="MIC38" s="425"/>
      <c r="MID38" s="423"/>
      <c r="MIE38" s="425"/>
      <c r="MIF38" s="423"/>
      <c r="MIG38" s="425"/>
      <c r="MIH38" s="423"/>
      <c r="MII38" s="425"/>
      <c r="MIJ38" s="423"/>
      <c r="MIK38" s="425"/>
      <c r="MIL38" s="423"/>
      <c r="MIM38" s="425"/>
      <c r="MIN38" s="423"/>
      <c r="MIO38" s="425"/>
      <c r="MIP38" s="423"/>
      <c r="MIQ38" s="425"/>
      <c r="MIR38" s="423"/>
      <c r="MIS38" s="425"/>
      <c r="MIT38" s="423"/>
      <c r="MIU38" s="425"/>
      <c r="MIV38" s="423"/>
      <c r="MIW38" s="425"/>
      <c r="MIX38" s="423"/>
      <c r="MIY38" s="425"/>
      <c r="MIZ38" s="423"/>
      <c r="MJA38" s="425"/>
      <c r="MJB38" s="423"/>
      <c r="MJC38" s="425"/>
      <c r="MJD38" s="423"/>
      <c r="MJE38" s="425"/>
      <c r="MJF38" s="423"/>
      <c r="MJG38" s="425"/>
      <c r="MJH38" s="423"/>
      <c r="MJI38" s="425"/>
      <c r="MJJ38" s="423"/>
      <c r="MJK38" s="425"/>
      <c r="MJL38" s="423"/>
      <c r="MJM38" s="425"/>
      <c r="MJN38" s="423"/>
      <c r="MJO38" s="425"/>
      <c r="MJP38" s="423"/>
      <c r="MJQ38" s="425"/>
      <c r="MJR38" s="423"/>
      <c r="MJS38" s="425"/>
      <c r="MJT38" s="423"/>
      <c r="MJU38" s="425"/>
      <c r="MJV38" s="423"/>
      <c r="MJW38" s="425"/>
      <c r="MJX38" s="423"/>
      <c r="MJY38" s="425"/>
      <c r="MJZ38" s="423"/>
      <c r="MKA38" s="425"/>
      <c r="MKB38" s="423"/>
      <c r="MKC38" s="425"/>
      <c r="MKD38" s="423"/>
      <c r="MKE38" s="425"/>
      <c r="MKF38" s="423"/>
      <c r="MKG38" s="425"/>
      <c r="MKH38" s="423"/>
      <c r="MKI38" s="425"/>
      <c r="MKJ38" s="423"/>
      <c r="MKK38" s="425"/>
      <c r="MKL38" s="423"/>
      <c r="MKM38" s="425"/>
      <c r="MKN38" s="423"/>
      <c r="MKO38" s="425"/>
      <c r="MKP38" s="423"/>
      <c r="MKQ38" s="425"/>
      <c r="MKR38" s="423"/>
      <c r="MKS38" s="425"/>
      <c r="MKT38" s="423"/>
      <c r="MKU38" s="425"/>
      <c r="MKV38" s="423"/>
      <c r="MKW38" s="425"/>
      <c r="MKX38" s="423"/>
      <c r="MKY38" s="425"/>
      <c r="MKZ38" s="423"/>
      <c r="MLA38" s="425"/>
      <c r="MLB38" s="423"/>
      <c r="MLC38" s="425"/>
      <c r="MLD38" s="423"/>
      <c r="MLE38" s="425"/>
      <c r="MLF38" s="423"/>
      <c r="MLG38" s="425"/>
      <c r="MLH38" s="423"/>
      <c r="MLI38" s="425"/>
      <c r="MLJ38" s="423"/>
      <c r="MLK38" s="425"/>
      <c r="MLL38" s="423"/>
      <c r="MLM38" s="425"/>
      <c r="MLN38" s="423"/>
      <c r="MLO38" s="425"/>
      <c r="MLP38" s="423"/>
      <c r="MLQ38" s="425"/>
      <c r="MLR38" s="423"/>
      <c r="MLS38" s="425"/>
      <c r="MLT38" s="423"/>
      <c r="MLU38" s="425"/>
      <c r="MLV38" s="423"/>
      <c r="MLW38" s="425"/>
      <c r="MLX38" s="423"/>
      <c r="MLY38" s="425"/>
      <c r="MLZ38" s="423"/>
      <c r="MMA38" s="425"/>
      <c r="MMB38" s="423"/>
      <c r="MMC38" s="425"/>
      <c r="MMD38" s="423"/>
      <c r="MME38" s="425"/>
      <c r="MMF38" s="423"/>
      <c r="MMG38" s="425"/>
      <c r="MMH38" s="423"/>
      <c r="MMI38" s="425"/>
      <c r="MMJ38" s="423"/>
      <c r="MMK38" s="425"/>
      <c r="MML38" s="423"/>
      <c r="MMM38" s="425"/>
      <c r="MMN38" s="423"/>
      <c r="MMO38" s="425"/>
      <c r="MMP38" s="423"/>
      <c r="MMQ38" s="425"/>
      <c r="MMR38" s="423"/>
      <c r="MMS38" s="425"/>
      <c r="MMT38" s="423"/>
      <c r="MMU38" s="425"/>
      <c r="MMV38" s="423"/>
      <c r="MMW38" s="425"/>
      <c r="MMX38" s="423"/>
      <c r="MMY38" s="425"/>
      <c r="MMZ38" s="423"/>
      <c r="MNA38" s="425"/>
      <c r="MNB38" s="423"/>
      <c r="MNC38" s="425"/>
      <c r="MND38" s="423"/>
      <c r="MNE38" s="425"/>
      <c r="MNF38" s="423"/>
      <c r="MNG38" s="425"/>
      <c r="MNH38" s="423"/>
      <c r="MNI38" s="425"/>
      <c r="MNJ38" s="423"/>
      <c r="MNK38" s="425"/>
      <c r="MNL38" s="423"/>
      <c r="MNM38" s="425"/>
      <c r="MNN38" s="423"/>
      <c r="MNO38" s="425"/>
      <c r="MNP38" s="423"/>
      <c r="MNQ38" s="425"/>
      <c r="MNR38" s="423"/>
      <c r="MNS38" s="425"/>
      <c r="MNT38" s="423"/>
      <c r="MNU38" s="425"/>
      <c r="MNV38" s="423"/>
      <c r="MNW38" s="425"/>
      <c r="MNX38" s="423"/>
      <c r="MNY38" s="425"/>
      <c r="MNZ38" s="423"/>
      <c r="MOA38" s="425"/>
      <c r="MOB38" s="423"/>
      <c r="MOC38" s="425"/>
      <c r="MOD38" s="423"/>
      <c r="MOE38" s="425"/>
      <c r="MOF38" s="423"/>
      <c r="MOG38" s="425"/>
      <c r="MOH38" s="423"/>
      <c r="MOI38" s="425"/>
      <c r="MOJ38" s="423"/>
      <c r="MOK38" s="425"/>
      <c r="MOL38" s="423"/>
      <c r="MOM38" s="425"/>
      <c r="MON38" s="423"/>
      <c r="MOO38" s="425"/>
      <c r="MOP38" s="423"/>
      <c r="MOQ38" s="425"/>
      <c r="MOR38" s="423"/>
      <c r="MOS38" s="425"/>
      <c r="MOT38" s="423"/>
      <c r="MOU38" s="425"/>
      <c r="MOV38" s="423"/>
      <c r="MOW38" s="425"/>
      <c r="MOX38" s="423"/>
      <c r="MOY38" s="425"/>
      <c r="MOZ38" s="423"/>
      <c r="MPA38" s="425"/>
      <c r="MPB38" s="423"/>
      <c r="MPC38" s="425"/>
      <c r="MPD38" s="423"/>
      <c r="MPE38" s="425"/>
      <c r="MPF38" s="423"/>
      <c r="MPG38" s="425"/>
      <c r="MPH38" s="423"/>
      <c r="MPI38" s="425"/>
      <c r="MPJ38" s="423"/>
      <c r="MPK38" s="425"/>
      <c r="MPL38" s="423"/>
      <c r="MPM38" s="425"/>
      <c r="MPN38" s="423"/>
      <c r="MPO38" s="425"/>
      <c r="MPP38" s="423"/>
      <c r="MPQ38" s="425"/>
      <c r="MPR38" s="423"/>
      <c r="MPS38" s="425"/>
      <c r="MPT38" s="423"/>
      <c r="MPU38" s="425"/>
      <c r="MPV38" s="423"/>
      <c r="MPW38" s="425"/>
      <c r="MPX38" s="423"/>
      <c r="MPY38" s="425"/>
      <c r="MPZ38" s="423"/>
      <c r="MQA38" s="425"/>
      <c r="MQB38" s="423"/>
      <c r="MQC38" s="425"/>
      <c r="MQD38" s="423"/>
      <c r="MQE38" s="425"/>
      <c r="MQF38" s="423"/>
      <c r="MQG38" s="425"/>
      <c r="MQH38" s="423"/>
      <c r="MQI38" s="425"/>
      <c r="MQJ38" s="423"/>
      <c r="MQK38" s="425"/>
      <c r="MQL38" s="423"/>
      <c r="MQM38" s="425"/>
      <c r="MQN38" s="423"/>
      <c r="MQO38" s="425"/>
      <c r="MQP38" s="423"/>
      <c r="MQQ38" s="425"/>
      <c r="MQR38" s="423"/>
      <c r="MQS38" s="425"/>
      <c r="MQT38" s="423"/>
      <c r="MQU38" s="425"/>
      <c r="MQV38" s="423"/>
      <c r="MQW38" s="425"/>
      <c r="MQX38" s="423"/>
      <c r="MQY38" s="425"/>
      <c r="MQZ38" s="423"/>
      <c r="MRA38" s="425"/>
      <c r="MRB38" s="423"/>
      <c r="MRC38" s="425"/>
      <c r="MRD38" s="423"/>
      <c r="MRE38" s="425"/>
      <c r="MRF38" s="423"/>
      <c r="MRG38" s="425"/>
      <c r="MRH38" s="423"/>
      <c r="MRI38" s="425"/>
      <c r="MRJ38" s="423"/>
      <c r="MRK38" s="425"/>
      <c r="MRL38" s="423"/>
      <c r="MRM38" s="425"/>
      <c r="MRN38" s="423"/>
      <c r="MRO38" s="425"/>
      <c r="MRP38" s="423"/>
      <c r="MRQ38" s="425"/>
      <c r="MRR38" s="423"/>
      <c r="MRS38" s="425"/>
      <c r="MRT38" s="423"/>
      <c r="MRU38" s="425"/>
      <c r="MRV38" s="423"/>
      <c r="MRW38" s="425"/>
      <c r="MRX38" s="423"/>
      <c r="MRY38" s="425"/>
      <c r="MRZ38" s="423"/>
      <c r="MSA38" s="425"/>
      <c r="MSB38" s="423"/>
      <c r="MSC38" s="425"/>
      <c r="MSD38" s="423"/>
      <c r="MSE38" s="425"/>
      <c r="MSF38" s="423"/>
      <c r="MSG38" s="425"/>
      <c r="MSH38" s="423"/>
      <c r="MSI38" s="425"/>
      <c r="MSJ38" s="423"/>
      <c r="MSK38" s="425"/>
      <c r="MSL38" s="423"/>
      <c r="MSM38" s="425"/>
      <c r="MSN38" s="423"/>
      <c r="MSO38" s="425"/>
      <c r="MSP38" s="423"/>
      <c r="MSQ38" s="425"/>
      <c r="MSR38" s="423"/>
      <c r="MSS38" s="425"/>
      <c r="MST38" s="423"/>
      <c r="MSU38" s="425"/>
      <c r="MSV38" s="423"/>
      <c r="MSW38" s="425"/>
      <c r="MSX38" s="423"/>
      <c r="MSY38" s="425"/>
      <c r="MSZ38" s="423"/>
      <c r="MTA38" s="425"/>
      <c r="MTB38" s="423"/>
      <c r="MTC38" s="425"/>
      <c r="MTD38" s="423"/>
      <c r="MTE38" s="425"/>
      <c r="MTF38" s="423"/>
      <c r="MTG38" s="425"/>
      <c r="MTH38" s="423"/>
      <c r="MTI38" s="425"/>
      <c r="MTJ38" s="423"/>
      <c r="MTK38" s="425"/>
      <c r="MTL38" s="423"/>
      <c r="MTM38" s="425"/>
      <c r="MTN38" s="423"/>
      <c r="MTO38" s="425"/>
      <c r="MTP38" s="423"/>
      <c r="MTQ38" s="425"/>
      <c r="MTR38" s="423"/>
      <c r="MTS38" s="425"/>
      <c r="MTT38" s="423"/>
      <c r="MTU38" s="425"/>
      <c r="MTV38" s="423"/>
      <c r="MTW38" s="425"/>
      <c r="MTX38" s="423"/>
      <c r="MTY38" s="425"/>
      <c r="MTZ38" s="423"/>
      <c r="MUA38" s="425"/>
      <c r="MUB38" s="423"/>
      <c r="MUC38" s="425"/>
      <c r="MUD38" s="423"/>
      <c r="MUE38" s="425"/>
      <c r="MUF38" s="423"/>
      <c r="MUG38" s="425"/>
      <c r="MUH38" s="423"/>
      <c r="MUI38" s="425"/>
      <c r="MUJ38" s="423"/>
      <c r="MUK38" s="425"/>
      <c r="MUL38" s="423"/>
      <c r="MUM38" s="425"/>
      <c r="MUN38" s="423"/>
      <c r="MUO38" s="425"/>
      <c r="MUP38" s="423"/>
      <c r="MUQ38" s="425"/>
      <c r="MUR38" s="423"/>
      <c r="MUS38" s="425"/>
      <c r="MUT38" s="423"/>
      <c r="MUU38" s="425"/>
      <c r="MUV38" s="423"/>
      <c r="MUW38" s="425"/>
      <c r="MUX38" s="423"/>
      <c r="MUY38" s="425"/>
      <c r="MUZ38" s="423"/>
      <c r="MVA38" s="425"/>
      <c r="MVB38" s="423"/>
      <c r="MVC38" s="425"/>
      <c r="MVD38" s="423"/>
      <c r="MVE38" s="425"/>
      <c r="MVF38" s="423"/>
      <c r="MVG38" s="425"/>
      <c r="MVH38" s="423"/>
      <c r="MVI38" s="425"/>
      <c r="MVJ38" s="423"/>
      <c r="MVK38" s="425"/>
      <c r="MVL38" s="423"/>
      <c r="MVM38" s="425"/>
      <c r="MVN38" s="423"/>
      <c r="MVO38" s="425"/>
      <c r="MVP38" s="423"/>
      <c r="MVQ38" s="425"/>
      <c r="MVR38" s="423"/>
      <c r="MVS38" s="425"/>
      <c r="MVT38" s="423"/>
      <c r="MVU38" s="425"/>
      <c r="MVV38" s="423"/>
      <c r="MVW38" s="425"/>
      <c r="MVX38" s="423"/>
      <c r="MVY38" s="425"/>
      <c r="MVZ38" s="423"/>
      <c r="MWA38" s="425"/>
      <c r="MWB38" s="423"/>
      <c r="MWC38" s="425"/>
      <c r="MWD38" s="423"/>
      <c r="MWE38" s="425"/>
      <c r="MWF38" s="423"/>
      <c r="MWG38" s="425"/>
      <c r="MWH38" s="423"/>
      <c r="MWI38" s="425"/>
      <c r="MWJ38" s="423"/>
      <c r="MWK38" s="425"/>
      <c r="MWL38" s="423"/>
      <c r="MWM38" s="425"/>
      <c r="MWN38" s="423"/>
      <c r="MWO38" s="425"/>
      <c r="MWP38" s="423"/>
      <c r="MWQ38" s="425"/>
      <c r="MWR38" s="423"/>
      <c r="MWS38" s="425"/>
      <c r="MWT38" s="423"/>
      <c r="MWU38" s="425"/>
      <c r="MWV38" s="423"/>
      <c r="MWW38" s="425"/>
      <c r="MWX38" s="423"/>
      <c r="MWY38" s="425"/>
      <c r="MWZ38" s="423"/>
      <c r="MXA38" s="425"/>
      <c r="MXB38" s="423"/>
      <c r="MXC38" s="425"/>
      <c r="MXD38" s="423"/>
      <c r="MXE38" s="425"/>
      <c r="MXF38" s="423"/>
      <c r="MXG38" s="425"/>
      <c r="MXH38" s="423"/>
      <c r="MXI38" s="425"/>
      <c r="MXJ38" s="423"/>
      <c r="MXK38" s="425"/>
      <c r="MXL38" s="423"/>
      <c r="MXM38" s="425"/>
      <c r="MXN38" s="423"/>
      <c r="MXO38" s="425"/>
      <c r="MXP38" s="423"/>
      <c r="MXQ38" s="425"/>
      <c r="MXR38" s="423"/>
      <c r="MXS38" s="425"/>
      <c r="MXT38" s="423"/>
      <c r="MXU38" s="425"/>
      <c r="MXV38" s="423"/>
      <c r="MXW38" s="425"/>
      <c r="MXX38" s="423"/>
      <c r="MXY38" s="425"/>
      <c r="MXZ38" s="423"/>
      <c r="MYA38" s="425"/>
      <c r="MYB38" s="423"/>
      <c r="MYC38" s="425"/>
      <c r="MYD38" s="423"/>
      <c r="MYE38" s="425"/>
      <c r="MYF38" s="423"/>
      <c r="MYG38" s="425"/>
      <c r="MYH38" s="423"/>
      <c r="MYI38" s="425"/>
      <c r="MYJ38" s="423"/>
      <c r="MYK38" s="425"/>
      <c r="MYL38" s="423"/>
      <c r="MYM38" s="425"/>
      <c r="MYN38" s="423"/>
      <c r="MYO38" s="425"/>
      <c r="MYP38" s="423"/>
      <c r="MYQ38" s="425"/>
      <c r="MYR38" s="423"/>
      <c r="MYS38" s="425"/>
      <c r="MYT38" s="423"/>
      <c r="MYU38" s="425"/>
      <c r="MYV38" s="423"/>
      <c r="MYW38" s="425"/>
      <c r="MYX38" s="423"/>
      <c r="MYY38" s="425"/>
      <c r="MYZ38" s="423"/>
      <c r="MZA38" s="425"/>
      <c r="MZB38" s="423"/>
      <c r="MZC38" s="425"/>
      <c r="MZD38" s="423"/>
      <c r="MZE38" s="425"/>
      <c r="MZF38" s="423"/>
      <c r="MZG38" s="425"/>
      <c r="MZH38" s="423"/>
      <c r="MZI38" s="425"/>
      <c r="MZJ38" s="423"/>
      <c r="MZK38" s="425"/>
      <c r="MZL38" s="423"/>
      <c r="MZM38" s="425"/>
      <c r="MZN38" s="423"/>
      <c r="MZO38" s="425"/>
      <c r="MZP38" s="423"/>
      <c r="MZQ38" s="425"/>
      <c r="MZR38" s="423"/>
      <c r="MZS38" s="425"/>
      <c r="MZT38" s="423"/>
      <c r="MZU38" s="425"/>
      <c r="MZV38" s="423"/>
      <c r="MZW38" s="425"/>
      <c r="MZX38" s="423"/>
      <c r="MZY38" s="425"/>
      <c r="MZZ38" s="423"/>
      <c r="NAA38" s="425"/>
      <c r="NAB38" s="423"/>
      <c r="NAC38" s="425"/>
      <c r="NAD38" s="423"/>
      <c r="NAE38" s="425"/>
      <c r="NAF38" s="423"/>
      <c r="NAG38" s="425"/>
      <c r="NAH38" s="423"/>
      <c r="NAI38" s="425"/>
      <c r="NAJ38" s="423"/>
      <c r="NAK38" s="425"/>
      <c r="NAL38" s="423"/>
      <c r="NAM38" s="425"/>
      <c r="NAN38" s="423"/>
      <c r="NAO38" s="425"/>
      <c r="NAP38" s="423"/>
      <c r="NAQ38" s="425"/>
      <c r="NAR38" s="423"/>
      <c r="NAS38" s="425"/>
      <c r="NAT38" s="423"/>
      <c r="NAU38" s="425"/>
      <c r="NAV38" s="423"/>
      <c r="NAW38" s="425"/>
      <c r="NAX38" s="423"/>
      <c r="NAY38" s="425"/>
      <c r="NAZ38" s="423"/>
      <c r="NBA38" s="425"/>
      <c r="NBB38" s="423"/>
      <c r="NBC38" s="425"/>
      <c r="NBD38" s="423"/>
      <c r="NBE38" s="425"/>
      <c r="NBF38" s="423"/>
      <c r="NBG38" s="425"/>
      <c r="NBH38" s="423"/>
      <c r="NBI38" s="425"/>
      <c r="NBJ38" s="423"/>
      <c r="NBK38" s="425"/>
      <c r="NBL38" s="423"/>
      <c r="NBM38" s="425"/>
      <c r="NBN38" s="423"/>
      <c r="NBO38" s="425"/>
      <c r="NBP38" s="423"/>
      <c r="NBQ38" s="425"/>
      <c r="NBR38" s="423"/>
      <c r="NBS38" s="425"/>
      <c r="NBT38" s="423"/>
      <c r="NBU38" s="425"/>
      <c r="NBV38" s="423"/>
      <c r="NBW38" s="425"/>
      <c r="NBX38" s="423"/>
      <c r="NBY38" s="425"/>
      <c r="NBZ38" s="423"/>
      <c r="NCA38" s="425"/>
      <c r="NCB38" s="423"/>
      <c r="NCC38" s="425"/>
      <c r="NCD38" s="423"/>
      <c r="NCE38" s="425"/>
      <c r="NCF38" s="423"/>
      <c r="NCG38" s="425"/>
      <c r="NCH38" s="423"/>
      <c r="NCI38" s="425"/>
      <c r="NCJ38" s="423"/>
      <c r="NCK38" s="425"/>
      <c r="NCL38" s="423"/>
      <c r="NCM38" s="425"/>
      <c r="NCN38" s="423"/>
      <c r="NCO38" s="425"/>
      <c r="NCP38" s="423"/>
      <c r="NCQ38" s="425"/>
      <c r="NCR38" s="423"/>
      <c r="NCS38" s="425"/>
      <c r="NCT38" s="423"/>
      <c r="NCU38" s="425"/>
      <c r="NCV38" s="423"/>
      <c r="NCW38" s="425"/>
      <c r="NCX38" s="423"/>
      <c r="NCY38" s="425"/>
      <c r="NCZ38" s="423"/>
      <c r="NDA38" s="425"/>
      <c r="NDB38" s="423"/>
      <c r="NDC38" s="425"/>
      <c r="NDD38" s="423"/>
      <c r="NDE38" s="425"/>
      <c r="NDF38" s="423"/>
      <c r="NDG38" s="425"/>
      <c r="NDH38" s="423"/>
      <c r="NDI38" s="425"/>
      <c r="NDJ38" s="423"/>
      <c r="NDK38" s="425"/>
      <c r="NDL38" s="423"/>
      <c r="NDM38" s="425"/>
      <c r="NDN38" s="423"/>
      <c r="NDO38" s="425"/>
      <c r="NDP38" s="423"/>
      <c r="NDQ38" s="425"/>
      <c r="NDR38" s="423"/>
      <c r="NDS38" s="425"/>
      <c r="NDT38" s="423"/>
      <c r="NDU38" s="425"/>
      <c r="NDV38" s="423"/>
      <c r="NDW38" s="425"/>
      <c r="NDX38" s="423"/>
      <c r="NDY38" s="425"/>
      <c r="NDZ38" s="423"/>
      <c r="NEA38" s="425"/>
      <c r="NEB38" s="423"/>
      <c r="NEC38" s="425"/>
      <c r="NED38" s="423"/>
      <c r="NEE38" s="425"/>
      <c r="NEF38" s="423"/>
      <c r="NEG38" s="425"/>
      <c r="NEH38" s="423"/>
      <c r="NEI38" s="425"/>
      <c r="NEJ38" s="423"/>
      <c r="NEK38" s="425"/>
      <c r="NEL38" s="423"/>
      <c r="NEM38" s="425"/>
      <c r="NEN38" s="423"/>
      <c r="NEO38" s="425"/>
      <c r="NEP38" s="423"/>
      <c r="NEQ38" s="425"/>
      <c r="NER38" s="423"/>
      <c r="NES38" s="425"/>
      <c r="NET38" s="423"/>
      <c r="NEU38" s="425"/>
      <c r="NEV38" s="423"/>
      <c r="NEW38" s="425"/>
      <c r="NEX38" s="423"/>
      <c r="NEY38" s="425"/>
      <c r="NEZ38" s="423"/>
      <c r="NFA38" s="425"/>
      <c r="NFB38" s="423"/>
      <c r="NFC38" s="425"/>
      <c r="NFD38" s="423"/>
      <c r="NFE38" s="425"/>
      <c r="NFF38" s="423"/>
      <c r="NFG38" s="425"/>
      <c r="NFH38" s="423"/>
      <c r="NFI38" s="425"/>
      <c r="NFJ38" s="423"/>
      <c r="NFK38" s="425"/>
      <c r="NFL38" s="423"/>
      <c r="NFM38" s="425"/>
      <c r="NFN38" s="423"/>
      <c r="NFO38" s="425"/>
      <c r="NFP38" s="423"/>
      <c r="NFQ38" s="425"/>
      <c r="NFR38" s="423"/>
      <c r="NFS38" s="425"/>
      <c r="NFT38" s="423"/>
      <c r="NFU38" s="425"/>
      <c r="NFV38" s="423"/>
      <c r="NFW38" s="425"/>
      <c r="NFX38" s="423"/>
      <c r="NFY38" s="425"/>
      <c r="NFZ38" s="423"/>
      <c r="NGA38" s="425"/>
      <c r="NGB38" s="423"/>
      <c r="NGC38" s="425"/>
      <c r="NGD38" s="423"/>
      <c r="NGE38" s="425"/>
      <c r="NGF38" s="423"/>
      <c r="NGG38" s="425"/>
      <c r="NGH38" s="423"/>
      <c r="NGI38" s="425"/>
      <c r="NGJ38" s="423"/>
      <c r="NGK38" s="425"/>
      <c r="NGL38" s="423"/>
      <c r="NGM38" s="425"/>
      <c r="NGN38" s="423"/>
      <c r="NGO38" s="425"/>
      <c r="NGP38" s="423"/>
      <c r="NGQ38" s="425"/>
      <c r="NGR38" s="423"/>
      <c r="NGS38" s="425"/>
      <c r="NGT38" s="423"/>
      <c r="NGU38" s="425"/>
      <c r="NGV38" s="423"/>
      <c r="NGW38" s="425"/>
      <c r="NGX38" s="423"/>
      <c r="NGY38" s="425"/>
      <c r="NGZ38" s="423"/>
      <c r="NHA38" s="425"/>
      <c r="NHB38" s="423"/>
      <c r="NHC38" s="425"/>
      <c r="NHD38" s="423"/>
      <c r="NHE38" s="425"/>
      <c r="NHF38" s="423"/>
      <c r="NHG38" s="425"/>
      <c r="NHH38" s="423"/>
      <c r="NHI38" s="425"/>
      <c r="NHJ38" s="423"/>
      <c r="NHK38" s="425"/>
      <c r="NHL38" s="423"/>
      <c r="NHM38" s="425"/>
      <c r="NHN38" s="423"/>
      <c r="NHO38" s="425"/>
      <c r="NHP38" s="423"/>
      <c r="NHQ38" s="425"/>
      <c r="NHR38" s="423"/>
      <c r="NHS38" s="425"/>
      <c r="NHT38" s="423"/>
      <c r="NHU38" s="425"/>
      <c r="NHV38" s="423"/>
      <c r="NHW38" s="425"/>
      <c r="NHX38" s="423"/>
      <c r="NHY38" s="425"/>
      <c r="NHZ38" s="423"/>
      <c r="NIA38" s="425"/>
      <c r="NIB38" s="423"/>
      <c r="NIC38" s="425"/>
      <c r="NID38" s="423"/>
      <c r="NIE38" s="425"/>
      <c r="NIF38" s="423"/>
      <c r="NIG38" s="425"/>
      <c r="NIH38" s="423"/>
      <c r="NII38" s="425"/>
      <c r="NIJ38" s="423"/>
      <c r="NIK38" s="425"/>
      <c r="NIL38" s="423"/>
      <c r="NIM38" s="425"/>
      <c r="NIN38" s="423"/>
      <c r="NIO38" s="425"/>
      <c r="NIP38" s="423"/>
      <c r="NIQ38" s="425"/>
      <c r="NIR38" s="423"/>
      <c r="NIS38" s="425"/>
      <c r="NIT38" s="423"/>
      <c r="NIU38" s="425"/>
      <c r="NIV38" s="423"/>
      <c r="NIW38" s="425"/>
      <c r="NIX38" s="423"/>
      <c r="NIY38" s="425"/>
      <c r="NIZ38" s="423"/>
      <c r="NJA38" s="425"/>
      <c r="NJB38" s="423"/>
      <c r="NJC38" s="425"/>
      <c r="NJD38" s="423"/>
      <c r="NJE38" s="425"/>
      <c r="NJF38" s="423"/>
      <c r="NJG38" s="425"/>
      <c r="NJH38" s="423"/>
      <c r="NJI38" s="425"/>
      <c r="NJJ38" s="423"/>
      <c r="NJK38" s="425"/>
      <c r="NJL38" s="423"/>
      <c r="NJM38" s="425"/>
      <c r="NJN38" s="423"/>
      <c r="NJO38" s="425"/>
      <c r="NJP38" s="423"/>
      <c r="NJQ38" s="425"/>
      <c r="NJR38" s="423"/>
      <c r="NJS38" s="425"/>
      <c r="NJT38" s="423"/>
      <c r="NJU38" s="425"/>
      <c r="NJV38" s="423"/>
      <c r="NJW38" s="425"/>
      <c r="NJX38" s="423"/>
      <c r="NJY38" s="425"/>
      <c r="NJZ38" s="423"/>
      <c r="NKA38" s="425"/>
      <c r="NKB38" s="423"/>
      <c r="NKC38" s="425"/>
      <c r="NKD38" s="423"/>
      <c r="NKE38" s="425"/>
      <c r="NKF38" s="423"/>
      <c r="NKG38" s="425"/>
      <c r="NKH38" s="423"/>
      <c r="NKI38" s="425"/>
      <c r="NKJ38" s="423"/>
      <c r="NKK38" s="425"/>
      <c r="NKL38" s="423"/>
      <c r="NKM38" s="425"/>
      <c r="NKN38" s="423"/>
      <c r="NKO38" s="425"/>
      <c r="NKP38" s="423"/>
      <c r="NKQ38" s="425"/>
      <c r="NKR38" s="423"/>
      <c r="NKS38" s="425"/>
      <c r="NKT38" s="423"/>
      <c r="NKU38" s="425"/>
      <c r="NKV38" s="423"/>
      <c r="NKW38" s="425"/>
      <c r="NKX38" s="423"/>
      <c r="NKY38" s="425"/>
      <c r="NKZ38" s="423"/>
      <c r="NLA38" s="425"/>
      <c r="NLB38" s="423"/>
      <c r="NLC38" s="425"/>
      <c r="NLD38" s="423"/>
      <c r="NLE38" s="425"/>
      <c r="NLF38" s="423"/>
      <c r="NLG38" s="425"/>
      <c r="NLH38" s="423"/>
      <c r="NLI38" s="425"/>
      <c r="NLJ38" s="423"/>
      <c r="NLK38" s="425"/>
      <c r="NLL38" s="423"/>
      <c r="NLM38" s="425"/>
      <c r="NLN38" s="423"/>
      <c r="NLO38" s="425"/>
      <c r="NLP38" s="423"/>
      <c r="NLQ38" s="425"/>
      <c r="NLR38" s="423"/>
      <c r="NLS38" s="425"/>
      <c r="NLT38" s="423"/>
      <c r="NLU38" s="425"/>
      <c r="NLV38" s="423"/>
      <c r="NLW38" s="425"/>
      <c r="NLX38" s="423"/>
      <c r="NLY38" s="425"/>
      <c r="NLZ38" s="423"/>
      <c r="NMA38" s="425"/>
      <c r="NMB38" s="423"/>
      <c r="NMC38" s="425"/>
      <c r="NMD38" s="423"/>
      <c r="NME38" s="425"/>
      <c r="NMF38" s="423"/>
      <c r="NMG38" s="425"/>
      <c r="NMH38" s="423"/>
      <c r="NMI38" s="425"/>
      <c r="NMJ38" s="423"/>
      <c r="NMK38" s="425"/>
      <c r="NML38" s="423"/>
      <c r="NMM38" s="425"/>
      <c r="NMN38" s="423"/>
      <c r="NMO38" s="425"/>
      <c r="NMP38" s="423"/>
      <c r="NMQ38" s="425"/>
      <c r="NMR38" s="423"/>
      <c r="NMS38" s="425"/>
      <c r="NMT38" s="423"/>
      <c r="NMU38" s="425"/>
      <c r="NMV38" s="423"/>
      <c r="NMW38" s="425"/>
      <c r="NMX38" s="423"/>
      <c r="NMY38" s="425"/>
      <c r="NMZ38" s="423"/>
      <c r="NNA38" s="425"/>
      <c r="NNB38" s="423"/>
      <c r="NNC38" s="425"/>
      <c r="NND38" s="423"/>
      <c r="NNE38" s="425"/>
      <c r="NNF38" s="423"/>
      <c r="NNG38" s="425"/>
      <c r="NNH38" s="423"/>
      <c r="NNI38" s="425"/>
      <c r="NNJ38" s="423"/>
      <c r="NNK38" s="425"/>
      <c r="NNL38" s="423"/>
      <c r="NNM38" s="425"/>
      <c r="NNN38" s="423"/>
      <c r="NNO38" s="425"/>
      <c r="NNP38" s="423"/>
      <c r="NNQ38" s="425"/>
      <c r="NNR38" s="423"/>
      <c r="NNS38" s="425"/>
      <c r="NNT38" s="423"/>
      <c r="NNU38" s="425"/>
      <c r="NNV38" s="423"/>
      <c r="NNW38" s="425"/>
      <c r="NNX38" s="423"/>
      <c r="NNY38" s="425"/>
      <c r="NNZ38" s="423"/>
      <c r="NOA38" s="425"/>
      <c r="NOB38" s="423"/>
      <c r="NOC38" s="425"/>
      <c r="NOD38" s="423"/>
      <c r="NOE38" s="425"/>
      <c r="NOF38" s="423"/>
      <c r="NOG38" s="425"/>
      <c r="NOH38" s="423"/>
      <c r="NOI38" s="425"/>
      <c r="NOJ38" s="423"/>
      <c r="NOK38" s="425"/>
      <c r="NOL38" s="423"/>
      <c r="NOM38" s="425"/>
      <c r="NON38" s="423"/>
      <c r="NOO38" s="425"/>
      <c r="NOP38" s="423"/>
      <c r="NOQ38" s="425"/>
      <c r="NOR38" s="423"/>
      <c r="NOS38" s="425"/>
      <c r="NOT38" s="423"/>
      <c r="NOU38" s="425"/>
      <c r="NOV38" s="423"/>
      <c r="NOW38" s="425"/>
      <c r="NOX38" s="423"/>
      <c r="NOY38" s="425"/>
      <c r="NOZ38" s="423"/>
      <c r="NPA38" s="425"/>
      <c r="NPB38" s="423"/>
      <c r="NPC38" s="425"/>
      <c r="NPD38" s="423"/>
      <c r="NPE38" s="425"/>
      <c r="NPF38" s="423"/>
      <c r="NPG38" s="425"/>
      <c r="NPH38" s="423"/>
      <c r="NPI38" s="425"/>
      <c r="NPJ38" s="423"/>
      <c r="NPK38" s="425"/>
      <c r="NPL38" s="423"/>
      <c r="NPM38" s="425"/>
      <c r="NPN38" s="423"/>
      <c r="NPO38" s="425"/>
      <c r="NPP38" s="423"/>
      <c r="NPQ38" s="425"/>
      <c r="NPR38" s="423"/>
      <c r="NPS38" s="425"/>
      <c r="NPT38" s="423"/>
      <c r="NPU38" s="425"/>
      <c r="NPV38" s="423"/>
      <c r="NPW38" s="425"/>
      <c r="NPX38" s="423"/>
      <c r="NPY38" s="425"/>
      <c r="NPZ38" s="423"/>
      <c r="NQA38" s="425"/>
      <c r="NQB38" s="423"/>
      <c r="NQC38" s="425"/>
      <c r="NQD38" s="423"/>
      <c r="NQE38" s="425"/>
      <c r="NQF38" s="423"/>
      <c r="NQG38" s="425"/>
      <c r="NQH38" s="423"/>
      <c r="NQI38" s="425"/>
      <c r="NQJ38" s="423"/>
      <c r="NQK38" s="425"/>
      <c r="NQL38" s="423"/>
      <c r="NQM38" s="425"/>
      <c r="NQN38" s="423"/>
      <c r="NQO38" s="425"/>
      <c r="NQP38" s="423"/>
      <c r="NQQ38" s="425"/>
      <c r="NQR38" s="423"/>
      <c r="NQS38" s="425"/>
      <c r="NQT38" s="423"/>
      <c r="NQU38" s="425"/>
      <c r="NQV38" s="423"/>
      <c r="NQW38" s="425"/>
      <c r="NQX38" s="423"/>
      <c r="NQY38" s="425"/>
      <c r="NQZ38" s="423"/>
      <c r="NRA38" s="425"/>
      <c r="NRB38" s="423"/>
      <c r="NRC38" s="425"/>
      <c r="NRD38" s="423"/>
      <c r="NRE38" s="425"/>
      <c r="NRF38" s="423"/>
      <c r="NRG38" s="425"/>
      <c r="NRH38" s="423"/>
      <c r="NRI38" s="425"/>
      <c r="NRJ38" s="423"/>
      <c r="NRK38" s="425"/>
      <c r="NRL38" s="423"/>
      <c r="NRM38" s="425"/>
      <c r="NRN38" s="423"/>
      <c r="NRO38" s="425"/>
      <c r="NRP38" s="423"/>
      <c r="NRQ38" s="425"/>
      <c r="NRR38" s="423"/>
      <c r="NRS38" s="425"/>
      <c r="NRT38" s="423"/>
      <c r="NRU38" s="425"/>
      <c r="NRV38" s="423"/>
      <c r="NRW38" s="425"/>
      <c r="NRX38" s="423"/>
      <c r="NRY38" s="425"/>
      <c r="NRZ38" s="423"/>
      <c r="NSA38" s="425"/>
      <c r="NSB38" s="423"/>
      <c r="NSC38" s="425"/>
      <c r="NSD38" s="423"/>
      <c r="NSE38" s="425"/>
      <c r="NSF38" s="423"/>
      <c r="NSG38" s="425"/>
      <c r="NSH38" s="423"/>
      <c r="NSI38" s="425"/>
      <c r="NSJ38" s="423"/>
      <c r="NSK38" s="425"/>
      <c r="NSL38" s="423"/>
      <c r="NSM38" s="425"/>
      <c r="NSN38" s="423"/>
      <c r="NSO38" s="425"/>
      <c r="NSP38" s="423"/>
      <c r="NSQ38" s="425"/>
      <c r="NSR38" s="423"/>
      <c r="NSS38" s="425"/>
      <c r="NST38" s="423"/>
      <c r="NSU38" s="425"/>
      <c r="NSV38" s="423"/>
      <c r="NSW38" s="425"/>
      <c r="NSX38" s="423"/>
      <c r="NSY38" s="425"/>
      <c r="NSZ38" s="423"/>
      <c r="NTA38" s="425"/>
      <c r="NTB38" s="423"/>
      <c r="NTC38" s="425"/>
      <c r="NTD38" s="423"/>
      <c r="NTE38" s="425"/>
      <c r="NTF38" s="423"/>
      <c r="NTG38" s="425"/>
      <c r="NTH38" s="423"/>
      <c r="NTI38" s="425"/>
      <c r="NTJ38" s="423"/>
      <c r="NTK38" s="425"/>
      <c r="NTL38" s="423"/>
      <c r="NTM38" s="425"/>
      <c r="NTN38" s="423"/>
      <c r="NTO38" s="425"/>
      <c r="NTP38" s="423"/>
      <c r="NTQ38" s="425"/>
      <c r="NTR38" s="423"/>
      <c r="NTS38" s="425"/>
      <c r="NTT38" s="423"/>
      <c r="NTU38" s="425"/>
      <c r="NTV38" s="423"/>
      <c r="NTW38" s="425"/>
      <c r="NTX38" s="423"/>
      <c r="NTY38" s="425"/>
      <c r="NTZ38" s="423"/>
      <c r="NUA38" s="425"/>
      <c r="NUB38" s="423"/>
      <c r="NUC38" s="425"/>
      <c r="NUD38" s="423"/>
      <c r="NUE38" s="425"/>
      <c r="NUF38" s="423"/>
      <c r="NUG38" s="425"/>
      <c r="NUH38" s="423"/>
      <c r="NUI38" s="425"/>
      <c r="NUJ38" s="423"/>
      <c r="NUK38" s="425"/>
      <c r="NUL38" s="423"/>
      <c r="NUM38" s="425"/>
      <c r="NUN38" s="423"/>
      <c r="NUO38" s="425"/>
      <c r="NUP38" s="423"/>
      <c r="NUQ38" s="425"/>
      <c r="NUR38" s="423"/>
      <c r="NUS38" s="425"/>
      <c r="NUT38" s="423"/>
      <c r="NUU38" s="425"/>
      <c r="NUV38" s="423"/>
      <c r="NUW38" s="425"/>
      <c r="NUX38" s="423"/>
      <c r="NUY38" s="425"/>
      <c r="NUZ38" s="423"/>
      <c r="NVA38" s="425"/>
      <c r="NVB38" s="423"/>
      <c r="NVC38" s="425"/>
      <c r="NVD38" s="423"/>
      <c r="NVE38" s="425"/>
      <c r="NVF38" s="423"/>
      <c r="NVG38" s="425"/>
      <c r="NVH38" s="423"/>
      <c r="NVI38" s="425"/>
      <c r="NVJ38" s="423"/>
      <c r="NVK38" s="425"/>
      <c r="NVL38" s="423"/>
      <c r="NVM38" s="425"/>
      <c r="NVN38" s="423"/>
      <c r="NVO38" s="425"/>
      <c r="NVP38" s="423"/>
      <c r="NVQ38" s="425"/>
      <c r="NVR38" s="423"/>
      <c r="NVS38" s="425"/>
      <c r="NVT38" s="423"/>
      <c r="NVU38" s="425"/>
      <c r="NVV38" s="423"/>
      <c r="NVW38" s="425"/>
      <c r="NVX38" s="423"/>
      <c r="NVY38" s="425"/>
      <c r="NVZ38" s="423"/>
      <c r="NWA38" s="425"/>
      <c r="NWB38" s="423"/>
      <c r="NWC38" s="425"/>
      <c r="NWD38" s="423"/>
      <c r="NWE38" s="425"/>
      <c r="NWF38" s="423"/>
      <c r="NWG38" s="425"/>
      <c r="NWH38" s="423"/>
      <c r="NWI38" s="425"/>
      <c r="NWJ38" s="423"/>
      <c r="NWK38" s="425"/>
      <c r="NWL38" s="423"/>
      <c r="NWM38" s="425"/>
      <c r="NWN38" s="423"/>
      <c r="NWO38" s="425"/>
      <c r="NWP38" s="423"/>
      <c r="NWQ38" s="425"/>
      <c r="NWR38" s="423"/>
      <c r="NWS38" s="425"/>
      <c r="NWT38" s="423"/>
      <c r="NWU38" s="425"/>
      <c r="NWV38" s="423"/>
      <c r="NWW38" s="425"/>
      <c r="NWX38" s="423"/>
      <c r="NWY38" s="425"/>
      <c r="NWZ38" s="423"/>
      <c r="NXA38" s="425"/>
      <c r="NXB38" s="423"/>
      <c r="NXC38" s="425"/>
      <c r="NXD38" s="423"/>
      <c r="NXE38" s="425"/>
      <c r="NXF38" s="423"/>
      <c r="NXG38" s="425"/>
      <c r="NXH38" s="423"/>
      <c r="NXI38" s="425"/>
      <c r="NXJ38" s="423"/>
      <c r="NXK38" s="425"/>
      <c r="NXL38" s="423"/>
      <c r="NXM38" s="425"/>
      <c r="NXN38" s="423"/>
      <c r="NXO38" s="425"/>
      <c r="NXP38" s="423"/>
      <c r="NXQ38" s="425"/>
      <c r="NXR38" s="423"/>
      <c r="NXS38" s="425"/>
      <c r="NXT38" s="423"/>
      <c r="NXU38" s="425"/>
      <c r="NXV38" s="423"/>
      <c r="NXW38" s="425"/>
      <c r="NXX38" s="423"/>
      <c r="NXY38" s="425"/>
      <c r="NXZ38" s="423"/>
      <c r="NYA38" s="425"/>
      <c r="NYB38" s="423"/>
      <c r="NYC38" s="425"/>
      <c r="NYD38" s="423"/>
      <c r="NYE38" s="425"/>
      <c r="NYF38" s="423"/>
      <c r="NYG38" s="425"/>
      <c r="NYH38" s="423"/>
      <c r="NYI38" s="425"/>
      <c r="NYJ38" s="423"/>
      <c r="NYK38" s="425"/>
      <c r="NYL38" s="423"/>
      <c r="NYM38" s="425"/>
      <c r="NYN38" s="423"/>
      <c r="NYO38" s="425"/>
      <c r="NYP38" s="423"/>
      <c r="NYQ38" s="425"/>
      <c r="NYR38" s="423"/>
      <c r="NYS38" s="425"/>
      <c r="NYT38" s="423"/>
      <c r="NYU38" s="425"/>
      <c r="NYV38" s="423"/>
      <c r="NYW38" s="425"/>
      <c r="NYX38" s="423"/>
      <c r="NYY38" s="425"/>
      <c r="NYZ38" s="423"/>
      <c r="NZA38" s="425"/>
      <c r="NZB38" s="423"/>
      <c r="NZC38" s="425"/>
      <c r="NZD38" s="423"/>
      <c r="NZE38" s="425"/>
      <c r="NZF38" s="423"/>
      <c r="NZG38" s="425"/>
      <c r="NZH38" s="423"/>
      <c r="NZI38" s="425"/>
      <c r="NZJ38" s="423"/>
      <c r="NZK38" s="425"/>
      <c r="NZL38" s="423"/>
      <c r="NZM38" s="425"/>
      <c r="NZN38" s="423"/>
      <c r="NZO38" s="425"/>
      <c r="NZP38" s="423"/>
      <c r="NZQ38" s="425"/>
      <c r="NZR38" s="423"/>
      <c r="NZS38" s="425"/>
      <c r="NZT38" s="423"/>
      <c r="NZU38" s="425"/>
      <c r="NZV38" s="423"/>
      <c r="NZW38" s="425"/>
      <c r="NZX38" s="423"/>
      <c r="NZY38" s="425"/>
      <c r="NZZ38" s="423"/>
      <c r="OAA38" s="425"/>
      <c r="OAB38" s="423"/>
      <c r="OAC38" s="425"/>
      <c r="OAD38" s="423"/>
      <c r="OAE38" s="425"/>
      <c r="OAF38" s="423"/>
      <c r="OAG38" s="425"/>
      <c r="OAH38" s="423"/>
      <c r="OAI38" s="425"/>
      <c r="OAJ38" s="423"/>
      <c r="OAK38" s="425"/>
      <c r="OAL38" s="423"/>
      <c r="OAM38" s="425"/>
      <c r="OAN38" s="423"/>
      <c r="OAO38" s="425"/>
      <c r="OAP38" s="423"/>
      <c r="OAQ38" s="425"/>
      <c r="OAR38" s="423"/>
      <c r="OAS38" s="425"/>
      <c r="OAT38" s="423"/>
      <c r="OAU38" s="425"/>
      <c r="OAV38" s="423"/>
      <c r="OAW38" s="425"/>
      <c r="OAX38" s="423"/>
      <c r="OAY38" s="425"/>
      <c r="OAZ38" s="423"/>
      <c r="OBA38" s="425"/>
      <c r="OBB38" s="423"/>
      <c r="OBC38" s="425"/>
      <c r="OBD38" s="423"/>
      <c r="OBE38" s="425"/>
      <c r="OBF38" s="423"/>
      <c r="OBG38" s="425"/>
      <c r="OBH38" s="423"/>
      <c r="OBI38" s="425"/>
      <c r="OBJ38" s="423"/>
      <c r="OBK38" s="425"/>
      <c r="OBL38" s="423"/>
      <c r="OBM38" s="425"/>
      <c r="OBN38" s="423"/>
      <c r="OBO38" s="425"/>
      <c r="OBP38" s="423"/>
      <c r="OBQ38" s="425"/>
      <c r="OBR38" s="423"/>
      <c r="OBS38" s="425"/>
      <c r="OBT38" s="423"/>
      <c r="OBU38" s="425"/>
      <c r="OBV38" s="423"/>
      <c r="OBW38" s="425"/>
      <c r="OBX38" s="423"/>
      <c r="OBY38" s="425"/>
      <c r="OBZ38" s="423"/>
      <c r="OCA38" s="425"/>
      <c r="OCB38" s="423"/>
      <c r="OCC38" s="425"/>
      <c r="OCD38" s="423"/>
      <c r="OCE38" s="425"/>
      <c r="OCF38" s="423"/>
      <c r="OCG38" s="425"/>
      <c r="OCH38" s="423"/>
      <c r="OCI38" s="425"/>
      <c r="OCJ38" s="423"/>
      <c r="OCK38" s="425"/>
      <c r="OCL38" s="423"/>
      <c r="OCM38" s="425"/>
      <c r="OCN38" s="423"/>
      <c r="OCO38" s="425"/>
      <c r="OCP38" s="423"/>
      <c r="OCQ38" s="425"/>
      <c r="OCR38" s="423"/>
      <c r="OCS38" s="425"/>
      <c r="OCT38" s="423"/>
      <c r="OCU38" s="425"/>
      <c r="OCV38" s="423"/>
      <c r="OCW38" s="425"/>
      <c r="OCX38" s="423"/>
      <c r="OCY38" s="425"/>
      <c r="OCZ38" s="423"/>
      <c r="ODA38" s="425"/>
      <c r="ODB38" s="423"/>
      <c r="ODC38" s="425"/>
      <c r="ODD38" s="423"/>
      <c r="ODE38" s="425"/>
      <c r="ODF38" s="423"/>
      <c r="ODG38" s="425"/>
      <c r="ODH38" s="423"/>
      <c r="ODI38" s="425"/>
      <c r="ODJ38" s="423"/>
      <c r="ODK38" s="425"/>
      <c r="ODL38" s="423"/>
      <c r="ODM38" s="425"/>
      <c r="ODN38" s="423"/>
      <c r="ODO38" s="425"/>
      <c r="ODP38" s="423"/>
      <c r="ODQ38" s="425"/>
      <c r="ODR38" s="423"/>
      <c r="ODS38" s="425"/>
      <c r="ODT38" s="423"/>
      <c r="ODU38" s="425"/>
      <c r="ODV38" s="423"/>
      <c r="ODW38" s="425"/>
      <c r="ODX38" s="423"/>
      <c r="ODY38" s="425"/>
      <c r="ODZ38" s="423"/>
      <c r="OEA38" s="425"/>
      <c r="OEB38" s="423"/>
      <c r="OEC38" s="425"/>
      <c r="OED38" s="423"/>
      <c r="OEE38" s="425"/>
      <c r="OEF38" s="423"/>
      <c r="OEG38" s="425"/>
      <c r="OEH38" s="423"/>
      <c r="OEI38" s="425"/>
      <c r="OEJ38" s="423"/>
      <c r="OEK38" s="425"/>
      <c r="OEL38" s="423"/>
      <c r="OEM38" s="425"/>
      <c r="OEN38" s="423"/>
      <c r="OEO38" s="425"/>
      <c r="OEP38" s="423"/>
      <c r="OEQ38" s="425"/>
      <c r="OER38" s="423"/>
      <c r="OES38" s="425"/>
      <c r="OET38" s="423"/>
      <c r="OEU38" s="425"/>
      <c r="OEV38" s="423"/>
      <c r="OEW38" s="425"/>
      <c r="OEX38" s="423"/>
      <c r="OEY38" s="425"/>
      <c r="OEZ38" s="423"/>
      <c r="OFA38" s="425"/>
      <c r="OFB38" s="423"/>
      <c r="OFC38" s="425"/>
      <c r="OFD38" s="423"/>
      <c r="OFE38" s="425"/>
      <c r="OFF38" s="423"/>
      <c r="OFG38" s="425"/>
      <c r="OFH38" s="423"/>
      <c r="OFI38" s="425"/>
      <c r="OFJ38" s="423"/>
      <c r="OFK38" s="425"/>
      <c r="OFL38" s="423"/>
      <c r="OFM38" s="425"/>
      <c r="OFN38" s="423"/>
      <c r="OFO38" s="425"/>
      <c r="OFP38" s="423"/>
      <c r="OFQ38" s="425"/>
      <c r="OFR38" s="423"/>
      <c r="OFS38" s="425"/>
      <c r="OFT38" s="423"/>
      <c r="OFU38" s="425"/>
      <c r="OFV38" s="423"/>
      <c r="OFW38" s="425"/>
      <c r="OFX38" s="423"/>
      <c r="OFY38" s="425"/>
      <c r="OFZ38" s="423"/>
      <c r="OGA38" s="425"/>
      <c r="OGB38" s="423"/>
      <c r="OGC38" s="425"/>
      <c r="OGD38" s="423"/>
      <c r="OGE38" s="425"/>
      <c r="OGF38" s="423"/>
      <c r="OGG38" s="425"/>
      <c r="OGH38" s="423"/>
      <c r="OGI38" s="425"/>
      <c r="OGJ38" s="423"/>
      <c r="OGK38" s="425"/>
      <c r="OGL38" s="423"/>
      <c r="OGM38" s="425"/>
      <c r="OGN38" s="423"/>
      <c r="OGO38" s="425"/>
      <c r="OGP38" s="423"/>
      <c r="OGQ38" s="425"/>
      <c r="OGR38" s="423"/>
      <c r="OGS38" s="425"/>
      <c r="OGT38" s="423"/>
      <c r="OGU38" s="425"/>
      <c r="OGV38" s="423"/>
      <c r="OGW38" s="425"/>
      <c r="OGX38" s="423"/>
      <c r="OGY38" s="425"/>
      <c r="OGZ38" s="423"/>
      <c r="OHA38" s="425"/>
      <c r="OHB38" s="423"/>
      <c r="OHC38" s="425"/>
      <c r="OHD38" s="423"/>
      <c r="OHE38" s="425"/>
      <c r="OHF38" s="423"/>
      <c r="OHG38" s="425"/>
      <c r="OHH38" s="423"/>
      <c r="OHI38" s="425"/>
      <c r="OHJ38" s="423"/>
      <c r="OHK38" s="425"/>
      <c r="OHL38" s="423"/>
      <c r="OHM38" s="425"/>
      <c r="OHN38" s="423"/>
      <c r="OHO38" s="425"/>
      <c r="OHP38" s="423"/>
      <c r="OHQ38" s="425"/>
      <c r="OHR38" s="423"/>
      <c r="OHS38" s="425"/>
      <c r="OHT38" s="423"/>
      <c r="OHU38" s="425"/>
      <c r="OHV38" s="423"/>
      <c r="OHW38" s="425"/>
      <c r="OHX38" s="423"/>
      <c r="OHY38" s="425"/>
      <c r="OHZ38" s="423"/>
      <c r="OIA38" s="425"/>
      <c r="OIB38" s="423"/>
      <c r="OIC38" s="425"/>
      <c r="OID38" s="423"/>
      <c r="OIE38" s="425"/>
      <c r="OIF38" s="423"/>
      <c r="OIG38" s="425"/>
      <c r="OIH38" s="423"/>
      <c r="OII38" s="425"/>
      <c r="OIJ38" s="423"/>
      <c r="OIK38" s="425"/>
      <c r="OIL38" s="423"/>
      <c r="OIM38" s="425"/>
      <c r="OIN38" s="423"/>
      <c r="OIO38" s="425"/>
      <c r="OIP38" s="423"/>
      <c r="OIQ38" s="425"/>
      <c r="OIR38" s="423"/>
      <c r="OIS38" s="425"/>
      <c r="OIT38" s="423"/>
      <c r="OIU38" s="425"/>
      <c r="OIV38" s="423"/>
      <c r="OIW38" s="425"/>
      <c r="OIX38" s="423"/>
      <c r="OIY38" s="425"/>
      <c r="OIZ38" s="423"/>
      <c r="OJA38" s="425"/>
      <c r="OJB38" s="423"/>
      <c r="OJC38" s="425"/>
      <c r="OJD38" s="423"/>
      <c r="OJE38" s="425"/>
      <c r="OJF38" s="423"/>
      <c r="OJG38" s="425"/>
      <c r="OJH38" s="423"/>
      <c r="OJI38" s="425"/>
      <c r="OJJ38" s="423"/>
      <c r="OJK38" s="425"/>
      <c r="OJL38" s="423"/>
      <c r="OJM38" s="425"/>
      <c r="OJN38" s="423"/>
      <c r="OJO38" s="425"/>
      <c r="OJP38" s="423"/>
      <c r="OJQ38" s="425"/>
      <c r="OJR38" s="423"/>
      <c r="OJS38" s="425"/>
      <c r="OJT38" s="423"/>
      <c r="OJU38" s="425"/>
      <c r="OJV38" s="423"/>
      <c r="OJW38" s="425"/>
      <c r="OJX38" s="423"/>
      <c r="OJY38" s="425"/>
      <c r="OJZ38" s="423"/>
      <c r="OKA38" s="425"/>
      <c r="OKB38" s="423"/>
      <c r="OKC38" s="425"/>
      <c r="OKD38" s="423"/>
      <c r="OKE38" s="425"/>
      <c r="OKF38" s="423"/>
      <c r="OKG38" s="425"/>
      <c r="OKH38" s="423"/>
      <c r="OKI38" s="425"/>
      <c r="OKJ38" s="423"/>
      <c r="OKK38" s="425"/>
      <c r="OKL38" s="423"/>
      <c r="OKM38" s="425"/>
      <c r="OKN38" s="423"/>
      <c r="OKO38" s="425"/>
      <c r="OKP38" s="423"/>
      <c r="OKQ38" s="425"/>
      <c r="OKR38" s="423"/>
      <c r="OKS38" s="425"/>
      <c r="OKT38" s="423"/>
      <c r="OKU38" s="425"/>
      <c r="OKV38" s="423"/>
      <c r="OKW38" s="425"/>
      <c r="OKX38" s="423"/>
      <c r="OKY38" s="425"/>
      <c r="OKZ38" s="423"/>
      <c r="OLA38" s="425"/>
      <c r="OLB38" s="423"/>
      <c r="OLC38" s="425"/>
      <c r="OLD38" s="423"/>
      <c r="OLE38" s="425"/>
      <c r="OLF38" s="423"/>
      <c r="OLG38" s="425"/>
      <c r="OLH38" s="423"/>
      <c r="OLI38" s="425"/>
      <c r="OLJ38" s="423"/>
      <c r="OLK38" s="425"/>
      <c r="OLL38" s="423"/>
      <c r="OLM38" s="425"/>
      <c r="OLN38" s="423"/>
      <c r="OLO38" s="425"/>
      <c r="OLP38" s="423"/>
      <c r="OLQ38" s="425"/>
      <c r="OLR38" s="423"/>
      <c r="OLS38" s="425"/>
      <c r="OLT38" s="423"/>
      <c r="OLU38" s="425"/>
      <c r="OLV38" s="423"/>
      <c r="OLW38" s="425"/>
      <c r="OLX38" s="423"/>
      <c r="OLY38" s="425"/>
      <c r="OLZ38" s="423"/>
      <c r="OMA38" s="425"/>
      <c r="OMB38" s="423"/>
      <c r="OMC38" s="425"/>
      <c r="OMD38" s="423"/>
      <c r="OME38" s="425"/>
      <c r="OMF38" s="423"/>
      <c r="OMG38" s="425"/>
      <c r="OMH38" s="423"/>
      <c r="OMI38" s="425"/>
      <c r="OMJ38" s="423"/>
      <c r="OMK38" s="425"/>
      <c r="OML38" s="423"/>
      <c r="OMM38" s="425"/>
      <c r="OMN38" s="423"/>
      <c r="OMO38" s="425"/>
      <c r="OMP38" s="423"/>
      <c r="OMQ38" s="425"/>
      <c r="OMR38" s="423"/>
      <c r="OMS38" s="425"/>
      <c r="OMT38" s="423"/>
      <c r="OMU38" s="425"/>
      <c r="OMV38" s="423"/>
      <c r="OMW38" s="425"/>
      <c r="OMX38" s="423"/>
      <c r="OMY38" s="425"/>
      <c r="OMZ38" s="423"/>
      <c r="ONA38" s="425"/>
      <c r="ONB38" s="423"/>
      <c r="ONC38" s="425"/>
      <c r="OND38" s="423"/>
      <c r="ONE38" s="425"/>
      <c r="ONF38" s="423"/>
      <c r="ONG38" s="425"/>
      <c r="ONH38" s="423"/>
      <c r="ONI38" s="425"/>
      <c r="ONJ38" s="423"/>
      <c r="ONK38" s="425"/>
      <c r="ONL38" s="423"/>
      <c r="ONM38" s="425"/>
      <c r="ONN38" s="423"/>
      <c r="ONO38" s="425"/>
      <c r="ONP38" s="423"/>
      <c r="ONQ38" s="425"/>
      <c r="ONR38" s="423"/>
      <c r="ONS38" s="425"/>
      <c r="ONT38" s="423"/>
      <c r="ONU38" s="425"/>
      <c r="ONV38" s="423"/>
      <c r="ONW38" s="425"/>
      <c r="ONX38" s="423"/>
      <c r="ONY38" s="425"/>
      <c r="ONZ38" s="423"/>
      <c r="OOA38" s="425"/>
      <c r="OOB38" s="423"/>
      <c r="OOC38" s="425"/>
      <c r="OOD38" s="423"/>
      <c r="OOE38" s="425"/>
      <c r="OOF38" s="423"/>
      <c r="OOG38" s="425"/>
      <c r="OOH38" s="423"/>
      <c r="OOI38" s="425"/>
      <c r="OOJ38" s="423"/>
      <c r="OOK38" s="425"/>
      <c r="OOL38" s="423"/>
      <c r="OOM38" s="425"/>
      <c r="OON38" s="423"/>
      <c r="OOO38" s="425"/>
      <c r="OOP38" s="423"/>
      <c r="OOQ38" s="425"/>
      <c r="OOR38" s="423"/>
      <c r="OOS38" s="425"/>
      <c r="OOT38" s="423"/>
      <c r="OOU38" s="425"/>
      <c r="OOV38" s="423"/>
      <c r="OOW38" s="425"/>
      <c r="OOX38" s="423"/>
      <c r="OOY38" s="425"/>
      <c r="OOZ38" s="423"/>
      <c r="OPA38" s="425"/>
      <c r="OPB38" s="423"/>
      <c r="OPC38" s="425"/>
      <c r="OPD38" s="423"/>
      <c r="OPE38" s="425"/>
      <c r="OPF38" s="423"/>
      <c r="OPG38" s="425"/>
      <c r="OPH38" s="423"/>
      <c r="OPI38" s="425"/>
      <c r="OPJ38" s="423"/>
      <c r="OPK38" s="425"/>
      <c r="OPL38" s="423"/>
      <c r="OPM38" s="425"/>
      <c r="OPN38" s="423"/>
      <c r="OPO38" s="425"/>
      <c r="OPP38" s="423"/>
      <c r="OPQ38" s="425"/>
      <c r="OPR38" s="423"/>
      <c r="OPS38" s="425"/>
      <c r="OPT38" s="423"/>
      <c r="OPU38" s="425"/>
      <c r="OPV38" s="423"/>
      <c r="OPW38" s="425"/>
      <c r="OPX38" s="423"/>
      <c r="OPY38" s="425"/>
      <c r="OPZ38" s="423"/>
      <c r="OQA38" s="425"/>
      <c r="OQB38" s="423"/>
      <c r="OQC38" s="425"/>
      <c r="OQD38" s="423"/>
      <c r="OQE38" s="425"/>
      <c r="OQF38" s="423"/>
      <c r="OQG38" s="425"/>
      <c r="OQH38" s="423"/>
      <c r="OQI38" s="425"/>
      <c r="OQJ38" s="423"/>
      <c r="OQK38" s="425"/>
      <c r="OQL38" s="423"/>
      <c r="OQM38" s="425"/>
      <c r="OQN38" s="423"/>
      <c r="OQO38" s="425"/>
      <c r="OQP38" s="423"/>
      <c r="OQQ38" s="425"/>
      <c r="OQR38" s="423"/>
      <c r="OQS38" s="425"/>
      <c r="OQT38" s="423"/>
      <c r="OQU38" s="425"/>
      <c r="OQV38" s="423"/>
      <c r="OQW38" s="425"/>
      <c r="OQX38" s="423"/>
      <c r="OQY38" s="425"/>
      <c r="OQZ38" s="423"/>
      <c r="ORA38" s="425"/>
      <c r="ORB38" s="423"/>
      <c r="ORC38" s="425"/>
      <c r="ORD38" s="423"/>
      <c r="ORE38" s="425"/>
      <c r="ORF38" s="423"/>
      <c r="ORG38" s="425"/>
      <c r="ORH38" s="423"/>
      <c r="ORI38" s="425"/>
      <c r="ORJ38" s="423"/>
      <c r="ORK38" s="425"/>
      <c r="ORL38" s="423"/>
      <c r="ORM38" s="425"/>
      <c r="ORN38" s="423"/>
      <c r="ORO38" s="425"/>
      <c r="ORP38" s="423"/>
      <c r="ORQ38" s="425"/>
      <c r="ORR38" s="423"/>
      <c r="ORS38" s="425"/>
      <c r="ORT38" s="423"/>
      <c r="ORU38" s="425"/>
      <c r="ORV38" s="423"/>
      <c r="ORW38" s="425"/>
      <c r="ORX38" s="423"/>
      <c r="ORY38" s="425"/>
      <c r="ORZ38" s="423"/>
      <c r="OSA38" s="425"/>
      <c r="OSB38" s="423"/>
      <c r="OSC38" s="425"/>
      <c r="OSD38" s="423"/>
      <c r="OSE38" s="425"/>
      <c r="OSF38" s="423"/>
      <c r="OSG38" s="425"/>
      <c r="OSH38" s="423"/>
      <c r="OSI38" s="425"/>
      <c r="OSJ38" s="423"/>
      <c r="OSK38" s="425"/>
      <c r="OSL38" s="423"/>
      <c r="OSM38" s="425"/>
      <c r="OSN38" s="423"/>
      <c r="OSO38" s="425"/>
      <c r="OSP38" s="423"/>
      <c r="OSQ38" s="425"/>
      <c r="OSR38" s="423"/>
      <c r="OSS38" s="425"/>
      <c r="OST38" s="423"/>
      <c r="OSU38" s="425"/>
      <c r="OSV38" s="423"/>
      <c r="OSW38" s="425"/>
      <c r="OSX38" s="423"/>
      <c r="OSY38" s="425"/>
      <c r="OSZ38" s="423"/>
      <c r="OTA38" s="425"/>
      <c r="OTB38" s="423"/>
      <c r="OTC38" s="425"/>
      <c r="OTD38" s="423"/>
      <c r="OTE38" s="425"/>
      <c r="OTF38" s="423"/>
      <c r="OTG38" s="425"/>
      <c r="OTH38" s="423"/>
      <c r="OTI38" s="425"/>
      <c r="OTJ38" s="423"/>
      <c r="OTK38" s="425"/>
      <c r="OTL38" s="423"/>
      <c r="OTM38" s="425"/>
      <c r="OTN38" s="423"/>
      <c r="OTO38" s="425"/>
      <c r="OTP38" s="423"/>
      <c r="OTQ38" s="425"/>
      <c r="OTR38" s="423"/>
      <c r="OTS38" s="425"/>
      <c r="OTT38" s="423"/>
      <c r="OTU38" s="425"/>
      <c r="OTV38" s="423"/>
      <c r="OTW38" s="425"/>
      <c r="OTX38" s="423"/>
      <c r="OTY38" s="425"/>
      <c r="OTZ38" s="423"/>
      <c r="OUA38" s="425"/>
      <c r="OUB38" s="423"/>
      <c r="OUC38" s="425"/>
      <c r="OUD38" s="423"/>
      <c r="OUE38" s="425"/>
      <c r="OUF38" s="423"/>
      <c r="OUG38" s="425"/>
      <c r="OUH38" s="423"/>
      <c r="OUI38" s="425"/>
      <c r="OUJ38" s="423"/>
      <c r="OUK38" s="425"/>
      <c r="OUL38" s="423"/>
      <c r="OUM38" s="425"/>
      <c r="OUN38" s="423"/>
      <c r="OUO38" s="425"/>
      <c r="OUP38" s="423"/>
      <c r="OUQ38" s="425"/>
      <c r="OUR38" s="423"/>
      <c r="OUS38" s="425"/>
      <c r="OUT38" s="423"/>
      <c r="OUU38" s="425"/>
      <c r="OUV38" s="423"/>
      <c r="OUW38" s="425"/>
      <c r="OUX38" s="423"/>
      <c r="OUY38" s="425"/>
      <c r="OUZ38" s="423"/>
      <c r="OVA38" s="425"/>
      <c r="OVB38" s="423"/>
      <c r="OVC38" s="425"/>
      <c r="OVD38" s="423"/>
      <c r="OVE38" s="425"/>
      <c r="OVF38" s="423"/>
      <c r="OVG38" s="425"/>
      <c r="OVH38" s="423"/>
      <c r="OVI38" s="425"/>
      <c r="OVJ38" s="423"/>
      <c r="OVK38" s="425"/>
      <c r="OVL38" s="423"/>
      <c r="OVM38" s="425"/>
      <c r="OVN38" s="423"/>
      <c r="OVO38" s="425"/>
      <c r="OVP38" s="423"/>
      <c r="OVQ38" s="425"/>
      <c r="OVR38" s="423"/>
      <c r="OVS38" s="425"/>
      <c r="OVT38" s="423"/>
      <c r="OVU38" s="425"/>
      <c r="OVV38" s="423"/>
      <c r="OVW38" s="425"/>
      <c r="OVX38" s="423"/>
      <c r="OVY38" s="425"/>
      <c r="OVZ38" s="423"/>
      <c r="OWA38" s="425"/>
      <c r="OWB38" s="423"/>
      <c r="OWC38" s="425"/>
      <c r="OWD38" s="423"/>
      <c r="OWE38" s="425"/>
      <c r="OWF38" s="423"/>
      <c r="OWG38" s="425"/>
      <c r="OWH38" s="423"/>
      <c r="OWI38" s="425"/>
      <c r="OWJ38" s="423"/>
      <c r="OWK38" s="425"/>
      <c r="OWL38" s="423"/>
      <c r="OWM38" s="425"/>
      <c r="OWN38" s="423"/>
      <c r="OWO38" s="425"/>
      <c r="OWP38" s="423"/>
      <c r="OWQ38" s="425"/>
      <c r="OWR38" s="423"/>
      <c r="OWS38" s="425"/>
      <c r="OWT38" s="423"/>
      <c r="OWU38" s="425"/>
      <c r="OWV38" s="423"/>
      <c r="OWW38" s="425"/>
      <c r="OWX38" s="423"/>
      <c r="OWY38" s="425"/>
      <c r="OWZ38" s="423"/>
      <c r="OXA38" s="425"/>
      <c r="OXB38" s="423"/>
      <c r="OXC38" s="425"/>
      <c r="OXD38" s="423"/>
      <c r="OXE38" s="425"/>
      <c r="OXF38" s="423"/>
      <c r="OXG38" s="425"/>
      <c r="OXH38" s="423"/>
      <c r="OXI38" s="425"/>
      <c r="OXJ38" s="423"/>
      <c r="OXK38" s="425"/>
      <c r="OXL38" s="423"/>
      <c r="OXM38" s="425"/>
      <c r="OXN38" s="423"/>
      <c r="OXO38" s="425"/>
      <c r="OXP38" s="423"/>
      <c r="OXQ38" s="425"/>
      <c r="OXR38" s="423"/>
      <c r="OXS38" s="425"/>
      <c r="OXT38" s="423"/>
      <c r="OXU38" s="425"/>
      <c r="OXV38" s="423"/>
      <c r="OXW38" s="425"/>
      <c r="OXX38" s="423"/>
      <c r="OXY38" s="425"/>
      <c r="OXZ38" s="423"/>
      <c r="OYA38" s="425"/>
      <c r="OYB38" s="423"/>
      <c r="OYC38" s="425"/>
      <c r="OYD38" s="423"/>
      <c r="OYE38" s="425"/>
      <c r="OYF38" s="423"/>
      <c r="OYG38" s="425"/>
      <c r="OYH38" s="423"/>
      <c r="OYI38" s="425"/>
      <c r="OYJ38" s="423"/>
      <c r="OYK38" s="425"/>
      <c r="OYL38" s="423"/>
      <c r="OYM38" s="425"/>
      <c r="OYN38" s="423"/>
      <c r="OYO38" s="425"/>
      <c r="OYP38" s="423"/>
      <c r="OYQ38" s="425"/>
      <c r="OYR38" s="423"/>
      <c r="OYS38" s="425"/>
      <c r="OYT38" s="423"/>
      <c r="OYU38" s="425"/>
      <c r="OYV38" s="423"/>
      <c r="OYW38" s="425"/>
      <c r="OYX38" s="423"/>
      <c r="OYY38" s="425"/>
      <c r="OYZ38" s="423"/>
      <c r="OZA38" s="425"/>
      <c r="OZB38" s="423"/>
      <c r="OZC38" s="425"/>
      <c r="OZD38" s="423"/>
      <c r="OZE38" s="425"/>
      <c r="OZF38" s="423"/>
      <c r="OZG38" s="425"/>
      <c r="OZH38" s="423"/>
      <c r="OZI38" s="425"/>
      <c r="OZJ38" s="423"/>
      <c r="OZK38" s="425"/>
      <c r="OZL38" s="423"/>
      <c r="OZM38" s="425"/>
      <c r="OZN38" s="423"/>
      <c r="OZO38" s="425"/>
      <c r="OZP38" s="423"/>
      <c r="OZQ38" s="425"/>
      <c r="OZR38" s="423"/>
      <c r="OZS38" s="425"/>
      <c r="OZT38" s="423"/>
      <c r="OZU38" s="425"/>
      <c r="OZV38" s="423"/>
      <c r="OZW38" s="425"/>
      <c r="OZX38" s="423"/>
      <c r="OZY38" s="425"/>
      <c r="OZZ38" s="423"/>
      <c r="PAA38" s="425"/>
      <c r="PAB38" s="423"/>
      <c r="PAC38" s="425"/>
      <c r="PAD38" s="423"/>
      <c r="PAE38" s="425"/>
      <c r="PAF38" s="423"/>
      <c r="PAG38" s="425"/>
      <c r="PAH38" s="423"/>
      <c r="PAI38" s="425"/>
      <c r="PAJ38" s="423"/>
      <c r="PAK38" s="425"/>
      <c r="PAL38" s="423"/>
      <c r="PAM38" s="425"/>
      <c r="PAN38" s="423"/>
      <c r="PAO38" s="425"/>
      <c r="PAP38" s="423"/>
      <c r="PAQ38" s="425"/>
      <c r="PAR38" s="423"/>
      <c r="PAS38" s="425"/>
      <c r="PAT38" s="423"/>
      <c r="PAU38" s="425"/>
      <c r="PAV38" s="423"/>
      <c r="PAW38" s="425"/>
      <c r="PAX38" s="423"/>
      <c r="PAY38" s="425"/>
      <c r="PAZ38" s="423"/>
      <c r="PBA38" s="425"/>
      <c r="PBB38" s="423"/>
      <c r="PBC38" s="425"/>
      <c r="PBD38" s="423"/>
      <c r="PBE38" s="425"/>
      <c r="PBF38" s="423"/>
      <c r="PBG38" s="425"/>
      <c r="PBH38" s="423"/>
      <c r="PBI38" s="425"/>
      <c r="PBJ38" s="423"/>
      <c r="PBK38" s="425"/>
      <c r="PBL38" s="423"/>
      <c r="PBM38" s="425"/>
      <c r="PBN38" s="423"/>
      <c r="PBO38" s="425"/>
      <c r="PBP38" s="423"/>
      <c r="PBQ38" s="425"/>
      <c r="PBR38" s="423"/>
      <c r="PBS38" s="425"/>
      <c r="PBT38" s="423"/>
      <c r="PBU38" s="425"/>
      <c r="PBV38" s="423"/>
      <c r="PBW38" s="425"/>
      <c r="PBX38" s="423"/>
      <c r="PBY38" s="425"/>
      <c r="PBZ38" s="423"/>
      <c r="PCA38" s="425"/>
      <c r="PCB38" s="423"/>
      <c r="PCC38" s="425"/>
      <c r="PCD38" s="423"/>
      <c r="PCE38" s="425"/>
      <c r="PCF38" s="423"/>
      <c r="PCG38" s="425"/>
      <c r="PCH38" s="423"/>
      <c r="PCI38" s="425"/>
      <c r="PCJ38" s="423"/>
      <c r="PCK38" s="425"/>
      <c r="PCL38" s="423"/>
      <c r="PCM38" s="425"/>
      <c r="PCN38" s="423"/>
      <c r="PCO38" s="425"/>
      <c r="PCP38" s="423"/>
      <c r="PCQ38" s="425"/>
      <c r="PCR38" s="423"/>
      <c r="PCS38" s="425"/>
      <c r="PCT38" s="423"/>
      <c r="PCU38" s="425"/>
      <c r="PCV38" s="423"/>
      <c r="PCW38" s="425"/>
      <c r="PCX38" s="423"/>
      <c r="PCY38" s="425"/>
      <c r="PCZ38" s="423"/>
      <c r="PDA38" s="425"/>
      <c r="PDB38" s="423"/>
      <c r="PDC38" s="425"/>
      <c r="PDD38" s="423"/>
      <c r="PDE38" s="425"/>
      <c r="PDF38" s="423"/>
      <c r="PDG38" s="425"/>
      <c r="PDH38" s="423"/>
      <c r="PDI38" s="425"/>
      <c r="PDJ38" s="423"/>
      <c r="PDK38" s="425"/>
      <c r="PDL38" s="423"/>
      <c r="PDM38" s="425"/>
      <c r="PDN38" s="423"/>
      <c r="PDO38" s="425"/>
      <c r="PDP38" s="423"/>
      <c r="PDQ38" s="425"/>
      <c r="PDR38" s="423"/>
      <c r="PDS38" s="425"/>
      <c r="PDT38" s="423"/>
      <c r="PDU38" s="425"/>
      <c r="PDV38" s="423"/>
      <c r="PDW38" s="425"/>
      <c r="PDX38" s="423"/>
      <c r="PDY38" s="425"/>
      <c r="PDZ38" s="423"/>
      <c r="PEA38" s="425"/>
      <c r="PEB38" s="423"/>
      <c r="PEC38" s="425"/>
      <c r="PED38" s="423"/>
      <c r="PEE38" s="425"/>
      <c r="PEF38" s="423"/>
      <c r="PEG38" s="425"/>
      <c r="PEH38" s="423"/>
      <c r="PEI38" s="425"/>
      <c r="PEJ38" s="423"/>
      <c r="PEK38" s="425"/>
      <c r="PEL38" s="423"/>
      <c r="PEM38" s="425"/>
      <c r="PEN38" s="423"/>
      <c r="PEO38" s="425"/>
      <c r="PEP38" s="423"/>
      <c r="PEQ38" s="425"/>
      <c r="PER38" s="423"/>
      <c r="PES38" s="425"/>
      <c r="PET38" s="423"/>
      <c r="PEU38" s="425"/>
      <c r="PEV38" s="423"/>
      <c r="PEW38" s="425"/>
      <c r="PEX38" s="423"/>
      <c r="PEY38" s="425"/>
      <c r="PEZ38" s="423"/>
      <c r="PFA38" s="425"/>
      <c r="PFB38" s="423"/>
      <c r="PFC38" s="425"/>
      <c r="PFD38" s="423"/>
      <c r="PFE38" s="425"/>
      <c r="PFF38" s="423"/>
      <c r="PFG38" s="425"/>
      <c r="PFH38" s="423"/>
      <c r="PFI38" s="425"/>
      <c r="PFJ38" s="423"/>
      <c r="PFK38" s="425"/>
      <c r="PFL38" s="423"/>
      <c r="PFM38" s="425"/>
      <c r="PFN38" s="423"/>
      <c r="PFO38" s="425"/>
      <c r="PFP38" s="423"/>
      <c r="PFQ38" s="425"/>
      <c r="PFR38" s="423"/>
      <c r="PFS38" s="425"/>
      <c r="PFT38" s="423"/>
      <c r="PFU38" s="425"/>
      <c r="PFV38" s="423"/>
      <c r="PFW38" s="425"/>
      <c r="PFX38" s="423"/>
      <c r="PFY38" s="425"/>
      <c r="PFZ38" s="423"/>
      <c r="PGA38" s="425"/>
      <c r="PGB38" s="423"/>
      <c r="PGC38" s="425"/>
      <c r="PGD38" s="423"/>
      <c r="PGE38" s="425"/>
      <c r="PGF38" s="423"/>
      <c r="PGG38" s="425"/>
      <c r="PGH38" s="423"/>
      <c r="PGI38" s="425"/>
      <c r="PGJ38" s="423"/>
      <c r="PGK38" s="425"/>
      <c r="PGL38" s="423"/>
      <c r="PGM38" s="425"/>
      <c r="PGN38" s="423"/>
      <c r="PGO38" s="425"/>
      <c r="PGP38" s="423"/>
      <c r="PGQ38" s="425"/>
      <c r="PGR38" s="423"/>
      <c r="PGS38" s="425"/>
      <c r="PGT38" s="423"/>
      <c r="PGU38" s="425"/>
      <c r="PGV38" s="423"/>
      <c r="PGW38" s="425"/>
      <c r="PGX38" s="423"/>
      <c r="PGY38" s="425"/>
      <c r="PGZ38" s="423"/>
      <c r="PHA38" s="425"/>
      <c r="PHB38" s="423"/>
      <c r="PHC38" s="425"/>
      <c r="PHD38" s="423"/>
      <c r="PHE38" s="425"/>
      <c r="PHF38" s="423"/>
      <c r="PHG38" s="425"/>
      <c r="PHH38" s="423"/>
      <c r="PHI38" s="425"/>
      <c r="PHJ38" s="423"/>
      <c r="PHK38" s="425"/>
      <c r="PHL38" s="423"/>
      <c r="PHM38" s="425"/>
      <c r="PHN38" s="423"/>
      <c r="PHO38" s="425"/>
      <c r="PHP38" s="423"/>
      <c r="PHQ38" s="425"/>
      <c r="PHR38" s="423"/>
      <c r="PHS38" s="425"/>
      <c r="PHT38" s="423"/>
      <c r="PHU38" s="425"/>
      <c r="PHV38" s="423"/>
      <c r="PHW38" s="425"/>
      <c r="PHX38" s="423"/>
      <c r="PHY38" s="425"/>
      <c r="PHZ38" s="423"/>
      <c r="PIA38" s="425"/>
      <c r="PIB38" s="423"/>
      <c r="PIC38" s="425"/>
      <c r="PID38" s="423"/>
      <c r="PIE38" s="425"/>
      <c r="PIF38" s="423"/>
      <c r="PIG38" s="425"/>
      <c r="PIH38" s="423"/>
      <c r="PII38" s="425"/>
      <c r="PIJ38" s="423"/>
      <c r="PIK38" s="425"/>
      <c r="PIL38" s="423"/>
      <c r="PIM38" s="425"/>
      <c r="PIN38" s="423"/>
      <c r="PIO38" s="425"/>
      <c r="PIP38" s="423"/>
      <c r="PIQ38" s="425"/>
      <c r="PIR38" s="423"/>
      <c r="PIS38" s="425"/>
      <c r="PIT38" s="423"/>
      <c r="PIU38" s="425"/>
      <c r="PIV38" s="423"/>
      <c r="PIW38" s="425"/>
      <c r="PIX38" s="423"/>
      <c r="PIY38" s="425"/>
      <c r="PIZ38" s="423"/>
      <c r="PJA38" s="425"/>
      <c r="PJB38" s="423"/>
      <c r="PJC38" s="425"/>
      <c r="PJD38" s="423"/>
      <c r="PJE38" s="425"/>
      <c r="PJF38" s="423"/>
      <c r="PJG38" s="425"/>
      <c r="PJH38" s="423"/>
      <c r="PJI38" s="425"/>
      <c r="PJJ38" s="423"/>
      <c r="PJK38" s="425"/>
      <c r="PJL38" s="423"/>
      <c r="PJM38" s="425"/>
      <c r="PJN38" s="423"/>
      <c r="PJO38" s="425"/>
      <c r="PJP38" s="423"/>
      <c r="PJQ38" s="425"/>
      <c r="PJR38" s="423"/>
      <c r="PJS38" s="425"/>
      <c r="PJT38" s="423"/>
      <c r="PJU38" s="425"/>
      <c r="PJV38" s="423"/>
      <c r="PJW38" s="425"/>
      <c r="PJX38" s="423"/>
      <c r="PJY38" s="425"/>
      <c r="PJZ38" s="423"/>
      <c r="PKA38" s="425"/>
      <c r="PKB38" s="423"/>
      <c r="PKC38" s="425"/>
      <c r="PKD38" s="423"/>
      <c r="PKE38" s="425"/>
      <c r="PKF38" s="423"/>
      <c r="PKG38" s="425"/>
      <c r="PKH38" s="423"/>
      <c r="PKI38" s="425"/>
      <c r="PKJ38" s="423"/>
      <c r="PKK38" s="425"/>
      <c r="PKL38" s="423"/>
      <c r="PKM38" s="425"/>
      <c r="PKN38" s="423"/>
      <c r="PKO38" s="425"/>
      <c r="PKP38" s="423"/>
      <c r="PKQ38" s="425"/>
      <c r="PKR38" s="423"/>
      <c r="PKS38" s="425"/>
      <c r="PKT38" s="423"/>
      <c r="PKU38" s="425"/>
      <c r="PKV38" s="423"/>
      <c r="PKW38" s="425"/>
      <c r="PKX38" s="423"/>
      <c r="PKY38" s="425"/>
      <c r="PKZ38" s="423"/>
      <c r="PLA38" s="425"/>
      <c r="PLB38" s="423"/>
      <c r="PLC38" s="425"/>
      <c r="PLD38" s="423"/>
      <c r="PLE38" s="425"/>
      <c r="PLF38" s="423"/>
      <c r="PLG38" s="425"/>
      <c r="PLH38" s="423"/>
      <c r="PLI38" s="425"/>
      <c r="PLJ38" s="423"/>
      <c r="PLK38" s="425"/>
      <c r="PLL38" s="423"/>
      <c r="PLM38" s="425"/>
      <c r="PLN38" s="423"/>
      <c r="PLO38" s="425"/>
      <c r="PLP38" s="423"/>
      <c r="PLQ38" s="425"/>
      <c r="PLR38" s="423"/>
      <c r="PLS38" s="425"/>
      <c r="PLT38" s="423"/>
      <c r="PLU38" s="425"/>
      <c r="PLV38" s="423"/>
      <c r="PLW38" s="425"/>
      <c r="PLX38" s="423"/>
      <c r="PLY38" s="425"/>
      <c r="PLZ38" s="423"/>
      <c r="PMA38" s="425"/>
      <c r="PMB38" s="423"/>
      <c r="PMC38" s="425"/>
      <c r="PMD38" s="423"/>
      <c r="PME38" s="425"/>
      <c r="PMF38" s="423"/>
      <c r="PMG38" s="425"/>
      <c r="PMH38" s="423"/>
      <c r="PMI38" s="425"/>
      <c r="PMJ38" s="423"/>
      <c r="PMK38" s="425"/>
      <c r="PML38" s="423"/>
      <c r="PMM38" s="425"/>
      <c r="PMN38" s="423"/>
      <c r="PMO38" s="425"/>
      <c r="PMP38" s="423"/>
      <c r="PMQ38" s="425"/>
      <c r="PMR38" s="423"/>
      <c r="PMS38" s="425"/>
      <c r="PMT38" s="423"/>
      <c r="PMU38" s="425"/>
      <c r="PMV38" s="423"/>
      <c r="PMW38" s="425"/>
      <c r="PMX38" s="423"/>
      <c r="PMY38" s="425"/>
      <c r="PMZ38" s="423"/>
      <c r="PNA38" s="425"/>
      <c r="PNB38" s="423"/>
      <c r="PNC38" s="425"/>
      <c r="PND38" s="423"/>
      <c r="PNE38" s="425"/>
      <c r="PNF38" s="423"/>
      <c r="PNG38" s="425"/>
      <c r="PNH38" s="423"/>
      <c r="PNI38" s="425"/>
      <c r="PNJ38" s="423"/>
      <c r="PNK38" s="425"/>
      <c r="PNL38" s="423"/>
      <c r="PNM38" s="425"/>
      <c r="PNN38" s="423"/>
      <c r="PNO38" s="425"/>
      <c r="PNP38" s="423"/>
      <c r="PNQ38" s="425"/>
      <c r="PNR38" s="423"/>
      <c r="PNS38" s="425"/>
      <c r="PNT38" s="423"/>
      <c r="PNU38" s="425"/>
      <c r="PNV38" s="423"/>
      <c r="PNW38" s="425"/>
      <c r="PNX38" s="423"/>
      <c r="PNY38" s="425"/>
      <c r="PNZ38" s="423"/>
      <c r="POA38" s="425"/>
      <c r="POB38" s="423"/>
      <c r="POC38" s="425"/>
      <c r="POD38" s="423"/>
      <c r="POE38" s="425"/>
      <c r="POF38" s="423"/>
      <c r="POG38" s="425"/>
      <c r="POH38" s="423"/>
      <c r="POI38" s="425"/>
      <c r="POJ38" s="423"/>
      <c r="POK38" s="425"/>
      <c r="POL38" s="423"/>
      <c r="POM38" s="425"/>
      <c r="PON38" s="423"/>
      <c r="POO38" s="425"/>
      <c r="POP38" s="423"/>
      <c r="POQ38" s="425"/>
      <c r="POR38" s="423"/>
      <c r="POS38" s="425"/>
      <c r="POT38" s="423"/>
      <c r="POU38" s="425"/>
      <c r="POV38" s="423"/>
      <c r="POW38" s="425"/>
      <c r="POX38" s="423"/>
      <c r="POY38" s="425"/>
      <c r="POZ38" s="423"/>
      <c r="PPA38" s="425"/>
      <c r="PPB38" s="423"/>
      <c r="PPC38" s="425"/>
      <c r="PPD38" s="423"/>
      <c r="PPE38" s="425"/>
      <c r="PPF38" s="423"/>
      <c r="PPG38" s="425"/>
      <c r="PPH38" s="423"/>
      <c r="PPI38" s="425"/>
      <c r="PPJ38" s="423"/>
      <c r="PPK38" s="425"/>
      <c r="PPL38" s="423"/>
      <c r="PPM38" s="425"/>
      <c r="PPN38" s="423"/>
      <c r="PPO38" s="425"/>
      <c r="PPP38" s="423"/>
      <c r="PPQ38" s="425"/>
      <c r="PPR38" s="423"/>
      <c r="PPS38" s="425"/>
      <c r="PPT38" s="423"/>
      <c r="PPU38" s="425"/>
      <c r="PPV38" s="423"/>
      <c r="PPW38" s="425"/>
      <c r="PPX38" s="423"/>
      <c r="PPY38" s="425"/>
      <c r="PPZ38" s="423"/>
      <c r="PQA38" s="425"/>
      <c r="PQB38" s="423"/>
      <c r="PQC38" s="425"/>
      <c r="PQD38" s="423"/>
      <c r="PQE38" s="425"/>
      <c r="PQF38" s="423"/>
      <c r="PQG38" s="425"/>
      <c r="PQH38" s="423"/>
      <c r="PQI38" s="425"/>
      <c r="PQJ38" s="423"/>
      <c r="PQK38" s="425"/>
      <c r="PQL38" s="423"/>
      <c r="PQM38" s="425"/>
      <c r="PQN38" s="423"/>
      <c r="PQO38" s="425"/>
      <c r="PQP38" s="423"/>
      <c r="PQQ38" s="425"/>
      <c r="PQR38" s="423"/>
      <c r="PQS38" s="425"/>
      <c r="PQT38" s="423"/>
      <c r="PQU38" s="425"/>
      <c r="PQV38" s="423"/>
      <c r="PQW38" s="425"/>
      <c r="PQX38" s="423"/>
      <c r="PQY38" s="425"/>
      <c r="PQZ38" s="423"/>
      <c r="PRA38" s="425"/>
      <c r="PRB38" s="423"/>
      <c r="PRC38" s="425"/>
      <c r="PRD38" s="423"/>
      <c r="PRE38" s="425"/>
      <c r="PRF38" s="423"/>
      <c r="PRG38" s="425"/>
      <c r="PRH38" s="423"/>
      <c r="PRI38" s="425"/>
      <c r="PRJ38" s="423"/>
      <c r="PRK38" s="425"/>
      <c r="PRL38" s="423"/>
      <c r="PRM38" s="425"/>
      <c r="PRN38" s="423"/>
      <c r="PRO38" s="425"/>
      <c r="PRP38" s="423"/>
      <c r="PRQ38" s="425"/>
      <c r="PRR38" s="423"/>
      <c r="PRS38" s="425"/>
      <c r="PRT38" s="423"/>
      <c r="PRU38" s="425"/>
      <c r="PRV38" s="423"/>
      <c r="PRW38" s="425"/>
      <c r="PRX38" s="423"/>
      <c r="PRY38" s="425"/>
      <c r="PRZ38" s="423"/>
      <c r="PSA38" s="425"/>
      <c r="PSB38" s="423"/>
      <c r="PSC38" s="425"/>
      <c r="PSD38" s="423"/>
      <c r="PSE38" s="425"/>
      <c r="PSF38" s="423"/>
      <c r="PSG38" s="425"/>
      <c r="PSH38" s="423"/>
      <c r="PSI38" s="425"/>
      <c r="PSJ38" s="423"/>
      <c r="PSK38" s="425"/>
      <c r="PSL38" s="423"/>
      <c r="PSM38" s="425"/>
      <c r="PSN38" s="423"/>
      <c r="PSO38" s="425"/>
      <c r="PSP38" s="423"/>
      <c r="PSQ38" s="425"/>
      <c r="PSR38" s="423"/>
      <c r="PSS38" s="425"/>
      <c r="PST38" s="423"/>
      <c r="PSU38" s="425"/>
      <c r="PSV38" s="423"/>
      <c r="PSW38" s="425"/>
      <c r="PSX38" s="423"/>
      <c r="PSY38" s="425"/>
      <c r="PSZ38" s="423"/>
      <c r="PTA38" s="425"/>
      <c r="PTB38" s="423"/>
      <c r="PTC38" s="425"/>
      <c r="PTD38" s="423"/>
      <c r="PTE38" s="425"/>
      <c r="PTF38" s="423"/>
      <c r="PTG38" s="425"/>
      <c r="PTH38" s="423"/>
      <c r="PTI38" s="425"/>
      <c r="PTJ38" s="423"/>
      <c r="PTK38" s="425"/>
      <c r="PTL38" s="423"/>
      <c r="PTM38" s="425"/>
      <c r="PTN38" s="423"/>
      <c r="PTO38" s="425"/>
      <c r="PTP38" s="423"/>
      <c r="PTQ38" s="425"/>
      <c r="PTR38" s="423"/>
      <c r="PTS38" s="425"/>
      <c r="PTT38" s="423"/>
      <c r="PTU38" s="425"/>
      <c r="PTV38" s="423"/>
      <c r="PTW38" s="425"/>
      <c r="PTX38" s="423"/>
      <c r="PTY38" s="425"/>
      <c r="PTZ38" s="423"/>
      <c r="PUA38" s="425"/>
      <c r="PUB38" s="423"/>
      <c r="PUC38" s="425"/>
      <c r="PUD38" s="423"/>
      <c r="PUE38" s="425"/>
      <c r="PUF38" s="423"/>
      <c r="PUG38" s="425"/>
      <c r="PUH38" s="423"/>
      <c r="PUI38" s="425"/>
      <c r="PUJ38" s="423"/>
      <c r="PUK38" s="425"/>
      <c r="PUL38" s="423"/>
      <c r="PUM38" s="425"/>
      <c r="PUN38" s="423"/>
      <c r="PUO38" s="425"/>
      <c r="PUP38" s="423"/>
      <c r="PUQ38" s="425"/>
      <c r="PUR38" s="423"/>
      <c r="PUS38" s="425"/>
      <c r="PUT38" s="423"/>
      <c r="PUU38" s="425"/>
      <c r="PUV38" s="423"/>
      <c r="PUW38" s="425"/>
      <c r="PUX38" s="423"/>
      <c r="PUY38" s="425"/>
      <c r="PUZ38" s="423"/>
      <c r="PVA38" s="425"/>
      <c r="PVB38" s="423"/>
      <c r="PVC38" s="425"/>
      <c r="PVD38" s="423"/>
      <c r="PVE38" s="425"/>
      <c r="PVF38" s="423"/>
      <c r="PVG38" s="425"/>
      <c r="PVH38" s="423"/>
      <c r="PVI38" s="425"/>
      <c r="PVJ38" s="423"/>
      <c r="PVK38" s="425"/>
      <c r="PVL38" s="423"/>
      <c r="PVM38" s="425"/>
      <c r="PVN38" s="423"/>
      <c r="PVO38" s="425"/>
      <c r="PVP38" s="423"/>
      <c r="PVQ38" s="425"/>
      <c r="PVR38" s="423"/>
      <c r="PVS38" s="425"/>
      <c r="PVT38" s="423"/>
      <c r="PVU38" s="425"/>
      <c r="PVV38" s="423"/>
      <c r="PVW38" s="425"/>
      <c r="PVX38" s="423"/>
      <c r="PVY38" s="425"/>
      <c r="PVZ38" s="423"/>
      <c r="PWA38" s="425"/>
      <c r="PWB38" s="423"/>
      <c r="PWC38" s="425"/>
      <c r="PWD38" s="423"/>
      <c r="PWE38" s="425"/>
      <c r="PWF38" s="423"/>
      <c r="PWG38" s="425"/>
      <c r="PWH38" s="423"/>
      <c r="PWI38" s="425"/>
      <c r="PWJ38" s="423"/>
      <c r="PWK38" s="425"/>
      <c r="PWL38" s="423"/>
      <c r="PWM38" s="425"/>
      <c r="PWN38" s="423"/>
      <c r="PWO38" s="425"/>
      <c r="PWP38" s="423"/>
      <c r="PWQ38" s="425"/>
      <c r="PWR38" s="423"/>
      <c r="PWS38" s="425"/>
      <c r="PWT38" s="423"/>
      <c r="PWU38" s="425"/>
      <c r="PWV38" s="423"/>
      <c r="PWW38" s="425"/>
      <c r="PWX38" s="423"/>
      <c r="PWY38" s="425"/>
      <c r="PWZ38" s="423"/>
      <c r="PXA38" s="425"/>
      <c r="PXB38" s="423"/>
      <c r="PXC38" s="425"/>
      <c r="PXD38" s="423"/>
      <c r="PXE38" s="425"/>
      <c r="PXF38" s="423"/>
      <c r="PXG38" s="425"/>
      <c r="PXH38" s="423"/>
      <c r="PXI38" s="425"/>
      <c r="PXJ38" s="423"/>
      <c r="PXK38" s="425"/>
      <c r="PXL38" s="423"/>
      <c r="PXM38" s="425"/>
      <c r="PXN38" s="423"/>
      <c r="PXO38" s="425"/>
      <c r="PXP38" s="423"/>
      <c r="PXQ38" s="425"/>
      <c r="PXR38" s="423"/>
      <c r="PXS38" s="425"/>
      <c r="PXT38" s="423"/>
      <c r="PXU38" s="425"/>
      <c r="PXV38" s="423"/>
      <c r="PXW38" s="425"/>
      <c r="PXX38" s="423"/>
      <c r="PXY38" s="425"/>
      <c r="PXZ38" s="423"/>
      <c r="PYA38" s="425"/>
      <c r="PYB38" s="423"/>
      <c r="PYC38" s="425"/>
      <c r="PYD38" s="423"/>
      <c r="PYE38" s="425"/>
      <c r="PYF38" s="423"/>
      <c r="PYG38" s="425"/>
      <c r="PYH38" s="423"/>
      <c r="PYI38" s="425"/>
      <c r="PYJ38" s="423"/>
      <c r="PYK38" s="425"/>
      <c r="PYL38" s="423"/>
      <c r="PYM38" s="425"/>
      <c r="PYN38" s="423"/>
      <c r="PYO38" s="425"/>
      <c r="PYP38" s="423"/>
      <c r="PYQ38" s="425"/>
      <c r="PYR38" s="423"/>
      <c r="PYS38" s="425"/>
      <c r="PYT38" s="423"/>
      <c r="PYU38" s="425"/>
      <c r="PYV38" s="423"/>
      <c r="PYW38" s="425"/>
      <c r="PYX38" s="423"/>
      <c r="PYY38" s="425"/>
      <c r="PYZ38" s="423"/>
      <c r="PZA38" s="425"/>
      <c r="PZB38" s="423"/>
      <c r="PZC38" s="425"/>
      <c r="PZD38" s="423"/>
      <c r="PZE38" s="425"/>
      <c r="PZF38" s="423"/>
      <c r="PZG38" s="425"/>
      <c r="PZH38" s="423"/>
      <c r="PZI38" s="425"/>
      <c r="PZJ38" s="423"/>
      <c r="PZK38" s="425"/>
      <c r="PZL38" s="423"/>
      <c r="PZM38" s="425"/>
      <c r="PZN38" s="423"/>
      <c r="PZO38" s="425"/>
      <c r="PZP38" s="423"/>
      <c r="PZQ38" s="425"/>
      <c r="PZR38" s="423"/>
      <c r="PZS38" s="425"/>
      <c r="PZT38" s="423"/>
      <c r="PZU38" s="425"/>
      <c r="PZV38" s="423"/>
      <c r="PZW38" s="425"/>
      <c r="PZX38" s="423"/>
      <c r="PZY38" s="425"/>
      <c r="PZZ38" s="423"/>
      <c r="QAA38" s="425"/>
      <c r="QAB38" s="423"/>
      <c r="QAC38" s="425"/>
      <c r="QAD38" s="423"/>
      <c r="QAE38" s="425"/>
      <c r="QAF38" s="423"/>
      <c r="QAG38" s="425"/>
      <c r="QAH38" s="423"/>
      <c r="QAI38" s="425"/>
      <c r="QAJ38" s="423"/>
      <c r="QAK38" s="425"/>
      <c r="QAL38" s="423"/>
      <c r="QAM38" s="425"/>
      <c r="QAN38" s="423"/>
      <c r="QAO38" s="425"/>
      <c r="QAP38" s="423"/>
      <c r="QAQ38" s="425"/>
      <c r="QAR38" s="423"/>
      <c r="QAS38" s="425"/>
      <c r="QAT38" s="423"/>
      <c r="QAU38" s="425"/>
      <c r="QAV38" s="423"/>
      <c r="QAW38" s="425"/>
      <c r="QAX38" s="423"/>
      <c r="QAY38" s="425"/>
      <c r="QAZ38" s="423"/>
      <c r="QBA38" s="425"/>
      <c r="QBB38" s="423"/>
      <c r="QBC38" s="425"/>
      <c r="QBD38" s="423"/>
      <c r="QBE38" s="425"/>
      <c r="QBF38" s="423"/>
      <c r="QBG38" s="425"/>
      <c r="QBH38" s="423"/>
      <c r="QBI38" s="425"/>
      <c r="QBJ38" s="423"/>
      <c r="QBK38" s="425"/>
      <c r="QBL38" s="423"/>
      <c r="QBM38" s="425"/>
      <c r="QBN38" s="423"/>
      <c r="QBO38" s="425"/>
      <c r="QBP38" s="423"/>
      <c r="QBQ38" s="425"/>
      <c r="QBR38" s="423"/>
      <c r="QBS38" s="425"/>
      <c r="QBT38" s="423"/>
      <c r="QBU38" s="425"/>
      <c r="QBV38" s="423"/>
      <c r="QBW38" s="425"/>
      <c r="QBX38" s="423"/>
      <c r="QBY38" s="425"/>
      <c r="QBZ38" s="423"/>
      <c r="QCA38" s="425"/>
      <c r="QCB38" s="423"/>
      <c r="QCC38" s="425"/>
      <c r="QCD38" s="423"/>
      <c r="QCE38" s="425"/>
      <c r="QCF38" s="423"/>
      <c r="QCG38" s="425"/>
      <c r="QCH38" s="423"/>
      <c r="QCI38" s="425"/>
      <c r="QCJ38" s="423"/>
      <c r="QCK38" s="425"/>
      <c r="QCL38" s="423"/>
      <c r="QCM38" s="425"/>
      <c r="QCN38" s="423"/>
      <c r="QCO38" s="425"/>
      <c r="QCP38" s="423"/>
      <c r="QCQ38" s="425"/>
      <c r="QCR38" s="423"/>
      <c r="QCS38" s="425"/>
      <c r="QCT38" s="423"/>
      <c r="QCU38" s="425"/>
      <c r="QCV38" s="423"/>
      <c r="QCW38" s="425"/>
      <c r="QCX38" s="423"/>
      <c r="QCY38" s="425"/>
      <c r="QCZ38" s="423"/>
      <c r="QDA38" s="425"/>
      <c r="QDB38" s="423"/>
      <c r="QDC38" s="425"/>
      <c r="QDD38" s="423"/>
      <c r="QDE38" s="425"/>
      <c r="QDF38" s="423"/>
      <c r="QDG38" s="425"/>
      <c r="QDH38" s="423"/>
      <c r="QDI38" s="425"/>
      <c r="QDJ38" s="423"/>
      <c r="QDK38" s="425"/>
      <c r="QDL38" s="423"/>
      <c r="QDM38" s="425"/>
      <c r="QDN38" s="423"/>
      <c r="QDO38" s="425"/>
      <c r="QDP38" s="423"/>
      <c r="QDQ38" s="425"/>
      <c r="QDR38" s="423"/>
      <c r="QDS38" s="425"/>
      <c r="QDT38" s="423"/>
      <c r="QDU38" s="425"/>
      <c r="QDV38" s="423"/>
      <c r="QDW38" s="425"/>
      <c r="QDX38" s="423"/>
      <c r="QDY38" s="425"/>
      <c r="QDZ38" s="423"/>
      <c r="QEA38" s="425"/>
      <c r="QEB38" s="423"/>
      <c r="QEC38" s="425"/>
      <c r="QED38" s="423"/>
      <c r="QEE38" s="425"/>
      <c r="QEF38" s="423"/>
      <c r="QEG38" s="425"/>
      <c r="QEH38" s="423"/>
      <c r="QEI38" s="425"/>
      <c r="QEJ38" s="423"/>
      <c r="QEK38" s="425"/>
      <c r="QEL38" s="423"/>
      <c r="QEM38" s="425"/>
      <c r="QEN38" s="423"/>
      <c r="QEO38" s="425"/>
      <c r="QEP38" s="423"/>
      <c r="QEQ38" s="425"/>
      <c r="QER38" s="423"/>
      <c r="QES38" s="425"/>
      <c r="QET38" s="423"/>
      <c r="QEU38" s="425"/>
      <c r="QEV38" s="423"/>
      <c r="QEW38" s="425"/>
      <c r="QEX38" s="423"/>
      <c r="QEY38" s="425"/>
      <c r="QEZ38" s="423"/>
      <c r="QFA38" s="425"/>
      <c r="QFB38" s="423"/>
      <c r="QFC38" s="425"/>
      <c r="QFD38" s="423"/>
      <c r="QFE38" s="425"/>
      <c r="QFF38" s="423"/>
      <c r="QFG38" s="425"/>
      <c r="QFH38" s="423"/>
      <c r="QFI38" s="425"/>
      <c r="QFJ38" s="423"/>
      <c r="QFK38" s="425"/>
      <c r="QFL38" s="423"/>
      <c r="QFM38" s="425"/>
      <c r="QFN38" s="423"/>
      <c r="QFO38" s="425"/>
      <c r="QFP38" s="423"/>
      <c r="QFQ38" s="425"/>
      <c r="QFR38" s="423"/>
      <c r="QFS38" s="425"/>
      <c r="QFT38" s="423"/>
      <c r="QFU38" s="425"/>
      <c r="QFV38" s="423"/>
      <c r="QFW38" s="425"/>
      <c r="QFX38" s="423"/>
      <c r="QFY38" s="425"/>
      <c r="QFZ38" s="423"/>
      <c r="QGA38" s="425"/>
      <c r="QGB38" s="423"/>
      <c r="QGC38" s="425"/>
      <c r="QGD38" s="423"/>
      <c r="QGE38" s="425"/>
      <c r="QGF38" s="423"/>
      <c r="QGG38" s="425"/>
      <c r="QGH38" s="423"/>
      <c r="QGI38" s="425"/>
      <c r="QGJ38" s="423"/>
      <c r="QGK38" s="425"/>
      <c r="QGL38" s="423"/>
      <c r="QGM38" s="425"/>
      <c r="QGN38" s="423"/>
      <c r="QGO38" s="425"/>
      <c r="QGP38" s="423"/>
      <c r="QGQ38" s="425"/>
      <c r="QGR38" s="423"/>
      <c r="QGS38" s="425"/>
      <c r="QGT38" s="423"/>
      <c r="QGU38" s="425"/>
      <c r="QGV38" s="423"/>
      <c r="QGW38" s="425"/>
      <c r="QGX38" s="423"/>
      <c r="QGY38" s="425"/>
      <c r="QGZ38" s="423"/>
      <c r="QHA38" s="425"/>
      <c r="QHB38" s="423"/>
      <c r="QHC38" s="425"/>
      <c r="QHD38" s="423"/>
      <c r="QHE38" s="425"/>
      <c r="QHF38" s="423"/>
      <c r="QHG38" s="425"/>
      <c r="QHH38" s="423"/>
      <c r="QHI38" s="425"/>
      <c r="QHJ38" s="423"/>
      <c r="QHK38" s="425"/>
      <c r="QHL38" s="423"/>
      <c r="QHM38" s="425"/>
      <c r="QHN38" s="423"/>
      <c r="QHO38" s="425"/>
      <c r="QHP38" s="423"/>
      <c r="QHQ38" s="425"/>
      <c r="QHR38" s="423"/>
      <c r="QHS38" s="425"/>
      <c r="QHT38" s="423"/>
      <c r="QHU38" s="425"/>
      <c r="QHV38" s="423"/>
      <c r="QHW38" s="425"/>
      <c r="QHX38" s="423"/>
      <c r="QHY38" s="425"/>
      <c r="QHZ38" s="423"/>
      <c r="QIA38" s="425"/>
      <c r="QIB38" s="423"/>
      <c r="QIC38" s="425"/>
      <c r="QID38" s="423"/>
      <c r="QIE38" s="425"/>
      <c r="QIF38" s="423"/>
      <c r="QIG38" s="425"/>
      <c r="QIH38" s="423"/>
      <c r="QII38" s="425"/>
      <c r="QIJ38" s="423"/>
      <c r="QIK38" s="425"/>
      <c r="QIL38" s="423"/>
      <c r="QIM38" s="425"/>
      <c r="QIN38" s="423"/>
      <c r="QIO38" s="425"/>
      <c r="QIP38" s="423"/>
      <c r="QIQ38" s="425"/>
      <c r="QIR38" s="423"/>
      <c r="QIS38" s="425"/>
      <c r="QIT38" s="423"/>
      <c r="QIU38" s="425"/>
      <c r="QIV38" s="423"/>
      <c r="QIW38" s="425"/>
      <c r="QIX38" s="423"/>
      <c r="QIY38" s="425"/>
      <c r="QIZ38" s="423"/>
      <c r="QJA38" s="425"/>
      <c r="QJB38" s="423"/>
      <c r="QJC38" s="425"/>
      <c r="QJD38" s="423"/>
      <c r="QJE38" s="425"/>
      <c r="QJF38" s="423"/>
      <c r="QJG38" s="425"/>
      <c r="QJH38" s="423"/>
      <c r="QJI38" s="425"/>
      <c r="QJJ38" s="423"/>
      <c r="QJK38" s="425"/>
      <c r="QJL38" s="423"/>
      <c r="QJM38" s="425"/>
      <c r="QJN38" s="423"/>
      <c r="QJO38" s="425"/>
      <c r="QJP38" s="423"/>
      <c r="QJQ38" s="425"/>
      <c r="QJR38" s="423"/>
      <c r="QJS38" s="425"/>
      <c r="QJT38" s="423"/>
      <c r="QJU38" s="425"/>
      <c r="QJV38" s="423"/>
      <c r="QJW38" s="425"/>
      <c r="QJX38" s="423"/>
      <c r="QJY38" s="425"/>
      <c r="QJZ38" s="423"/>
      <c r="QKA38" s="425"/>
      <c r="QKB38" s="423"/>
      <c r="QKC38" s="425"/>
      <c r="QKD38" s="423"/>
      <c r="QKE38" s="425"/>
      <c r="QKF38" s="423"/>
      <c r="QKG38" s="425"/>
      <c r="QKH38" s="423"/>
      <c r="QKI38" s="425"/>
      <c r="QKJ38" s="423"/>
      <c r="QKK38" s="425"/>
      <c r="QKL38" s="423"/>
      <c r="QKM38" s="425"/>
      <c r="QKN38" s="423"/>
      <c r="QKO38" s="425"/>
      <c r="QKP38" s="423"/>
      <c r="QKQ38" s="425"/>
      <c r="QKR38" s="423"/>
      <c r="QKS38" s="425"/>
      <c r="QKT38" s="423"/>
      <c r="QKU38" s="425"/>
      <c r="QKV38" s="423"/>
      <c r="QKW38" s="425"/>
      <c r="QKX38" s="423"/>
      <c r="QKY38" s="425"/>
      <c r="QKZ38" s="423"/>
      <c r="QLA38" s="425"/>
      <c r="QLB38" s="423"/>
      <c r="QLC38" s="425"/>
      <c r="QLD38" s="423"/>
      <c r="QLE38" s="425"/>
      <c r="QLF38" s="423"/>
      <c r="QLG38" s="425"/>
      <c r="QLH38" s="423"/>
      <c r="QLI38" s="425"/>
      <c r="QLJ38" s="423"/>
      <c r="QLK38" s="425"/>
      <c r="QLL38" s="423"/>
      <c r="QLM38" s="425"/>
      <c r="QLN38" s="423"/>
      <c r="QLO38" s="425"/>
      <c r="QLP38" s="423"/>
      <c r="QLQ38" s="425"/>
      <c r="QLR38" s="423"/>
      <c r="QLS38" s="425"/>
      <c r="QLT38" s="423"/>
      <c r="QLU38" s="425"/>
      <c r="QLV38" s="423"/>
      <c r="QLW38" s="425"/>
      <c r="QLX38" s="423"/>
      <c r="QLY38" s="425"/>
      <c r="QLZ38" s="423"/>
      <c r="QMA38" s="425"/>
      <c r="QMB38" s="423"/>
      <c r="QMC38" s="425"/>
      <c r="QMD38" s="423"/>
      <c r="QME38" s="425"/>
      <c r="QMF38" s="423"/>
      <c r="QMG38" s="425"/>
      <c r="QMH38" s="423"/>
      <c r="QMI38" s="425"/>
      <c r="QMJ38" s="423"/>
      <c r="QMK38" s="425"/>
      <c r="QML38" s="423"/>
      <c r="QMM38" s="425"/>
      <c r="QMN38" s="423"/>
      <c r="QMO38" s="425"/>
      <c r="QMP38" s="423"/>
      <c r="QMQ38" s="425"/>
      <c r="QMR38" s="423"/>
      <c r="QMS38" s="425"/>
      <c r="QMT38" s="423"/>
      <c r="QMU38" s="425"/>
      <c r="QMV38" s="423"/>
      <c r="QMW38" s="425"/>
      <c r="QMX38" s="423"/>
      <c r="QMY38" s="425"/>
      <c r="QMZ38" s="423"/>
      <c r="QNA38" s="425"/>
      <c r="QNB38" s="423"/>
      <c r="QNC38" s="425"/>
      <c r="QND38" s="423"/>
      <c r="QNE38" s="425"/>
      <c r="QNF38" s="423"/>
      <c r="QNG38" s="425"/>
      <c r="QNH38" s="423"/>
      <c r="QNI38" s="425"/>
      <c r="QNJ38" s="423"/>
      <c r="QNK38" s="425"/>
      <c r="QNL38" s="423"/>
      <c r="QNM38" s="425"/>
      <c r="QNN38" s="423"/>
      <c r="QNO38" s="425"/>
      <c r="QNP38" s="423"/>
      <c r="QNQ38" s="425"/>
      <c r="QNR38" s="423"/>
      <c r="QNS38" s="425"/>
      <c r="QNT38" s="423"/>
      <c r="QNU38" s="425"/>
      <c r="QNV38" s="423"/>
      <c r="QNW38" s="425"/>
      <c r="QNX38" s="423"/>
      <c r="QNY38" s="425"/>
      <c r="QNZ38" s="423"/>
      <c r="QOA38" s="425"/>
      <c r="QOB38" s="423"/>
      <c r="QOC38" s="425"/>
      <c r="QOD38" s="423"/>
      <c r="QOE38" s="425"/>
      <c r="QOF38" s="423"/>
      <c r="QOG38" s="425"/>
      <c r="QOH38" s="423"/>
      <c r="QOI38" s="425"/>
      <c r="QOJ38" s="423"/>
      <c r="QOK38" s="425"/>
      <c r="QOL38" s="423"/>
      <c r="QOM38" s="425"/>
      <c r="QON38" s="423"/>
      <c r="QOO38" s="425"/>
      <c r="QOP38" s="423"/>
      <c r="QOQ38" s="425"/>
      <c r="QOR38" s="423"/>
      <c r="QOS38" s="425"/>
      <c r="QOT38" s="423"/>
      <c r="QOU38" s="425"/>
      <c r="QOV38" s="423"/>
      <c r="QOW38" s="425"/>
      <c r="QOX38" s="423"/>
      <c r="QOY38" s="425"/>
      <c r="QOZ38" s="423"/>
      <c r="QPA38" s="425"/>
      <c r="QPB38" s="423"/>
      <c r="QPC38" s="425"/>
      <c r="QPD38" s="423"/>
      <c r="QPE38" s="425"/>
      <c r="QPF38" s="423"/>
      <c r="QPG38" s="425"/>
      <c r="QPH38" s="423"/>
      <c r="QPI38" s="425"/>
      <c r="QPJ38" s="423"/>
      <c r="QPK38" s="425"/>
      <c r="QPL38" s="423"/>
      <c r="QPM38" s="425"/>
      <c r="QPN38" s="423"/>
      <c r="QPO38" s="425"/>
      <c r="QPP38" s="423"/>
      <c r="QPQ38" s="425"/>
      <c r="QPR38" s="423"/>
      <c r="QPS38" s="425"/>
      <c r="QPT38" s="423"/>
      <c r="QPU38" s="425"/>
      <c r="QPV38" s="423"/>
      <c r="QPW38" s="425"/>
      <c r="QPX38" s="423"/>
      <c r="QPY38" s="425"/>
      <c r="QPZ38" s="423"/>
      <c r="QQA38" s="425"/>
      <c r="QQB38" s="423"/>
      <c r="QQC38" s="425"/>
      <c r="QQD38" s="423"/>
      <c r="QQE38" s="425"/>
      <c r="QQF38" s="423"/>
      <c r="QQG38" s="425"/>
      <c r="QQH38" s="423"/>
      <c r="QQI38" s="425"/>
      <c r="QQJ38" s="423"/>
      <c r="QQK38" s="425"/>
      <c r="QQL38" s="423"/>
      <c r="QQM38" s="425"/>
      <c r="QQN38" s="423"/>
      <c r="QQO38" s="425"/>
      <c r="QQP38" s="423"/>
      <c r="QQQ38" s="425"/>
      <c r="QQR38" s="423"/>
      <c r="QQS38" s="425"/>
      <c r="QQT38" s="423"/>
      <c r="QQU38" s="425"/>
      <c r="QQV38" s="423"/>
      <c r="QQW38" s="425"/>
      <c r="QQX38" s="423"/>
      <c r="QQY38" s="425"/>
      <c r="QQZ38" s="423"/>
      <c r="QRA38" s="425"/>
      <c r="QRB38" s="423"/>
      <c r="QRC38" s="425"/>
      <c r="QRD38" s="423"/>
      <c r="QRE38" s="425"/>
      <c r="QRF38" s="423"/>
      <c r="QRG38" s="425"/>
      <c r="QRH38" s="423"/>
      <c r="QRI38" s="425"/>
      <c r="QRJ38" s="423"/>
      <c r="QRK38" s="425"/>
      <c r="QRL38" s="423"/>
      <c r="QRM38" s="425"/>
      <c r="QRN38" s="423"/>
      <c r="QRO38" s="425"/>
      <c r="QRP38" s="423"/>
      <c r="QRQ38" s="425"/>
      <c r="QRR38" s="423"/>
      <c r="QRS38" s="425"/>
      <c r="QRT38" s="423"/>
      <c r="QRU38" s="425"/>
      <c r="QRV38" s="423"/>
      <c r="QRW38" s="425"/>
      <c r="QRX38" s="423"/>
      <c r="QRY38" s="425"/>
      <c r="QRZ38" s="423"/>
      <c r="QSA38" s="425"/>
      <c r="QSB38" s="423"/>
      <c r="QSC38" s="425"/>
      <c r="QSD38" s="423"/>
      <c r="QSE38" s="425"/>
      <c r="QSF38" s="423"/>
      <c r="QSG38" s="425"/>
      <c r="QSH38" s="423"/>
      <c r="QSI38" s="425"/>
      <c r="QSJ38" s="423"/>
      <c r="QSK38" s="425"/>
      <c r="QSL38" s="423"/>
      <c r="QSM38" s="425"/>
      <c r="QSN38" s="423"/>
      <c r="QSO38" s="425"/>
      <c r="QSP38" s="423"/>
      <c r="QSQ38" s="425"/>
      <c r="QSR38" s="423"/>
      <c r="QSS38" s="425"/>
      <c r="QST38" s="423"/>
      <c r="QSU38" s="425"/>
      <c r="QSV38" s="423"/>
      <c r="QSW38" s="425"/>
      <c r="QSX38" s="423"/>
      <c r="QSY38" s="425"/>
      <c r="QSZ38" s="423"/>
      <c r="QTA38" s="425"/>
      <c r="QTB38" s="423"/>
      <c r="QTC38" s="425"/>
      <c r="QTD38" s="423"/>
      <c r="QTE38" s="425"/>
      <c r="QTF38" s="423"/>
      <c r="QTG38" s="425"/>
      <c r="QTH38" s="423"/>
      <c r="QTI38" s="425"/>
      <c r="QTJ38" s="423"/>
      <c r="QTK38" s="425"/>
      <c r="QTL38" s="423"/>
      <c r="QTM38" s="425"/>
      <c r="QTN38" s="423"/>
      <c r="QTO38" s="425"/>
      <c r="QTP38" s="423"/>
      <c r="QTQ38" s="425"/>
      <c r="QTR38" s="423"/>
      <c r="QTS38" s="425"/>
      <c r="QTT38" s="423"/>
      <c r="QTU38" s="425"/>
      <c r="QTV38" s="423"/>
      <c r="QTW38" s="425"/>
      <c r="QTX38" s="423"/>
      <c r="QTY38" s="425"/>
      <c r="QTZ38" s="423"/>
      <c r="QUA38" s="425"/>
      <c r="QUB38" s="423"/>
      <c r="QUC38" s="425"/>
      <c r="QUD38" s="423"/>
      <c r="QUE38" s="425"/>
      <c r="QUF38" s="423"/>
      <c r="QUG38" s="425"/>
      <c r="QUH38" s="423"/>
      <c r="QUI38" s="425"/>
      <c r="QUJ38" s="423"/>
      <c r="QUK38" s="425"/>
      <c r="QUL38" s="423"/>
      <c r="QUM38" s="425"/>
      <c r="QUN38" s="423"/>
      <c r="QUO38" s="425"/>
      <c r="QUP38" s="423"/>
      <c r="QUQ38" s="425"/>
      <c r="QUR38" s="423"/>
      <c r="QUS38" s="425"/>
      <c r="QUT38" s="423"/>
      <c r="QUU38" s="425"/>
      <c r="QUV38" s="423"/>
      <c r="QUW38" s="425"/>
      <c r="QUX38" s="423"/>
      <c r="QUY38" s="425"/>
      <c r="QUZ38" s="423"/>
      <c r="QVA38" s="425"/>
      <c r="QVB38" s="423"/>
      <c r="QVC38" s="425"/>
      <c r="QVD38" s="423"/>
      <c r="QVE38" s="425"/>
      <c r="QVF38" s="423"/>
      <c r="QVG38" s="425"/>
      <c r="QVH38" s="423"/>
      <c r="QVI38" s="425"/>
      <c r="QVJ38" s="423"/>
      <c r="QVK38" s="425"/>
      <c r="QVL38" s="423"/>
      <c r="QVM38" s="425"/>
      <c r="QVN38" s="423"/>
      <c r="QVO38" s="425"/>
      <c r="QVP38" s="423"/>
      <c r="QVQ38" s="425"/>
      <c r="QVR38" s="423"/>
      <c r="QVS38" s="425"/>
      <c r="QVT38" s="423"/>
      <c r="QVU38" s="425"/>
      <c r="QVV38" s="423"/>
      <c r="QVW38" s="425"/>
      <c r="QVX38" s="423"/>
      <c r="QVY38" s="425"/>
      <c r="QVZ38" s="423"/>
      <c r="QWA38" s="425"/>
      <c r="QWB38" s="423"/>
      <c r="QWC38" s="425"/>
      <c r="QWD38" s="423"/>
      <c r="QWE38" s="425"/>
      <c r="QWF38" s="423"/>
      <c r="QWG38" s="425"/>
      <c r="QWH38" s="423"/>
      <c r="QWI38" s="425"/>
      <c r="QWJ38" s="423"/>
      <c r="QWK38" s="425"/>
      <c r="QWL38" s="423"/>
      <c r="QWM38" s="425"/>
      <c r="QWN38" s="423"/>
      <c r="QWO38" s="425"/>
      <c r="QWP38" s="423"/>
      <c r="QWQ38" s="425"/>
      <c r="QWR38" s="423"/>
      <c r="QWS38" s="425"/>
      <c r="QWT38" s="423"/>
      <c r="QWU38" s="425"/>
      <c r="QWV38" s="423"/>
      <c r="QWW38" s="425"/>
      <c r="QWX38" s="423"/>
      <c r="QWY38" s="425"/>
      <c r="QWZ38" s="423"/>
      <c r="QXA38" s="425"/>
      <c r="QXB38" s="423"/>
      <c r="QXC38" s="425"/>
      <c r="QXD38" s="423"/>
      <c r="QXE38" s="425"/>
      <c r="QXF38" s="423"/>
      <c r="QXG38" s="425"/>
      <c r="QXH38" s="423"/>
      <c r="QXI38" s="425"/>
      <c r="QXJ38" s="423"/>
      <c r="QXK38" s="425"/>
      <c r="QXL38" s="423"/>
      <c r="QXM38" s="425"/>
      <c r="QXN38" s="423"/>
      <c r="QXO38" s="425"/>
      <c r="QXP38" s="423"/>
      <c r="QXQ38" s="425"/>
      <c r="QXR38" s="423"/>
      <c r="QXS38" s="425"/>
      <c r="QXT38" s="423"/>
      <c r="QXU38" s="425"/>
      <c r="QXV38" s="423"/>
      <c r="QXW38" s="425"/>
      <c r="QXX38" s="423"/>
      <c r="QXY38" s="425"/>
      <c r="QXZ38" s="423"/>
      <c r="QYA38" s="425"/>
      <c r="QYB38" s="423"/>
      <c r="QYC38" s="425"/>
      <c r="QYD38" s="423"/>
      <c r="QYE38" s="425"/>
      <c r="QYF38" s="423"/>
      <c r="QYG38" s="425"/>
      <c r="QYH38" s="423"/>
      <c r="QYI38" s="425"/>
      <c r="QYJ38" s="423"/>
      <c r="QYK38" s="425"/>
      <c r="QYL38" s="423"/>
      <c r="QYM38" s="425"/>
      <c r="QYN38" s="423"/>
      <c r="QYO38" s="425"/>
      <c r="QYP38" s="423"/>
      <c r="QYQ38" s="425"/>
      <c r="QYR38" s="423"/>
      <c r="QYS38" s="425"/>
      <c r="QYT38" s="423"/>
      <c r="QYU38" s="425"/>
      <c r="QYV38" s="423"/>
      <c r="QYW38" s="425"/>
      <c r="QYX38" s="423"/>
      <c r="QYY38" s="425"/>
      <c r="QYZ38" s="423"/>
      <c r="QZA38" s="425"/>
      <c r="QZB38" s="423"/>
      <c r="QZC38" s="425"/>
      <c r="QZD38" s="423"/>
      <c r="QZE38" s="425"/>
      <c r="QZF38" s="423"/>
      <c r="QZG38" s="425"/>
      <c r="QZH38" s="423"/>
      <c r="QZI38" s="425"/>
      <c r="QZJ38" s="423"/>
      <c r="QZK38" s="425"/>
      <c r="QZL38" s="423"/>
      <c r="QZM38" s="425"/>
      <c r="QZN38" s="423"/>
      <c r="QZO38" s="425"/>
      <c r="QZP38" s="423"/>
      <c r="QZQ38" s="425"/>
      <c r="QZR38" s="423"/>
      <c r="QZS38" s="425"/>
      <c r="QZT38" s="423"/>
      <c r="QZU38" s="425"/>
      <c r="QZV38" s="423"/>
      <c r="QZW38" s="425"/>
      <c r="QZX38" s="423"/>
      <c r="QZY38" s="425"/>
      <c r="QZZ38" s="423"/>
      <c r="RAA38" s="425"/>
      <c r="RAB38" s="423"/>
      <c r="RAC38" s="425"/>
      <c r="RAD38" s="423"/>
      <c r="RAE38" s="425"/>
      <c r="RAF38" s="423"/>
      <c r="RAG38" s="425"/>
      <c r="RAH38" s="423"/>
      <c r="RAI38" s="425"/>
      <c r="RAJ38" s="423"/>
      <c r="RAK38" s="425"/>
      <c r="RAL38" s="423"/>
      <c r="RAM38" s="425"/>
      <c r="RAN38" s="423"/>
      <c r="RAO38" s="425"/>
      <c r="RAP38" s="423"/>
      <c r="RAQ38" s="425"/>
      <c r="RAR38" s="423"/>
      <c r="RAS38" s="425"/>
      <c r="RAT38" s="423"/>
      <c r="RAU38" s="425"/>
      <c r="RAV38" s="423"/>
      <c r="RAW38" s="425"/>
      <c r="RAX38" s="423"/>
      <c r="RAY38" s="425"/>
      <c r="RAZ38" s="423"/>
      <c r="RBA38" s="425"/>
      <c r="RBB38" s="423"/>
      <c r="RBC38" s="425"/>
      <c r="RBD38" s="423"/>
      <c r="RBE38" s="425"/>
      <c r="RBF38" s="423"/>
      <c r="RBG38" s="425"/>
      <c r="RBH38" s="423"/>
      <c r="RBI38" s="425"/>
      <c r="RBJ38" s="423"/>
      <c r="RBK38" s="425"/>
      <c r="RBL38" s="423"/>
      <c r="RBM38" s="425"/>
      <c r="RBN38" s="423"/>
      <c r="RBO38" s="425"/>
      <c r="RBP38" s="423"/>
      <c r="RBQ38" s="425"/>
      <c r="RBR38" s="423"/>
      <c r="RBS38" s="425"/>
      <c r="RBT38" s="423"/>
      <c r="RBU38" s="425"/>
      <c r="RBV38" s="423"/>
      <c r="RBW38" s="425"/>
      <c r="RBX38" s="423"/>
      <c r="RBY38" s="425"/>
      <c r="RBZ38" s="423"/>
      <c r="RCA38" s="425"/>
      <c r="RCB38" s="423"/>
      <c r="RCC38" s="425"/>
      <c r="RCD38" s="423"/>
      <c r="RCE38" s="425"/>
      <c r="RCF38" s="423"/>
      <c r="RCG38" s="425"/>
      <c r="RCH38" s="423"/>
      <c r="RCI38" s="425"/>
      <c r="RCJ38" s="423"/>
      <c r="RCK38" s="425"/>
      <c r="RCL38" s="423"/>
      <c r="RCM38" s="425"/>
      <c r="RCN38" s="423"/>
      <c r="RCO38" s="425"/>
      <c r="RCP38" s="423"/>
      <c r="RCQ38" s="425"/>
      <c r="RCR38" s="423"/>
      <c r="RCS38" s="425"/>
      <c r="RCT38" s="423"/>
      <c r="RCU38" s="425"/>
      <c r="RCV38" s="423"/>
      <c r="RCW38" s="425"/>
      <c r="RCX38" s="423"/>
      <c r="RCY38" s="425"/>
      <c r="RCZ38" s="423"/>
      <c r="RDA38" s="425"/>
      <c r="RDB38" s="423"/>
      <c r="RDC38" s="425"/>
      <c r="RDD38" s="423"/>
      <c r="RDE38" s="425"/>
      <c r="RDF38" s="423"/>
      <c r="RDG38" s="425"/>
      <c r="RDH38" s="423"/>
      <c r="RDI38" s="425"/>
      <c r="RDJ38" s="423"/>
      <c r="RDK38" s="425"/>
      <c r="RDL38" s="423"/>
      <c r="RDM38" s="425"/>
      <c r="RDN38" s="423"/>
      <c r="RDO38" s="425"/>
      <c r="RDP38" s="423"/>
      <c r="RDQ38" s="425"/>
      <c r="RDR38" s="423"/>
      <c r="RDS38" s="425"/>
      <c r="RDT38" s="423"/>
      <c r="RDU38" s="425"/>
      <c r="RDV38" s="423"/>
      <c r="RDW38" s="425"/>
      <c r="RDX38" s="423"/>
      <c r="RDY38" s="425"/>
      <c r="RDZ38" s="423"/>
      <c r="REA38" s="425"/>
      <c r="REB38" s="423"/>
      <c r="REC38" s="425"/>
      <c r="RED38" s="423"/>
      <c r="REE38" s="425"/>
      <c r="REF38" s="423"/>
      <c r="REG38" s="425"/>
      <c r="REH38" s="423"/>
      <c r="REI38" s="425"/>
      <c r="REJ38" s="423"/>
      <c r="REK38" s="425"/>
      <c r="REL38" s="423"/>
      <c r="REM38" s="425"/>
      <c r="REN38" s="423"/>
      <c r="REO38" s="425"/>
      <c r="REP38" s="423"/>
      <c r="REQ38" s="425"/>
      <c r="RER38" s="423"/>
      <c r="RES38" s="425"/>
      <c r="RET38" s="423"/>
      <c r="REU38" s="425"/>
      <c r="REV38" s="423"/>
      <c r="REW38" s="425"/>
      <c r="REX38" s="423"/>
      <c r="REY38" s="425"/>
      <c r="REZ38" s="423"/>
      <c r="RFA38" s="425"/>
      <c r="RFB38" s="423"/>
      <c r="RFC38" s="425"/>
      <c r="RFD38" s="423"/>
      <c r="RFE38" s="425"/>
      <c r="RFF38" s="423"/>
      <c r="RFG38" s="425"/>
      <c r="RFH38" s="423"/>
      <c r="RFI38" s="425"/>
      <c r="RFJ38" s="423"/>
      <c r="RFK38" s="425"/>
      <c r="RFL38" s="423"/>
      <c r="RFM38" s="425"/>
      <c r="RFN38" s="423"/>
      <c r="RFO38" s="425"/>
      <c r="RFP38" s="423"/>
      <c r="RFQ38" s="425"/>
      <c r="RFR38" s="423"/>
      <c r="RFS38" s="425"/>
      <c r="RFT38" s="423"/>
      <c r="RFU38" s="425"/>
      <c r="RFV38" s="423"/>
      <c r="RFW38" s="425"/>
      <c r="RFX38" s="423"/>
      <c r="RFY38" s="425"/>
      <c r="RFZ38" s="423"/>
      <c r="RGA38" s="425"/>
      <c r="RGB38" s="423"/>
      <c r="RGC38" s="425"/>
      <c r="RGD38" s="423"/>
      <c r="RGE38" s="425"/>
      <c r="RGF38" s="423"/>
      <c r="RGG38" s="425"/>
      <c r="RGH38" s="423"/>
      <c r="RGI38" s="425"/>
      <c r="RGJ38" s="423"/>
      <c r="RGK38" s="425"/>
      <c r="RGL38" s="423"/>
      <c r="RGM38" s="425"/>
      <c r="RGN38" s="423"/>
      <c r="RGO38" s="425"/>
      <c r="RGP38" s="423"/>
      <c r="RGQ38" s="425"/>
      <c r="RGR38" s="423"/>
      <c r="RGS38" s="425"/>
      <c r="RGT38" s="423"/>
      <c r="RGU38" s="425"/>
      <c r="RGV38" s="423"/>
      <c r="RGW38" s="425"/>
      <c r="RGX38" s="423"/>
      <c r="RGY38" s="425"/>
      <c r="RGZ38" s="423"/>
      <c r="RHA38" s="425"/>
      <c r="RHB38" s="423"/>
      <c r="RHC38" s="425"/>
      <c r="RHD38" s="423"/>
      <c r="RHE38" s="425"/>
      <c r="RHF38" s="423"/>
      <c r="RHG38" s="425"/>
      <c r="RHH38" s="423"/>
      <c r="RHI38" s="425"/>
      <c r="RHJ38" s="423"/>
      <c r="RHK38" s="425"/>
      <c r="RHL38" s="423"/>
      <c r="RHM38" s="425"/>
      <c r="RHN38" s="423"/>
      <c r="RHO38" s="425"/>
      <c r="RHP38" s="423"/>
      <c r="RHQ38" s="425"/>
      <c r="RHR38" s="423"/>
      <c r="RHS38" s="425"/>
      <c r="RHT38" s="423"/>
      <c r="RHU38" s="425"/>
      <c r="RHV38" s="423"/>
      <c r="RHW38" s="425"/>
      <c r="RHX38" s="423"/>
      <c r="RHY38" s="425"/>
      <c r="RHZ38" s="423"/>
      <c r="RIA38" s="425"/>
      <c r="RIB38" s="423"/>
      <c r="RIC38" s="425"/>
      <c r="RID38" s="423"/>
      <c r="RIE38" s="425"/>
      <c r="RIF38" s="423"/>
      <c r="RIG38" s="425"/>
      <c r="RIH38" s="423"/>
      <c r="RII38" s="425"/>
      <c r="RIJ38" s="423"/>
      <c r="RIK38" s="425"/>
      <c r="RIL38" s="423"/>
      <c r="RIM38" s="425"/>
      <c r="RIN38" s="423"/>
      <c r="RIO38" s="425"/>
      <c r="RIP38" s="423"/>
      <c r="RIQ38" s="425"/>
      <c r="RIR38" s="423"/>
      <c r="RIS38" s="425"/>
      <c r="RIT38" s="423"/>
      <c r="RIU38" s="425"/>
      <c r="RIV38" s="423"/>
      <c r="RIW38" s="425"/>
      <c r="RIX38" s="423"/>
      <c r="RIY38" s="425"/>
      <c r="RIZ38" s="423"/>
      <c r="RJA38" s="425"/>
      <c r="RJB38" s="423"/>
      <c r="RJC38" s="425"/>
      <c r="RJD38" s="423"/>
      <c r="RJE38" s="425"/>
      <c r="RJF38" s="423"/>
      <c r="RJG38" s="425"/>
      <c r="RJH38" s="423"/>
      <c r="RJI38" s="425"/>
      <c r="RJJ38" s="423"/>
      <c r="RJK38" s="425"/>
      <c r="RJL38" s="423"/>
      <c r="RJM38" s="425"/>
      <c r="RJN38" s="423"/>
      <c r="RJO38" s="425"/>
      <c r="RJP38" s="423"/>
      <c r="RJQ38" s="425"/>
      <c r="RJR38" s="423"/>
      <c r="RJS38" s="425"/>
      <c r="RJT38" s="423"/>
      <c r="RJU38" s="425"/>
      <c r="RJV38" s="423"/>
      <c r="RJW38" s="425"/>
      <c r="RJX38" s="423"/>
      <c r="RJY38" s="425"/>
      <c r="RJZ38" s="423"/>
      <c r="RKA38" s="425"/>
      <c r="RKB38" s="423"/>
      <c r="RKC38" s="425"/>
      <c r="RKD38" s="423"/>
      <c r="RKE38" s="425"/>
      <c r="RKF38" s="423"/>
      <c r="RKG38" s="425"/>
      <c r="RKH38" s="423"/>
      <c r="RKI38" s="425"/>
      <c r="RKJ38" s="423"/>
      <c r="RKK38" s="425"/>
      <c r="RKL38" s="423"/>
      <c r="RKM38" s="425"/>
      <c r="RKN38" s="423"/>
      <c r="RKO38" s="425"/>
      <c r="RKP38" s="423"/>
      <c r="RKQ38" s="425"/>
      <c r="RKR38" s="423"/>
      <c r="RKS38" s="425"/>
      <c r="RKT38" s="423"/>
      <c r="RKU38" s="425"/>
      <c r="RKV38" s="423"/>
      <c r="RKW38" s="425"/>
      <c r="RKX38" s="423"/>
      <c r="RKY38" s="425"/>
      <c r="RKZ38" s="423"/>
      <c r="RLA38" s="425"/>
      <c r="RLB38" s="423"/>
      <c r="RLC38" s="425"/>
      <c r="RLD38" s="423"/>
      <c r="RLE38" s="425"/>
      <c r="RLF38" s="423"/>
      <c r="RLG38" s="425"/>
      <c r="RLH38" s="423"/>
      <c r="RLI38" s="425"/>
      <c r="RLJ38" s="423"/>
      <c r="RLK38" s="425"/>
      <c r="RLL38" s="423"/>
      <c r="RLM38" s="425"/>
      <c r="RLN38" s="423"/>
      <c r="RLO38" s="425"/>
      <c r="RLP38" s="423"/>
      <c r="RLQ38" s="425"/>
      <c r="RLR38" s="423"/>
      <c r="RLS38" s="425"/>
      <c r="RLT38" s="423"/>
      <c r="RLU38" s="425"/>
      <c r="RLV38" s="423"/>
      <c r="RLW38" s="425"/>
      <c r="RLX38" s="423"/>
      <c r="RLY38" s="425"/>
      <c r="RLZ38" s="423"/>
      <c r="RMA38" s="425"/>
      <c r="RMB38" s="423"/>
      <c r="RMC38" s="425"/>
      <c r="RMD38" s="423"/>
      <c r="RME38" s="425"/>
      <c r="RMF38" s="423"/>
      <c r="RMG38" s="425"/>
      <c r="RMH38" s="423"/>
      <c r="RMI38" s="425"/>
      <c r="RMJ38" s="423"/>
      <c r="RMK38" s="425"/>
      <c r="RML38" s="423"/>
      <c r="RMM38" s="425"/>
      <c r="RMN38" s="423"/>
      <c r="RMO38" s="425"/>
      <c r="RMP38" s="423"/>
      <c r="RMQ38" s="425"/>
      <c r="RMR38" s="423"/>
      <c r="RMS38" s="425"/>
      <c r="RMT38" s="423"/>
      <c r="RMU38" s="425"/>
      <c r="RMV38" s="423"/>
      <c r="RMW38" s="425"/>
      <c r="RMX38" s="423"/>
      <c r="RMY38" s="425"/>
      <c r="RMZ38" s="423"/>
      <c r="RNA38" s="425"/>
      <c r="RNB38" s="423"/>
      <c r="RNC38" s="425"/>
      <c r="RND38" s="423"/>
      <c r="RNE38" s="425"/>
      <c r="RNF38" s="423"/>
      <c r="RNG38" s="425"/>
      <c r="RNH38" s="423"/>
      <c r="RNI38" s="425"/>
      <c r="RNJ38" s="423"/>
      <c r="RNK38" s="425"/>
      <c r="RNL38" s="423"/>
      <c r="RNM38" s="425"/>
      <c r="RNN38" s="423"/>
      <c r="RNO38" s="425"/>
      <c r="RNP38" s="423"/>
      <c r="RNQ38" s="425"/>
      <c r="RNR38" s="423"/>
      <c r="RNS38" s="425"/>
      <c r="RNT38" s="423"/>
      <c r="RNU38" s="425"/>
      <c r="RNV38" s="423"/>
      <c r="RNW38" s="425"/>
      <c r="RNX38" s="423"/>
      <c r="RNY38" s="425"/>
      <c r="RNZ38" s="423"/>
      <c r="ROA38" s="425"/>
      <c r="ROB38" s="423"/>
      <c r="ROC38" s="425"/>
      <c r="ROD38" s="423"/>
      <c r="ROE38" s="425"/>
      <c r="ROF38" s="423"/>
      <c r="ROG38" s="425"/>
      <c r="ROH38" s="423"/>
      <c r="ROI38" s="425"/>
      <c r="ROJ38" s="423"/>
      <c r="ROK38" s="425"/>
      <c r="ROL38" s="423"/>
      <c r="ROM38" s="425"/>
      <c r="RON38" s="423"/>
      <c r="ROO38" s="425"/>
      <c r="ROP38" s="423"/>
      <c r="ROQ38" s="425"/>
      <c r="ROR38" s="423"/>
      <c r="ROS38" s="425"/>
      <c r="ROT38" s="423"/>
      <c r="ROU38" s="425"/>
      <c r="ROV38" s="423"/>
      <c r="ROW38" s="425"/>
      <c r="ROX38" s="423"/>
      <c r="ROY38" s="425"/>
      <c r="ROZ38" s="423"/>
      <c r="RPA38" s="425"/>
      <c r="RPB38" s="423"/>
      <c r="RPC38" s="425"/>
      <c r="RPD38" s="423"/>
      <c r="RPE38" s="425"/>
      <c r="RPF38" s="423"/>
      <c r="RPG38" s="425"/>
      <c r="RPH38" s="423"/>
      <c r="RPI38" s="425"/>
      <c r="RPJ38" s="423"/>
      <c r="RPK38" s="425"/>
      <c r="RPL38" s="423"/>
      <c r="RPM38" s="425"/>
      <c r="RPN38" s="423"/>
      <c r="RPO38" s="425"/>
      <c r="RPP38" s="423"/>
      <c r="RPQ38" s="425"/>
      <c r="RPR38" s="423"/>
      <c r="RPS38" s="425"/>
      <c r="RPT38" s="423"/>
      <c r="RPU38" s="425"/>
      <c r="RPV38" s="423"/>
      <c r="RPW38" s="425"/>
      <c r="RPX38" s="423"/>
      <c r="RPY38" s="425"/>
      <c r="RPZ38" s="423"/>
      <c r="RQA38" s="425"/>
      <c r="RQB38" s="423"/>
      <c r="RQC38" s="425"/>
      <c r="RQD38" s="423"/>
      <c r="RQE38" s="425"/>
      <c r="RQF38" s="423"/>
      <c r="RQG38" s="425"/>
      <c r="RQH38" s="423"/>
      <c r="RQI38" s="425"/>
      <c r="RQJ38" s="423"/>
      <c r="RQK38" s="425"/>
      <c r="RQL38" s="423"/>
      <c r="RQM38" s="425"/>
      <c r="RQN38" s="423"/>
      <c r="RQO38" s="425"/>
      <c r="RQP38" s="423"/>
      <c r="RQQ38" s="425"/>
      <c r="RQR38" s="423"/>
      <c r="RQS38" s="425"/>
      <c r="RQT38" s="423"/>
      <c r="RQU38" s="425"/>
      <c r="RQV38" s="423"/>
      <c r="RQW38" s="425"/>
      <c r="RQX38" s="423"/>
      <c r="RQY38" s="425"/>
      <c r="RQZ38" s="423"/>
      <c r="RRA38" s="425"/>
      <c r="RRB38" s="423"/>
      <c r="RRC38" s="425"/>
      <c r="RRD38" s="423"/>
      <c r="RRE38" s="425"/>
      <c r="RRF38" s="423"/>
      <c r="RRG38" s="425"/>
      <c r="RRH38" s="423"/>
      <c r="RRI38" s="425"/>
      <c r="RRJ38" s="423"/>
      <c r="RRK38" s="425"/>
      <c r="RRL38" s="423"/>
      <c r="RRM38" s="425"/>
      <c r="RRN38" s="423"/>
      <c r="RRO38" s="425"/>
      <c r="RRP38" s="423"/>
      <c r="RRQ38" s="425"/>
      <c r="RRR38" s="423"/>
      <c r="RRS38" s="425"/>
      <c r="RRT38" s="423"/>
      <c r="RRU38" s="425"/>
      <c r="RRV38" s="423"/>
      <c r="RRW38" s="425"/>
      <c r="RRX38" s="423"/>
      <c r="RRY38" s="425"/>
      <c r="RRZ38" s="423"/>
      <c r="RSA38" s="425"/>
      <c r="RSB38" s="423"/>
      <c r="RSC38" s="425"/>
      <c r="RSD38" s="423"/>
      <c r="RSE38" s="425"/>
      <c r="RSF38" s="423"/>
      <c r="RSG38" s="425"/>
      <c r="RSH38" s="423"/>
      <c r="RSI38" s="425"/>
      <c r="RSJ38" s="423"/>
      <c r="RSK38" s="425"/>
      <c r="RSL38" s="423"/>
      <c r="RSM38" s="425"/>
      <c r="RSN38" s="423"/>
      <c r="RSO38" s="425"/>
      <c r="RSP38" s="423"/>
      <c r="RSQ38" s="425"/>
      <c r="RSR38" s="423"/>
      <c r="RSS38" s="425"/>
      <c r="RST38" s="423"/>
      <c r="RSU38" s="425"/>
      <c r="RSV38" s="423"/>
      <c r="RSW38" s="425"/>
      <c r="RSX38" s="423"/>
      <c r="RSY38" s="425"/>
      <c r="RSZ38" s="423"/>
      <c r="RTA38" s="425"/>
      <c r="RTB38" s="423"/>
      <c r="RTC38" s="425"/>
      <c r="RTD38" s="423"/>
      <c r="RTE38" s="425"/>
      <c r="RTF38" s="423"/>
      <c r="RTG38" s="425"/>
      <c r="RTH38" s="423"/>
      <c r="RTI38" s="425"/>
      <c r="RTJ38" s="423"/>
      <c r="RTK38" s="425"/>
      <c r="RTL38" s="423"/>
      <c r="RTM38" s="425"/>
      <c r="RTN38" s="423"/>
      <c r="RTO38" s="425"/>
      <c r="RTP38" s="423"/>
      <c r="RTQ38" s="425"/>
      <c r="RTR38" s="423"/>
      <c r="RTS38" s="425"/>
      <c r="RTT38" s="423"/>
      <c r="RTU38" s="425"/>
      <c r="RTV38" s="423"/>
      <c r="RTW38" s="425"/>
      <c r="RTX38" s="423"/>
      <c r="RTY38" s="425"/>
      <c r="RTZ38" s="423"/>
      <c r="RUA38" s="425"/>
      <c r="RUB38" s="423"/>
      <c r="RUC38" s="425"/>
      <c r="RUD38" s="423"/>
      <c r="RUE38" s="425"/>
      <c r="RUF38" s="423"/>
      <c r="RUG38" s="425"/>
      <c r="RUH38" s="423"/>
      <c r="RUI38" s="425"/>
      <c r="RUJ38" s="423"/>
      <c r="RUK38" s="425"/>
      <c r="RUL38" s="423"/>
      <c r="RUM38" s="425"/>
      <c r="RUN38" s="423"/>
      <c r="RUO38" s="425"/>
      <c r="RUP38" s="423"/>
      <c r="RUQ38" s="425"/>
      <c r="RUR38" s="423"/>
      <c r="RUS38" s="425"/>
      <c r="RUT38" s="423"/>
      <c r="RUU38" s="425"/>
      <c r="RUV38" s="423"/>
      <c r="RUW38" s="425"/>
      <c r="RUX38" s="423"/>
      <c r="RUY38" s="425"/>
      <c r="RUZ38" s="423"/>
      <c r="RVA38" s="425"/>
      <c r="RVB38" s="423"/>
      <c r="RVC38" s="425"/>
      <c r="RVD38" s="423"/>
      <c r="RVE38" s="425"/>
      <c r="RVF38" s="423"/>
      <c r="RVG38" s="425"/>
      <c r="RVH38" s="423"/>
      <c r="RVI38" s="425"/>
      <c r="RVJ38" s="423"/>
      <c r="RVK38" s="425"/>
      <c r="RVL38" s="423"/>
      <c r="RVM38" s="425"/>
      <c r="RVN38" s="423"/>
      <c r="RVO38" s="425"/>
      <c r="RVP38" s="423"/>
      <c r="RVQ38" s="425"/>
      <c r="RVR38" s="423"/>
      <c r="RVS38" s="425"/>
      <c r="RVT38" s="423"/>
      <c r="RVU38" s="425"/>
      <c r="RVV38" s="423"/>
      <c r="RVW38" s="425"/>
      <c r="RVX38" s="423"/>
      <c r="RVY38" s="425"/>
      <c r="RVZ38" s="423"/>
      <c r="RWA38" s="425"/>
      <c r="RWB38" s="423"/>
      <c r="RWC38" s="425"/>
      <c r="RWD38" s="423"/>
      <c r="RWE38" s="425"/>
      <c r="RWF38" s="423"/>
      <c r="RWG38" s="425"/>
      <c r="RWH38" s="423"/>
      <c r="RWI38" s="425"/>
      <c r="RWJ38" s="423"/>
      <c r="RWK38" s="425"/>
      <c r="RWL38" s="423"/>
      <c r="RWM38" s="425"/>
      <c r="RWN38" s="423"/>
      <c r="RWO38" s="425"/>
      <c r="RWP38" s="423"/>
      <c r="RWQ38" s="425"/>
      <c r="RWR38" s="423"/>
      <c r="RWS38" s="425"/>
      <c r="RWT38" s="423"/>
      <c r="RWU38" s="425"/>
      <c r="RWV38" s="423"/>
      <c r="RWW38" s="425"/>
      <c r="RWX38" s="423"/>
      <c r="RWY38" s="425"/>
      <c r="RWZ38" s="423"/>
      <c r="RXA38" s="425"/>
      <c r="RXB38" s="423"/>
      <c r="RXC38" s="425"/>
      <c r="RXD38" s="423"/>
      <c r="RXE38" s="425"/>
      <c r="RXF38" s="423"/>
      <c r="RXG38" s="425"/>
      <c r="RXH38" s="423"/>
      <c r="RXI38" s="425"/>
      <c r="RXJ38" s="423"/>
      <c r="RXK38" s="425"/>
      <c r="RXL38" s="423"/>
      <c r="RXM38" s="425"/>
      <c r="RXN38" s="423"/>
      <c r="RXO38" s="425"/>
      <c r="RXP38" s="423"/>
      <c r="RXQ38" s="425"/>
      <c r="RXR38" s="423"/>
      <c r="RXS38" s="425"/>
      <c r="RXT38" s="423"/>
      <c r="RXU38" s="425"/>
      <c r="RXV38" s="423"/>
      <c r="RXW38" s="425"/>
      <c r="RXX38" s="423"/>
      <c r="RXY38" s="425"/>
      <c r="RXZ38" s="423"/>
      <c r="RYA38" s="425"/>
      <c r="RYB38" s="423"/>
      <c r="RYC38" s="425"/>
      <c r="RYD38" s="423"/>
      <c r="RYE38" s="425"/>
      <c r="RYF38" s="423"/>
      <c r="RYG38" s="425"/>
      <c r="RYH38" s="423"/>
      <c r="RYI38" s="425"/>
      <c r="RYJ38" s="423"/>
      <c r="RYK38" s="425"/>
      <c r="RYL38" s="423"/>
      <c r="RYM38" s="425"/>
      <c r="RYN38" s="423"/>
      <c r="RYO38" s="425"/>
      <c r="RYP38" s="423"/>
      <c r="RYQ38" s="425"/>
      <c r="RYR38" s="423"/>
      <c r="RYS38" s="425"/>
      <c r="RYT38" s="423"/>
      <c r="RYU38" s="425"/>
      <c r="RYV38" s="423"/>
      <c r="RYW38" s="425"/>
      <c r="RYX38" s="423"/>
      <c r="RYY38" s="425"/>
      <c r="RYZ38" s="423"/>
      <c r="RZA38" s="425"/>
      <c r="RZB38" s="423"/>
      <c r="RZC38" s="425"/>
      <c r="RZD38" s="423"/>
      <c r="RZE38" s="425"/>
      <c r="RZF38" s="423"/>
      <c r="RZG38" s="425"/>
      <c r="RZH38" s="423"/>
      <c r="RZI38" s="425"/>
      <c r="RZJ38" s="423"/>
      <c r="RZK38" s="425"/>
      <c r="RZL38" s="423"/>
      <c r="RZM38" s="425"/>
      <c r="RZN38" s="423"/>
      <c r="RZO38" s="425"/>
      <c r="RZP38" s="423"/>
      <c r="RZQ38" s="425"/>
      <c r="RZR38" s="423"/>
      <c r="RZS38" s="425"/>
      <c r="RZT38" s="423"/>
      <c r="RZU38" s="425"/>
      <c r="RZV38" s="423"/>
      <c r="RZW38" s="425"/>
      <c r="RZX38" s="423"/>
      <c r="RZY38" s="425"/>
      <c r="RZZ38" s="423"/>
      <c r="SAA38" s="425"/>
      <c r="SAB38" s="423"/>
      <c r="SAC38" s="425"/>
      <c r="SAD38" s="423"/>
      <c r="SAE38" s="425"/>
      <c r="SAF38" s="423"/>
      <c r="SAG38" s="425"/>
      <c r="SAH38" s="423"/>
      <c r="SAI38" s="425"/>
      <c r="SAJ38" s="423"/>
      <c r="SAK38" s="425"/>
      <c r="SAL38" s="423"/>
      <c r="SAM38" s="425"/>
      <c r="SAN38" s="423"/>
      <c r="SAO38" s="425"/>
      <c r="SAP38" s="423"/>
      <c r="SAQ38" s="425"/>
      <c r="SAR38" s="423"/>
      <c r="SAS38" s="425"/>
      <c r="SAT38" s="423"/>
      <c r="SAU38" s="425"/>
      <c r="SAV38" s="423"/>
      <c r="SAW38" s="425"/>
      <c r="SAX38" s="423"/>
      <c r="SAY38" s="425"/>
      <c r="SAZ38" s="423"/>
      <c r="SBA38" s="425"/>
      <c r="SBB38" s="423"/>
      <c r="SBC38" s="425"/>
      <c r="SBD38" s="423"/>
      <c r="SBE38" s="425"/>
      <c r="SBF38" s="423"/>
      <c r="SBG38" s="425"/>
      <c r="SBH38" s="423"/>
      <c r="SBI38" s="425"/>
      <c r="SBJ38" s="423"/>
      <c r="SBK38" s="425"/>
      <c r="SBL38" s="423"/>
      <c r="SBM38" s="425"/>
      <c r="SBN38" s="423"/>
      <c r="SBO38" s="425"/>
      <c r="SBP38" s="423"/>
      <c r="SBQ38" s="425"/>
      <c r="SBR38" s="423"/>
      <c r="SBS38" s="425"/>
      <c r="SBT38" s="423"/>
      <c r="SBU38" s="425"/>
      <c r="SBV38" s="423"/>
      <c r="SBW38" s="425"/>
      <c r="SBX38" s="423"/>
      <c r="SBY38" s="425"/>
      <c r="SBZ38" s="423"/>
      <c r="SCA38" s="425"/>
      <c r="SCB38" s="423"/>
      <c r="SCC38" s="425"/>
      <c r="SCD38" s="423"/>
      <c r="SCE38" s="425"/>
      <c r="SCF38" s="423"/>
      <c r="SCG38" s="425"/>
      <c r="SCH38" s="423"/>
      <c r="SCI38" s="425"/>
      <c r="SCJ38" s="423"/>
      <c r="SCK38" s="425"/>
      <c r="SCL38" s="423"/>
      <c r="SCM38" s="425"/>
      <c r="SCN38" s="423"/>
      <c r="SCO38" s="425"/>
      <c r="SCP38" s="423"/>
      <c r="SCQ38" s="425"/>
      <c r="SCR38" s="423"/>
      <c r="SCS38" s="425"/>
      <c r="SCT38" s="423"/>
      <c r="SCU38" s="425"/>
      <c r="SCV38" s="423"/>
      <c r="SCW38" s="425"/>
      <c r="SCX38" s="423"/>
      <c r="SCY38" s="425"/>
      <c r="SCZ38" s="423"/>
      <c r="SDA38" s="425"/>
      <c r="SDB38" s="423"/>
      <c r="SDC38" s="425"/>
      <c r="SDD38" s="423"/>
      <c r="SDE38" s="425"/>
      <c r="SDF38" s="423"/>
      <c r="SDG38" s="425"/>
      <c r="SDH38" s="423"/>
      <c r="SDI38" s="425"/>
      <c r="SDJ38" s="423"/>
      <c r="SDK38" s="425"/>
      <c r="SDL38" s="423"/>
      <c r="SDM38" s="425"/>
      <c r="SDN38" s="423"/>
      <c r="SDO38" s="425"/>
      <c r="SDP38" s="423"/>
      <c r="SDQ38" s="425"/>
      <c r="SDR38" s="423"/>
      <c r="SDS38" s="425"/>
      <c r="SDT38" s="423"/>
      <c r="SDU38" s="425"/>
      <c r="SDV38" s="423"/>
      <c r="SDW38" s="425"/>
      <c r="SDX38" s="423"/>
      <c r="SDY38" s="425"/>
      <c r="SDZ38" s="423"/>
      <c r="SEA38" s="425"/>
      <c r="SEB38" s="423"/>
      <c r="SEC38" s="425"/>
      <c r="SED38" s="423"/>
      <c r="SEE38" s="425"/>
      <c r="SEF38" s="423"/>
      <c r="SEG38" s="425"/>
      <c r="SEH38" s="423"/>
      <c r="SEI38" s="425"/>
      <c r="SEJ38" s="423"/>
      <c r="SEK38" s="425"/>
      <c r="SEL38" s="423"/>
      <c r="SEM38" s="425"/>
      <c r="SEN38" s="423"/>
      <c r="SEO38" s="425"/>
      <c r="SEP38" s="423"/>
      <c r="SEQ38" s="425"/>
      <c r="SER38" s="423"/>
      <c r="SES38" s="425"/>
      <c r="SET38" s="423"/>
      <c r="SEU38" s="425"/>
      <c r="SEV38" s="423"/>
      <c r="SEW38" s="425"/>
      <c r="SEX38" s="423"/>
      <c r="SEY38" s="425"/>
      <c r="SEZ38" s="423"/>
      <c r="SFA38" s="425"/>
      <c r="SFB38" s="423"/>
      <c r="SFC38" s="425"/>
      <c r="SFD38" s="423"/>
      <c r="SFE38" s="425"/>
      <c r="SFF38" s="423"/>
      <c r="SFG38" s="425"/>
      <c r="SFH38" s="423"/>
      <c r="SFI38" s="425"/>
      <c r="SFJ38" s="423"/>
      <c r="SFK38" s="425"/>
      <c r="SFL38" s="423"/>
      <c r="SFM38" s="425"/>
      <c r="SFN38" s="423"/>
      <c r="SFO38" s="425"/>
      <c r="SFP38" s="423"/>
      <c r="SFQ38" s="425"/>
      <c r="SFR38" s="423"/>
      <c r="SFS38" s="425"/>
      <c r="SFT38" s="423"/>
      <c r="SFU38" s="425"/>
      <c r="SFV38" s="423"/>
      <c r="SFW38" s="425"/>
      <c r="SFX38" s="423"/>
      <c r="SFY38" s="425"/>
      <c r="SFZ38" s="423"/>
      <c r="SGA38" s="425"/>
      <c r="SGB38" s="423"/>
      <c r="SGC38" s="425"/>
      <c r="SGD38" s="423"/>
      <c r="SGE38" s="425"/>
      <c r="SGF38" s="423"/>
      <c r="SGG38" s="425"/>
      <c r="SGH38" s="423"/>
      <c r="SGI38" s="425"/>
      <c r="SGJ38" s="423"/>
      <c r="SGK38" s="425"/>
      <c r="SGL38" s="423"/>
      <c r="SGM38" s="425"/>
      <c r="SGN38" s="423"/>
      <c r="SGO38" s="425"/>
      <c r="SGP38" s="423"/>
      <c r="SGQ38" s="425"/>
      <c r="SGR38" s="423"/>
      <c r="SGS38" s="425"/>
      <c r="SGT38" s="423"/>
      <c r="SGU38" s="425"/>
      <c r="SGV38" s="423"/>
      <c r="SGW38" s="425"/>
      <c r="SGX38" s="423"/>
      <c r="SGY38" s="425"/>
      <c r="SGZ38" s="423"/>
      <c r="SHA38" s="425"/>
      <c r="SHB38" s="423"/>
      <c r="SHC38" s="425"/>
      <c r="SHD38" s="423"/>
      <c r="SHE38" s="425"/>
      <c r="SHF38" s="423"/>
      <c r="SHG38" s="425"/>
      <c r="SHH38" s="423"/>
      <c r="SHI38" s="425"/>
      <c r="SHJ38" s="423"/>
      <c r="SHK38" s="425"/>
      <c r="SHL38" s="423"/>
      <c r="SHM38" s="425"/>
      <c r="SHN38" s="423"/>
      <c r="SHO38" s="425"/>
      <c r="SHP38" s="423"/>
      <c r="SHQ38" s="425"/>
      <c r="SHR38" s="423"/>
      <c r="SHS38" s="425"/>
      <c r="SHT38" s="423"/>
      <c r="SHU38" s="425"/>
      <c r="SHV38" s="423"/>
      <c r="SHW38" s="425"/>
      <c r="SHX38" s="423"/>
      <c r="SHY38" s="425"/>
      <c r="SHZ38" s="423"/>
      <c r="SIA38" s="425"/>
      <c r="SIB38" s="423"/>
      <c r="SIC38" s="425"/>
      <c r="SID38" s="423"/>
      <c r="SIE38" s="425"/>
      <c r="SIF38" s="423"/>
      <c r="SIG38" s="425"/>
      <c r="SIH38" s="423"/>
      <c r="SII38" s="425"/>
      <c r="SIJ38" s="423"/>
      <c r="SIK38" s="425"/>
      <c r="SIL38" s="423"/>
      <c r="SIM38" s="425"/>
      <c r="SIN38" s="423"/>
      <c r="SIO38" s="425"/>
      <c r="SIP38" s="423"/>
      <c r="SIQ38" s="425"/>
      <c r="SIR38" s="423"/>
      <c r="SIS38" s="425"/>
      <c r="SIT38" s="423"/>
      <c r="SIU38" s="425"/>
      <c r="SIV38" s="423"/>
      <c r="SIW38" s="425"/>
      <c r="SIX38" s="423"/>
      <c r="SIY38" s="425"/>
      <c r="SIZ38" s="423"/>
      <c r="SJA38" s="425"/>
      <c r="SJB38" s="423"/>
      <c r="SJC38" s="425"/>
      <c r="SJD38" s="423"/>
      <c r="SJE38" s="425"/>
      <c r="SJF38" s="423"/>
      <c r="SJG38" s="425"/>
      <c r="SJH38" s="423"/>
      <c r="SJI38" s="425"/>
      <c r="SJJ38" s="423"/>
      <c r="SJK38" s="425"/>
      <c r="SJL38" s="423"/>
      <c r="SJM38" s="425"/>
      <c r="SJN38" s="423"/>
      <c r="SJO38" s="425"/>
      <c r="SJP38" s="423"/>
      <c r="SJQ38" s="425"/>
      <c r="SJR38" s="423"/>
      <c r="SJS38" s="425"/>
      <c r="SJT38" s="423"/>
      <c r="SJU38" s="425"/>
      <c r="SJV38" s="423"/>
      <c r="SJW38" s="425"/>
      <c r="SJX38" s="423"/>
      <c r="SJY38" s="425"/>
      <c r="SJZ38" s="423"/>
      <c r="SKA38" s="425"/>
      <c r="SKB38" s="423"/>
      <c r="SKC38" s="425"/>
      <c r="SKD38" s="423"/>
      <c r="SKE38" s="425"/>
      <c r="SKF38" s="423"/>
      <c r="SKG38" s="425"/>
      <c r="SKH38" s="423"/>
      <c r="SKI38" s="425"/>
      <c r="SKJ38" s="423"/>
      <c r="SKK38" s="425"/>
      <c r="SKL38" s="423"/>
      <c r="SKM38" s="425"/>
      <c r="SKN38" s="423"/>
      <c r="SKO38" s="425"/>
      <c r="SKP38" s="423"/>
      <c r="SKQ38" s="425"/>
      <c r="SKR38" s="423"/>
      <c r="SKS38" s="425"/>
      <c r="SKT38" s="423"/>
      <c r="SKU38" s="425"/>
      <c r="SKV38" s="423"/>
      <c r="SKW38" s="425"/>
      <c r="SKX38" s="423"/>
      <c r="SKY38" s="425"/>
      <c r="SKZ38" s="423"/>
      <c r="SLA38" s="425"/>
      <c r="SLB38" s="423"/>
      <c r="SLC38" s="425"/>
      <c r="SLD38" s="423"/>
      <c r="SLE38" s="425"/>
      <c r="SLF38" s="423"/>
      <c r="SLG38" s="425"/>
      <c r="SLH38" s="423"/>
      <c r="SLI38" s="425"/>
      <c r="SLJ38" s="423"/>
      <c r="SLK38" s="425"/>
      <c r="SLL38" s="423"/>
      <c r="SLM38" s="425"/>
      <c r="SLN38" s="423"/>
      <c r="SLO38" s="425"/>
      <c r="SLP38" s="423"/>
      <c r="SLQ38" s="425"/>
      <c r="SLR38" s="423"/>
      <c r="SLS38" s="425"/>
      <c r="SLT38" s="423"/>
      <c r="SLU38" s="425"/>
      <c r="SLV38" s="423"/>
      <c r="SLW38" s="425"/>
      <c r="SLX38" s="423"/>
      <c r="SLY38" s="425"/>
      <c r="SLZ38" s="423"/>
      <c r="SMA38" s="425"/>
      <c r="SMB38" s="423"/>
      <c r="SMC38" s="425"/>
      <c r="SMD38" s="423"/>
      <c r="SME38" s="425"/>
      <c r="SMF38" s="423"/>
      <c r="SMG38" s="425"/>
      <c r="SMH38" s="423"/>
      <c r="SMI38" s="425"/>
      <c r="SMJ38" s="423"/>
      <c r="SMK38" s="425"/>
      <c r="SML38" s="423"/>
      <c r="SMM38" s="425"/>
      <c r="SMN38" s="423"/>
      <c r="SMO38" s="425"/>
      <c r="SMP38" s="423"/>
      <c r="SMQ38" s="425"/>
      <c r="SMR38" s="423"/>
      <c r="SMS38" s="425"/>
      <c r="SMT38" s="423"/>
      <c r="SMU38" s="425"/>
      <c r="SMV38" s="423"/>
      <c r="SMW38" s="425"/>
      <c r="SMX38" s="423"/>
      <c r="SMY38" s="425"/>
      <c r="SMZ38" s="423"/>
      <c r="SNA38" s="425"/>
      <c r="SNB38" s="423"/>
      <c r="SNC38" s="425"/>
      <c r="SND38" s="423"/>
      <c r="SNE38" s="425"/>
      <c r="SNF38" s="423"/>
      <c r="SNG38" s="425"/>
      <c r="SNH38" s="423"/>
      <c r="SNI38" s="425"/>
      <c r="SNJ38" s="423"/>
      <c r="SNK38" s="425"/>
      <c r="SNL38" s="423"/>
      <c r="SNM38" s="425"/>
      <c r="SNN38" s="423"/>
      <c r="SNO38" s="425"/>
      <c r="SNP38" s="423"/>
      <c r="SNQ38" s="425"/>
      <c r="SNR38" s="423"/>
      <c r="SNS38" s="425"/>
      <c r="SNT38" s="423"/>
      <c r="SNU38" s="425"/>
      <c r="SNV38" s="423"/>
      <c r="SNW38" s="425"/>
      <c r="SNX38" s="423"/>
      <c r="SNY38" s="425"/>
      <c r="SNZ38" s="423"/>
      <c r="SOA38" s="425"/>
      <c r="SOB38" s="423"/>
      <c r="SOC38" s="425"/>
      <c r="SOD38" s="423"/>
      <c r="SOE38" s="425"/>
      <c r="SOF38" s="423"/>
      <c r="SOG38" s="425"/>
      <c r="SOH38" s="423"/>
      <c r="SOI38" s="425"/>
      <c r="SOJ38" s="423"/>
      <c r="SOK38" s="425"/>
      <c r="SOL38" s="423"/>
      <c r="SOM38" s="425"/>
      <c r="SON38" s="423"/>
      <c r="SOO38" s="425"/>
      <c r="SOP38" s="423"/>
      <c r="SOQ38" s="425"/>
      <c r="SOR38" s="423"/>
      <c r="SOS38" s="425"/>
      <c r="SOT38" s="423"/>
      <c r="SOU38" s="425"/>
      <c r="SOV38" s="423"/>
      <c r="SOW38" s="425"/>
      <c r="SOX38" s="423"/>
      <c r="SOY38" s="425"/>
      <c r="SOZ38" s="423"/>
      <c r="SPA38" s="425"/>
      <c r="SPB38" s="423"/>
      <c r="SPC38" s="425"/>
      <c r="SPD38" s="423"/>
      <c r="SPE38" s="425"/>
      <c r="SPF38" s="423"/>
      <c r="SPG38" s="425"/>
      <c r="SPH38" s="423"/>
      <c r="SPI38" s="425"/>
      <c r="SPJ38" s="423"/>
      <c r="SPK38" s="425"/>
      <c r="SPL38" s="423"/>
      <c r="SPM38" s="425"/>
      <c r="SPN38" s="423"/>
      <c r="SPO38" s="425"/>
      <c r="SPP38" s="423"/>
      <c r="SPQ38" s="425"/>
      <c r="SPR38" s="423"/>
      <c r="SPS38" s="425"/>
      <c r="SPT38" s="423"/>
      <c r="SPU38" s="425"/>
      <c r="SPV38" s="423"/>
      <c r="SPW38" s="425"/>
      <c r="SPX38" s="423"/>
      <c r="SPY38" s="425"/>
      <c r="SPZ38" s="423"/>
      <c r="SQA38" s="425"/>
      <c r="SQB38" s="423"/>
      <c r="SQC38" s="425"/>
      <c r="SQD38" s="423"/>
      <c r="SQE38" s="425"/>
      <c r="SQF38" s="423"/>
      <c r="SQG38" s="425"/>
      <c r="SQH38" s="423"/>
      <c r="SQI38" s="425"/>
      <c r="SQJ38" s="423"/>
      <c r="SQK38" s="425"/>
      <c r="SQL38" s="423"/>
      <c r="SQM38" s="425"/>
      <c r="SQN38" s="423"/>
      <c r="SQO38" s="425"/>
      <c r="SQP38" s="423"/>
      <c r="SQQ38" s="425"/>
      <c r="SQR38" s="423"/>
      <c r="SQS38" s="425"/>
      <c r="SQT38" s="423"/>
      <c r="SQU38" s="425"/>
      <c r="SQV38" s="423"/>
      <c r="SQW38" s="425"/>
      <c r="SQX38" s="423"/>
      <c r="SQY38" s="425"/>
      <c r="SQZ38" s="423"/>
      <c r="SRA38" s="425"/>
      <c r="SRB38" s="423"/>
      <c r="SRC38" s="425"/>
      <c r="SRD38" s="423"/>
      <c r="SRE38" s="425"/>
      <c r="SRF38" s="423"/>
      <c r="SRG38" s="425"/>
      <c r="SRH38" s="423"/>
      <c r="SRI38" s="425"/>
      <c r="SRJ38" s="423"/>
      <c r="SRK38" s="425"/>
      <c r="SRL38" s="423"/>
      <c r="SRM38" s="425"/>
      <c r="SRN38" s="423"/>
      <c r="SRO38" s="425"/>
      <c r="SRP38" s="423"/>
      <c r="SRQ38" s="425"/>
      <c r="SRR38" s="423"/>
      <c r="SRS38" s="425"/>
      <c r="SRT38" s="423"/>
      <c r="SRU38" s="425"/>
      <c r="SRV38" s="423"/>
      <c r="SRW38" s="425"/>
      <c r="SRX38" s="423"/>
      <c r="SRY38" s="425"/>
      <c r="SRZ38" s="423"/>
      <c r="SSA38" s="425"/>
      <c r="SSB38" s="423"/>
      <c r="SSC38" s="425"/>
      <c r="SSD38" s="423"/>
      <c r="SSE38" s="425"/>
      <c r="SSF38" s="423"/>
      <c r="SSG38" s="425"/>
      <c r="SSH38" s="423"/>
      <c r="SSI38" s="425"/>
      <c r="SSJ38" s="423"/>
      <c r="SSK38" s="425"/>
      <c r="SSL38" s="423"/>
      <c r="SSM38" s="425"/>
      <c r="SSN38" s="423"/>
      <c r="SSO38" s="425"/>
      <c r="SSP38" s="423"/>
      <c r="SSQ38" s="425"/>
      <c r="SSR38" s="423"/>
      <c r="SSS38" s="425"/>
      <c r="SST38" s="423"/>
      <c r="SSU38" s="425"/>
      <c r="SSV38" s="423"/>
      <c r="SSW38" s="425"/>
      <c r="SSX38" s="423"/>
      <c r="SSY38" s="425"/>
      <c r="SSZ38" s="423"/>
      <c r="STA38" s="425"/>
      <c r="STB38" s="423"/>
      <c r="STC38" s="425"/>
      <c r="STD38" s="423"/>
      <c r="STE38" s="425"/>
      <c r="STF38" s="423"/>
      <c r="STG38" s="425"/>
      <c r="STH38" s="423"/>
      <c r="STI38" s="425"/>
      <c r="STJ38" s="423"/>
      <c r="STK38" s="425"/>
      <c r="STL38" s="423"/>
      <c r="STM38" s="425"/>
      <c r="STN38" s="423"/>
      <c r="STO38" s="425"/>
      <c r="STP38" s="423"/>
      <c r="STQ38" s="425"/>
      <c r="STR38" s="423"/>
      <c r="STS38" s="425"/>
      <c r="STT38" s="423"/>
      <c r="STU38" s="425"/>
      <c r="STV38" s="423"/>
      <c r="STW38" s="425"/>
      <c r="STX38" s="423"/>
      <c r="STY38" s="425"/>
      <c r="STZ38" s="423"/>
      <c r="SUA38" s="425"/>
      <c r="SUB38" s="423"/>
      <c r="SUC38" s="425"/>
      <c r="SUD38" s="423"/>
      <c r="SUE38" s="425"/>
      <c r="SUF38" s="423"/>
      <c r="SUG38" s="425"/>
      <c r="SUH38" s="423"/>
      <c r="SUI38" s="425"/>
      <c r="SUJ38" s="423"/>
      <c r="SUK38" s="425"/>
      <c r="SUL38" s="423"/>
      <c r="SUM38" s="425"/>
      <c r="SUN38" s="423"/>
      <c r="SUO38" s="425"/>
      <c r="SUP38" s="423"/>
      <c r="SUQ38" s="425"/>
      <c r="SUR38" s="423"/>
      <c r="SUS38" s="425"/>
      <c r="SUT38" s="423"/>
      <c r="SUU38" s="425"/>
      <c r="SUV38" s="423"/>
      <c r="SUW38" s="425"/>
      <c r="SUX38" s="423"/>
      <c r="SUY38" s="425"/>
      <c r="SUZ38" s="423"/>
      <c r="SVA38" s="425"/>
      <c r="SVB38" s="423"/>
      <c r="SVC38" s="425"/>
      <c r="SVD38" s="423"/>
      <c r="SVE38" s="425"/>
      <c r="SVF38" s="423"/>
      <c r="SVG38" s="425"/>
      <c r="SVH38" s="423"/>
      <c r="SVI38" s="425"/>
      <c r="SVJ38" s="423"/>
      <c r="SVK38" s="425"/>
      <c r="SVL38" s="423"/>
      <c r="SVM38" s="425"/>
      <c r="SVN38" s="423"/>
      <c r="SVO38" s="425"/>
      <c r="SVP38" s="423"/>
      <c r="SVQ38" s="425"/>
      <c r="SVR38" s="423"/>
      <c r="SVS38" s="425"/>
      <c r="SVT38" s="423"/>
      <c r="SVU38" s="425"/>
      <c r="SVV38" s="423"/>
      <c r="SVW38" s="425"/>
      <c r="SVX38" s="423"/>
      <c r="SVY38" s="425"/>
      <c r="SVZ38" s="423"/>
      <c r="SWA38" s="425"/>
      <c r="SWB38" s="423"/>
      <c r="SWC38" s="425"/>
      <c r="SWD38" s="423"/>
      <c r="SWE38" s="425"/>
      <c r="SWF38" s="423"/>
      <c r="SWG38" s="425"/>
      <c r="SWH38" s="423"/>
      <c r="SWI38" s="425"/>
      <c r="SWJ38" s="423"/>
      <c r="SWK38" s="425"/>
      <c r="SWL38" s="423"/>
      <c r="SWM38" s="425"/>
      <c r="SWN38" s="423"/>
      <c r="SWO38" s="425"/>
      <c r="SWP38" s="423"/>
      <c r="SWQ38" s="425"/>
      <c r="SWR38" s="423"/>
      <c r="SWS38" s="425"/>
      <c r="SWT38" s="423"/>
      <c r="SWU38" s="425"/>
      <c r="SWV38" s="423"/>
      <c r="SWW38" s="425"/>
      <c r="SWX38" s="423"/>
      <c r="SWY38" s="425"/>
      <c r="SWZ38" s="423"/>
      <c r="SXA38" s="425"/>
      <c r="SXB38" s="423"/>
      <c r="SXC38" s="425"/>
      <c r="SXD38" s="423"/>
      <c r="SXE38" s="425"/>
      <c r="SXF38" s="423"/>
      <c r="SXG38" s="425"/>
      <c r="SXH38" s="423"/>
      <c r="SXI38" s="425"/>
      <c r="SXJ38" s="423"/>
      <c r="SXK38" s="425"/>
      <c r="SXL38" s="423"/>
      <c r="SXM38" s="425"/>
      <c r="SXN38" s="423"/>
      <c r="SXO38" s="425"/>
      <c r="SXP38" s="423"/>
      <c r="SXQ38" s="425"/>
      <c r="SXR38" s="423"/>
      <c r="SXS38" s="425"/>
      <c r="SXT38" s="423"/>
      <c r="SXU38" s="425"/>
      <c r="SXV38" s="423"/>
      <c r="SXW38" s="425"/>
      <c r="SXX38" s="423"/>
      <c r="SXY38" s="425"/>
      <c r="SXZ38" s="423"/>
      <c r="SYA38" s="425"/>
      <c r="SYB38" s="423"/>
      <c r="SYC38" s="425"/>
      <c r="SYD38" s="423"/>
      <c r="SYE38" s="425"/>
      <c r="SYF38" s="423"/>
      <c r="SYG38" s="425"/>
      <c r="SYH38" s="423"/>
      <c r="SYI38" s="425"/>
      <c r="SYJ38" s="423"/>
      <c r="SYK38" s="425"/>
      <c r="SYL38" s="423"/>
      <c r="SYM38" s="425"/>
      <c r="SYN38" s="423"/>
      <c r="SYO38" s="425"/>
      <c r="SYP38" s="423"/>
      <c r="SYQ38" s="425"/>
      <c r="SYR38" s="423"/>
      <c r="SYS38" s="425"/>
      <c r="SYT38" s="423"/>
      <c r="SYU38" s="425"/>
      <c r="SYV38" s="423"/>
      <c r="SYW38" s="425"/>
      <c r="SYX38" s="423"/>
      <c r="SYY38" s="425"/>
      <c r="SYZ38" s="423"/>
      <c r="SZA38" s="425"/>
      <c r="SZB38" s="423"/>
      <c r="SZC38" s="425"/>
      <c r="SZD38" s="423"/>
      <c r="SZE38" s="425"/>
      <c r="SZF38" s="423"/>
      <c r="SZG38" s="425"/>
      <c r="SZH38" s="423"/>
      <c r="SZI38" s="425"/>
      <c r="SZJ38" s="423"/>
      <c r="SZK38" s="425"/>
      <c r="SZL38" s="423"/>
      <c r="SZM38" s="425"/>
      <c r="SZN38" s="423"/>
      <c r="SZO38" s="425"/>
      <c r="SZP38" s="423"/>
      <c r="SZQ38" s="425"/>
      <c r="SZR38" s="423"/>
      <c r="SZS38" s="425"/>
      <c r="SZT38" s="423"/>
      <c r="SZU38" s="425"/>
      <c r="SZV38" s="423"/>
      <c r="SZW38" s="425"/>
      <c r="SZX38" s="423"/>
      <c r="SZY38" s="425"/>
      <c r="SZZ38" s="423"/>
      <c r="TAA38" s="425"/>
      <c r="TAB38" s="423"/>
      <c r="TAC38" s="425"/>
      <c r="TAD38" s="423"/>
      <c r="TAE38" s="425"/>
      <c r="TAF38" s="423"/>
      <c r="TAG38" s="425"/>
      <c r="TAH38" s="423"/>
      <c r="TAI38" s="425"/>
      <c r="TAJ38" s="423"/>
      <c r="TAK38" s="425"/>
      <c r="TAL38" s="423"/>
      <c r="TAM38" s="425"/>
      <c r="TAN38" s="423"/>
      <c r="TAO38" s="425"/>
      <c r="TAP38" s="423"/>
      <c r="TAQ38" s="425"/>
      <c r="TAR38" s="423"/>
      <c r="TAS38" s="425"/>
      <c r="TAT38" s="423"/>
      <c r="TAU38" s="425"/>
      <c r="TAV38" s="423"/>
      <c r="TAW38" s="425"/>
      <c r="TAX38" s="423"/>
      <c r="TAY38" s="425"/>
      <c r="TAZ38" s="423"/>
      <c r="TBA38" s="425"/>
      <c r="TBB38" s="423"/>
      <c r="TBC38" s="425"/>
      <c r="TBD38" s="423"/>
      <c r="TBE38" s="425"/>
      <c r="TBF38" s="423"/>
      <c r="TBG38" s="425"/>
      <c r="TBH38" s="423"/>
      <c r="TBI38" s="425"/>
      <c r="TBJ38" s="423"/>
      <c r="TBK38" s="425"/>
      <c r="TBL38" s="423"/>
      <c r="TBM38" s="425"/>
      <c r="TBN38" s="423"/>
      <c r="TBO38" s="425"/>
      <c r="TBP38" s="423"/>
      <c r="TBQ38" s="425"/>
      <c r="TBR38" s="423"/>
      <c r="TBS38" s="425"/>
      <c r="TBT38" s="423"/>
      <c r="TBU38" s="425"/>
      <c r="TBV38" s="423"/>
      <c r="TBW38" s="425"/>
      <c r="TBX38" s="423"/>
      <c r="TBY38" s="425"/>
      <c r="TBZ38" s="423"/>
      <c r="TCA38" s="425"/>
      <c r="TCB38" s="423"/>
      <c r="TCC38" s="425"/>
      <c r="TCD38" s="423"/>
      <c r="TCE38" s="425"/>
      <c r="TCF38" s="423"/>
      <c r="TCG38" s="425"/>
      <c r="TCH38" s="423"/>
      <c r="TCI38" s="425"/>
      <c r="TCJ38" s="423"/>
      <c r="TCK38" s="425"/>
      <c r="TCL38" s="423"/>
      <c r="TCM38" s="425"/>
      <c r="TCN38" s="423"/>
      <c r="TCO38" s="425"/>
      <c r="TCP38" s="423"/>
      <c r="TCQ38" s="425"/>
      <c r="TCR38" s="423"/>
      <c r="TCS38" s="425"/>
      <c r="TCT38" s="423"/>
      <c r="TCU38" s="425"/>
      <c r="TCV38" s="423"/>
      <c r="TCW38" s="425"/>
      <c r="TCX38" s="423"/>
      <c r="TCY38" s="425"/>
      <c r="TCZ38" s="423"/>
      <c r="TDA38" s="425"/>
      <c r="TDB38" s="423"/>
      <c r="TDC38" s="425"/>
      <c r="TDD38" s="423"/>
      <c r="TDE38" s="425"/>
      <c r="TDF38" s="423"/>
      <c r="TDG38" s="425"/>
      <c r="TDH38" s="423"/>
      <c r="TDI38" s="425"/>
      <c r="TDJ38" s="423"/>
      <c r="TDK38" s="425"/>
      <c r="TDL38" s="423"/>
      <c r="TDM38" s="425"/>
      <c r="TDN38" s="423"/>
      <c r="TDO38" s="425"/>
      <c r="TDP38" s="423"/>
      <c r="TDQ38" s="425"/>
      <c r="TDR38" s="423"/>
      <c r="TDS38" s="425"/>
      <c r="TDT38" s="423"/>
      <c r="TDU38" s="425"/>
      <c r="TDV38" s="423"/>
      <c r="TDW38" s="425"/>
      <c r="TDX38" s="423"/>
      <c r="TDY38" s="425"/>
      <c r="TDZ38" s="423"/>
      <c r="TEA38" s="425"/>
      <c r="TEB38" s="423"/>
      <c r="TEC38" s="425"/>
      <c r="TED38" s="423"/>
      <c r="TEE38" s="425"/>
      <c r="TEF38" s="423"/>
      <c r="TEG38" s="425"/>
      <c r="TEH38" s="423"/>
      <c r="TEI38" s="425"/>
      <c r="TEJ38" s="423"/>
      <c r="TEK38" s="425"/>
      <c r="TEL38" s="423"/>
      <c r="TEM38" s="425"/>
      <c r="TEN38" s="423"/>
      <c r="TEO38" s="425"/>
      <c r="TEP38" s="423"/>
      <c r="TEQ38" s="425"/>
      <c r="TER38" s="423"/>
      <c r="TES38" s="425"/>
      <c r="TET38" s="423"/>
      <c r="TEU38" s="425"/>
      <c r="TEV38" s="423"/>
      <c r="TEW38" s="425"/>
      <c r="TEX38" s="423"/>
      <c r="TEY38" s="425"/>
      <c r="TEZ38" s="423"/>
      <c r="TFA38" s="425"/>
      <c r="TFB38" s="423"/>
      <c r="TFC38" s="425"/>
      <c r="TFD38" s="423"/>
      <c r="TFE38" s="425"/>
      <c r="TFF38" s="423"/>
      <c r="TFG38" s="425"/>
      <c r="TFH38" s="423"/>
      <c r="TFI38" s="425"/>
      <c r="TFJ38" s="423"/>
      <c r="TFK38" s="425"/>
      <c r="TFL38" s="423"/>
      <c r="TFM38" s="425"/>
      <c r="TFN38" s="423"/>
      <c r="TFO38" s="425"/>
      <c r="TFP38" s="423"/>
      <c r="TFQ38" s="425"/>
      <c r="TFR38" s="423"/>
      <c r="TFS38" s="425"/>
      <c r="TFT38" s="423"/>
      <c r="TFU38" s="425"/>
      <c r="TFV38" s="423"/>
      <c r="TFW38" s="425"/>
      <c r="TFX38" s="423"/>
      <c r="TFY38" s="425"/>
      <c r="TFZ38" s="423"/>
      <c r="TGA38" s="425"/>
      <c r="TGB38" s="423"/>
      <c r="TGC38" s="425"/>
      <c r="TGD38" s="423"/>
      <c r="TGE38" s="425"/>
      <c r="TGF38" s="423"/>
      <c r="TGG38" s="425"/>
      <c r="TGH38" s="423"/>
      <c r="TGI38" s="425"/>
      <c r="TGJ38" s="423"/>
      <c r="TGK38" s="425"/>
      <c r="TGL38" s="423"/>
      <c r="TGM38" s="425"/>
      <c r="TGN38" s="423"/>
      <c r="TGO38" s="425"/>
      <c r="TGP38" s="423"/>
      <c r="TGQ38" s="425"/>
      <c r="TGR38" s="423"/>
      <c r="TGS38" s="425"/>
      <c r="TGT38" s="423"/>
      <c r="TGU38" s="425"/>
      <c r="TGV38" s="423"/>
      <c r="TGW38" s="425"/>
      <c r="TGX38" s="423"/>
      <c r="TGY38" s="425"/>
      <c r="TGZ38" s="423"/>
      <c r="THA38" s="425"/>
      <c r="THB38" s="423"/>
      <c r="THC38" s="425"/>
      <c r="THD38" s="423"/>
      <c r="THE38" s="425"/>
      <c r="THF38" s="423"/>
      <c r="THG38" s="425"/>
      <c r="THH38" s="423"/>
      <c r="THI38" s="425"/>
      <c r="THJ38" s="423"/>
      <c r="THK38" s="425"/>
      <c r="THL38" s="423"/>
      <c r="THM38" s="425"/>
      <c r="THN38" s="423"/>
      <c r="THO38" s="425"/>
      <c r="THP38" s="423"/>
      <c r="THQ38" s="425"/>
      <c r="THR38" s="423"/>
      <c r="THS38" s="425"/>
      <c r="THT38" s="423"/>
      <c r="THU38" s="425"/>
      <c r="THV38" s="423"/>
      <c r="THW38" s="425"/>
      <c r="THX38" s="423"/>
      <c r="THY38" s="425"/>
      <c r="THZ38" s="423"/>
      <c r="TIA38" s="425"/>
      <c r="TIB38" s="423"/>
      <c r="TIC38" s="425"/>
      <c r="TID38" s="423"/>
      <c r="TIE38" s="425"/>
      <c r="TIF38" s="423"/>
      <c r="TIG38" s="425"/>
      <c r="TIH38" s="423"/>
      <c r="TII38" s="425"/>
      <c r="TIJ38" s="423"/>
      <c r="TIK38" s="425"/>
      <c r="TIL38" s="423"/>
      <c r="TIM38" s="425"/>
      <c r="TIN38" s="423"/>
      <c r="TIO38" s="425"/>
      <c r="TIP38" s="423"/>
      <c r="TIQ38" s="425"/>
      <c r="TIR38" s="423"/>
      <c r="TIS38" s="425"/>
      <c r="TIT38" s="423"/>
      <c r="TIU38" s="425"/>
      <c r="TIV38" s="423"/>
      <c r="TIW38" s="425"/>
      <c r="TIX38" s="423"/>
      <c r="TIY38" s="425"/>
      <c r="TIZ38" s="423"/>
      <c r="TJA38" s="425"/>
      <c r="TJB38" s="423"/>
      <c r="TJC38" s="425"/>
      <c r="TJD38" s="423"/>
      <c r="TJE38" s="425"/>
      <c r="TJF38" s="423"/>
      <c r="TJG38" s="425"/>
      <c r="TJH38" s="423"/>
      <c r="TJI38" s="425"/>
      <c r="TJJ38" s="423"/>
      <c r="TJK38" s="425"/>
      <c r="TJL38" s="423"/>
      <c r="TJM38" s="425"/>
      <c r="TJN38" s="423"/>
      <c r="TJO38" s="425"/>
      <c r="TJP38" s="423"/>
      <c r="TJQ38" s="425"/>
      <c r="TJR38" s="423"/>
      <c r="TJS38" s="425"/>
      <c r="TJT38" s="423"/>
      <c r="TJU38" s="425"/>
      <c r="TJV38" s="423"/>
      <c r="TJW38" s="425"/>
      <c r="TJX38" s="423"/>
      <c r="TJY38" s="425"/>
      <c r="TJZ38" s="423"/>
      <c r="TKA38" s="425"/>
      <c r="TKB38" s="423"/>
      <c r="TKC38" s="425"/>
      <c r="TKD38" s="423"/>
      <c r="TKE38" s="425"/>
      <c r="TKF38" s="423"/>
      <c r="TKG38" s="425"/>
      <c r="TKH38" s="423"/>
      <c r="TKI38" s="425"/>
      <c r="TKJ38" s="423"/>
      <c r="TKK38" s="425"/>
      <c r="TKL38" s="423"/>
      <c r="TKM38" s="425"/>
      <c r="TKN38" s="423"/>
      <c r="TKO38" s="425"/>
      <c r="TKP38" s="423"/>
      <c r="TKQ38" s="425"/>
      <c r="TKR38" s="423"/>
      <c r="TKS38" s="425"/>
      <c r="TKT38" s="423"/>
      <c r="TKU38" s="425"/>
      <c r="TKV38" s="423"/>
      <c r="TKW38" s="425"/>
      <c r="TKX38" s="423"/>
      <c r="TKY38" s="425"/>
      <c r="TKZ38" s="423"/>
      <c r="TLA38" s="425"/>
      <c r="TLB38" s="423"/>
      <c r="TLC38" s="425"/>
      <c r="TLD38" s="423"/>
      <c r="TLE38" s="425"/>
      <c r="TLF38" s="423"/>
      <c r="TLG38" s="425"/>
      <c r="TLH38" s="423"/>
      <c r="TLI38" s="425"/>
      <c r="TLJ38" s="423"/>
      <c r="TLK38" s="425"/>
      <c r="TLL38" s="423"/>
      <c r="TLM38" s="425"/>
      <c r="TLN38" s="423"/>
      <c r="TLO38" s="425"/>
      <c r="TLP38" s="423"/>
      <c r="TLQ38" s="425"/>
      <c r="TLR38" s="423"/>
      <c r="TLS38" s="425"/>
      <c r="TLT38" s="423"/>
      <c r="TLU38" s="425"/>
      <c r="TLV38" s="423"/>
      <c r="TLW38" s="425"/>
      <c r="TLX38" s="423"/>
      <c r="TLY38" s="425"/>
      <c r="TLZ38" s="423"/>
      <c r="TMA38" s="425"/>
      <c r="TMB38" s="423"/>
      <c r="TMC38" s="425"/>
      <c r="TMD38" s="423"/>
      <c r="TME38" s="425"/>
      <c r="TMF38" s="423"/>
      <c r="TMG38" s="425"/>
      <c r="TMH38" s="423"/>
      <c r="TMI38" s="425"/>
      <c r="TMJ38" s="423"/>
      <c r="TMK38" s="425"/>
      <c r="TML38" s="423"/>
      <c r="TMM38" s="425"/>
      <c r="TMN38" s="423"/>
      <c r="TMO38" s="425"/>
      <c r="TMP38" s="423"/>
      <c r="TMQ38" s="425"/>
      <c r="TMR38" s="423"/>
      <c r="TMS38" s="425"/>
      <c r="TMT38" s="423"/>
      <c r="TMU38" s="425"/>
      <c r="TMV38" s="423"/>
      <c r="TMW38" s="425"/>
      <c r="TMX38" s="423"/>
      <c r="TMY38" s="425"/>
      <c r="TMZ38" s="423"/>
      <c r="TNA38" s="425"/>
      <c r="TNB38" s="423"/>
      <c r="TNC38" s="425"/>
      <c r="TND38" s="423"/>
      <c r="TNE38" s="425"/>
      <c r="TNF38" s="423"/>
      <c r="TNG38" s="425"/>
      <c r="TNH38" s="423"/>
      <c r="TNI38" s="425"/>
      <c r="TNJ38" s="423"/>
      <c r="TNK38" s="425"/>
      <c r="TNL38" s="423"/>
      <c r="TNM38" s="425"/>
      <c r="TNN38" s="423"/>
      <c r="TNO38" s="425"/>
      <c r="TNP38" s="423"/>
      <c r="TNQ38" s="425"/>
      <c r="TNR38" s="423"/>
      <c r="TNS38" s="425"/>
      <c r="TNT38" s="423"/>
      <c r="TNU38" s="425"/>
      <c r="TNV38" s="423"/>
      <c r="TNW38" s="425"/>
      <c r="TNX38" s="423"/>
      <c r="TNY38" s="425"/>
      <c r="TNZ38" s="423"/>
      <c r="TOA38" s="425"/>
      <c r="TOB38" s="423"/>
      <c r="TOC38" s="425"/>
      <c r="TOD38" s="423"/>
      <c r="TOE38" s="425"/>
      <c r="TOF38" s="423"/>
      <c r="TOG38" s="425"/>
      <c r="TOH38" s="423"/>
      <c r="TOI38" s="425"/>
      <c r="TOJ38" s="423"/>
      <c r="TOK38" s="425"/>
      <c r="TOL38" s="423"/>
      <c r="TOM38" s="425"/>
      <c r="TON38" s="423"/>
      <c r="TOO38" s="425"/>
      <c r="TOP38" s="423"/>
      <c r="TOQ38" s="425"/>
      <c r="TOR38" s="423"/>
      <c r="TOS38" s="425"/>
      <c r="TOT38" s="423"/>
      <c r="TOU38" s="425"/>
      <c r="TOV38" s="423"/>
      <c r="TOW38" s="425"/>
      <c r="TOX38" s="423"/>
      <c r="TOY38" s="425"/>
      <c r="TOZ38" s="423"/>
      <c r="TPA38" s="425"/>
      <c r="TPB38" s="423"/>
      <c r="TPC38" s="425"/>
      <c r="TPD38" s="423"/>
      <c r="TPE38" s="425"/>
      <c r="TPF38" s="423"/>
      <c r="TPG38" s="425"/>
      <c r="TPH38" s="423"/>
      <c r="TPI38" s="425"/>
      <c r="TPJ38" s="423"/>
      <c r="TPK38" s="425"/>
      <c r="TPL38" s="423"/>
      <c r="TPM38" s="425"/>
      <c r="TPN38" s="423"/>
      <c r="TPO38" s="425"/>
      <c r="TPP38" s="423"/>
      <c r="TPQ38" s="425"/>
      <c r="TPR38" s="423"/>
      <c r="TPS38" s="425"/>
      <c r="TPT38" s="423"/>
      <c r="TPU38" s="425"/>
      <c r="TPV38" s="423"/>
      <c r="TPW38" s="425"/>
      <c r="TPX38" s="423"/>
      <c r="TPY38" s="425"/>
      <c r="TPZ38" s="423"/>
      <c r="TQA38" s="425"/>
      <c r="TQB38" s="423"/>
      <c r="TQC38" s="425"/>
      <c r="TQD38" s="423"/>
      <c r="TQE38" s="425"/>
      <c r="TQF38" s="423"/>
      <c r="TQG38" s="425"/>
      <c r="TQH38" s="423"/>
      <c r="TQI38" s="425"/>
      <c r="TQJ38" s="423"/>
      <c r="TQK38" s="425"/>
      <c r="TQL38" s="423"/>
      <c r="TQM38" s="425"/>
      <c r="TQN38" s="423"/>
      <c r="TQO38" s="425"/>
      <c r="TQP38" s="423"/>
      <c r="TQQ38" s="425"/>
      <c r="TQR38" s="423"/>
      <c r="TQS38" s="425"/>
      <c r="TQT38" s="423"/>
      <c r="TQU38" s="425"/>
      <c r="TQV38" s="423"/>
      <c r="TQW38" s="425"/>
      <c r="TQX38" s="423"/>
      <c r="TQY38" s="425"/>
      <c r="TQZ38" s="423"/>
      <c r="TRA38" s="425"/>
      <c r="TRB38" s="423"/>
      <c r="TRC38" s="425"/>
      <c r="TRD38" s="423"/>
      <c r="TRE38" s="425"/>
      <c r="TRF38" s="423"/>
      <c r="TRG38" s="425"/>
      <c r="TRH38" s="423"/>
      <c r="TRI38" s="425"/>
      <c r="TRJ38" s="423"/>
      <c r="TRK38" s="425"/>
      <c r="TRL38" s="423"/>
      <c r="TRM38" s="425"/>
      <c r="TRN38" s="423"/>
      <c r="TRO38" s="425"/>
      <c r="TRP38" s="423"/>
      <c r="TRQ38" s="425"/>
      <c r="TRR38" s="423"/>
      <c r="TRS38" s="425"/>
      <c r="TRT38" s="423"/>
      <c r="TRU38" s="425"/>
      <c r="TRV38" s="423"/>
      <c r="TRW38" s="425"/>
      <c r="TRX38" s="423"/>
      <c r="TRY38" s="425"/>
      <c r="TRZ38" s="423"/>
      <c r="TSA38" s="425"/>
      <c r="TSB38" s="423"/>
      <c r="TSC38" s="425"/>
      <c r="TSD38" s="423"/>
      <c r="TSE38" s="425"/>
      <c r="TSF38" s="423"/>
      <c r="TSG38" s="425"/>
      <c r="TSH38" s="423"/>
      <c r="TSI38" s="425"/>
      <c r="TSJ38" s="423"/>
      <c r="TSK38" s="425"/>
      <c r="TSL38" s="423"/>
      <c r="TSM38" s="425"/>
      <c r="TSN38" s="423"/>
      <c r="TSO38" s="425"/>
      <c r="TSP38" s="423"/>
      <c r="TSQ38" s="425"/>
      <c r="TSR38" s="423"/>
      <c r="TSS38" s="425"/>
      <c r="TST38" s="423"/>
      <c r="TSU38" s="425"/>
      <c r="TSV38" s="423"/>
      <c r="TSW38" s="425"/>
      <c r="TSX38" s="423"/>
      <c r="TSY38" s="425"/>
      <c r="TSZ38" s="423"/>
      <c r="TTA38" s="425"/>
      <c r="TTB38" s="423"/>
      <c r="TTC38" s="425"/>
      <c r="TTD38" s="423"/>
      <c r="TTE38" s="425"/>
      <c r="TTF38" s="423"/>
      <c r="TTG38" s="425"/>
      <c r="TTH38" s="423"/>
      <c r="TTI38" s="425"/>
      <c r="TTJ38" s="423"/>
      <c r="TTK38" s="425"/>
      <c r="TTL38" s="423"/>
      <c r="TTM38" s="425"/>
      <c r="TTN38" s="423"/>
      <c r="TTO38" s="425"/>
      <c r="TTP38" s="423"/>
      <c r="TTQ38" s="425"/>
      <c r="TTR38" s="423"/>
      <c r="TTS38" s="425"/>
      <c r="TTT38" s="423"/>
      <c r="TTU38" s="425"/>
      <c r="TTV38" s="423"/>
      <c r="TTW38" s="425"/>
      <c r="TTX38" s="423"/>
      <c r="TTY38" s="425"/>
      <c r="TTZ38" s="423"/>
      <c r="TUA38" s="425"/>
      <c r="TUB38" s="423"/>
      <c r="TUC38" s="425"/>
      <c r="TUD38" s="423"/>
      <c r="TUE38" s="425"/>
      <c r="TUF38" s="423"/>
      <c r="TUG38" s="425"/>
      <c r="TUH38" s="423"/>
      <c r="TUI38" s="425"/>
      <c r="TUJ38" s="423"/>
      <c r="TUK38" s="425"/>
      <c r="TUL38" s="423"/>
      <c r="TUM38" s="425"/>
      <c r="TUN38" s="423"/>
      <c r="TUO38" s="425"/>
      <c r="TUP38" s="423"/>
      <c r="TUQ38" s="425"/>
      <c r="TUR38" s="423"/>
      <c r="TUS38" s="425"/>
      <c r="TUT38" s="423"/>
      <c r="TUU38" s="425"/>
      <c r="TUV38" s="423"/>
      <c r="TUW38" s="425"/>
      <c r="TUX38" s="423"/>
      <c r="TUY38" s="425"/>
      <c r="TUZ38" s="423"/>
      <c r="TVA38" s="425"/>
      <c r="TVB38" s="423"/>
      <c r="TVC38" s="425"/>
      <c r="TVD38" s="423"/>
      <c r="TVE38" s="425"/>
      <c r="TVF38" s="423"/>
      <c r="TVG38" s="425"/>
      <c r="TVH38" s="423"/>
      <c r="TVI38" s="425"/>
      <c r="TVJ38" s="423"/>
      <c r="TVK38" s="425"/>
      <c r="TVL38" s="423"/>
      <c r="TVM38" s="425"/>
      <c r="TVN38" s="423"/>
      <c r="TVO38" s="425"/>
      <c r="TVP38" s="423"/>
      <c r="TVQ38" s="425"/>
      <c r="TVR38" s="423"/>
      <c r="TVS38" s="425"/>
      <c r="TVT38" s="423"/>
      <c r="TVU38" s="425"/>
      <c r="TVV38" s="423"/>
      <c r="TVW38" s="425"/>
      <c r="TVX38" s="423"/>
      <c r="TVY38" s="425"/>
      <c r="TVZ38" s="423"/>
      <c r="TWA38" s="425"/>
      <c r="TWB38" s="423"/>
      <c r="TWC38" s="425"/>
      <c r="TWD38" s="423"/>
      <c r="TWE38" s="425"/>
      <c r="TWF38" s="423"/>
      <c r="TWG38" s="425"/>
      <c r="TWH38" s="423"/>
      <c r="TWI38" s="425"/>
      <c r="TWJ38" s="423"/>
      <c r="TWK38" s="425"/>
      <c r="TWL38" s="423"/>
      <c r="TWM38" s="425"/>
      <c r="TWN38" s="423"/>
      <c r="TWO38" s="425"/>
      <c r="TWP38" s="423"/>
      <c r="TWQ38" s="425"/>
      <c r="TWR38" s="423"/>
      <c r="TWS38" s="425"/>
      <c r="TWT38" s="423"/>
      <c r="TWU38" s="425"/>
      <c r="TWV38" s="423"/>
      <c r="TWW38" s="425"/>
      <c r="TWX38" s="423"/>
      <c r="TWY38" s="425"/>
      <c r="TWZ38" s="423"/>
      <c r="TXA38" s="425"/>
      <c r="TXB38" s="423"/>
      <c r="TXC38" s="425"/>
      <c r="TXD38" s="423"/>
      <c r="TXE38" s="425"/>
      <c r="TXF38" s="423"/>
      <c r="TXG38" s="425"/>
      <c r="TXH38" s="423"/>
      <c r="TXI38" s="425"/>
      <c r="TXJ38" s="423"/>
      <c r="TXK38" s="425"/>
      <c r="TXL38" s="423"/>
      <c r="TXM38" s="425"/>
      <c r="TXN38" s="423"/>
      <c r="TXO38" s="425"/>
      <c r="TXP38" s="423"/>
      <c r="TXQ38" s="425"/>
      <c r="TXR38" s="423"/>
      <c r="TXS38" s="425"/>
      <c r="TXT38" s="423"/>
      <c r="TXU38" s="425"/>
      <c r="TXV38" s="423"/>
      <c r="TXW38" s="425"/>
      <c r="TXX38" s="423"/>
      <c r="TXY38" s="425"/>
      <c r="TXZ38" s="423"/>
      <c r="TYA38" s="425"/>
      <c r="TYB38" s="423"/>
      <c r="TYC38" s="425"/>
      <c r="TYD38" s="423"/>
      <c r="TYE38" s="425"/>
      <c r="TYF38" s="423"/>
      <c r="TYG38" s="425"/>
      <c r="TYH38" s="423"/>
      <c r="TYI38" s="425"/>
      <c r="TYJ38" s="423"/>
      <c r="TYK38" s="425"/>
      <c r="TYL38" s="423"/>
      <c r="TYM38" s="425"/>
      <c r="TYN38" s="423"/>
      <c r="TYO38" s="425"/>
      <c r="TYP38" s="423"/>
      <c r="TYQ38" s="425"/>
      <c r="TYR38" s="423"/>
      <c r="TYS38" s="425"/>
      <c r="TYT38" s="423"/>
      <c r="TYU38" s="425"/>
      <c r="TYV38" s="423"/>
      <c r="TYW38" s="425"/>
      <c r="TYX38" s="423"/>
      <c r="TYY38" s="425"/>
      <c r="TYZ38" s="423"/>
      <c r="TZA38" s="425"/>
      <c r="TZB38" s="423"/>
      <c r="TZC38" s="425"/>
      <c r="TZD38" s="423"/>
      <c r="TZE38" s="425"/>
      <c r="TZF38" s="423"/>
      <c r="TZG38" s="425"/>
      <c r="TZH38" s="423"/>
      <c r="TZI38" s="425"/>
      <c r="TZJ38" s="423"/>
      <c r="TZK38" s="425"/>
      <c r="TZL38" s="423"/>
      <c r="TZM38" s="425"/>
      <c r="TZN38" s="423"/>
      <c r="TZO38" s="425"/>
      <c r="TZP38" s="423"/>
      <c r="TZQ38" s="425"/>
      <c r="TZR38" s="423"/>
      <c r="TZS38" s="425"/>
      <c r="TZT38" s="423"/>
      <c r="TZU38" s="425"/>
      <c r="TZV38" s="423"/>
      <c r="TZW38" s="425"/>
      <c r="TZX38" s="423"/>
      <c r="TZY38" s="425"/>
      <c r="TZZ38" s="423"/>
      <c r="UAA38" s="425"/>
      <c r="UAB38" s="423"/>
      <c r="UAC38" s="425"/>
      <c r="UAD38" s="423"/>
      <c r="UAE38" s="425"/>
      <c r="UAF38" s="423"/>
      <c r="UAG38" s="425"/>
      <c r="UAH38" s="423"/>
      <c r="UAI38" s="425"/>
      <c r="UAJ38" s="423"/>
      <c r="UAK38" s="425"/>
      <c r="UAL38" s="423"/>
      <c r="UAM38" s="425"/>
      <c r="UAN38" s="423"/>
      <c r="UAO38" s="425"/>
      <c r="UAP38" s="423"/>
      <c r="UAQ38" s="425"/>
      <c r="UAR38" s="423"/>
      <c r="UAS38" s="425"/>
      <c r="UAT38" s="423"/>
      <c r="UAU38" s="425"/>
      <c r="UAV38" s="423"/>
      <c r="UAW38" s="425"/>
      <c r="UAX38" s="423"/>
      <c r="UAY38" s="425"/>
      <c r="UAZ38" s="423"/>
      <c r="UBA38" s="425"/>
      <c r="UBB38" s="423"/>
      <c r="UBC38" s="425"/>
      <c r="UBD38" s="423"/>
      <c r="UBE38" s="425"/>
      <c r="UBF38" s="423"/>
      <c r="UBG38" s="425"/>
      <c r="UBH38" s="423"/>
      <c r="UBI38" s="425"/>
      <c r="UBJ38" s="423"/>
      <c r="UBK38" s="425"/>
      <c r="UBL38" s="423"/>
      <c r="UBM38" s="425"/>
      <c r="UBN38" s="423"/>
      <c r="UBO38" s="425"/>
      <c r="UBP38" s="423"/>
      <c r="UBQ38" s="425"/>
      <c r="UBR38" s="423"/>
      <c r="UBS38" s="425"/>
      <c r="UBT38" s="423"/>
      <c r="UBU38" s="425"/>
      <c r="UBV38" s="423"/>
      <c r="UBW38" s="425"/>
      <c r="UBX38" s="423"/>
      <c r="UBY38" s="425"/>
      <c r="UBZ38" s="423"/>
      <c r="UCA38" s="425"/>
      <c r="UCB38" s="423"/>
      <c r="UCC38" s="425"/>
      <c r="UCD38" s="423"/>
      <c r="UCE38" s="425"/>
      <c r="UCF38" s="423"/>
      <c r="UCG38" s="425"/>
      <c r="UCH38" s="423"/>
      <c r="UCI38" s="425"/>
      <c r="UCJ38" s="423"/>
      <c r="UCK38" s="425"/>
      <c r="UCL38" s="423"/>
      <c r="UCM38" s="425"/>
      <c r="UCN38" s="423"/>
      <c r="UCO38" s="425"/>
      <c r="UCP38" s="423"/>
      <c r="UCQ38" s="425"/>
      <c r="UCR38" s="423"/>
      <c r="UCS38" s="425"/>
      <c r="UCT38" s="423"/>
      <c r="UCU38" s="425"/>
      <c r="UCV38" s="423"/>
      <c r="UCW38" s="425"/>
      <c r="UCX38" s="423"/>
      <c r="UCY38" s="425"/>
      <c r="UCZ38" s="423"/>
      <c r="UDA38" s="425"/>
      <c r="UDB38" s="423"/>
      <c r="UDC38" s="425"/>
      <c r="UDD38" s="423"/>
      <c r="UDE38" s="425"/>
      <c r="UDF38" s="423"/>
      <c r="UDG38" s="425"/>
      <c r="UDH38" s="423"/>
      <c r="UDI38" s="425"/>
      <c r="UDJ38" s="423"/>
      <c r="UDK38" s="425"/>
      <c r="UDL38" s="423"/>
      <c r="UDM38" s="425"/>
      <c r="UDN38" s="423"/>
      <c r="UDO38" s="425"/>
      <c r="UDP38" s="423"/>
      <c r="UDQ38" s="425"/>
      <c r="UDR38" s="423"/>
      <c r="UDS38" s="425"/>
      <c r="UDT38" s="423"/>
      <c r="UDU38" s="425"/>
      <c r="UDV38" s="423"/>
      <c r="UDW38" s="425"/>
      <c r="UDX38" s="423"/>
      <c r="UDY38" s="425"/>
      <c r="UDZ38" s="423"/>
      <c r="UEA38" s="425"/>
      <c r="UEB38" s="423"/>
      <c r="UEC38" s="425"/>
      <c r="UED38" s="423"/>
      <c r="UEE38" s="425"/>
      <c r="UEF38" s="423"/>
      <c r="UEG38" s="425"/>
      <c r="UEH38" s="423"/>
      <c r="UEI38" s="425"/>
      <c r="UEJ38" s="423"/>
      <c r="UEK38" s="425"/>
      <c r="UEL38" s="423"/>
      <c r="UEM38" s="425"/>
      <c r="UEN38" s="423"/>
      <c r="UEO38" s="425"/>
      <c r="UEP38" s="423"/>
      <c r="UEQ38" s="425"/>
      <c r="UER38" s="423"/>
      <c r="UES38" s="425"/>
      <c r="UET38" s="423"/>
      <c r="UEU38" s="425"/>
      <c r="UEV38" s="423"/>
      <c r="UEW38" s="425"/>
      <c r="UEX38" s="423"/>
      <c r="UEY38" s="425"/>
      <c r="UEZ38" s="423"/>
      <c r="UFA38" s="425"/>
      <c r="UFB38" s="423"/>
      <c r="UFC38" s="425"/>
      <c r="UFD38" s="423"/>
      <c r="UFE38" s="425"/>
      <c r="UFF38" s="423"/>
      <c r="UFG38" s="425"/>
      <c r="UFH38" s="423"/>
      <c r="UFI38" s="425"/>
      <c r="UFJ38" s="423"/>
      <c r="UFK38" s="425"/>
      <c r="UFL38" s="423"/>
      <c r="UFM38" s="425"/>
      <c r="UFN38" s="423"/>
      <c r="UFO38" s="425"/>
      <c r="UFP38" s="423"/>
      <c r="UFQ38" s="425"/>
      <c r="UFR38" s="423"/>
      <c r="UFS38" s="425"/>
      <c r="UFT38" s="423"/>
      <c r="UFU38" s="425"/>
      <c r="UFV38" s="423"/>
      <c r="UFW38" s="425"/>
      <c r="UFX38" s="423"/>
      <c r="UFY38" s="425"/>
      <c r="UFZ38" s="423"/>
      <c r="UGA38" s="425"/>
      <c r="UGB38" s="423"/>
      <c r="UGC38" s="425"/>
      <c r="UGD38" s="423"/>
      <c r="UGE38" s="425"/>
      <c r="UGF38" s="423"/>
      <c r="UGG38" s="425"/>
      <c r="UGH38" s="423"/>
      <c r="UGI38" s="425"/>
      <c r="UGJ38" s="423"/>
      <c r="UGK38" s="425"/>
      <c r="UGL38" s="423"/>
      <c r="UGM38" s="425"/>
      <c r="UGN38" s="423"/>
      <c r="UGO38" s="425"/>
      <c r="UGP38" s="423"/>
      <c r="UGQ38" s="425"/>
      <c r="UGR38" s="423"/>
      <c r="UGS38" s="425"/>
      <c r="UGT38" s="423"/>
      <c r="UGU38" s="425"/>
      <c r="UGV38" s="423"/>
      <c r="UGW38" s="425"/>
      <c r="UGX38" s="423"/>
      <c r="UGY38" s="425"/>
      <c r="UGZ38" s="423"/>
      <c r="UHA38" s="425"/>
      <c r="UHB38" s="423"/>
      <c r="UHC38" s="425"/>
      <c r="UHD38" s="423"/>
      <c r="UHE38" s="425"/>
      <c r="UHF38" s="423"/>
      <c r="UHG38" s="425"/>
      <c r="UHH38" s="423"/>
      <c r="UHI38" s="425"/>
      <c r="UHJ38" s="423"/>
      <c r="UHK38" s="425"/>
      <c r="UHL38" s="423"/>
      <c r="UHM38" s="425"/>
      <c r="UHN38" s="423"/>
      <c r="UHO38" s="425"/>
      <c r="UHP38" s="423"/>
      <c r="UHQ38" s="425"/>
      <c r="UHR38" s="423"/>
      <c r="UHS38" s="425"/>
      <c r="UHT38" s="423"/>
      <c r="UHU38" s="425"/>
      <c r="UHV38" s="423"/>
      <c r="UHW38" s="425"/>
      <c r="UHX38" s="423"/>
      <c r="UHY38" s="425"/>
      <c r="UHZ38" s="423"/>
      <c r="UIA38" s="425"/>
      <c r="UIB38" s="423"/>
      <c r="UIC38" s="425"/>
      <c r="UID38" s="423"/>
      <c r="UIE38" s="425"/>
      <c r="UIF38" s="423"/>
      <c r="UIG38" s="425"/>
      <c r="UIH38" s="423"/>
      <c r="UII38" s="425"/>
      <c r="UIJ38" s="423"/>
      <c r="UIK38" s="425"/>
      <c r="UIL38" s="423"/>
      <c r="UIM38" s="425"/>
      <c r="UIN38" s="423"/>
      <c r="UIO38" s="425"/>
      <c r="UIP38" s="423"/>
      <c r="UIQ38" s="425"/>
      <c r="UIR38" s="423"/>
      <c r="UIS38" s="425"/>
      <c r="UIT38" s="423"/>
      <c r="UIU38" s="425"/>
      <c r="UIV38" s="423"/>
      <c r="UIW38" s="425"/>
      <c r="UIX38" s="423"/>
      <c r="UIY38" s="425"/>
      <c r="UIZ38" s="423"/>
      <c r="UJA38" s="425"/>
      <c r="UJB38" s="423"/>
      <c r="UJC38" s="425"/>
      <c r="UJD38" s="423"/>
      <c r="UJE38" s="425"/>
      <c r="UJF38" s="423"/>
      <c r="UJG38" s="425"/>
      <c r="UJH38" s="423"/>
      <c r="UJI38" s="425"/>
      <c r="UJJ38" s="423"/>
      <c r="UJK38" s="425"/>
      <c r="UJL38" s="423"/>
      <c r="UJM38" s="425"/>
      <c r="UJN38" s="423"/>
      <c r="UJO38" s="425"/>
      <c r="UJP38" s="423"/>
      <c r="UJQ38" s="425"/>
      <c r="UJR38" s="423"/>
      <c r="UJS38" s="425"/>
      <c r="UJT38" s="423"/>
      <c r="UJU38" s="425"/>
      <c r="UJV38" s="423"/>
      <c r="UJW38" s="425"/>
      <c r="UJX38" s="423"/>
      <c r="UJY38" s="425"/>
      <c r="UJZ38" s="423"/>
      <c r="UKA38" s="425"/>
      <c r="UKB38" s="423"/>
      <c r="UKC38" s="425"/>
      <c r="UKD38" s="423"/>
      <c r="UKE38" s="425"/>
      <c r="UKF38" s="423"/>
      <c r="UKG38" s="425"/>
      <c r="UKH38" s="423"/>
      <c r="UKI38" s="425"/>
      <c r="UKJ38" s="423"/>
      <c r="UKK38" s="425"/>
      <c r="UKL38" s="423"/>
      <c r="UKM38" s="425"/>
      <c r="UKN38" s="423"/>
      <c r="UKO38" s="425"/>
      <c r="UKP38" s="423"/>
      <c r="UKQ38" s="425"/>
      <c r="UKR38" s="423"/>
      <c r="UKS38" s="425"/>
      <c r="UKT38" s="423"/>
      <c r="UKU38" s="425"/>
      <c r="UKV38" s="423"/>
      <c r="UKW38" s="425"/>
      <c r="UKX38" s="423"/>
      <c r="UKY38" s="425"/>
      <c r="UKZ38" s="423"/>
      <c r="ULA38" s="425"/>
      <c r="ULB38" s="423"/>
      <c r="ULC38" s="425"/>
      <c r="ULD38" s="423"/>
      <c r="ULE38" s="425"/>
      <c r="ULF38" s="423"/>
      <c r="ULG38" s="425"/>
      <c r="ULH38" s="423"/>
      <c r="ULI38" s="425"/>
      <c r="ULJ38" s="423"/>
      <c r="ULK38" s="425"/>
      <c r="ULL38" s="423"/>
      <c r="ULM38" s="425"/>
      <c r="ULN38" s="423"/>
      <c r="ULO38" s="425"/>
      <c r="ULP38" s="423"/>
      <c r="ULQ38" s="425"/>
      <c r="ULR38" s="423"/>
      <c r="ULS38" s="425"/>
      <c r="ULT38" s="423"/>
      <c r="ULU38" s="425"/>
      <c r="ULV38" s="423"/>
      <c r="ULW38" s="425"/>
      <c r="ULX38" s="423"/>
      <c r="ULY38" s="425"/>
      <c r="ULZ38" s="423"/>
      <c r="UMA38" s="425"/>
      <c r="UMB38" s="423"/>
      <c r="UMC38" s="425"/>
      <c r="UMD38" s="423"/>
      <c r="UME38" s="425"/>
      <c r="UMF38" s="423"/>
      <c r="UMG38" s="425"/>
      <c r="UMH38" s="423"/>
      <c r="UMI38" s="425"/>
      <c r="UMJ38" s="423"/>
      <c r="UMK38" s="425"/>
      <c r="UML38" s="423"/>
      <c r="UMM38" s="425"/>
      <c r="UMN38" s="423"/>
      <c r="UMO38" s="425"/>
      <c r="UMP38" s="423"/>
      <c r="UMQ38" s="425"/>
      <c r="UMR38" s="423"/>
      <c r="UMS38" s="425"/>
      <c r="UMT38" s="423"/>
      <c r="UMU38" s="425"/>
      <c r="UMV38" s="423"/>
      <c r="UMW38" s="425"/>
      <c r="UMX38" s="423"/>
      <c r="UMY38" s="425"/>
      <c r="UMZ38" s="423"/>
      <c r="UNA38" s="425"/>
      <c r="UNB38" s="423"/>
      <c r="UNC38" s="425"/>
      <c r="UND38" s="423"/>
      <c r="UNE38" s="425"/>
      <c r="UNF38" s="423"/>
      <c r="UNG38" s="425"/>
      <c r="UNH38" s="423"/>
      <c r="UNI38" s="425"/>
      <c r="UNJ38" s="423"/>
      <c r="UNK38" s="425"/>
      <c r="UNL38" s="423"/>
      <c r="UNM38" s="425"/>
      <c r="UNN38" s="423"/>
      <c r="UNO38" s="425"/>
      <c r="UNP38" s="423"/>
      <c r="UNQ38" s="425"/>
      <c r="UNR38" s="423"/>
      <c r="UNS38" s="425"/>
      <c r="UNT38" s="423"/>
      <c r="UNU38" s="425"/>
      <c r="UNV38" s="423"/>
      <c r="UNW38" s="425"/>
      <c r="UNX38" s="423"/>
      <c r="UNY38" s="425"/>
      <c r="UNZ38" s="423"/>
      <c r="UOA38" s="425"/>
      <c r="UOB38" s="423"/>
      <c r="UOC38" s="425"/>
      <c r="UOD38" s="423"/>
      <c r="UOE38" s="425"/>
      <c r="UOF38" s="423"/>
      <c r="UOG38" s="425"/>
      <c r="UOH38" s="423"/>
      <c r="UOI38" s="425"/>
      <c r="UOJ38" s="423"/>
      <c r="UOK38" s="425"/>
      <c r="UOL38" s="423"/>
      <c r="UOM38" s="425"/>
      <c r="UON38" s="423"/>
      <c r="UOO38" s="425"/>
      <c r="UOP38" s="423"/>
      <c r="UOQ38" s="425"/>
      <c r="UOR38" s="423"/>
      <c r="UOS38" s="425"/>
      <c r="UOT38" s="423"/>
      <c r="UOU38" s="425"/>
      <c r="UOV38" s="423"/>
      <c r="UOW38" s="425"/>
      <c r="UOX38" s="423"/>
      <c r="UOY38" s="425"/>
      <c r="UOZ38" s="423"/>
      <c r="UPA38" s="425"/>
      <c r="UPB38" s="423"/>
      <c r="UPC38" s="425"/>
      <c r="UPD38" s="423"/>
      <c r="UPE38" s="425"/>
      <c r="UPF38" s="423"/>
      <c r="UPG38" s="425"/>
      <c r="UPH38" s="423"/>
      <c r="UPI38" s="425"/>
      <c r="UPJ38" s="423"/>
      <c r="UPK38" s="425"/>
      <c r="UPL38" s="423"/>
      <c r="UPM38" s="425"/>
      <c r="UPN38" s="423"/>
      <c r="UPO38" s="425"/>
      <c r="UPP38" s="423"/>
      <c r="UPQ38" s="425"/>
      <c r="UPR38" s="423"/>
      <c r="UPS38" s="425"/>
      <c r="UPT38" s="423"/>
      <c r="UPU38" s="425"/>
      <c r="UPV38" s="423"/>
      <c r="UPW38" s="425"/>
      <c r="UPX38" s="423"/>
      <c r="UPY38" s="425"/>
      <c r="UPZ38" s="423"/>
      <c r="UQA38" s="425"/>
      <c r="UQB38" s="423"/>
      <c r="UQC38" s="425"/>
      <c r="UQD38" s="423"/>
      <c r="UQE38" s="425"/>
      <c r="UQF38" s="423"/>
      <c r="UQG38" s="425"/>
      <c r="UQH38" s="423"/>
      <c r="UQI38" s="425"/>
      <c r="UQJ38" s="423"/>
      <c r="UQK38" s="425"/>
      <c r="UQL38" s="423"/>
      <c r="UQM38" s="425"/>
      <c r="UQN38" s="423"/>
      <c r="UQO38" s="425"/>
      <c r="UQP38" s="423"/>
      <c r="UQQ38" s="425"/>
      <c r="UQR38" s="423"/>
      <c r="UQS38" s="425"/>
      <c r="UQT38" s="423"/>
      <c r="UQU38" s="425"/>
      <c r="UQV38" s="423"/>
      <c r="UQW38" s="425"/>
      <c r="UQX38" s="423"/>
      <c r="UQY38" s="425"/>
      <c r="UQZ38" s="423"/>
      <c r="URA38" s="425"/>
      <c r="URB38" s="423"/>
      <c r="URC38" s="425"/>
      <c r="URD38" s="423"/>
      <c r="URE38" s="425"/>
      <c r="URF38" s="423"/>
      <c r="URG38" s="425"/>
      <c r="URH38" s="423"/>
      <c r="URI38" s="425"/>
      <c r="URJ38" s="423"/>
      <c r="URK38" s="425"/>
      <c r="URL38" s="423"/>
      <c r="URM38" s="425"/>
      <c r="URN38" s="423"/>
      <c r="URO38" s="425"/>
      <c r="URP38" s="423"/>
      <c r="URQ38" s="425"/>
      <c r="URR38" s="423"/>
      <c r="URS38" s="425"/>
      <c r="URT38" s="423"/>
      <c r="URU38" s="425"/>
      <c r="URV38" s="423"/>
      <c r="URW38" s="425"/>
      <c r="URX38" s="423"/>
      <c r="URY38" s="425"/>
      <c r="URZ38" s="423"/>
      <c r="USA38" s="425"/>
      <c r="USB38" s="423"/>
      <c r="USC38" s="425"/>
      <c r="USD38" s="423"/>
      <c r="USE38" s="425"/>
      <c r="USF38" s="423"/>
      <c r="USG38" s="425"/>
      <c r="USH38" s="423"/>
      <c r="USI38" s="425"/>
      <c r="USJ38" s="423"/>
      <c r="USK38" s="425"/>
      <c r="USL38" s="423"/>
      <c r="USM38" s="425"/>
      <c r="USN38" s="423"/>
      <c r="USO38" s="425"/>
      <c r="USP38" s="423"/>
      <c r="USQ38" s="425"/>
      <c r="USR38" s="423"/>
      <c r="USS38" s="425"/>
      <c r="UST38" s="423"/>
      <c r="USU38" s="425"/>
      <c r="USV38" s="423"/>
      <c r="USW38" s="425"/>
      <c r="USX38" s="423"/>
      <c r="USY38" s="425"/>
      <c r="USZ38" s="423"/>
      <c r="UTA38" s="425"/>
      <c r="UTB38" s="423"/>
      <c r="UTC38" s="425"/>
      <c r="UTD38" s="423"/>
      <c r="UTE38" s="425"/>
      <c r="UTF38" s="423"/>
      <c r="UTG38" s="425"/>
      <c r="UTH38" s="423"/>
      <c r="UTI38" s="425"/>
      <c r="UTJ38" s="423"/>
      <c r="UTK38" s="425"/>
      <c r="UTL38" s="423"/>
      <c r="UTM38" s="425"/>
      <c r="UTN38" s="423"/>
      <c r="UTO38" s="425"/>
      <c r="UTP38" s="423"/>
      <c r="UTQ38" s="425"/>
      <c r="UTR38" s="423"/>
      <c r="UTS38" s="425"/>
      <c r="UTT38" s="423"/>
      <c r="UTU38" s="425"/>
      <c r="UTV38" s="423"/>
      <c r="UTW38" s="425"/>
      <c r="UTX38" s="423"/>
      <c r="UTY38" s="425"/>
      <c r="UTZ38" s="423"/>
      <c r="UUA38" s="425"/>
      <c r="UUB38" s="423"/>
      <c r="UUC38" s="425"/>
      <c r="UUD38" s="423"/>
      <c r="UUE38" s="425"/>
      <c r="UUF38" s="423"/>
      <c r="UUG38" s="425"/>
      <c r="UUH38" s="423"/>
      <c r="UUI38" s="425"/>
      <c r="UUJ38" s="423"/>
      <c r="UUK38" s="425"/>
      <c r="UUL38" s="423"/>
      <c r="UUM38" s="425"/>
      <c r="UUN38" s="423"/>
      <c r="UUO38" s="425"/>
      <c r="UUP38" s="423"/>
      <c r="UUQ38" s="425"/>
      <c r="UUR38" s="423"/>
      <c r="UUS38" s="425"/>
      <c r="UUT38" s="423"/>
      <c r="UUU38" s="425"/>
      <c r="UUV38" s="423"/>
      <c r="UUW38" s="425"/>
      <c r="UUX38" s="423"/>
      <c r="UUY38" s="425"/>
      <c r="UUZ38" s="423"/>
      <c r="UVA38" s="425"/>
      <c r="UVB38" s="423"/>
      <c r="UVC38" s="425"/>
      <c r="UVD38" s="423"/>
      <c r="UVE38" s="425"/>
      <c r="UVF38" s="423"/>
      <c r="UVG38" s="425"/>
      <c r="UVH38" s="423"/>
      <c r="UVI38" s="425"/>
      <c r="UVJ38" s="423"/>
      <c r="UVK38" s="425"/>
      <c r="UVL38" s="423"/>
      <c r="UVM38" s="425"/>
      <c r="UVN38" s="423"/>
      <c r="UVO38" s="425"/>
      <c r="UVP38" s="423"/>
      <c r="UVQ38" s="425"/>
      <c r="UVR38" s="423"/>
      <c r="UVS38" s="425"/>
      <c r="UVT38" s="423"/>
      <c r="UVU38" s="425"/>
      <c r="UVV38" s="423"/>
      <c r="UVW38" s="425"/>
      <c r="UVX38" s="423"/>
      <c r="UVY38" s="425"/>
      <c r="UVZ38" s="423"/>
      <c r="UWA38" s="425"/>
      <c r="UWB38" s="423"/>
      <c r="UWC38" s="425"/>
      <c r="UWD38" s="423"/>
      <c r="UWE38" s="425"/>
      <c r="UWF38" s="423"/>
      <c r="UWG38" s="425"/>
      <c r="UWH38" s="423"/>
      <c r="UWI38" s="425"/>
      <c r="UWJ38" s="423"/>
      <c r="UWK38" s="425"/>
      <c r="UWL38" s="423"/>
      <c r="UWM38" s="425"/>
      <c r="UWN38" s="423"/>
      <c r="UWO38" s="425"/>
      <c r="UWP38" s="423"/>
      <c r="UWQ38" s="425"/>
      <c r="UWR38" s="423"/>
      <c r="UWS38" s="425"/>
      <c r="UWT38" s="423"/>
      <c r="UWU38" s="425"/>
      <c r="UWV38" s="423"/>
      <c r="UWW38" s="425"/>
      <c r="UWX38" s="423"/>
      <c r="UWY38" s="425"/>
      <c r="UWZ38" s="423"/>
      <c r="UXA38" s="425"/>
      <c r="UXB38" s="423"/>
      <c r="UXC38" s="425"/>
      <c r="UXD38" s="423"/>
      <c r="UXE38" s="425"/>
      <c r="UXF38" s="423"/>
      <c r="UXG38" s="425"/>
      <c r="UXH38" s="423"/>
      <c r="UXI38" s="425"/>
      <c r="UXJ38" s="423"/>
      <c r="UXK38" s="425"/>
      <c r="UXL38" s="423"/>
      <c r="UXM38" s="425"/>
      <c r="UXN38" s="423"/>
      <c r="UXO38" s="425"/>
      <c r="UXP38" s="423"/>
      <c r="UXQ38" s="425"/>
      <c r="UXR38" s="423"/>
      <c r="UXS38" s="425"/>
      <c r="UXT38" s="423"/>
      <c r="UXU38" s="425"/>
      <c r="UXV38" s="423"/>
      <c r="UXW38" s="425"/>
      <c r="UXX38" s="423"/>
      <c r="UXY38" s="425"/>
      <c r="UXZ38" s="423"/>
      <c r="UYA38" s="425"/>
      <c r="UYB38" s="423"/>
      <c r="UYC38" s="425"/>
      <c r="UYD38" s="423"/>
      <c r="UYE38" s="425"/>
      <c r="UYF38" s="423"/>
      <c r="UYG38" s="425"/>
      <c r="UYH38" s="423"/>
      <c r="UYI38" s="425"/>
      <c r="UYJ38" s="423"/>
      <c r="UYK38" s="425"/>
      <c r="UYL38" s="423"/>
      <c r="UYM38" s="425"/>
      <c r="UYN38" s="423"/>
      <c r="UYO38" s="425"/>
      <c r="UYP38" s="423"/>
      <c r="UYQ38" s="425"/>
      <c r="UYR38" s="423"/>
      <c r="UYS38" s="425"/>
      <c r="UYT38" s="423"/>
      <c r="UYU38" s="425"/>
      <c r="UYV38" s="423"/>
      <c r="UYW38" s="425"/>
      <c r="UYX38" s="423"/>
      <c r="UYY38" s="425"/>
      <c r="UYZ38" s="423"/>
      <c r="UZA38" s="425"/>
      <c r="UZB38" s="423"/>
      <c r="UZC38" s="425"/>
      <c r="UZD38" s="423"/>
      <c r="UZE38" s="425"/>
      <c r="UZF38" s="423"/>
      <c r="UZG38" s="425"/>
      <c r="UZH38" s="423"/>
      <c r="UZI38" s="425"/>
      <c r="UZJ38" s="423"/>
      <c r="UZK38" s="425"/>
      <c r="UZL38" s="423"/>
      <c r="UZM38" s="425"/>
      <c r="UZN38" s="423"/>
      <c r="UZO38" s="425"/>
      <c r="UZP38" s="423"/>
      <c r="UZQ38" s="425"/>
      <c r="UZR38" s="423"/>
      <c r="UZS38" s="425"/>
      <c r="UZT38" s="423"/>
      <c r="UZU38" s="425"/>
      <c r="UZV38" s="423"/>
      <c r="UZW38" s="425"/>
      <c r="UZX38" s="423"/>
      <c r="UZY38" s="425"/>
      <c r="UZZ38" s="423"/>
      <c r="VAA38" s="425"/>
      <c r="VAB38" s="423"/>
      <c r="VAC38" s="425"/>
      <c r="VAD38" s="423"/>
      <c r="VAE38" s="425"/>
      <c r="VAF38" s="423"/>
      <c r="VAG38" s="425"/>
      <c r="VAH38" s="423"/>
      <c r="VAI38" s="425"/>
      <c r="VAJ38" s="423"/>
      <c r="VAK38" s="425"/>
      <c r="VAL38" s="423"/>
      <c r="VAM38" s="425"/>
      <c r="VAN38" s="423"/>
      <c r="VAO38" s="425"/>
      <c r="VAP38" s="423"/>
      <c r="VAQ38" s="425"/>
      <c r="VAR38" s="423"/>
      <c r="VAS38" s="425"/>
      <c r="VAT38" s="423"/>
      <c r="VAU38" s="425"/>
      <c r="VAV38" s="423"/>
      <c r="VAW38" s="425"/>
      <c r="VAX38" s="423"/>
      <c r="VAY38" s="425"/>
      <c r="VAZ38" s="423"/>
      <c r="VBA38" s="425"/>
      <c r="VBB38" s="423"/>
      <c r="VBC38" s="425"/>
      <c r="VBD38" s="423"/>
      <c r="VBE38" s="425"/>
      <c r="VBF38" s="423"/>
      <c r="VBG38" s="425"/>
      <c r="VBH38" s="423"/>
      <c r="VBI38" s="425"/>
      <c r="VBJ38" s="423"/>
      <c r="VBK38" s="425"/>
      <c r="VBL38" s="423"/>
      <c r="VBM38" s="425"/>
      <c r="VBN38" s="423"/>
      <c r="VBO38" s="425"/>
      <c r="VBP38" s="423"/>
      <c r="VBQ38" s="425"/>
      <c r="VBR38" s="423"/>
      <c r="VBS38" s="425"/>
      <c r="VBT38" s="423"/>
      <c r="VBU38" s="425"/>
      <c r="VBV38" s="423"/>
      <c r="VBW38" s="425"/>
      <c r="VBX38" s="423"/>
      <c r="VBY38" s="425"/>
      <c r="VBZ38" s="423"/>
      <c r="VCA38" s="425"/>
      <c r="VCB38" s="423"/>
      <c r="VCC38" s="425"/>
      <c r="VCD38" s="423"/>
      <c r="VCE38" s="425"/>
      <c r="VCF38" s="423"/>
      <c r="VCG38" s="425"/>
      <c r="VCH38" s="423"/>
      <c r="VCI38" s="425"/>
      <c r="VCJ38" s="423"/>
      <c r="VCK38" s="425"/>
      <c r="VCL38" s="423"/>
      <c r="VCM38" s="425"/>
      <c r="VCN38" s="423"/>
      <c r="VCO38" s="425"/>
      <c r="VCP38" s="423"/>
      <c r="VCQ38" s="425"/>
      <c r="VCR38" s="423"/>
      <c r="VCS38" s="425"/>
      <c r="VCT38" s="423"/>
      <c r="VCU38" s="425"/>
      <c r="VCV38" s="423"/>
      <c r="VCW38" s="425"/>
      <c r="VCX38" s="423"/>
      <c r="VCY38" s="425"/>
      <c r="VCZ38" s="423"/>
      <c r="VDA38" s="425"/>
      <c r="VDB38" s="423"/>
      <c r="VDC38" s="425"/>
      <c r="VDD38" s="423"/>
      <c r="VDE38" s="425"/>
      <c r="VDF38" s="423"/>
      <c r="VDG38" s="425"/>
      <c r="VDH38" s="423"/>
      <c r="VDI38" s="425"/>
      <c r="VDJ38" s="423"/>
      <c r="VDK38" s="425"/>
      <c r="VDL38" s="423"/>
      <c r="VDM38" s="425"/>
      <c r="VDN38" s="423"/>
      <c r="VDO38" s="425"/>
      <c r="VDP38" s="423"/>
      <c r="VDQ38" s="425"/>
      <c r="VDR38" s="423"/>
      <c r="VDS38" s="425"/>
      <c r="VDT38" s="423"/>
      <c r="VDU38" s="425"/>
      <c r="VDV38" s="423"/>
      <c r="VDW38" s="425"/>
      <c r="VDX38" s="423"/>
      <c r="VDY38" s="425"/>
      <c r="VDZ38" s="423"/>
      <c r="VEA38" s="425"/>
      <c r="VEB38" s="423"/>
      <c r="VEC38" s="425"/>
      <c r="VED38" s="423"/>
      <c r="VEE38" s="425"/>
      <c r="VEF38" s="423"/>
      <c r="VEG38" s="425"/>
      <c r="VEH38" s="423"/>
      <c r="VEI38" s="425"/>
      <c r="VEJ38" s="423"/>
      <c r="VEK38" s="425"/>
      <c r="VEL38" s="423"/>
      <c r="VEM38" s="425"/>
      <c r="VEN38" s="423"/>
      <c r="VEO38" s="425"/>
      <c r="VEP38" s="423"/>
      <c r="VEQ38" s="425"/>
      <c r="VER38" s="423"/>
      <c r="VES38" s="425"/>
      <c r="VET38" s="423"/>
      <c r="VEU38" s="425"/>
      <c r="VEV38" s="423"/>
      <c r="VEW38" s="425"/>
      <c r="VEX38" s="423"/>
      <c r="VEY38" s="425"/>
      <c r="VEZ38" s="423"/>
      <c r="VFA38" s="425"/>
      <c r="VFB38" s="423"/>
      <c r="VFC38" s="425"/>
      <c r="VFD38" s="423"/>
      <c r="VFE38" s="425"/>
      <c r="VFF38" s="423"/>
      <c r="VFG38" s="425"/>
      <c r="VFH38" s="423"/>
      <c r="VFI38" s="425"/>
      <c r="VFJ38" s="423"/>
      <c r="VFK38" s="425"/>
      <c r="VFL38" s="423"/>
      <c r="VFM38" s="425"/>
      <c r="VFN38" s="423"/>
      <c r="VFO38" s="425"/>
      <c r="VFP38" s="423"/>
      <c r="VFQ38" s="425"/>
      <c r="VFR38" s="423"/>
      <c r="VFS38" s="425"/>
      <c r="VFT38" s="423"/>
      <c r="VFU38" s="425"/>
      <c r="VFV38" s="423"/>
      <c r="VFW38" s="425"/>
      <c r="VFX38" s="423"/>
      <c r="VFY38" s="425"/>
      <c r="VFZ38" s="423"/>
      <c r="VGA38" s="425"/>
      <c r="VGB38" s="423"/>
      <c r="VGC38" s="425"/>
      <c r="VGD38" s="423"/>
      <c r="VGE38" s="425"/>
      <c r="VGF38" s="423"/>
      <c r="VGG38" s="425"/>
      <c r="VGH38" s="423"/>
      <c r="VGI38" s="425"/>
      <c r="VGJ38" s="423"/>
      <c r="VGK38" s="425"/>
      <c r="VGL38" s="423"/>
      <c r="VGM38" s="425"/>
      <c r="VGN38" s="423"/>
      <c r="VGO38" s="425"/>
      <c r="VGP38" s="423"/>
      <c r="VGQ38" s="425"/>
      <c r="VGR38" s="423"/>
      <c r="VGS38" s="425"/>
      <c r="VGT38" s="423"/>
      <c r="VGU38" s="425"/>
      <c r="VGV38" s="423"/>
      <c r="VGW38" s="425"/>
      <c r="VGX38" s="423"/>
      <c r="VGY38" s="425"/>
      <c r="VGZ38" s="423"/>
      <c r="VHA38" s="425"/>
      <c r="VHB38" s="423"/>
      <c r="VHC38" s="425"/>
      <c r="VHD38" s="423"/>
      <c r="VHE38" s="425"/>
      <c r="VHF38" s="423"/>
      <c r="VHG38" s="425"/>
      <c r="VHH38" s="423"/>
      <c r="VHI38" s="425"/>
      <c r="VHJ38" s="423"/>
      <c r="VHK38" s="425"/>
      <c r="VHL38" s="423"/>
      <c r="VHM38" s="425"/>
      <c r="VHN38" s="423"/>
      <c r="VHO38" s="425"/>
      <c r="VHP38" s="423"/>
      <c r="VHQ38" s="425"/>
      <c r="VHR38" s="423"/>
      <c r="VHS38" s="425"/>
      <c r="VHT38" s="423"/>
      <c r="VHU38" s="425"/>
      <c r="VHV38" s="423"/>
      <c r="VHW38" s="425"/>
      <c r="VHX38" s="423"/>
      <c r="VHY38" s="425"/>
      <c r="VHZ38" s="423"/>
      <c r="VIA38" s="425"/>
      <c r="VIB38" s="423"/>
      <c r="VIC38" s="425"/>
      <c r="VID38" s="423"/>
      <c r="VIE38" s="425"/>
      <c r="VIF38" s="423"/>
      <c r="VIG38" s="425"/>
      <c r="VIH38" s="423"/>
      <c r="VII38" s="425"/>
      <c r="VIJ38" s="423"/>
      <c r="VIK38" s="425"/>
      <c r="VIL38" s="423"/>
      <c r="VIM38" s="425"/>
      <c r="VIN38" s="423"/>
      <c r="VIO38" s="425"/>
      <c r="VIP38" s="423"/>
      <c r="VIQ38" s="425"/>
      <c r="VIR38" s="423"/>
      <c r="VIS38" s="425"/>
      <c r="VIT38" s="423"/>
      <c r="VIU38" s="425"/>
      <c r="VIV38" s="423"/>
      <c r="VIW38" s="425"/>
      <c r="VIX38" s="423"/>
      <c r="VIY38" s="425"/>
      <c r="VIZ38" s="423"/>
      <c r="VJA38" s="425"/>
      <c r="VJB38" s="423"/>
      <c r="VJC38" s="425"/>
      <c r="VJD38" s="423"/>
      <c r="VJE38" s="425"/>
      <c r="VJF38" s="423"/>
      <c r="VJG38" s="425"/>
      <c r="VJH38" s="423"/>
      <c r="VJI38" s="425"/>
      <c r="VJJ38" s="423"/>
      <c r="VJK38" s="425"/>
      <c r="VJL38" s="423"/>
      <c r="VJM38" s="425"/>
      <c r="VJN38" s="423"/>
      <c r="VJO38" s="425"/>
      <c r="VJP38" s="423"/>
      <c r="VJQ38" s="425"/>
      <c r="VJR38" s="423"/>
      <c r="VJS38" s="425"/>
      <c r="VJT38" s="423"/>
      <c r="VJU38" s="425"/>
      <c r="VJV38" s="423"/>
      <c r="VJW38" s="425"/>
      <c r="VJX38" s="423"/>
      <c r="VJY38" s="425"/>
      <c r="VJZ38" s="423"/>
      <c r="VKA38" s="425"/>
      <c r="VKB38" s="423"/>
      <c r="VKC38" s="425"/>
      <c r="VKD38" s="423"/>
      <c r="VKE38" s="425"/>
      <c r="VKF38" s="423"/>
      <c r="VKG38" s="425"/>
      <c r="VKH38" s="423"/>
      <c r="VKI38" s="425"/>
      <c r="VKJ38" s="423"/>
      <c r="VKK38" s="425"/>
      <c r="VKL38" s="423"/>
      <c r="VKM38" s="425"/>
      <c r="VKN38" s="423"/>
      <c r="VKO38" s="425"/>
      <c r="VKP38" s="423"/>
      <c r="VKQ38" s="425"/>
      <c r="VKR38" s="423"/>
      <c r="VKS38" s="425"/>
      <c r="VKT38" s="423"/>
      <c r="VKU38" s="425"/>
      <c r="VKV38" s="423"/>
      <c r="VKW38" s="425"/>
      <c r="VKX38" s="423"/>
      <c r="VKY38" s="425"/>
      <c r="VKZ38" s="423"/>
      <c r="VLA38" s="425"/>
      <c r="VLB38" s="423"/>
      <c r="VLC38" s="425"/>
      <c r="VLD38" s="423"/>
      <c r="VLE38" s="425"/>
      <c r="VLF38" s="423"/>
      <c r="VLG38" s="425"/>
      <c r="VLH38" s="423"/>
      <c r="VLI38" s="425"/>
      <c r="VLJ38" s="423"/>
      <c r="VLK38" s="425"/>
      <c r="VLL38" s="423"/>
      <c r="VLM38" s="425"/>
      <c r="VLN38" s="423"/>
      <c r="VLO38" s="425"/>
      <c r="VLP38" s="423"/>
      <c r="VLQ38" s="425"/>
      <c r="VLR38" s="423"/>
      <c r="VLS38" s="425"/>
      <c r="VLT38" s="423"/>
      <c r="VLU38" s="425"/>
      <c r="VLV38" s="423"/>
      <c r="VLW38" s="425"/>
      <c r="VLX38" s="423"/>
      <c r="VLY38" s="425"/>
      <c r="VLZ38" s="423"/>
      <c r="VMA38" s="425"/>
      <c r="VMB38" s="423"/>
      <c r="VMC38" s="425"/>
      <c r="VMD38" s="423"/>
      <c r="VME38" s="425"/>
      <c r="VMF38" s="423"/>
      <c r="VMG38" s="425"/>
      <c r="VMH38" s="423"/>
      <c r="VMI38" s="425"/>
      <c r="VMJ38" s="423"/>
      <c r="VMK38" s="425"/>
      <c r="VML38" s="423"/>
      <c r="VMM38" s="425"/>
      <c r="VMN38" s="423"/>
      <c r="VMO38" s="425"/>
      <c r="VMP38" s="423"/>
      <c r="VMQ38" s="425"/>
      <c r="VMR38" s="423"/>
      <c r="VMS38" s="425"/>
      <c r="VMT38" s="423"/>
      <c r="VMU38" s="425"/>
      <c r="VMV38" s="423"/>
      <c r="VMW38" s="425"/>
      <c r="VMX38" s="423"/>
      <c r="VMY38" s="425"/>
      <c r="VMZ38" s="423"/>
      <c r="VNA38" s="425"/>
      <c r="VNB38" s="423"/>
      <c r="VNC38" s="425"/>
      <c r="VND38" s="423"/>
      <c r="VNE38" s="425"/>
      <c r="VNF38" s="423"/>
      <c r="VNG38" s="425"/>
      <c r="VNH38" s="423"/>
      <c r="VNI38" s="425"/>
      <c r="VNJ38" s="423"/>
      <c r="VNK38" s="425"/>
      <c r="VNL38" s="423"/>
      <c r="VNM38" s="425"/>
      <c r="VNN38" s="423"/>
      <c r="VNO38" s="425"/>
      <c r="VNP38" s="423"/>
      <c r="VNQ38" s="425"/>
      <c r="VNR38" s="423"/>
      <c r="VNS38" s="425"/>
      <c r="VNT38" s="423"/>
      <c r="VNU38" s="425"/>
      <c r="VNV38" s="423"/>
      <c r="VNW38" s="425"/>
      <c r="VNX38" s="423"/>
      <c r="VNY38" s="425"/>
      <c r="VNZ38" s="423"/>
      <c r="VOA38" s="425"/>
      <c r="VOB38" s="423"/>
      <c r="VOC38" s="425"/>
      <c r="VOD38" s="423"/>
      <c r="VOE38" s="425"/>
      <c r="VOF38" s="423"/>
      <c r="VOG38" s="425"/>
      <c r="VOH38" s="423"/>
      <c r="VOI38" s="425"/>
      <c r="VOJ38" s="423"/>
      <c r="VOK38" s="425"/>
      <c r="VOL38" s="423"/>
      <c r="VOM38" s="425"/>
      <c r="VON38" s="423"/>
      <c r="VOO38" s="425"/>
      <c r="VOP38" s="423"/>
      <c r="VOQ38" s="425"/>
      <c r="VOR38" s="423"/>
      <c r="VOS38" s="425"/>
      <c r="VOT38" s="423"/>
      <c r="VOU38" s="425"/>
      <c r="VOV38" s="423"/>
      <c r="VOW38" s="425"/>
      <c r="VOX38" s="423"/>
      <c r="VOY38" s="425"/>
      <c r="VOZ38" s="423"/>
      <c r="VPA38" s="425"/>
      <c r="VPB38" s="423"/>
      <c r="VPC38" s="425"/>
      <c r="VPD38" s="423"/>
      <c r="VPE38" s="425"/>
      <c r="VPF38" s="423"/>
      <c r="VPG38" s="425"/>
      <c r="VPH38" s="423"/>
      <c r="VPI38" s="425"/>
      <c r="VPJ38" s="423"/>
      <c r="VPK38" s="425"/>
      <c r="VPL38" s="423"/>
      <c r="VPM38" s="425"/>
      <c r="VPN38" s="423"/>
      <c r="VPO38" s="425"/>
      <c r="VPP38" s="423"/>
      <c r="VPQ38" s="425"/>
      <c r="VPR38" s="423"/>
      <c r="VPS38" s="425"/>
      <c r="VPT38" s="423"/>
      <c r="VPU38" s="425"/>
      <c r="VPV38" s="423"/>
      <c r="VPW38" s="425"/>
      <c r="VPX38" s="423"/>
      <c r="VPY38" s="425"/>
      <c r="VPZ38" s="423"/>
      <c r="VQA38" s="425"/>
      <c r="VQB38" s="423"/>
      <c r="VQC38" s="425"/>
      <c r="VQD38" s="423"/>
      <c r="VQE38" s="425"/>
      <c r="VQF38" s="423"/>
      <c r="VQG38" s="425"/>
      <c r="VQH38" s="423"/>
      <c r="VQI38" s="425"/>
      <c r="VQJ38" s="423"/>
      <c r="VQK38" s="425"/>
      <c r="VQL38" s="423"/>
      <c r="VQM38" s="425"/>
      <c r="VQN38" s="423"/>
      <c r="VQO38" s="425"/>
      <c r="VQP38" s="423"/>
      <c r="VQQ38" s="425"/>
      <c r="VQR38" s="423"/>
      <c r="VQS38" s="425"/>
      <c r="VQT38" s="423"/>
      <c r="VQU38" s="425"/>
      <c r="VQV38" s="423"/>
      <c r="VQW38" s="425"/>
      <c r="VQX38" s="423"/>
      <c r="VQY38" s="425"/>
      <c r="VQZ38" s="423"/>
      <c r="VRA38" s="425"/>
      <c r="VRB38" s="423"/>
      <c r="VRC38" s="425"/>
      <c r="VRD38" s="423"/>
      <c r="VRE38" s="425"/>
      <c r="VRF38" s="423"/>
      <c r="VRG38" s="425"/>
      <c r="VRH38" s="423"/>
      <c r="VRI38" s="425"/>
      <c r="VRJ38" s="423"/>
      <c r="VRK38" s="425"/>
      <c r="VRL38" s="423"/>
      <c r="VRM38" s="425"/>
      <c r="VRN38" s="423"/>
      <c r="VRO38" s="425"/>
      <c r="VRP38" s="423"/>
      <c r="VRQ38" s="425"/>
      <c r="VRR38" s="423"/>
      <c r="VRS38" s="425"/>
      <c r="VRT38" s="423"/>
      <c r="VRU38" s="425"/>
      <c r="VRV38" s="423"/>
      <c r="VRW38" s="425"/>
      <c r="VRX38" s="423"/>
      <c r="VRY38" s="425"/>
      <c r="VRZ38" s="423"/>
      <c r="VSA38" s="425"/>
      <c r="VSB38" s="423"/>
      <c r="VSC38" s="425"/>
      <c r="VSD38" s="423"/>
      <c r="VSE38" s="425"/>
      <c r="VSF38" s="423"/>
      <c r="VSG38" s="425"/>
      <c r="VSH38" s="423"/>
      <c r="VSI38" s="425"/>
      <c r="VSJ38" s="423"/>
      <c r="VSK38" s="425"/>
      <c r="VSL38" s="423"/>
      <c r="VSM38" s="425"/>
      <c r="VSN38" s="423"/>
      <c r="VSO38" s="425"/>
      <c r="VSP38" s="423"/>
      <c r="VSQ38" s="425"/>
      <c r="VSR38" s="423"/>
      <c r="VSS38" s="425"/>
      <c r="VST38" s="423"/>
      <c r="VSU38" s="425"/>
      <c r="VSV38" s="423"/>
      <c r="VSW38" s="425"/>
      <c r="VSX38" s="423"/>
      <c r="VSY38" s="425"/>
      <c r="VSZ38" s="423"/>
      <c r="VTA38" s="425"/>
      <c r="VTB38" s="423"/>
      <c r="VTC38" s="425"/>
      <c r="VTD38" s="423"/>
      <c r="VTE38" s="425"/>
      <c r="VTF38" s="423"/>
      <c r="VTG38" s="425"/>
      <c r="VTH38" s="423"/>
      <c r="VTI38" s="425"/>
      <c r="VTJ38" s="423"/>
      <c r="VTK38" s="425"/>
      <c r="VTL38" s="423"/>
      <c r="VTM38" s="425"/>
      <c r="VTN38" s="423"/>
      <c r="VTO38" s="425"/>
      <c r="VTP38" s="423"/>
      <c r="VTQ38" s="425"/>
      <c r="VTR38" s="423"/>
      <c r="VTS38" s="425"/>
      <c r="VTT38" s="423"/>
      <c r="VTU38" s="425"/>
      <c r="VTV38" s="423"/>
      <c r="VTW38" s="425"/>
      <c r="VTX38" s="423"/>
      <c r="VTY38" s="425"/>
      <c r="VTZ38" s="423"/>
      <c r="VUA38" s="425"/>
      <c r="VUB38" s="423"/>
      <c r="VUC38" s="425"/>
      <c r="VUD38" s="423"/>
      <c r="VUE38" s="425"/>
      <c r="VUF38" s="423"/>
      <c r="VUG38" s="425"/>
      <c r="VUH38" s="423"/>
      <c r="VUI38" s="425"/>
      <c r="VUJ38" s="423"/>
      <c r="VUK38" s="425"/>
      <c r="VUL38" s="423"/>
      <c r="VUM38" s="425"/>
      <c r="VUN38" s="423"/>
      <c r="VUO38" s="425"/>
      <c r="VUP38" s="423"/>
      <c r="VUQ38" s="425"/>
      <c r="VUR38" s="423"/>
      <c r="VUS38" s="425"/>
      <c r="VUT38" s="423"/>
      <c r="VUU38" s="425"/>
      <c r="VUV38" s="423"/>
      <c r="VUW38" s="425"/>
      <c r="VUX38" s="423"/>
      <c r="VUY38" s="425"/>
      <c r="VUZ38" s="423"/>
      <c r="VVA38" s="425"/>
      <c r="VVB38" s="423"/>
      <c r="VVC38" s="425"/>
      <c r="VVD38" s="423"/>
      <c r="VVE38" s="425"/>
      <c r="VVF38" s="423"/>
      <c r="VVG38" s="425"/>
      <c r="VVH38" s="423"/>
      <c r="VVI38" s="425"/>
      <c r="VVJ38" s="423"/>
      <c r="VVK38" s="425"/>
      <c r="VVL38" s="423"/>
      <c r="VVM38" s="425"/>
      <c r="VVN38" s="423"/>
      <c r="VVO38" s="425"/>
      <c r="VVP38" s="423"/>
      <c r="VVQ38" s="425"/>
      <c r="VVR38" s="423"/>
      <c r="VVS38" s="425"/>
      <c r="VVT38" s="423"/>
      <c r="VVU38" s="425"/>
      <c r="VVV38" s="423"/>
      <c r="VVW38" s="425"/>
      <c r="VVX38" s="423"/>
      <c r="VVY38" s="425"/>
      <c r="VVZ38" s="423"/>
      <c r="VWA38" s="425"/>
      <c r="VWB38" s="423"/>
      <c r="VWC38" s="425"/>
      <c r="VWD38" s="423"/>
      <c r="VWE38" s="425"/>
      <c r="VWF38" s="423"/>
      <c r="VWG38" s="425"/>
      <c r="VWH38" s="423"/>
      <c r="VWI38" s="425"/>
      <c r="VWJ38" s="423"/>
      <c r="VWK38" s="425"/>
      <c r="VWL38" s="423"/>
      <c r="VWM38" s="425"/>
      <c r="VWN38" s="423"/>
      <c r="VWO38" s="425"/>
      <c r="VWP38" s="423"/>
      <c r="VWQ38" s="425"/>
      <c r="VWR38" s="423"/>
      <c r="VWS38" s="425"/>
      <c r="VWT38" s="423"/>
      <c r="VWU38" s="425"/>
      <c r="VWV38" s="423"/>
      <c r="VWW38" s="425"/>
      <c r="VWX38" s="423"/>
      <c r="VWY38" s="425"/>
      <c r="VWZ38" s="423"/>
      <c r="VXA38" s="425"/>
      <c r="VXB38" s="423"/>
      <c r="VXC38" s="425"/>
      <c r="VXD38" s="423"/>
      <c r="VXE38" s="425"/>
      <c r="VXF38" s="423"/>
      <c r="VXG38" s="425"/>
      <c r="VXH38" s="423"/>
      <c r="VXI38" s="425"/>
      <c r="VXJ38" s="423"/>
      <c r="VXK38" s="425"/>
      <c r="VXL38" s="423"/>
      <c r="VXM38" s="425"/>
      <c r="VXN38" s="423"/>
      <c r="VXO38" s="425"/>
      <c r="VXP38" s="423"/>
      <c r="VXQ38" s="425"/>
      <c r="VXR38" s="423"/>
      <c r="VXS38" s="425"/>
      <c r="VXT38" s="423"/>
      <c r="VXU38" s="425"/>
      <c r="VXV38" s="423"/>
      <c r="VXW38" s="425"/>
      <c r="VXX38" s="423"/>
      <c r="VXY38" s="425"/>
      <c r="VXZ38" s="423"/>
      <c r="VYA38" s="425"/>
      <c r="VYB38" s="423"/>
      <c r="VYC38" s="425"/>
      <c r="VYD38" s="423"/>
      <c r="VYE38" s="425"/>
      <c r="VYF38" s="423"/>
      <c r="VYG38" s="425"/>
      <c r="VYH38" s="423"/>
      <c r="VYI38" s="425"/>
      <c r="VYJ38" s="423"/>
      <c r="VYK38" s="425"/>
      <c r="VYL38" s="423"/>
      <c r="VYM38" s="425"/>
      <c r="VYN38" s="423"/>
      <c r="VYO38" s="425"/>
      <c r="VYP38" s="423"/>
      <c r="VYQ38" s="425"/>
      <c r="VYR38" s="423"/>
      <c r="VYS38" s="425"/>
      <c r="VYT38" s="423"/>
      <c r="VYU38" s="425"/>
      <c r="VYV38" s="423"/>
      <c r="VYW38" s="425"/>
      <c r="VYX38" s="423"/>
      <c r="VYY38" s="425"/>
      <c r="VYZ38" s="423"/>
      <c r="VZA38" s="425"/>
      <c r="VZB38" s="423"/>
      <c r="VZC38" s="425"/>
      <c r="VZD38" s="423"/>
      <c r="VZE38" s="425"/>
      <c r="VZF38" s="423"/>
      <c r="VZG38" s="425"/>
      <c r="VZH38" s="423"/>
      <c r="VZI38" s="425"/>
      <c r="VZJ38" s="423"/>
      <c r="VZK38" s="425"/>
      <c r="VZL38" s="423"/>
      <c r="VZM38" s="425"/>
      <c r="VZN38" s="423"/>
      <c r="VZO38" s="425"/>
      <c r="VZP38" s="423"/>
      <c r="VZQ38" s="425"/>
      <c r="VZR38" s="423"/>
      <c r="VZS38" s="425"/>
      <c r="VZT38" s="423"/>
      <c r="VZU38" s="425"/>
      <c r="VZV38" s="423"/>
      <c r="VZW38" s="425"/>
      <c r="VZX38" s="423"/>
      <c r="VZY38" s="425"/>
      <c r="VZZ38" s="423"/>
      <c r="WAA38" s="425"/>
      <c r="WAB38" s="423"/>
      <c r="WAC38" s="425"/>
      <c r="WAD38" s="423"/>
      <c r="WAE38" s="425"/>
      <c r="WAF38" s="423"/>
      <c r="WAG38" s="425"/>
      <c r="WAH38" s="423"/>
      <c r="WAI38" s="425"/>
      <c r="WAJ38" s="423"/>
      <c r="WAK38" s="425"/>
      <c r="WAL38" s="423"/>
      <c r="WAM38" s="425"/>
      <c r="WAN38" s="423"/>
      <c r="WAO38" s="425"/>
      <c r="WAP38" s="423"/>
      <c r="WAQ38" s="425"/>
      <c r="WAR38" s="423"/>
      <c r="WAS38" s="425"/>
      <c r="WAT38" s="423"/>
      <c r="WAU38" s="425"/>
      <c r="WAV38" s="423"/>
      <c r="WAW38" s="425"/>
      <c r="WAX38" s="423"/>
      <c r="WAY38" s="425"/>
      <c r="WAZ38" s="423"/>
      <c r="WBA38" s="425"/>
      <c r="WBB38" s="423"/>
      <c r="WBC38" s="425"/>
      <c r="WBD38" s="423"/>
      <c r="WBE38" s="425"/>
      <c r="WBF38" s="423"/>
      <c r="WBG38" s="425"/>
      <c r="WBH38" s="423"/>
      <c r="WBI38" s="425"/>
      <c r="WBJ38" s="423"/>
      <c r="WBK38" s="425"/>
      <c r="WBL38" s="423"/>
      <c r="WBM38" s="425"/>
      <c r="WBN38" s="423"/>
      <c r="WBO38" s="425"/>
      <c r="WBP38" s="423"/>
      <c r="WBQ38" s="425"/>
      <c r="WBR38" s="423"/>
      <c r="WBS38" s="425"/>
      <c r="WBT38" s="423"/>
      <c r="WBU38" s="425"/>
      <c r="WBV38" s="423"/>
      <c r="WBW38" s="425"/>
      <c r="WBX38" s="423"/>
      <c r="WBY38" s="425"/>
      <c r="WBZ38" s="423"/>
      <c r="WCA38" s="425"/>
      <c r="WCB38" s="423"/>
      <c r="WCC38" s="425"/>
      <c r="WCD38" s="423"/>
      <c r="WCE38" s="425"/>
      <c r="WCF38" s="423"/>
      <c r="WCG38" s="425"/>
      <c r="WCH38" s="423"/>
      <c r="WCI38" s="425"/>
      <c r="WCJ38" s="423"/>
      <c r="WCK38" s="425"/>
      <c r="WCL38" s="423"/>
      <c r="WCM38" s="425"/>
      <c r="WCN38" s="423"/>
      <c r="WCO38" s="425"/>
      <c r="WCP38" s="423"/>
      <c r="WCQ38" s="425"/>
      <c r="WCR38" s="423"/>
      <c r="WCS38" s="425"/>
      <c r="WCT38" s="423"/>
      <c r="WCU38" s="425"/>
      <c r="WCV38" s="423"/>
      <c r="WCW38" s="425"/>
      <c r="WCX38" s="423"/>
      <c r="WCY38" s="425"/>
      <c r="WCZ38" s="423"/>
      <c r="WDA38" s="425"/>
      <c r="WDB38" s="423"/>
      <c r="WDC38" s="425"/>
      <c r="WDD38" s="423"/>
      <c r="WDE38" s="425"/>
      <c r="WDF38" s="423"/>
      <c r="WDG38" s="425"/>
      <c r="WDH38" s="423"/>
      <c r="WDI38" s="425"/>
      <c r="WDJ38" s="423"/>
      <c r="WDK38" s="425"/>
      <c r="WDL38" s="423"/>
      <c r="WDM38" s="425"/>
      <c r="WDN38" s="423"/>
      <c r="WDO38" s="425"/>
      <c r="WDP38" s="423"/>
      <c r="WDQ38" s="425"/>
      <c r="WDR38" s="423"/>
      <c r="WDS38" s="425"/>
      <c r="WDT38" s="423"/>
      <c r="WDU38" s="425"/>
      <c r="WDV38" s="423"/>
      <c r="WDW38" s="425"/>
      <c r="WDX38" s="423"/>
      <c r="WDY38" s="425"/>
      <c r="WDZ38" s="423"/>
      <c r="WEA38" s="425"/>
      <c r="WEB38" s="423"/>
      <c r="WEC38" s="425"/>
      <c r="WED38" s="423"/>
      <c r="WEE38" s="425"/>
      <c r="WEF38" s="423"/>
      <c r="WEG38" s="425"/>
      <c r="WEH38" s="423"/>
      <c r="WEI38" s="425"/>
      <c r="WEJ38" s="423"/>
      <c r="WEK38" s="425"/>
      <c r="WEL38" s="423"/>
      <c r="WEM38" s="425"/>
      <c r="WEN38" s="423"/>
      <c r="WEO38" s="425"/>
      <c r="WEP38" s="423"/>
      <c r="WEQ38" s="425"/>
      <c r="WER38" s="423"/>
      <c r="WES38" s="425"/>
      <c r="WET38" s="423"/>
      <c r="WEU38" s="425"/>
      <c r="WEV38" s="423"/>
      <c r="WEW38" s="425"/>
      <c r="WEX38" s="423"/>
      <c r="WEY38" s="425"/>
      <c r="WEZ38" s="423"/>
      <c r="WFA38" s="425"/>
      <c r="WFB38" s="423"/>
      <c r="WFC38" s="425"/>
      <c r="WFD38" s="423"/>
      <c r="WFE38" s="425"/>
      <c r="WFF38" s="423"/>
      <c r="WFG38" s="425"/>
      <c r="WFH38" s="423"/>
      <c r="WFI38" s="425"/>
      <c r="WFJ38" s="423"/>
      <c r="WFK38" s="425"/>
      <c r="WFL38" s="423"/>
      <c r="WFM38" s="425"/>
      <c r="WFN38" s="423"/>
      <c r="WFO38" s="425"/>
      <c r="WFP38" s="423"/>
      <c r="WFQ38" s="425"/>
      <c r="WFR38" s="423"/>
      <c r="WFS38" s="425"/>
      <c r="WFT38" s="423"/>
      <c r="WFU38" s="425"/>
      <c r="WFV38" s="423"/>
      <c r="WFW38" s="425"/>
      <c r="WFX38" s="423"/>
      <c r="WFY38" s="425"/>
      <c r="WFZ38" s="423"/>
      <c r="WGA38" s="425"/>
      <c r="WGB38" s="423"/>
      <c r="WGC38" s="425"/>
      <c r="WGD38" s="423"/>
      <c r="WGE38" s="425"/>
      <c r="WGF38" s="423"/>
      <c r="WGG38" s="425"/>
      <c r="WGH38" s="423"/>
      <c r="WGI38" s="425"/>
      <c r="WGJ38" s="423"/>
      <c r="WGK38" s="425"/>
      <c r="WGL38" s="423"/>
      <c r="WGM38" s="425"/>
      <c r="WGN38" s="423"/>
      <c r="WGO38" s="425"/>
      <c r="WGP38" s="423"/>
      <c r="WGQ38" s="425"/>
      <c r="WGR38" s="423"/>
      <c r="WGS38" s="425"/>
      <c r="WGT38" s="423"/>
      <c r="WGU38" s="425"/>
      <c r="WGV38" s="423"/>
      <c r="WGW38" s="425"/>
      <c r="WGX38" s="423"/>
      <c r="WGY38" s="425"/>
      <c r="WGZ38" s="423"/>
      <c r="WHA38" s="425"/>
      <c r="WHB38" s="423"/>
      <c r="WHC38" s="425"/>
      <c r="WHD38" s="423"/>
      <c r="WHE38" s="425"/>
      <c r="WHF38" s="423"/>
      <c r="WHG38" s="425"/>
      <c r="WHH38" s="423"/>
      <c r="WHI38" s="425"/>
      <c r="WHJ38" s="423"/>
      <c r="WHK38" s="425"/>
      <c r="WHL38" s="423"/>
      <c r="WHM38" s="425"/>
      <c r="WHN38" s="423"/>
      <c r="WHO38" s="425"/>
      <c r="WHP38" s="423"/>
      <c r="WHQ38" s="425"/>
      <c r="WHR38" s="423"/>
      <c r="WHS38" s="425"/>
      <c r="WHT38" s="423"/>
      <c r="WHU38" s="425"/>
      <c r="WHV38" s="423"/>
      <c r="WHW38" s="425"/>
      <c r="WHX38" s="423"/>
      <c r="WHY38" s="425"/>
      <c r="WHZ38" s="423"/>
      <c r="WIA38" s="425"/>
      <c r="WIB38" s="423"/>
      <c r="WIC38" s="425"/>
      <c r="WID38" s="423"/>
      <c r="WIE38" s="425"/>
      <c r="WIF38" s="423"/>
      <c r="WIG38" s="425"/>
      <c r="WIH38" s="423"/>
      <c r="WII38" s="425"/>
      <c r="WIJ38" s="423"/>
      <c r="WIK38" s="425"/>
      <c r="WIL38" s="423"/>
      <c r="WIM38" s="425"/>
      <c r="WIN38" s="423"/>
      <c r="WIO38" s="425"/>
      <c r="WIP38" s="423"/>
      <c r="WIQ38" s="425"/>
      <c r="WIR38" s="423"/>
      <c r="WIS38" s="425"/>
      <c r="WIT38" s="423"/>
      <c r="WIU38" s="425"/>
      <c r="WIV38" s="423"/>
      <c r="WIW38" s="425"/>
      <c r="WIX38" s="423"/>
      <c r="WIY38" s="425"/>
      <c r="WIZ38" s="423"/>
      <c r="WJA38" s="425"/>
      <c r="WJB38" s="423"/>
      <c r="WJC38" s="425"/>
      <c r="WJD38" s="423"/>
      <c r="WJE38" s="425"/>
      <c r="WJF38" s="423"/>
      <c r="WJG38" s="425"/>
      <c r="WJH38" s="423"/>
      <c r="WJI38" s="425"/>
      <c r="WJJ38" s="423"/>
      <c r="WJK38" s="425"/>
      <c r="WJL38" s="423"/>
      <c r="WJM38" s="425"/>
      <c r="WJN38" s="423"/>
      <c r="WJO38" s="425"/>
      <c r="WJP38" s="423"/>
      <c r="WJQ38" s="425"/>
      <c r="WJR38" s="423"/>
      <c r="WJS38" s="425"/>
      <c r="WJT38" s="423"/>
      <c r="WJU38" s="425"/>
      <c r="WJV38" s="423"/>
      <c r="WJW38" s="425"/>
      <c r="WJX38" s="423"/>
      <c r="WJY38" s="425"/>
      <c r="WJZ38" s="423"/>
      <c r="WKA38" s="425"/>
      <c r="WKB38" s="423"/>
      <c r="WKC38" s="425"/>
      <c r="WKD38" s="423"/>
      <c r="WKE38" s="425"/>
      <c r="WKF38" s="423"/>
      <c r="WKG38" s="425"/>
      <c r="WKH38" s="423"/>
      <c r="WKI38" s="425"/>
      <c r="WKJ38" s="423"/>
      <c r="WKK38" s="425"/>
      <c r="WKL38" s="423"/>
      <c r="WKM38" s="425"/>
      <c r="WKN38" s="423"/>
      <c r="WKO38" s="425"/>
      <c r="WKP38" s="423"/>
      <c r="WKQ38" s="425"/>
      <c r="WKR38" s="423"/>
      <c r="WKS38" s="425"/>
      <c r="WKT38" s="423"/>
      <c r="WKU38" s="425"/>
      <c r="WKV38" s="423"/>
      <c r="WKW38" s="425"/>
      <c r="WKX38" s="423"/>
      <c r="WKY38" s="425"/>
      <c r="WKZ38" s="423"/>
      <c r="WLA38" s="425"/>
      <c r="WLB38" s="423"/>
      <c r="WLC38" s="425"/>
      <c r="WLD38" s="423"/>
      <c r="WLE38" s="425"/>
      <c r="WLF38" s="423"/>
      <c r="WLG38" s="425"/>
      <c r="WLH38" s="423"/>
      <c r="WLI38" s="425"/>
      <c r="WLJ38" s="423"/>
      <c r="WLK38" s="425"/>
      <c r="WLL38" s="423"/>
      <c r="WLM38" s="425"/>
      <c r="WLN38" s="423"/>
      <c r="WLO38" s="425"/>
      <c r="WLP38" s="423"/>
      <c r="WLQ38" s="425"/>
      <c r="WLR38" s="423"/>
      <c r="WLS38" s="425"/>
      <c r="WLT38" s="423"/>
      <c r="WLU38" s="425"/>
      <c r="WLV38" s="423"/>
      <c r="WLW38" s="425"/>
      <c r="WLX38" s="423"/>
      <c r="WLY38" s="425"/>
      <c r="WLZ38" s="423"/>
      <c r="WMA38" s="425"/>
      <c r="WMB38" s="423"/>
      <c r="WMC38" s="425"/>
      <c r="WMD38" s="423"/>
      <c r="WME38" s="425"/>
      <c r="WMF38" s="423"/>
      <c r="WMG38" s="425"/>
      <c r="WMH38" s="423"/>
      <c r="WMI38" s="425"/>
      <c r="WMJ38" s="423"/>
      <c r="WMK38" s="425"/>
      <c r="WML38" s="423"/>
      <c r="WMM38" s="425"/>
      <c r="WMN38" s="423"/>
      <c r="WMO38" s="425"/>
      <c r="WMP38" s="423"/>
      <c r="WMQ38" s="425"/>
      <c r="WMR38" s="423"/>
      <c r="WMS38" s="425"/>
      <c r="WMT38" s="423"/>
      <c r="WMU38" s="425"/>
      <c r="WMV38" s="423"/>
      <c r="WMW38" s="425"/>
      <c r="WMX38" s="423"/>
      <c r="WMY38" s="425"/>
      <c r="WMZ38" s="423"/>
      <c r="WNA38" s="425"/>
      <c r="WNB38" s="423"/>
      <c r="WNC38" s="425"/>
      <c r="WND38" s="423"/>
      <c r="WNE38" s="425"/>
      <c r="WNF38" s="423"/>
      <c r="WNG38" s="425"/>
      <c r="WNH38" s="423"/>
      <c r="WNI38" s="425"/>
      <c r="WNJ38" s="423"/>
      <c r="WNK38" s="425"/>
      <c r="WNL38" s="423"/>
      <c r="WNM38" s="425"/>
      <c r="WNN38" s="423"/>
      <c r="WNO38" s="425"/>
      <c r="WNP38" s="423"/>
      <c r="WNQ38" s="425"/>
      <c r="WNR38" s="423"/>
      <c r="WNS38" s="425"/>
      <c r="WNT38" s="423"/>
      <c r="WNU38" s="425"/>
      <c r="WNV38" s="423"/>
      <c r="WNW38" s="425"/>
      <c r="WNX38" s="423"/>
      <c r="WNY38" s="425"/>
      <c r="WNZ38" s="423"/>
      <c r="WOA38" s="425"/>
      <c r="WOB38" s="423"/>
      <c r="WOC38" s="425"/>
      <c r="WOD38" s="423"/>
      <c r="WOE38" s="425"/>
      <c r="WOF38" s="423"/>
      <c r="WOG38" s="425"/>
      <c r="WOH38" s="423"/>
      <c r="WOI38" s="425"/>
      <c r="WOJ38" s="423"/>
      <c r="WOK38" s="425"/>
      <c r="WOL38" s="423"/>
      <c r="WOM38" s="425"/>
      <c r="WON38" s="423"/>
      <c r="WOO38" s="425"/>
      <c r="WOP38" s="423"/>
      <c r="WOQ38" s="425"/>
      <c r="WOR38" s="423"/>
      <c r="WOS38" s="425"/>
      <c r="WOT38" s="423"/>
      <c r="WOU38" s="425"/>
      <c r="WOV38" s="423"/>
      <c r="WOW38" s="425"/>
      <c r="WOX38" s="423"/>
      <c r="WOY38" s="425"/>
      <c r="WOZ38" s="423"/>
      <c r="WPA38" s="425"/>
      <c r="WPB38" s="423"/>
      <c r="WPC38" s="425"/>
      <c r="WPD38" s="423"/>
      <c r="WPE38" s="425"/>
      <c r="WPF38" s="423"/>
      <c r="WPG38" s="425"/>
      <c r="WPH38" s="423"/>
      <c r="WPI38" s="425"/>
      <c r="WPJ38" s="423"/>
      <c r="WPK38" s="425"/>
      <c r="WPL38" s="423"/>
      <c r="WPM38" s="425"/>
      <c r="WPN38" s="423"/>
      <c r="WPO38" s="425"/>
      <c r="WPP38" s="423"/>
      <c r="WPQ38" s="425"/>
      <c r="WPR38" s="423"/>
      <c r="WPS38" s="425"/>
      <c r="WPT38" s="423"/>
      <c r="WPU38" s="425"/>
      <c r="WPV38" s="423"/>
      <c r="WPW38" s="425"/>
      <c r="WPX38" s="423"/>
      <c r="WPY38" s="425"/>
      <c r="WPZ38" s="423"/>
      <c r="WQA38" s="425"/>
      <c r="WQB38" s="423"/>
      <c r="WQC38" s="425"/>
      <c r="WQD38" s="423"/>
      <c r="WQE38" s="425"/>
      <c r="WQF38" s="423"/>
      <c r="WQG38" s="425"/>
      <c r="WQH38" s="423"/>
      <c r="WQI38" s="425"/>
      <c r="WQJ38" s="423"/>
      <c r="WQK38" s="425"/>
      <c r="WQL38" s="423"/>
      <c r="WQM38" s="425"/>
      <c r="WQN38" s="423"/>
      <c r="WQO38" s="425"/>
      <c r="WQP38" s="423"/>
      <c r="WQQ38" s="425"/>
      <c r="WQR38" s="423"/>
      <c r="WQS38" s="425"/>
      <c r="WQT38" s="423"/>
      <c r="WQU38" s="425"/>
      <c r="WQV38" s="423"/>
      <c r="WQW38" s="425"/>
      <c r="WQX38" s="423"/>
      <c r="WQY38" s="425"/>
      <c r="WQZ38" s="423"/>
      <c r="WRA38" s="425"/>
      <c r="WRB38" s="423"/>
      <c r="WRC38" s="425"/>
      <c r="WRD38" s="423"/>
      <c r="WRE38" s="425"/>
      <c r="WRF38" s="423"/>
      <c r="WRG38" s="425"/>
      <c r="WRH38" s="423"/>
      <c r="WRI38" s="425"/>
      <c r="WRJ38" s="423"/>
      <c r="WRK38" s="425"/>
      <c r="WRL38" s="423"/>
      <c r="WRM38" s="425"/>
      <c r="WRN38" s="423"/>
      <c r="WRO38" s="425"/>
      <c r="WRP38" s="423"/>
      <c r="WRQ38" s="425"/>
      <c r="WRR38" s="423"/>
      <c r="WRS38" s="425"/>
      <c r="WRT38" s="423"/>
      <c r="WRU38" s="425"/>
      <c r="WRV38" s="423"/>
      <c r="WRW38" s="425"/>
      <c r="WRX38" s="423"/>
      <c r="WRY38" s="425"/>
      <c r="WRZ38" s="423"/>
      <c r="WSA38" s="425"/>
      <c r="WSB38" s="423"/>
      <c r="WSC38" s="425"/>
      <c r="WSD38" s="423"/>
      <c r="WSE38" s="425"/>
      <c r="WSF38" s="423"/>
      <c r="WSG38" s="425"/>
      <c r="WSH38" s="423"/>
      <c r="WSI38" s="425"/>
      <c r="WSJ38" s="423"/>
      <c r="WSK38" s="425"/>
      <c r="WSL38" s="423"/>
      <c r="WSM38" s="425"/>
      <c r="WSN38" s="423"/>
      <c r="WSO38" s="425"/>
      <c r="WSP38" s="423"/>
      <c r="WSQ38" s="425"/>
      <c r="WSR38" s="423"/>
      <c r="WSS38" s="425"/>
      <c r="WST38" s="423"/>
      <c r="WSU38" s="425"/>
      <c r="WSV38" s="423"/>
      <c r="WSW38" s="425"/>
      <c r="WSX38" s="423"/>
      <c r="WSY38" s="425"/>
      <c r="WSZ38" s="423"/>
      <c r="WTA38" s="425"/>
      <c r="WTB38" s="423"/>
      <c r="WTC38" s="425"/>
      <c r="WTD38" s="423"/>
      <c r="WTE38" s="425"/>
      <c r="WTF38" s="423"/>
      <c r="WTG38" s="425"/>
      <c r="WTH38" s="423"/>
      <c r="WTI38" s="425"/>
      <c r="WTJ38" s="423"/>
      <c r="WTK38" s="425"/>
      <c r="WTL38" s="423"/>
      <c r="WTM38" s="425"/>
      <c r="WTN38" s="423"/>
      <c r="WTO38" s="425"/>
      <c r="WTP38" s="423"/>
      <c r="WTQ38" s="425"/>
      <c r="WTR38" s="423"/>
      <c r="WTS38" s="425"/>
      <c r="WTT38" s="423"/>
      <c r="WTU38" s="425"/>
      <c r="WTV38" s="423"/>
      <c r="WTW38" s="425"/>
      <c r="WTX38" s="423"/>
      <c r="WTY38" s="425"/>
      <c r="WTZ38" s="423"/>
      <c r="WUA38" s="425"/>
      <c r="WUB38" s="423"/>
      <c r="WUC38" s="425"/>
      <c r="WUD38" s="423"/>
      <c r="WUE38" s="425"/>
      <c r="WUF38" s="423"/>
      <c r="WUG38" s="425"/>
      <c r="WUH38" s="423"/>
      <c r="WUI38" s="425"/>
      <c r="WUJ38" s="423"/>
      <c r="WUK38" s="425"/>
      <c r="WUL38" s="423"/>
      <c r="WUM38" s="425"/>
      <c r="WUN38" s="423"/>
      <c r="WUO38" s="425"/>
      <c r="WUP38" s="423"/>
      <c r="WUQ38" s="425"/>
      <c r="WUR38" s="423"/>
      <c r="WUS38" s="425"/>
      <c r="WUT38" s="423"/>
      <c r="WUU38" s="425"/>
      <c r="WUV38" s="423"/>
      <c r="WUW38" s="425"/>
      <c r="WUX38" s="423"/>
      <c r="WUY38" s="425"/>
      <c r="WUZ38" s="423"/>
      <c r="WVA38" s="425"/>
      <c r="WVB38" s="423"/>
      <c r="WVC38" s="425"/>
      <c r="WVD38" s="423"/>
      <c r="WVE38" s="425"/>
      <c r="WVF38" s="423"/>
      <c r="WVG38" s="425"/>
      <c r="WVH38" s="423"/>
      <c r="WVI38" s="425"/>
      <c r="WVJ38" s="423"/>
      <c r="WVK38" s="425"/>
      <c r="WVL38" s="423"/>
      <c r="WVM38" s="425"/>
      <c r="WVN38" s="423"/>
      <c r="WVO38" s="425"/>
      <c r="WVP38" s="423"/>
      <c r="WVQ38" s="425"/>
      <c r="WVR38" s="423"/>
      <c r="WVS38" s="425"/>
      <c r="WVT38" s="423"/>
      <c r="WVU38" s="425"/>
      <c r="WVV38" s="423"/>
      <c r="WVW38" s="425"/>
      <c r="WVX38" s="423"/>
      <c r="WVY38" s="425"/>
      <c r="WVZ38" s="423"/>
      <c r="WWA38" s="425"/>
      <c r="WWB38" s="423"/>
      <c r="WWC38" s="425"/>
      <c r="WWD38" s="423"/>
      <c r="WWE38" s="425"/>
      <c r="WWF38" s="423"/>
      <c r="WWG38" s="425"/>
      <c r="WWH38" s="423"/>
      <c r="WWI38" s="425"/>
      <c r="WWJ38" s="423"/>
      <c r="WWK38" s="425"/>
      <c r="WWL38" s="423"/>
      <c r="WWM38" s="425"/>
      <c r="WWN38" s="423"/>
      <c r="WWO38" s="425"/>
      <c r="WWP38" s="423"/>
      <c r="WWQ38" s="425"/>
      <c r="WWR38" s="423"/>
      <c r="WWS38" s="425"/>
      <c r="WWT38" s="423"/>
      <c r="WWU38" s="425"/>
      <c r="WWV38" s="423"/>
      <c r="WWW38" s="425"/>
      <c r="WWX38" s="423"/>
      <c r="WWY38" s="425"/>
      <c r="WWZ38" s="423"/>
      <c r="WXA38" s="425"/>
      <c r="WXB38" s="423"/>
      <c r="WXC38" s="425"/>
      <c r="WXD38" s="423"/>
      <c r="WXE38" s="425"/>
      <c r="WXF38" s="423"/>
      <c r="WXG38" s="425"/>
      <c r="WXH38" s="423"/>
      <c r="WXI38" s="425"/>
      <c r="WXJ38" s="423"/>
      <c r="WXK38" s="425"/>
      <c r="WXL38" s="423"/>
      <c r="WXM38" s="425"/>
      <c r="WXN38" s="423"/>
      <c r="WXO38" s="425"/>
      <c r="WXP38" s="423"/>
      <c r="WXQ38" s="425"/>
      <c r="WXR38" s="423"/>
      <c r="WXS38" s="425"/>
      <c r="WXT38" s="423"/>
      <c r="WXU38" s="425"/>
      <c r="WXV38" s="423"/>
      <c r="WXW38" s="425"/>
      <c r="WXX38" s="423"/>
      <c r="WXY38" s="425"/>
      <c r="WXZ38" s="423"/>
      <c r="WYA38" s="425"/>
      <c r="WYB38" s="423"/>
      <c r="WYC38" s="425"/>
      <c r="WYD38" s="423"/>
      <c r="WYE38" s="425"/>
      <c r="WYF38" s="423"/>
      <c r="WYG38" s="425"/>
      <c r="WYH38" s="423"/>
      <c r="WYI38" s="425"/>
      <c r="WYJ38" s="423"/>
      <c r="WYK38" s="425"/>
      <c r="WYL38" s="423"/>
      <c r="WYM38" s="425"/>
      <c r="WYN38" s="423"/>
      <c r="WYO38" s="425"/>
      <c r="WYP38" s="423"/>
      <c r="WYQ38" s="425"/>
      <c r="WYR38" s="423"/>
      <c r="WYS38" s="425"/>
      <c r="WYT38" s="423"/>
      <c r="WYU38" s="425"/>
      <c r="WYV38" s="423"/>
      <c r="WYW38" s="425"/>
      <c r="WYX38" s="423"/>
      <c r="WYY38" s="425"/>
      <c r="WYZ38" s="423"/>
      <c r="WZA38" s="425"/>
      <c r="WZB38" s="423"/>
      <c r="WZC38" s="425"/>
      <c r="WZD38" s="423"/>
      <c r="WZE38" s="425"/>
      <c r="WZF38" s="423"/>
      <c r="WZG38" s="425"/>
      <c r="WZH38" s="423"/>
      <c r="WZI38" s="425"/>
      <c r="WZJ38" s="423"/>
      <c r="WZK38" s="425"/>
      <c r="WZL38" s="423"/>
      <c r="WZM38" s="425"/>
      <c r="WZN38" s="423"/>
      <c r="WZO38" s="425"/>
      <c r="WZP38" s="423"/>
      <c r="WZQ38" s="425"/>
      <c r="WZR38" s="423"/>
      <c r="WZS38" s="425"/>
      <c r="WZT38" s="423"/>
      <c r="WZU38" s="425"/>
      <c r="WZV38" s="423"/>
      <c r="WZW38" s="425"/>
      <c r="WZX38" s="423"/>
      <c r="WZY38" s="425"/>
      <c r="WZZ38" s="423"/>
      <c r="XAA38" s="425"/>
      <c r="XAB38" s="423"/>
      <c r="XAC38" s="425"/>
      <c r="XAD38" s="423"/>
      <c r="XAE38" s="425"/>
      <c r="XAF38" s="423"/>
      <c r="XAG38" s="425"/>
      <c r="XAH38" s="423"/>
      <c r="XAI38" s="425"/>
      <c r="XAJ38" s="423"/>
      <c r="XAK38" s="425"/>
      <c r="XAL38" s="423"/>
      <c r="XAM38" s="425"/>
      <c r="XAN38" s="423"/>
      <c r="XAO38" s="425"/>
      <c r="XAP38" s="423"/>
      <c r="XAQ38" s="425"/>
      <c r="XAR38" s="423"/>
      <c r="XAS38" s="425"/>
      <c r="XAT38" s="423"/>
      <c r="XAU38" s="425"/>
      <c r="XAV38" s="423"/>
      <c r="XAW38" s="425"/>
      <c r="XAX38" s="423"/>
      <c r="XAY38" s="425"/>
      <c r="XAZ38" s="423"/>
      <c r="XBA38" s="425"/>
      <c r="XBB38" s="423"/>
      <c r="XBC38" s="425"/>
      <c r="XBD38" s="423"/>
      <c r="XBE38" s="425"/>
      <c r="XBF38" s="423"/>
      <c r="XBG38" s="425"/>
      <c r="XBH38" s="423"/>
      <c r="XBI38" s="425"/>
      <c r="XBJ38" s="423"/>
      <c r="XBK38" s="425"/>
      <c r="XBL38" s="423"/>
      <c r="XBM38" s="425"/>
      <c r="XBN38" s="423"/>
      <c r="XBO38" s="425"/>
      <c r="XBP38" s="423"/>
      <c r="XBQ38" s="425"/>
      <c r="XBR38" s="423"/>
      <c r="XBS38" s="425"/>
      <c r="XBT38" s="423"/>
      <c r="XBU38" s="425"/>
      <c r="XBV38" s="423"/>
      <c r="XBW38" s="425"/>
      <c r="XBX38" s="423"/>
      <c r="XBY38" s="425"/>
      <c r="XBZ38" s="423"/>
      <c r="XCA38" s="425"/>
      <c r="XCB38" s="423"/>
      <c r="XCC38" s="425"/>
      <c r="XCD38" s="423"/>
      <c r="XCE38" s="425"/>
      <c r="XCF38" s="423"/>
      <c r="XCG38" s="425"/>
      <c r="XCH38" s="423"/>
      <c r="XCI38" s="425"/>
      <c r="XCJ38" s="423"/>
      <c r="XCK38" s="425"/>
      <c r="XCL38" s="423"/>
      <c r="XCM38" s="425"/>
      <c r="XCN38" s="423"/>
      <c r="XCO38" s="425"/>
      <c r="XCP38" s="423"/>
      <c r="XCQ38" s="425"/>
      <c r="XCR38" s="423"/>
      <c r="XCS38" s="425"/>
      <c r="XCT38" s="423"/>
      <c r="XCU38" s="425"/>
      <c r="XCV38" s="423"/>
      <c r="XCW38" s="425"/>
      <c r="XCX38" s="423"/>
      <c r="XCY38" s="425"/>
      <c r="XCZ38" s="423"/>
      <c r="XDA38" s="425"/>
      <c r="XDB38" s="423"/>
      <c r="XDC38" s="425"/>
      <c r="XDD38" s="423"/>
      <c r="XDE38" s="425"/>
      <c r="XDF38" s="423"/>
      <c r="XDG38" s="425"/>
      <c r="XDH38" s="423"/>
      <c r="XDI38" s="425"/>
      <c r="XDJ38" s="423"/>
      <c r="XDK38" s="425"/>
      <c r="XDL38" s="423"/>
      <c r="XDM38" s="425"/>
      <c r="XDN38" s="423"/>
      <c r="XDO38" s="425"/>
      <c r="XDP38" s="423"/>
      <c r="XDQ38" s="425"/>
      <c r="XDR38" s="423"/>
      <c r="XDS38" s="425"/>
      <c r="XDT38" s="423"/>
      <c r="XDU38" s="425"/>
      <c r="XDV38" s="423"/>
      <c r="XDW38" s="425"/>
      <c r="XDX38" s="423"/>
      <c r="XDY38" s="425"/>
      <c r="XDZ38" s="423"/>
      <c r="XEA38" s="425"/>
      <c r="XEB38" s="423"/>
      <c r="XEC38" s="425"/>
      <c r="XED38" s="423"/>
      <c r="XEE38" s="425"/>
      <c r="XEF38" s="423"/>
      <c r="XEG38" s="425"/>
      <c r="XEH38" s="423"/>
      <c r="XEI38" s="425"/>
      <c r="XEJ38" s="423"/>
      <c r="XEK38" s="425"/>
      <c r="XEL38" s="423"/>
      <c r="XEM38" s="425"/>
      <c r="XEN38" s="423"/>
      <c r="XEO38" s="425"/>
      <c r="XEP38" s="423"/>
      <c r="XEQ38" s="425"/>
      <c r="XER38" s="423"/>
      <c r="XES38" s="425"/>
      <c r="XET38" s="423"/>
      <c r="XEU38" s="425"/>
      <c r="XEV38" s="423"/>
      <c r="XEW38" s="425"/>
      <c r="XEX38" s="423"/>
      <c r="XEY38" s="425"/>
      <c r="XEZ38" s="423"/>
      <c r="XFA38" s="425"/>
      <c r="XFB38" s="423"/>
      <c r="XFC38" s="425"/>
      <c r="XFD38" s="423"/>
    </row>
    <row r="39" spans="2:16384" ht="25.9" customHeight="1" x14ac:dyDescent="0.2">
      <c r="B39" s="370" t="s">
        <v>627</v>
      </c>
      <c r="C39" s="363"/>
      <c r="D39" s="363"/>
      <c r="E39" s="359"/>
      <c r="F39" s="359"/>
      <c r="G39" s="359"/>
      <c r="H39" s="359"/>
      <c r="I39" s="359"/>
      <c r="J39" s="359"/>
      <c r="K39" s="359"/>
      <c r="L39" s="359"/>
      <c r="M39" s="359"/>
      <c r="N39" s="359"/>
      <c r="O39" s="359"/>
      <c r="P39" s="359"/>
      <c r="Q39" s="359"/>
      <c r="R39" s="359"/>
      <c r="S39" s="359"/>
      <c r="T39" s="359"/>
      <c r="U39" s="359"/>
      <c r="V39" s="359"/>
      <c r="W39" s="359"/>
      <c r="X39" s="359"/>
      <c r="Y39" s="359"/>
      <c r="Z39" s="359"/>
      <c r="AA39" s="359"/>
      <c r="AB39" s="359"/>
      <c r="AC39" s="359"/>
      <c r="AD39" s="359"/>
      <c r="AE39" s="359"/>
      <c r="AF39" s="359"/>
      <c r="AG39" s="359"/>
      <c r="AH39" s="359"/>
      <c r="AI39" s="359"/>
      <c r="AJ39" s="359"/>
      <c r="AK39" s="359"/>
      <c r="AL39" s="359"/>
      <c r="AM39" s="359"/>
      <c r="AN39" s="359"/>
      <c r="AO39" s="359"/>
      <c r="AP39" s="359"/>
      <c r="AQ39" s="359"/>
      <c r="AR39" s="359"/>
      <c r="AS39" s="359"/>
      <c r="AT39" s="359"/>
      <c r="AU39" s="359"/>
      <c r="AV39" s="359"/>
      <c r="AW39" s="359"/>
      <c r="AX39" s="359"/>
      <c r="AY39" s="359"/>
      <c r="AZ39" s="359"/>
      <c r="BA39" s="359"/>
      <c r="BB39" s="359"/>
      <c r="BC39" s="359"/>
      <c r="BD39" s="359"/>
      <c r="BE39" s="359"/>
      <c r="BF39" s="359"/>
      <c r="BG39" s="359"/>
      <c r="BH39" s="359"/>
      <c r="BI39" s="359"/>
      <c r="BJ39" s="359"/>
      <c r="BK39" s="359"/>
      <c r="BL39" s="359"/>
      <c r="BM39" s="359"/>
      <c r="BN39" s="359"/>
      <c r="BO39" s="359"/>
      <c r="BP39" s="359"/>
      <c r="BQ39" s="359"/>
      <c r="BR39" s="359"/>
      <c r="BS39" s="359"/>
      <c r="BT39" s="359"/>
      <c r="BU39" s="359"/>
      <c r="BV39" s="359"/>
      <c r="BW39" s="372"/>
      <c r="BX39" s="372"/>
      <c r="BY39" s="372"/>
      <c r="BZ39" s="372"/>
      <c r="CA39" s="372"/>
      <c r="CB39" s="372"/>
      <c r="CC39" s="372"/>
      <c r="CD39" s="372"/>
      <c r="CE39" s="372"/>
      <c r="CF39" s="372"/>
      <c r="CG39" s="372"/>
      <c r="CH39" s="372"/>
      <c r="CI39" s="372"/>
      <c r="CJ39" s="372"/>
      <c r="CK39" s="372"/>
      <c r="CL39" s="372"/>
      <c r="CM39" s="372"/>
      <c r="CN39" s="372"/>
      <c r="CO39" s="372"/>
      <c r="CP39" s="372"/>
      <c r="CQ39" s="372"/>
      <c r="CR39" s="372"/>
      <c r="CS39" s="372"/>
      <c r="CT39" s="372"/>
      <c r="CU39" s="372"/>
      <c r="CV39" s="372"/>
      <c r="CW39" s="372"/>
      <c r="CX39" s="372"/>
      <c r="CY39" s="372"/>
      <c r="CZ39" s="372"/>
      <c r="DA39" s="372"/>
      <c r="DB39" s="372"/>
      <c r="DC39" s="372"/>
      <c r="DD39" s="372"/>
      <c r="DE39" s="372"/>
      <c r="DF39" s="372"/>
      <c r="DG39" s="372"/>
      <c r="DH39" s="372"/>
      <c r="DI39" s="372"/>
      <c r="DJ39" s="372"/>
      <c r="DK39" s="372"/>
      <c r="DL39" s="372"/>
      <c r="DM39" s="372"/>
      <c r="DN39" s="372"/>
      <c r="DO39" s="372"/>
      <c r="DP39" s="372"/>
      <c r="DQ39" s="372"/>
      <c r="DR39" s="372"/>
      <c r="DS39" s="372"/>
      <c r="DT39" s="372"/>
      <c r="DU39" s="372"/>
      <c r="DV39" s="372"/>
      <c r="DW39" s="372"/>
      <c r="DX39" s="372"/>
      <c r="DY39" s="372"/>
      <c r="DZ39" s="372"/>
      <c r="EA39" s="372"/>
      <c r="EB39" s="372"/>
      <c r="EC39" s="372"/>
      <c r="ED39" s="372"/>
      <c r="EE39" s="372"/>
      <c r="EF39" s="372"/>
      <c r="EG39" s="372"/>
      <c r="EH39" s="372"/>
      <c r="EI39" s="372"/>
      <c r="EJ39" s="372"/>
      <c r="EK39" s="372"/>
      <c r="EL39" s="372"/>
      <c r="EM39" s="372"/>
      <c r="EN39" s="372"/>
      <c r="EO39" s="372"/>
      <c r="EP39" s="372"/>
      <c r="EQ39" s="372"/>
      <c r="ER39" s="372"/>
      <c r="ES39" s="372"/>
      <c r="ET39" s="372"/>
      <c r="EU39" s="372"/>
      <c r="EV39" s="372"/>
      <c r="EW39" s="372"/>
      <c r="EX39" s="372"/>
      <c r="EY39" s="372"/>
      <c r="EZ39" s="372"/>
      <c r="FA39" s="372"/>
      <c r="FB39" s="372"/>
      <c r="FC39" s="372"/>
      <c r="FD39" s="372"/>
      <c r="FE39" s="372"/>
      <c r="FF39" s="372"/>
      <c r="FG39" s="372"/>
      <c r="FH39" s="372"/>
      <c r="FI39" s="372"/>
      <c r="FJ39" s="372"/>
      <c r="FK39" s="372"/>
      <c r="FL39" s="372"/>
      <c r="FM39" s="372"/>
      <c r="FN39" s="372"/>
      <c r="FO39" s="372"/>
      <c r="FP39" s="372"/>
      <c r="FQ39" s="372"/>
      <c r="FR39" s="372"/>
      <c r="FS39" s="372"/>
      <c r="FT39" s="372"/>
      <c r="FU39" s="372"/>
      <c r="FV39" s="372"/>
      <c r="FW39" s="372"/>
      <c r="FX39" s="372"/>
      <c r="FY39" s="372"/>
      <c r="FZ39" s="372"/>
      <c r="GA39" s="372"/>
      <c r="GB39" s="372"/>
      <c r="GC39" s="372"/>
      <c r="GD39" s="372"/>
      <c r="GE39" s="372"/>
      <c r="GF39" s="372"/>
      <c r="GG39" s="372"/>
      <c r="GH39" s="372"/>
      <c r="GI39" s="372"/>
      <c r="GJ39" s="372"/>
      <c r="GK39" s="372"/>
      <c r="GL39" s="372"/>
      <c r="GM39" s="372"/>
      <c r="GN39" s="372"/>
      <c r="GO39" s="372"/>
      <c r="GP39" s="372"/>
      <c r="GQ39" s="372"/>
      <c r="GR39" s="372"/>
      <c r="GS39" s="372"/>
      <c r="GT39" s="372"/>
      <c r="GU39" s="372"/>
      <c r="GV39" s="372"/>
      <c r="GW39" s="372"/>
      <c r="GX39" s="372"/>
      <c r="GY39" s="372"/>
      <c r="GZ39" s="372"/>
      <c r="HA39" s="372"/>
      <c r="HB39" s="372"/>
      <c r="HC39" s="372"/>
      <c r="HD39" s="372"/>
      <c r="HE39" s="372"/>
      <c r="HF39" s="372"/>
      <c r="HG39" s="372"/>
      <c r="HH39" s="372"/>
      <c r="HI39" s="372"/>
      <c r="HJ39" s="372"/>
      <c r="HK39" s="372"/>
      <c r="HL39" s="372"/>
      <c r="HM39" s="372"/>
      <c r="HN39" s="372"/>
      <c r="HO39" s="372"/>
      <c r="HP39" s="372"/>
      <c r="HQ39" s="372"/>
      <c r="HR39" s="372"/>
      <c r="HS39" s="372"/>
      <c r="HT39" s="372"/>
      <c r="HU39" s="372"/>
      <c r="HV39" s="372"/>
      <c r="HW39" s="372"/>
      <c r="HX39" s="372"/>
      <c r="HY39" s="372"/>
      <c r="HZ39" s="372"/>
      <c r="IA39" s="372"/>
      <c r="IB39" s="372"/>
      <c r="IC39" s="372"/>
      <c r="ID39" s="372"/>
      <c r="IE39" s="372"/>
      <c r="IF39" s="372"/>
      <c r="IG39" s="372"/>
      <c r="IH39" s="372"/>
      <c r="II39" s="372"/>
      <c r="IJ39" s="372"/>
      <c r="IK39" s="372"/>
      <c r="IL39" s="372"/>
      <c r="IM39" s="372"/>
      <c r="IN39" s="372"/>
      <c r="IO39" s="372"/>
      <c r="IP39" s="372"/>
      <c r="IQ39" s="372"/>
      <c r="IR39" s="372"/>
      <c r="IS39" s="372"/>
      <c r="IT39" s="372"/>
      <c r="IU39" s="372"/>
      <c r="IV39" s="372"/>
      <c r="IW39" s="372"/>
      <c r="IX39" s="372"/>
      <c r="IY39" s="372"/>
      <c r="IZ39" s="372"/>
      <c r="JA39" s="372"/>
      <c r="JB39" s="372"/>
      <c r="JC39" s="372"/>
      <c r="JD39" s="372"/>
      <c r="JE39" s="372"/>
      <c r="JF39" s="372"/>
      <c r="JG39" s="372"/>
      <c r="JH39" s="372"/>
      <c r="JI39" s="372"/>
      <c r="JJ39" s="372"/>
      <c r="JK39" s="372"/>
      <c r="JL39" s="372"/>
      <c r="JM39" s="372"/>
      <c r="JN39" s="372"/>
      <c r="JO39" s="372"/>
      <c r="JP39" s="372"/>
      <c r="JQ39" s="372"/>
      <c r="JR39" s="372"/>
      <c r="JS39" s="372"/>
      <c r="JT39" s="372"/>
      <c r="JU39" s="372"/>
      <c r="JV39" s="372"/>
      <c r="JW39" s="372"/>
      <c r="JX39" s="372"/>
      <c r="JY39" s="372"/>
      <c r="JZ39" s="372"/>
      <c r="KA39" s="372"/>
      <c r="KB39" s="372"/>
      <c r="KC39" s="372"/>
      <c r="KD39" s="372"/>
      <c r="KE39" s="372"/>
      <c r="KF39" s="372"/>
      <c r="KG39" s="372"/>
      <c r="KH39" s="372"/>
      <c r="KI39" s="372"/>
      <c r="KJ39" s="372"/>
      <c r="KK39" s="372"/>
      <c r="KL39" s="372"/>
      <c r="KM39" s="372"/>
      <c r="KN39" s="372"/>
      <c r="KO39" s="372"/>
      <c r="KP39" s="372"/>
      <c r="KQ39" s="372"/>
      <c r="KR39" s="372"/>
      <c r="KS39" s="372"/>
      <c r="KT39" s="372"/>
      <c r="KU39" s="372"/>
      <c r="KV39" s="372"/>
      <c r="KW39" s="372"/>
      <c r="KX39" s="372"/>
      <c r="KY39" s="372"/>
      <c r="KZ39" s="372"/>
      <c r="LA39" s="372"/>
      <c r="LB39" s="372"/>
      <c r="LC39" s="372"/>
      <c r="LD39" s="372"/>
      <c r="LE39" s="372"/>
      <c r="LF39" s="372"/>
      <c r="LG39" s="372"/>
      <c r="LH39" s="372"/>
      <c r="LI39" s="372"/>
      <c r="LJ39" s="372"/>
      <c r="LK39" s="372"/>
      <c r="LL39" s="372"/>
      <c r="LM39" s="372"/>
      <c r="LN39" s="372"/>
      <c r="LO39" s="372"/>
      <c r="LP39" s="372"/>
      <c r="LQ39" s="372"/>
      <c r="LR39" s="372"/>
      <c r="LS39" s="372"/>
      <c r="LT39" s="372"/>
      <c r="LU39" s="372"/>
      <c r="LV39" s="372"/>
      <c r="LW39" s="372"/>
      <c r="LX39" s="372"/>
      <c r="LY39" s="372"/>
      <c r="LZ39" s="372"/>
      <c r="MA39" s="372"/>
      <c r="MB39" s="372"/>
      <c r="MC39" s="372"/>
      <c r="MD39" s="372"/>
      <c r="ME39" s="372"/>
      <c r="MF39" s="372"/>
      <c r="MG39" s="372"/>
      <c r="MH39" s="372"/>
      <c r="MI39" s="372"/>
      <c r="MJ39" s="372"/>
      <c r="MK39" s="372"/>
      <c r="ML39" s="372"/>
      <c r="MM39" s="372"/>
      <c r="MN39" s="372"/>
      <c r="MO39" s="372"/>
      <c r="MP39" s="372"/>
      <c r="MQ39" s="372"/>
      <c r="MR39" s="372"/>
      <c r="MS39" s="372"/>
      <c r="MT39" s="372"/>
      <c r="MU39" s="372"/>
      <c r="MV39" s="372"/>
      <c r="MW39" s="372"/>
      <c r="MX39" s="372"/>
      <c r="MY39" s="372"/>
      <c r="MZ39" s="372"/>
      <c r="NA39" s="372"/>
      <c r="NB39" s="372"/>
      <c r="NC39" s="372"/>
      <c r="ND39" s="372"/>
      <c r="NE39" s="372"/>
      <c r="NF39" s="372"/>
      <c r="NG39" s="372"/>
      <c r="NH39" s="372"/>
      <c r="NI39" s="372"/>
      <c r="NJ39" s="372"/>
      <c r="NK39" s="372"/>
      <c r="NL39" s="372"/>
      <c r="NM39" s="372"/>
      <c r="NN39" s="372"/>
      <c r="NO39" s="372"/>
      <c r="NP39" s="372"/>
      <c r="NQ39" s="372"/>
      <c r="NR39" s="372"/>
      <c r="NS39" s="372"/>
      <c r="NT39" s="372"/>
      <c r="NU39" s="372"/>
      <c r="NV39" s="372"/>
      <c r="NW39" s="372"/>
      <c r="NX39" s="372"/>
      <c r="NY39" s="372"/>
      <c r="NZ39" s="372"/>
      <c r="OA39" s="372"/>
      <c r="OB39" s="372"/>
      <c r="OC39" s="372"/>
      <c r="OD39" s="372"/>
      <c r="OE39" s="372"/>
      <c r="OF39" s="372"/>
      <c r="OG39" s="372"/>
      <c r="OH39" s="372"/>
      <c r="OI39" s="372"/>
      <c r="OJ39" s="372"/>
      <c r="OK39" s="372"/>
      <c r="OL39" s="372"/>
      <c r="OM39" s="372"/>
      <c r="ON39" s="372"/>
      <c r="OO39" s="372"/>
      <c r="OP39" s="372"/>
      <c r="OQ39" s="372"/>
      <c r="OR39" s="372"/>
      <c r="OS39" s="372"/>
      <c r="OT39" s="372"/>
      <c r="OU39" s="372"/>
      <c r="OV39" s="372"/>
      <c r="OW39" s="372"/>
      <c r="OX39" s="372"/>
      <c r="OY39" s="372"/>
      <c r="OZ39" s="372"/>
      <c r="PA39" s="372"/>
      <c r="PB39" s="372"/>
      <c r="PC39" s="372"/>
      <c r="PD39" s="372"/>
      <c r="PE39" s="372"/>
      <c r="PF39" s="372"/>
      <c r="PG39" s="372"/>
      <c r="PH39" s="372"/>
      <c r="PI39" s="372"/>
      <c r="PJ39" s="372"/>
      <c r="PK39" s="372"/>
      <c r="PL39" s="372"/>
      <c r="PM39" s="372"/>
      <c r="PN39" s="372"/>
      <c r="PO39" s="372"/>
      <c r="PP39" s="372"/>
      <c r="PQ39" s="372"/>
      <c r="PR39" s="372"/>
      <c r="PS39" s="372"/>
      <c r="PT39" s="372"/>
      <c r="PU39" s="372"/>
      <c r="PV39" s="372"/>
      <c r="PW39" s="372"/>
      <c r="PX39" s="372"/>
      <c r="PY39" s="372"/>
      <c r="PZ39" s="372"/>
      <c r="QA39" s="372"/>
      <c r="QB39" s="372"/>
      <c r="QC39" s="372"/>
      <c r="QD39" s="372"/>
      <c r="QE39" s="372"/>
      <c r="QF39" s="372"/>
      <c r="QG39" s="372"/>
      <c r="QH39" s="372"/>
      <c r="QI39" s="372"/>
      <c r="QJ39" s="372"/>
      <c r="QK39" s="372"/>
      <c r="QL39" s="372"/>
      <c r="QM39" s="372"/>
      <c r="QN39" s="372"/>
      <c r="QO39" s="372"/>
      <c r="QP39" s="372"/>
      <c r="QQ39" s="372"/>
      <c r="QR39" s="372"/>
      <c r="QS39" s="372"/>
      <c r="QT39" s="372"/>
      <c r="QU39" s="372"/>
      <c r="QV39" s="372"/>
      <c r="QW39" s="372"/>
      <c r="QX39" s="372"/>
      <c r="QY39" s="372"/>
      <c r="QZ39" s="372"/>
      <c r="RA39" s="372"/>
      <c r="RB39" s="372"/>
      <c r="RC39" s="372"/>
      <c r="RD39" s="372"/>
      <c r="RE39" s="372"/>
      <c r="RF39" s="372"/>
      <c r="RG39" s="372"/>
      <c r="RH39" s="372"/>
      <c r="RI39" s="372"/>
      <c r="RJ39" s="372"/>
      <c r="RK39" s="372"/>
      <c r="RL39" s="372"/>
      <c r="RM39" s="372"/>
      <c r="RN39" s="372"/>
      <c r="RO39" s="372"/>
      <c r="RP39" s="372"/>
      <c r="RQ39" s="372"/>
      <c r="RR39" s="372"/>
      <c r="RS39" s="372"/>
      <c r="RT39" s="372"/>
      <c r="RU39" s="372"/>
      <c r="RV39" s="372"/>
      <c r="RW39" s="372"/>
      <c r="RX39" s="372"/>
      <c r="RY39" s="372"/>
      <c r="RZ39" s="372"/>
      <c r="SA39" s="372"/>
      <c r="SB39" s="372"/>
      <c r="SC39" s="372"/>
      <c r="SD39" s="372"/>
      <c r="SE39" s="372"/>
      <c r="SF39" s="372"/>
      <c r="SG39" s="372"/>
      <c r="SH39" s="372"/>
      <c r="SI39" s="372"/>
      <c r="SJ39" s="372"/>
      <c r="SK39" s="372"/>
      <c r="SL39" s="372"/>
      <c r="SM39" s="372"/>
      <c r="SN39" s="372"/>
      <c r="SO39" s="372"/>
      <c r="SP39" s="372"/>
      <c r="SQ39" s="372"/>
      <c r="SR39" s="372"/>
      <c r="SS39" s="372"/>
      <c r="ST39" s="372"/>
      <c r="SU39" s="372"/>
      <c r="SV39" s="372"/>
      <c r="SW39" s="372"/>
      <c r="SX39" s="372"/>
      <c r="SY39" s="372"/>
      <c r="SZ39" s="372"/>
      <c r="TA39" s="372"/>
      <c r="TB39" s="372"/>
      <c r="TC39" s="372"/>
      <c r="TD39" s="372"/>
      <c r="TE39" s="372"/>
      <c r="TF39" s="372"/>
      <c r="TG39" s="372"/>
      <c r="TH39" s="372"/>
      <c r="TI39" s="372"/>
      <c r="TJ39" s="372"/>
      <c r="TK39" s="372"/>
      <c r="TL39" s="372"/>
      <c r="TM39" s="372"/>
      <c r="TN39" s="372"/>
      <c r="TO39" s="372"/>
      <c r="TP39" s="372"/>
      <c r="TQ39" s="372"/>
      <c r="TR39" s="372"/>
      <c r="TS39" s="372"/>
      <c r="TT39" s="372"/>
      <c r="TU39" s="372"/>
      <c r="TV39" s="372"/>
      <c r="TW39" s="372"/>
      <c r="TX39" s="372"/>
      <c r="TY39" s="372"/>
      <c r="TZ39" s="372"/>
      <c r="UA39" s="372"/>
      <c r="UB39" s="372"/>
      <c r="UC39" s="372"/>
      <c r="UD39" s="372"/>
      <c r="UE39" s="372"/>
      <c r="UF39" s="372"/>
      <c r="UG39" s="372"/>
      <c r="UH39" s="372"/>
      <c r="UI39" s="372"/>
      <c r="UJ39" s="372"/>
      <c r="UK39" s="372"/>
      <c r="UL39" s="372"/>
      <c r="UM39" s="372"/>
      <c r="UN39" s="372"/>
      <c r="UO39" s="372"/>
      <c r="UP39" s="372"/>
      <c r="UQ39" s="372"/>
      <c r="UR39" s="372"/>
      <c r="US39" s="372"/>
      <c r="UT39" s="372"/>
      <c r="UU39" s="372"/>
      <c r="UV39" s="372"/>
      <c r="UW39" s="372"/>
      <c r="UX39" s="372"/>
      <c r="UY39" s="372"/>
      <c r="UZ39" s="372"/>
      <c r="VA39" s="372"/>
      <c r="VB39" s="372"/>
      <c r="VC39" s="372"/>
      <c r="VD39" s="372"/>
      <c r="VE39" s="372"/>
      <c r="VF39" s="372"/>
      <c r="VG39" s="372"/>
      <c r="VH39" s="372"/>
      <c r="VI39" s="372"/>
      <c r="VJ39" s="372"/>
      <c r="VK39" s="372"/>
      <c r="VL39" s="372"/>
      <c r="VM39" s="372"/>
      <c r="VN39" s="372"/>
      <c r="VO39" s="372"/>
      <c r="VP39" s="372"/>
      <c r="VQ39" s="372"/>
      <c r="VR39" s="372"/>
      <c r="VS39" s="372"/>
      <c r="VT39" s="372"/>
      <c r="VU39" s="372"/>
      <c r="VV39" s="372"/>
      <c r="VW39" s="372"/>
      <c r="VX39" s="372"/>
      <c r="VY39" s="372"/>
      <c r="VZ39" s="372"/>
      <c r="WA39" s="372"/>
      <c r="WB39" s="372"/>
      <c r="WC39" s="372"/>
      <c r="WD39" s="372"/>
      <c r="WE39" s="372"/>
      <c r="WF39" s="372"/>
      <c r="WG39" s="372"/>
      <c r="WH39" s="372"/>
      <c r="WI39" s="372"/>
      <c r="WJ39" s="372"/>
      <c r="WK39" s="372"/>
      <c r="WL39" s="372"/>
      <c r="WM39" s="372"/>
      <c r="WN39" s="372"/>
      <c r="WO39" s="372"/>
      <c r="WP39" s="372"/>
      <c r="WQ39" s="372"/>
      <c r="WR39" s="372"/>
      <c r="WS39" s="372"/>
      <c r="WT39" s="372"/>
      <c r="WU39" s="372"/>
      <c r="WV39" s="372"/>
      <c r="WW39" s="372"/>
      <c r="WX39" s="372"/>
      <c r="WY39" s="372"/>
      <c r="WZ39" s="372"/>
      <c r="XA39" s="372"/>
      <c r="XB39" s="372"/>
      <c r="XC39" s="372"/>
      <c r="XD39" s="372"/>
      <c r="XE39" s="372"/>
      <c r="XF39" s="372"/>
      <c r="XG39" s="372"/>
      <c r="XH39" s="372"/>
      <c r="XI39" s="372"/>
      <c r="XJ39" s="372"/>
      <c r="XK39" s="372"/>
      <c r="XL39" s="372"/>
      <c r="XM39" s="372"/>
      <c r="XN39" s="372"/>
      <c r="XO39" s="372"/>
      <c r="XP39" s="372"/>
      <c r="XQ39" s="372"/>
      <c r="XR39" s="372"/>
      <c r="XS39" s="372"/>
      <c r="XT39" s="372"/>
      <c r="XU39" s="372"/>
      <c r="XV39" s="372"/>
      <c r="XW39" s="372"/>
      <c r="XX39" s="372"/>
      <c r="XY39" s="372"/>
      <c r="XZ39" s="372"/>
      <c r="YA39" s="372"/>
      <c r="YB39" s="372"/>
      <c r="YC39" s="372"/>
      <c r="YD39" s="372"/>
      <c r="YE39" s="372"/>
      <c r="YF39" s="372"/>
      <c r="YG39" s="372"/>
      <c r="YH39" s="372"/>
      <c r="YI39" s="372"/>
      <c r="YJ39" s="372"/>
      <c r="YK39" s="372"/>
      <c r="YL39" s="372"/>
      <c r="YM39" s="372"/>
      <c r="YN39" s="372"/>
      <c r="YO39" s="372"/>
      <c r="YP39" s="372"/>
      <c r="YQ39" s="372"/>
      <c r="YR39" s="372"/>
      <c r="YS39" s="372"/>
      <c r="YT39" s="372"/>
      <c r="YU39" s="372"/>
      <c r="YV39" s="372"/>
      <c r="YW39" s="372"/>
      <c r="YX39" s="372"/>
      <c r="YY39" s="372"/>
      <c r="YZ39" s="372"/>
      <c r="ZA39" s="372"/>
      <c r="ZB39" s="372"/>
      <c r="ZC39" s="372"/>
      <c r="ZD39" s="372"/>
      <c r="ZE39" s="372"/>
      <c r="ZF39" s="372"/>
      <c r="ZG39" s="372"/>
      <c r="ZH39" s="372"/>
      <c r="ZI39" s="372"/>
      <c r="ZJ39" s="372"/>
      <c r="ZK39" s="372"/>
      <c r="ZL39" s="372"/>
      <c r="ZM39" s="372"/>
      <c r="ZN39" s="372"/>
      <c r="ZO39" s="372"/>
      <c r="ZP39" s="372"/>
      <c r="ZQ39" s="372"/>
      <c r="ZR39" s="372"/>
      <c r="ZS39" s="372"/>
      <c r="ZT39" s="372"/>
      <c r="ZU39" s="372"/>
      <c r="ZV39" s="372"/>
      <c r="ZW39" s="372"/>
      <c r="ZX39" s="372"/>
      <c r="ZY39" s="372"/>
      <c r="ZZ39" s="372"/>
      <c r="AAA39" s="372"/>
      <c r="AAB39" s="372"/>
      <c r="AAC39" s="372"/>
      <c r="AAD39" s="372"/>
      <c r="AAE39" s="372"/>
      <c r="AAF39" s="372"/>
      <c r="AAG39" s="372"/>
      <c r="AAH39" s="372"/>
      <c r="AAI39" s="372"/>
      <c r="AAJ39" s="372"/>
      <c r="AAK39" s="372"/>
      <c r="AAL39" s="372"/>
      <c r="AAM39" s="372"/>
      <c r="AAN39" s="372"/>
      <c r="AAO39" s="372"/>
      <c r="AAP39" s="372"/>
      <c r="AAQ39" s="372"/>
      <c r="AAR39" s="372"/>
      <c r="AAS39" s="372"/>
      <c r="AAT39" s="372"/>
      <c r="AAU39" s="372"/>
      <c r="AAV39" s="372"/>
      <c r="AAW39" s="372"/>
      <c r="AAX39" s="372"/>
      <c r="AAY39" s="372"/>
      <c r="AAZ39" s="372"/>
      <c r="ABA39" s="372"/>
      <c r="ABB39" s="372"/>
      <c r="ABC39" s="372"/>
      <c r="ABD39" s="372"/>
      <c r="ABE39" s="372"/>
      <c r="ABF39" s="372"/>
      <c r="ABG39" s="372"/>
      <c r="ABH39" s="372"/>
      <c r="ABI39" s="372"/>
      <c r="ABJ39" s="372"/>
      <c r="ABK39" s="372"/>
      <c r="ABL39" s="372"/>
      <c r="ABM39" s="372"/>
      <c r="ABN39" s="372"/>
      <c r="ABO39" s="372"/>
      <c r="ABP39" s="372"/>
      <c r="ABQ39" s="372"/>
      <c r="ABR39" s="372"/>
      <c r="ABS39" s="372"/>
      <c r="ABT39" s="372"/>
      <c r="ABU39" s="372"/>
      <c r="ABV39" s="372"/>
      <c r="ABW39" s="372"/>
      <c r="ABX39" s="372"/>
      <c r="ABY39" s="372"/>
      <c r="ABZ39" s="372"/>
      <c r="ACA39" s="372"/>
      <c r="ACB39" s="372"/>
      <c r="ACC39" s="372"/>
      <c r="ACD39" s="372"/>
      <c r="ACE39" s="372"/>
      <c r="ACF39" s="372"/>
      <c r="ACG39" s="372"/>
      <c r="ACH39" s="372"/>
      <c r="ACI39" s="372"/>
      <c r="ACJ39" s="372"/>
      <c r="ACK39" s="372"/>
      <c r="ACL39" s="372"/>
      <c r="ACM39" s="372"/>
      <c r="ACN39" s="372"/>
      <c r="ACO39" s="372"/>
      <c r="ACP39" s="372"/>
      <c r="ACQ39" s="372"/>
      <c r="ACR39" s="372"/>
      <c r="ACS39" s="372"/>
      <c r="ACT39" s="372"/>
      <c r="ACU39" s="372"/>
      <c r="ACV39" s="372"/>
      <c r="ACW39" s="372"/>
      <c r="ACX39" s="372"/>
      <c r="ACY39" s="372"/>
      <c r="ACZ39" s="372"/>
      <c r="ADA39" s="372"/>
      <c r="ADB39" s="372"/>
      <c r="ADC39" s="372"/>
      <c r="ADD39" s="372"/>
      <c r="ADE39" s="372"/>
      <c r="ADF39" s="372"/>
      <c r="ADG39" s="372"/>
      <c r="ADH39" s="372"/>
      <c r="ADI39" s="372"/>
      <c r="ADJ39" s="372"/>
      <c r="ADK39" s="372"/>
      <c r="ADL39" s="372"/>
      <c r="ADM39" s="372"/>
      <c r="ADN39" s="372"/>
      <c r="ADO39" s="372"/>
      <c r="ADP39" s="372"/>
      <c r="ADQ39" s="372"/>
      <c r="ADR39" s="372"/>
      <c r="ADS39" s="372"/>
      <c r="ADT39" s="372"/>
      <c r="ADU39" s="372"/>
      <c r="ADV39" s="372"/>
      <c r="ADW39" s="372"/>
      <c r="ADX39" s="372"/>
      <c r="ADY39" s="372"/>
      <c r="ADZ39" s="372"/>
      <c r="AEA39" s="372"/>
      <c r="AEB39" s="372"/>
      <c r="AEC39" s="372"/>
      <c r="AED39" s="372"/>
      <c r="AEE39" s="372"/>
      <c r="AEF39" s="372"/>
      <c r="AEG39" s="372"/>
      <c r="AEH39" s="372"/>
      <c r="AEI39" s="372"/>
      <c r="AEJ39" s="372"/>
      <c r="AEK39" s="372"/>
      <c r="AEL39" s="372"/>
      <c r="AEM39" s="372"/>
      <c r="AEN39" s="372"/>
      <c r="AEO39" s="372"/>
      <c r="AEP39" s="372"/>
      <c r="AEQ39" s="372"/>
      <c r="AER39" s="372"/>
      <c r="AES39" s="372"/>
      <c r="AET39" s="372"/>
      <c r="AEU39" s="372"/>
      <c r="AEV39" s="372"/>
      <c r="AEW39" s="372"/>
      <c r="AEX39" s="372"/>
      <c r="AEY39" s="372"/>
      <c r="AEZ39" s="372"/>
      <c r="AFA39" s="372"/>
      <c r="AFB39" s="372"/>
      <c r="AFC39" s="372"/>
      <c r="AFD39" s="372"/>
      <c r="AFE39" s="372"/>
      <c r="AFF39" s="372"/>
      <c r="AFG39" s="372"/>
      <c r="AFH39" s="372"/>
      <c r="AFI39" s="372"/>
      <c r="AFJ39" s="372"/>
      <c r="AFK39" s="372"/>
      <c r="AFL39" s="372"/>
      <c r="AFM39" s="372"/>
      <c r="AFN39" s="372"/>
      <c r="AFO39" s="372"/>
      <c r="AFP39" s="372"/>
      <c r="AFQ39" s="372"/>
      <c r="AFR39" s="372"/>
      <c r="AFS39" s="372"/>
      <c r="AFT39" s="372"/>
      <c r="AFU39" s="372"/>
      <c r="AFV39" s="372"/>
      <c r="AFW39" s="372"/>
      <c r="AFX39" s="372"/>
      <c r="AFY39" s="372"/>
      <c r="AFZ39" s="372"/>
      <c r="AGA39" s="372"/>
      <c r="AGB39" s="372"/>
      <c r="AGC39" s="372"/>
      <c r="AGD39" s="372"/>
      <c r="AGE39" s="372"/>
      <c r="AGF39" s="372"/>
      <c r="AGG39" s="372"/>
      <c r="AGH39" s="372"/>
      <c r="AGI39" s="372"/>
      <c r="AGJ39" s="372"/>
      <c r="AGK39" s="372"/>
      <c r="AGL39" s="372"/>
      <c r="AGM39" s="372"/>
      <c r="AGN39" s="372"/>
      <c r="AGO39" s="372"/>
      <c r="AGP39" s="372"/>
      <c r="AGQ39" s="372"/>
      <c r="AGR39" s="372"/>
      <c r="AGS39" s="372"/>
      <c r="AGT39" s="372"/>
      <c r="AGU39" s="372"/>
      <c r="AGV39" s="372"/>
      <c r="AGW39" s="372"/>
      <c r="AGX39" s="372"/>
      <c r="AGY39" s="372"/>
      <c r="AGZ39" s="372"/>
      <c r="AHA39" s="372"/>
      <c r="AHB39" s="372"/>
      <c r="AHC39" s="372"/>
      <c r="AHD39" s="372"/>
      <c r="AHE39" s="372"/>
      <c r="AHF39" s="372"/>
      <c r="AHG39" s="372"/>
      <c r="AHH39" s="372"/>
      <c r="AHI39" s="372"/>
      <c r="AHJ39" s="372"/>
      <c r="AHK39" s="372"/>
      <c r="AHL39" s="372"/>
      <c r="AHM39" s="372"/>
      <c r="AHN39" s="372"/>
      <c r="AHO39" s="372"/>
      <c r="AHP39" s="372"/>
      <c r="AHQ39" s="372"/>
      <c r="AHR39" s="372"/>
      <c r="AHS39" s="372"/>
      <c r="AHT39" s="372"/>
      <c r="AHU39" s="372"/>
      <c r="AHV39" s="372"/>
      <c r="AHW39" s="372"/>
      <c r="AHX39" s="372"/>
      <c r="AHY39" s="372"/>
      <c r="AHZ39" s="372"/>
      <c r="AIA39" s="372"/>
      <c r="AIB39" s="372"/>
      <c r="AIC39" s="372"/>
      <c r="AID39" s="372"/>
      <c r="AIE39" s="372"/>
      <c r="AIF39" s="372"/>
      <c r="AIG39" s="372"/>
      <c r="AIH39" s="372"/>
      <c r="AII39" s="372"/>
      <c r="AIJ39" s="372"/>
      <c r="AIK39" s="372"/>
      <c r="AIL39" s="372"/>
      <c r="AIM39" s="372"/>
      <c r="AIN39" s="372"/>
      <c r="AIO39" s="372"/>
      <c r="AIP39" s="372"/>
      <c r="AIQ39" s="372"/>
      <c r="AIR39" s="372"/>
      <c r="AIS39" s="372"/>
      <c r="AIT39" s="372"/>
      <c r="AIU39" s="372"/>
      <c r="AIV39" s="372"/>
      <c r="AIW39" s="372"/>
      <c r="AIX39" s="372"/>
      <c r="AIY39" s="372"/>
      <c r="AIZ39" s="372"/>
      <c r="AJA39" s="372"/>
      <c r="AJB39" s="372"/>
      <c r="AJC39" s="372"/>
      <c r="AJD39" s="372"/>
      <c r="AJE39" s="372"/>
      <c r="AJF39" s="372"/>
      <c r="AJG39" s="372"/>
      <c r="AJH39" s="372"/>
      <c r="AJI39" s="372"/>
      <c r="AJJ39" s="372"/>
      <c r="AJK39" s="372"/>
      <c r="AJL39" s="372"/>
      <c r="AJM39" s="372"/>
      <c r="AJN39" s="372"/>
      <c r="AJO39" s="372"/>
      <c r="AJP39" s="372"/>
      <c r="AJQ39" s="372"/>
      <c r="AJR39" s="372"/>
      <c r="AJS39" s="372"/>
      <c r="AJT39" s="372"/>
      <c r="AJU39" s="372"/>
      <c r="AJV39" s="372"/>
      <c r="AJW39" s="372"/>
      <c r="AJX39" s="372"/>
      <c r="AJY39" s="372"/>
      <c r="AJZ39" s="372"/>
      <c r="AKA39" s="372"/>
      <c r="AKB39" s="372"/>
      <c r="AKC39" s="372"/>
      <c r="AKD39" s="372"/>
      <c r="AKE39" s="372"/>
      <c r="AKF39" s="372"/>
      <c r="AKG39" s="372"/>
      <c r="AKH39" s="372"/>
      <c r="AKI39" s="372"/>
      <c r="AKJ39" s="372"/>
      <c r="AKK39" s="372"/>
      <c r="AKL39" s="372"/>
      <c r="AKM39" s="372"/>
      <c r="AKN39" s="372"/>
      <c r="AKO39" s="372"/>
      <c r="AKP39" s="372"/>
      <c r="AKQ39" s="372"/>
      <c r="AKR39" s="372"/>
      <c r="AKS39" s="372"/>
      <c r="AKT39" s="372"/>
      <c r="AKU39" s="372"/>
      <c r="AKV39" s="372"/>
      <c r="AKW39" s="372"/>
      <c r="AKX39" s="372"/>
      <c r="AKY39" s="372"/>
      <c r="AKZ39" s="372"/>
      <c r="ALA39" s="372"/>
      <c r="ALB39" s="372"/>
      <c r="ALC39" s="372"/>
      <c r="ALD39" s="372"/>
      <c r="ALE39" s="372"/>
      <c r="ALF39" s="372"/>
      <c r="ALG39" s="372"/>
      <c r="ALH39" s="372"/>
      <c r="ALI39" s="372"/>
      <c r="ALJ39" s="372"/>
      <c r="ALK39" s="372"/>
      <c r="ALL39" s="372"/>
      <c r="ALM39" s="372"/>
      <c r="ALN39" s="372"/>
      <c r="ALO39" s="372"/>
      <c r="ALP39" s="372"/>
      <c r="ALQ39" s="372"/>
      <c r="ALR39" s="372"/>
      <c r="ALS39" s="372"/>
      <c r="ALT39" s="372"/>
      <c r="ALU39" s="372"/>
      <c r="ALV39" s="372"/>
      <c r="ALW39" s="372"/>
      <c r="ALX39" s="372"/>
      <c r="ALY39" s="372"/>
      <c r="ALZ39" s="372"/>
      <c r="AMA39" s="372"/>
      <c r="AMB39" s="372"/>
      <c r="AMC39" s="372"/>
      <c r="AMD39" s="372"/>
      <c r="AME39" s="372"/>
      <c r="AMF39" s="372"/>
      <c r="AMG39" s="372"/>
      <c r="AMH39" s="372"/>
      <c r="AMI39" s="372"/>
      <c r="AMJ39" s="372"/>
      <c r="AMK39" s="372"/>
      <c r="AML39" s="372"/>
      <c r="AMM39" s="372"/>
      <c r="AMN39" s="372"/>
      <c r="AMO39" s="372"/>
      <c r="AMP39" s="372"/>
      <c r="AMQ39" s="372"/>
      <c r="AMR39" s="372"/>
      <c r="AMS39" s="372"/>
      <c r="AMT39" s="372"/>
      <c r="AMU39" s="372"/>
      <c r="AMV39" s="372"/>
      <c r="AMW39" s="372"/>
      <c r="AMX39" s="372"/>
      <c r="AMY39" s="372"/>
      <c r="AMZ39" s="372"/>
      <c r="ANA39" s="372"/>
      <c r="ANB39" s="372"/>
      <c r="ANC39" s="372"/>
      <c r="AND39" s="372"/>
      <c r="ANE39" s="372"/>
      <c r="ANF39" s="372"/>
      <c r="ANG39" s="372"/>
      <c r="ANH39" s="372"/>
      <c r="ANI39" s="372"/>
      <c r="ANJ39" s="372"/>
      <c r="ANK39" s="372"/>
      <c r="ANL39" s="372"/>
      <c r="ANM39" s="372"/>
      <c r="ANN39" s="372"/>
      <c r="ANO39" s="372"/>
      <c r="ANP39" s="372"/>
      <c r="ANQ39" s="372"/>
      <c r="ANR39" s="372"/>
      <c r="ANS39" s="372"/>
      <c r="ANT39" s="372"/>
      <c r="ANU39" s="372"/>
      <c r="ANV39" s="372"/>
      <c r="ANW39" s="372"/>
      <c r="ANX39" s="372"/>
      <c r="ANY39" s="372"/>
      <c r="ANZ39" s="372"/>
      <c r="AOA39" s="372"/>
      <c r="AOB39" s="372"/>
      <c r="AOC39" s="372"/>
      <c r="AOD39" s="372"/>
      <c r="AOE39" s="372"/>
      <c r="AOF39" s="372"/>
      <c r="AOG39" s="372"/>
      <c r="AOH39" s="372"/>
      <c r="AOI39" s="372"/>
      <c r="AOJ39" s="372"/>
      <c r="AOK39" s="372"/>
      <c r="AOL39" s="372"/>
      <c r="AOM39" s="372"/>
      <c r="AON39" s="372"/>
      <c r="AOO39" s="372"/>
      <c r="AOP39" s="372"/>
      <c r="AOQ39" s="372"/>
      <c r="AOR39" s="372"/>
      <c r="AOS39" s="372"/>
      <c r="AOT39" s="372"/>
      <c r="AOU39" s="372"/>
      <c r="AOV39" s="372"/>
      <c r="AOW39" s="372"/>
      <c r="AOX39" s="372"/>
      <c r="AOY39" s="372"/>
      <c r="AOZ39" s="372"/>
      <c r="APA39" s="372"/>
      <c r="APB39" s="372"/>
      <c r="APC39" s="372"/>
      <c r="APD39" s="372"/>
      <c r="APE39" s="372"/>
      <c r="APF39" s="372"/>
      <c r="APG39" s="372"/>
      <c r="APH39" s="372"/>
      <c r="API39" s="372"/>
      <c r="APJ39" s="372"/>
      <c r="APK39" s="372"/>
      <c r="APL39" s="372"/>
      <c r="APM39" s="372"/>
      <c r="APN39" s="372"/>
      <c r="APO39" s="372"/>
      <c r="APP39" s="372"/>
      <c r="APQ39" s="372"/>
      <c r="APR39" s="372"/>
      <c r="APS39" s="372"/>
      <c r="APT39" s="372"/>
      <c r="APU39" s="372"/>
      <c r="APV39" s="372"/>
      <c r="APW39" s="372"/>
      <c r="APX39" s="372"/>
      <c r="APY39" s="372"/>
      <c r="APZ39" s="372"/>
      <c r="AQA39" s="372"/>
      <c r="AQB39" s="372"/>
      <c r="AQC39" s="372"/>
      <c r="AQD39" s="372"/>
      <c r="AQE39" s="372"/>
      <c r="AQF39" s="372"/>
      <c r="AQG39" s="372"/>
      <c r="AQH39" s="372"/>
      <c r="AQI39" s="372"/>
      <c r="AQJ39" s="372"/>
      <c r="AQK39" s="372"/>
      <c r="AQL39" s="372"/>
      <c r="AQM39" s="372"/>
      <c r="AQN39" s="372"/>
      <c r="AQO39" s="372"/>
      <c r="AQP39" s="372"/>
      <c r="AQQ39" s="372"/>
      <c r="AQR39" s="372"/>
      <c r="AQS39" s="372"/>
      <c r="AQT39" s="372"/>
      <c r="AQU39" s="372"/>
      <c r="AQV39" s="372"/>
      <c r="AQW39" s="372"/>
      <c r="AQX39" s="372"/>
      <c r="AQY39" s="372"/>
      <c r="AQZ39" s="372"/>
      <c r="ARA39" s="372"/>
      <c r="ARB39" s="372"/>
      <c r="ARC39" s="372"/>
      <c r="ARD39" s="372"/>
      <c r="ARE39" s="372"/>
      <c r="ARF39" s="372"/>
      <c r="ARG39" s="372"/>
      <c r="ARH39" s="372"/>
      <c r="ARI39" s="372"/>
      <c r="ARJ39" s="372"/>
      <c r="ARK39" s="372"/>
      <c r="ARL39" s="372"/>
      <c r="ARM39" s="372"/>
      <c r="ARN39" s="372"/>
      <c r="ARO39" s="372"/>
      <c r="ARP39" s="372"/>
      <c r="ARQ39" s="372"/>
      <c r="ARR39" s="372"/>
      <c r="ARS39" s="372"/>
      <c r="ART39" s="372"/>
      <c r="ARU39" s="372"/>
      <c r="ARV39" s="372"/>
      <c r="ARW39" s="372"/>
      <c r="ARX39" s="372"/>
      <c r="ARY39" s="372"/>
      <c r="ARZ39" s="372"/>
      <c r="ASA39" s="372"/>
      <c r="ASB39" s="372"/>
      <c r="ASC39" s="372"/>
      <c r="ASD39" s="372"/>
      <c r="ASE39" s="372"/>
      <c r="ASF39" s="372"/>
      <c r="ASG39" s="372"/>
      <c r="ASH39" s="372"/>
      <c r="ASI39" s="372"/>
      <c r="ASJ39" s="372"/>
      <c r="ASK39" s="372"/>
      <c r="ASL39" s="372"/>
      <c r="ASM39" s="372"/>
      <c r="ASN39" s="372"/>
      <c r="ASO39" s="372"/>
      <c r="ASP39" s="372"/>
      <c r="ASQ39" s="372"/>
      <c r="ASR39" s="372"/>
      <c r="ASS39" s="372"/>
      <c r="AST39" s="372"/>
      <c r="ASU39" s="372"/>
      <c r="ASV39" s="372"/>
      <c r="ASW39" s="372"/>
      <c r="ASX39" s="372"/>
      <c r="ASY39" s="372"/>
      <c r="ASZ39" s="372"/>
      <c r="ATA39" s="372"/>
      <c r="ATB39" s="372"/>
      <c r="ATC39" s="372"/>
      <c r="ATD39" s="372"/>
      <c r="ATE39" s="372"/>
      <c r="ATF39" s="372"/>
      <c r="ATG39" s="372"/>
      <c r="ATH39" s="372"/>
      <c r="ATI39" s="372"/>
      <c r="ATJ39" s="372"/>
      <c r="ATK39" s="372"/>
      <c r="ATL39" s="372"/>
      <c r="ATM39" s="372"/>
      <c r="ATN39" s="372"/>
      <c r="ATO39" s="372"/>
      <c r="ATP39" s="372"/>
      <c r="ATQ39" s="372"/>
      <c r="ATR39" s="372"/>
      <c r="ATS39" s="372"/>
      <c r="ATT39" s="372"/>
      <c r="ATU39" s="372"/>
      <c r="ATV39" s="372"/>
      <c r="ATW39" s="372"/>
      <c r="ATX39" s="372"/>
      <c r="ATY39" s="372"/>
      <c r="ATZ39" s="372"/>
      <c r="AUA39" s="372"/>
      <c r="AUB39" s="372"/>
      <c r="AUC39" s="372"/>
      <c r="AUD39" s="372"/>
      <c r="AUE39" s="372"/>
      <c r="AUF39" s="372"/>
      <c r="AUG39" s="372"/>
      <c r="AUH39" s="372"/>
      <c r="AUI39" s="372"/>
      <c r="AUJ39" s="372"/>
      <c r="AUK39" s="372"/>
      <c r="AUL39" s="372"/>
      <c r="AUM39" s="372"/>
      <c r="AUN39" s="372"/>
      <c r="AUO39" s="372"/>
      <c r="AUP39" s="372"/>
      <c r="AUQ39" s="372"/>
      <c r="AUR39" s="372"/>
      <c r="AUS39" s="372"/>
      <c r="AUT39" s="372"/>
      <c r="AUU39" s="372"/>
      <c r="AUV39" s="372"/>
      <c r="AUW39" s="372"/>
      <c r="AUX39" s="372"/>
      <c r="AUY39" s="372"/>
      <c r="AUZ39" s="372"/>
      <c r="AVA39" s="372"/>
      <c r="AVB39" s="372"/>
      <c r="AVC39" s="372"/>
      <c r="AVD39" s="372"/>
      <c r="AVE39" s="372"/>
      <c r="AVF39" s="372"/>
      <c r="AVG39" s="372"/>
      <c r="AVH39" s="372"/>
      <c r="AVI39" s="372"/>
      <c r="AVJ39" s="372"/>
      <c r="AVK39" s="372"/>
      <c r="AVL39" s="372"/>
      <c r="AVM39" s="372"/>
      <c r="AVN39" s="372"/>
      <c r="AVO39" s="372"/>
      <c r="AVP39" s="372"/>
      <c r="AVQ39" s="372"/>
      <c r="AVR39" s="372"/>
      <c r="AVS39" s="372"/>
      <c r="AVT39" s="372"/>
      <c r="AVU39" s="372"/>
      <c r="AVV39" s="372"/>
      <c r="AVW39" s="372"/>
      <c r="AVX39" s="372"/>
      <c r="AVY39" s="372"/>
      <c r="AVZ39" s="372"/>
      <c r="AWA39" s="372"/>
      <c r="AWB39" s="372"/>
      <c r="AWC39" s="372"/>
      <c r="AWD39" s="372"/>
      <c r="AWE39" s="372"/>
      <c r="AWF39" s="372"/>
      <c r="AWG39" s="372"/>
      <c r="AWH39" s="372"/>
      <c r="AWI39" s="372"/>
      <c r="AWJ39" s="372"/>
      <c r="AWK39" s="372"/>
      <c r="AWL39" s="372"/>
      <c r="AWM39" s="372"/>
      <c r="AWN39" s="372"/>
      <c r="AWO39" s="372"/>
      <c r="AWP39" s="372"/>
      <c r="AWQ39" s="372"/>
      <c r="AWR39" s="372"/>
      <c r="AWS39" s="372"/>
      <c r="AWT39" s="372"/>
      <c r="AWU39" s="372"/>
      <c r="AWV39" s="372"/>
      <c r="AWW39" s="372"/>
      <c r="AWX39" s="372"/>
      <c r="AWY39" s="372"/>
      <c r="AWZ39" s="372"/>
      <c r="AXA39" s="372"/>
      <c r="AXB39" s="372"/>
      <c r="AXC39" s="372"/>
      <c r="AXD39" s="372"/>
      <c r="AXE39" s="372"/>
      <c r="AXF39" s="372"/>
      <c r="AXG39" s="372"/>
      <c r="AXH39" s="372"/>
      <c r="AXI39" s="372"/>
      <c r="AXJ39" s="372"/>
      <c r="AXK39" s="372"/>
      <c r="AXL39" s="372"/>
      <c r="AXM39" s="372"/>
      <c r="AXN39" s="372"/>
      <c r="AXO39" s="372"/>
      <c r="AXP39" s="372"/>
      <c r="AXQ39" s="372"/>
      <c r="AXR39" s="372"/>
      <c r="AXS39" s="372"/>
      <c r="AXT39" s="372"/>
      <c r="AXU39" s="372"/>
      <c r="AXV39" s="372"/>
      <c r="AXW39" s="372"/>
      <c r="AXX39" s="372"/>
      <c r="AXY39" s="372"/>
      <c r="AXZ39" s="372"/>
      <c r="AYA39" s="372"/>
      <c r="AYB39" s="372"/>
      <c r="AYC39" s="372"/>
      <c r="AYD39" s="372"/>
      <c r="AYE39" s="372"/>
      <c r="AYF39" s="372"/>
      <c r="AYG39" s="372"/>
      <c r="AYH39" s="372"/>
      <c r="AYI39" s="372"/>
      <c r="AYJ39" s="372"/>
      <c r="AYK39" s="372"/>
      <c r="AYL39" s="372"/>
      <c r="AYM39" s="372"/>
      <c r="AYN39" s="372"/>
      <c r="AYO39" s="372"/>
      <c r="AYP39" s="372"/>
      <c r="AYQ39" s="372"/>
      <c r="AYR39" s="372"/>
      <c r="AYS39" s="372"/>
      <c r="AYT39" s="372"/>
      <c r="AYU39" s="372"/>
      <c r="AYV39" s="372"/>
      <c r="AYW39" s="372"/>
      <c r="AYX39" s="372"/>
      <c r="AYY39" s="372"/>
      <c r="AYZ39" s="372"/>
      <c r="AZA39" s="372"/>
      <c r="AZB39" s="372"/>
      <c r="AZC39" s="372"/>
      <c r="AZD39" s="372"/>
      <c r="AZE39" s="372"/>
      <c r="AZF39" s="372"/>
      <c r="AZG39" s="372"/>
      <c r="AZH39" s="372"/>
      <c r="AZI39" s="372"/>
      <c r="AZJ39" s="372"/>
      <c r="AZK39" s="372"/>
      <c r="AZL39" s="372"/>
      <c r="AZM39" s="372"/>
      <c r="AZN39" s="372"/>
      <c r="AZO39" s="372"/>
      <c r="AZP39" s="372"/>
      <c r="AZQ39" s="372"/>
      <c r="AZR39" s="372"/>
      <c r="AZS39" s="372"/>
      <c r="AZT39" s="372"/>
      <c r="AZU39" s="372"/>
      <c r="AZV39" s="372"/>
      <c r="AZW39" s="372"/>
      <c r="AZX39" s="372"/>
      <c r="AZY39" s="372"/>
      <c r="AZZ39" s="372"/>
      <c r="BAA39" s="372"/>
      <c r="BAB39" s="372"/>
      <c r="BAC39" s="372"/>
      <c r="BAD39" s="372"/>
      <c r="BAE39" s="372"/>
      <c r="BAF39" s="372"/>
      <c r="BAG39" s="372"/>
      <c r="BAH39" s="372"/>
      <c r="BAI39" s="372"/>
      <c r="BAJ39" s="372"/>
      <c r="BAK39" s="372"/>
      <c r="BAL39" s="372"/>
      <c r="BAM39" s="372"/>
      <c r="BAN39" s="372"/>
      <c r="BAO39" s="372"/>
      <c r="BAP39" s="372"/>
      <c r="BAQ39" s="372"/>
      <c r="BAR39" s="372"/>
      <c r="BAS39" s="372"/>
      <c r="BAT39" s="372"/>
      <c r="BAU39" s="372"/>
      <c r="BAV39" s="372"/>
      <c r="BAW39" s="372"/>
      <c r="BAX39" s="372"/>
      <c r="BAY39" s="372"/>
      <c r="BAZ39" s="372"/>
      <c r="BBA39" s="372"/>
      <c r="BBB39" s="372"/>
      <c r="BBC39" s="372"/>
      <c r="BBD39" s="372"/>
      <c r="BBE39" s="372"/>
      <c r="BBF39" s="372"/>
      <c r="BBG39" s="372"/>
      <c r="BBH39" s="372"/>
      <c r="BBI39" s="372"/>
      <c r="BBJ39" s="372"/>
      <c r="BBK39" s="372"/>
      <c r="BBL39" s="372"/>
      <c r="BBM39" s="372"/>
      <c r="BBN39" s="372"/>
      <c r="BBO39" s="372"/>
      <c r="BBP39" s="372"/>
      <c r="BBQ39" s="372"/>
      <c r="BBR39" s="372"/>
      <c r="BBS39" s="372"/>
      <c r="BBT39" s="372"/>
      <c r="BBU39" s="372"/>
      <c r="BBV39" s="372"/>
      <c r="BBW39" s="372"/>
      <c r="BBX39" s="372"/>
      <c r="BBY39" s="372"/>
      <c r="BBZ39" s="372"/>
      <c r="BCA39" s="372"/>
      <c r="BCB39" s="372"/>
      <c r="BCC39" s="372"/>
      <c r="BCD39" s="372"/>
      <c r="BCE39" s="372"/>
      <c r="BCF39" s="372"/>
      <c r="BCG39" s="372"/>
      <c r="BCH39" s="372"/>
      <c r="BCI39" s="372"/>
      <c r="BCJ39" s="372"/>
      <c r="BCK39" s="372"/>
      <c r="BCL39" s="372"/>
      <c r="BCM39" s="372"/>
      <c r="BCN39" s="372"/>
      <c r="BCO39" s="372"/>
      <c r="BCP39" s="372"/>
      <c r="BCQ39" s="372"/>
      <c r="BCR39" s="372"/>
      <c r="BCS39" s="372"/>
      <c r="BCT39" s="372"/>
      <c r="BCU39" s="372"/>
      <c r="BCV39" s="372"/>
      <c r="BCW39" s="372"/>
      <c r="BCX39" s="372"/>
      <c r="BCY39" s="372"/>
      <c r="BCZ39" s="372"/>
      <c r="BDA39" s="372"/>
      <c r="BDB39" s="372"/>
      <c r="BDC39" s="372"/>
      <c r="BDD39" s="372"/>
      <c r="BDE39" s="372"/>
      <c r="BDF39" s="372"/>
      <c r="BDG39" s="372"/>
      <c r="BDH39" s="372"/>
      <c r="BDI39" s="372"/>
      <c r="BDJ39" s="372"/>
      <c r="BDK39" s="372"/>
      <c r="BDL39" s="372"/>
      <c r="BDM39" s="372"/>
      <c r="BDN39" s="372"/>
      <c r="BDO39" s="372"/>
      <c r="BDP39" s="372"/>
      <c r="BDQ39" s="372"/>
      <c r="BDR39" s="372"/>
      <c r="BDS39" s="372"/>
      <c r="BDT39" s="372"/>
      <c r="BDU39" s="372"/>
      <c r="BDV39" s="372"/>
      <c r="BDW39" s="372"/>
      <c r="BDX39" s="372"/>
      <c r="BDY39" s="372"/>
      <c r="BDZ39" s="372"/>
      <c r="BEA39" s="372"/>
      <c r="BEB39" s="372"/>
      <c r="BEC39" s="372"/>
      <c r="BED39" s="372"/>
      <c r="BEE39" s="372"/>
      <c r="BEF39" s="372"/>
      <c r="BEG39" s="372"/>
      <c r="BEH39" s="372"/>
      <c r="BEI39" s="372"/>
      <c r="BEJ39" s="372"/>
      <c r="BEK39" s="372"/>
      <c r="BEL39" s="372"/>
      <c r="BEM39" s="372"/>
      <c r="BEN39" s="372"/>
      <c r="BEO39" s="372"/>
      <c r="BEP39" s="372"/>
      <c r="BEQ39" s="372"/>
      <c r="BER39" s="372"/>
      <c r="BES39" s="372"/>
      <c r="BET39" s="372"/>
      <c r="BEU39" s="372"/>
      <c r="BEV39" s="372"/>
      <c r="BEW39" s="372"/>
      <c r="BEX39" s="372"/>
      <c r="BEY39" s="372"/>
      <c r="BEZ39" s="372"/>
      <c r="BFA39" s="372"/>
      <c r="BFB39" s="372"/>
      <c r="BFC39" s="372"/>
      <c r="BFD39" s="372"/>
      <c r="BFE39" s="372"/>
      <c r="BFF39" s="372"/>
      <c r="BFG39" s="372"/>
      <c r="BFH39" s="372"/>
      <c r="BFI39" s="372"/>
      <c r="BFJ39" s="372"/>
      <c r="BFK39" s="372"/>
      <c r="BFL39" s="372"/>
      <c r="BFM39" s="372"/>
      <c r="BFN39" s="372"/>
      <c r="BFO39" s="372"/>
      <c r="BFP39" s="372"/>
      <c r="BFQ39" s="372"/>
      <c r="BFR39" s="372"/>
      <c r="BFS39" s="372"/>
      <c r="BFT39" s="372"/>
      <c r="BFU39" s="372"/>
      <c r="BFV39" s="372"/>
      <c r="BFW39" s="372"/>
      <c r="BFX39" s="372"/>
      <c r="BFY39" s="372"/>
      <c r="BFZ39" s="372"/>
      <c r="BGA39" s="372"/>
      <c r="BGB39" s="372"/>
      <c r="BGC39" s="372"/>
      <c r="BGD39" s="372"/>
      <c r="BGE39" s="372"/>
      <c r="BGF39" s="372"/>
      <c r="BGG39" s="372"/>
      <c r="BGH39" s="372"/>
      <c r="BGI39" s="372"/>
      <c r="BGJ39" s="372"/>
      <c r="BGK39" s="372"/>
      <c r="BGL39" s="372"/>
      <c r="BGM39" s="372"/>
      <c r="BGN39" s="372"/>
      <c r="BGO39" s="372"/>
      <c r="BGP39" s="372"/>
      <c r="BGQ39" s="372"/>
      <c r="BGR39" s="372"/>
      <c r="BGS39" s="372"/>
      <c r="BGT39" s="372"/>
      <c r="BGU39" s="372"/>
      <c r="BGV39" s="372"/>
      <c r="BGW39" s="372"/>
      <c r="BGX39" s="372"/>
      <c r="BGY39" s="372"/>
      <c r="BGZ39" s="372"/>
      <c r="BHA39" s="372"/>
      <c r="BHB39" s="372"/>
      <c r="BHC39" s="372"/>
      <c r="BHD39" s="372"/>
      <c r="BHE39" s="372"/>
      <c r="BHF39" s="372"/>
      <c r="BHG39" s="372"/>
      <c r="BHH39" s="372"/>
      <c r="BHI39" s="372"/>
      <c r="BHJ39" s="372"/>
      <c r="BHK39" s="372"/>
      <c r="BHL39" s="372"/>
      <c r="BHM39" s="372"/>
      <c r="BHN39" s="372"/>
      <c r="BHO39" s="372"/>
      <c r="BHP39" s="372"/>
      <c r="BHQ39" s="372"/>
      <c r="BHR39" s="372"/>
      <c r="BHS39" s="372"/>
      <c r="BHT39" s="372"/>
      <c r="BHU39" s="372"/>
      <c r="BHV39" s="372"/>
      <c r="BHW39" s="372"/>
      <c r="BHX39" s="372"/>
      <c r="BHY39" s="372"/>
      <c r="BHZ39" s="372"/>
      <c r="BIA39" s="372"/>
      <c r="BIB39" s="372"/>
      <c r="BIC39" s="372"/>
      <c r="BID39" s="372"/>
      <c r="BIE39" s="372"/>
      <c r="BIF39" s="372"/>
      <c r="BIG39" s="372"/>
      <c r="BIH39" s="372"/>
      <c r="BII39" s="372"/>
      <c r="BIJ39" s="372"/>
      <c r="BIK39" s="372"/>
      <c r="BIL39" s="372"/>
      <c r="BIM39" s="372"/>
      <c r="BIN39" s="372"/>
      <c r="BIO39" s="372"/>
      <c r="BIP39" s="372"/>
      <c r="BIQ39" s="372"/>
      <c r="BIR39" s="372"/>
      <c r="BIS39" s="372"/>
      <c r="BIT39" s="372"/>
      <c r="BIU39" s="372"/>
      <c r="BIV39" s="372"/>
      <c r="BIW39" s="372"/>
      <c r="BIX39" s="372"/>
      <c r="BIY39" s="372"/>
      <c r="BIZ39" s="372"/>
      <c r="BJA39" s="372"/>
      <c r="BJB39" s="372"/>
      <c r="BJC39" s="372"/>
      <c r="BJD39" s="372"/>
      <c r="BJE39" s="372"/>
      <c r="BJF39" s="372"/>
      <c r="BJG39" s="372"/>
      <c r="BJH39" s="372"/>
      <c r="BJI39" s="372"/>
      <c r="BJJ39" s="372"/>
      <c r="BJK39" s="372"/>
      <c r="BJL39" s="372"/>
      <c r="BJM39" s="372"/>
      <c r="BJN39" s="372"/>
      <c r="BJO39" s="372"/>
      <c r="BJP39" s="372"/>
      <c r="BJQ39" s="372"/>
      <c r="BJR39" s="372"/>
      <c r="BJS39" s="372"/>
      <c r="BJT39" s="372"/>
      <c r="BJU39" s="372"/>
      <c r="BJV39" s="372"/>
      <c r="BJW39" s="372"/>
      <c r="BJX39" s="372"/>
      <c r="BJY39" s="372"/>
      <c r="BJZ39" s="372"/>
      <c r="BKA39" s="372"/>
      <c r="BKB39" s="372"/>
      <c r="BKC39" s="372"/>
      <c r="BKD39" s="372"/>
      <c r="BKE39" s="372"/>
      <c r="BKF39" s="372"/>
      <c r="BKG39" s="372"/>
      <c r="BKH39" s="372"/>
      <c r="BKI39" s="372"/>
      <c r="BKJ39" s="372"/>
      <c r="BKK39" s="372"/>
      <c r="BKL39" s="372"/>
      <c r="BKM39" s="372"/>
      <c r="BKN39" s="372"/>
      <c r="BKO39" s="372"/>
      <c r="BKP39" s="372"/>
      <c r="BKQ39" s="372"/>
      <c r="BKR39" s="372"/>
      <c r="BKS39" s="372"/>
      <c r="BKT39" s="372"/>
      <c r="BKU39" s="372"/>
      <c r="BKV39" s="372"/>
      <c r="BKW39" s="372"/>
      <c r="BKX39" s="372"/>
      <c r="BKY39" s="372"/>
      <c r="BKZ39" s="372"/>
      <c r="BLA39" s="372"/>
      <c r="BLB39" s="372"/>
      <c r="BLC39" s="372"/>
      <c r="BLD39" s="372"/>
      <c r="BLE39" s="372"/>
      <c r="BLF39" s="372"/>
      <c r="BLG39" s="372"/>
      <c r="BLH39" s="372"/>
      <c r="BLI39" s="372"/>
      <c r="BLJ39" s="372"/>
      <c r="BLK39" s="372"/>
      <c r="BLL39" s="372"/>
      <c r="BLM39" s="372"/>
      <c r="BLN39" s="372"/>
      <c r="BLO39" s="372"/>
      <c r="BLP39" s="372"/>
      <c r="BLQ39" s="372"/>
      <c r="BLR39" s="372"/>
      <c r="BLS39" s="372"/>
      <c r="BLT39" s="372"/>
      <c r="BLU39" s="372"/>
      <c r="BLV39" s="372"/>
      <c r="BLW39" s="372"/>
      <c r="BLX39" s="372"/>
      <c r="BLY39" s="372"/>
      <c r="BLZ39" s="372"/>
      <c r="BMA39" s="372"/>
      <c r="BMB39" s="372"/>
      <c r="BMC39" s="372"/>
      <c r="BMD39" s="372"/>
      <c r="BME39" s="372"/>
      <c r="BMF39" s="372"/>
      <c r="BMG39" s="372"/>
      <c r="BMH39" s="372"/>
      <c r="BMI39" s="372"/>
      <c r="BMJ39" s="372"/>
      <c r="BMK39" s="372"/>
      <c r="BML39" s="372"/>
      <c r="BMM39" s="372"/>
      <c r="BMN39" s="372"/>
      <c r="BMO39" s="372"/>
      <c r="BMP39" s="372"/>
      <c r="BMQ39" s="372"/>
      <c r="BMR39" s="372"/>
      <c r="BMS39" s="372"/>
      <c r="BMT39" s="372"/>
      <c r="BMU39" s="372"/>
      <c r="BMV39" s="372"/>
      <c r="BMW39" s="372"/>
      <c r="BMX39" s="372"/>
      <c r="BMY39" s="372"/>
      <c r="BMZ39" s="372"/>
      <c r="BNA39" s="372"/>
      <c r="BNB39" s="372"/>
      <c r="BNC39" s="372"/>
      <c r="BND39" s="372"/>
      <c r="BNE39" s="372"/>
      <c r="BNF39" s="372"/>
      <c r="BNG39" s="372"/>
      <c r="BNH39" s="372"/>
      <c r="BNI39" s="372"/>
      <c r="BNJ39" s="372"/>
      <c r="BNK39" s="372"/>
      <c r="BNL39" s="372"/>
      <c r="BNM39" s="372"/>
      <c r="BNN39" s="372"/>
      <c r="BNO39" s="372"/>
      <c r="BNP39" s="372"/>
      <c r="BNQ39" s="372"/>
      <c r="BNR39" s="372"/>
      <c r="BNS39" s="372"/>
      <c r="BNT39" s="372"/>
      <c r="BNU39" s="372"/>
      <c r="BNV39" s="372"/>
      <c r="BNW39" s="372"/>
      <c r="BNX39" s="372"/>
      <c r="BNY39" s="372"/>
      <c r="BNZ39" s="372"/>
      <c r="BOA39" s="372"/>
      <c r="BOB39" s="372"/>
      <c r="BOC39" s="372"/>
      <c r="BOD39" s="372"/>
      <c r="BOE39" s="372"/>
      <c r="BOF39" s="372"/>
      <c r="BOG39" s="372"/>
      <c r="BOH39" s="372"/>
      <c r="BOI39" s="372"/>
      <c r="BOJ39" s="372"/>
      <c r="BOK39" s="372"/>
      <c r="BOL39" s="372"/>
      <c r="BOM39" s="372"/>
      <c r="BON39" s="372"/>
      <c r="BOO39" s="372"/>
      <c r="BOP39" s="372"/>
      <c r="BOQ39" s="372"/>
      <c r="BOR39" s="372"/>
      <c r="BOS39" s="372"/>
      <c r="BOT39" s="372"/>
      <c r="BOU39" s="372"/>
      <c r="BOV39" s="372"/>
      <c r="BOW39" s="372"/>
      <c r="BOX39" s="372"/>
      <c r="BOY39" s="372"/>
      <c r="BOZ39" s="372"/>
      <c r="BPA39" s="372"/>
      <c r="BPB39" s="372"/>
      <c r="BPC39" s="372"/>
      <c r="BPD39" s="372"/>
      <c r="BPE39" s="372"/>
      <c r="BPF39" s="372"/>
      <c r="BPG39" s="372"/>
      <c r="BPH39" s="372"/>
      <c r="BPI39" s="372"/>
      <c r="BPJ39" s="372"/>
      <c r="BPK39" s="372"/>
      <c r="BPL39" s="372"/>
      <c r="BPM39" s="372"/>
      <c r="BPN39" s="372"/>
      <c r="BPO39" s="372"/>
      <c r="BPP39" s="372"/>
      <c r="BPQ39" s="372"/>
      <c r="BPR39" s="372"/>
      <c r="BPS39" s="372"/>
      <c r="BPT39" s="372"/>
      <c r="BPU39" s="372"/>
      <c r="BPV39" s="372"/>
      <c r="BPW39" s="372"/>
      <c r="BPX39" s="372"/>
      <c r="BPY39" s="372"/>
      <c r="BPZ39" s="372"/>
      <c r="BQA39" s="372"/>
      <c r="BQB39" s="372"/>
      <c r="BQC39" s="372"/>
      <c r="BQD39" s="372"/>
      <c r="BQE39" s="372"/>
      <c r="BQF39" s="372"/>
      <c r="BQG39" s="372"/>
      <c r="BQH39" s="372"/>
      <c r="BQI39" s="372"/>
      <c r="BQJ39" s="372"/>
      <c r="BQK39" s="372"/>
      <c r="BQL39" s="372"/>
      <c r="BQM39" s="372"/>
      <c r="BQN39" s="372"/>
      <c r="BQO39" s="372"/>
      <c r="BQP39" s="372"/>
      <c r="BQQ39" s="372"/>
      <c r="BQR39" s="372"/>
      <c r="BQS39" s="372"/>
      <c r="BQT39" s="372"/>
      <c r="BQU39" s="372"/>
      <c r="BQV39" s="372"/>
      <c r="BQW39" s="372"/>
      <c r="BQX39" s="372"/>
      <c r="BQY39" s="372"/>
      <c r="BQZ39" s="372"/>
      <c r="BRA39" s="372"/>
      <c r="BRB39" s="372"/>
      <c r="BRC39" s="372"/>
      <c r="BRD39" s="372"/>
      <c r="BRE39" s="372"/>
      <c r="BRF39" s="372"/>
      <c r="BRG39" s="372"/>
      <c r="BRH39" s="372"/>
      <c r="BRI39" s="372"/>
      <c r="BRJ39" s="372"/>
      <c r="BRK39" s="372"/>
      <c r="BRL39" s="372"/>
      <c r="BRM39" s="372"/>
      <c r="BRN39" s="372"/>
      <c r="BRO39" s="372"/>
      <c r="BRP39" s="372"/>
      <c r="BRQ39" s="372"/>
      <c r="BRR39" s="372"/>
      <c r="BRS39" s="372"/>
      <c r="BRT39" s="372"/>
      <c r="BRU39" s="372"/>
      <c r="BRV39" s="372"/>
      <c r="BRW39" s="372"/>
      <c r="BRX39" s="372"/>
      <c r="BRY39" s="372"/>
      <c r="BRZ39" s="372"/>
      <c r="BSA39" s="372"/>
      <c r="BSB39" s="372"/>
      <c r="BSC39" s="372"/>
      <c r="BSD39" s="372"/>
      <c r="BSE39" s="372"/>
      <c r="BSF39" s="372"/>
      <c r="BSG39" s="372"/>
      <c r="BSH39" s="372"/>
      <c r="BSI39" s="372"/>
      <c r="BSJ39" s="372"/>
      <c r="BSK39" s="372"/>
      <c r="BSL39" s="372"/>
      <c r="BSM39" s="372"/>
      <c r="BSN39" s="372"/>
      <c r="BSO39" s="372"/>
      <c r="BSP39" s="372"/>
      <c r="BSQ39" s="372"/>
      <c r="BSR39" s="372"/>
      <c r="BSS39" s="372"/>
      <c r="BST39" s="372"/>
      <c r="BSU39" s="372"/>
      <c r="BSV39" s="372"/>
      <c r="BSW39" s="372"/>
      <c r="BSX39" s="372"/>
      <c r="BSY39" s="372"/>
      <c r="BSZ39" s="372"/>
      <c r="BTA39" s="372"/>
      <c r="BTB39" s="372"/>
      <c r="BTC39" s="372"/>
      <c r="BTD39" s="372"/>
      <c r="BTE39" s="372"/>
      <c r="BTF39" s="372"/>
      <c r="BTG39" s="372"/>
      <c r="BTH39" s="372"/>
      <c r="BTI39" s="372"/>
      <c r="BTJ39" s="372"/>
      <c r="BTK39" s="372"/>
      <c r="BTL39" s="372"/>
      <c r="BTM39" s="372"/>
      <c r="BTN39" s="372"/>
      <c r="BTO39" s="372"/>
      <c r="BTP39" s="372"/>
      <c r="BTQ39" s="372"/>
      <c r="BTR39" s="372"/>
      <c r="BTS39" s="372"/>
      <c r="BTT39" s="372"/>
      <c r="BTU39" s="372"/>
      <c r="BTV39" s="372"/>
      <c r="BTW39" s="372"/>
      <c r="BTX39" s="372"/>
      <c r="BTY39" s="372"/>
      <c r="BTZ39" s="372"/>
      <c r="BUA39" s="372"/>
      <c r="BUB39" s="372"/>
      <c r="BUC39" s="372"/>
      <c r="BUD39" s="372"/>
      <c r="BUE39" s="372"/>
      <c r="BUF39" s="372"/>
      <c r="BUG39" s="372"/>
      <c r="BUH39" s="372"/>
      <c r="BUI39" s="372"/>
      <c r="BUJ39" s="372"/>
      <c r="BUK39" s="372"/>
      <c r="BUL39" s="372"/>
      <c r="BUM39" s="372"/>
      <c r="BUN39" s="372"/>
      <c r="BUO39" s="372"/>
      <c r="BUP39" s="372"/>
      <c r="BUQ39" s="372"/>
      <c r="BUR39" s="372"/>
      <c r="BUS39" s="372"/>
      <c r="BUT39" s="372"/>
      <c r="BUU39" s="372"/>
      <c r="BUV39" s="372"/>
      <c r="BUW39" s="372"/>
      <c r="BUX39" s="372"/>
      <c r="BUY39" s="372"/>
      <c r="BUZ39" s="372"/>
      <c r="BVA39" s="372"/>
      <c r="BVB39" s="372"/>
      <c r="BVC39" s="372"/>
      <c r="BVD39" s="372"/>
      <c r="BVE39" s="372"/>
      <c r="BVF39" s="372"/>
      <c r="BVG39" s="372"/>
      <c r="BVH39" s="372"/>
      <c r="BVI39" s="372"/>
      <c r="BVJ39" s="372"/>
      <c r="BVK39" s="372"/>
      <c r="BVL39" s="372"/>
      <c r="BVM39" s="372"/>
      <c r="BVN39" s="372"/>
      <c r="BVO39" s="372"/>
      <c r="BVP39" s="372"/>
      <c r="BVQ39" s="372"/>
      <c r="BVR39" s="372"/>
      <c r="BVS39" s="372"/>
      <c r="BVT39" s="372"/>
      <c r="BVU39" s="372"/>
      <c r="BVV39" s="372"/>
      <c r="BVW39" s="372"/>
      <c r="BVX39" s="372"/>
      <c r="BVY39" s="372"/>
      <c r="BVZ39" s="372"/>
      <c r="BWA39" s="372"/>
      <c r="BWB39" s="372"/>
      <c r="BWC39" s="372"/>
      <c r="BWD39" s="372"/>
      <c r="BWE39" s="372"/>
      <c r="BWF39" s="372"/>
      <c r="BWG39" s="372"/>
      <c r="BWH39" s="372"/>
      <c r="BWI39" s="372"/>
      <c r="BWJ39" s="372"/>
      <c r="BWK39" s="372"/>
      <c r="BWL39" s="372"/>
      <c r="BWM39" s="372"/>
      <c r="BWN39" s="372"/>
      <c r="BWO39" s="372"/>
      <c r="BWP39" s="372"/>
      <c r="BWQ39" s="372"/>
      <c r="BWR39" s="372"/>
      <c r="BWS39" s="372"/>
      <c r="BWT39" s="372"/>
      <c r="BWU39" s="372"/>
      <c r="BWV39" s="372"/>
      <c r="BWW39" s="372"/>
      <c r="BWX39" s="372"/>
      <c r="BWY39" s="372"/>
      <c r="BWZ39" s="372"/>
      <c r="BXA39" s="372"/>
      <c r="BXB39" s="372"/>
      <c r="BXC39" s="372"/>
      <c r="BXD39" s="372"/>
      <c r="BXE39" s="372"/>
      <c r="BXF39" s="372"/>
      <c r="BXG39" s="372"/>
      <c r="BXH39" s="372"/>
      <c r="BXI39" s="372"/>
      <c r="BXJ39" s="372"/>
      <c r="BXK39" s="372"/>
      <c r="BXL39" s="372"/>
      <c r="BXM39" s="372"/>
      <c r="BXN39" s="372"/>
      <c r="BXO39" s="372"/>
      <c r="BXP39" s="372"/>
      <c r="BXQ39" s="372"/>
      <c r="BXR39" s="372"/>
      <c r="BXS39" s="372"/>
      <c r="BXT39" s="372"/>
      <c r="BXU39" s="372"/>
      <c r="BXV39" s="372"/>
      <c r="BXW39" s="372"/>
      <c r="BXX39" s="372"/>
      <c r="BXY39" s="372"/>
      <c r="BXZ39" s="372"/>
      <c r="BYA39" s="372"/>
      <c r="BYB39" s="372"/>
      <c r="BYC39" s="372"/>
      <c r="BYD39" s="372"/>
      <c r="BYE39" s="372"/>
      <c r="BYF39" s="372"/>
      <c r="BYG39" s="372"/>
      <c r="BYH39" s="372"/>
      <c r="BYI39" s="372"/>
      <c r="BYJ39" s="372"/>
      <c r="BYK39" s="372"/>
      <c r="BYL39" s="372"/>
      <c r="BYM39" s="372"/>
      <c r="BYN39" s="372"/>
      <c r="BYO39" s="372"/>
      <c r="BYP39" s="372"/>
      <c r="BYQ39" s="372"/>
      <c r="BYR39" s="372"/>
      <c r="BYS39" s="372"/>
      <c r="BYT39" s="372"/>
      <c r="BYU39" s="372"/>
      <c r="BYV39" s="372"/>
      <c r="BYW39" s="372"/>
      <c r="BYX39" s="372"/>
      <c r="BYY39" s="372"/>
      <c r="BYZ39" s="372"/>
      <c r="BZA39" s="372"/>
      <c r="BZB39" s="372"/>
      <c r="BZC39" s="372"/>
      <c r="BZD39" s="372"/>
      <c r="BZE39" s="372"/>
      <c r="BZF39" s="372"/>
      <c r="BZG39" s="372"/>
      <c r="BZH39" s="372"/>
      <c r="BZI39" s="372"/>
      <c r="BZJ39" s="372"/>
      <c r="BZK39" s="372"/>
      <c r="BZL39" s="372"/>
      <c r="BZM39" s="372"/>
      <c r="BZN39" s="372"/>
      <c r="BZO39" s="372"/>
      <c r="BZP39" s="372"/>
      <c r="BZQ39" s="372"/>
      <c r="BZR39" s="372"/>
      <c r="BZS39" s="372"/>
      <c r="BZT39" s="372"/>
      <c r="BZU39" s="372"/>
      <c r="BZV39" s="372"/>
      <c r="BZW39" s="372"/>
      <c r="BZX39" s="372"/>
      <c r="BZY39" s="372"/>
      <c r="BZZ39" s="372"/>
      <c r="CAA39" s="372"/>
      <c r="CAB39" s="372"/>
      <c r="CAC39" s="372"/>
      <c r="CAD39" s="372"/>
      <c r="CAE39" s="372"/>
      <c r="CAF39" s="372"/>
      <c r="CAG39" s="372"/>
      <c r="CAH39" s="372"/>
      <c r="CAI39" s="372"/>
      <c r="CAJ39" s="372"/>
      <c r="CAK39" s="372"/>
      <c r="CAL39" s="372"/>
      <c r="CAM39" s="372"/>
      <c r="CAN39" s="372"/>
      <c r="CAO39" s="372"/>
      <c r="CAP39" s="372"/>
      <c r="CAQ39" s="372"/>
      <c r="CAR39" s="372"/>
      <c r="CAS39" s="372"/>
      <c r="CAT39" s="372"/>
      <c r="CAU39" s="372"/>
      <c r="CAV39" s="372"/>
      <c r="CAW39" s="372"/>
      <c r="CAX39" s="372"/>
      <c r="CAY39" s="372"/>
      <c r="CAZ39" s="372"/>
      <c r="CBA39" s="372"/>
      <c r="CBB39" s="372"/>
      <c r="CBC39" s="372"/>
      <c r="CBD39" s="372"/>
      <c r="CBE39" s="372"/>
      <c r="CBF39" s="372"/>
      <c r="CBG39" s="372"/>
      <c r="CBH39" s="372"/>
      <c r="CBI39" s="372"/>
      <c r="CBJ39" s="372"/>
      <c r="CBK39" s="372"/>
      <c r="CBL39" s="372"/>
      <c r="CBM39" s="372"/>
      <c r="CBN39" s="372"/>
      <c r="CBO39" s="372"/>
      <c r="CBP39" s="372"/>
      <c r="CBQ39" s="372"/>
      <c r="CBR39" s="372"/>
      <c r="CBS39" s="372"/>
      <c r="CBT39" s="372"/>
      <c r="CBU39" s="372"/>
      <c r="CBV39" s="372"/>
      <c r="CBW39" s="372"/>
      <c r="CBX39" s="372"/>
      <c r="CBY39" s="372"/>
      <c r="CBZ39" s="372"/>
      <c r="CCA39" s="372"/>
      <c r="CCB39" s="372"/>
      <c r="CCC39" s="372"/>
      <c r="CCD39" s="372"/>
      <c r="CCE39" s="372"/>
      <c r="CCF39" s="372"/>
      <c r="CCG39" s="372"/>
      <c r="CCH39" s="372"/>
      <c r="CCI39" s="372"/>
      <c r="CCJ39" s="372"/>
      <c r="CCK39" s="372"/>
      <c r="CCL39" s="372"/>
      <c r="CCM39" s="372"/>
      <c r="CCN39" s="372"/>
      <c r="CCO39" s="372"/>
      <c r="CCP39" s="372"/>
      <c r="CCQ39" s="372"/>
      <c r="CCR39" s="372"/>
      <c r="CCS39" s="372"/>
      <c r="CCT39" s="372"/>
      <c r="CCU39" s="372"/>
      <c r="CCV39" s="372"/>
      <c r="CCW39" s="372"/>
      <c r="CCX39" s="372"/>
      <c r="CCY39" s="372"/>
      <c r="CCZ39" s="372"/>
      <c r="CDA39" s="372"/>
      <c r="CDB39" s="372"/>
      <c r="CDC39" s="372"/>
      <c r="CDD39" s="372"/>
      <c r="CDE39" s="372"/>
      <c r="CDF39" s="372"/>
      <c r="CDG39" s="372"/>
      <c r="CDH39" s="372"/>
      <c r="CDI39" s="372"/>
      <c r="CDJ39" s="372"/>
      <c r="CDK39" s="372"/>
      <c r="CDL39" s="372"/>
      <c r="CDM39" s="372"/>
      <c r="CDN39" s="372"/>
      <c r="CDO39" s="372"/>
      <c r="CDP39" s="372"/>
      <c r="CDQ39" s="372"/>
      <c r="CDR39" s="372"/>
      <c r="CDS39" s="372"/>
      <c r="CDT39" s="372"/>
      <c r="CDU39" s="372"/>
      <c r="CDV39" s="372"/>
      <c r="CDW39" s="372"/>
      <c r="CDX39" s="372"/>
      <c r="CDY39" s="372"/>
      <c r="CDZ39" s="372"/>
      <c r="CEA39" s="372"/>
      <c r="CEB39" s="372"/>
      <c r="CEC39" s="372"/>
      <c r="CED39" s="372"/>
      <c r="CEE39" s="372"/>
      <c r="CEF39" s="372"/>
      <c r="CEG39" s="372"/>
      <c r="CEH39" s="372"/>
      <c r="CEI39" s="372"/>
      <c r="CEJ39" s="372"/>
      <c r="CEK39" s="372"/>
      <c r="CEL39" s="372"/>
      <c r="CEM39" s="372"/>
      <c r="CEN39" s="372"/>
      <c r="CEO39" s="372"/>
      <c r="CEP39" s="372"/>
      <c r="CEQ39" s="372"/>
      <c r="CER39" s="372"/>
      <c r="CES39" s="372"/>
      <c r="CET39" s="372"/>
      <c r="CEU39" s="372"/>
      <c r="CEV39" s="372"/>
      <c r="CEW39" s="372"/>
      <c r="CEX39" s="372"/>
      <c r="CEY39" s="372"/>
      <c r="CEZ39" s="372"/>
      <c r="CFA39" s="372"/>
      <c r="CFB39" s="372"/>
      <c r="CFC39" s="372"/>
      <c r="CFD39" s="372"/>
      <c r="CFE39" s="372"/>
      <c r="CFF39" s="372"/>
      <c r="CFG39" s="372"/>
      <c r="CFH39" s="372"/>
      <c r="CFI39" s="372"/>
      <c r="CFJ39" s="372"/>
      <c r="CFK39" s="372"/>
      <c r="CFL39" s="372"/>
      <c r="CFM39" s="372"/>
      <c r="CFN39" s="372"/>
      <c r="CFO39" s="372"/>
      <c r="CFP39" s="372"/>
      <c r="CFQ39" s="372"/>
      <c r="CFR39" s="372"/>
      <c r="CFS39" s="372"/>
      <c r="CFT39" s="372"/>
      <c r="CFU39" s="372"/>
      <c r="CFV39" s="372"/>
      <c r="CFW39" s="372"/>
      <c r="CFX39" s="372"/>
      <c r="CFY39" s="372"/>
      <c r="CFZ39" s="372"/>
      <c r="CGA39" s="372"/>
      <c r="CGB39" s="372"/>
      <c r="CGC39" s="372"/>
      <c r="CGD39" s="372"/>
      <c r="CGE39" s="372"/>
      <c r="CGF39" s="372"/>
      <c r="CGG39" s="372"/>
      <c r="CGH39" s="372"/>
      <c r="CGI39" s="372"/>
      <c r="CGJ39" s="372"/>
      <c r="CGK39" s="372"/>
      <c r="CGL39" s="372"/>
      <c r="CGM39" s="372"/>
      <c r="CGN39" s="372"/>
      <c r="CGO39" s="372"/>
      <c r="CGP39" s="372"/>
      <c r="CGQ39" s="372"/>
      <c r="CGR39" s="372"/>
      <c r="CGS39" s="372"/>
      <c r="CGT39" s="372"/>
      <c r="CGU39" s="372"/>
      <c r="CGV39" s="372"/>
      <c r="CGW39" s="372"/>
      <c r="CGX39" s="372"/>
      <c r="CGY39" s="372"/>
      <c r="CGZ39" s="372"/>
      <c r="CHA39" s="372"/>
      <c r="CHB39" s="372"/>
      <c r="CHC39" s="372"/>
      <c r="CHD39" s="372"/>
      <c r="CHE39" s="372"/>
      <c r="CHF39" s="372"/>
      <c r="CHG39" s="372"/>
      <c r="CHH39" s="372"/>
      <c r="CHI39" s="372"/>
      <c r="CHJ39" s="372"/>
      <c r="CHK39" s="372"/>
      <c r="CHL39" s="372"/>
      <c r="CHM39" s="372"/>
      <c r="CHN39" s="372"/>
      <c r="CHO39" s="372"/>
      <c r="CHP39" s="372"/>
      <c r="CHQ39" s="372"/>
      <c r="CHR39" s="372"/>
      <c r="CHS39" s="372"/>
      <c r="CHT39" s="372"/>
      <c r="CHU39" s="372"/>
      <c r="CHV39" s="372"/>
      <c r="CHW39" s="372"/>
      <c r="CHX39" s="372"/>
      <c r="CHY39" s="372"/>
      <c r="CHZ39" s="372"/>
      <c r="CIA39" s="372"/>
      <c r="CIB39" s="372"/>
      <c r="CIC39" s="372"/>
      <c r="CID39" s="372"/>
      <c r="CIE39" s="372"/>
      <c r="CIF39" s="372"/>
      <c r="CIG39" s="372"/>
      <c r="CIH39" s="372"/>
      <c r="CII39" s="372"/>
      <c r="CIJ39" s="372"/>
      <c r="CIK39" s="372"/>
      <c r="CIL39" s="372"/>
      <c r="CIM39" s="372"/>
      <c r="CIN39" s="372"/>
      <c r="CIO39" s="372"/>
      <c r="CIP39" s="372"/>
      <c r="CIQ39" s="372"/>
      <c r="CIR39" s="372"/>
      <c r="CIS39" s="372"/>
      <c r="CIT39" s="372"/>
      <c r="CIU39" s="372"/>
      <c r="CIV39" s="372"/>
      <c r="CIW39" s="372"/>
      <c r="CIX39" s="372"/>
      <c r="CIY39" s="372"/>
      <c r="CIZ39" s="372"/>
      <c r="CJA39" s="372"/>
      <c r="CJB39" s="372"/>
      <c r="CJC39" s="372"/>
      <c r="CJD39" s="372"/>
      <c r="CJE39" s="372"/>
      <c r="CJF39" s="372"/>
      <c r="CJG39" s="372"/>
      <c r="CJH39" s="372"/>
      <c r="CJI39" s="372"/>
      <c r="CJJ39" s="372"/>
      <c r="CJK39" s="372"/>
      <c r="CJL39" s="372"/>
      <c r="CJM39" s="372"/>
      <c r="CJN39" s="372"/>
      <c r="CJO39" s="372"/>
      <c r="CJP39" s="372"/>
      <c r="CJQ39" s="372"/>
      <c r="CJR39" s="372"/>
      <c r="CJS39" s="372"/>
      <c r="CJT39" s="372"/>
      <c r="CJU39" s="372"/>
      <c r="CJV39" s="372"/>
      <c r="CJW39" s="372"/>
      <c r="CJX39" s="372"/>
      <c r="CJY39" s="372"/>
      <c r="CJZ39" s="372"/>
      <c r="CKA39" s="372"/>
      <c r="CKB39" s="372"/>
      <c r="CKC39" s="372"/>
      <c r="CKD39" s="372"/>
      <c r="CKE39" s="372"/>
      <c r="CKF39" s="372"/>
      <c r="CKG39" s="372"/>
      <c r="CKH39" s="372"/>
      <c r="CKI39" s="372"/>
      <c r="CKJ39" s="372"/>
      <c r="CKK39" s="372"/>
      <c r="CKL39" s="372"/>
      <c r="CKM39" s="372"/>
      <c r="CKN39" s="372"/>
      <c r="CKO39" s="372"/>
      <c r="CKP39" s="372"/>
      <c r="CKQ39" s="372"/>
      <c r="CKR39" s="372"/>
      <c r="CKS39" s="372"/>
      <c r="CKT39" s="372"/>
      <c r="CKU39" s="372"/>
      <c r="CKV39" s="372"/>
      <c r="CKW39" s="372"/>
      <c r="CKX39" s="372"/>
      <c r="CKY39" s="372"/>
      <c r="CKZ39" s="372"/>
      <c r="CLA39" s="372"/>
      <c r="CLB39" s="372"/>
      <c r="CLC39" s="372"/>
      <c r="CLD39" s="372"/>
      <c r="CLE39" s="372"/>
      <c r="CLF39" s="372"/>
      <c r="CLG39" s="372"/>
      <c r="CLH39" s="372"/>
      <c r="CLI39" s="372"/>
      <c r="CLJ39" s="372"/>
      <c r="CLK39" s="372"/>
      <c r="CLL39" s="372"/>
      <c r="CLM39" s="372"/>
      <c r="CLN39" s="372"/>
      <c r="CLO39" s="372"/>
      <c r="CLP39" s="372"/>
      <c r="CLQ39" s="372"/>
      <c r="CLR39" s="372"/>
      <c r="CLS39" s="372"/>
      <c r="CLT39" s="372"/>
      <c r="CLU39" s="372"/>
      <c r="CLV39" s="372"/>
      <c r="CLW39" s="372"/>
      <c r="CLX39" s="372"/>
      <c r="CLY39" s="372"/>
      <c r="CLZ39" s="372"/>
      <c r="CMA39" s="372"/>
      <c r="CMB39" s="372"/>
      <c r="CMC39" s="372"/>
      <c r="CMD39" s="372"/>
      <c r="CME39" s="372"/>
      <c r="CMF39" s="372"/>
      <c r="CMG39" s="372"/>
      <c r="CMH39" s="372"/>
      <c r="CMI39" s="372"/>
      <c r="CMJ39" s="372"/>
      <c r="CMK39" s="372"/>
      <c r="CML39" s="372"/>
      <c r="CMM39" s="372"/>
      <c r="CMN39" s="372"/>
      <c r="CMO39" s="372"/>
      <c r="CMP39" s="372"/>
      <c r="CMQ39" s="372"/>
      <c r="CMR39" s="372"/>
      <c r="CMS39" s="372"/>
      <c r="CMT39" s="372"/>
      <c r="CMU39" s="372"/>
      <c r="CMV39" s="372"/>
      <c r="CMW39" s="372"/>
      <c r="CMX39" s="372"/>
      <c r="CMY39" s="372"/>
      <c r="CMZ39" s="372"/>
      <c r="CNA39" s="372"/>
      <c r="CNB39" s="372"/>
      <c r="CNC39" s="372"/>
      <c r="CND39" s="372"/>
      <c r="CNE39" s="372"/>
      <c r="CNF39" s="372"/>
      <c r="CNG39" s="372"/>
      <c r="CNH39" s="372"/>
      <c r="CNI39" s="372"/>
      <c r="CNJ39" s="372"/>
      <c r="CNK39" s="372"/>
      <c r="CNL39" s="372"/>
      <c r="CNM39" s="372"/>
      <c r="CNN39" s="372"/>
      <c r="CNO39" s="372"/>
      <c r="CNP39" s="372"/>
      <c r="CNQ39" s="372"/>
      <c r="CNR39" s="372"/>
      <c r="CNS39" s="372"/>
      <c r="CNT39" s="372"/>
      <c r="CNU39" s="372"/>
      <c r="CNV39" s="372"/>
      <c r="CNW39" s="372"/>
      <c r="CNX39" s="372"/>
      <c r="CNY39" s="372"/>
      <c r="CNZ39" s="372"/>
      <c r="COA39" s="372"/>
      <c r="COB39" s="372"/>
      <c r="COC39" s="372"/>
      <c r="COD39" s="372"/>
      <c r="COE39" s="372"/>
      <c r="COF39" s="372"/>
      <c r="COG39" s="372"/>
      <c r="COH39" s="372"/>
      <c r="COI39" s="372"/>
      <c r="COJ39" s="372"/>
      <c r="COK39" s="372"/>
      <c r="COL39" s="372"/>
      <c r="COM39" s="372"/>
      <c r="CON39" s="372"/>
      <c r="COO39" s="372"/>
      <c r="COP39" s="372"/>
      <c r="COQ39" s="372"/>
      <c r="COR39" s="372"/>
      <c r="COS39" s="372"/>
      <c r="COT39" s="372"/>
      <c r="COU39" s="372"/>
      <c r="COV39" s="372"/>
      <c r="COW39" s="372"/>
      <c r="COX39" s="372"/>
      <c r="COY39" s="372"/>
      <c r="COZ39" s="372"/>
      <c r="CPA39" s="372"/>
      <c r="CPB39" s="372"/>
      <c r="CPC39" s="372"/>
      <c r="CPD39" s="372"/>
      <c r="CPE39" s="372"/>
      <c r="CPF39" s="372"/>
      <c r="CPG39" s="372"/>
      <c r="CPH39" s="372"/>
      <c r="CPI39" s="372"/>
      <c r="CPJ39" s="372"/>
      <c r="CPK39" s="372"/>
      <c r="CPL39" s="372"/>
      <c r="CPM39" s="372"/>
      <c r="CPN39" s="372"/>
      <c r="CPO39" s="372"/>
      <c r="CPP39" s="372"/>
      <c r="CPQ39" s="372"/>
      <c r="CPR39" s="372"/>
      <c r="CPS39" s="372"/>
      <c r="CPT39" s="372"/>
      <c r="CPU39" s="372"/>
      <c r="CPV39" s="372"/>
      <c r="CPW39" s="372"/>
      <c r="CPX39" s="372"/>
      <c r="CPY39" s="372"/>
      <c r="CPZ39" s="372"/>
      <c r="CQA39" s="372"/>
      <c r="CQB39" s="372"/>
      <c r="CQC39" s="372"/>
      <c r="CQD39" s="372"/>
      <c r="CQE39" s="372"/>
      <c r="CQF39" s="372"/>
      <c r="CQG39" s="372"/>
      <c r="CQH39" s="372"/>
      <c r="CQI39" s="372"/>
      <c r="CQJ39" s="372"/>
      <c r="CQK39" s="372"/>
      <c r="CQL39" s="372"/>
      <c r="CQM39" s="372"/>
      <c r="CQN39" s="372"/>
      <c r="CQO39" s="372"/>
      <c r="CQP39" s="372"/>
      <c r="CQQ39" s="372"/>
      <c r="CQR39" s="372"/>
      <c r="CQS39" s="372"/>
      <c r="CQT39" s="372"/>
      <c r="CQU39" s="372"/>
      <c r="CQV39" s="372"/>
      <c r="CQW39" s="372"/>
      <c r="CQX39" s="372"/>
      <c r="CQY39" s="372"/>
      <c r="CQZ39" s="372"/>
      <c r="CRA39" s="372"/>
      <c r="CRB39" s="372"/>
      <c r="CRC39" s="372"/>
      <c r="CRD39" s="372"/>
      <c r="CRE39" s="372"/>
      <c r="CRF39" s="372"/>
      <c r="CRG39" s="372"/>
      <c r="CRH39" s="372"/>
      <c r="CRI39" s="372"/>
      <c r="CRJ39" s="372"/>
      <c r="CRK39" s="372"/>
      <c r="CRL39" s="372"/>
      <c r="CRM39" s="372"/>
      <c r="CRN39" s="372"/>
      <c r="CRO39" s="372"/>
      <c r="CRP39" s="372"/>
      <c r="CRQ39" s="372"/>
      <c r="CRR39" s="372"/>
      <c r="CRS39" s="372"/>
      <c r="CRT39" s="372"/>
      <c r="CRU39" s="372"/>
      <c r="CRV39" s="372"/>
      <c r="CRW39" s="372"/>
      <c r="CRX39" s="372"/>
      <c r="CRY39" s="372"/>
      <c r="CRZ39" s="372"/>
      <c r="CSA39" s="372"/>
      <c r="CSB39" s="372"/>
      <c r="CSC39" s="372"/>
      <c r="CSD39" s="372"/>
      <c r="CSE39" s="372"/>
      <c r="CSF39" s="372"/>
      <c r="CSG39" s="372"/>
      <c r="CSH39" s="372"/>
      <c r="CSI39" s="372"/>
      <c r="CSJ39" s="372"/>
      <c r="CSK39" s="372"/>
      <c r="CSL39" s="372"/>
      <c r="CSM39" s="372"/>
      <c r="CSN39" s="372"/>
      <c r="CSO39" s="372"/>
      <c r="CSP39" s="372"/>
      <c r="CSQ39" s="372"/>
      <c r="CSR39" s="372"/>
      <c r="CSS39" s="372"/>
      <c r="CST39" s="372"/>
      <c r="CSU39" s="372"/>
      <c r="CSV39" s="372"/>
      <c r="CSW39" s="372"/>
      <c r="CSX39" s="372"/>
      <c r="CSY39" s="372"/>
      <c r="CSZ39" s="372"/>
      <c r="CTA39" s="372"/>
      <c r="CTB39" s="372"/>
      <c r="CTC39" s="372"/>
      <c r="CTD39" s="372"/>
      <c r="CTE39" s="372"/>
      <c r="CTF39" s="372"/>
      <c r="CTG39" s="372"/>
      <c r="CTH39" s="372"/>
      <c r="CTI39" s="372"/>
      <c r="CTJ39" s="372"/>
      <c r="CTK39" s="372"/>
      <c r="CTL39" s="372"/>
      <c r="CTM39" s="372"/>
      <c r="CTN39" s="372"/>
      <c r="CTO39" s="372"/>
      <c r="CTP39" s="372"/>
      <c r="CTQ39" s="372"/>
      <c r="CTR39" s="372"/>
      <c r="CTS39" s="372"/>
      <c r="CTT39" s="372"/>
      <c r="CTU39" s="372"/>
      <c r="CTV39" s="372"/>
      <c r="CTW39" s="372"/>
      <c r="CTX39" s="372"/>
      <c r="CTY39" s="372"/>
      <c r="CTZ39" s="372"/>
      <c r="CUA39" s="372"/>
      <c r="CUB39" s="372"/>
      <c r="CUC39" s="372"/>
      <c r="CUD39" s="372"/>
      <c r="CUE39" s="372"/>
      <c r="CUF39" s="372"/>
      <c r="CUG39" s="372"/>
      <c r="CUH39" s="372"/>
      <c r="CUI39" s="372"/>
      <c r="CUJ39" s="372"/>
      <c r="CUK39" s="372"/>
      <c r="CUL39" s="372"/>
      <c r="CUM39" s="372"/>
      <c r="CUN39" s="372"/>
      <c r="CUO39" s="372"/>
      <c r="CUP39" s="372"/>
      <c r="CUQ39" s="372"/>
      <c r="CUR39" s="372"/>
      <c r="CUS39" s="372"/>
      <c r="CUT39" s="372"/>
      <c r="CUU39" s="372"/>
      <c r="CUV39" s="372"/>
      <c r="CUW39" s="372"/>
      <c r="CUX39" s="372"/>
      <c r="CUY39" s="372"/>
      <c r="CUZ39" s="372"/>
      <c r="CVA39" s="372"/>
      <c r="CVB39" s="372"/>
      <c r="CVC39" s="372"/>
      <c r="CVD39" s="372"/>
      <c r="CVE39" s="372"/>
      <c r="CVF39" s="372"/>
      <c r="CVG39" s="372"/>
      <c r="CVH39" s="372"/>
      <c r="CVI39" s="372"/>
      <c r="CVJ39" s="372"/>
      <c r="CVK39" s="372"/>
      <c r="CVL39" s="372"/>
      <c r="CVM39" s="372"/>
      <c r="CVN39" s="372"/>
      <c r="CVO39" s="372"/>
      <c r="CVP39" s="372"/>
      <c r="CVQ39" s="372"/>
      <c r="CVR39" s="372"/>
      <c r="CVS39" s="372"/>
      <c r="CVT39" s="372"/>
      <c r="CVU39" s="372"/>
      <c r="CVV39" s="372"/>
      <c r="CVW39" s="372"/>
      <c r="CVX39" s="372"/>
      <c r="CVY39" s="372"/>
      <c r="CVZ39" s="372"/>
      <c r="CWA39" s="372"/>
      <c r="CWB39" s="372"/>
      <c r="CWC39" s="372"/>
      <c r="CWD39" s="372"/>
      <c r="CWE39" s="372"/>
      <c r="CWF39" s="372"/>
      <c r="CWG39" s="372"/>
      <c r="CWH39" s="372"/>
      <c r="CWI39" s="372"/>
      <c r="CWJ39" s="372"/>
      <c r="CWK39" s="372"/>
      <c r="CWL39" s="372"/>
      <c r="CWM39" s="372"/>
      <c r="CWN39" s="372"/>
      <c r="CWO39" s="372"/>
      <c r="CWP39" s="372"/>
      <c r="CWQ39" s="372"/>
      <c r="CWR39" s="372"/>
      <c r="CWS39" s="372"/>
      <c r="CWT39" s="372"/>
      <c r="CWU39" s="372"/>
      <c r="CWV39" s="372"/>
      <c r="CWW39" s="372"/>
      <c r="CWX39" s="372"/>
      <c r="CWY39" s="372"/>
      <c r="CWZ39" s="372"/>
      <c r="CXA39" s="372"/>
      <c r="CXB39" s="372"/>
      <c r="CXC39" s="372"/>
      <c r="CXD39" s="372"/>
      <c r="CXE39" s="372"/>
      <c r="CXF39" s="372"/>
      <c r="CXG39" s="372"/>
      <c r="CXH39" s="372"/>
      <c r="CXI39" s="372"/>
      <c r="CXJ39" s="372"/>
      <c r="CXK39" s="372"/>
      <c r="CXL39" s="372"/>
      <c r="CXM39" s="372"/>
      <c r="CXN39" s="372"/>
      <c r="CXO39" s="372"/>
      <c r="CXP39" s="372"/>
      <c r="CXQ39" s="372"/>
      <c r="CXR39" s="372"/>
      <c r="CXS39" s="372"/>
      <c r="CXT39" s="372"/>
      <c r="CXU39" s="372"/>
      <c r="CXV39" s="372"/>
      <c r="CXW39" s="372"/>
      <c r="CXX39" s="372"/>
      <c r="CXY39" s="372"/>
      <c r="CXZ39" s="372"/>
      <c r="CYA39" s="372"/>
      <c r="CYB39" s="372"/>
      <c r="CYC39" s="372"/>
      <c r="CYD39" s="372"/>
      <c r="CYE39" s="372"/>
      <c r="CYF39" s="372"/>
      <c r="CYG39" s="372"/>
      <c r="CYH39" s="372"/>
      <c r="CYI39" s="372"/>
      <c r="CYJ39" s="372"/>
      <c r="CYK39" s="372"/>
      <c r="CYL39" s="372"/>
      <c r="CYM39" s="372"/>
      <c r="CYN39" s="372"/>
      <c r="CYO39" s="372"/>
      <c r="CYP39" s="372"/>
      <c r="CYQ39" s="372"/>
      <c r="CYR39" s="372"/>
      <c r="CYS39" s="372"/>
      <c r="CYT39" s="372"/>
      <c r="CYU39" s="372"/>
      <c r="CYV39" s="372"/>
      <c r="CYW39" s="372"/>
      <c r="CYX39" s="372"/>
      <c r="CYY39" s="372"/>
      <c r="CYZ39" s="372"/>
      <c r="CZA39" s="372"/>
      <c r="CZB39" s="372"/>
      <c r="CZC39" s="372"/>
      <c r="CZD39" s="372"/>
      <c r="CZE39" s="372"/>
      <c r="CZF39" s="372"/>
      <c r="CZG39" s="372"/>
      <c r="CZH39" s="372"/>
      <c r="CZI39" s="372"/>
      <c r="CZJ39" s="372"/>
      <c r="CZK39" s="372"/>
      <c r="CZL39" s="372"/>
      <c r="CZM39" s="372"/>
      <c r="CZN39" s="372"/>
      <c r="CZO39" s="372"/>
      <c r="CZP39" s="372"/>
      <c r="CZQ39" s="372"/>
      <c r="CZR39" s="372"/>
      <c r="CZS39" s="372"/>
      <c r="CZT39" s="372"/>
      <c r="CZU39" s="372"/>
      <c r="CZV39" s="372"/>
      <c r="CZW39" s="372"/>
      <c r="CZX39" s="372"/>
      <c r="CZY39" s="372"/>
      <c r="CZZ39" s="372"/>
      <c r="DAA39" s="372"/>
      <c r="DAB39" s="372"/>
      <c r="DAC39" s="372"/>
      <c r="DAD39" s="372"/>
      <c r="DAE39" s="372"/>
      <c r="DAF39" s="372"/>
      <c r="DAG39" s="372"/>
      <c r="DAH39" s="372"/>
      <c r="DAI39" s="372"/>
      <c r="DAJ39" s="372"/>
      <c r="DAK39" s="372"/>
      <c r="DAL39" s="372"/>
      <c r="DAM39" s="372"/>
      <c r="DAN39" s="372"/>
      <c r="DAO39" s="372"/>
      <c r="DAP39" s="372"/>
      <c r="DAQ39" s="372"/>
      <c r="DAR39" s="372"/>
      <c r="DAS39" s="372"/>
      <c r="DAT39" s="372"/>
      <c r="DAU39" s="372"/>
      <c r="DAV39" s="372"/>
      <c r="DAW39" s="372"/>
      <c r="DAX39" s="372"/>
      <c r="DAY39" s="372"/>
      <c r="DAZ39" s="372"/>
      <c r="DBA39" s="372"/>
      <c r="DBB39" s="372"/>
      <c r="DBC39" s="372"/>
      <c r="DBD39" s="372"/>
      <c r="DBE39" s="372"/>
      <c r="DBF39" s="372"/>
      <c r="DBG39" s="372"/>
      <c r="DBH39" s="372"/>
      <c r="DBI39" s="372"/>
      <c r="DBJ39" s="372"/>
      <c r="DBK39" s="372"/>
      <c r="DBL39" s="372"/>
      <c r="DBM39" s="372"/>
      <c r="DBN39" s="372"/>
      <c r="DBO39" s="372"/>
      <c r="DBP39" s="372"/>
      <c r="DBQ39" s="372"/>
      <c r="DBR39" s="372"/>
      <c r="DBS39" s="372"/>
      <c r="DBT39" s="372"/>
      <c r="DBU39" s="372"/>
      <c r="DBV39" s="372"/>
      <c r="DBW39" s="372"/>
      <c r="DBX39" s="372"/>
      <c r="DBY39" s="372"/>
      <c r="DBZ39" s="372"/>
      <c r="DCA39" s="372"/>
      <c r="DCB39" s="372"/>
      <c r="DCC39" s="372"/>
      <c r="DCD39" s="372"/>
      <c r="DCE39" s="372"/>
      <c r="DCF39" s="372"/>
      <c r="DCG39" s="372"/>
      <c r="DCH39" s="372"/>
      <c r="DCI39" s="372"/>
      <c r="DCJ39" s="372"/>
      <c r="DCK39" s="372"/>
      <c r="DCL39" s="372"/>
      <c r="DCM39" s="372"/>
      <c r="DCN39" s="372"/>
      <c r="DCO39" s="372"/>
      <c r="DCP39" s="372"/>
      <c r="DCQ39" s="372"/>
      <c r="DCR39" s="372"/>
      <c r="DCS39" s="372"/>
      <c r="DCT39" s="372"/>
      <c r="DCU39" s="372"/>
      <c r="DCV39" s="372"/>
      <c r="DCW39" s="372"/>
      <c r="DCX39" s="372"/>
      <c r="DCY39" s="372"/>
      <c r="DCZ39" s="372"/>
      <c r="DDA39" s="372"/>
      <c r="DDB39" s="372"/>
      <c r="DDC39" s="372"/>
      <c r="DDD39" s="372"/>
      <c r="DDE39" s="372"/>
      <c r="DDF39" s="372"/>
      <c r="DDG39" s="372"/>
      <c r="DDH39" s="372"/>
      <c r="DDI39" s="372"/>
      <c r="DDJ39" s="372"/>
      <c r="DDK39" s="372"/>
      <c r="DDL39" s="372"/>
      <c r="DDM39" s="372"/>
      <c r="DDN39" s="372"/>
      <c r="DDO39" s="372"/>
      <c r="DDP39" s="372"/>
      <c r="DDQ39" s="372"/>
      <c r="DDR39" s="372"/>
      <c r="DDS39" s="372"/>
      <c r="DDT39" s="372"/>
      <c r="DDU39" s="372"/>
      <c r="DDV39" s="372"/>
      <c r="DDW39" s="372"/>
      <c r="DDX39" s="372"/>
      <c r="DDY39" s="372"/>
      <c r="DDZ39" s="372"/>
      <c r="DEA39" s="372"/>
      <c r="DEB39" s="372"/>
      <c r="DEC39" s="372"/>
      <c r="DED39" s="372"/>
      <c r="DEE39" s="372"/>
      <c r="DEF39" s="372"/>
      <c r="DEG39" s="372"/>
      <c r="DEH39" s="372"/>
      <c r="DEI39" s="372"/>
      <c r="DEJ39" s="372"/>
      <c r="DEK39" s="372"/>
      <c r="DEL39" s="372"/>
      <c r="DEM39" s="372"/>
      <c r="DEN39" s="372"/>
      <c r="DEO39" s="372"/>
      <c r="DEP39" s="372"/>
      <c r="DEQ39" s="372"/>
      <c r="DER39" s="372"/>
      <c r="DES39" s="372"/>
      <c r="DET39" s="372"/>
      <c r="DEU39" s="372"/>
      <c r="DEV39" s="372"/>
      <c r="DEW39" s="372"/>
      <c r="DEX39" s="372"/>
      <c r="DEY39" s="372"/>
      <c r="DEZ39" s="372"/>
      <c r="DFA39" s="372"/>
      <c r="DFB39" s="372"/>
      <c r="DFC39" s="372"/>
      <c r="DFD39" s="372"/>
      <c r="DFE39" s="372"/>
      <c r="DFF39" s="372"/>
      <c r="DFG39" s="372"/>
      <c r="DFH39" s="372"/>
      <c r="DFI39" s="372"/>
      <c r="DFJ39" s="372"/>
      <c r="DFK39" s="372"/>
      <c r="DFL39" s="372"/>
      <c r="DFM39" s="372"/>
      <c r="DFN39" s="372"/>
      <c r="DFO39" s="372"/>
      <c r="DFP39" s="372"/>
      <c r="DFQ39" s="372"/>
      <c r="DFR39" s="372"/>
      <c r="DFS39" s="372"/>
      <c r="DFT39" s="372"/>
      <c r="DFU39" s="372"/>
      <c r="DFV39" s="372"/>
      <c r="DFW39" s="372"/>
      <c r="DFX39" s="372"/>
      <c r="DFY39" s="372"/>
      <c r="DFZ39" s="372"/>
      <c r="DGA39" s="372"/>
      <c r="DGB39" s="372"/>
      <c r="DGC39" s="372"/>
      <c r="DGD39" s="372"/>
      <c r="DGE39" s="372"/>
      <c r="DGF39" s="372"/>
      <c r="DGG39" s="372"/>
      <c r="DGH39" s="372"/>
      <c r="DGI39" s="372"/>
      <c r="DGJ39" s="372"/>
      <c r="DGK39" s="372"/>
      <c r="DGL39" s="372"/>
      <c r="DGM39" s="372"/>
      <c r="DGN39" s="372"/>
      <c r="DGO39" s="372"/>
      <c r="DGP39" s="372"/>
      <c r="DGQ39" s="372"/>
      <c r="DGR39" s="372"/>
      <c r="DGS39" s="372"/>
      <c r="DGT39" s="372"/>
      <c r="DGU39" s="372"/>
      <c r="DGV39" s="372"/>
      <c r="DGW39" s="372"/>
      <c r="DGX39" s="372"/>
      <c r="DGY39" s="372"/>
      <c r="DGZ39" s="372"/>
      <c r="DHA39" s="372"/>
      <c r="DHB39" s="372"/>
      <c r="DHC39" s="372"/>
      <c r="DHD39" s="372"/>
      <c r="DHE39" s="372"/>
      <c r="DHF39" s="372"/>
      <c r="DHG39" s="372"/>
      <c r="DHH39" s="372"/>
      <c r="DHI39" s="372"/>
      <c r="DHJ39" s="372"/>
      <c r="DHK39" s="372"/>
      <c r="DHL39" s="372"/>
      <c r="DHM39" s="372"/>
      <c r="DHN39" s="372"/>
      <c r="DHO39" s="372"/>
      <c r="DHP39" s="372"/>
      <c r="DHQ39" s="372"/>
      <c r="DHR39" s="372"/>
      <c r="DHS39" s="372"/>
      <c r="DHT39" s="372"/>
      <c r="DHU39" s="372"/>
      <c r="DHV39" s="372"/>
      <c r="DHW39" s="372"/>
      <c r="DHX39" s="372"/>
      <c r="DHY39" s="372"/>
      <c r="DHZ39" s="372"/>
      <c r="DIA39" s="372"/>
      <c r="DIB39" s="372"/>
      <c r="DIC39" s="372"/>
      <c r="DID39" s="372"/>
      <c r="DIE39" s="372"/>
      <c r="DIF39" s="372"/>
      <c r="DIG39" s="372"/>
      <c r="DIH39" s="372"/>
      <c r="DII39" s="372"/>
      <c r="DIJ39" s="372"/>
      <c r="DIK39" s="372"/>
      <c r="DIL39" s="372"/>
      <c r="DIM39" s="372"/>
      <c r="DIN39" s="372"/>
      <c r="DIO39" s="372"/>
      <c r="DIP39" s="372"/>
      <c r="DIQ39" s="372"/>
      <c r="DIR39" s="372"/>
      <c r="DIS39" s="372"/>
      <c r="DIT39" s="372"/>
      <c r="DIU39" s="372"/>
      <c r="DIV39" s="372"/>
      <c r="DIW39" s="372"/>
      <c r="DIX39" s="372"/>
      <c r="DIY39" s="372"/>
      <c r="DIZ39" s="372"/>
      <c r="DJA39" s="372"/>
      <c r="DJB39" s="372"/>
      <c r="DJC39" s="372"/>
      <c r="DJD39" s="372"/>
      <c r="DJE39" s="372"/>
      <c r="DJF39" s="372"/>
      <c r="DJG39" s="372"/>
      <c r="DJH39" s="372"/>
      <c r="DJI39" s="372"/>
      <c r="DJJ39" s="372"/>
      <c r="DJK39" s="372"/>
      <c r="DJL39" s="372"/>
      <c r="DJM39" s="372"/>
      <c r="DJN39" s="372"/>
      <c r="DJO39" s="372"/>
      <c r="DJP39" s="372"/>
      <c r="DJQ39" s="372"/>
      <c r="DJR39" s="372"/>
      <c r="DJS39" s="372"/>
      <c r="DJT39" s="372"/>
      <c r="DJU39" s="372"/>
      <c r="DJV39" s="372"/>
      <c r="DJW39" s="372"/>
      <c r="DJX39" s="372"/>
      <c r="DJY39" s="372"/>
      <c r="DJZ39" s="372"/>
      <c r="DKA39" s="372"/>
      <c r="DKB39" s="372"/>
      <c r="DKC39" s="372"/>
      <c r="DKD39" s="372"/>
      <c r="DKE39" s="372"/>
      <c r="DKF39" s="372"/>
      <c r="DKG39" s="372"/>
      <c r="DKH39" s="372"/>
      <c r="DKI39" s="372"/>
      <c r="DKJ39" s="372"/>
      <c r="DKK39" s="372"/>
      <c r="DKL39" s="372"/>
      <c r="DKM39" s="372"/>
      <c r="DKN39" s="372"/>
      <c r="DKO39" s="372"/>
      <c r="DKP39" s="372"/>
      <c r="DKQ39" s="372"/>
      <c r="DKR39" s="372"/>
      <c r="DKS39" s="372"/>
      <c r="DKT39" s="372"/>
      <c r="DKU39" s="372"/>
      <c r="DKV39" s="372"/>
      <c r="DKW39" s="372"/>
      <c r="DKX39" s="372"/>
      <c r="DKY39" s="372"/>
      <c r="DKZ39" s="372"/>
      <c r="DLA39" s="372"/>
      <c r="DLB39" s="372"/>
      <c r="DLC39" s="372"/>
      <c r="DLD39" s="372"/>
      <c r="DLE39" s="372"/>
      <c r="DLF39" s="372"/>
      <c r="DLG39" s="372"/>
      <c r="DLH39" s="372"/>
      <c r="DLI39" s="372"/>
      <c r="DLJ39" s="372"/>
      <c r="DLK39" s="372"/>
      <c r="DLL39" s="372"/>
      <c r="DLM39" s="372"/>
      <c r="DLN39" s="372"/>
      <c r="DLO39" s="372"/>
      <c r="DLP39" s="372"/>
      <c r="DLQ39" s="372"/>
      <c r="DLR39" s="372"/>
      <c r="DLS39" s="372"/>
      <c r="DLT39" s="372"/>
      <c r="DLU39" s="372"/>
      <c r="DLV39" s="372"/>
      <c r="DLW39" s="372"/>
      <c r="DLX39" s="372"/>
      <c r="DLY39" s="372"/>
      <c r="DLZ39" s="372"/>
      <c r="DMA39" s="372"/>
      <c r="DMB39" s="372"/>
      <c r="DMC39" s="372"/>
      <c r="DMD39" s="372"/>
      <c r="DME39" s="372"/>
      <c r="DMF39" s="372"/>
      <c r="DMG39" s="372"/>
      <c r="DMH39" s="372"/>
      <c r="DMI39" s="372"/>
      <c r="DMJ39" s="372"/>
      <c r="DMK39" s="372"/>
      <c r="DML39" s="372"/>
      <c r="DMM39" s="372"/>
      <c r="DMN39" s="372"/>
      <c r="DMO39" s="372"/>
      <c r="DMP39" s="372"/>
      <c r="DMQ39" s="372"/>
      <c r="DMR39" s="372"/>
      <c r="DMS39" s="372"/>
      <c r="DMT39" s="372"/>
      <c r="DMU39" s="372"/>
      <c r="DMV39" s="372"/>
      <c r="DMW39" s="372"/>
      <c r="DMX39" s="372"/>
      <c r="DMY39" s="372"/>
      <c r="DMZ39" s="372"/>
      <c r="DNA39" s="372"/>
      <c r="DNB39" s="372"/>
      <c r="DNC39" s="372"/>
      <c r="DND39" s="372"/>
      <c r="DNE39" s="372"/>
      <c r="DNF39" s="372"/>
      <c r="DNG39" s="372"/>
      <c r="DNH39" s="372"/>
      <c r="DNI39" s="372"/>
      <c r="DNJ39" s="372"/>
      <c r="DNK39" s="372"/>
      <c r="DNL39" s="372"/>
      <c r="DNM39" s="372"/>
      <c r="DNN39" s="372"/>
      <c r="DNO39" s="372"/>
      <c r="DNP39" s="372"/>
      <c r="DNQ39" s="372"/>
      <c r="DNR39" s="372"/>
      <c r="DNS39" s="372"/>
      <c r="DNT39" s="372"/>
      <c r="DNU39" s="372"/>
      <c r="DNV39" s="372"/>
      <c r="DNW39" s="372"/>
      <c r="DNX39" s="372"/>
      <c r="DNY39" s="372"/>
      <c r="DNZ39" s="372"/>
      <c r="DOA39" s="372"/>
      <c r="DOB39" s="372"/>
      <c r="DOC39" s="372"/>
      <c r="DOD39" s="372"/>
      <c r="DOE39" s="372"/>
      <c r="DOF39" s="372"/>
      <c r="DOG39" s="372"/>
      <c r="DOH39" s="372"/>
      <c r="DOI39" s="372"/>
      <c r="DOJ39" s="372"/>
      <c r="DOK39" s="372"/>
      <c r="DOL39" s="372"/>
      <c r="DOM39" s="372"/>
      <c r="DON39" s="372"/>
      <c r="DOO39" s="372"/>
      <c r="DOP39" s="372"/>
      <c r="DOQ39" s="372"/>
      <c r="DOR39" s="372"/>
      <c r="DOS39" s="372"/>
      <c r="DOT39" s="372"/>
      <c r="DOU39" s="372"/>
      <c r="DOV39" s="372"/>
      <c r="DOW39" s="372"/>
      <c r="DOX39" s="372"/>
      <c r="DOY39" s="372"/>
      <c r="DOZ39" s="372"/>
      <c r="DPA39" s="372"/>
      <c r="DPB39" s="372"/>
      <c r="DPC39" s="372"/>
      <c r="DPD39" s="372"/>
      <c r="DPE39" s="372"/>
      <c r="DPF39" s="372"/>
      <c r="DPG39" s="372"/>
      <c r="DPH39" s="372"/>
      <c r="DPI39" s="372"/>
      <c r="DPJ39" s="372"/>
      <c r="DPK39" s="372"/>
      <c r="DPL39" s="372"/>
      <c r="DPM39" s="372"/>
      <c r="DPN39" s="372"/>
      <c r="DPO39" s="372"/>
      <c r="DPP39" s="372"/>
      <c r="DPQ39" s="372"/>
      <c r="DPR39" s="372"/>
      <c r="DPS39" s="372"/>
      <c r="DPT39" s="372"/>
      <c r="DPU39" s="372"/>
      <c r="DPV39" s="372"/>
      <c r="DPW39" s="372"/>
      <c r="DPX39" s="372"/>
      <c r="DPY39" s="372"/>
      <c r="DPZ39" s="372"/>
      <c r="DQA39" s="372"/>
      <c r="DQB39" s="372"/>
      <c r="DQC39" s="372"/>
      <c r="DQD39" s="372"/>
      <c r="DQE39" s="372"/>
      <c r="DQF39" s="372"/>
      <c r="DQG39" s="372"/>
      <c r="DQH39" s="372"/>
      <c r="DQI39" s="372"/>
      <c r="DQJ39" s="372"/>
      <c r="DQK39" s="372"/>
      <c r="DQL39" s="372"/>
      <c r="DQM39" s="372"/>
      <c r="DQN39" s="372"/>
      <c r="DQO39" s="372"/>
      <c r="DQP39" s="372"/>
      <c r="DQQ39" s="372"/>
      <c r="DQR39" s="372"/>
      <c r="DQS39" s="372"/>
      <c r="DQT39" s="372"/>
      <c r="DQU39" s="372"/>
      <c r="DQV39" s="372"/>
      <c r="DQW39" s="372"/>
      <c r="DQX39" s="372"/>
      <c r="DQY39" s="372"/>
      <c r="DQZ39" s="372"/>
      <c r="DRA39" s="372"/>
      <c r="DRB39" s="372"/>
      <c r="DRC39" s="372"/>
      <c r="DRD39" s="372"/>
      <c r="DRE39" s="372"/>
      <c r="DRF39" s="372"/>
      <c r="DRG39" s="372"/>
      <c r="DRH39" s="372"/>
      <c r="DRI39" s="372"/>
      <c r="DRJ39" s="372"/>
      <c r="DRK39" s="372"/>
      <c r="DRL39" s="372"/>
      <c r="DRM39" s="372"/>
      <c r="DRN39" s="372"/>
      <c r="DRO39" s="372"/>
      <c r="DRP39" s="372"/>
      <c r="DRQ39" s="372"/>
      <c r="DRR39" s="372"/>
      <c r="DRS39" s="372"/>
      <c r="DRT39" s="372"/>
      <c r="DRU39" s="372"/>
      <c r="DRV39" s="372"/>
      <c r="DRW39" s="372"/>
      <c r="DRX39" s="372"/>
      <c r="DRY39" s="372"/>
      <c r="DRZ39" s="372"/>
      <c r="DSA39" s="372"/>
      <c r="DSB39" s="372"/>
      <c r="DSC39" s="372"/>
      <c r="DSD39" s="372"/>
      <c r="DSE39" s="372"/>
      <c r="DSF39" s="372"/>
      <c r="DSG39" s="372"/>
      <c r="DSH39" s="372"/>
      <c r="DSI39" s="372"/>
      <c r="DSJ39" s="372"/>
      <c r="DSK39" s="372"/>
      <c r="DSL39" s="372"/>
      <c r="DSM39" s="372"/>
      <c r="DSN39" s="372"/>
      <c r="DSO39" s="372"/>
      <c r="DSP39" s="372"/>
      <c r="DSQ39" s="372"/>
      <c r="DSR39" s="372"/>
      <c r="DSS39" s="372"/>
      <c r="DST39" s="372"/>
      <c r="DSU39" s="372"/>
      <c r="DSV39" s="372"/>
      <c r="DSW39" s="372"/>
      <c r="DSX39" s="372"/>
      <c r="DSY39" s="372"/>
      <c r="DSZ39" s="372"/>
      <c r="DTA39" s="372"/>
      <c r="DTB39" s="372"/>
      <c r="DTC39" s="372"/>
      <c r="DTD39" s="372"/>
      <c r="DTE39" s="372"/>
      <c r="DTF39" s="372"/>
      <c r="DTG39" s="372"/>
      <c r="DTH39" s="372"/>
      <c r="DTI39" s="372"/>
      <c r="DTJ39" s="372"/>
      <c r="DTK39" s="372"/>
      <c r="DTL39" s="372"/>
      <c r="DTM39" s="372"/>
      <c r="DTN39" s="372"/>
      <c r="DTO39" s="372"/>
      <c r="DTP39" s="372"/>
      <c r="DTQ39" s="372"/>
      <c r="DTR39" s="372"/>
      <c r="DTS39" s="372"/>
      <c r="DTT39" s="372"/>
      <c r="DTU39" s="372"/>
      <c r="DTV39" s="372"/>
      <c r="DTW39" s="372"/>
      <c r="DTX39" s="372"/>
      <c r="DTY39" s="372"/>
      <c r="DTZ39" s="372"/>
      <c r="DUA39" s="372"/>
      <c r="DUB39" s="372"/>
      <c r="DUC39" s="372"/>
      <c r="DUD39" s="372"/>
      <c r="DUE39" s="372"/>
      <c r="DUF39" s="372"/>
      <c r="DUG39" s="372"/>
      <c r="DUH39" s="372"/>
      <c r="DUI39" s="372"/>
      <c r="DUJ39" s="372"/>
      <c r="DUK39" s="372"/>
      <c r="DUL39" s="372"/>
      <c r="DUM39" s="372"/>
      <c r="DUN39" s="372"/>
      <c r="DUO39" s="372"/>
      <c r="DUP39" s="372"/>
      <c r="DUQ39" s="372"/>
      <c r="DUR39" s="372"/>
      <c r="DUS39" s="372"/>
      <c r="DUT39" s="372"/>
      <c r="DUU39" s="372"/>
      <c r="DUV39" s="372"/>
      <c r="DUW39" s="372"/>
      <c r="DUX39" s="372"/>
      <c r="DUY39" s="372"/>
      <c r="DUZ39" s="372"/>
      <c r="DVA39" s="372"/>
      <c r="DVB39" s="372"/>
      <c r="DVC39" s="372"/>
      <c r="DVD39" s="372"/>
      <c r="DVE39" s="372"/>
      <c r="DVF39" s="372"/>
      <c r="DVG39" s="372"/>
      <c r="DVH39" s="372"/>
      <c r="DVI39" s="372"/>
      <c r="DVJ39" s="372"/>
      <c r="DVK39" s="372"/>
      <c r="DVL39" s="372"/>
      <c r="DVM39" s="372"/>
      <c r="DVN39" s="372"/>
      <c r="DVO39" s="372"/>
      <c r="DVP39" s="372"/>
      <c r="DVQ39" s="372"/>
      <c r="DVR39" s="372"/>
      <c r="DVS39" s="372"/>
      <c r="DVT39" s="372"/>
      <c r="DVU39" s="372"/>
      <c r="DVV39" s="372"/>
      <c r="DVW39" s="372"/>
      <c r="DVX39" s="372"/>
      <c r="DVY39" s="372"/>
      <c r="DVZ39" s="372"/>
      <c r="DWA39" s="372"/>
      <c r="DWB39" s="372"/>
      <c r="DWC39" s="372"/>
      <c r="DWD39" s="372"/>
      <c r="DWE39" s="372"/>
      <c r="DWF39" s="372"/>
      <c r="DWG39" s="372"/>
      <c r="DWH39" s="372"/>
      <c r="DWI39" s="372"/>
      <c r="DWJ39" s="372"/>
      <c r="DWK39" s="372"/>
      <c r="DWL39" s="372"/>
      <c r="DWM39" s="372"/>
      <c r="DWN39" s="372"/>
      <c r="DWO39" s="372"/>
      <c r="DWP39" s="372"/>
      <c r="DWQ39" s="372"/>
      <c r="DWR39" s="372"/>
      <c r="DWS39" s="372"/>
      <c r="DWT39" s="372"/>
      <c r="DWU39" s="372"/>
      <c r="DWV39" s="372"/>
      <c r="DWW39" s="372"/>
      <c r="DWX39" s="372"/>
      <c r="DWY39" s="372"/>
      <c r="DWZ39" s="372"/>
      <c r="DXA39" s="372"/>
      <c r="DXB39" s="372"/>
      <c r="DXC39" s="372"/>
      <c r="DXD39" s="372"/>
      <c r="DXE39" s="372"/>
      <c r="DXF39" s="372"/>
      <c r="DXG39" s="372"/>
      <c r="DXH39" s="372"/>
      <c r="DXI39" s="372"/>
      <c r="DXJ39" s="372"/>
      <c r="DXK39" s="372"/>
      <c r="DXL39" s="372"/>
      <c r="DXM39" s="372"/>
      <c r="DXN39" s="372"/>
      <c r="DXO39" s="372"/>
      <c r="DXP39" s="372"/>
      <c r="DXQ39" s="372"/>
      <c r="DXR39" s="372"/>
      <c r="DXS39" s="372"/>
      <c r="DXT39" s="372"/>
      <c r="DXU39" s="372"/>
      <c r="DXV39" s="372"/>
      <c r="DXW39" s="372"/>
      <c r="DXX39" s="372"/>
      <c r="DXY39" s="372"/>
      <c r="DXZ39" s="372"/>
      <c r="DYA39" s="372"/>
      <c r="DYB39" s="372"/>
      <c r="DYC39" s="372"/>
      <c r="DYD39" s="372"/>
      <c r="DYE39" s="372"/>
      <c r="DYF39" s="372"/>
      <c r="DYG39" s="372"/>
      <c r="DYH39" s="372"/>
      <c r="DYI39" s="372"/>
      <c r="DYJ39" s="372"/>
      <c r="DYK39" s="372"/>
      <c r="DYL39" s="372"/>
      <c r="DYM39" s="372"/>
      <c r="DYN39" s="372"/>
      <c r="DYO39" s="372"/>
      <c r="DYP39" s="372"/>
      <c r="DYQ39" s="372"/>
      <c r="DYR39" s="372"/>
      <c r="DYS39" s="372"/>
      <c r="DYT39" s="372"/>
      <c r="DYU39" s="372"/>
      <c r="DYV39" s="372"/>
      <c r="DYW39" s="372"/>
      <c r="DYX39" s="372"/>
      <c r="DYY39" s="372"/>
      <c r="DYZ39" s="372"/>
      <c r="DZA39" s="372"/>
      <c r="DZB39" s="372"/>
      <c r="DZC39" s="372"/>
      <c r="DZD39" s="372"/>
      <c r="DZE39" s="372"/>
      <c r="DZF39" s="372"/>
      <c r="DZG39" s="372"/>
      <c r="DZH39" s="372"/>
      <c r="DZI39" s="372"/>
      <c r="DZJ39" s="372"/>
      <c r="DZK39" s="372"/>
      <c r="DZL39" s="372"/>
      <c r="DZM39" s="372"/>
      <c r="DZN39" s="372"/>
      <c r="DZO39" s="372"/>
      <c r="DZP39" s="372"/>
      <c r="DZQ39" s="372"/>
      <c r="DZR39" s="372"/>
      <c r="DZS39" s="372"/>
      <c r="DZT39" s="372"/>
      <c r="DZU39" s="372"/>
      <c r="DZV39" s="372"/>
      <c r="DZW39" s="372"/>
      <c r="DZX39" s="372"/>
      <c r="DZY39" s="372"/>
      <c r="DZZ39" s="372"/>
      <c r="EAA39" s="372"/>
      <c r="EAB39" s="372"/>
      <c r="EAC39" s="372"/>
      <c r="EAD39" s="372"/>
      <c r="EAE39" s="372"/>
      <c r="EAF39" s="372"/>
      <c r="EAG39" s="372"/>
      <c r="EAH39" s="372"/>
      <c r="EAI39" s="372"/>
      <c r="EAJ39" s="372"/>
      <c r="EAK39" s="372"/>
      <c r="EAL39" s="372"/>
      <c r="EAM39" s="372"/>
      <c r="EAN39" s="372"/>
      <c r="EAO39" s="372"/>
      <c r="EAP39" s="372"/>
      <c r="EAQ39" s="372"/>
      <c r="EAR39" s="372"/>
      <c r="EAS39" s="372"/>
      <c r="EAT39" s="372"/>
      <c r="EAU39" s="372"/>
      <c r="EAV39" s="372"/>
      <c r="EAW39" s="372"/>
      <c r="EAX39" s="372"/>
      <c r="EAY39" s="372"/>
      <c r="EAZ39" s="372"/>
      <c r="EBA39" s="372"/>
      <c r="EBB39" s="372"/>
      <c r="EBC39" s="372"/>
      <c r="EBD39" s="372"/>
      <c r="EBE39" s="372"/>
      <c r="EBF39" s="372"/>
      <c r="EBG39" s="372"/>
      <c r="EBH39" s="372"/>
      <c r="EBI39" s="372"/>
      <c r="EBJ39" s="372"/>
      <c r="EBK39" s="372"/>
      <c r="EBL39" s="372"/>
      <c r="EBM39" s="372"/>
      <c r="EBN39" s="372"/>
      <c r="EBO39" s="372"/>
      <c r="EBP39" s="372"/>
      <c r="EBQ39" s="372"/>
      <c r="EBR39" s="372"/>
      <c r="EBS39" s="372"/>
      <c r="EBT39" s="372"/>
      <c r="EBU39" s="372"/>
      <c r="EBV39" s="372"/>
      <c r="EBW39" s="372"/>
      <c r="EBX39" s="372"/>
      <c r="EBY39" s="372"/>
      <c r="EBZ39" s="372"/>
      <c r="ECA39" s="372"/>
      <c r="ECB39" s="372"/>
      <c r="ECC39" s="372"/>
      <c r="ECD39" s="372"/>
      <c r="ECE39" s="372"/>
      <c r="ECF39" s="372"/>
      <c r="ECG39" s="372"/>
      <c r="ECH39" s="372"/>
      <c r="ECI39" s="372"/>
      <c r="ECJ39" s="372"/>
      <c r="ECK39" s="372"/>
      <c r="ECL39" s="372"/>
      <c r="ECM39" s="372"/>
      <c r="ECN39" s="372"/>
      <c r="ECO39" s="372"/>
      <c r="ECP39" s="372"/>
      <c r="ECQ39" s="372"/>
      <c r="ECR39" s="372"/>
      <c r="ECS39" s="372"/>
      <c r="ECT39" s="372"/>
      <c r="ECU39" s="372"/>
      <c r="ECV39" s="372"/>
      <c r="ECW39" s="372"/>
      <c r="ECX39" s="372"/>
      <c r="ECY39" s="372"/>
      <c r="ECZ39" s="372"/>
      <c r="EDA39" s="372"/>
      <c r="EDB39" s="372"/>
      <c r="EDC39" s="372"/>
      <c r="EDD39" s="372"/>
      <c r="EDE39" s="372"/>
      <c r="EDF39" s="372"/>
      <c r="EDG39" s="372"/>
      <c r="EDH39" s="372"/>
      <c r="EDI39" s="372"/>
      <c r="EDJ39" s="372"/>
      <c r="EDK39" s="372"/>
      <c r="EDL39" s="372"/>
      <c r="EDM39" s="372"/>
      <c r="EDN39" s="372"/>
      <c r="EDO39" s="372"/>
      <c r="EDP39" s="372"/>
      <c r="EDQ39" s="372"/>
      <c r="EDR39" s="372"/>
      <c r="EDS39" s="372"/>
      <c r="EDT39" s="372"/>
      <c r="EDU39" s="372"/>
      <c r="EDV39" s="372"/>
      <c r="EDW39" s="372"/>
      <c r="EDX39" s="372"/>
      <c r="EDY39" s="372"/>
      <c r="EDZ39" s="372"/>
      <c r="EEA39" s="372"/>
      <c r="EEB39" s="372"/>
      <c r="EEC39" s="372"/>
      <c r="EED39" s="372"/>
      <c r="EEE39" s="372"/>
      <c r="EEF39" s="372"/>
      <c r="EEG39" s="372"/>
      <c r="EEH39" s="372"/>
      <c r="EEI39" s="372"/>
      <c r="EEJ39" s="372"/>
      <c r="EEK39" s="372"/>
      <c r="EEL39" s="372"/>
      <c r="EEM39" s="372"/>
      <c r="EEN39" s="372"/>
      <c r="EEO39" s="372"/>
      <c r="EEP39" s="372"/>
      <c r="EEQ39" s="372"/>
      <c r="EER39" s="372"/>
      <c r="EES39" s="372"/>
      <c r="EET39" s="372"/>
      <c r="EEU39" s="372"/>
      <c r="EEV39" s="372"/>
      <c r="EEW39" s="372"/>
      <c r="EEX39" s="372"/>
      <c r="EEY39" s="372"/>
      <c r="EEZ39" s="372"/>
      <c r="EFA39" s="372"/>
      <c r="EFB39" s="372"/>
      <c r="EFC39" s="372"/>
      <c r="EFD39" s="372"/>
      <c r="EFE39" s="372"/>
      <c r="EFF39" s="372"/>
      <c r="EFG39" s="372"/>
      <c r="EFH39" s="372"/>
      <c r="EFI39" s="372"/>
      <c r="EFJ39" s="372"/>
      <c r="EFK39" s="372"/>
      <c r="EFL39" s="372"/>
      <c r="EFM39" s="372"/>
      <c r="EFN39" s="372"/>
      <c r="EFO39" s="372"/>
      <c r="EFP39" s="372"/>
      <c r="EFQ39" s="372"/>
      <c r="EFR39" s="372"/>
      <c r="EFS39" s="372"/>
      <c r="EFT39" s="372"/>
      <c r="EFU39" s="372"/>
      <c r="EFV39" s="372"/>
      <c r="EFW39" s="372"/>
      <c r="EFX39" s="372"/>
      <c r="EFY39" s="372"/>
      <c r="EFZ39" s="372"/>
      <c r="EGA39" s="372"/>
      <c r="EGB39" s="372"/>
      <c r="EGC39" s="372"/>
      <c r="EGD39" s="372"/>
      <c r="EGE39" s="372"/>
      <c r="EGF39" s="372"/>
      <c r="EGG39" s="372"/>
      <c r="EGH39" s="372"/>
      <c r="EGI39" s="372"/>
      <c r="EGJ39" s="372"/>
      <c r="EGK39" s="372"/>
      <c r="EGL39" s="372"/>
      <c r="EGM39" s="372"/>
      <c r="EGN39" s="372"/>
      <c r="EGO39" s="372"/>
      <c r="EGP39" s="372"/>
      <c r="EGQ39" s="372"/>
      <c r="EGR39" s="372"/>
      <c r="EGS39" s="372"/>
      <c r="EGT39" s="372"/>
      <c r="EGU39" s="372"/>
      <c r="EGV39" s="372"/>
      <c r="EGW39" s="372"/>
      <c r="EGX39" s="372"/>
      <c r="EGY39" s="372"/>
      <c r="EGZ39" s="372"/>
      <c r="EHA39" s="372"/>
      <c r="EHB39" s="372"/>
      <c r="EHC39" s="372"/>
      <c r="EHD39" s="372"/>
      <c r="EHE39" s="372"/>
      <c r="EHF39" s="372"/>
      <c r="EHG39" s="372"/>
      <c r="EHH39" s="372"/>
      <c r="EHI39" s="372"/>
      <c r="EHJ39" s="372"/>
      <c r="EHK39" s="372"/>
      <c r="EHL39" s="372"/>
      <c r="EHM39" s="372"/>
      <c r="EHN39" s="372"/>
      <c r="EHO39" s="372"/>
      <c r="EHP39" s="372"/>
      <c r="EHQ39" s="372"/>
      <c r="EHR39" s="372"/>
      <c r="EHS39" s="372"/>
      <c r="EHT39" s="372"/>
      <c r="EHU39" s="372"/>
      <c r="EHV39" s="372"/>
      <c r="EHW39" s="372"/>
      <c r="EHX39" s="372"/>
      <c r="EHY39" s="372"/>
      <c r="EHZ39" s="372"/>
      <c r="EIA39" s="372"/>
      <c r="EIB39" s="372"/>
      <c r="EIC39" s="372"/>
      <c r="EID39" s="372"/>
      <c r="EIE39" s="372"/>
      <c r="EIF39" s="372"/>
      <c r="EIG39" s="372"/>
      <c r="EIH39" s="372"/>
      <c r="EII39" s="372"/>
      <c r="EIJ39" s="372"/>
      <c r="EIK39" s="372"/>
      <c r="EIL39" s="372"/>
      <c r="EIM39" s="372"/>
      <c r="EIN39" s="372"/>
      <c r="EIO39" s="372"/>
      <c r="EIP39" s="372"/>
      <c r="EIQ39" s="372"/>
      <c r="EIR39" s="372"/>
      <c r="EIS39" s="372"/>
      <c r="EIT39" s="372"/>
      <c r="EIU39" s="372"/>
      <c r="EIV39" s="372"/>
      <c r="EIW39" s="372"/>
      <c r="EIX39" s="372"/>
      <c r="EIY39" s="372"/>
      <c r="EIZ39" s="372"/>
      <c r="EJA39" s="372"/>
      <c r="EJB39" s="372"/>
      <c r="EJC39" s="372"/>
      <c r="EJD39" s="372"/>
      <c r="EJE39" s="372"/>
      <c r="EJF39" s="372"/>
      <c r="EJG39" s="372"/>
      <c r="EJH39" s="372"/>
      <c r="EJI39" s="372"/>
      <c r="EJJ39" s="372"/>
      <c r="EJK39" s="372"/>
      <c r="EJL39" s="372"/>
      <c r="EJM39" s="372"/>
      <c r="EJN39" s="372"/>
      <c r="EJO39" s="372"/>
      <c r="EJP39" s="372"/>
      <c r="EJQ39" s="372"/>
      <c r="EJR39" s="372"/>
      <c r="EJS39" s="372"/>
      <c r="EJT39" s="372"/>
      <c r="EJU39" s="372"/>
      <c r="EJV39" s="372"/>
      <c r="EJW39" s="372"/>
      <c r="EJX39" s="372"/>
      <c r="EJY39" s="372"/>
      <c r="EJZ39" s="372"/>
      <c r="EKA39" s="372"/>
      <c r="EKB39" s="372"/>
      <c r="EKC39" s="372"/>
      <c r="EKD39" s="372"/>
      <c r="EKE39" s="372"/>
      <c r="EKF39" s="372"/>
      <c r="EKG39" s="372"/>
      <c r="EKH39" s="372"/>
      <c r="EKI39" s="372"/>
      <c r="EKJ39" s="372"/>
      <c r="EKK39" s="372"/>
      <c r="EKL39" s="372"/>
      <c r="EKM39" s="372"/>
      <c r="EKN39" s="372"/>
      <c r="EKO39" s="372"/>
      <c r="EKP39" s="372"/>
      <c r="EKQ39" s="372"/>
      <c r="EKR39" s="372"/>
      <c r="EKS39" s="372"/>
      <c r="EKT39" s="372"/>
      <c r="EKU39" s="372"/>
      <c r="EKV39" s="372"/>
      <c r="EKW39" s="372"/>
      <c r="EKX39" s="372"/>
      <c r="EKY39" s="372"/>
      <c r="EKZ39" s="372"/>
      <c r="ELA39" s="372"/>
      <c r="ELB39" s="372"/>
      <c r="ELC39" s="372"/>
      <c r="ELD39" s="372"/>
      <c r="ELE39" s="372"/>
      <c r="ELF39" s="372"/>
      <c r="ELG39" s="372"/>
      <c r="ELH39" s="372"/>
      <c r="ELI39" s="372"/>
      <c r="ELJ39" s="372"/>
      <c r="ELK39" s="372"/>
      <c r="ELL39" s="372"/>
      <c r="ELM39" s="372"/>
      <c r="ELN39" s="372"/>
      <c r="ELO39" s="372"/>
      <c r="ELP39" s="372"/>
      <c r="ELQ39" s="372"/>
      <c r="ELR39" s="372"/>
      <c r="ELS39" s="372"/>
      <c r="ELT39" s="372"/>
      <c r="ELU39" s="372"/>
      <c r="ELV39" s="372"/>
      <c r="ELW39" s="372"/>
      <c r="ELX39" s="372"/>
      <c r="ELY39" s="372"/>
      <c r="ELZ39" s="372"/>
      <c r="EMA39" s="372"/>
      <c r="EMB39" s="372"/>
      <c r="EMC39" s="372"/>
      <c r="EMD39" s="372"/>
      <c r="EME39" s="372"/>
      <c r="EMF39" s="372"/>
      <c r="EMG39" s="372"/>
      <c r="EMH39" s="372"/>
      <c r="EMI39" s="372"/>
      <c r="EMJ39" s="372"/>
      <c r="EMK39" s="372"/>
      <c r="EML39" s="372"/>
      <c r="EMM39" s="372"/>
      <c r="EMN39" s="372"/>
      <c r="EMO39" s="372"/>
      <c r="EMP39" s="372"/>
      <c r="EMQ39" s="372"/>
      <c r="EMR39" s="372"/>
      <c r="EMS39" s="372"/>
      <c r="EMT39" s="372"/>
      <c r="EMU39" s="372"/>
      <c r="EMV39" s="372"/>
      <c r="EMW39" s="372"/>
      <c r="EMX39" s="372"/>
      <c r="EMY39" s="372"/>
      <c r="EMZ39" s="372"/>
      <c r="ENA39" s="372"/>
      <c r="ENB39" s="372"/>
      <c r="ENC39" s="372"/>
      <c r="END39" s="372"/>
      <c r="ENE39" s="372"/>
      <c r="ENF39" s="372"/>
      <c r="ENG39" s="372"/>
      <c r="ENH39" s="372"/>
      <c r="ENI39" s="372"/>
      <c r="ENJ39" s="372"/>
      <c r="ENK39" s="372"/>
      <c r="ENL39" s="372"/>
      <c r="ENM39" s="372"/>
      <c r="ENN39" s="372"/>
      <c r="ENO39" s="372"/>
      <c r="ENP39" s="372"/>
      <c r="ENQ39" s="372"/>
      <c r="ENR39" s="372"/>
      <c r="ENS39" s="372"/>
      <c r="ENT39" s="372"/>
      <c r="ENU39" s="372"/>
      <c r="ENV39" s="372"/>
      <c r="ENW39" s="372"/>
      <c r="ENX39" s="372"/>
      <c r="ENY39" s="372"/>
      <c r="ENZ39" s="372"/>
      <c r="EOA39" s="372"/>
      <c r="EOB39" s="372"/>
      <c r="EOC39" s="372"/>
      <c r="EOD39" s="372"/>
      <c r="EOE39" s="372"/>
      <c r="EOF39" s="372"/>
      <c r="EOG39" s="372"/>
      <c r="EOH39" s="372"/>
      <c r="EOI39" s="372"/>
      <c r="EOJ39" s="372"/>
      <c r="EOK39" s="372"/>
      <c r="EOL39" s="372"/>
      <c r="EOM39" s="372"/>
      <c r="EON39" s="372"/>
      <c r="EOO39" s="372"/>
      <c r="EOP39" s="372"/>
      <c r="EOQ39" s="372"/>
      <c r="EOR39" s="372"/>
      <c r="EOS39" s="372"/>
      <c r="EOT39" s="372"/>
      <c r="EOU39" s="372"/>
      <c r="EOV39" s="372"/>
      <c r="EOW39" s="372"/>
      <c r="EOX39" s="372"/>
      <c r="EOY39" s="372"/>
      <c r="EOZ39" s="372"/>
      <c r="EPA39" s="372"/>
      <c r="EPB39" s="372"/>
      <c r="EPC39" s="372"/>
      <c r="EPD39" s="372"/>
      <c r="EPE39" s="372"/>
      <c r="EPF39" s="372"/>
      <c r="EPG39" s="372"/>
      <c r="EPH39" s="372"/>
      <c r="EPI39" s="372"/>
      <c r="EPJ39" s="372"/>
      <c r="EPK39" s="372"/>
      <c r="EPL39" s="372"/>
      <c r="EPM39" s="372"/>
      <c r="EPN39" s="372"/>
      <c r="EPO39" s="372"/>
      <c r="EPP39" s="372"/>
      <c r="EPQ39" s="372"/>
      <c r="EPR39" s="372"/>
      <c r="EPS39" s="372"/>
      <c r="EPT39" s="372"/>
      <c r="EPU39" s="372"/>
      <c r="EPV39" s="372"/>
      <c r="EPW39" s="372"/>
      <c r="EPX39" s="372"/>
      <c r="EPY39" s="372"/>
      <c r="EPZ39" s="372"/>
      <c r="EQA39" s="372"/>
      <c r="EQB39" s="372"/>
      <c r="EQC39" s="372"/>
      <c r="EQD39" s="372"/>
      <c r="EQE39" s="372"/>
      <c r="EQF39" s="372"/>
      <c r="EQG39" s="372"/>
      <c r="EQH39" s="372"/>
      <c r="EQI39" s="372"/>
      <c r="EQJ39" s="372"/>
      <c r="EQK39" s="372"/>
      <c r="EQL39" s="372"/>
      <c r="EQM39" s="372"/>
      <c r="EQN39" s="372"/>
      <c r="EQO39" s="372"/>
      <c r="EQP39" s="372"/>
      <c r="EQQ39" s="372"/>
      <c r="EQR39" s="372"/>
      <c r="EQS39" s="372"/>
      <c r="EQT39" s="372"/>
      <c r="EQU39" s="372"/>
      <c r="EQV39" s="372"/>
      <c r="EQW39" s="372"/>
      <c r="EQX39" s="372"/>
      <c r="EQY39" s="372"/>
      <c r="EQZ39" s="372"/>
      <c r="ERA39" s="372"/>
      <c r="ERB39" s="372"/>
      <c r="ERC39" s="372"/>
      <c r="ERD39" s="372"/>
      <c r="ERE39" s="372"/>
      <c r="ERF39" s="372"/>
      <c r="ERG39" s="372"/>
      <c r="ERH39" s="372"/>
      <c r="ERI39" s="372"/>
      <c r="ERJ39" s="372"/>
      <c r="ERK39" s="372"/>
      <c r="ERL39" s="372"/>
      <c r="ERM39" s="372"/>
      <c r="ERN39" s="372"/>
      <c r="ERO39" s="372"/>
      <c r="ERP39" s="372"/>
      <c r="ERQ39" s="372"/>
      <c r="ERR39" s="372"/>
      <c r="ERS39" s="372"/>
      <c r="ERT39" s="372"/>
      <c r="ERU39" s="372"/>
      <c r="ERV39" s="372"/>
      <c r="ERW39" s="372"/>
      <c r="ERX39" s="372"/>
      <c r="ERY39" s="372"/>
      <c r="ERZ39" s="372"/>
      <c r="ESA39" s="372"/>
      <c r="ESB39" s="372"/>
      <c r="ESC39" s="372"/>
      <c r="ESD39" s="372"/>
      <c r="ESE39" s="372"/>
      <c r="ESF39" s="372"/>
      <c r="ESG39" s="372"/>
      <c r="ESH39" s="372"/>
      <c r="ESI39" s="372"/>
      <c r="ESJ39" s="372"/>
      <c r="ESK39" s="372"/>
      <c r="ESL39" s="372"/>
      <c r="ESM39" s="372"/>
      <c r="ESN39" s="372"/>
      <c r="ESO39" s="372"/>
      <c r="ESP39" s="372"/>
      <c r="ESQ39" s="372"/>
      <c r="ESR39" s="372"/>
      <c r="ESS39" s="372"/>
      <c r="EST39" s="372"/>
      <c r="ESU39" s="372"/>
      <c r="ESV39" s="372"/>
      <c r="ESW39" s="372"/>
      <c r="ESX39" s="372"/>
      <c r="ESY39" s="372"/>
      <c r="ESZ39" s="372"/>
      <c r="ETA39" s="372"/>
      <c r="ETB39" s="372"/>
      <c r="ETC39" s="372"/>
      <c r="ETD39" s="372"/>
      <c r="ETE39" s="372"/>
      <c r="ETF39" s="372"/>
      <c r="ETG39" s="372"/>
      <c r="ETH39" s="372"/>
      <c r="ETI39" s="372"/>
      <c r="ETJ39" s="372"/>
      <c r="ETK39" s="372"/>
      <c r="ETL39" s="372"/>
      <c r="ETM39" s="372"/>
      <c r="ETN39" s="372"/>
      <c r="ETO39" s="372"/>
      <c r="ETP39" s="372"/>
      <c r="ETQ39" s="372"/>
      <c r="ETR39" s="372"/>
      <c r="ETS39" s="372"/>
      <c r="ETT39" s="372"/>
      <c r="ETU39" s="372"/>
      <c r="ETV39" s="372"/>
      <c r="ETW39" s="372"/>
      <c r="ETX39" s="372"/>
      <c r="ETY39" s="372"/>
      <c r="ETZ39" s="372"/>
      <c r="EUA39" s="372"/>
      <c r="EUB39" s="372"/>
      <c r="EUC39" s="372"/>
      <c r="EUD39" s="372"/>
      <c r="EUE39" s="372"/>
      <c r="EUF39" s="372"/>
      <c r="EUG39" s="372"/>
      <c r="EUH39" s="372"/>
      <c r="EUI39" s="372"/>
      <c r="EUJ39" s="372"/>
      <c r="EUK39" s="372"/>
      <c r="EUL39" s="372"/>
      <c r="EUM39" s="372"/>
      <c r="EUN39" s="372"/>
      <c r="EUO39" s="372"/>
      <c r="EUP39" s="372"/>
      <c r="EUQ39" s="372"/>
      <c r="EUR39" s="372"/>
      <c r="EUS39" s="372"/>
      <c r="EUT39" s="372"/>
      <c r="EUU39" s="372"/>
      <c r="EUV39" s="372"/>
      <c r="EUW39" s="372"/>
      <c r="EUX39" s="372"/>
      <c r="EUY39" s="372"/>
      <c r="EUZ39" s="372"/>
      <c r="EVA39" s="372"/>
      <c r="EVB39" s="372"/>
      <c r="EVC39" s="372"/>
      <c r="EVD39" s="372"/>
      <c r="EVE39" s="372"/>
      <c r="EVF39" s="372"/>
      <c r="EVG39" s="372"/>
      <c r="EVH39" s="372"/>
      <c r="EVI39" s="372"/>
      <c r="EVJ39" s="372"/>
      <c r="EVK39" s="372"/>
      <c r="EVL39" s="372"/>
      <c r="EVM39" s="372"/>
      <c r="EVN39" s="372"/>
      <c r="EVO39" s="372"/>
      <c r="EVP39" s="372"/>
      <c r="EVQ39" s="372"/>
      <c r="EVR39" s="372"/>
      <c r="EVS39" s="372"/>
      <c r="EVT39" s="372"/>
      <c r="EVU39" s="372"/>
      <c r="EVV39" s="372"/>
      <c r="EVW39" s="372"/>
      <c r="EVX39" s="372"/>
      <c r="EVY39" s="372"/>
      <c r="EVZ39" s="372"/>
      <c r="EWA39" s="372"/>
      <c r="EWB39" s="372"/>
      <c r="EWC39" s="372"/>
      <c r="EWD39" s="372"/>
      <c r="EWE39" s="372"/>
      <c r="EWF39" s="372"/>
      <c r="EWG39" s="372"/>
      <c r="EWH39" s="372"/>
      <c r="EWI39" s="372"/>
      <c r="EWJ39" s="372"/>
      <c r="EWK39" s="372"/>
      <c r="EWL39" s="372"/>
      <c r="EWM39" s="372"/>
      <c r="EWN39" s="372"/>
      <c r="EWO39" s="372"/>
      <c r="EWP39" s="372"/>
      <c r="EWQ39" s="372"/>
      <c r="EWR39" s="372"/>
      <c r="EWS39" s="372"/>
      <c r="EWT39" s="372"/>
      <c r="EWU39" s="372"/>
      <c r="EWV39" s="372"/>
      <c r="EWW39" s="372"/>
      <c r="EWX39" s="372"/>
      <c r="EWY39" s="372"/>
      <c r="EWZ39" s="372"/>
      <c r="EXA39" s="372"/>
      <c r="EXB39" s="372"/>
      <c r="EXC39" s="372"/>
      <c r="EXD39" s="372"/>
      <c r="EXE39" s="372"/>
      <c r="EXF39" s="372"/>
      <c r="EXG39" s="372"/>
      <c r="EXH39" s="372"/>
      <c r="EXI39" s="372"/>
      <c r="EXJ39" s="372"/>
      <c r="EXK39" s="372"/>
      <c r="EXL39" s="372"/>
      <c r="EXM39" s="372"/>
      <c r="EXN39" s="372"/>
      <c r="EXO39" s="372"/>
      <c r="EXP39" s="372"/>
      <c r="EXQ39" s="372"/>
      <c r="EXR39" s="372"/>
      <c r="EXS39" s="372"/>
      <c r="EXT39" s="372"/>
      <c r="EXU39" s="372"/>
      <c r="EXV39" s="372"/>
      <c r="EXW39" s="372"/>
      <c r="EXX39" s="372"/>
      <c r="EXY39" s="372"/>
      <c r="EXZ39" s="372"/>
      <c r="EYA39" s="372"/>
      <c r="EYB39" s="372"/>
      <c r="EYC39" s="372"/>
      <c r="EYD39" s="372"/>
      <c r="EYE39" s="372"/>
      <c r="EYF39" s="372"/>
      <c r="EYG39" s="372"/>
      <c r="EYH39" s="372"/>
      <c r="EYI39" s="372"/>
      <c r="EYJ39" s="372"/>
      <c r="EYK39" s="372"/>
      <c r="EYL39" s="372"/>
      <c r="EYM39" s="372"/>
      <c r="EYN39" s="372"/>
      <c r="EYO39" s="372"/>
      <c r="EYP39" s="372"/>
      <c r="EYQ39" s="372"/>
      <c r="EYR39" s="372"/>
      <c r="EYS39" s="372"/>
      <c r="EYT39" s="372"/>
      <c r="EYU39" s="372"/>
      <c r="EYV39" s="372"/>
      <c r="EYW39" s="372"/>
      <c r="EYX39" s="372"/>
      <c r="EYY39" s="372"/>
      <c r="EYZ39" s="372"/>
      <c r="EZA39" s="372"/>
      <c r="EZB39" s="372"/>
      <c r="EZC39" s="372"/>
      <c r="EZD39" s="372"/>
      <c r="EZE39" s="372"/>
      <c r="EZF39" s="372"/>
      <c r="EZG39" s="372"/>
      <c r="EZH39" s="372"/>
      <c r="EZI39" s="372"/>
      <c r="EZJ39" s="372"/>
      <c r="EZK39" s="372"/>
      <c r="EZL39" s="372"/>
      <c r="EZM39" s="372"/>
      <c r="EZN39" s="372"/>
      <c r="EZO39" s="372"/>
      <c r="EZP39" s="372"/>
      <c r="EZQ39" s="372"/>
      <c r="EZR39" s="372"/>
      <c r="EZS39" s="372"/>
      <c r="EZT39" s="372"/>
      <c r="EZU39" s="372"/>
      <c r="EZV39" s="372"/>
      <c r="EZW39" s="372"/>
      <c r="EZX39" s="372"/>
      <c r="EZY39" s="372"/>
      <c r="EZZ39" s="372"/>
      <c r="FAA39" s="372"/>
      <c r="FAB39" s="372"/>
      <c r="FAC39" s="372"/>
      <c r="FAD39" s="372"/>
      <c r="FAE39" s="372"/>
      <c r="FAF39" s="372"/>
      <c r="FAG39" s="372"/>
      <c r="FAH39" s="372"/>
      <c r="FAI39" s="372"/>
      <c r="FAJ39" s="372"/>
      <c r="FAK39" s="372"/>
      <c r="FAL39" s="372"/>
      <c r="FAM39" s="372"/>
      <c r="FAN39" s="372"/>
      <c r="FAO39" s="372"/>
      <c r="FAP39" s="372"/>
      <c r="FAQ39" s="372"/>
      <c r="FAR39" s="372"/>
      <c r="FAS39" s="372"/>
      <c r="FAT39" s="372"/>
      <c r="FAU39" s="372"/>
      <c r="FAV39" s="372"/>
      <c r="FAW39" s="372"/>
      <c r="FAX39" s="372"/>
      <c r="FAY39" s="372"/>
      <c r="FAZ39" s="372"/>
      <c r="FBA39" s="372"/>
      <c r="FBB39" s="372"/>
      <c r="FBC39" s="372"/>
      <c r="FBD39" s="372"/>
      <c r="FBE39" s="372"/>
      <c r="FBF39" s="372"/>
      <c r="FBG39" s="372"/>
      <c r="FBH39" s="372"/>
      <c r="FBI39" s="372"/>
      <c r="FBJ39" s="372"/>
      <c r="FBK39" s="372"/>
      <c r="FBL39" s="372"/>
      <c r="FBM39" s="372"/>
      <c r="FBN39" s="372"/>
      <c r="FBO39" s="372"/>
      <c r="FBP39" s="372"/>
      <c r="FBQ39" s="372"/>
      <c r="FBR39" s="372"/>
      <c r="FBS39" s="372"/>
      <c r="FBT39" s="372"/>
      <c r="FBU39" s="372"/>
      <c r="FBV39" s="372"/>
      <c r="FBW39" s="372"/>
      <c r="FBX39" s="372"/>
      <c r="FBY39" s="372"/>
      <c r="FBZ39" s="372"/>
      <c r="FCA39" s="372"/>
      <c r="FCB39" s="372"/>
      <c r="FCC39" s="372"/>
      <c r="FCD39" s="372"/>
      <c r="FCE39" s="372"/>
      <c r="FCF39" s="372"/>
      <c r="FCG39" s="372"/>
      <c r="FCH39" s="372"/>
      <c r="FCI39" s="372"/>
      <c r="FCJ39" s="372"/>
      <c r="FCK39" s="372"/>
      <c r="FCL39" s="372"/>
      <c r="FCM39" s="372"/>
      <c r="FCN39" s="372"/>
      <c r="FCO39" s="372"/>
      <c r="FCP39" s="372"/>
      <c r="FCQ39" s="372"/>
      <c r="FCR39" s="372"/>
      <c r="FCS39" s="372"/>
      <c r="FCT39" s="372"/>
      <c r="FCU39" s="372"/>
      <c r="FCV39" s="372"/>
      <c r="FCW39" s="372"/>
      <c r="FCX39" s="372"/>
      <c r="FCY39" s="372"/>
      <c r="FCZ39" s="372"/>
      <c r="FDA39" s="372"/>
      <c r="FDB39" s="372"/>
      <c r="FDC39" s="372"/>
      <c r="FDD39" s="372"/>
      <c r="FDE39" s="372"/>
      <c r="FDF39" s="372"/>
      <c r="FDG39" s="372"/>
      <c r="FDH39" s="372"/>
      <c r="FDI39" s="372"/>
      <c r="FDJ39" s="372"/>
      <c r="FDK39" s="372"/>
      <c r="FDL39" s="372"/>
      <c r="FDM39" s="372"/>
      <c r="FDN39" s="372"/>
      <c r="FDO39" s="372"/>
      <c r="FDP39" s="372"/>
      <c r="FDQ39" s="372"/>
      <c r="FDR39" s="372"/>
      <c r="FDS39" s="372"/>
      <c r="FDT39" s="372"/>
      <c r="FDU39" s="372"/>
      <c r="FDV39" s="372"/>
      <c r="FDW39" s="372"/>
      <c r="FDX39" s="372"/>
      <c r="FDY39" s="372"/>
      <c r="FDZ39" s="372"/>
      <c r="FEA39" s="372"/>
      <c r="FEB39" s="372"/>
      <c r="FEC39" s="372"/>
      <c r="FED39" s="372"/>
      <c r="FEE39" s="372"/>
      <c r="FEF39" s="372"/>
      <c r="FEG39" s="372"/>
      <c r="FEH39" s="372"/>
      <c r="FEI39" s="372"/>
      <c r="FEJ39" s="372"/>
      <c r="FEK39" s="372"/>
      <c r="FEL39" s="372"/>
      <c r="FEM39" s="372"/>
      <c r="FEN39" s="372"/>
      <c r="FEO39" s="372"/>
      <c r="FEP39" s="372"/>
      <c r="FEQ39" s="372"/>
      <c r="FER39" s="372"/>
      <c r="FES39" s="372"/>
      <c r="FET39" s="372"/>
      <c r="FEU39" s="372"/>
      <c r="FEV39" s="372"/>
      <c r="FEW39" s="372"/>
      <c r="FEX39" s="372"/>
      <c r="FEY39" s="372"/>
      <c r="FEZ39" s="372"/>
      <c r="FFA39" s="372"/>
      <c r="FFB39" s="372"/>
      <c r="FFC39" s="372"/>
      <c r="FFD39" s="372"/>
      <c r="FFE39" s="372"/>
      <c r="FFF39" s="372"/>
      <c r="FFG39" s="372"/>
      <c r="FFH39" s="372"/>
      <c r="FFI39" s="372"/>
      <c r="FFJ39" s="372"/>
      <c r="FFK39" s="372"/>
      <c r="FFL39" s="372"/>
      <c r="FFM39" s="372"/>
      <c r="FFN39" s="372"/>
      <c r="FFO39" s="372"/>
      <c r="FFP39" s="372"/>
      <c r="FFQ39" s="372"/>
      <c r="FFR39" s="372"/>
      <c r="FFS39" s="372"/>
      <c r="FFT39" s="372"/>
      <c r="FFU39" s="372"/>
      <c r="FFV39" s="372"/>
      <c r="FFW39" s="372"/>
      <c r="FFX39" s="372"/>
      <c r="FFY39" s="372"/>
      <c r="FFZ39" s="372"/>
      <c r="FGA39" s="372"/>
      <c r="FGB39" s="372"/>
      <c r="FGC39" s="372"/>
      <c r="FGD39" s="372"/>
      <c r="FGE39" s="372"/>
      <c r="FGF39" s="372"/>
      <c r="FGG39" s="372"/>
      <c r="FGH39" s="372"/>
      <c r="FGI39" s="372"/>
      <c r="FGJ39" s="372"/>
      <c r="FGK39" s="372"/>
      <c r="FGL39" s="372"/>
      <c r="FGM39" s="372"/>
      <c r="FGN39" s="372"/>
      <c r="FGO39" s="372"/>
      <c r="FGP39" s="372"/>
      <c r="FGQ39" s="372"/>
      <c r="FGR39" s="372"/>
      <c r="FGS39" s="372"/>
      <c r="FGT39" s="372"/>
      <c r="FGU39" s="372"/>
      <c r="FGV39" s="372"/>
      <c r="FGW39" s="372"/>
      <c r="FGX39" s="372"/>
      <c r="FGY39" s="372"/>
      <c r="FGZ39" s="372"/>
      <c r="FHA39" s="372"/>
      <c r="FHB39" s="372"/>
      <c r="FHC39" s="372"/>
      <c r="FHD39" s="372"/>
      <c r="FHE39" s="372"/>
      <c r="FHF39" s="372"/>
      <c r="FHG39" s="372"/>
      <c r="FHH39" s="372"/>
      <c r="FHI39" s="372"/>
      <c r="FHJ39" s="372"/>
      <c r="FHK39" s="372"/>
      <c r="FHL39" s="372"/>
      <c r="FHM39" s="372"/>
      <c r="FHN39" s="372"/>
      <c r="FHO39" s="372"/>
      <c r="FHP39" s="372"/>
      <c r="FHQ39" s="372"/>
      <c r="FHR39" s="372"/>
      <c r="FHS39" s="372"/>
      <c r="FHT39" s="372"/>
      <c r="FHU39" s="372"/>
      <c r="FHV39" s="372"/>
      <c r="FHW39" s="372"/>
      <c r="FHX39" s="372"/>
      <c r="FHY39" s="372"/>
      <c r="FHZ39" s="372"/>
      <c r="FIA39" s="372"/>
      <c r="FIB39" s="372"/>
      <c r="FIC39" s="372"/>
      <c r="FID39" s="372"/>
      <c r="FIE39" s="372"/>
      <c r="FIF39" s="372"/>
      <c r="FIG39" s="372"/>
      <c r="FIH39" s="372"/>
      <c r="FII39" s="372"/>
      <c r="FIJ39" s="372"/>
      <c r="FIK39" s="372"/>
      <c r="FIL39" s="372"/>
      <c r="FIM39" s="372"/>
      <c r="FIN39" s="372"/>
      <c r="FIO39" s="372"/>
      <c r="FIP39" s="372"/>
      <c r="FIQ39" s="372"/>
      <c r="FIR39" s="372"/>
      <c r="FIS39" s="372"/>
      <c r="FIT39" s="372"/>
      <c r="FIU39" s="372"/>
      <c r="FIV39" s="372"/>
      <c r="FIW39" s="372"/>
      <c r="FIX39" s="372"/>
      <c r="FIY39" s="372"/>
      <c r="FIZ39" s="372"/>
      <c r="FJA39" s="372"/>
      <c r="FJB39" s="372"/>
      <c r="FJC39" s="372"/>
      <c r="FJD39" s="372"/>
      <c r="FJE39" s="372"/>
      <c r="FJF39" s="372"/>
      <c r="FJG39" s="372"/>
      <c r="FJH39" s="372"/>
      <c r="FJI39" s="372"/>
      <c r="FJJ39" s="372"/>
      <c r="FJK39" s="372"/>
      <c r="FJL39" s="372"/>
      <c r="FJM39" s="372"/>
      <c r="FJN39" s="372"/>
      <c r="FJO39" s="372"/>
      <c r="FJP39" s="372"/>
      <c r="FJQ39" s="372"/>
      <c r="FJR39" s="372"/>
      <c r="FJS39" s="372"/>
      <c r="FJT39" s="372"/>
      <c r="FJU39" s="372"/>
      <c r="FJV39" s="372"/>
      <c r="FJW39" s="372"/>
      <c r="FJX39" s="372"/>
      <c r="FJY39" s="372"/>
      <c r="FJZ39" s="372"/>
      <c r="FKA39" s="372"/>
      <c r="FKB39" s="372"/>
      <c r="FKC39" s="372"/>
      <c r="FKD39" s="372"/>
      <c r="FKE39" s="372"/>
      <c r="FKF39" s="372"/>
      <c r="FKG39" s="372"/>
      <c r="FKH39" s="372"/>
      <c r="FKI39" s="372"/>
      <c r="FKJ39" s="372"/>
      <c r="FKK39" s="372"/>
      <c r="FKL39" s="372"/>
      <c r="FKM39" s="372"/>
      <c r="FKN39" s="372"/>
      <c r="FKO39" s="372"/>
      <c r="FKP39" s="372"/>
      <c r="FKQ39" s="372"/>
      <c r="FKR39" s="372"/>
      <c r="FKS39" s="372"/>
      <c r="FKT39" s="372"/>
      <c r="FKU39" s="372"/>
      <c r="FKV39" s="372"/>
      <c r="FKW39" s="372"/>
      <c r="FKX39" s="372"/>
      <c r="FKY39" s="372"/>
      <c r="FKZ39" s="372"/>
      <c r="FLA39" s="372"/>
      <c r="FLB39" s="372"/>
      <c r="FLC39" s="372"/>
      <c r="FLD39" s="372"/>
      <c r="FLE39" s="372"/>
      <c r="FLF39" s="372"/>
      <c r="FLG39" s="372"/>
      <c r="FLH39" s="372"/>
      <c r="FLI39" s="372"/>
      <c r="FLJ39" s="372"/>
      <c r="FLK39" s="372"/>
      <c r="FLL39" s="372"/>
      <c r="FLM39" s="372"/>
      <c r="FLN39" s="372"/>
      <c r="FLO39" s="372"/>
      <c r="FLP39" s="372"/>
      <c r="FLQ39" s="372"/>
      <c r="FLR39" s="372"/>
      <c r="FLS39" s="372"/>
      <c r="FLT39" s="372"/>
      <c r="FLU39" s="372"/>
      <c r="FLV39" s="372"/>
      <c r="FLW39" s="372"/>
      <c r="FLX39" s="372"/>
      <c r="FLY39" s="372"/>
      <c r="FLZ39" s="372"/>
      <c r="FMA39" s="372"/>
      <c r="FMB39" s="372"/>
      <c r="FMC39" s="372"/>
      <c r="FMD39" s="372"/>
      <c r="FME39" s="372"/>
      <c r="FMF39" s="372"/>
      <c r="FMG39" s="372"/>
      <c r="FMH39" s="372"/>
      <c r="FMI39" s="372"/>
      <c r="FMJ39" s="372"/>
      <c r="FMK39" s="372"/>
      <c r="FML39" s="372"/>
      <c r="FMM39" s="372"/>
      <c r="FMN39" s="372"/>
      <c r="FMO39" s="372"/>
      <c r="FMP39" s="372"/>
      <c r="FMQ39" s="372"/>
      <c r="FMR39" s="372"/>
      <c r="FMS39" s="372"/>
      <c r="FMT39" s="372"/>
      <c r="FMU39" s="372"/>
      <c r="FMV39" s="372"/>
      <c r="FMW39" s="372"/>
      <c r="FMX39" s="372"/>
      <c r="FMY39" s="372"/>
      <c r="FMZ39" s="372"/>
      <c r="FNA39" s="372"/>
      <c r="FNB39" s="372"/>
      <c r="FNC39" s="372"/>
      <c r="FND39" s="372"/>
      <c r="FNE39" s="372"/>
      <c r="FNF39" s="372"/>
      <c r="FNG39" s="372"/>
      <c r="FNH39" s="372"/>
      <c r="FNI39" s="372"/>
      <c r="FNJ39" s="372"/>
      <c r="FNK39" s="372"/>
      <c r="FNL39" s="372"/>
      <c r="FNM39" s="372"/>
      <c r="FNN39" s="372"/>
      <c r="FNO39" s="372"/>
      <c r="FNP39" s="372"/>
      <c r="FNQ39" s="372"/>
      <c r="FNR39" s="372"/>
      <c r="FNS39" s="372"/>
      <c r="FNT39" s="372"/>
      <c r="FNU39" s="372"/>
      <c r="FNV39" s="372"/>
      <c r="FNW39" s="372"/>
      <c r="FNX39" s="372"/>
      <c r="FNY39" s="372"/>
      <c r="FNZ39" s="372"/>
      <c r="FOA39" s="372"/>
      <c r="FOB39" s="372"/>
      <c r="FOC39" s="372"/>
      <c r="FOD39" s="372"/>
      <c r="FOE39" s="372"/>
      <c r="FOF39" s="372"/>
      <c r="FOG39" s="372"/>
      <c r="FOH39" s="372"/>
      <c r="FOI39" s="372"/>
      <c r="FOJ39" s="372"/>
      <c r="FOK39" s="372"/>
      <c r="FOL39" s="372"/>
      <c r="FOM39" s="372"/>
      <c r="FON39" s="372"/>
      <c r="FOO39" s="372"/>
      <c r="FOP39" s="372"/>
      <c r="FOQ39" s="372"/>
      <c r="FOR39" s="372"/>
      <c r="FOS39" s="372"/>
      <c r="FOT39" s="372"/>
      <c r="FOU39" s="372"/>
      <c r="FOV39" s="372"/>
      <c r="FOW39" s="372"/>
      <c r="FOX39" s="372"/>
      <c r="FOY39" s="372"/>
      <c r="FOZ39" s="372"/>
      <c r="FPA39" s="372"/>
      <c r="FPB39" s="372"/>
      <c r="FPC39" s="372"/>
      <c r="FPD39" s="372"/>
      <c r="FPE39" s="372"/>
      <c r="FPF39" s="372"/>
      <c r="FPG39" s="372"/>
      <c r="FPH39" s="372"/>
      <c r="FPI39" s="372"/>
      <c r="FPJ39" s="372"/>
      <c r="FPK39" s="372"/>
      <c r="FPL39" s="372"/>
      <c r="FPM39" s="372"/>
      <c r="FPN39" s="372"/>
      <c r="FPO39" s="372"/>
      <c r="FPP39" s="372"/>
      <c r="FPQ39" s="372"/>
      <c r="FPR39" s="372"/>
      <c r="FPS39" s="372"/>
      <c r="FPT39" s="372"/>
      <c r="FPU39" s="372"/>
      <c r="FPV39" s="372"/>
      <c r="FPW39" s="372"/>
      <c r="FPX39" s="372"/>
      <c r="FPY39" s="372"/>
      <c r="FPZ39" s="372"/>
      <c r="FQA39" s="372"/>
      <c r="FQB39" s="372"/>
      <c r="FQC39" s="372"/>
      <c r="FQD39" s="372"/>
      <c r="FQE39" s="372"/>
      <c r="FQF39" s="372"/>
      <c r="FQG39" s="372"/>
      <c r="FQH39" s="372"/>
      <c r="FQI39" s="372"/>
      <c r="FQJ39" s="372"/>
      <c r="FQK39" s="372"/>
      <c r="FQL39" s="372"/>
      <c r="FQM39" s="372"/>
      <c r="FQN39" s="372"/>
      <c r="FQO39" s="372"/>
      <c r="FQP39" s="372"/>
      <c r="FQQ39" s="372"/>
      <c r="FQR39" s="372"/>
      <c r="FQS39" s="372"/>
      <c r="FQT39" s="372"/>
      <c r="FQU39" s="372"/>
      <c r="FQV39" s="372"/>
      <c r="FQW39" s="372"/>
      <c r="FQX39" s="372"/>
      <c r="FQY39" s="372"/>
      <c r="FQZ39" s="372"/>
      <c r="FRA39" s="372"/>
      <c r="FRB39" s="372"/>
      <c r="FRC39" s="372"/>
      <c r="FRD39" s="372"/>
      <c r="FRE39" s="372"/>
      <c r="FRF39" s="372"/>
      <c r="FRG39" s="372"/>
      <c r="FRH39" s="372"/>
      <c r="FRI39" s="372"/>
      <c r="FRJ39" s="372"/>
      <c r="FRK39" s="372"/>
      <c r="FRL39" s="372"/>
      <c r="FRM39" s="372"/>
      <c r="FRN39" s="372"/>
      <c r="FRO39" s="372"/>
      <c r="FRP39" s="372"/>
      <c r="FRQ39" s="372"/>
      <c r="FRR39" s="372"/>
      <c r="FRS39" s="372"/>
      <c r="FRT39" s="372"/>
      <c r="FRU39" s="372"/>
      <c r="FRV39" s="372"/>
      <c r="FRW39" s="372"/>
      <c r="FRX39" s="372"/>
      <c r="FRY39" s="372"/>
      <c r="FRZ39" s="372"/>
      <c r="FSA39" s="372"/>
      <c r="FSB39" s="372"/>
      <c r="FSC39" s="372"/>
      <c r="FSD39" s="372"/>
      <c r="FSE39" s="372"/>
      <c r="FSF39" s="372"/>
      <c r="FSG39" s="372"/>
      <c r="FSH39" s="372"/>
      <c r="FSI39" s="372"/>
      <c r="FSJ39" s="372"/>
      <c r="FSK39" s="372"/>
      <c r="FSL39" s="372"/>
      <c r="FSM39" s="372"/>
      <c r="FSN39" s="372"/>
      <c r="FSO39" s="372"/>
      <c r="FSP39" s="372"/>
      <c r="FSQ39" s="372"/>
      <c r="FSR39" s="372"/>
      <c r="FSS39" s="372"/>
      <c r="FST39" s="372"/>
      <c r="FSU39" s="372"/>
      <c r="FSV39" s="372"/>
      <c r="FSW39" s="372"/>
      <c r="FSX39" s="372"/>
      <c r="FSY39" s="372"/>
      <c r="FSZ39" s="372"/>
      <c r="FTA39" s="372"/>
      <c r="FTB39" s="372"/>
      <c r="FTC39" s="372"/>
      <c r="FTD39" s="372"/>
      <c r="FTE39" s="372"/>
      <c r="FTF39" s="372"/>
      <c r="FTG39" s="372"/>
      <c r="FTH39" s="372"/>
      <c r="FTI39" s="372"/>
      <c r="FTJ39" s="372"/>
      <c r="FTK39" s="372"/>
      <c r="FTL39" s="372"/>
      <c r="FTM39" s="372"/>
      <c r="FTN39" s="372"/>
      <c r="FTO39" s="372"/>
      <c r="FTP39" s="372"/>
      <c r="FTQ39" s="372"/>
      <c r="FTR39" s="372"/>
      <c r="FTS39" s="372"/>
      <c r="FTT39" s="372"/>
      <c r="FTU39" s="372"/>
      <c r="FTV39" s="372"/>
      <c r="FTW39" s="372"/>
      <c r="FTX39" s="372"/>
      <c r="FTY39" s="372"/>
      <c r="FTZ39" s="372"/>
      <c r="FUA39" s="372"/>
      <c r="FUB39" s="372"/>
      <c r="FUC39" s="372"/>
      <c r="FUD39" s="372"/>
      <c r="FUE39" s="372"/>
      <c r="FUF39" s="372"/>
      <c r="FUG39" s="372"/>
      <c r="FUH39" s="372"/>
      <c r="FUI39" s="372"/>
      <c r="FUJ39" s="372"/>
      <c r="FUK39" s="372"/>
      <c r="FUL39" s="372"/>
      <c r="FUM39" s="372"/>
      <c r="FUN39" s="372"/>
      <c r="FUO39" s="372"/>
      <c r="FUP39" s="372"/>
      <c r="FUQ39" s="372"/>
      <c r="FUR39" s="372"/>
      <c r="FUS39" s="372"/>
      <c r="FUT39" s="372"/>
      <c r="FUU39" s="372"/>
      <c r="FUV39" s="372"/>
      <c r="FUW39" s="372"/>
      <c r="FUX39" s="372"/>
      <c r="FUY39" s="372"/>
      <c r="FUZ39" s="372"/>
      <c r="FVA39" s="372"/>
      <c r="FVB39" s="372"/>
      <c r="FVC39" s="372"/>
      <c r="FVD39" s="372"/>
      <c r="FVE39" s="372"/>
      <c r="FVF39" s="372"/>
      <c r="FVG39" s="372"/>
      <c r="FVH39" s="372"/>
      <c r="FVI39" s="372"/>
      <c r="FVJ39" s="372"/>
      <c r="FVK39" s="372"/>
      <c r="FVL39" s="372"/>
      <c r="FVM39" s="372"/>
      <c r="FVN39" s="372"/>
      <c r="FVO39" s="372"/>
      <c r="FVP39" s="372"/>
      <c r="FVQ39" s="372"/>
      <c r="FVR39" s="372"/>
      <c r="FVS39" s="372"/>
      <c r="FVT39" s="372"/>
      <c r="FVU39" s="372"/>
      <c r="FVV39" s="372"/>
      <c r="FVW39" s="372"/>
      <c r="FVX39" s="372"/>
      <c r="FVY39" s="372"/>
      <c r="FVZ39" s="372"/>
      <c r="FWA39" s="372"/>
      <c r="FWB39" s="372"/>
      <c r="FWC39" s="372"/>
      <c r="FWD39" s="372"/>
      <c r="FWE39" s="372"/>
      <c r="FWF39" s="372"/>
      <c r="FWG39" s="372"/>
      <c r="FWH39" s="372"/>
      <c r="FWI39" s="372"/>
      <c r="FWJ39" s="372"/>
      <c r="FWK39" s="372"/>
      <c r="FWL39" s="372"/>
      <c r="FWM39" s="372"/>
      <c r="FWN39" s="372"/>
      <c r="FWO39" s="372"/>
      <c r="FWP39" s="372"/>
      <c r="FWQ39" s="372"/>
      <c r="FWR39" s="372"/>
      <c r="FWS39" s="372"/>
      <c r="FWT39" s="372"/>
      <c r="FWU39" s="372"/>
      <c r="FWV39" s="372"/>
      <c r="FWW39" s="372"/>
      <c r="FWX39" s="372"/>
      <c r="FWY39" s="372"/>
      <c r="FWZ39" s="372"/>
      <c r="FXA39" s="372"/>
      <c r="FXB39" s="372"/>
      <c r="FXC39" s="372"/>
      <c r="FXD39" s="372"/>
      <c r="FXE39" s="372"/>
      <c r="FXF39" s="372"/>
      <c r="FXG39" s="372"/>
      <c r="FXH39" s="372"/>
      <c r="FXI39" s="372"/>
      <c r="FXJ39" s="372"/>
      <c r="FXK39" s="372"/>
      <c r="FXL39" s="372"/>
      <c r="FXM39" s="372"/>
      <c r="FXN39" s="372"/>
      <c r="FXO39" s="372"/>
      <c r="FXP39" s="372"/>
      <c r="FXQ39" s="372"/>
      <c r="FXR39" s="372"/>
      <c r="FXS39" s="372"/>
      <c r="FXT39" s="372"/>
      <c r="FXU39" s="372"/>
      <c r="FXV39" s="372"/>
      <c r="FXW39" s="372"/>
      <c r="FXX39" s="372"/>
      <c r="FXY39" s="372"/>
      <c r="FXZ39" s="372"/>
      <c r="FYA39" s="372"/>
      <c r="FYB39" s="372"/>
      <c r="FYC39" s="372"/>
      <c r="FYD39" s="372"/>
      <c r="FYE39" s="372"/>
      <c r="FYF39" s="372"/>
      <c r="FYG39" s="372"/>
      <c r="FYH39" s="372"/>
      <c r="FYI39" s="372"/>
      <c r="FYJ39" s="372"/>
      <c r="FYK39" s="372"/>
      <c r="FYL39" s="372"/>
      <c r="FYM39" s="372"/>
      <c r="FYN39" s="372"/>
      <c r="FYO39" s="372"/>
      <c r="FYP39" s="372"/>
      <c r="FYQ39" s="372"/>
      <c r="FYR39" s="372"/>
      <c r="FYS39" s="372"/>
      <c r="FYT39" s="372"/>
      <c r="FYU39" s="372"/>
      <c r="FYV39" s="372"/>
      <c r="FYW39" s="372"/>
      <c r="FYX39" s="372"/>
      <c r="FYY39" s="372"/>
      <c r="FYZ39" s="372"/>
      <c r="FZA39" s="372"/>
      <c r="FZB39" s="372"/>
      <c r="FZC39" s="372"/>
      <c r="FZD39" s="372"/>
      <c r="FZE39" s="372"/>
      <c r="FZF39" s="372"/>
      <c r="FZG39" s="372"/>
      <c r="FZH39" s="372"/>
      <c r="FZI39" s="372"/>
      <c r="FZJ39" s="372"/>
      <c r="FZK39" s="372"/>
      <c r="FZL39" s="372"/>
      <c r="FZM39" s="372"/>
      <c r="FZN39" s="372"/>
      <c r="FZO39" s="372"/>
      <c r="FZP39" s="372"/>
      <c r="FZQ39" s="372"/>
      <c r="FZR39" s="372"/>
      <c r="FZS39" s="372"/>
      <c r="FZT39" s="372"/>
      <c r="FZU39" s="372"/>
      <c r="FZV39" s="372"/>
      <c r="FZW39" s="372"/>
      <c r="FZX39" s="372"/>
      <c r="FZY39" s="372"/>
      <c r="FZZ39" s="372"/>
      <c r="GAA39" s="372"/>
      <c r="GAB39" s="372"/>
      <c r="GAC39" s="372"/>
      <c r="GAD39" s="372"/>
      <c r="GAE39" s="372"/>
      <c r="GAF39" s="372"/>
      <c r="GAG39" s="372"/>
      <c r="GAH39" s="372"/>
      <c r="GAI39" s="372"/>
      <c r="GAJ39" s="372"/>
      <c r="GAK39" s="372"/>
      <c r="GAL39" s="372"/>
      <c r="GAM39" s="372"/>
      <c r="GAN39" s="372"/>
      <c r="GAO39" s="372"/>
      <c r="GAP39" s="372"/>
      <c r="GAQ39" s="372"/>
      <c r="GAR39" s="372"/>
      <c r="GAS39" s="372"/>
      <c r="GAT39" s="372"/>
      <c r="GAU39" s="372"/>
      <c r="GAV39" s="372"/>
      <c r="GAW39" s="372"/>
      <c r="GAX39" s="372"/>
      <c r="GAY39" s="372"/>
      <c r="GAZ39" s="372"/>
      <c r="GBA39" s="372"/>
      <c r="GBB39" s="372"/>
      <c r="GBC39" s="372"/>
      <c r="GBD39" s="372"/>
      <c r="GBE39" s="372"/>
      <c r="GBF39" s="372"/>
      <c r="GBG39" s="372"/>
      <c r="GBH39" s="372"/>
      <c r="GBI39" s="372"/>
      <c r="GBJ39" s="372"/>
      <c r="GBK39" s="372"/>
      <c r="GBL39" s="372"/>
      <c r="GBM39" s="372"/>
      <c r="GBN39" s="372"/>
      <c r="GBO39" s="372"/>
      <c r="GBP39" s="372"/>
      <c r="GBQ39" s="372"/>
      <c r="GBR39" s="372"/>
      <c r="GBS39" s="372"/>
      <c r="GBT39" s="372"/>
      <c r="GBU39" s="372"/>
      <c r="GBV39" s="372"/>
      <c r="GBW39" s="372"/>
      <c r="GBX39" s="372"/>
      <c r="GBY39" s="372"/>
      <c r="GBZ39" s="372"/>
      <c r="GCA39" s="372"/>
      <c r="GCB39" s="372"/>
      <c r="GCC39" s="372"/>
      <c r="GCD39" s="372"/>
      <c r="GCE39" s="372"/>
      <c r="GCF39" s="372"/>
      <c r="GCG39" s="372"/>
      <c r="GCH39" s="372"/>
      <c r="GCI39" s="372"/>
      <c r="GCJ39" s="372"/>
      <c r="GCK39" s="372"/>
      <c r="GCL39" s="372"/>
      <c r="GCM39" s="372"/>
      <c r="GCN39" s="372"/>
      <c r="GCO39" s="372"/>
      <c r="GCP39" s="372"/>
      <c r="GCQ39" s="372"/>
      <c r="GCR39" s="372"/>
      <c r="GCS39" s="372"/>
      <c r="GCT39" s="372"/>
      <c r="GCU39" s="372"/>
      <c r="GCV39" s="372"/>
      <c r="GCW39" s="372"/>
      <c r="GCX39" s="372"/>
      <c r="GCY39" s="372"/>
      <c r="GCZ39" s="372"/>
      <c r="GDA39" s="372"/>
      <c r="GDB39" s="372"/>
      <c r="GDC39" s="372"/>
      <c r="GDD39" s="372"/>
      <c r="GDE39" s="372"/>
      <c r="GDF39" s="372"/>
      <c r="GDG39" s="372"/>
      <c r="GDH39" s="372"/>
      <c r="GDI39" s="372"/>
      <c r="GDJ39" s="372"/>
      <c r="GDK39" s="372"/>
      <c r="GDL39" s="372"/>
      <c r="GDM39" s="372"/>
      <c r="GDN39" s="372"/>
      <c r="GDO39" s="372"/>
      <c r="GDP39" s="372"/>
      <c r="GDQ39" s="372"/>
      <c r="GDR39" s="372"/>
      <c r="GDS39" s="372"/>
      <c r="GDT39" s="372"/>
      <c r="GDU39" s="372"/>
      <c r="GDV39" s="372"/>
      <c r="GDW39" s="372"/>
      <c r="GDX39" s="372"/>
      <c r="GDY39" s="372"/>
      <c r="GDZ39" s="372"/>
      <c r="GEA39" s="372"/>
      <c r="GEB39" s="372"/>
      <c r="GEC39" s="372"/>
      <c r="GED39" s="372"/>
      <c r="GEE39" s="372"/>
      <c r="GEF39" s="372"/>
      <c r="GEG39" s="372"/>
      <c r="GEH39" s="372"/>
      <c r="GEI39" s="372"/>
      <c r="GEJ39" s="372"/>
      <c r="GEK39" s="372"/>
      <c r="GEL39" s="372"/>
      <c r="GEM39" s="372"/>
      <c r="GEN39" s="372"/>
      <c r="GEO39" s="372"/>
      <c r="GEP39" s="372"/>
      <c r="GEQ39" s="372"/>
      <c r="GER39" s="372"/>
      <c r="GES39" s="372"/>
      <c r="GET39" s="372"/>
      <c r="GEU39" s="372"/>
      <c r="GEV39" s="372"/>
      <c r="GEW39" s="372"/>
      <c r="GEX39" s="372"/>
      <c r="GEY39" s="372"/>
      <c r="GEZ39" s="372"/>
      <c r="GFA39" s="372"/>
      <c r="GFB39" s="372"/>
      <c r="GFC39" s="372"/>
      <c r="GFD39" s="372"/>
      <c r="GFE39" s="372"/>
      <c r="GFF39" s="372"/>
      <c r="GFG39" s="372"/>
      <c r="GFH39" s="372"/>
      <c r="GFI39" s="372"/>
      <c r="GFJ39" s="372"/>
      <c r="GFK39" s="372"/>
      <c r="GFL39" s="372"/>
      <c r="GFM39" s="372"/>
      <c r="GFN39" s="372"/>
      <c r="GFO39" s="372"/>
      <c r="GFP39" s="372"/>
      <c r="GFQ39" s="372"/>
      <c r="GFR39" s="372"/>
      <c r="GFS39" s="372"/>
      <c r="GFT39" s="372"/>
      <c r="GFU39" s="372"/>
      <c r="GFV39" s="372"/>
      <c r="GFW39" s="372"/>
      <c r="GFX39" s="372"/>
      <c r="GFY39" s="372"/>
      <c r="GFZ39" s="372"/>
      <c r="GGA39" s="372"/>
      <c r="GGB39" s="372"/>
      <c r="GGC39" s="372"/>
      <c r="GGD39" s="372"/>
      <c r="GGE39" s="372"/>
      <c r="GGF39" s="372"/>
      <c r="GGG39" s="372"/>
      <c r="GGH39" s="372"/>
      <c r="GGI39" s="372"/>
      <c r="GGJ39" s="372"/>
      <c r="GGK39" s="372"/>
      <c r="GGL39" s="372"/>
      <c r="GGM39" s="372"/>
      <c r="GGN39" s="372"/>
      <c r="GGO39" s="372"/>
      <c r="GGP39" s="372"/>
      <c r="GGQ39" s="372"/>
      <c r="GGR39" s="372"/>
      <c r="GGS39" s="372"/>
      <c r="GGT39" s="372"/>
      <c r="GGU39" s="372"/>
      <c r="GGV39" s="372"/>
      <c r="GGW39" s="372"/>
      <c r="GGX39" s="372"/>
      <c r="GGY39" s="372"/>
      <c r="GGZ39" s="372"/>
      <c r="GHA39" s="372"/>
      <c r="GHB39" s="372"/>
      <c r="GHC39" s="372"/>
      <c r="GHD39" s="372"/>
      <c r="GHE39" s="372"/>
      <c r="GHF39" s="372"/>
      <c r="GHG39" s="372"/>
      <c r="GHH39" s="372"/>
      <c r="GHI39" s="372"/>
      <c r="GHJ39" s="372"/>
      <c r="GHK39" s="372"/>
      <c r="GHL39" s="372"/>
      <c r="GHM39" s="372"/>
      <c r="GHN39" s="372"/>
      <c r="GHO39" s="372"/>
      <c r="GHP39" s="372"/>
      <c r="GHQ39" s="372"/>
      <c r="GHR39" s="372"/>
      <c r="GHS39" s="372"/>
      <c r="GHT39" s="372"/>
      <c r="GHU39" s="372"/>
      <c r="GHV39" s="372"/>
      <c r="GHW39" s="372"/>
      <c r="GHX39" s="372"/>
      <c r="GHY39" s="372"/>
      <c r="GHZ39" s="372"/>
      <c r="GIA39" s="372"/>
      <c r="GIB39" s="372"/>
      <c r="GIC39" s="372"/>
      <c r="GID39" s="372"/>
      <c r="GIE39" s="372"/>
      <c r="GIF39" s="372"/>
      <c r="GIG39" s="372"/>
      <c r="GIH39" s="372"/>
      <c r="GII39" s="372"/>
      <c r="GIJ39" s="372"/>
      <c r="GIK39" s="372"/>
      <c r="GIL39" s="372"/>
      <c r="GIM39" s="372"/>
      <c r="GIN39" s="372"/>
      <c r="GIO39" s="372"/>
      <c r="GIP39" s="372"/>
      <c r="GIQ39" s="372"/>
      <c r="GIR39" s="372"/>
      <c r="GIS39" s="372"/>
      <c r="GIT39" s="372"/>
      <c r="GIU39" s="372"/>
      <c r="GIV39" s="372"/>
      <c r="GIW39" s="372"/>
      <c r="GIX39" s="372"/>
      <c r="GIY39" s="372"/>
      <c r="GIZ39" s="372"/>
      <c r="GJA39" s="372"/>
      <c r="GJB39" s="372"/>
      <c r="GJC39" s="372"/>
      <c r="GJD39" s="372"/>
      <c r="GJE39" s="372"/>
      <c r="GJF39" s="372"/>
      <c r="GJG39" s="372"/>
      <c r="GJH39" s="372"/>
      <c r="GJI39" s="372"/>
      <c r="GJJ39" s="372"/>
      <c r="GJK39" s="372"/>
      <c r="GJL39" s="372"/>
      <c r="GJM39" s="372"/>
      <c r="GJN39" s="372"/>
      <c r="GJO39" s="372"/>
      <c r="GJP39" s="372"/>
      <c r="GJQ39" s="372"/>
      <c r="GJR39" s="372"/>
      <c r="GJS39" s="372"/>
      <c r="GJT39" s="372"/>
      <c r="GJU39" s="372"/>
      <c r="GJV39" s="372"/>
      <c r="GJW39" s="372"/>
      <c r="GJX39" s="372"/>
      <c r="GJY39" s="372"/>
      <c r="GJZ39" s="372"/>
      <c r="GKA39" s="372"/>
      <c r="GKB39" s="372"/>
      <c r="GKC39" s="372"/>
      <c r="GKD39" s="372"/>
      <c r="GKE39" s="372"/>
      <c r="GKF39" s="372"/>
      <c r="GKG39" s="372"/>
      <c r="GKH39" s="372"/>
      <c r="GKI39" s="372"/>
      <c r="GKJ39" s="372"/>
      <c r="GKK39" s="372"/>
      <c r="GKL39" s="372"/>
      <c r="GKM39" s="372"/>
      <c r="GKN39" s="372"/>
      <c r="GKO39" s="372"/>
      <c r="GKP39" s="372"/>
      <c r="GKQ39" s="372"/>
      <c r="GKR39" s="372"/>
      <c r="GKS39" s="372"/>
      <c r="GKT39" s="372"/>
      <c r="GKU39" s="372"/>
      <c r="GKV39" s="372"/>
      <c r="GKW39" s="372"/>
      <c r="GKX39" s="372"/>
      <c r="GKY39" s="372"/>
      <c r="GKZ39" s="372"/>
      <c r="GLA39" s="372"/>
      <c r="GLB39" s="372"/>
      <c r="GLC39" s="372"/>
      <c r="GLD39" s="372"/>
      <c r="GLE39" s="372"/>
      <c r="GLF39" s="372"/>
      <c r="GLG39" s="372"/>
      <c r="GLH39" s="372"/>
      <c r="GLI39" s="372"/>
      <c r="GLJ39" s="372"/>
      <c r="GLK39" s="372"/>
      <c r="GLL39" s="372"/>
      <c r="GLM39" s="372"/>
      <c r="GLN39" s="372"/>
      <c r="GLO39" s="372"/>
      <c r="GLP39" s="372"/>
      <c r="GLQ39" s="372"/>
      <c r="GLR39" s="372"/>
      <c r="GLS39" s="372"/>
      <c r="GLT39" s="372"/>
      <c r="GLU39" s="372"/>
      <c r="GLV39" s="372"/>
      <c r="GLW39" s="372"/>
      <c r="GLX39" s="372"/>
      <c r="GLY39" s="372"/>
      <c r="GLZ39" s="372"/>
      <c r="GMA39" s="372"/>
      <c r="GMB39" s="372"/>
      <c r="GMC39" s="372"/>
      <c r="GMD39" s="372"/>
      <c r="GME39" s="372"/>
      <c r="GMF39" s="372"/>
      <c r="GMG39" s="372"/>
      <c r="GMH39" s="372"/>
      <c r="GMI39" s="372"/>
      <c r="GMJ39" s="372"/>
      <c r="GMK39" s="372"/>
      <c r="GML39" s="372"/>
      <c r="GMM39" s="372"/>
      <c r="GMN39" s="372"/>
      <c r="GMO39" s="372"/>
      <c r="GMP39" s="372"/>
      <c r="GMQ39" s="372"/>
      <c r="GMR39" s="372"/>
      <c r="GMS39" s="372"/>
      <c r="GMT39" s="372"/>
      <c r="GMU39" s="372"/>
      <c r="GMV39" s="372"/>
      <c r="GMW39" s="372"/>
      <c r="GMX39" s="372"/>
      <c r="GMY39" s="372"/>
      <c r="GMZ39" s="372"/>
      <c r="GNA39" s="372"/>
      <c r="GNB39" s="372"/>
      <c r="GNC39" s="372"/>
      <c r="GND39" s="372"/>
      <c r="GNE39" s="372"/>
      <c r="GNF39" s="372"/>
      <c r="GNG39" s="372"/>
      <c r="GNH39" s="372"/>
      <c r="GNI39" s="372"/>
      <c r="GNJ39" s="372"/>
      <c r="GNK39" s="372"/>
      <c r="GNL39" s="372"/>
      <c r="GNM39" s="372"/>
      <c r="GNN39" s="372"/>
      <c r="GNO39" s="372"/>
      <c r="GNP39" s="372"/>
      <c r="GNQ39" s="372"/>
      <c r="GNR39" s="372"/>
      <c r="GNS39" s="372"/>
      <c r="GNT39" s="372"/>
      <c r="GNU39" s="372"/>
      <c r="GNV39" s="372"/>
      <c r="GNW39" s="372"/>
      <c r="GNX39" s="372"/>
      <c r="GNY39" s="372"/>
      <c r="GNZ39" s="372"/>
      <c r="GOA39" s="372"/>
      <c r="GOB39" s="372"/>
      <c r="GOC39" s="372"/>
      <c r="GOD39" s="372"/>
      <c r="GOE39" s="372"/>
      <c r="GOF39" s="372"/>
      <c r="GOG39" s="372"/>
      <c r="GOH39" s="372"/>
      <c r="GOI39" s="372"/>
      <c r="GOJ39" s="372"/>
      <c r="GOK39" s="372"/>
      <c r="GOL39" s="372"/>
      <c r="GOM39" s="372"/>
      <c r="GON39" s="372"/>
      <c r="GOO39" s="372"/>
      <c r="GOP39" s="372"/>
      <c r="GOQ39" s="372"/>
      <c r="GOR39" s="372"/>
      <c r="GOS39" s="372"/>
      <c r="GOT39" s="372"/>
      <c r="GOU39" s="372"/>
      <c r="GOV39" s="372"/>
      <c r="GOW39" s="372"/>
      <c r="GOX39" s="372"/>
      <c r="GOY39" s="372"/>
      <c r="GOZ39" s="372"/>
      <c r="GPA39" s="372"/>
      <c r="GPB39" s="372"/>
      <c r="GPC39" s="372"/>
      <c r="GPD39" s="372"/>
      <c r="GPE39" s="372"/>
      <c r="GPF39" s="372"/>
      <c r="GPG39" s="372"/>
      <c r="GPH39" s="372"/>
      <c r="GPI39" s="372"/>
      <c r="GPJ39" s="372"/>
      <c r="GPK39" s="372"/>
      <c r="GPL39" s="372"/>
      <c r="GPM39" s="372"/>
      <c r="GPN39" s="372"/>
      <c r="GPO39" s="372"/>
      <c r="GPP39" s="372"/>
      <c r="GPQ39" s="372"/>
      <c r="GPR39" s="372"/>
      <c r="GPS39" s="372"/>
      <c r="GPT39" s="372"/>
      <c r="GPU39" s="372"/>
      <c r="GPV39" s="372"/>
      <c r="GPW39" s="372"/>
      <c r="GPX39" s="372"/>
      <c r="GPY39" s="372"/>
      <c r="GPZ39" s="372"/>
      <c r="GQA39" s="372"/>
      <c r="GQB39" s="372"/>
      <c r="GQC39" s="372"/>
      <c r="GQD39" s="372"/>
      <c r="GQE39" s="372"/>
      <c r="GQF39" s="372"/>
      <c r="GQG39" s="372"/>
      <c r="GQH39" s="372"/>
      <c r="GQI39" s="372"/>
      <c r="GQJ39" s="372"/>
      <c r="GQK39" s="372"/>
      <c r="GQL39" s="372"/>
      <c r="GQM39" s="372"/>
      <c r="GQN39" s="372"/>
      <c r="GQO39" s="372"/>
      <c r="GQP39" s="372"/>
      <c r="GQQ39" s="372"/>
      <c r="GQR39" s="372"/>
      <c r="GQS39" s="372"/>
      <c r="GQT39" s="372"/>
      <c r="GQU39" s="372"/>
      <c r="GQV39" s="372"/>
      <c r="GQW39" s="372"/>
      <c r="GQX39" s="372"/>
      <c r="GQY39" s="372"/>
      <c r="GQZ39" s="372"/>
      <c r="GRA39" s="372"/>
      <c r="GRB39" s="372"/>
      <c r="GRC39" s="372"/>
      <c r="GRD39" s="372"/>
      <c r="GRE39" s="372"/>
      <c r="GRF39" s="372"/>
      <c r="GRG39" s="372"/>
      <c r="GRH39" s="372"/>
      <c r="GRI39" s="372"/>
      <c r="GRJ39" s="372"/>
      <c r="GRK39" s="372"/>
      <c r="GRL39" s="372"/>
      <c r="GRM39" s="372"/>
      <c r="GRN39" s="372"/>
      <c r="GRO39" s="372"/>
      <c r="GRP39" s="372"/>
      <c r="GRQ39" s="372"/>
      <c r="GRR39" s="372"/>
      <c r="GRS39" s="372"/>
      <c r="GRT39" s="372"/>
      <c r="GRU39" s="372"/>
      <c r="GRV39" s="372"/>
      <c r="GRW39" s="372"/>
      <c r="GRX39" s="372"/>
      <c r="GRY39" s="372"/>
      <c r="GRZ39" s="372"/>
      <c r="GSA39" s="372"/>
      <c r="GSB39" s="372"/>
      <c r="GSC39" s="372"/>
      <c r="GSD39" s="372"/>
      <c r="GSE39" s="372"/>
      <c r="GSF39" s="372"/>
      <c r="GSG39" s="372"/>
      <c r="GSH39" s="372"/>
      <c r="GSI39" s="372"/>
      <c r="GSJ39" s="372"/>
      <c r="GSK39" s="372"/>
      <c r="GSL39" s="372"/>
      <c r="GSM39" s="372"/>
      <c r="GSN39" s="372"/>
      <c r="GSO39" s="372"/>
      <c r="GSP39" s="372"/>
      <c r="GSQ39" s="372"/>
      <c r="GSR39" s="372"/>
      <c r="GSS39" s="372"/>
      <c r="GST39" s="372"/>
      <c r="GSU39" s="372"/>
      <c r="GSV39" s="372"/>
      <c r="GSW39" s="372"/>
      <c r="GSX39" s="372"/>
      <c r="GSY39" s="372"/>
      <c r="GSZ39" s="372"/>
      <c r="GTA39" s="372"/>
      <c r="GTB39" s="372"/>
      <c r="GTC39" s="372"/>
      <c r="GTD39" s="372"/>
      <c r="GTE39" s="372"/>
      <c r="GTF39" s="372"/>
      <c r="GTG39" s="372"/>
      <c r="GTH39" s="372"/>
      <c r="GTI39" s="372"/>
      <c r="GTJ39" s="372"/>
      <c r="GTK39" s="372"/>
      <c r="GTL39" s="372"/>
      <c r="GTM39" s="372"/>
      <c r="GTN39" s="372"/>
      <c r="GTO39" s="372"/>
      <c r="GTP39" s="372"/>
      <c r="GTQ39" s="372"/>
      <c r="GTR39" s="372"/>
      <c r="GTS39" s="372"/>
      <c r="GTT39" s="372"/>
      <c r="GTU39" s="372"/>
      <c r="GTV39" s="372"/>
      <c r="GTW39" s="372"/>
      <c r="GTX39" s="372"/>
      <c r="GTY39" s="372"/>
      <c r="GTZ39" s="372"/>
      <c r="GUA39" s="372"/>
      <c r="GUB39" s="372"/>
      <c r="GUC39" s="372"/>
      <c r="GUD39" s="372"/>
      <c r="GUE39" s="372"/>
      <c r="GUF39" s="372"/>
      <c r="GUG39" s="372"/>
      <c r="GUH39" s="372"/>
      <c r="GUI39" s="372"/>
      <c r="GUJ39" s="372"/>
      <c r="GUK39" s="372"/>
      <c r="GUL39" s="372"/>
      <c r="GUM39" s="372"/>
      <c r="GUN39" s="372"/>
      <c r="GUO39" s="372"/>
      <c r="GUP39" s="372"/>
      <c r="GUQ39" s="372"/>
      <c r="GUR39" s="372"/>
      <c r="GUS39" s="372"/>
      <c r="GUT39" s="372"/>
      <c r="GUU39" s="372"/>
      <c r="GUV39" s="372"/>
      <c r="GUW39" s="372"/>
      <c r="GUX39" s="372"/>
      <c r="GUY39" s="372"/>
      <c r="GUZ39" s="372"/>
      <c r="GVA39" s="372"/>
      <c r="GVB39" s="372"/>
      <c r="GVC39" s="372"/>
      <c r="GVD39" s="372"/>
      <c r="GVE39" s="372"/>
      <c r="GVF39" s="372"/>
      <c r="GVG39" s="372"/>
      <c r="GVH39" s="372"/>
      <c r="GVI39" s="372"/>
      <c r="GVJ39" s="372"/>
      <c r="GVK39" s="372"/>
      <c r="GVL39" s="372"/>
      <c r="GVM39" s="372"/>
      <c r="GVN39" s="372"/>
      <c r="GVO39" s="372"/>
      <c r="GVP39" s="372"/>
      <c r="GVQ39" s="372"/>
      <c r="GVR39" s="372"/>
      <c r="GVS39" s="372"/>
      <c r="GVT39" s="372"/>
      <c r="GVU39" s="372"/>
      <c r="GVV39" s="372"/>
      <c r="GVW39" s="372"/>
      <c r="GVX39" s="372"/>
      <c r="GVY39" s="372"/>
      <c r="GVZ39" s="372"/>
      <c r="GWA39" s="372"/>
      <c r="GWB39" s="372"/>
      <c r="GWC39" s="372"/>
      <c r="GWD39" s="372"/>
      <c r="GWE39" s="372"/>
      <c r="GWF39" s="372"/>
      <c r="GWG39" s="372"/>
      <c r="GWH39" s="372"/>
      <c r="GWI39" s="372"/>
      <c r="GWJ39" s="372"/>
      <c r="GWK39" s="372"/>
      <c r="GWL39" s="372"/>
      <c r="GWM39" s="372"/>
      <c r="GWN39" s="372"/>
      <c r="GWO39" s="372"/>
      <c r="GWP39" s="372"/>
      <c r="GWQ39" s="372"/>
      <c r="GWR39" s="372"/>
      <c r="GWS39" s="372"/>
      <c r="GWT39" s="372"/>
      <c r="GWU39" s="372"/>
      <c r="GWV39" s="372"/>
      <c r="GWW39" s="372"/>
      <c r="GWX39" s="372"/>
      <c r="GWY39" s="372"/>
      <c r="GWZ39" s="372"/>
      <c r="GXA39" s="372"/>
      <c r="GXB39" s="372"/>
      <c r="GXC39" s="372"/>
      <c r="GXD39" s="372"/>
      <c r="GXE39" s="372"/>
      <c r="GXF39" s="372"/>
      <c r="GXG39" s="372"/>
      <c r="GXH39" s="372"/>
      <c r="GXI39" s="372"/>
      <c r="GXJ39" s="372"/>
      <c r="GXK39" s="372"/>
      <c r="GXL39" s="372"/>
      <c r="GXM39" s="372"/>
      <c r="GXN39" s="372"/>
      <c r="GXO39" s="372"/>
      <c r="GXP39" s="372"/>
      <c r="GXQ39" s="372"/>
      <c r="GXR39" s="372"/>
      <c r="GXS39" s="372"/>
      <c r="GXT39" s="372"/>
      <c r="GXU39" s="372"/>
      <c r="GXV39" s="372"/>
      <c r="GXW39" s="372"/>
      <c r="GXX39" s="372"/>
      <c r="GXY39" s="372"/>
      <c r="GXZ39" s="372"/>
      <c r="GYA39" s="372"/>
      <c r="GYB39" s="372"/>
      <c r="GYC39" s="372"/>
      <c r="GYD39" s="372"/>
      <c r="GYE39" s="372"/>
      <c r="GYF39" s="372"/>
      <c r="GYG39" s="372"/>
      <c r="GYH39" s="372"/>
      <c r="GYI39" s="372"/>
      <c r="GYJ39" s="372"/>
      <c r="GYK39" s="372"/>
      <c r="GYL39" s="372"/>
      <c r="GYM39" s="372"/>
      <c r="GYN39" s="372"/>
      <c r="GYO39" s="372"/>
      <c r="GYP39" s="372"/>
      <c r="GYQ39" s="372"/>
      <c r="GYR39" s="372"/>
      <c r="GYS39" s="372"/>
      <c r="GYT39" s="372"/>
      <c r="GYU39" s="372"/>
      <c r="GYV39" s="372"/>
      <c r="GYW39" s="372"/>
      <c r="GYX39" s="372"/>
      <c r="GYY39" s="372"/>
      <c r="GYZ39" s="372"/>
      <c r="GZA39" s="372"/>
      <c r="GZB39" s="372"/>
      <c r="GZC39" s="372"/>
      <c r="GZD39" s="372"/>
      <c r="GZE39" s="372"/>
      <c r="GZF39" s="372"/>
      <c r="GZG39" s="372"/>
      <c r="GZH39" s="372"/>
      <c r="GZI39" s="372"/>
      <c r="GZJ39" s="372"/>
      <c r="GZK39" s="372"/>
      <c r="GZL39" s="372"/>
      <c r="GZM39" s="372"/>
      <c r="GZN39" s="372"/>
      <c r="GZO39" s="372"/>
      <c r="GZP39" s="372"/>
      <c r="GZQ39" s="372"/>
      <c r="GZR39" s="372"/>
      <c r="GZS39" s="372"/>
      <c r="GZT39" s="372"/>
      <c r="GZU39" s="372"/>
      <c r="GZV39" s="372"/>
      <c r="GZW39" s="372"/>
      <c r="GZX39" s="372"/>
      <c r="GZY39" s="372"/>
      <c r="GZZ39" s="372"/>
      <c r="HAA39" s="372"/>
      <c r="HAB39" s="372"/>
      <c r="HAC39" s="372"/>
      <c r="HAD39" s="372"/>
      <c r="HAE39" s="372"/>
      <c r="HAF39" s="372"/>
      <c r="HAG39" s="372"/>
      <c r="HAH39" s="372"/>
      <c r="HAI39" s="372"/>
      <c r="HAJ39" s="372"/>
      <c r="HAK39" s="372"/>
      <c r="HAL39" s="372"/>
      <c r="HAM39" s="372"/>
      <c r="HAN39" s="372"/>
      <c r="HAO39" s="372"/>
      <c r="HAP39" s="372"/>
      <c r="HAQ39" s="372"/>
      <c r="HAR39" s="372"/>
      <c r="HAS39" s="372"/>
      <c r="HAT39" s="372"/>
      <c r="HAU39" s="372"/>
      <c r="HAV39" s="372"/>
      <c r="HAW39" s="372"/>
      <c r="HAX39" s="372"/>
      <c r="HAY39" s="372"/>
      <c r="HAZ39" s="372"/>
      <c r="HBA39" s="372"/>
      <c r="HBB39" s="372"/>
      <c r="HBC39" s="372"/>
      <c r="HBD39" s="372"/>
      <c r="HBE39" s="372"/>
      <c r="HBF39" s="372"/>
      <c r="HBG39" s="372"/>
      <c r="HBH39" s="372"/>
      <c r="HBI39" s="372"/>
      <c r="HBJ39" s="372"/>
      <c r="HBK39" s="372"/>
      <c r="HBL39" s="372"/>
      <c r="HBM39" s="372"/>
      <c r="HBN39" s="372"/>
      <c r="HBO39" s="372"/>
      <c r="HBP39" s="372"/>
      <c r="HBQ39" s="372"/>
      <c r="HBR39" s="372"/>
      <c r="HBS39" s="372"/>
      <c r="HBT39" s="372"/>
      <c r="HBU39" s="372"/>
      <c r="HBV39" s="372"/>
      <c r="HBW39" s="372"/>
      <c r="HBX39" s="372"/>
      <c r="HBY39" s="372"/>
      <c r="HBZ39" s="372"/>
      <c r="HCA39" s="372"/>
      <c r="HCB39" s="372"/>
      <c r="HCC39" s="372"/>
      <c r="HCD39" s="372"/>
      <c r="HCE39" s="372"/>
      <c r="HCF39" s="372"/>
      <c r="HCG39" s="372"/>
      <c r="HCH39" s="372"/>
      <c r="HCI39" s="372"/>
      <c r="HCJ39" s="372"/>
      <c r="HCK39" s="372"/>
      <c r="HCL39" s="372"/>
      <c r="HCM39" s="372"/>
      <c r="HCN39" s="372"/>
      <c r="HCO39" s="372"/>
      <c r="HCP39" s="372"/>
      <c r="HCQ39" s="372"/>
      <c r="HCR39" s="372"/>
      <c r="HCS39" s="372"/>
      <c r="HCT39" s="372"/>
      <c r="HCU39" s="372"/>
      <c r="HCV39" s="372"/>
      <c r="HCW39" s="372"/>
      <c r="HCX39" s="372"/>
      <c r="HCY39" s="372"/>
      <c r="HCZ39" s="372"/>
      <c r="HDA39" s="372"/>
      <c r="HDB39" s="372"/>
      <c r="HDC39" s="372"/>
      <c r="HDD39" s="372"/>
      <c r="HDE39" s="372"/>
      <c r="HDF39" s="372"/>
      <c r="HDG39" s="372"/>
      <c r="HDH39" s="372"/>
      <c r="HDI39" s="372"/>
      <c r="HDJ39" s="372"/>
      <c r="HDK39" s="372"/>
      <c r="HDL39" s="372"/>
      <c r="HDM39" s="372"/>
      <c r="HDN39" s="372"/>
      <c r="HDO39" s="372"/>
      <c r="HDP39" s="372"/>
      <c r="HDQ39" s="372"/>
      <c r="HDR39" s="372"/>
      <c r="HDS39" s="372"/>
      <c r="HDT39" s="372"/>
      <c r="HDU39" s="372"/>
      <c r="HDV39" s="372"/>
      <c r="HDW39" s="372"/>
      <c r="HDX39" s="372"/>
      <c r="HDY39" s="372"/>
      <c r="HDZ39" s="372"/>
      <c r="HEA39" s="372"/>
      <c r="HEB39" s="372"/>
      <c r="HEC39" s="372"/>
      <c r="HED39" s="372"/>
      <c r="HEE39" s="372"/>
      <c r="HEF39" s="372"/>
      <c r="HEG39" s="372"/>
      <c r="HEH39" s="372"/>
      <c r="HEI39" s="372"/>
      <c r="HEJ39" s="372"/>
      <c r="HEK39" s="372"/>
      <c r="HEL39" s="372"/>
      <c r="HEM39" s="372"/>
      <c r="HEN39" s="372"/>
      <c r="HEO39" s="372"/>
      <c r="HEP39" s="372"/>
      <c r="HEQ39" s="372"/>
      <c r="HER39" s="372"/>
      <c r="HES39" s="372"/>
      <c r="HET39" s="372"/>
      <c r="HEU39" s="372"/>
      <c r="HEV39" s="372"/>
      <c r="HEW39" s="372"/>
      <c r="HEX39" s="372"/>
      <c r="HEY39" s="372"/>
      <c r="HEZ39" s="372"/>
      <c r="HFA39" s="372"/>
      <c r="HFB39" s="372"/>
      <c r="HFC39" s="372"/>
      <c r="HFD39" s="372"/>
      <c r="HFE39" s="372"/>
      <c r="HFF39" s="372"/>
      <c r="HFG39" s="372"/>
      <c r="HFH39" s="372"/>
      <c r="HFI39" s="372"/>
      <c r="HFJ39" s="372"/>
      <c r="HFK39" s="372"/>
      <c r="HFL39" s="372"/>
      <c r="HFM39" s="372"/>
      <c r="HFN39" s="372"/>
      <c r="HFO39" s="372"/>
      <c r="HFP39" s="372"/>
      <c r="HFQ39" s="372"/>
      <c r="HFR39" s="372"/>
      <c r="HFS39" s="372"/>
      <c r="HFT39" s="372"/>
      <c r="HFU39" s="372"/>
      <c r="HFV39" s="372"/>
      <c r="HFW39" s="372"/>
      <c r="HFX39" s="372"/>
      <c r="HFY39" s="372"/>
      <c r="HFZ39" s="372"/>
      <c r="HGA39" s="372"/>
      <c r="HGB39" s="372"/>
      <c r="HGC39" s="372"/>
      <c r="HGD39" s="372"/>
      <c r="HGE39" s="372"/>
      <c r="HGF39" s="372"/>
      <c r="HGG39" s="372"/>
      <c r="HGH39" s="372"/>
      <c r="HGI39" s="372"/>
      <c r="HGJ39" s="372"/>
      <c r="HGK39" s="372"/>
      <c r="HGL39" s="372"/>
      <c r="HGM39" s="372"/>
      <c r="HGN39" s="372"/>
      <c r="HGO39" s="372"/>
      <c r="HGP39" s="372"/>
      <c r="HGQ39" s="372"/>
      <c r="HGR39" s="372"/>
      <c r="HGS39" s="372"/>
      <c r="HGT39" s="372"/>
      <c r="HGU39" s="372"/>
      <c r="HGV39" s="372"/>
      <c r="HGW39" s="372"/>
      <c r="HGX39" s="372"/>
      <c r="HGY39" s="372"/>
      <c r="HGZ39" s="372"/>
      <c r="HHA39" s="372"/>
      <c r="HHB39" s="372"/>
      <c r="HHC39" s="372"/>
      <c r="HHD39" s="372"/>
      <c r="HHE39" s="372"/>
      <c r="HHF39" s="372"/>
      <c r="HHG39" s="372"/>
      <c r="HHH39" s="372"/>
      <c r="HHI39" s="372"/>
      <c r="HHJ39" s="372"/>
      <c r="HHK39" s="372"/>
      <c r="HHL39" s="372"/>
      <c r="HHM39" s="372"/>
      <c r="HHN39" s="372"/>
      <c r="HHO39" s="372"/>
      <c r="HHP39" s="372"/>
      <c r="HHQ39" s="372"/>
      <c r="HHR39" s="372"/>
      <c r="HHS39" s="372"/>
      <c r="HHT39" s="372"/>
      <c r="HHU39" s="372"/>
      <c r="HHV39" s="372"/>
      <c r="HHW39" s="372"/>
      <c r="HHX39" s="372"/>
      <c r="HHY39" s="372"/>
      <c r="HHZ39" s="372"/>
      <c r="HIA39" s="372"/>
      <c r="HIB39" s="372"/>
      <c r="HIC39" s="372"/>
      <c r="HID39" s="372"/>
      <c r="HIE39" s="372"/>
      <c r="HIF39" s="372"/>
      <c r="HIG39" s="372"/>
      <c r="HIH39" s="372"/>
      <c r="HII39" s="372"/>
      <c r="HIJ39" s="372"/>
      <c r="HIK39" s="372"/>
      <c r="HIL39" s="372"/>
      <c r="HIM39" s="372"/>
      <c r="HIN39" s="372"/>
      <c r="HIO39" s="372"/>
      <c r="HIP39" s="372"/>
      <c r="HIQ39" s="372"/>
      <c r="HIR39" s="372"/>
      <c r="HIS39" s="372"/>
      <c r="HIT39" s="372"/>
      <c r="HIU39" s="372"/>
      <c r="HIV39" s="372"/>
      <c r="HIW39" s="372"/>
      <c r="HIX39" s="372"/>
      <c r="HIY39" s="372"/>
      <c r="HIZ39" s="372"/>
      <c r="HJA39" s="372"/>
      <c r="HJB39" s="372"/>
      <c r="HJC39" s="372"/>
      <c r="HJD39" s="372"/>
      <c r="HJE39" s="372"/>
      <c r="HJF39" s="372"/>
      <c r="HJG39" s="372"/>
      <c r="HJH39" s="372"/>
      <c r="HJI39" s="372"/>
      <c r="HJJ39" s="372"/>
      <c r="HJK39" s="372"/>
      <c r="HJL39" s="372"/>
      <c r="HJM39" s="372"/>
      <c r="HJN39" s="372"/>
      <c r="HJO39" s="372"/>
      <c r="HJP39" s="372"/>
      <c r="HJQ39" s="372"/>
      <c r="HJR39" s="372"/>
      <c r="HJS39" s="372"/>
      <c r="HJT39" s="372"/>
      <c r="HJU39" s="372"/>
      <c r="HJV39" s="372"/>
      <c r="HJW39" s="372"/>
      <c r="HJX39" s="372"/>
      <c r="HJY39" s="372"/>
      <c r="HJZ39" s="372"/>
      <c r="HKA39" s="372"/>
      <c r="HKB39" s="372"/>
      <c r="HKC39" s="372"/>
      <c r="HKD39" s="372"/>
      <c r="HKE39" s="372"/>
      <c r="HKF39" s="372"/>
      <c r="HKG39" s="372"/>
      <c r="HKH39" s="372"/>
      <c r="HKI39" s="372"/>
      <c r="HKJ39" s="372"/>
      <c r="HKK39" s="372"/>
      <c r="HKL39" s="372"/>
      <c r="HKM39" s="372"/>
      <c r="HKN39" s="372"/>
      <c r="HKO39" s="372"/>
      <c r="HKP39" s="372"/>
      <c r="HKQ39" s="372"/>
      <c r="HKR39" s="372"/>
      <c r="HKS39" s="372"/>
      <c r="HKT39" s="372"/>
      <c r="HKU39" s="372"/>
      <c r="HKV39" s="372"/>
      <c r="HKW39" s="372"/>
      <c r="HKX39" s="372"/>
      <c r="HKY39" s="372"/>
      <c r="HKZ39" s="372"/>
      <c r="HLA39" s="372"/>
      <c r="HLB39" s="372"/>
      <c r="HLC39" s="372"/>
      <c r="HLD39" s="372"/>
      <c r="HLE39" s="372"/>
      <c r="HLF39" s="372"/>
      <c r="HLG39" s="372"/>
      <c r="HLH39" s="372"/>
      <c r="HLI39" s="372"/>
      <c r="HLJ39" s="372"/>
      <c r="HLK39" s="372"/>
      <c r="HLL39" s="372"/>
      <c r="HLM39" s="372"/>
      <c r="HLN39" s="372"/>
      <c r="HLO39" s="372"/>
      <c r="HLP39" s="372"/>
      <c r="HLQ39" s="372"/>
      <c r="HLR39" s="372"/>
      <c r="HLS39" s="372"/>
      <c r="HLT39" s="372"/>
      <c r="HLU39" s="372"/>
      <c r="HLV39" s="372"/>
      <c r="HLW39" s="372"/>
      <c r="HLX39" s="372"/>
      <c r="HLY39" s="372"/>
      <c r="HLZ39" s="372"/>
      <c r="HMA39" s="372"/>
      <c r="HMB39" s="372"/>
      <c r="HMC39" s="372"/>
      <c r="HMD39" s="372"/>
      <c r="HME39" s="372"/>
      <c r="HMF39" s="372"/>
      <c r="HMG39" s="372"/>
      <c r="HMH39" s="372"/>
      <c r="HMI39" s="372"/>
      <c r="HMJ39" s="372"/>
      <c r="HMK39" s="372"/>
      <c r="HML39" s="372"/>
      <c r="HMM39" s="372"/>
      <c r="HMN39" s="372"/>
      <c r="HMO39" s="372"/>
      <c r="HMP39" s="372"/>
      <c r="HMQ39" s="372"/>
      <c r="HMR39" s="372"/>
      <c r="HMS39" s="372"/>
      <c r="HMT39" s="372"/>
      <c r="HMU39" s="372"/>
      <c r="HMV39" s="372"/>
      <c r="HMW39" s="372"/>
      <c r="HMX39" s="372"/>
      <c r="HMY39" s="372"/>
      <c r="HMZ39" s="372"/>
      <c r="HNA39" s="372"/>
      <c r="HNB39" s="372"/>
      <c r="HNC39" s="372"/>
      <c r="HND39" s="372"/>
      <c r="HNE39" s="372"/>
      <c r="HNF39" s="372"/>
      <c r="HNG39" s="372"/>
      <c r="HNH39" s="372"/>
      <c r="HNI39" s="372"/>
      <c r="HNJ39" s="372"/>
      <c r="HNK39" s="372"/>
      <c r="HNL39" s="372"/>
      <c r="HNM39" s="372"/>
      <c r="HNN39" s="372"/>
      <c r="HNO39" s="372"/>
      <c r="HNP39" s="372"/>
      <c r="HNQ39" s="372"/>
      <c r="HNR39" s="372"/>
      <c r="HNS39" s="372"/>
      <c r="HNT39" s="372"/>
      <c r="HNU39" s="372"/>
      <c r="HNV39" s="372"/>
      <c r="HNW39" s="372"/>
      <c r="HNX39" s="372"/>
      <c r="HNY39" s="372"/>
      <c r="HNZ39" s="372"/>
      <c r="HOA39" s="372"/>
      <c r="HOB39" s="372"/>
      <c r="HOC39" s="372"/>
      <c r="HOD39" s="372"/>
      <c r="HOE39" s="372"/>
      <c r="HOF39" s="372"/>
      <c r="HOG39" s="372"/>
      <c r="HOH39" s="372"/>
      <c r="HOI39" s="372"/>
      <c r="HOJ39" s="372"/>
      <c r="HOK39" s="372"/>
      <c r="HOL39" s="372"/>
      <c r="HOM39" s="372"/>
      <c r="HON39" s="372"/>
      <c r="HOO39" s="372"/>
      <c r="HOP39" s="372"/>
      <c r="HOQ39" s="372"/>
      <c r="HOR39" s="372"/>
      <c r="HOS39" s="372"/>
      <c r="HOT39" s="372"/>
      <c r="HOU39" s="372"/>
      <c r="HOV39" s="372"/>
      <c r="HOW39" s="372"/>
      <c r="HOX39" s="372"/>
      <c r="HOY39" s="372"/>
      <c r="HOZ39" s="372"/>
      <c r="HPA39" s="372"/>
      <c r="HPB39" s="372"/>
      <c r="HPC39" s="372"/>
      <c r="HPD39" s="372"/>
      <c r="HPE39" s="372"/>
      <c r="HPF39" s="372"/>
      <c r="HPG39" s="372"/>
      <c r="HPH39" s="372"/>
      <c r="HPI39" s="372"/>
      <c r="HPJ39" s="372"/>
      <c r="HPK39" s="372"/>
      <c r="HPL39" s="372"/>
      <c r="HPM39" s="372"/>
      <c r="HPN39" s="372"/>
      <c r="HPO39" s="372"/>
      <c r="HPP39" s="372"/>
      <c r="HPQ39" s="372"/>
      <c r="HPR39" s="372"/>
      <c r="HPS39" s="372"/>
      <c r="HPT39" s="372"/>
      <c r="HPU39" s="372"/>
      <c r="HPV39" s="372"/>
      <c r="HPW39" s="372"/>
      <c r="HPX39" s="372"/>
      <c r="HPY39" s="372"/>
      <c r="HPZ39" s="372"/>
      <c r="HQA39" s="372"/>
      <c r="HQB39" s="372"/>
      <c r="HQC39" s="372"/>
      <c r="HQD39" s="372"/>
      <c r="HQE39" s="372"/>
      <c r="HQF39" s="372"/>
      <c r="HQG39" s="372"/>
      <c r="HQH39" s="372"/>
      <c r="HQI39" s="372"/>
      <c r="HQJ39" s="372"/>
      <c r="HQK39" s="372"/>
      <c r="HQL39" s="372"/>
      <c r="HQM39" s="372"/>
      <c r="HQN39" s="372"/>
      <c r="HQO39" s="372"/>
      <c r="HQP39" s="372"/>
      <c r="HQQ39" s="372"/>
      <c r="HQR39" s="372"/>
      <c r="HQS39" s="372"/>
      <c r="HQT39" s="372"/>
      <c r="HQU39" s="372"/>
      <c r="HQV39" s="372"/>
      <c r="HQW39" s="372"/>
      <c r="HQX39" s="372"/>
      <c r="HQY39" s="372"/>
      <c r="HQZ39" s="372"/>
      <c r="HRA39" s="372"/>
      <c r="HRB39" s="372"/>
      <c r="HRC39" s="372"/>
      <c r="HRD39" s="372"/>
      <c r="HRE39" s="372"/>
      <c r="HRF39" s="372"/>
      <c r="HRG39" s="372"/>
      <c r="HRH39" s="372"/>
      <c r="HRI39" s="372"/>
      <c r="HRJ39" s="372"/>
      <c r="HRK39" s="372"/>
      <c r="HRL39" s="372"/>
      <c r="HRM39" s="372"/>
      <c r="HRN39" s="372"/>
      <c r="HRO39" s="372"/>
      <c r="HRP39" s="372"/>
      <c r="HRQ39" s="372"/>
      <c r="HRR39" s="372"/>
      <c r="HRS39" s="372"/>
      <c r="HRT39" s="372"/>
      <c r="HRU39" s="372"/>
      <c r="HRV39" s="372"/>
      <c r="HRW39" s="372"/>
      <c r="HRX39" s="372"/>
      <c r="HRY39" s="372"/>
      <c r="HRZ39" s="372"/>
      <c r="HSA39" s="372"/>
      <c r="HSB39" s="372"/>
      <c r="HSC39" s="372"/>
      <c r="HSD39" s="372"/>
      <c r="HSE39" s="372"/>
      <c r="HSF39" s="372"/>
      <c r="HSG39" s="372"/>
      <c r="HSH39" s="372"/>
      <c r="HSI39" s="372"/>
      <c r="HSJ39" s="372"/>
      <c r="HSK39" s="372"/>
      <c r="HSL39" s="372"/>
      <c r="HSM39" s="372"/>
      <c r="HSN39" s="372"/>
      <c r="HSO39" s="372"/>
      <c r="HSP39" s="372"/>
      <c r="HSQ39" s="372"/>
      <c r="HSR39" s="372"/>
      <c r="HSS39" s="372"/>
      <c r="HST39" s="372"/>
      <c r="HSU39" s="372"/>
      <c r="HSV39" s="372"/>
      <c r="HSW39" s="372"/>
      <c r="HSX39" s="372"/>
      <c r="HSY39" s="372"/>
      <c r="HSZ39" s="372"/>
      <c r="HTA39" s="372"/>
      <c r="HTB39" s="372"/>
      <c r="HTC39" s="372"/>
      <c r="HTD39" s="372"/>
      <c r="HTE39" s="372"/>
      <c r="HTF39" s="372"/>
      <c r="HTG39" s="372"/>
      <c r="HTH39" s="372"/>
      <c r="HTI39" s="372"/>
      <c r="HTJ39" s="372"/>
      <c r="HTK39" s="372"/>
      <c r="HTL39" s="372"/>
      <c r="HTM39" s="372"/>
      <c r="HTN39" s="372"/>
      <c r="HTO39" s="372"/>
      <c r="HTP39" s="372"/>
      <c r="HTQ39" s="372"/>
      <c r="HTR39" s="372"/>
      <c r="HTS39" s="372"/>
      <c r="HTT39" s="372"/>
      <c r="HTU39" s="372"/>
      <c r="HTV39" s="372"/>
      <c r="HTW39" s="372"/>
      <c r="HTX39" s="372"/>
      <c r="HTY39" s="372"/>
      <c r="HTZ39" s="372"/>
      <c r="HUA39" s="372"/>
      <c r="HUB39" s="372"/>
      <c r="HUC39" s="372"/>
      <c r="HUD39" s="372"/>
      <c r="HUE39" s="372"/>
      <c r="HUF39" s="372"/>
      <c r="HUG39" s="372"/>
      <c r="HUH39" s="372"/>
      <c r="HUI39" s="372"/>
      <c r="HUJ39" s="372"/>
      <c r="HUK39" s="372"/>
      <c r="HUL39" s="372"/>
      <c r="HUM39" s="372"/>
      <c r="HUN39" s="372"/>
      <c r="HUO39" s="372"/>
      <c r="HUP39" s="372"/>
      <c r="HUQ39" s="372"/>
      <c r="HUR39" s="372"/>
      <c r="HUS39" s="372"/>
      <c r="HUT39" s="372"/>
      <c r="HUU39" s="372"/>
      <c r="HUV39" s="372"/>
      <c r="HUW39" s="372"/>
      <c r="HUX39" s="372"/>
      <c r="HUY39" s="372"/>
      <c r="HUZ39" s="372"/>
      <c r="HVA39" s="372"/>
      <c r="HVB39" s="372"/>
      <c r="HVC39" s="372"/>
      <c r="HVD39" s="372"/>
      <c r="HVE39" s="372"/>
      <c r="HVF39" s="372"/>
      <c r="HVG39" s="372"/>
      <c r="HVH39" s="372"/>
      <c r="HVI39" s="372"/>
      <c r="HVJ39" s="372"/>
      <c r="HVK39" s="372"/>
      <c r="HVL39" s="372"/>
      <c r="HVM39" s="372"/>
      <c r="HVN39" s="372"/>
      <c r="HVO39" s="372"/>
      <c r="HVP39" s="372"/>
      <c r="HVQ39" s="372"/>
      <c r="HVR39" s="372"/>
      <c r="HVS39" s="372"/>
      <c r="HVT39" s="372"/>
      <c r="HVU39" s="372"/>
      <c r="HVV39" s="372"/>
      <c r="HVW39" s="372"/>
      <c r="HVX39" s="372"/>
      <c r="HVY39" s="372"/>
      <c r="HVZ39" s="372"/>
      <c r="HWA39" s="372"/>
      <c r="HWB39" s="372"/>
      <c r="HWC39" s="372"/>
      <c r="HWD39" s="372"/>
      <c r="HWE39" s="372"/>
      <c r="HWF39" s="372"/>
      <c r="HWG39" s="372"/>
      <c r="HWH39" s="372"/>
      <c r="HWI39" s="372"/>
      <c r="HWJ39" s="372"/>
      <c r="HWK39" s="372"/>
      <c r="HWL39" s="372"/>
      <c r="HWM39" s="372"/>
      <c r="HWN39" s="372"/>
      <c r="HWO39" s="372"/>
      <c r="HWP39" s="372"/>
      <c r="HWQ39" s="372"/>
      <c r="HWR39" s="372"/>
      <c r="HWS39" s="372"/>
      <c r="HWT39" s="372"/>
      <c r="HWU39" s="372"/>
      <c r="HWV39" s="372"/>
      <c r="HWW39" s="372"/>
      <c r="HWX39" s="372"/>
      <c r="HWY39" s="372"/>
      <c r="HWZ39" s="372"/>
      <c r="HXA39" s="372"/>
      <c r="HXB39" s="372"/>
      <c r="HXC39" s="372"/>
      <c r="HXD39" s="372"/>
      <c r="HXE39" s="372"/>
      <c r="HXF39" s="372"/>
      <c r="HXG39" s="372"/>
      <c r="HXH39" s="372"/>
      <c r="HXI39" s="372"/>
      <c r="HXJ39" s="372"/>
      <c r="HXK39" s="372"/>
      <c r="HXL39" s="372"/>
      <c r="HXM39" s="372"/>
      <c r="HXN39" s="372"/>
      <c r="HXO39" s="372"/>
      <c r="HXP39" s="372"/>
      <c r="HXQ39" s="372"/>
      <c r="HXR39" s="372"/>
      <c r="HXS39" s="372"/>
      <c r="HXT39" s="372"/>
      <c r="HXU39" s="372"/>
      <c r="HXV39" s="372"/>
      <c r="HXW39" s="372"/>
      <c r="HXX39" s="372"/>
      <c r="HXY39" s="372"/>
      <c r="HXZ39" s="372"/>
      <c r="HYA39" s="372"/>
      <c r="HYB39" s="372"/>
      <c r="HYC39" s="372"/>
      <c r="HYD39" s="372"/>
      <c r="HYE39" s="372"/>
      <c r="HYF39" s="372"/>
      <c r="HYG39" s="372"/>
      <c r="HYH39" s="372"/>
      <c r="HYI39" s="372"/>
      <c r="HYJ39" s="372"/>
      <c r="HYK39" s="372"/>
      <c r="HYL39" s="372"/>
      <c r="HYM39" s="372"/>
      <c r="HYN39" s="372"/>
      <c r="HYO39" s="372"/>
      <c r="HYP39" s="372"/>
      <c r="HYQ39" s="372"/>
      <c r="HYR39" s="372"/>
      <c r="HYS39" s="372"/>
      <c r="HYT39" s="372"/>
      <c r="HYU39" s="372"/>
      <c r="HYV39" s="372"/>
      <c r="HYW39" s="372"/>
      <c r="HYX39" s="372"/>
      <c r="HYY39" s="372"/>
      <c r="HYZ39" s="372"/>
      <c r="HZA39" s="372"/>
      <c r="HZB39" s="372"/>
      <c r="HZC39" s="372"/>
      <c r="HZD39" s="372"/>
      <c r="HZE39" s="372"/>
      <c r="HZF39" s="372"/>
      <c r="HZG39" s="372"/>
      <c r="HZH39" s="372"/>
      <c r="HZI39" s="372"/>
      <c r="HZJ39" s="372"/>
      <c r="HZK39" s="372"/>
      <c r="HZL39" s="372"/>
      <c r="HZM39" s="372"/>
      <c r="HZN39" s="372"/>
      <c r="HZO39" s="372"/>
      <c r="HZP39" s="372"/>
      <c r="HZQ39" s="372"/>
      <c r="HZR39" s="372"/>
      <c r="HZS39" s="372"/>
      <c r="HZT39" s="372"/>
      <c r="HZU39" s="372"/>
      <c r="HZV39" s="372"/>
      <c r="HZW39" s="372"/>
      <c r="HZX39" s="372"/>
      <c r="HZY39" s="372"/>
      <c r="HZZ39" s="372"/>
      <c r="IAA39" s="372"/>
      <c r="IAB39" s="372"/>
      <c r="IAC39" s="372"/>
      <c r="IAD39" s="372"/>
      <c r="IAE39" s="372"/>
      <c r="IAF39" s="372"/>
      <c r="IAG39" s="372"/>
      <c r="IAH39" s="372"/>
      <c r="IAI39" s="372"/>
      <c r="IAJ39" s="372"/>
      <c r="IAK39" s="372"/>
      <c r="IAL39" s="372"/>
      <c r="IAM39" s="372"/>
      <c r="IAN39" s="372"/>
      <c r="IAO39" s="372"/>
      <c r="IAP39" s="372"/>
      <c r="IAQ39" s="372"/>
      <c r="IAR39" s="372"/>
      <c r="IAS39" s="372"/>
      <c r="IAT39" s="372"/>
      <c r="IAU39" s="372"/>
      <c r="IAV39" s="372"/>
      <c r="IAW39" s="372"/>
      <c r="IAX39" s="372"/>
      <c r="IAY39" s="372"/>
      <c r="IAZ39" s="372"/>
      <c r="IBA39" s="372"/>
      <c r="IBB39" s="372"/>
      <c r="IBC39" s="372"/>
      <c r="IBD39" s="372"/>
      <c r="IBE39" s="372"/>
      <c r="IBF39" s="372"/>
      <c r="IBG39" s="372"/>
      <c r="IBH39" s="372"/>
      <c r="IBI39" s="372"/>
      <c r="IBJ39" s="372"/>
      <c r="IBK39" s="372"/>
      <c r="IBL39" s="372"/>
      <c r="IBM39" s="372"/>
      <c r="IBN39" s="372"/>
      <c r="IBO39" s="372"/>
      <c r="IBP39" s="372"/>
      <c r="IBQ39" s="372"/>
      <c r="IBR39" s="372"/>
      <c r="IBS39" s="372"/>
      <c r="IBT39" s="372"/>
      <c r="IBU39" s="372"/>
      <c r="IBV39" s="372"/>
      <c r="IBW39" s="372"/>
      <c r="IBX39" s="372"/>
      <c r="IBY39" s="372"/>
      <c r="IBZ39" s="372"/>
      <c r="ICA39" s="372"/>
      <c r="ICB39" s="372"/>
      <c r="ICC39" s="372"/>
      <c r="ICD39" s="372"/>
      <c r="ICE39" s="372"/>
      <c r="ICF39" s="372"/>
      <c r="ICG39" s="372"/>
      <c r="ICH39" s="372"/>
      <c r="ICI39" s="372"/>
      <c r="ICJ39" s="372"/>
      <c r="ICK39" s="372"/>
      <c r="ICL39" s="372"/>
      <c r="ICM39" s="372"/>
      <c r="ICN39" s="372"/>
      <c r="ICO39" s="372"/>
      <c r="ICP39" s="372"/>
      <c r="ICQ39" s="372"/>
      <c r="ICR39" s="372"/>
      <c r="ICS39" s="372"/>
      <c r="ICT39" s="372"/>
      <c r="ICU39" s="372"/>
      <c r="ICV39" s="372"/>
      <c r="ICW39" s="372"/>
      <c r="ICX39" s="372"/>
      <c r="ICY39" s="372"/>
      <c r="ICZ39" s="372"/>
      <c r="IDA39" s="372"/>
      <c r="IDB39" s="372"/>
      <c r="IDC39" s="372"/>
      <c r="IDD39" s="372"/>
      <c r="IDE39" s="372"/>
      <c r="IDF39" s="372"/>
      <c r="IDG39" s="372"/>
      <c r="IDH39" s="372"/>
      <c r="IDI39" s="372"/>
      <c r="IDJ39" s="372"/>
      <c r="IDK39" s="372"/>
      <c r="IDL39" s="372"/>
      <c r="IDM39" s="372"/>
      <c r="IDN39" s="372"/>
      <c r="IDO39" s="372"/>
      <c r="IDP39" s="372"/>
      <c r="IDQ39" s="372"/>
      <c r="IDR39" s="372"/>
      <c r="IDS39" s="372"/>
      <c r="IDT39" s="372"/>
      <c r="IDU39" s="372"/>
      <c r="IDV39" s="372"/>
      <c r="IDW39" s="372"/>
      <c r="IDX39" s="372"/>
      <c r="IDY39" s="372"/>
      <c r="IDZ39" s="372"/>
      <c r="IEA39" s="372"/>
      <c r="IEB39" s="372"/>
      <c r="IEC39" s="372"/>
      <c r="IED39" s="372"/>
      <c r="IEE39" s="372"/>
      <c r="IEF39" s="372"/>
      <c r="IEG39" s="372"/>
      <c r="IEH39" s="372"/>
      <c r="IEI39" s="372"/>
      <c r="IEJ39" s="372"/>
      <c r="IEK39" s="372"/>
      <c r="IEL39" s="372"/>
      <c r="IEM39" s="372"/>
      <c r="IEN39" s="372"/>
      <c r="IEO39" s="372"/>
      <c r="IEP39" s="372"/>
      <c r="IEQ39" s="372"/>
      <c r="IER39" s="372"/>
      <c r="IES39" s="372"/>
      <c r="IET39" s="372"/>
      <c r="IEU39" s="372"/>
      <c r="IEV39" s="372"/>
      <c r="IEW39" s="372"/>
      <c r="IEX39" s="372"/>
      <c r="IEY39" s="372"/>
      <c r="IEZ39" s="372"/>
      <c r="IFA39" s="372"/>
      <c r="IFB39" s="372"/>
      <c r="IFC39" s="372"/>
      <c r="IFD39" s="372"/>
      <c r="IFE39" s="372"/>
      <c r="IFF39" s="372"/>
      <c r="IFG39" s="372"/>
      <c r="IFH39" s="372"/>
      <c r="IFI39" s="372"/>
      <c r="IFJ39" s="372"/>
      <c r="IFK39" s="372"/>
      <c r="IFL39" s="372"/>
      <c r="IFM39" s="372"/>
      <c r="IFN39" s="372"/>
      <c r="IFO39" s="372"/>
      <c r="IFP39" s="372"/>
      <c r="IFQ39" s="372"/>
      <c r="IFR39" s="372"/>
      <c r="IFS39" s="372"/>
      <c r="IFT39" s="372"/>
      <c r="IFU39" s="372"/>
      <c r="IFV39" s="372"/>
      <c r="IFW39" s="372"/>
      <c r="IFX39" s="372"/>
      <c r="IFY39" s="372"/>
      <c r="IFZ39" s="372"/>
      <c r="IGA39" s="372"/>
      <c r="IGB39" s="372"/>
      <c r="IGC39" s="372"/>
      <c r="IGD39" s="372"/>
      <c r="IGE39" s="372"/>
      <c r="IGF39" s="372"/>
      <c r="IGG39" s="372"/>
      <c r="IGH39" s="372"/>
      <c r="IGI39" s="372"/>
      <c r="IGJ39" s="372"/>
      <c r="IGK39" s="372"/>
      <c r="IGL39" s="372"/>
      <c r="IGM39" s="372"/>
      <c r="IGN39" s="372"/>
      <c r="IGO39" s="372"/>
      <c r="IGP39" s="372"/>
      <c r="IGQ39" s="372"/>
      <c r="IGR39" s="372"/>
      <c r="IGS39" s="372"/>
      <c r="IGT39" s="372"/>
      <c r="IGU39" s="372"/>
      <c r="IGV39" s="372"/>
      <c r="IGW39" s="372"/>
      <c r="IGX39" s="372"/>
      <c r="IGY39" s="372"/>
      <c r="IGZ39" s="372"/>
      <c r="IHA39" s="372"/>
      <c r="IHB39" s="372"/>
      <c r="IHC39" s="372"/>
      <c r="IHD39" s="372"/>
      <c r="IHE39" s="372"/>
      <c r="IHF39" s="372"/>
      <c r="IHG39" s="372"/>
      <c r="IHH39" s="372"/>
      <c r="IHI39" s="372"/>
      <c r="IHJ39" s="372"/>
      <c r="IHK39" s="372"/>
      <c r="IHL39" s="372"/>
      <c r="IHM39" s="372"/>
      <c r="IHN39" s="372"/>
      <c r="IHO39" s="372"/>
      <c r="IHP39" s="372"/>
      <c r="IHQ39" s="372"/>
      <c r="IHR39" s="372"/>
      <c r="IHS39" s="372"/>
      <c r="IHT39" s="372"/>
      <c r="IHU39" s="372"/>
      <c r="IHV39" s="372"/>
      <c r="IHW39" s="372"/>
      <c r="IHX39" s="372"/>
      <c r="IHY39" s="372"/>
      <c r="IHZ39" s="372"/>
      <c r="IIA39" s="372"/>
      <c r="IIB39" s="372"/>
      <c r="IIC39" s="372"/>
      <c r="IID39" s="372"/>
      <c r="IIE39" s="372"/>
      <c r="IIF39" s="372"/>
      <c r="IIG39" s="372"/>
      <c r="IIH39" s="372"/>
      <c r="III39" s="372"/>
      <c r="IIJ39" s="372"/>
      <c r="IIK39" s="372"/>
      <c r="IIL39" s="372"/>
      <c r="IIM39" s="372"/>
      <c r="IIN39" s="372"/>
      <c r="IIO39" s="372"/>
      <c r="IIP39" s="372"/>
      <c r="IIQ39" s="372"/>
      <c r="IIR39" s="372"/>
      <c r="IIS39" s="372"/>
      <c r="IIT39" s="372"/>
      <c r="IIU39" s="372"/>
      <c r="IIV39" s="372"/>
      <c r="IIW39" s="372"/>
      <c r="IIX39" s="372"/>
      <c r="IIY39" s="372"/>
      <c r="IIZ39" s="372"/>
      <c r="IJA39" s="372"/>
      <c r="IJB39" s="372"/>
      <c r="IJC39" s="372"/>
      <c r="IJD39" s="372"/>
      <c r="IJE39" s="372"/>
      <c r="IJF39" s="372"/>
      <c r="IJG39" s="372"/>
      <c r="IJH39" s="372"/>
      <c r="IJI39" s="372"/>
      <c r="IJJ39" s="372"/>
      <c r="IJK39" s="372"/>
      <c r="IJL39" s="372"/>
      <c r="IJM39" s="372"/>
      <c r="IJN39" s="372"/>
      <c r="IJO39" s="372"/>
      <c r="IJP39" s="372"/>
      <c r="IJQ39" s="372"/>
      <c r="IJR39" s="372"/>
      <c r="IJS39" s="372"/>
      <c r="IJT39" s="372"/>
      <c r="IJU39" s="372"/>
      <c r="IJV39" s="372"/>
      <c r="IJW39" s="372"/>
      <c r="IJX39" s="372"/>
      <c r="IJY39" s="372"/>
      <c r="IJZ39" s="372"/>
      <c r="IKA39" s="372"/>
      <c r="IKB39" s="372"/>
      <c r="IKC39" s="372"/>
      <c r="IKD39" s="372"/>
      <c r="IKE39" s="372"/>
      <c r="IKF39" s="372"/>
      <c r="IKG39" s="372"/>
      <c r="IKH39" s="372"/>
      <c r="IKI39" s="372"/>
      <c r="IKJ39" s="372"/>
      <c r="IKK39" s="372"/>
      <c r="IKL39" s="372"/>
      <c r="IKM39" s="372"/>
      <c r="IKN39" s="372"/>
      <c r="IKO39" s="372"/>
      <c r="IKP39" s="372"/>
      <c r="IKQ39" s="372"/>
      <c r="IKR39" s="372"/>
      <c r="IKS39" s="372"/>
      <c r="IKT39" s="372"/>
      <c r="IKU39" s="372"/>
      <c r="IKV39" s="372"/>
      <c r="IKW39" s="372"/>
      <c r="IKX39" s="372"/>
      <c r="IKY39" s="372"/>
      <c r="IKZ39" s="372"/>
      <c r="ILA39" s="372"/>
      <c r="ILB39" s="372"/>
      <c r="ILC39" s="372"/>
      <c r="ILD39" s="372"/>
      <c r="ILE39" s="372"/>
      <c r="ILF39" s="372"/>
      <c r="ILG39" s="372"/>
      <c r="ILH39" s="372"/>
      <c r="ILI39" s="372"/>
      <c r="ILJ39" s="372"/>
      <c r="ILK39" s="372"/>
      <c r="ILL39" s="372"/>
      <c r="ILM39" s="372"/>
      <c r="ILN39" s="372"/>
      <c r="ILO39" s="372"/>
      <c r="ILP39" s="372"/>
      <c r="ILQ39" s="372"/>
      <c r="ILR39" s="372"/>
      <c r="ILS39" s="372"/>
      <c r="ILT39" s="372"/>
      <c r="ILU39" s="372"/>
      <c r="ILV39" s="372"/>
      <c r="ILW39" s="372"/>
      <c r="ILX39" s="372"/>
      <c r="ILY39" s="372"/>
      <c r="ILZ39" s="372"/>
      <c r="IMA39" s="372"/>
      <c r="IMB39" s="372"/>
      <c r="IMC39" s="372"/>
      <c r="IMD39" s="372"/>
      <c r="IME39" s="372"/>
      <c r="IMF39" s="372"/>
      <c r="IMG39" s="372"/>
      <c r="IMH39" s="372"/>
      <c r="IMI39" s="372"/>
      <c r="IMJ39" s="372"/>
      <c r="IMK39" s="372"/>
      <c r="IML39" s="372"/>
      <c r="IMM39" s="372"/>
      <c r="IMN39" s="372"/>
      <c r="IMO39" s="372"/>
      <c r="IMP39" s="372"/>
      <c r="IMQ39" s="372"/>
      <c r="IMR39" s="372"/>
      <c r="IMS39" s="372"/>
      <c r="IMT39" s="372"/>
      <c r="IMU39" s="372"/>
      <c r="IMV39" s="372"/>
      <c r="IMW39" s="372"/>
      <c r="IMX39" s="372"/>
      <c r="IMY39" s="372"/>
      <c r="IMZ39" s="372"/>
      <c r="INA39" s="372"/>
      <c r="INB39" s="372"/>
      <c r="INC39" s="372"/>
      <c r="IND39" s="372"/>
      <c r="INE39" s="372"/>
      <c r="INF39" s="372"/>
      <c r="ING39" s="372"/>
      <c r="INH39" s="372"/>
      <c r="INI39" s="372"/>
      <c r="INJ39" s="372"/>
      <c r="INK39" s="372"/>
      <c r="INL39" s="372"/>
      <c r="INM39" s="372"/>
      <c r="INN39" s="372"/>
      <c r="INO39" s="372"/>
      <c r="INP39" s="372"/>
      <c r="INQ39" s="372"/>
      <c r="INR39" s="372"/>
      <c r="INS39" s="372"/>
      <c r="INT39" s="372"/>
      <c r="INU39" s="372"/>
      <c r="INV39" s="372"/>
      <c r="INW39" s="372"/>
      <c r="INX39" s="372"/>
      <c r="INY39" s="372"/>
      <c r="INZ39" s="372"/>
      <c r="IOA39" s="372"/>
      <c r="IOB39" s="372"/>
      <c r="IOC39" s="372"/>
      <c r="IOD39" s="372"/>
      <c r="IOE39" s="372"/>
      <c r="IOF39" s="372"/>
      <c r="IOG39" s="372"/>
      <c r="IOH39" s="372"/>
      <c r="IOI39" s="372"/>
      <c r="IOJ39" s="372"/>
      <c r="IOK39" s="372"/>
      <c r="IOL39" s="372"/>
      <c r="IOM39" s="372"/>
      <c r="ION39" s="372"/>
      <c r="IOO39" s="372"/>
      <c r="IOP39" s="372"/>
      <c r="IOQ39" s="372"/>
      <c r="IOR39" s="372"/>
      <c r="IOS39" s="372"/>
      <c r="IOT39" s="372"/>
      <c r="IOU39" s="372"/>
      <c r="IOV39" s="372"/>
      <c r="IOW39" s="372"/>
      <c r="IOX39" s="372"/>
      <c r="IOY39" s="372"/>
      <c r="IOZ39" s="372"/>
      <c r="IPA39" s="372"/>
      <c r="IPB39" s="372"/>
      <c r="IPC39" s="372"/>
      <c r="IPD39" s="372"/>
      <c r="IPE39" s="372"/>
      <c r="IPF39" s="372"/>
      <c r="IPG39" s="372"/>
      <c r="IPH39" s="372"/>
      <c r="IPI39" s="372"/>
      <c r="IPJ39" s="372"/>
      <c r="IPK39" s="372"/>
      <c r="IPL39" s="372"/>
      <c r="IPM39" s="372"/>
      <c r="IPN39" s="372"/>
      <c r="IPO39" s="372"/>
      <c r="IPP39" s="372"/>
      <c r="IPQ39" s="372"/>
      <c r="IPR39" s="372"/>
      <c r="IPS39" s="372"/>
      <c r="IPT39" s="372"/>
      <c r="IPU39" s="372"/>
      <c r="IPV39" s="372"/>
      <c r="IPW39" s="372"/>
      <c r="IPX39" s="372"/>
      <c r="IPY39" s="372"/>
      <c r="IPZ39" s="372"/>
      <c r="IQA39" s="372"/>
      <c r="IQB39" s="372"/>
      <c r="IQC39" s="372"/>
      <c r="IQD39" s="372"/>
      <c r="IQE39" s="372"/>
      <c r="IQF39" s="372"/>
      <c r="IQG39" s="372"/>
      <c r="IQH39" s="372"/>
      <c r="IQI39" s="372"/>
      <c r="IQJ39" s="372"/>
      <c r="IQK39" s="372"/>
      <c r="IQL39" s="372"/>
      <c r="IQM39" s="372"/>
      <c r="IQN39" s="372"/>
      <c r="IQO39" s="372"/>
      <c r="IQP39" s="372"/>
      <c r="IQQ39" s="372"/>
      <c r="IQR39" s="372"/>
      <c r="IQS39" s="372"/>
      <c r="IQT39" s="372"/>
      <c r="IQU39" s="372"/>
      <c r="IQV39" s="372"/>
      <c r="IQW39" s="372"/>
      <c r="IQX39" s="372"/>
      <c r="IQY39" s="372"/>
      <c r="IQZ39" s="372"/>
      <c r="IRA39" s="372"/>
      <c r="IRB39" s="372"/>
      <c r="IRC39" s="372"/>
      <c r="IRD39" s="372"/>
      <c r="IRE39" s="372"/>
      <c r="IRF39" s="372"/>
      <c r="IRG39" s="372"/>
      <c r="IRH39" s="372"/>
      <c r="IRI39" s="372"/>
      <c r="IRJ39" s="372"/>
      <c r="IRK39" s="372"/>
      <c r="IRL39" s="372"/>
      <c r="IRM39" s="372"/>
      <c r="IRN39" s="372"/>
      <c r="IRO39" s="372"/>
      <c r="IRP39" s="372"/>
      <c r="IRQ39" s="372"/>
      <c r="IRR39" s="372"/>
      <c r="IRS39" s="372"/>
      <c r="IRT39" s="372"/>
      <c r="IRU39" s="372"/>
      <c r="IRV39" s="372"/>
      <c r="IRW39" s="372"/>
      <c r="IRX39" s="372"/>
      <c r="IRY39" s="372"/>
      <c r="IRZ39" s="372"/>
      <c r="ISA39" s="372"/>
      <c r="ISB39" s="372"/>
      <c r="ISC39" s="372"/>
      <c r="ISD39" s="372"/>
      <c r="ISE39" s="372"/>
      <c r="ISF39" s="372"/>
      <c r="ISG39" s="372"/>
      <c r="ISH39" s="372"/>
      <c r="ISI39" s="372"/>
      <c r="ISJ39" s="372"/>
      <c r="ISK39" s="372"/>
      <c r="ISL39" s="372"/>
      <c r="ISM39" s="372"/>
      <c r="ISN39" s="372"/>
      <c r="ISO39" s="372"/>
      <c r="ISP39" s="372"/>
      <c r="ISQ39" s="372"/>
      <c r="ISR39" s="372"/>
      <c r="ISS39" s="372"/>
      <c r="IST39" s="372"/>
      <c r="ISU39" s="372"/>
      <c r="ISV39" s="372"/>
      <c r="ISW39" s="372"/>
      <c r="ISX39" s="372"/>
      <c r="ISY39" s="372"/>
      <c r="ISZ39" s="372"/>
      <c r="ITA39" s="372"/>
      <c r="ITB39" s="372"/>
      <c r="ITC39" s="372"/>
      <c r="ITD39" s="372"/>
      <c r="ITE39" s="372"/>
      <c r="ITF39" s="372"/>
      <c r="ITG39" s="372"/>
      <c r="ITH39" s="372"/>
      <c r="ITI39" s="372"/>
      <c r="ITJ39" s="372"/>
      <c r="ITK39" s="372"/>
      <c r="ITL39" s="372"/>
      <c r="ITM39" s="372"/>
      <c r="ITN39" s="372"/>
      <c r="ITO39" s="372"/>
      <c r="ITP39" s="372"/>
      <c r="ITQ39" s="372"/>
      <c r="ITR39" s="372"/>
      <c r="ITS39" s="372"/>
      <c r="ITT39" s="372"/>
      <c r="ITU39" s="372"/>
      <c r="ITV39" s="372"/>
      <c r="ITW39" s="372"/>
      <c r="ITX39" s="372"/>
      <c r="ITY39" s="372"/>
      <c r="ITZ39" s="372"/>
      <c r="IUA39" s="372"/>
      <c r="IUB39" s="372"/>
      <c r="IUC39" s="372"/>
      <c r="IUD39" s="372"/>
      <c r="IUE39" s="372"/>
      <c r="IUF39" s="372"/>
      <c r="IUG39" s="372"/>
      <c r="IUH39" s="372"/>
      <c r="IUI39" s="372"/>
      <c r="IUJ39" s="372"/>
      <c r="IUK39" s="372"/>
      <c r="IUL39" s="372"/>
      <c r="IUM39" s="372"/>
      <c r="IUN39" s="372"/>
      <c r="IUO39" s="372"/>
      <c r="IUP39" s="372"/>
      <c r="IUQ39" s="372"/>
      <c r="IUR39" s="372"/>
      <c r="IUS39" s="372"/>
      <c r="IUT39" s="372"/>
      <c r="IUU39" s="372"/>
      <c r="IUV39" s="372"/>
      <c r="IUW39" s="372"/>
      <c r="IUX39" s="372"/>
      <c r="IUY39" s="372"/>
      <c r="IUZ39" s="372"/>
      <c r="IVA39" s="372"/>
      <c r="IVB39" s="372"/>
      <c r="IVC39" s="372"/>
      <c r="IVD39" s="372"/>
      <c r="IVE39" s="372"/>
      <c r="IVF39" s="372"/>
      <c r="IVG39" s="372"/>
      <c r="IVH39" s="372"/>
      <c r="IVI39" s="372"/>
      <c r="IVJ39" s="372"/>
      <c r="IVK39" s="372"/>
      <c r="IVL39" s="372"/>
      <c r="IVM39" s="372"/>
      <c r="IVN39" s="372"/>
      <c r="IVO39" s="372"/>
      <c r="IVP39" s="372"/>
      <c r="IVQ39" s="372"/>
      <c r="IVR39" s="372"/>
      <c r="IVS39" s="372"/>
      <c r="IVT39" s="372"/>
      <c r="IVU39" s="372"/>
      <c r="IVV39" s="372"/>
      <c r="IVW39" s="372"/>
      <c r="IVX39" s="372"/>
      <c r="IVY39" s="372"/>
      <c r="IVZ39" s="372"/>
      <c r="IWA39" s="372"/>
      <c r="IWB39" s="372"/>
      <c r="IWC39" s="372"/>
      <c r="IWD39" s="372"/>
      <c r="IWE39" s="372"/>
      <c r="IWF39" s="372"/>
      <c r="IWG39" s="372"/>
      <c r="IWH39" s="372"/>
      <c r="IWI39" s="372"/>
      <c r="IWJ39" s="372"/>
      <c r="IWK39" s="372"/>
      <c r="IWL39" s="372"/>
      <c r="IWM39" s="372"/>
      <c r="IWN39" s="372"/>
      <c r="IWO39" s="372"/>
      <c r="IWP39" s="372"/>
      <c r="IWQ39" s="372"/>
      <c r="IWR39" s="372"/>
      <c r="IWS39" s="372"/>
      <c r="IWT39" s="372"/>
      <c r="IWU39" s="372"/>
      <c r="IWV39" s="372"/>
      <c r="IWW39" s="372"/>
      <c r="IWX39" s="372"/>
      <c r="IWY39" s="372"/>
      <c r="IWZ39" s="372"/>
      <c r="IXA39" s="372"/>
      <c r="IXB39" s="372"/>
      <c r="IXC39" s="372"/>
      <c r="IXD39" s="372"/>
      <c r="IXE39" s="372"/>
      <c r="IXF39" s="372"/>
      <c r="IXG39" s="372"/>
      <c r="IXH39" s="372"/>
      <c r="IXI39" s="372"/>
      <c r="IXJ39" s="372"/>
      <c r="IXK39" s="372"/>
      <c r="IXL39" s="372"/>
      <c r="IXM39" s="372"/>
      <c r="IXN39" s="372"/>
      <c r="IXO39" s="372"/>
      <c r="IXP39" s="372"/>
      <c r="IXQ39" s="372"/>
      <c r="IXR39" s="372"/>
      <c r="IXS39" s="372"/>
      <c r="IXT39" s="372"/>
      <c r="IXU39" s="372"/>
      <c r="IXV39" s="372"/>
      <c r="IXW39" s="372"/>
      <c r="IXX39" s="372"/>
      <c r="IXY39" s="372"/>
      <c r="IXZ39" s="372"/>
      <c r="IYA39" s="372"/>
      <c r="IYB39" s="372"/>
      <c r="IYC39" s="372"/>
      <c r="IYD39" s="372"/>
      <c r="IYE39" s="372"/>
      <c r="IYF39" s="372"/>
      <c r="IYG39" s="372"/>
      <c r="IYH39" s="372"/>
      <c r="IYI39" s="372"/>
      <c r="IYJ39" s="372"/>
      <c r="IYK39" s="372"/>
      <c r="IYL39" s="372"/>
      <c r="IYM39" s="372"/>
      <c r="IYN39" s="372"/>
      <c r="IYO39" s="372"/>
      <c r="IYP39" s="372"/>
      <c r="IYQ39" s="372"/>
      <c r="IYR39" s="372"/>
      <c r="IYS39" s="372"/>
      <c r="IYT39" s="372"/>
      <c r="IYU39" s="372"/>
      <c r="IYV39" s="372"/>
      <c r="IYW39" s="372"/>
      <c r="IYX39" s="372"/>
      <c r="IYY39" s="372"/>
      <c r="IYZ39" s="372"/>
      <c r="IZA39" s="372"/>
      <c r="IZB39" s="372"/>
      <c r="IZC39" s="372"/>
      <c r="IZD39" s="372"/>
      <c r="IZE39" s="372"/>
      <c r="IZF39" s="372"/>
      <c r="IZG39" s="372"/>
      <c r="IZH39" s="372"/>
      <c r="IZI39" s="372"/>
      <c r="IZJ39" s="372"/>
      <c r="IZK39" s="372"/>
      <c r="IZL39" s="372"/>
      <c r="IZM39" s="372"/>
      <c r="IZN39" s="372"/>
      <c r="IZO39" s="372"/>
      <c r="IZP39" s="372"/>
      <c r="IZQ39" s="372"/>
      <c r="IZR39" s="372"/>
      <c r="IZS39" s="372"/>
      <c r="IZT39" s="372"/>
      <c r="IZU39" s="372"/>
      <c r="IZV39" s="372"/>
      <c r="IZW39" s="372"/>
      <c r="IZX39" s="372"/>
      <c r="IZY39" s="372"/>
      <c r="IZZ39" s="372"/>
      <c r="JAA39" s="372"/>
      <c r="JAB39" s="372"/>
      <c r="JAC39" s="372"/>
      <c r="JAD39" s="372"/>
      <c r="JAE39" s="372"/>
      <c r="JAF39" s="372"/>
      <c r="JAG39" s="372"/>
      <c r="JAH39" s="372"/>
      <c r="JAI39" s="372"/>
      <c r="JAJ39" s="372"/>
      <c r="JAK39" s="372"/>
      <c r="JAL39" s="372"/>
      <c r="JAM39" s="372"/>
      <c r="JAN39" s="372"/>
      <c r="JAO39" s="372"/>
      <c r="JAP39" s="372"/>
      <c r="JAQ39" s="372"/>
      <c r="JAR39" s="372"/>
      <c r="JAS39" s="372"/>
      <c r="JAT39" s="372"/>
      <c r="JAU39" s="372"/>
      <c r="JAV39" s="372"/>
      <c r="JAW39" s="372"/>
      <c r="JAX39" s="372"/>
      <c r="JAY39" s="372"/>
      <c r="JAZ39" s="372"/>
      <c r="JBA39" s="372"/>
      <c r="JBB39" s="372"/>
      <c r="JBC39" s="372"/>
      <c r="JBD39" s="372"/>
      <c r="JBE39" s="372"/>
      <c r="JBF39" s="372"/>
      <c r="JBG39" s="372"/>
      <c r="JBH39" s="372"/>
      <c r="JBI39" s="372"/>
      <c r="JBJ39" s="372"/>
      <c r="JBK39" s="372"/>
      <c r="JBL39" s="372"/>
      <c r="JBM39" s="372"/>
      <c r="JBN39" s="372"/>
      <c r="JBO39" s="372"/>
      <c r="JBP39" s="372"/>
      <c r="JBQ39" s="372"/>
      <c r="JBR39" s="372"/>
      <c r="JBS39" s="372"/>
      <c r="JBT39" s="372"/>
      <c r="JBU39" s="372"/>
      <c r="JBV39" s="372"/>
      <c r="JBW39" s="372"/>
      <c r="JBX39" s="372"/>
      <c r="JBY39" s="372"/>
      <c r="JBZ39" s="372"/>
      <c r="JCA39" s="372"/>
      <c r="JCB39" s="372"/>
      <c r="JCC39" s="372"/>
      <c r="JCD39" s="372"/>
      <c r="JCE39" s="372"/>
      <c r="JCF39" s="372"/>
      <c r="JCG39" s="372"/>
      <c r="JCH39" s="372"/>
      <c r="JCI39" s="372"/>
      <c r="JCJ39" s="372"/>
      <c r="JCK39" s="372"/>
      <c r="JCL39" s="372"/>
      <c r="JCM39" s="372"/>
      <c r="JCN39" s="372"/>
      <c r="JCO39" s="372"/>
      <c r="JCP39" s="372"/>
      <c r="JCQ39" s="372"/>
      <c r="JCR39" s="372"/>
      <c r="JCS39" s="372"/>
      <c r="JCT39" s="372"/>
      <c r="JCU39" s="372"/>
      <c r="JCV39" s="372"/>
      <c r="JCW39" s="372"/>
      <c r="JCX39" s="372"/>
      <c r="JCY39" s="372"/>
      <c r="JCZ39" s="372"/>
      <c r="JDA39" s="372"/>
      <c r="JDB39" s="372"/>
      <c r="JDC39" s="372"/>
      <c r="JDD39" s="372"/>
      <c r="JDE39" s="372"/>
      <c r="JDF39" s="372"/>
      <c r="JDG39" s="372"/>
      <c r="JDH39" s="372"/>
      <c r="JDI39" s="372"/>
      <c r="JDJ39" s="372"/>
      <c r="JDK39" s="372"/>
      <c r="JDL39" s="372"/>
      <c r="JDM39" s="372"/>
      <c r="JDN39" s="372"/>
      <c r="JDO39" s="372"/>
      <c r="JDP39" s="372"/>
      <c r="JDQ39" s="372"/>
      <c r="JDR39" s="372"/>
      <c r="JDS39" s="372"/>
      <c r="JDT39" s="372"/>
      <c r="JDU39" s="372"/>
      <c r="JDV39" s="372"/>
      <c r="JDW39" s="372"/>
      <c r="JDX39" s="372"/>
      <c r="JDY39" s="372"/>
      <c r="JDZ39" s="372"/>
      <c r="JEA39" s="372"/>
      <c r="JEB39" s="372"/>
      <c r="JEC39" s="372"/>
      <c r="JED39" s="372"/>
      <c r="JEE39" s="372"/>
      <c r="JEF39" s="372"/>
      <c r="JEG39" s="372"/>
      <c r="JEH39" s="372"/>
      <c r="JEI39" s="372"/>
      <c r="JEJ39" s="372"/>
      <c r="JEK39" s="372"/>
      <c r="JEL39" s="372"/>
      <c r="JEM39" s="372"/>
      <c r="JEN39" s="372"/>
      <c r="JEO39" s="372"/>
      <c r="JEP39" s="372"/>
      <c r="JEQ39" s="372"/>
      <c r="JER39" s="372"/>
      <c r="JES39" s="372"/>
      <c r="JET39" s="372"/>
      <c r="JEU39" s="372"/>
      <c r="JEV39" s="372"/>
      <c r="JEW39" s="372"/>
      <c r="JEX39" s="372"/>
      <c r="JEY39" s="372"/>
      <c r="JEZ39" s="372"/>
      <c r="JFA39" s="372"/>
      <c r="JFB39" s="372"/>
      <c r="JFC39" s="372"/>
      <c r="JFD39" s="372"/>
      <c r="JFE39" s="372"/>
      <c r="JFF39" s="372"/>
      <c r="JFG39" s="372"/>
      <c r="JFH39" s="372"/>
      <c r="JFI39" s="372"/>
      <c r="JFJ39" s="372"/>
      <c r="JFK39" s="372"/>
      <c r="JFL39" s="372"/>
      <c r="JFM39" s="372"/>
      <c r="JFN39" s="372"/>
      <c r="JFO39" s="372"/>
      <c r="JFP39" s="372"/>
      <c r="JFQ39" s="372"/>
      <c r="JFR39" s="372"/>
      <c r="JFS39" s="372"/>
      <c r="JFT39" s="372"/>
      <c r="JFU39" s="372"/>
      <c r="JFV39" s="372"/>
      <c r="JFW39" s="372"/>
      <c r="JFX39" s="372"/>
      <c r="JFY39" s="372"/>
      <c r="JFZ39" s="372"/>
      <c r="JGA39" s="372"/>
      <c r="JGB39" s="372"/>
      <c r="JGC39" s="372"/>
      <c r="JGD39" s="372"/>
      <c r="JGE39" s="372"/>
      <c r="JGF39" s="372"/>
      <c r="JGG39" s="372"/>
      <c r="JGH39" s="372"/>
      <c r="JGI39" s="372"/>
      <c r="JGJ39" s="372"/>
      <c r="JGK39" s="372"/>
      <c r="JGL39" s="372"/>
      <c r="JGM39" s="372"/>
      <c r="JGN39" s="372"/>
      <c r="JGO39" s="372"/>
      <c r="JGP39" s="372"/>
      <c r="JGQ39" s="372"/>
      <c r="JGR39" s="372"/>
      <c r="JGS39" s="372"/>
      <c r="JGT39" s="372"/>
      <c r="JGU39" s="372"/>
      <c r="JGV39" s="372"/>
      <c r="JGW39" s="372"/>
      <c r="JGX39" s="372"/>
      <c r="JGY39" s="372"/>
      <c r="JGZ39" s="372"/>
      <c r="JHA39" s="372"/>
      <c r="JHB39" s="372"/>
      <c r="JHC39" s="372"/>
      <c r="JHD39" s="372"/>
      <c r="JHE39" s="372"/>
      <c r="JHF39" s="372"/>
      <c r="JHG39" s="372"/>
      <c r="JHH39" s="372"/>
      <c r="JHI39" s="372"/>
      <c r="JHJ39" s="372"/>
      <c r="JHK39" s="372"/>
      <c r="JHL39" s="372"/>
      <c r="JHM39" s="372"/>
      <c r="JHN39" s="372"/>
      <c r="JHO39" s="372"/>
      <c r="JHP39" s="372"/>
      <c r="JHQ39" s="372"/>
      <c r="JHR39" s="372"/>
      <c r="JHS39" s="372"/>
      <c r="JHT39" s="372"/>
      <c r="JHU39" s="372"/>
      <c r="JHV39" s="372"/>
      <c r="JHW39" s="372"/>
      <c r="JHX39" s="372"/>
      <c r="JHY39" s="372"/>
      <c r="JHZ39" s="372"/>
      <c r="JIA39" s="372"/>
      <c r="JIB39" s="372"/>
      <c r="JIC39" s="372"/>
      <c r="JID39" s="372"/>
      <c r="JIE39" s="372"/>
      <c r="JIF39" s="372"/>
      <c r="JIG39" s="372"/>
      <c r="JIH39" s="372"/>
      <c r="JII39" s="372"/>
      <c r="JIJ39" s="372"/>
      <c r="JIK39" s="372"/>
      <c r="JIL39" s="372"/>
      <c r="JIM39" s="372"/>
      <c r="JIN39" s="372"/>
      <c r="JIO39" s="372"/>
      <c r="JIP39" s="372"/>
      <c r="JIQ39" s="372"/>
      <c r="JIR39" s="372"/>
      <c r="JIS39" s="372"/>
      <c r="JIT39" s="372"/>
      <c r="JIU39" s="372"/>
      <c r="JIV39" s="372"/>
      <c r="JIW39" s="372"/>
      <c r="JIX39" s="372"/>
      <c r="JIY39" s="372"/>
      <c r="JIZ39" s="372"/>
      <c r="JJA39" s="372"/>
      <c r="JJB39" s="372"/>
      <c r="JJC39" s="372"/>
      <c r="JJD39" s="372"/>
      <c r="JJE39" s="372"/>
      <c r="JJF39" s="372"/>
      <c r="JJG39" s="372"/>
      <c r="JJH39" s="372"/>
      <c r="JJI39" s="372"/>
      <c r="JJJ39" s="372"/>
      <c r="JJK39" s="372"/>
      <c r="JJL39" s="372"/>
      <c r="JJM39" s="372"/>
      <c r="JJN39" s="372"/>
      <c r="JJO39" s="372"/>
      <c r="JJP39" s="372"/>
      <c r="JJQ39" s="372"/>
      <c r="JJR39" s="372"/>
      <c r="JJS39" s="372"/>
      <c r="JJT39" s="372"/>
      <c r="JJU39" s="372"/>
      <c r="JJV39" s="372"/>
      <c r="JJW39" s="372"/>
      <c r="JJX39" s="372"/>
      <c r="JJY39" s="372"/>
      <c r="JJZ39" s="372"/>
      <c r="JKA39" s="372"/>
      <c r="JKB39" s="372"/>
      <c r="JKC39" s="372"/>
      <c r="JKD39" s="372"/>
      <c r="JKE39" s="372"/>
      <c r="JKF39" s="372"/>
      <c r="JKG39" s="372"/>
      <c r="JKH39" s="372"/>
      <c r="JKI39" s="372"/>
      <c r="JKJ39" s="372"/>
      <c r="JKK39" s="372"/>
      <c r="JKL39" s="372"/>
      <c r="JKM39" s="372"/>
      <c r="JKN39" s="372"/>
      <c r="JKO39" s="372"/>
      <c r="JKP39" s="372"/>
      <c r="JKQ39" s="372"/>
      <c r="JKR39" s="372"/>
      <c r="JKS39" s="372"/>
      <c r="JKT39" s="372"/>
      <c r="JKU39" s="372"/>
      <c r="JKV39" s="372"/>
      <c r="JKW39" s="372"/>
      <c r="JKX39" s="372"/>
      <c r="JKY39" s="372"/>
      <c r="JKZ39" s="372"/>
      <c r="JLA39" s="372"/>
      <c r="JLB39" s="372"/>
      <c r="JLC39" s="372"/>
      <c r="JLD39" s="372"/>
      <c r="JLE39" s="372"/>
      <c r="JLF39" s="372"/>
      <c r="JLG39" s="372"/>
      <c r="JLH39" s="372"/>
      <c r="JLI39" s="372"/>
      <c r="JLJ39" s="372"/>
      <c r="JLK39" s="372"/>
      <c r="JLL39" s="372"/>
      <c r="JLM39" s="372"/>
      <c r="JLN39" s="372"/>
      <c r="JLO39" s="372"/>
      <c r="JLP39" s="372"/>
      <c r="JLQ39" s="372"/>
      <c r="JLR39" s="372"/>
      <c r="JLS39" s="372"/>
      <c r="JLT39" s="372"/>
      <c r="JLU39" s="372"/>
      <c r="JLV39" s="372"/>
      <c r="JLW39" s="372"/>
      <c r="JLX39" s="372"/>
      <c r="JLY39" s="372"/>
      <c r="JLZ39" s="372"/>
      <c r="JMA39" s="372"/>
      <c r="JMB39" s="372"/>
      <c r="JMC39" s="372"/>
      <c r="JMD39" s="372"/>
      <c r="JME39" s="372"/>
      <c r="JMF39" s="372"/>
      <c r="JMG39" s="372"/>
      <c r="JMH39" s="372"/>
      <c r="JMI39" s="372"/>
      <c r="JMJ39" s="372"/>
      <c r="JMK39" s="372"/>
      <c r="JML39" s="372"/>
      <c r="JMM39" s="372"/>
      <c r="JMN39" s="372"/>
      <c r="JMO39" s="372"/>
      <c r="JMP39" s="372"/>
      <c r="JMQ39" s="372"/>
      <c r="JMR39" s="372"/>
      <c r="JMS39" s="372"/>
      <c r="JMT39" s="372"/>
      <c r="JMU39" s="372"/>
      <c r="JMV39" s="372"/>
      <c r="JMW39" s="372"/>
      <c r="JMX39" s="372"/>
      <c r="JMY39" s="372"/>
      <c r="JMZ39" s="372"/>
      <c r="JNA39" s="372"/>
      <c r="JNB39" s="372"/>
      <c r="JNC39" s="372"/>
      <c r="JND39" s="372"/>
      <c r="JNE39" s="372"/>
      <c r="JNF39" s="372"/>
      <c r="JNG39" s="372"/>
      <c r="JNH39" s="372"/>
      <c r="JNI39" s="372"/>
      <c r="JNJ39" s="372"/>
      <c r="JNK39" s="372"/>
      <c r="JNL39" s="372"/>
      <c r="JNM39" s="372"/>
      <c r="JNN39" s="372"/>
      <c r="JNO39" s="372"/>
      <c r="JNP39" s="372"/>
      <c r="JNQ39" s="372"/>
      <c r="JNR39" s="372"/>
      <c r="JNS39" s="372"/>
      <c r="JNT39" s="372"/>
      <c r="JNU39" s="372"/>
      <c r="JNV39" s="372"/>
      <c r="JNW39" s="372"/>
      <c r="JNX39" s="372"/>
      <c r="JNY39" s="372"/>
      <c r="JNZ39" s="372"/>
      <c r="JOA39" s="372"/>
      <c r="JOB39" s="372"/>
      <c r="JOC39" s="372"/>
      <c r="JOD39" s="372"/>
      <c r="JOE39" s="372"/>
      <c r="JOF39" s="372"/>
      <c r="JOG39" s="372"/>
      <c r="JOH39" s="372"/>
      <c r="JOI39" s="372"/>
      <c r="JOJ39" s="372"/>
      <c r="JOK39" s="372"/>
      <c r="JOL39" s="372"/>
      <c r="JOM39" s="372"/>
      <c r="JON39" s="372"/>
      <c r="JOO39" s="372"/>
      <c r="JOP39" s="372"/>
      <c r="JOQ39" s="372"/>
      <c r="JOR39" s="372"/>
      <c r="JOS39" s="372"/>
      <c r="JOT39" s="372"/>
      <c r="JOU39" s="372"/>
      <c r="JOV39" s="372"/>
      <c r="JOW39" s="372"/>
      <c r="JOX39" s="372"/>
      <c r="JOY39" s="372"/>
      <c r="JOZ39" s="372"/>
      <c r="JPA39" s="372"/>
      <c r="JPB39" s="372"/>
      <c r="JPC39" s="372"/>
      <c r="JPD39" s="372"/>
      <c r="JPE39" s="372"/>
      <c r="JPF39" s="372"/>
      <c r="JPG39" s="372"/>
      <c r="JPH39" s="372"/>
      <c r="JPI39" s="372"/>
      <c r="JPJ39" s="372"/>
      <c r="JPK39" s="372"/>
      <c r="JPL39" s="372"/>
      <c r="JPM39" s="372"/>
      <c r="JPN39" s="372"/>
      <c r="JPO39" s="372"/>
      <c r="JPP39" s="372"/>
      <c r="JPQ39" s="372"/>
      <c r="JPR39" s="372"/>
      <c r="JPS39" s="372"/>
      <c r="JPT39" s="372"/>
      <c r="JPU39" s="372"/>
      <c r="JPV39" s="372"/>
      <c r="JPW39" s="372"/>
      <c r="JPX39" s="372"/>
      <c r="JPY39" s="372"/>
      <c r="JPZ39" s="372"/>
      <c r="JQA39" s="372"/>
      <c r="JQB39" s="372"/>
      <c r="JQC39" s="372"/>
      <c r="JQD39" s="372"/>
      <c r="JQE39" s="372"/>
      <c r="JQF39" s="372"/>
      <c r="JQG39" s="372"/>
      <c r="JQH39" s="372"/>
      <c r="JQI39" s="372"/>
      <c r="JQJ39" s="372"/>
      <c r="JQK39" s="372"/>
      <c r="JQL39" s="372"/>
      <c r="JQM39" s="372"/>
      <c r="JQN39" s="372"/>
      <c r="JQO39" s="372"/>
      <c r="JQP39" s="372"/>
      <c r="JQQ39" s="372"/>
      <c r="JQR39" s="372"/>
      <c r="JQS39" s="372"/>
      <c r="JQT39" s="372"/>
      <c r="JQU39" s="372"/>
      <c r="JQV39" s="372"/>
      <c r="JQW39" s="372"/>
      <c r="JQX39" s="372"/>
      <c r="JQY39" s="372"/>
      <c r="JQZ39" s="372"/>
      <c r="JRA39" s="372"/>
      <c r="JRB39" s="372"/>
      <c r="JRC39" s="372"/>
      <c r="JRD39" s="372"/>
      <c r="JRE39" s="372"/>
      <c r="JRF39" s="372"/>
      <c r="JRG39" s="372"/>
      <c r="JRH39" s="372"/>
      <c r="JRI39" s="372"/>
      <c r="JRJ39" s="372"/>
      <c r="JRK39" s="372"/>
      <c r="JRL39" s="372"/>
      <c r="JRM39" s="372"/>
      <c r="JRN39" s="372"/>
      <c r="JRO39" s="372"/>
      <c r="JRP39" s="372"/>
      <c r="JRQ39" s="372"/>
      <c r="JRR39" s="372"/>
      <c r="JRS39" s="372"/>
      <c r="JRT39" s="372"/>
      <c r="JRU39" s="372"/>
      <c r="JRV39" s="372"/>
      <c r="JRW39" s="372"/>
      <c r="JRX39" s="372"/>
      <c r="JRY39" s="372"/>
      <c r="JRZ39" s="372"/>
      <c r="JSA39" s="372"/>
      <c r="JSB39" s="372"/>
      <c r="JSC39" s="372"/>
      <c r="JSD39" s="372"/>
      <c r="JSE39" s="372"/>
      <c r="JSF39" s="372"/>
      <c r="JSG39" s="372"/>
      <c r="JSH39" s="372"/>
      <c r="JSI39" s="372"/>
      <c r="JSJ39" s="372"/>
      <c r="JSK39" s="372"/>
      <c r="JSL39" s="372"/>
      <c r="JSM39" s="372"/>
      <c r="JSN39" s="372"/>
      <c r="JSO39" s="372"/>
      <c r="JSP39" s="372"/>
      <c r="JSQ39" s="372"/>
      <c r="JSR39" s="372"/>
      <c r="JSS39" s="372"/>
      <c r="JST39" s="372"/>
      <c r="JSU39" s="372"/>
      <c r="JSV39" s="372"/>
      <c r="JSW39" s="372"/>
      <c r="JSX39" s="372"/>
      <c r="JSY39" s="372"/>
      <c r="JSZ39" s="372"/>
      <c r="JTA39" s="372"/>
      <c r="JTB39" s="372"/>
      <c r="JTC39" s="372"/>
      <c r="JTD39" s="372"/>
      <c r="JTE39" s="372"/>
      <c r="JTF39" s="372"/>
      <c r="JTG39" s="372"/>
      <c r="JTH39" s="372"/>
      <c r="JTI39" s="372"/>
      <c r="JTJ39" s="372"/>
      <c r="JTK39" s="372"/>
      <c r="JTL39" s="372"/>
      <c r="JTM39" s="372"/>
      <c r="JTN39" s="372"/>
      <c r="JTO39" s="372"/>
      <c r="JTP39" s="372"/>
      <c r="JTQ39" s="372"/>
      <c r="JTR39" s="372"/>
      <c r="JTS39" s="372"/>
      <c r="JTT39" s="372"/>
      <c r="JTU39" s="372"/>
      <c r="JTV39" s="372"/>
      <c r="JTW39" s="372"/>
      <c r="JTX39" s="372"/>
      <c r="JTY39" s="372"/>
      <c r="JTZ39" s="372"/>
      <c r="JUA39" s="372"/>
      <c r="JUB39" s="372"/>
      <c r="JUC39" s="372"/>
      <c r="JUD39" s="372"/>
      <c r="JUE39" s="372"/>
      <c r="JUF39" s="372"/>
      <c r="JUG39" s="372"/>
      <c r="JUH39" s="372"/>
      <c r="JUI39" s="372"/>
      <c r="JUJ39" s="372"/>
      <c r="JUK39" s="372"/>
      <c r="JUL39" s="372"/>
      <c r="JUM39" s="372"/>
      <c r="JUN39" s="372"/>
      <c r="JUO39" s="372"/>
      <c r="JUP39" s="372"/>
      <c r="JUQ39" s="372"/>
      <c r="JUR39" s="372"/>
      <c r="JUS39" s="372"/>
      <c r="JUT39" s="372"/>
      <c r="JUU39" s="372"/>
      <c r="JUV39" s="372"/>
      <c r="JUW39" s="372"/>
      <c r="JUX39" s="372"/>
      <c r="JUY39" s="372"/>
      <c r="JUZ39" s="372"/>
      <c r="JVA39" s="372"/>
      <c r="JVB39" s="372"/>
      <c r="JVC39" s="372"/>
      <c r="JVD39" s="372"/>
      <c r="JVE39" s="372"/>
      <c r="JVF39" s="372"/>
      <c r="JVG39" s="372"/>
      <c r="JVH39" s="372"/>
      <c r="JVI39" s="372"/>
      <c r="JVJ39" s="372"/>
      <c r="JVK39" s="372"/>
      <c r="JVL39" s="372"/>
      <c r="JVM39" s="372"/>
      <c r="JVN39" s="372"/>
      <c r="JVO39" s="372"/>
      <c r="JVP39" s="372"/>
      <c r="JVQ39" s="372"/>
      <c r="JVR39" s="372"/>
      <c r="JVS39" s="372"/>
      <c r="JVT39" s="372"/>
      <c r="JVU39" s="372"/>
      <c r="JVV39" s="372"/>
      <c r="JVW39" s="372"/>
      <c r="JVX39" s="372"/>
      <c r="JVY39" s="372"/>
      <c r="JVZ39" s="372"/>
      <c r="JWA39" s="372"/>
      <c r="JWB39" s="372"/>
      <c r="JWC39" s="372"/>
      <c r="JWD39" s="372"/>
      <c r="JWE39" s="372"/>
      <c r="JWF39" s="372"/>
      <c r="JWG39" s="372"/>
      <c r="JWH39" s="372"/>
      <c r="JWI39" s="372"/>
      <c r="JWJ39" s="372"/>
      <c r="JWK39" s="372"/>
      <c r="JWL39" s="372"/>
      <c r="JWM39" s="372"/>
      <c r="JWN39" s="372"/>
      <c r="JWO39" s="372"/>
      <c r="JWP39" s="372"/>
      <c r="JWQ39" s="372"/>
      <c r="JWR39" s="372"/>
      <c r="JWS39" s="372"/>
      <c r="JWT39" s="372"/>
      <c r="JWU39" s="372"/>
      <c r="JWV39" s="372"/>
      <c r="JWW39" s="372"/>
      <c r="JWX39" s="372"/>
      <c r="JWY39" s="372"/>
      <c r="JWZ39" s="372"/>
      <c r="JXA39" s="372"/>
      <c r="JXB39" s="372"/>
      <c r="JXC39" s="372"/>
      <c r="JXD39" s="372"/>
      <c r="JXE39" s="372"/>
      <c r="JXF39" s="372"/>
      <c r="JXG39" s="372"/>
      <c r="JXH39" s="372"/>
      <c r="JXI39" s="372"/>
      <c r="JXJ39" s="372"/>
      <c r="JXK39" s="372"/>
      <c r="JXL39" s="372"/>
      <c r="JXM39" s="372"/>
      <c r="JXN39" s="372"/>
      <c r="JXO39" s="372"/>
      <c r="JXP39" s="372"/>
      <c r="JXQ39" s="372"/>
      <c r="JXR39" s="372"/>
      <c r="JXS39" s="372"/>
      <c r="JXT39" s="372"/>
      <c r="JXU39" s="372"/>
      <c r="JXV39" s="372"/>
      <c r="JXW39" s="372"/>
      <c r="JXX39" s="372"/>
      <c r="JXY39" s="372"/>
      <c r="JXZ39" s="372"/>
      <c r="JYA39" s="372"/>
      <c r="JYB39" s="372"/>
      <c r="JYC39" s="372"/>
      <c r="JYD39" s="372"/>
      <c r="JYE39" s="372"/>
      <c r="JYF39" s="372"/>
      <c r="JYG39" s="372"/>
      <c r="JYH39" s="372"/>
      <c r="JYI39" s="372"/>
      <c r="JYJ39" s="372"/>
      <c r="JYK39" s="372"/>
      <c r="JYL39" s="372"/>
      <c r="JYM39" s="372"/>
      <c r="JYN39" s="372"/>
      <c r="JYO39" s="372"/>
      <c r="JYP39" s="372"/>
      <c r="JYQ39" s="372"/>
      <c r="JYR39" s="372"/>
      <c r="JYS39" s="372"/>
      <c r="JYT39" s="372"/>
      <c r="JYU39" s="372"/>
      <c r="JYV39" s="372"/>
      <c r="JYW39" s="372"/>
      <c r="JYX39" s="372"/>
      <c r="JYY39" s="372"/>
      <c r="JYZ39" s="372"/>
      <c r="JZA39" s="372"/>
      <c r="JZB39" s="372"/>
      <c r="JZC39" s="372"/>
      <c r="JZD39" s="372"/>
      <c r="JZE39" s="372"/>
      <c r="JZF39" s="372"/>
      <c r="JZG39" s="372"/>
      <c r="JZH39" s="372"/>
      <c r="JZI39" s="372"/>
      <c r="JZJ39" s="372"/>
      <c r="JZK39" s="372"/>
      <c r="JZL39" s="372"/>
      <c r="JZM39" s="372"/>
      <c r="JZN39" s="372"/>
      <c r="JZO39" s="372"/>
      <c r="JZP39" s="372"/>
      <c r="JZQ39" s="372"/>
      <c r="JZR39" s="372"/>
      <c r="JZS39" s="372"/>
      <c r="JZT39" s="372"/>
      <c r="JZU39" s="372"/>
      <c r="JZV39" s="372"/>
      <c r="JZW39" s="372"/>
      <c r="JZX39" s="372"/>
      <c r="JZY39" s="372"/>
      <c r="JZZ39" s="372"/>
      <c r="KAA39" s="372"/>
      <c r="KAB39" s="372"/>
      <c r="KAC39" s="372"/>
      <c r="KAD39" s="372"/>
      <c r="KAE39" s="372"/>
      <c r="KAF39" s="372"/>
      <c r="KAG39" s="372"/>
      <c r="KAH39" s="372"/>
      <c r="KAI39" s="372"/>
      <c r="KAJ39" s="372"/>
      <c r="KAK39" s="372"/>
      <c r="KAL39" s="372"/>
      <c r="KAM39" s="372"/>
      <c r="KAN39" s="372"/>
      <c r="KAO39" s="372"/>
      <c r="KAP39" s="372"/>
      <c r="KAQ39" s="372"/>
      <c r="KAR39" s="372"/>
      <c r="KAS39" s="372"/>
      <c r="KAT39" s="372"/>
      <c r="KAU39" s="372"/>
      <c r="KAV39" s="372"/>
      <c r="KAW39" s="372"/>
      <c r="KAX39" s="372"/>
      <c r="KAY39" s="372"/>
      <c r="KAZ39" s="372"/>
      <c r="KBA39" s="372"/>
      <c r="KBB39" s="372"/>
      <c r="KBC39" s="372"/>
      <c r="KBD39" s="372"/>
      <c r="KBE39" s="372"/>
      <c r="KBF39" s="372"/>
      <c r="KBG39" s="372"/>
      <c r="KBH39" s="372"/>
      <c r="KBI39" s="372"/>
      <c r="KBJ39" s="372"/>
      <c r="KBK39" s="372"/>
      <c r="KBL39" s="372"/>
      <c r="KBM39" s="372"/>
      <c r="KBN39" s="372"/>
      <c r="KBO39" s="372"/>
      <c r="KBP39" s="372"/>
      <c r="KBQ39" s="372"/>
      <c r="KBR39" s="372"/>
      <c r="KBS39" s="372"/>
      <c r="KBT39" s="372"/>
      <c r="KBU39" s="372"/>
      <c r="KBV39" s="372"/>
      <c r="KBW39" s="372"/>
      <c r="KBX39" s="372"/>
      <c r="KBY39" s="372"/>
      <c r="KBZ39" s="372"/>
      <c r="KCA39" s="372"/>
      <c r="KCB39" s="372"/>
      <c r="KCC39" s="372"/>
      <c r="KCD39" s="372"/>
      <c r="KCE39" s="372"/>
      <c r="KCF39" s="372"/>
      <c r="KCG39" s="372"/>
      <c r="KCH39" s="372"/>
      <c r="KCI39" s="372"/>
      <c r="KCJ39" s="372"/>
      <c r="KCK39" s="372"/>
      <c r="KCL39" s="372"/>
      <c r="KCM39" s="372"/>
      <c r="KCN39" s="372"/>
      <c r="KCO39" s="372"/>
      <c r="KCP39" s="372"/>
      <c r="KCQ39" s="372"/>
      <c r="KCR39" s="372"/>
      <c r="KCS39" s="372"/>
      <c r="KCT39" s="372"/>
      <c r="KCU39" s="372"/>
      <c r="KCV39" s="372"/>
      <c r="KCW39" s="372"/>
      <c r="KCX39" s="372"/>
      <c r="KCY39" s="372"/>
      <c r="KCZ39" s="372"/>
      <c r="KDA39" s="372"/>
      <c r="KDB39" s="372"/>
      <c r="KDC39" s="372"/>
      <c r="KDD39" s="372"/>
      <c r="KDE39" s="372"/>
      <c r="KDF39" s="372"/>
      <c r="KDG39" s="372"/>
      <c r="KDH39" s="372"/>
      <c r="KDI39" s="372"/>
      <c r="KDJ39" s="372"/>
      <c r="KDK39" s="372"/>
      <c r="KDL39" s="372"/>
      <c r="KDM39" s="372"/>
      <c r="KDN39" s="372"/>
      <c r="KDO39" s="372"/>
      <c r="KDP39" s="372"/>
      <c r="KDQ39" s="372"/>
      <c r="KDR39" s="372"/>
      <c r="KDS39" s="372"/>
      <c r="KDT39" s="372"/>
      <c r="KDU39" s="372"/>
      <c r="KDV39" s="372"/>
      <c r="KDW39" s="372"/>
      <c r="KDX39" s="372"/>
      <c r="KDY39" s="372"/>
      <c r="KDZ39" s="372"/>
      <c r="KEA39" s="372"/>
      <c r="KEB39" s="372"/>
      <c r="KEC39" s="372"/>
      <c r="KED39" s="372"/>
      <c r="KEE39" s="372"/>
      <c r="KEF39" s="372"/>
      <c r="KEG39" s="372"/>
      <c r="KEH39" s="372"/>
      <c r="KEI39" s="372"/>
      <c r="KEJ39" s="372"/>
      <c r="KEK39" s="372"/>
      <c r="KEL39" s="372"/>
      <c r="KEM39" s="372"/>
      <c r="KEN39" s="372"/>
      <c r="KEO39" s="372"/>
      <c r="KEP39" s="372"/>
      <c r="KEQ39" s="372"/>
      <c r="KER39" s="372"/>
      <c r="KES39" s="372"/>
      <c r="KET39" s="372"/>
      <c r="KEU39" s="372"/>
      <c r="KEV39" s="372"/>
      <c r="KEW39" s="372"/>
      <c r="KEX39" s="372"/>
      <c r="KEY39" s="372"/>
      <c r="KEZ39" s="372"/>
      <c r="KFA39" s="372"/>
      <c r="KFB39" s="372"/>
      <c r="KFC39" s="372"/>
      <c r="KFD39" s="372"/>
      <c r="KFE39" s="372"/>
      <c r="KFF39" s="372"/>
      <c r="KFG39" s="372"/>
      <c r="KFH39" s="372"/>
      <c r="KFI39" s="372"/>
      <c r="KFJ39" s="372"/>
      <c r="KFK39" s="372"/>
      <c r="KFL39" s="372"/>
      <c r="KFM39" s="372"/>
      <c r="KFN39" s="372"/>
      <c r="KFO39" s="372"/>
      <c r="KFP39" s="372"/>
      <c r="KFQ39" s="372"/>
      <c r="KFR39" s="372"/>
      <c r="KFS39" s="372"/>
      <c r="KFT39" s="372"/>
      <c r="KFU39" s="372"/>
      <c r="KFV39" s="372"/>
      <c r="KFW39" s="372"/>
      <c r="KFX39" s="372"/>
      <c r="KFY39" s="372"/>
      <c r="KFZ39" s="372"/>
      <c r="KGA39" s="372"/>
      <c r="KGB39" s="372"/>
      <c r="KGC39" s="372"/>
      <c r="KGD39" s="372"/>
      <c r="KGE39" s="372"/>
      <c r="KGF39" s="372"/>
      <c r="KGG39" s="372"/>
      <c r="KGH39" s="372"/>
      <c r="KGI39" s="372"/>
      <c r="KGJ39" s="372"/>
      <c r="KGK39" s="372"/>
      <c r="KGL39" s="372"/>
      <c r="KGM39" s="372"/>
      <c r="KGN39" s="372"/>
      <c r="KGO39" s="372"/>
      <c r="KGP39" s="372"/>
      <c r="KGQ39" s="372"/>
      <c r="KGR39" s="372"/>
      <c r="KGS39" s="372"/>
      <c r="KGT39" s="372"/>
      <c r="KGU39" s="372"/>
      <c r="KGV39" s="372"/>
      <c r="KGW39" s="372"/>
      <c r="KGX39" s="372"/>
      <c r="KGY39" s="372"/>
      <c r="KGZ39" s="372"/>
      <c r="KHA39" s="372"/>
      <c r="KHB39" s="372"/>
      <c r="KHC39" s="372"/>
      <c r="KHD39" s="372"/>
      <c r="KHE39" s="372"/>
      <c r="KHF39" s="372"/>
      <c r="KHG39" s="372"/>
      <c r="KHH39" s="372"/>
      <c r="KHI39" s="372"/>
      <c r="KHJ39" s="372"/>
      <c r="KHK39" s="372"/>
      <c r="KHL39" s="372"/>
      <c r="KHM39" s="372"/>
      <c r="KHN39" s="372"/>
      <c r="KHO39" s="372"/>
      <c r="KHP39" s="372"/>
      <c r="KHQ39" s="372"/>
      <c r="KHR39" s="372"/>
      <c r="KHS39" s="372"/>
      <c r="KHT39" s="372"/>
      <c r="KHU39" s="372"/>
      <c r="KHV39" s="372"/>
      <c r="KHW39" s="372"/>
      <c r="KHX39" s="372"/>
      <c r="KHY39" s="372"/>
      <c r="KHZ39" s="372"/>
      <c r="KIA39" s="372"/>
      <c r="KIB39" s="372"/>
      <c r="KIC39" s="372"/>
      <c r="KID39" s="372"/>
      <c r="KIE39" s="372"/>
      <c r="KIF39" s="372"/>
      <c r="KIG39" s="372"/>
      <c r="KIH39" s="372"/>
      <c r="KII39" s="372"/>
      <c r="KIJ39" s="372"/>
      <c r="KIK39" s="372"/>
      <c r="KIL39" s="372"/>
      <c r="KIM39" s="372"/>
      <c r="KIN39" s="372"/>
      <c r="KIO39" s="372"/>
      <c r="KIP39" s="372"/>
      <c r="KIQ39" s="372"/>
      <c r="KIR39" s="372"/>
      <c r="KIS39" s="372"/>
      <c r="KIT39" s="372"/>
      <c r="KIU39" s="372"/>
      <c r="KIV39" s="372"/>
      <c r="KIW39" s="372"/>
      <c r="KIX39" s="372"/>
      <c r="KIY39" s="372"/>
      <c r="KIZ39" s="372"/>
      <c r="KJA39" s="372"/>
      <c r="KJB39" s="372"/>
      <c r="KJC39" s="372"/>
      <c r="KJD39" s="372"/>
      <c r="KJE39" s="372"/>
      <c r="KJF39" s="372"/>
      <c r="KJG39" s="372"/>
      <c r="KJH39" s="372"/>
      <c r="KJI39" s="372"/>
      <c r="KJJ39" s="372"/>
      <c r="KJK39" s="372"/>
      <c r="KJL39" s="372"/>
      <c r="KJM39" s="372"/>
      <c r="KJN39" s="372"/>
      <c r="KJO39" s="372"/>
      <c r="KJP39" s="372"/>
      <c r="KJQ39" s="372"/>
      <c r="KJR39" s="372"/>
      <c r="KJS39" s="372"/>
      <c r="KJT39" s="372"/>
      <c r="KJU39" s="372"/>
      <c r="KJV39" s="372"/>
      <c r="KJW39" s="372"/>
      <c r="KJX39" s="372"/>
      <c r="KJY39" s="372"/>
      <c r="KJZ39" s="372"/>
      <c r="KKA39" s="372"/>
      <c r="KKB39" s="372"/>
      <c r="KKC39" s="372"/>
      <c r="KKD39" s="372"/>
      <c r="KKE39" s="372"/>
      <c r="KKF39" s="372"/>
      <c r="KKG39" s="372"/>
      <c r="KKH39" s="372"/>
      <c r="KKI39" s="372"/>
      <c r="KKJ39" s="372"/>
      <c r="KKK39" s="372"/>
      <c r="KKL39" s="372"/>
      <c r="KKM39" s="372"/>
      <c r="KKN39" s="372"/>
      <c r="KKO39" s="372"/>
      <c r="KKP39" s="372"/>
      <c r="KKQ39" s="372"/>
      <c r="KKR39" s="372"/>
      <c r="KKS39" s="372"/>
      <c r="KKT39" s="372"/>
      <c r="KKU39" s="372"/>
      <c r="KKV39" s="372"/>
      <c r="KKW39" s="372"/>
      <c r="KKX39" s="372"/>
      <c r="KKY39" s="372"/>
      <c r="KKZ39" s="372"/>
      <c r="KLA39" s="372"/>
      <c r="KLB39" s="372"/>
      <c r="KLC39" s="372"/>
      <c r="KLD39" s="372"/>
      <c r="KLE39" s="372"/>
      <c r="KLF39" s="372"/>
      <c r="KLG39" s="372"/>
      <c r="KLH39" s="372"/>
      <c r="KLI39" s="372"/>
      <c r="KLJ39" s="372"/>
      <c r="KLK39" s="372"/>
      <c r="KLL39" s="372"/>
      <c r="KLM39" s="372"/>
      <c r="KLN39" s="372"/>
      <c r="KLO39" s="372"/>
      <c r="KLP39" s="372"/>
      <c r="KLQ39" s="372"/>
      <c r="KLR39" s="372"/>
      <c r="KLS39" s="372"/>
      <c r="KLT39" s="372"/>
      <c r="KLU39" s="372"/>
      <c r="KLV39" s="372"/>
      <c r="KLW39" s="372"/>
      <c r="KLX39" s="372"/>
      <c r="KLY39" s="372"/>
      <c r="KLZ39" s="372"/>
      <c r="KMA39" s="372"/>
      <c r="KMB39" s="372"/>
      <c r="KMC39" s="372"/>
      <c r="KMD39" s="372"/>
      <c r="KME39" s="372"/>
      <c r="KMF39" s="372"/>
      <c r="KMG39" s="372"/>
      <c r="KMH39" s="372"/>
      <c r="KMI39" s="372"/>
      <c r="KMJ39" s="372"/>
      <c r="KMK39" s="372"/>
      <c r="KML39" s="372"/>
      <c r="KMM39" s="372"/>
      <c r="KMN39" s="372"/>
      <c r="KMO39" s="372"/>
      <c r="KMP39" s="372"/>
      <c r="KMQ39" s="372"/>
      <c r="KMR39" s="372"/>
      <c r="KMS39" s="372"/>
      <c r="KMT39" s="372"/>
      <c r="KMU39" s="372"/>
      <c r="KMV39" s="372"/>
      <c r="KMW39" s="372"/>
      <c r="KMX39" s="372"/>
      <c r="KMY39" s="372"/>
      <c r="KMZ39" s="372"/>
      <c r="KNA39" s="372"/>
      <c r="KNB39" s="372"/>
      <c r="KNC39" s="372"/>
      <c r="KND39" s="372"/>
      <c r="KNE39" s="372"/>
      <c r="KNF39" s="372"/>
      <c r="KNG39" s="372"/>
      <c r="KNH39" s="372"/>
      <c r="KNI39" s="372"/>
      <c r="KNJ39" s="372"/>
      <c r="KNK39" s="372"/>
      <c r="KNL39" s="372"/>
      <c r="KNM39" s="372"/>
      <c r="KNN39" s="372"/>
      <c r="KNO39" s="372"/>
      <c r="KNP39" s="372"/>
      <c r="KNQ39" s="372"/>
      <c r="KNR39" s="372"/>
      <c r="KNS39" s="372"/>
      <c r="KNT39" s="372"/>
      <c r="KNU39" s="372"/>
      <c r="KNV39" s="372"/>
      <c r="KNW39" s="372"/>
      <c r="KNX39" s="372"/>
      <c r="KNY39" s="372"/>
      <c r="KNZ39" s="372"/>
      <c r="KOA39" s="372"/>
      <c r="KOB39" s="372"/>
      <c r="KOC39" s="372"/>
      <c r="KOD39" s="372"/>
      <c r="KOE39" s="372"/>
      <c r="KOF39" s="372"/>
      <c r="KOG39" s="372"/>
      <c r="KOH39" s="372"/>
      <c r="KOI39" s="372"/>
      <c r="KOJ39" s="372"/>
      <c r="KOK39" s="372"/>
      <c r="KOL39" s="372"/>
      <c r="KOM39" s="372"/>
      <c r="KON39" s="372"/>
      <c r="KOO39" s="372"/>
      <c r="KOP39" s="372"/>
      <c r="KOQ39" s="372"/>
      <c r="KOR39" s="372"/>
      <c r="KOS39" s="372"/>
      <c r="KOT39" s="372"/>
      <c r="KOU39" s="372"/>
      <c r="KOV39" s="372"/>
      <c r="KOW39" s="372"/>
      <c r="KOX39" s="372"/>
      <c r="KOY39" s="372"/>
      <c r="KOZ39" s="372"/>
      <c r="KPA39" s="372"/>
      <c r="KPB39" s="372"/>
      <c r="KPC39" s="372"/>
      <c r="KPD39" s="372"/>
      <c r="KPE39" s="372"/>
      <c r="KPF39" s="372"/>
      <c r="KPG39" s="372"/>
      <c r="KPH39" s="372"/>
      <c r="KPI39" s="372"/>
      <c r="KPJ39" s="372"/>
      <c r="KPK39" s="372"/>
      <c r="KPL39" s="372"/>
      <c r="KPM39" s="372"/>
      <c r="KPN39" s="372"/>
      <c r="KPO39" s="372"/>
      <c r="KPP39" s="372"/>
      <c r="KPQ39" s="372"/>
      <c r="KPR39" s="372"/>
      <c r="KPS39" s="372"/>
      <c r="KPT39" s="372"/>
      <c r="KPU39" s="372"/>
      <c r="KPV39" s="372"/>
      <c r="KPW39" s="372"/>
      <c r="KPX39" s="372"/>
      <c r="KPY39" s="372"/>
      <c r="KPZ39" s="372"/>
      <c r="KQA39" s="372"/>
      <c r="KQB39" s="372"/>
      <c r="KQC39" s="372"/>
      <c r="KQD39" s="372"/>
      <c r="KQE39" s="372"/>
      <c r="KQF39" s="372"/>
      <c r="KQG39" s="372"/>
      <c r="KQH39" s="372"/>
      <c r="KQI39" s="372"/>
      <c r="KQJ39" s="372"/>
      <c r="KQK39" s="372"/>
      <c r="KQL39" s="372"/>
      <c r="KQM39" s="372"/>
      <c r="KQN39" s="372"/>
      <c r="KQO39" s="372"/>
      <c r="KQP39" s="372"/>
      <c r="KQQ39" s="372"/>
      <c r="KQR39" s="372"/>
      <c r="KQS39" s="372"/>
      <c r="KQT39" s="372"/>
      <c r="KQU39" s="372"/>
      <c r="KQV39" s="372"/>
      <c r="KQW39" s="372"/>
      <c r="KQX39" s="372"/>
      <c r="KQY39" s="372"/>
      <c r="KQZ39" s="372"/>
      <c r="KRA39" s="372"/>
      <c r="KRB39" s="372"/>
      <c r="KRC39" s="372"/>
      <c r="KRD39" s="372"/>
      <c r="KRE39" s="372"/>
      <c r="KRF39" s="372"/>
      <c r="KRG39" s="372"/>
      <c r="KRH39" s="372"/>
      <c r="KRI39" s="372"/>
      <c r="KRJ39" s="372"/>
      <c r="KRK39" s="372"/>
      <c r="KRL39" s="372"/>
      <c r="KRM39" s="372"/>
      <c r="KRN39" s="372"/>
      <c r="KRO39" s="372"/>
      <c r="KRP39" s="372"/>
      <c r="KRQ39" s="372"/>
      <c r="KRR39" s="372"/>
      <c r="KRS39" s="372"/>
      <c r="KRT39" s="372"/>
      <c r="KRU39" s="372"/>
      <c r="KRV39" s="372"/>
      <c r="KRW39" s="372"/>
      <c r="KRX39" s="372"/>
      <c r="KRY39" s="372"/>
      <c r="KRZ39" s="372"/>
      <c r="KSA39" s="372"/>
      <c r="KSB39" s="372"/>
      <c r="KSC39" s="372"/>
      <c r="KSD39" s="372"/>
      <c r="KSE39" s="372"/>
      <c r="KSF39" s="372"/>
      <c r="KSG39" s="372"/>
      <c r="KSH39" s="372"/>
      <c r="KSI39" s="372"/>
      <c r="KSJ39" s="372"/>
      <c r="KSK39" s="372"/>
      <c r="KSL39" s="372"/>
      <c r="KSM39" s="372"/>
      <c r="KSN39" s="372"/>
      <c r="KSO39" s="372"/>
      <c r="KSP39" s="372"/>
      <c r="KSQ39" s="372"/>
      <c r="KSR39" s="372"/>
      <c r="KSS39" s="372"/>
      <c r="KST39" s="372"/>
      <c r="KSU39" s="372"/>
      <c r="KSV39" s="372"/>
      <c r="KSW39" s="372"/>
      <c r="KSX39" s="372"/>
      <c r="KSY39" s="372"/>
      <c r="KSZ39" s="372"/>
      <c r="KTA39" s="372"/>
      <c r="KTB39" s="372"/>
      <c r="KTC39" s="372"/>
      <c r="KTD39" s="372"/>
      <c r="KTE39" s="372"/>
      <c r="KTF39" s="372"/>
      <c r="KTG39" s="372"/>
      <c r="KTH39" s="372"/>
      <c r="KTI39" s="372"/>
      <c r="KTJ39" s="372"/>
      <c r="KTK39" s="372"/>
      <c r="KTL39" s="372"/>
      <c r="KTM39" s="372"/>
      <c r="KTN39" s="372"/>
      <c r="KTO39" s="372"/>
      <c r="KTP39" s="372"/>
      <c r="KTQ39" s="372"/>
      <c r="KTR39" s="372"/>
      <c r="KTS39" s="372"/>
      <c r="KTT39" s="372"/>
      <c r="KTU39" s="372"/>
      <c r="KTV39" s="372"/>
      <c r="KTW39" s="372"/>
      <c r="KTX39" s="372"/>
      <c r="KTY39" s="372"/>
      <c r="KTZ39" s="372"/>
      <c r="KUA39" s="372"/>
      <c r="KUB39" s="372"/>
      <c r="KUC39" s="372"/>
      <c r="KUD39" s="372"/>
      <c r="KUE39" s="372"/>
      <c r="KUF39" s="372"/>
      <c r="KUG39" s="372"/>
      <c r="KUH39" s="372"/>
      <c r="KUI39" s="372"/>
      <c r="KUJ39" s="372"/>
      <c r="KUK39" s="372"/>
      <c r="KUL39" s="372"/>
      <c r="KUM39" s="372"/>
      <c r="KUN39" s="372"/>
      <c r="KUO39" s="372"/>
      <c r="KUP39" s="372"/>
      <c r="KUQ39" s="372"/>
      <c r="KUR39" s="372"/>
      <c r="KUS39" s="372"/>
      <c r="KUT39" s="372"/>
      <c r="KUU39" s="372"/>
      <c r="KUV39" s="372"/>
      <c r="KUW39" s="372"/>
      <c r="KUX39" s="372"/>
      <c r="KUY39" s="372"/>
      <c r="KUZ39" s="372"/>
      <c r="KVA39" s="372"/>
      <c r="KVB39" s="372"/>
      <c r="KVC39" s="372"/>
      <c r="KVD39" s="372"/>
      <c r="KVE39" s="372"/>
      <c r="KVF39" s="372"/>
      <c r="KVG39" s="372"/>
      <c r="KVH39" s="372"/>
      <c r="KVI39" s="372"/>
      <c r="KVJ39" s="372"/>
      <c r="KVK39" s="372"/>
      <c r="KVL39" s="372"/>
      <c r="KVM39" s="372"/>
      <c r="KVN39" s="372"/>
      <c r="KVO39" s="372"/>
      <c r="KVP39" s="372"/>
      <c r="KVQ39" s="372"/>
      <c r="KVR39" s="372"/>
      <c r="KVS39" s="372"/>
      <c r="KVT39" s="372"/>
      <c r="KVU39" s="372"/>
      <c r="KVV39" s="372"/>
      <c r="KVW39" s="372"/>
      <c r="KVX39" s="372"/>
      <c r="KVY39" s="372"/>
      <c r="KVZ39" s="372"/>
      <c r="KWA39" s="372"/>
      <c r="KWB39" s="372"/>
      <c r="KWC39" s="372"/>
      <c r="KWD39" s="372"/>
      <c r="KWE39" s="372"/>
      <c r="KWF39" s="372"/>
      <c r="KWG39" s="372"/>
      <c r="KWH39" s="372"/>
      <c r="KWI39" s="372"/>
      <c r="KWJ39" s="372"/>
      <c r="KWK39" s="372"/>
      <c r="KWL39" s="372"/>
      <c r="KWM39" s="372"/>
      <c r="KWN39" s="372"/>
      <c r="KWO39" s="372"/>
      <c r="KWP39" s="372"/>
      <c r="KWQ39" s="372"/>
      <c r="KWR39" s="372"/>
      <c r="KWS39" s="372"/>
      <c r="KWT39" s="372"/>
      <c r="KWU39" s="372"/>
      <c r="KWV39" s="372"/>
      <c r="KWW39" s="372"/>
      <c r="KWX39" s="372"/>
      <c r="KWY39" s="372"/>
      <c r="KWZ39" s="372"/>
      <c r="KXA39" s="372"/>
      <c r="KXB39" s="372"/>
      <c r="KXC39" s="372"/>
      <c r="KXD39" s="372"/>
      <c r="KXE39" s="372"/>
      <c r="KXF39" s="372"/>
      <c r="KXG39" s="372"/>
      <c r="KXH39" s="372"/>
      <c r="KXI39" s="372"/>
      <c r="KXJ39" s="372"/>
      <c r="KXK39" s="372"/>
      <c r="KXL39" s="372"/>
      <c r="KXM39" s="372"/>
      <c r="KXN39" s="372"/>
      <c r="KXO39" s="372"/>
      <c r="KXP39" s="372"/>
      <c r="KXQ39" s="372"/>
      <c r="KXR39" s="372"/>
      <c r="KXS39" s="372"/>
      <c r="KXT39" s="372"/>
      <c r="KXU39" s="372"/>
      <c r="KXV39" s="372"/>
      <c r="KXW39" s="372"/>
      <c r="KXX39" s="372"/>
      <c r="KXY39" s="372"/>
      <c r="KXZ39" s="372"/>
      <c r="KYA39" s="372"/>
      <c r="KYB39" s="372"/>
      <c r="KYC39" s="372"/>
      <c r="KYD39" s="372"/>
      <c r="KYE39" s="372"/>
      <c r="KYF39" s="372"/>
      <c r="KYG39" s="372"/>
      <c r="KYH39" s="372"/>
      <c r="KYI39" s="372"/>
      <c r="KYJ39" s="372"/>
      <c r="KYK39" s="372"/>
      <c r="KYL39" s="372"/>
      <c r="KYM39" s="372"/>
      <c r="KYN39" s="372"/>
      <c r="KYO39" s="372"/>
      <c r="KYP39" s="372"/>
      <c r="KYQ39" s="372"/>
      <c r="KYR39" s="372"/>
      <c r="KYS39" s="372"/>
      <c r="KYT39" s="372"/>
      <c r="KYU39" s="372"/>
      <c r="KYV39" s="372"/>
      <c r="KYW39" s="372"/>
      <c r="KYX39" s="372"/>
      <c r="KYY39" s="372"/>
      <c r="KYZ39" s="372"/>
      <c r="KZA39" s="372"/>
      <c r="KZB39" s="372"/>
      <c r="KZC39" s="372"/>
      <c r="KZD39" s="372"/>
      <c r="KZE39" s="372"/>
      <c r="KZF39" s="372"/>
      <c r="KZG39" s="372"/>
      <c r="KZH39" s="372"/>
      <c r="KZI39" s="372"/>
      <c r="KZJ39" s="372"/>
      <c r="KZK39" s="372"/>
      <c r="KZL39" s="372"/>
      <c r="KZM39" s="372"/>
      <c r="KZN39" s="372"/>
      <c r="KZO39" s="372"/>
      <c r="KZP39" s="372"/>
      <c r="KZQ39" s="372"/>
      <c r="KZR39" s="372"/>
      <c r="KZS39" s="372"/>
      <c r="KZT39" s="372"/>
      <c r="KZU39" s="372"/>
      <c r="KZV39" s="372"/>
      <c r="KZW39" s="372"/>
      <c r="KZX39" s="372"/>
      <c r="KZY39" s="372"/>
      <c r="KZZ39" s="372"/>
      <c r="LAA39" s="372"/>
      <c r="LAB39" s="372"/>
      <c r="LAC39" s="372"/>
      <c r="LAD39" s="372"/>
      <c r="LAE39" s="372"/>
      <c r="LAF39" s="372"/>
      <c r="LAG39" s="372"/>
      <c r="LAH39" s="372"/>
      <c r="LAI39" s="372"/>
      <c r="LAJ39" s="372"/>
      <c r="LAK39" s="372"/>
      <c r="LAL39" s="372"/>
      <c r="LAM39" s="372"/>
      <c r="LAN39" s="372"/>
      <c r="LAO39" s="372"/>
      <c r="LAP39" s="372"/>
      <c r="LAQ39" s="372"/>
      <c r="LAR39" s="372"/>
      <c r="LAS39" s="372"/>
      <c r="LAT39" s="372"/>
      <c r="LAU39" s="372"/>
      <c r="LAV39" s="372"/>
      <c r="LAW39" s="372"/>
      <c r="LAX39" s="372"/>
      <c r="LAY39" s="372"/>
      <c r="LAZ39" s="372"/>
      <c r="LBA39" s="372"/>
      <c r="LBB39" s="372"/>
      <c r="LBC39" s="372"/>
      <c r="LBD39" s="372"/>
      <c r="LBE39" s="372"/>
      <c r="LBF39" s="372"/>
      <c r="LBG39" s="372"/>
      <c r="LBH39" s="372"/>
      <c r="LBI39" s="372"/>
      <c r="LBJ39" s="372"/>
      <c r="LBK39" s="372"/>
      <c r="LBL39" s="372"/>
      <c r="LBM39" s="372"/>
      <c r="LBN39" s="372"/>
      <c r="LBO39" s="372"/>
      <c r="LBP39" s="372"/>
      <c r="LBQ39" s="372"/>
      <c r="LBR39" s="372"/>
      <c r="LBS39" s="372"/>
      <c r="LBT39" s="372"/>
      <c r="LBU39" s="372"/>
      <c r="LBV39" s="372"/>
      <c r="LBW39" s="372"/>
      <c r="LBX39" s="372"/>
      <c r="LBY39" s="372"/>
      <c r="LBZ39" s="372"/>
      <c r="LCA39" s="372"/>
      <c r="LCB39" s="372"/>
      <c r="LCC39" s="372"/>
      <c r="LCD39" s="372"/>
      <c r="LCE39" s="372"/>
      <c r="LCF39" s="372"/>
      <c r="LCG39" s="372"/>
      <c r="LCH39" s="372"/>
      <c r="LCI39" s="372"/>
      <c r="LCJ39" s="372"/>
      <c r="LCK39" s="372"/>
      <c r="LCL39" s="372"/>
      <c r="LCM39" s="372"/>
      <c r="LCN39" s="372"/>
      <c r="LCO39" s="372"/>
      <c r="LCP39" s="372"/>
      <c r="LCQ39" s="372"/>
      <c r="LCR39" s="372"/>
      <c r="LCS39" s="372"/>
      <c r="LCT39" s="372"/>
      <c r="LCU39" s="372"/>
      <c r="LCV39" s="372"/>
      <c r="LCW39" s="372"/>
      <c r="LCX39" s="372"/>
      <c r="LCY39" s="372"/>
      <c r="LCZ39" s="372"/>
      <c r="LDA39" s="372"/>
      <c r="LDB39" s="372"/>
      <c r="LDC39" s="372"/>
      <c r="LDD39" s="372"/>
      <c r="LDE39" s="372"/>
      <c r="LDF39" s="372"/>
      <c r="LDG39" s="372"/>
      <c r="LDH39" s="372"/>
      <c r="LDI39" s="372"/>
      <c r="LDJ39" s="372"/>
      <c r="LDK39" s="372"/>
      <c r="LDL39" s="372"/>
      <c r="LDM39" s="372"/>
      <c r="LDN39" s="372"/>
      <c r="LDO39" s="372"/>
      <c r="LDP39" s="372"/>
      <c r="LDQ39" s="372"/>
      <c r="LDR39" s="372"/>
      <c r="LDS39" s="372"/>
      <c r="LDT39" s="372"/>
      <c r="LDU39" s="372"/>
      <c r="LDV39" s="372"/>
      <c r="LDW39" s="372"/>
      <c r="LDX39" s="372"/>
      <c r="LDY39" s="372"/>
      <c r="LDZ39" s="372"/>
      <c r="LEA39" s="372"/>
      <c r="LEB39" s="372"/>
      <c r="LEC39" s="372"/>
      <c r="LED39" s="372"/>
      <c r="LEE39" s="372"/>
      <c r="LEF39" s="372"/>
      <c r="LEG39" s="372"/>
      <c r="LEH39" s="372"/>
      <c r="LEI39" s="372"/>
      <c r="LEJ39" s="372"/>
      <c r="LEK39" s="372"/>
      <c r="LEL39" s="372"/>
      <c r="LEM39" s="372"/>
      <c r="LEN39" s="372"/>
      <c r="LEO39" s="372"/>
      <c r="LEP39" s="372"/>
      <c r="LEQ39" s="372"/>
      <c r="LER39" s="372"/>
      <c r="LES39" s="372"/>
      <c r="LET39" s="372"/>
      <c r="LEU39" s="372"/>
      <c r="LEV39" s="372"/>
      <c r="LEW39" s="372"/>
      <c r="LEX39" s="372"/>
      <c r="LEY39" s="372"/>
      <c r="LEZ39" s="372"/>
      <c r="LFA39" s="372"/>
      <c r="LFB39" s="372"/>
      <c r="LFC39" s="372"/>
      <c r="LFD39" s="372"/>
      <c r="LFE39" s="372"/>
      <c r="LFF39" s="372"/>
      <c r="LFG39" s="372"/>
      <c r="LFH39" s="372"/>
      <c r="LFI39" s="372"/>
      <c r="LFJ39" s="372"/>
      <c r="LFK39" s="372"/>
      <c r="LFL39" s="372"/>
      <c r="LFM39" s="372"/>
      <c r="LFN39" s="372"/>
      <c r="LFO39" s="372"/>
      <c r="LFP39" s="372"/>
      <c r="LFQ39" s="372"/>
      <c r="LFR39" s="372"/>
      <c r="LFS39" s="372"/>
      <c r="LFT39" s="372"/>
      <c r="LFU39" s="372"/>
      <c r="LFV39" s="372"/>
      <c r="LFW39" s="372"/>
      <c r="LFX39" s="372"/>
      <c r="LFY39" s="372"/>
      <c r="LFZ39" s="372"/>
      <c r="LGA39" s="372"/>
      <c r="LGB39" s="372"/>
      <c r="LGC39" s="372"/>
      <c r="LGD39" s="372"/>
      <c r="LGE39" s="372"/>
      <c r="LGF39" s="372"/>
      <c r="LGG39" s="372"/>
      <c r="LGH39" s="372"/>
      <c r="LGI39" s="372"/>
      <c r="LGJ39" s="372"/>
      <c r="LGK39" s="372"/>
      <c r="LGL39" s="372"/>
      <c r="LGM39" s="372"/>
      <c r="LGN39" s="372"/>
      <c r="LGO39" s="372"/>
      <c r="LGP39" s="372"/>
      <c r="LGQ39" s="372"/>
      <c r="LGR39" s="372"/>
      <c r="LGS39" s="372"/>
      <c r="LGT39" s="372"/>
      <c r="LGU39" s="372"/>
      <c r="LGV39" s="372"/>
      <c r="LGW39" s="372"/>
      <c r="LGX39" s="372"/>
      <c r="LGY39" s="372"/>
      <c r="LGZ39" s="372"/>
      <c r="LHA39" s="372"/>
      <c r="LHB39" s="372"/>
      <c r="LHC39" s="372"/>
      <c r="LHD39" s="372"/>
      <c r="LHE39" s="372"/>
      <c r="LHF39" s="372"/>
      <c r="LHG39" s="372"/>
      <c r="LHH39" s="372"/>
      <c r="LHI39" s="372"/>
      <c r="LHJ39" s="372"/>
      <c r="LHK39" s="372"/>
      <c r="LHL39" s="372"/>
      <c r="LHM39" s="372"/>
      <c r="LHN39" s="372"/>
      <c r="LHO39" s="372"/>
      <c r="LHP39" s="372"/>
      <c r="LHQ39" s="372"/>
      <c r="LHR39" s="372"/>
      <c r="LHS39" s="372"/>
      <c r="LHT39" s="372"/>
      <c r="LHU39" s="372"/>
      <c r="LHV39" s="372"/>
      <c r="LHW39" s="372"/>
      <c r="LHX39" s="372"/>
      <c r="LHY39" s="372"/>
      <c r="LHZ39" s="372"/>
      <c r="LIA39" s="372"/>
      <c r="LIB39" s="372"/>
      <c r="LIC39" s="372"/>
      <c r="LID39" s="372"/>
      <c r="LIE39" s="372"/>
      <c r="LIF39" s="372"/>
      <c r="LIG39" s="372"/>
      <c r="LIH39" s="372"/>
      <c r="LII39" s="372"/>
      <c r="LIJ39" s="372"/>
      <c r="LIK39" s="372"/>
      <c r="LIL39" s="372"/>
      <c r="LIM39" s="372"/>
      <c r="LIN39" s="372"/>
      <c r="LIO39" s="372"/>
      <c r="LIP39" s="372"/>
      <c r="LIQ39" s="372"/>
      <c r="LIR39" s="372"/>
      <c r="LIS39" s="372"/>
      <c r="LIT39" s="372"/>
      <c r="LIU39" s="372"/>
      <c r="LIV39" s="372"/>
      <c r="LIW39" s="372"/>
      <c r="LIX39" s="372"/>
      <c r="LIY39" s="372"/>
      <c r="LIZ39" s="372"/>
      <c r="LJA39" s="372"/>
      <c r="LJB39" s="372"/>
      <c r="LJC39" s="372"/>
      <c r="LJD39" s="372"/>
      <c r="LJE39" s="372"/>
      <c r="LJF39" s="372"/>
      <c r="LJG39" s="372"/>
      <c r="LJH39" s="372"/>
      <c r="LJI39" s="372"/>
      <c r="LJJ39" s="372"/>
      <c r="LJK39" s="372"/>
      <c r="LJL39" s="372"/>
      <c r="LJM39" s="372"/>
      <c r="LJN39" s="372"/>
      <c r="LJO39" s="372"/>
      <c r="LJP39" s="372"/>
      <c r="LJQ39" s="372"/>
      <c r="LJR39" s="372"/>
      <c r="LJS39" s="372"/>
      <c r="LJT39" s="372"/>
      <c r="LJU39" s="372"/>
      <c r="LJV39" s="372"/>
      <c r="LJW39" s="372"/>
      <c r="LJX39" s="372"/>
      <c r="LJY39" s="372"/>
      <c r="LJZ39" s="372"/>
      <c r="LKA39" s="372"/>
      <c r="LKB39" s="372"/>
      <c r="LKC39" s="372"/>
      <c r="LKD39" s="372"/>
      <c r="LKE39" s="372"/>
      <c r="LKF39" s="372"/>
      <c r="LKG39" s="372"/>
      <c r="LKH39" s="372"/>
      <c r="LKI39" s="372"/>
      <c r="LKJ39" s="372"/>
      <c r="LKK39" s="372"/>
      <c r="LKL39" s="372"/>
      <c r="LKM39" s="372"/>
      <c r="LKN39" s="372"/>
      <c r="LKO39" s="372"/>
      <c r="LKP39" s="372"/>
      <c r="LKQ39" s="372"/>
      <c r="LKR39" s="372"/>
      <c r="LKS39" s="372"/>
      <c r="LKT39" s="372"/>
      <c r="LKU39" s="372"/>
      <c r="LKV39" s="372"/>
      <c r="LKW39" s="372"/>
      <c r="LKX39" s="372"/>
      <c r="LKY39" s="372"/>
      <c r="LKZ39" s="372"/>
      <c r="LLA39" s="372"/>
      <c r="LLB39" s="372"/>
      <c r="LLC39" s="372"/>
      <c r="LLD39" s="372"/>
      <c r="LLE39" s="372"/>
      <c r="LLF39" s="372"/>
      <c r="LLG39" s="372"/>
      <c r="LLH39" s="372"/>
      <c r="LLI39" s="372"/>
      <c r="LLJ39" s="372"/>
      <c r="LLK39" s="372"/>
      <c r="LLL39" s="372"/>
      <c r="LLM39" s="372"/>
      <c r="LLN39" s="372"/>
      <c r="LLO39" s="372"/>
      <c r="LLP39" s="372"/>
      <c r="LLQ39" s="372"/>
      <c r="LLR39" s="372"/>
      <c r="LLS39" s="372"/>
      <c r="LLT39" s="372"/>
      <c r="LLU39" s="372"/>
      <c r="LLV39" s="372"/>
      <c r="LLW39" s="372"/>
      <c r="LLX39" s="372"/>
      <c r="LLY39" s="372"/>
      <c r="LLZ39" s="372"/>
      <c r="LMA39" s="372"/>
      <c r="LMB39" s="372"/>
      <c r="LMC39" s="372"/>
      <c r="LMD39" s="372"/>
      <c r="LME39" s="372"/>
      <c r="LMF39" s="372"/>
      <c r="LMG39" s="372"/>
      <c r="LMH39" s="372"/>
      <c r="LMI39" s="372"/>
      <c r="LMJ39" s="372"/>
      <c r="LMK39" s="372"/>
      <c r="LML39" s="372"/>
      <c r="LMM39" s="372"/>
      <c r="LMN39" s="372"/>
      <c r="LMO39" s="372"/>
      <c r="LMP39" s="372"/>
      <c r="LMQ39" s="372"/>
      <c r="LMR39" s="372"/>
      <c r="LMS39" s="372"/>
      <c r="LMT39" s="372"/>
      <c r="LMU39" s="372"/>
      <c r="LMV39" s="372"/>
      <c r="LMW39" s="372"/>
      <c r="LMX39" s="372"/>
      <c r="LMY39" s="372"/>
      <c r="LMZ39" s="372"/>
      <c r="LNA39" s="372"/>
      <c r="LNB39" s="372"/>
      <c r="LNC39" s="372"/>
      <c r="LND39" s="372"/>
      <c r="LNE39" s="372"/>
      <c r="LNF39" s="372"/>
      <c r="LNG39" s="372"/>
      <c r="LNH39" s="372"/>
      <c r="LNI39" s="372"/>
      <c r="LNJ39" s="372"/>
      <c r="LNK39" s="372"/>
      <c r="LNL39" s="372"/>
      <c r="LNM39" s="372"/>
      <c r="LNN39" s="372"/>
      <c r="LNO39" s="372"/>
      <c r="LNP39" s="372"/>
      <c r="LNQ39" s="372"/>
      <c r="LNR39" s="372"/>
      <c r="LNS39" s="372"/>
      <c r="LNT39" s="372"/>
      <c r="LNU39" s="372"/>
      <c r="LNV39" s="372"/>
      <c r="LNW39" s="372"/>
      <c r="LNX39" s="372"/>
      <c r="LNY39" s="372"/>
      <c r="LNZ39" s="372"/>
      <c r="LOA39" s="372"/>
      <c r="LOB39" s="372"/>
      <c r="LOC39" s="372"/>
      <c r="LOD39" s="372"/>
      <c r="LOE39" s="372"/>
      <c r="LOF39" s="372"/>
      <c r="LOG39" s="372"/>
      <c r="LOH39" s="372"/>
      <c r="LOI39" s="372"/>
      <c r="LOJ39" s="372"/>
      <c r="LOK39" s="372"/>
      <c r="LOL39" s="372"/>
      <c r="LOM39" s="372"/>
      <c r="LON39" s="372"/>
      <c r="LOO39" s="372"/>
      <c r="LOP39" s="372"/>
      <c r="LOQ39" s="372"/>
      <c r="LOR39" s="372"/>
      <c r="LOS39" s="372"/>
      <c r="LOT39" s="372"/>
      <c r="LOU39" s="372"/>
      <c r="LOV39" s="372"/>
      <c r="LOW39" s="372"/>
      <c r="LOX39" s="372"/>
      <c r="LOY39" s="372"/>
      <c r="LOZ39" s="372"/>
      <c r="LPA39" s="372"/>
      <c r="LPB39" s="372"/>
      <c r="LPC39" s="372"/>
      <c r="LPD39" s="372"/>
      <c r="LPE39" s="372"/>
      <c r="LPF39" s="372"/>
      <c r="LPG39" s="372"/>
      <c r="LPH39" s="372"/>
      <c r="LPI39" s="372"/>
      <c r="LPJ39" s="372"/>
      <c r="LPK39" s="372"/>
      <c r="LPL39" s="372"/>
      <c r="LPM39" s="372"/>
      <c r="LPN39" s="372"/>
      <c r="LPO39" s="372"/>
      <c r="LPP39" s="372"/>
      <c r="LPQ39" s="372"/>
      <c r="LPR39" s="372"/>
      <c r="LPS39" s="372"/>
      <c r="LPT39" s="372"/>
      <c r="LPU39" s="372"/>
      <c r="LPV39" s="372"/>
      <c r="LPW39" s="372"/>
      <c r="LPX39" s="372"/>
      <c r="LPY39" s="372"/>
      <c r="LPZ39" s="372"/>
      <c r="LQA39" s="372"/>
      <c r="LQB39" s="372"/>
      <c r="LQC39" s="372"/>
      <c r="LQD39" s="372"/>
      <c r="LQE39" s="372"/>
      <c r="LQF39" s="372"/>
      <c r="LQG39" s="372"/>
      <c r="LQH39" s="372"/>
      <c r="LQI39" s="372"/>
      <c r="LQJ39" s="372"/>
      <c r="LQK39" s="372"/>
      <c r="LQL39" s="372"/>
      <c r="LQM39" s="372"/>
      <c r="LQN39" s="372"/>
      <c r="LQO39" s="372"/>
      <c r="LQP39" s="372"/>
      <c r="LQQ39" s="372"/>
      <c r="LQR39" s="372"/>
      <c r="LQS39" s="372"/>
      <c r="LQT39" s="372"/>
      <c r="LQU39" s="372"/>
      <c r="LQV39" s="372"/>
      <c r="LQW39" s="372"/>
      <c r="LQX39" s="372"/>
      <c r="LQY39" s="372"/>
      <c r="LQZ39" s="372"/>
      <c r="LRA39" s="372"/>
      <c r="LRB39" s="372"/>
      <c r="LRC39" s="372"/>
      <c r="LRD39" s="372"/>
      <c r="LRE39" s="372"/>
      <c r="LRF39" s="372"/>
      <c r="LRG39" s="372"/>
      <c r="LRH39" s="372"/>
      <c r="LRI39" s="372"/>
      <c r="LRJ39" s="372"/>
      <c r="LRK39" s="372"/>
      <c r="LRL39" s="372"/>
      <c r="LRM39" s="372"/>
      <c r="LRN39" s="372"/>
      <c r="LRO39" s="372"/>
      <c r="LRP39" s="372"/>
      <c r="LRQ39" s="372"/>
      <c r="LRR39" s="372"/>
      <c r="LRS39" s="372"/>
      <c r="LRT39" s="372"/>
      <c r="LRU39" s="372"/>
      <c r="LRV39" s="372"/>
      <c r="LRW39" s="372"/>
      <c r="LRX39" s="372"/>
      <c r="LRY39" s="372"/>
      <c r="LRZ39" s="372"/>
      <c r="LSA39" s="372"/>
      <c r="LSB39" s="372"/>
      <c r="LSC39" s="372"/>
      <c r="LSD39" s="372"/>
      <c r="LSE39" s="372"/>
      <c r="LSF39" s="372"/>
      <c r="LSG39" s="372"/>
      <c r="LSH39" s="372"/>
      <c r="LSI39" s="372"/>
      <c r="LSJ39" s="372"/>
      <c r="LSK39" s="372"/>
      <c r="LSL39" s="372"/>
      <c r="LSM39" s="372"/>
      <c r="LSN39" s="372"/>
      <c r="LSO39" s="372"/>
      <c r="LSP39" s="372"/>
      <c r="LSQ39" s="372"/>
      <c r="LSR39" s="372"/>
      <c r="LSS39" s="372"/>
      <c r="LST39" s="372"/>
      <c r="LSU39" s="372"/>
      <c r="LSV39" s="372"/>
      <c r="LSW39" s="372"/>
      <c r="LSX39" s="372"/>
      <c r="LSY39" s="372"/>
      <c r="LSZ39" s="372"/>
      <c r="LTA39" s="372"/>
      <c r="LTB39" s="372"/>
      <c r="LTC39" s="372"/>
      <c r="LTD39" s="372"/>
      <c r="LTE39" s="372"/>
      <c r="LTF39" s="372"/>
      <c r="LTG39" s="372"/>
      <c r="LTH39" s="372"/>
      <c r="LTI39" s="372"/>
      <c r="LTJ39" s="372"/>
      <c r="LTK39" s="372"/>
      <c r="LTL39" s="372"/>
      <c r="LTM39" s="372"/>
      <c r="LTN39" s="372"/>
      <c r="LTO39" s="372"/>
      <c r="LTP39" s="372"/>
      <c r="LTQ39" s="372"/>
      <c r="LTR39" s="372"/>
      <c r="LTS39" s="372"/>
      <c r="LTT39" s="372"/>
      <c r="LTU39" s="372"/>
      <c r="LTV39" s="372"/>
      <c r="LTW39" s="372"/>
      <c r="LTX39" s="372"/>
      <c r="LTY39" s="372"/>
      <c r="LTZ39" s="372"/>
      <c r="LUA39" s="372"/>
      <c r="LUB39" s="372"/>
      <c r="LUC39" s="372"/>
      <c r="LUD39" s="372"/>
      <c r="LUE39" s="372"/>
      <c r="LUF39" s="372"/>
      <c r="LUG39" s="372"/>
      <c r="LUH39" s="372"/>
      <c r="LUI39" s="372"/>
      <c r="LUJ39" s="372"/>
      <c r="LUK39" s="372"/>
      <c r="LUL39" s="372"/>
      <c r="LUM39" s="372"/>
      <c r="LUN39" s="372"/>
      <c r="LUO39" s="372"/>
      <c r="LUP39" s="372"/>
      <c r="LUQ39" s="372"/>
      <c r="LUR39" s="372"/>
      <c r="LUS39" s="372"/>
      <c r="LUT39" s="372"/>
      <c r="LUU39" s="372"/>
      <c r="LUV39" s="372"/>
      <c r="LUW39" s="372"/>
      <c r="LUX39" s="372"/>
      <c r="LUY39" s="372"/>
      <c r="LUZ39" s="372"/>
      <c r="LVA39" s="372"/>
      <c r="LVB39" s="372"/>
      <c r="LVC39" s="372"/>
      <c r="LVD39" s="372"/>
      <c r="LVE39" s="372"/>
      <c r="LVF39" s="372"/>
      <c r="LVG39" s="372"/>
      <c r="LVH39" s="372"/>
      <c r="LVI39" s="372"/>
      <c r="LVJ39" s="372"/>
      <c r="LVK39" s="372"/>
      <c r="LVL39" s="372"/>
      <c r="LVM39" s="372"/>
      <c r="LVN39" s="372"/>
      <c r="LVO39" s="372"/>
      <c r="LVP39" s="372"/>
      <c r="LVQ39" s="372"/>
      <c r="LVR39" s="372"/>
      <c r="LVS39" s="372"/>
      <c r="LVT39" s="372"/>
      <c r="LVU39" s="372"/>
      <c r="LVV39" s="372"/>
      <c r="LVW39" s="372"/>
      <c r="LVX39" s="372"/>
      <c r="LVY39" s="372"/>
      <c r="LVZ39" s="372"/>
      <c r="LWA39" s="372"/>
      <c r="LWB39" s="372"/>
      <c r="LWC39" s="372"/>
      <c r="LWD39" s="372"/>
      <c r="LWE39" s="372"/>
      <c r="LWF39" s="372"/>
      <c r="LWG39" s="372"/>
      <c r="LWH39" s="372"/>
      <c r="LWI39" s="372"/>
      <c r="LWJ39" s="372"/>
      <c r="LWK39" s="372"/>
      <c r="LWL39" s="372"/>
      <c r="LWM39" s="372"/>
      <c r="LWN39" s="372"/>
      <c r="LWO39" s="372"/>
      <c r="LWP39" s="372"/>
      <c r="LWQ39" s="372"/>
      <c r="LWR39" s="372"/>
      <c r="LWS39" s="372"/>
      <c r="LWT39" s="372"/>
      <c r="LWU39" s="372"/>
      <c r="LWV39" s="372"/>
      <c r="LWW39" s="372"/>
      <c r="LWX39" s="372"/>
      <c r="LWY39" s="372"/>
      <c r="LWZ39" s="372"/>
      <c r="LXA39" s="372"/>
      <c r="LXB39" s="372"/>
      <c r="LXC39" s="372"/>
      <c r="LXD39" s="372"/>
      <c r="LXE39" s="372"/>
      <c r="LXF39" s="372"/>
      <c r="LXG39" s="372"/>
      <c r="LXH39" s="372"/>
      <c r="LXI39" s="372"/>
      <c r="LXJ39" s="372"/>
      <c r="LXK39" s="372"/>
      <c r="LXL39" s="372"/>
      <c r="LXM39" s="372"/>
      <c r="LXN39" s="372"/>
      <c r="LXO39" s="372"/>
      <c r="LXP39" s="372"/>
      <c r="LXQ39" s="372"/>
      <c r="LXR39" s="372"/>
      <c r="LXS39" s="372"/>
      <c r="LXT39" s="372"/>
      <c r="LXU39" s="372"/>
      <c r="LXV39" s="372"/>
      <c r="LXW39" s="372"/>
      <c r="LXX39" s="372"/>
      <c r="LXY39" s="372"/>
      <c r="LXZ39" s="372"/>
      <c r="LYA39" s="372"/>
      <c r="LYB39" s="372"/>
      <c r="LYC39" s="372"/>
      <c r="LYD39" s="372"/>
      <c r="LYE39" s="372"/>
      <c r="LYF39" s="372"/>
      <c r="LYG39" s="372"/>
      <c r="LYH39" s="372"/>
      <c r="LYI39" s="372"/>
      <c r="LYJ39" s="372"/>
      <c r="LYK39" s="372"/>
      <c r="LYL39" s="372"/>
      <c r="LYM39" s="372"/>
      <c r="LYN39" s="372"/>
      <c r="LYO39" s="372"/>
      <c r="LYP39" s="372"/>
      <c r="LYQ39" s="372"/>
      <c r="LYR39" s="372"/>
      <c r="LYS39" s="372"/>
      <c r="LYT39" s="372"/>
      <c r="LYU39" s="372"/>
      <c r="LYV39" s="372"/>
      <c r="LYW39" s="372"/>
      <c r="LYX39" s="372"/>
      <c r="LYY39" s="372"/>
      <c r="LYZ39" s="372"/>
      <c r="LZA39" s="372"/>
      <c r="LZB39" s="372"/>
      <c r="LZC39" s="372"/>
      <c r="LZD39" s="372"/>
      <c r="LZE39" s="372"/>
      <c r="LZF39" s="372"/>
      <c r="LZG39" s="372"/>
      <c r="LZH39" s="372"/>
      <c r="LZI39" s="372"/>
      <c r="LZJ39" s="372"/>
      <c r="LZK39" s="372"/>
      <c r="LZL39" s="372"/>
      <c r="LZM39" s="372"/>
      <c r="LZN39" s="372"/>
      <c r="LZO39" s="372"/>
      <c r="LZP39" s="372"/>
      <c r="LZQ39" s="372"/>
      <c r="LZR39" s="372"/>
      <c r="LZS39" s="372"/>
      <c r="LZT39" s="372"/>
      <c r="LZU39" s="372"/>
      <c r="LZV39" s="372"/>
      <c r="LZW39" s="372"/>
      <c r="LZX39" s="372"/>
      <c r="LZY39" s="372"/>
      <c r="LZZ39" s="372"/>
      <c r="MAA39" s="372"/>
      <c r="MAB39" s="372"/>
      <c r="MAC39" s="372"/>
      <c r="MAD39" s="372"/>
      <c r="MAE39" s="372"/>
      <c r="MAF39" s="372"/>
      <c r="MAG39" s="372"/>
      <c r="MAH39" s="372"/>
      <c r="MAI39" s="372"/>
      <c r="MAJ39" s="372"/>
      <c r="MAK39" s="372"/>
      <c r="MAL39" s="372"/>
      <c r="MAM39" s="372"/>
      <c r="MAN39" s="372"/>
      <c r="MAO39" s="372"/>
      <c r="MAP39" s="372"/>
      <c r="MAQ39" s="372"/>
      <c r="MAR39" s="372"/>
      <c r="MAS39" s="372"/>
      <c r="MAT39" s="372"/>
      <c r="MAU39" s="372"/>
      <c r="MAV39" s="372"/>
      <c r="MAW39" s="372"/>
      <c r="MAX39" s="372"/>
      <c r="MAY39" s="372"/>
      <c r="MAZ39" s="372"/>
      <c r="MBA39" s="372"/>
      <c r="MBB39" s="372"/>
      <c r="MBC39" s="372"/>
      <c r="MBD39" s="372"/>
      <c r="MBE39" s="372"/>
      <c r="MBF39" s="372"/>
      <c r="MBG39" s="372"/>
      <c r="MBH39" s="372"/>
      <c r="MBI39" s="372"/>
      <c r="MBJ39" s="372"/>
      <c r="MBK39" s="372"/>
      <c r="MBL39" s="372"/>
      <c r="MBM39" s="372"/>
      <c r="MBN39" s="372"/>
      <c r="MBO39" s="372"/>
      <c r="MBP39" s="372"/>
      <c r="MBQ39" s="372"/>
      <c r="MBR39" s="372"/>
      <c r="MBS39" s="372"/>
      <c r="MBT39" s="372"/>
      <c r="MBU39" s="372"/>
      <c r="MBV39" s="372"/>
      <c r="MBW39" s="372"/>
      <c r="MBX39" s="372"/>
      <c r="MBY39" s="372"/>
      <c r="MBZ39" s="372"/>
      <c r="MCA39" s="372"/>
      <c r="MCB39" s="372"/>
      <c r="MCC39" s="372"/>
      <c r="MCD39" s="372"/>
      <c r="MCE39" s="372"/>
      <c r="MCF39" s="372"/>
      <c r="MCG39" s="372"/>
      <c r="MCH39" s="372"/>
      <c r="MCI39" s="372"/>
      <c r="MCJ39" s="372"/>
      <c r="MCK39" s="372"/>
      <c r="MCL39" s="372"/>
      <c r="MCM39" s="372"/>
      <c r="MCN39" s="372"/>
      <c r="MCO39" s="372"/>
      <c r="MCP39" s="372"/>
      <c r="MCQ39" s="372"/>
      <c r="MCR39" s="372"/>
      <c r="MCS39" s="372"/>
      <c r="MCT39" s="372"/>
      <c r="MCU39" s="372"/>
      <c r="MCV39" s="372"/>
      <c r="MCW39" s="372"/>
      <c r="MCX39" s="372"/>
      <c r="MCY39" s="372"/>
      <c r="MCZ39" s="372"/>
      <c r="MDA39" s="372"/>
      <c r="MDB39" s="372"/>
      <c r="MDC39" s="372"/>
      <c r="MDD39" s="372"/>
      <c r="MDE39" s="372"/>
      <c r="MDF39" s="372"/>
      <c r="MDG39" s="372"/>
      <c r="MDH39" s="372"/>
      <c r="MDI39" s="372"/>
      <c r="MDJ39" s="372"/>
      <c r="MDK39" s="372"/>
      <c r="MDL39" s="372"/>
      <c r="MDM39" s="372"/>
      <c r="MDN39" s="372"/>
      <c r="MDO39" s="372"/>
      <c r="MDP39" s="372"/>
      <c r="MDQ39" s="372"/>
      <c r="MDR39" s="372"/>
      <c r="MDS39" s="372"/>
      <c r="MDT39" s="372"/>
      <c r="MDU39" s="372"/>
      <c r="MDV39" s="372"/>
      <c r="MDW39" s="372"/>
      <c r="MDX39" s="372"/>
      <c r="MDY39" s="372"/>
      <c r="MDZ39" s="372"/>
      <c r="MEA39" s="372"/>
      <c r="MEB39" s="372"/>
      <c r="MEC39" s="372"/>
      <c r="MED39" s="372"/>
      <c r="MEE39" s="372"/>
      <c r="MEF39" s="372"/>
      <c r="MEG39" s="372"/>
      <c r="MEH39" s="372"/>
      <c r="MEI39" s="372"/>
      <c r="MEJ39" s="372"/>
      <c r="MEK39" s="372"/>
      <c r="MEL39" s="372"/>
      <c r="MEM39" s="372"/>
      <c r="MEN39" s="372"/>
      <c r="MEO39" s="372"/>
      <c r="MEP39" s="372"/>
      <c r="MEQ39" s="372"/>
      <c r="MER39" s="372"/>
      <c r="MES39" s="372"/>
      <c r="MET39" s="372"/>
      <c r="MEU39" s="372"/>
      <c r="MEV39" s="372"/>
      <c r="MEW39" s="372"/>
      <c r="MEX39" s="372"/>
      <c r="MEY39" s="372"/>
      <c r="MEZ39" s="372"/>
      <c r="MFA39" s="372"/>
      <c r="MFB39" s="372"/>
      <c r="MFC39" s="372"/>
      <c r="MFD39" s="372"/>
      <c r="MFE39" s="372"/>
      <c r="MFF39" s="372"/>
      <c r="MFG39" s="372"/>
      <c r="MFH39" s="372"/>
      <c r="MFI39" s="372"/>
      <c r="MFJ39" s="372"/>
      <c r="MFK39" s="372"/>
      <c r="MFL39" s="372"/>
      <c r="MFM39" s="372"/>
      <c r="MFN39" s="372"/>
      <c r="MFO39" s="372"/>
      <c r="MFP39" s="372"/>
      <c r="MFQ39" s="372"/>
      <c r="MFR39" s="372"/>
      <c r="MFS39" s="372"/>
      <c r="MFT39" s="372"/>
      <c r="MFU39" s="372"/>
      <c r="MFV39" s="372"/>
      <c r="MFW39" s="372"/>
      <c r="MFX39" s="372"/>
      <c r="MFY39" s="372"/>
      <c r="MFZ39" s="372"/>
      <c r="MGA39" s="372"/>
      <c r="MGB39" s="372"/>
      <c r="MGC39" s="372"/>
      <c r="MGD39" s="372"/>
      <c r="MGE39" s="372"/>
      <c r="MGF39" s="372"/>
      <c r="MGG39" s="372"/>
      <c r="MGH39" s="372"/>
      <c r="MGI39" s="372"/>
      <c r="MGJ39" s="372"/>
      <c r="MGK39" s="372"/>
      <c r="MGL39" s="372"/>
      <c r="MGM39" s="372"/>
      <c r="MGN39" s="372"/>
      <c r="MGO39" s="372"/>
      <c r="MGP39" s="372"/>
      <c r="MGQ39" s="372"/>
      <c r="MGR39" s="372"/>
      <c r="MGS39" s="372"/>
      <c r="MGT39" s="372"/>
      <c r="MGU39" s="372"/>
      <c r="MGV39" s="372"/>
      <c r="MGW39" s="372"/>
      <c r="MGX39" s="372"/>
      <c r="MGY39" s="372"/>
      <c r="MGZ39" s="372"/>
      <c r="MHA39" s="372"/>
      <c r="MHB39" s="372"/>
      <c r="MHC39" s="372"/>
      <c r="MHD39" s="372"/>
      <c r="MHE39" s="372"/>
      <c r="MHF39" s="372"/>
      <c r="MHG39" s="372"/>
      <c r="MHH39" s="372"/>
      <c r="MHI39" s="372"/>
      <c r="MHJ39" s="372"/>
      <c r="MHK39" s="372"/>
      <c r="MHL39" s="372"/>
      <c r="MHM39" s="372"/>
      <c r="MHN39" s="372"/>
      <c r="MHO39" s="372"/>
      <c r="MHP39" s="372"/>
      <c r="MHQ39" s="372"/>
      <c r="MHR39" s="372"/>
      <c r="MHS39" s="372"/>
      <c r="MHT39" s="372"/>
      <c r="MHU39" s="372"/>
      <c r="MHV39" s="372"/>
      <c r="MHW39" s="372"/>
      <c r="MHX39" s="372"/>
      <c r="MHY39" s="372"/>
      <c r="MHZ39" s="372"/>
      <c r="MIA39" s="372"/>
      <c r="MIB39" s="372"/>
      <c r="MIC39" s="372"/>
      <c r="MID39" s="372"/>
      <c r="MIE39" s="372"/>
      <c r="MIF39" s="372"/>
      <c r="MIG39" s="372"/>
      <c r="MIH39" s="372"/>
      <c r="MII39" s="372"/>
      <c r="MIJ39" s="372"/>
      <c r="MIK39" s="372"/>
      <c r="MIL39" s="372"/>
      <c r="MIM39" s="372"/>
      <c r="MIN39" s="372"/>
      <c r="MIO39" s="372"/>
      <c r="MIP39" s="372"/>
      <c r="MIQ39" s="372"/>
      <c r="MIR39" s="372"/>
      <c r="MIS39" s="372"/>
      <c r="MIT39" s="372"/>
      <c r="MIU39" s="372"/>
      <c r="MIV39" s="372"/>
      <c r="MIW39" s="372"/>
      <c r="MIX39" s="372"/>
      <c r="MIY39" s="372"/>
      <c r="MIZ39" s="372"/>
      <c r="MJA39" s="372"/>
      <c r="MJB39" s="372"/>
      <c r="MJC39" s="372"/>
      <c r="MJD39" s="372"/>
      <c r="MJE39" s="372"/>
      <c r="MJF39" s="372"/>
      <c r="MJG39" s="372"/>
      <c r="MJH39" s="372"/>
      <c r="MJI39" s="372"/>
      <c r="MJJ39" s="372"/>
      <c r="MJK39" s="372"/>
      <c r="MJL39" s="372"/>
      <c r="MJM39" s="372"/>
      <c r="MJN39" s="372"/>
      <c r="MJO39" s="372"/>
      <c r="MJP39" s="372"/>
      <c r="MJQ39" s="372"/>
      <c r="MJR39" s="372"/>
      <c r="MJS39" s="372"/>
      <c r="MJT39" s="372"/>
      <c r="MJU39" s="372"/>
      <c r="MJV39" s="372"/>
      <c r="MJW39" s="372"/>
      <c r="MJX39" s="372"/>
      <c r="MJY39" s="372"/>
      <c r="MJZ39" s="372"/>
      <c r="MKA39" s="372"/>
      <c r="MKB39" s="372"/>
      <c r="MKC39" s="372"/>
      <c r="MKD39" s="372"/>
      <c r="MKE39" s="372"/>
      <c r="MKF39" s="372"/>
      <c r="MKG39" s="372"/>
      <c r="MKH39" s="372"/>
      <c r="MKI39" s="372"/>
      <c r="MKJ39" s="372"/>
      <c r="MKK39" s="372"/>
      <c r="MKL39" s="372"/>
      <c r="MKM39" s="372"/>
      <c r="MKN39" s="372"/>
      <c r="MKO39" s="372"/>
      <c r="MKP39" s="372"/>
      <c r="MKQ39" s="372"/>
      <c r="MKR39" s="372"/>
      <c r="MKS39" s="372"/>
      <c r="MKT39" s="372"/>
      <c r="MKU39" s="372"/>
      <c r="MKV39" s="372"/>
      <c r="MKW39" s="372"/>
      <c r="MKX39" s="372"/>
      <c r="MKY39" s="372"/>
      <c r="MKZ39" s="372"/>
      <c r="MLA39" s="372"/>
      <c r="MLB39" s="372"/>
      <c r="MLC39" s="372"/>
      <c r="MLD39" s="372"/>
      <c r="MLE39" s="372"/>
      <c r="MLF39" s="372"/>
      <c r="MLG39" s="372"/>
      <c r="MLH39" s="372"/>
      <c r="MLI39" s="372"/>
      <c r="MLJ39" s="372"/>
      <c r="MLK39" s="372"/>
      <c r="MLL39" s="372"/>
      <c r="MLM39" s="372"/>
      <c r="MLN39" s="372"/>
      <c r="MLO39" s="372"/>
      <c r="MLP39" s="372"/>
      <c r="MLQ39" s="372"/>
      <c r="MLR39" s="372"/>
      <c r="MLS39" s="372"/>
      <c r="MLT39" s="372"/>
      <c r="MLU39" s="372"/>
      <c r="MLV39" s="372"/>
      <c r="MLW39" s="372"/>
      <c r="MLX39" s="372"/>
      <c r="MLY39" s="372"/>
      <c r="MLZ39" s="372"/>
      <c r="MMA39" s="372"/>
      <c r="MMB39" s="372"/>
      <c r="MMC39" s="372"/>
      <c r="MMD39" s="372"/>
      <c r="MME39" s="372"/>
      <c r="MMF39" s="372"/>
      <c r="MMG39" s="372"/>
      <c r="MMH39" s="372"/>
      <c r="MMI39" s="372"/>
      <c r="MMJ39" s="372"/>
      <c r="MMK39" s="372"/>
      <c r="MML39" s="372"/>
      <c r="MMM39" s="372"/>
      <c r="MMN39" s="372"/>
      <c r="MMO39" s="372"/>
      <c r="MMP39" s="372"/>
      <c r="MMQ39" s="372"/>
      <c r="MMR39" s="372"/>
      <c r="MMS39" s="372"/>
      <c r="MMT39" s="372"/>
      <c r="MMU39" s="372"/>
      <c r="MMV39" s="372"/>
      <c r="MMW39" s="372"/>
      <c r="MMX39" s="372"/>
      <c r="MMY39" s="372"/>
      <c r="MMZ39" s="372"/>
      <c r="MNA39" s="372"/>
      <c r="MNB39" s="372"/>
      <c r="MNC39" s="372"/>
      <c r="MND39" s="372"/>
      <c r="MNE39" s="372"/>
      <c r="MNF39" s="372"/>
      <c r="MNG39" s="372"/>
      <c r="MNH39" s="372"/>
      <c r="MNI39" s="372"/>
      <c r="MNJ39" s="372"/>
      <c r="MNK39" s="372"/>
      <c r="MNL39" s="372"/>
      <c r="MNM39" s="372"/>
      <c r="MNN39" s="372"/>
      <c r="MNO39" s="372"/>
      <c r="MNP39" s="372"/>
      <c r="MNQ39" s="372"/>
      <c r="MNR39" s="372"/>
      <c r="MNS39" s="372"/>
      <c r="MNT39" s="372"/>
      <c r="MNU39" s="372"/>
      <c r="MNV39" s="372"/>
      <c r="MNW39" s="372"/>
      <c r="MNX39" s="372"/>
      <c r="MNY39" s="372"/>
      <c r="MNZ39" s="372"/>
      <c r="MOA39" s="372"/>
      <c r="MOB39" s="372"/>
      <c r="MOC39" s="372"/>
      <c r="MOD39" s="372"/>
      <c r="MOE39" s="372"/>
      <c r="MOF39" s="372"/>
      <c r="MOG39" s="372"/>
      <c r="MOH39" s="372"/>
      <c r="MOI39" s="372"/>
      <c r="MOJ39" s="372"/>
      <c r="MOK39" s="372"/>
      <c r="MOL39" s="372"/>
      <c r="MOM39" s="372"/>
      <c r="MON39" s="372"/>
      <c r="MOO39" s="372"/>
      <c r="MOP39" s="372"/>
      <c r="MOQ39" s="372"/>
      <c r="MOR39" s="372"/>
      <c r="MOS39" s="372"/>
      <c r="MOT39" s="372"/>
      <c r="MOU39" s="372"/>
      <c r="MOV39" s="372"/>
      <c r="MOW39" s="372"/>
      <c r="MOX39" s="372"/>
      <c r="MOY39" s="372"/>
      <c r="MOZ39" s="372"/>
      <c r="MPA39" s="372"/>
      <c r="MPB39" s="372"/>
      <c r="MPC39" s="372"/>
      <c r="MPD39" s="372"/>
      <c r="MPE39" s="372"/>
      <c r="MPF39" s="372"/>
      <c r="MPG39" s="372"/>
      <c r="MPH39" s="372"/>
      <c r="MPI39" s="372"/>
      <c r="MPJ39" s="372"/>
      <c r="MPK39" s="372"/>
      <c r="MPL39" s="372"/>
      <c r="MPM39" s="372"/>
      <c r="MPN39" s="372"/>
      <c r="MPO39" s="372"/>
      <c r="MPP39" s="372"/>
      <c r="MPQ39" s="372"/>
      <c r="MPR39" s="372"/>
      <c r="MPS39" s="372"/>
      <c r="MPT39" s="372"/>
      <c r="MPU39" s="372"/>
      <c r="MPV39" s="372"/>
      <c r="MPW39" s="372"/>
      <c r="MPX39" s="372"/>
      <c r="MPY39" s="372"/>
      <c r="MPZ39" s="372"/>
      <c r="MQA39" s="372"/>
      <c r="MQB39" s="372"/>
      <c r="MQC39" s="372"/>
      <c r="MQD39" s="372"/>
      <c r="MQE39" s="372"/>
      <c r="MQF39" s="372"/>
      <c r="MQG39" s="372"/>
      <c r="MQH39" s="372"/>
      <c r="MQI39" s="372"/>
      <c r="MQJ39" s="372"/>
      <c r="MQK39" s="372"/>
      <c r="MQL39" s="372"/>
      <c r="MQM39" s="372"/>
      <c r="MQN39" s="372"/>
      <c r="MQO39" s="372"/>
      <c r="MQP39" s="372"/>
      <c r="MQQ39" s="372"/>
      <c r="MQR39" s="372"/>
      <c r="MQS39" s="372"/>
      <c r="MQT39" s="372"/>
      <c r="MQU39" s="372"/>
      <c r="MQV39" s="372"/>
      <c r="MQW39" s="372"/>
      <c r="MQX39" s="372"/>
      <c r="MQY39" s="372"/>
      <c r="MQZ39" s="372"/>
      <c r="MRA39" s="372"/>
      <c r="MRB39" s="372"/>
      <c r="MRC39" s="372"/>
      <c r="MRD39" s="372"/>
      <c r="MRE39" s="372"/>
      <c r="MRF39" s="372"/>
      <c r="MRG39" s="372"/>
      <c r="MRH39" s="372"/>
      <c r="MRI39" s="372"/>
      <c r="MRJ39" s="372"/>
      <c r="MRK39" s="372"/>
      <c r="MRL39" s="372"/>
      <c r="MRM39" s="372"/>
      <c r="MRN39" s="372"/>
      <c r="MRO39" s="372"/>
      <c r="MRP39" s="372"/>
      <c r="MRQ39" s="372"/>
      <c r="MRR39" s="372"/>
      <c r="MRS39" s="372"/>
      <c r="MRT39" s="372"/>
      <c r="MRU39" s="372"/>
      <c r="MRV39" s="372"/>
      <c r="MRW39" s="372"/>
      <c r="MRX39" s="372"/>
      <c r="MRY39" s="372"/>
      <c r="MRZ39" s="372"/>
      <c r="MSA39" s="372"/>
      <c r="MSB39" s="372"/>
      <c r="MSC39" s="372"/>
      <c r="MSD39" s="372"/>
      <c r="MSE39" s="372"/>
      <c r="MSF39" s="372"/>
      <c r="MSG39" s="372"/>
      <c r="MSH39" s="372"/>
      <c r="MSI39" s="372"/>
      <c r="MSJ39" s="372"/>
      <c r="MSK39" s="372"/>
      <c r="MSL39" s="372"/>
      <c r="MSM39" s="372"/>
      <c r="MSN39" s="372"/>
      <c r="MSO39" s="372"/>
      <c r="MSP39" s="372"/>
      <c r="MSQ39" s="372"/>
      <c r="MSR39" s="372"/>
      <c r="MSS39" s="372"/>
      <c r="MST39" s="372"/>
      <c r="MSU39" s="372"/>
      <c r="MSV39" s="372"/>
      <c r="MSW39" s="372"/>
      <c r="MSX39" s="372"/>
      <c r="MSY39" s="372"/>
      <c r="MSZ39" s="372"/>
      <c r="MTA39" s="372"/>
      <c r="MTB39" s="372"/>
      <c r="MTC39" s="372"/>
      <c r="MTD39" s="372"/>
      <c r="MTE39" s="372"/>
      <c r="MTF39" s="372"/>
      <c r="MTG39" s="372"/>
      <c r="MTH39" s="372"/>
      <c r="MTI39" s="372"/>
      <c r="MTJ39" s="372"/>
      <c r="MTK39" s="372"/>
      <c r="MTL39" s="372"/>
      <c r="MTM39" s="372"/>
      <c r="MTN39" s="372"/>
      <c r="MTO39" s="372"/>
      <c r="MTP39" s="372"/>
      <c r="MTQ39" s="372"/>
      <c r="MTR39" s="372"/>
      <c r="MTS39" s="372"/>
      <c r="MTT39" s="372"/>
      <c r="MTU39" s="372"/>
      <c r="MTV39" s="372"/>
      <c r="MTW39" s="372"/>
      <c r="MTX39" s="372"/>
      <c r="MTY39" s="372"/>
      <c r="MTZ39" s="372"/>
      <c r="MUA39" s="372"/>
      <c r="MUB39" s="372"/>
      <c r="MUC39" s="372"/>
      <c r="MUD39" s="372"/>
      <c r="MUE39" s="372"/>
      <c r="MUF39" s="372"/>
      <c r="MUG39" s="372"/>
      <c r="MUH39" s="372"/>
      <c r="MUI39" s="372"/>
      <c r="MUJ39" s="372"/>
      <c r="MUK39" s="372"/>
      <c r="MUL39" s="372"/>
      <c r="MUM39" s="372"/>
      <c r="MUN39" s="372"/>
      <c r="MUO39" s="372"/>
      <c r="MUP39" s="372"/>
      <c r="MUQ39" s="372"/>
      <c r="MUR39" s="372"/>
      <c r="MUS39" s="372"/>
      <c r="MUT39" s="372"/>
      <c r="MUU39" s="372"/>
      <c r="MUV39" s="372"/>
      <c r="MUW39" s="372"/>
      <c r="MUX39" s="372"/>
      <c r="MUY39" s="372"/>
      <c r="MUZ39" s="372"/>
      <c r="MVA39" s="372"/>
      <c r="MVB39" s="372"/>
      <c r="MVC39" s="372"/>
      <c r="MVD39" s="372"/>
      <c r="MVE39" s="372"/>
      <c r="MVF39" s="372"/>
      <c r="MVG39" s="372"/>
      <c r="MVH39" s="372"/>
      <c r="MVI39" s="372"/>
      <c r="MVJ39" s="372"/>
      <c r="MVK39" s="372"/>
      <c r="MVL39" s="372"/>
      <c r="MVM39" s="372"/>
      <c r="MVN39" s="372"/>
      <c r="MVO39" s="372"/>
      <c r="MVP39" s="372"/>
      <c r="MVQ39" s="372"/>
      <c r="MVR39" s="372"/>
      <c r="MVS39" s="372"/>
      <c r="MVT39" s="372"/>
      <c r="MVU39" s="372"/>
      <c r="MVV39" s="372"/>
      <c r="MVW39" s="372"/>
      <c r="MVX39" s="372"/>
      <c r="MVY39" s="372"/>
      <c r="MVZ39" s="372"/>
      <c r="MWA39" s="372"/>
      <c r="MWB39" s="372"/>
      <c r="MWC39" s="372"/>
      <c r="MWD39" s="372"/>
      <c r="MWE39" s="372"/>
      <c r="MWF39" s="372"/>
      <c r="MWG39" s="372"/>
      <c r="MWH39" s="372"/>
      <c r="MWI39" s="372"/>
      <c r="MWJ39" s="372"/>
      <c r="MWK39" s="372"/>
      <c r="MWL39" s="372"/>
      <c r="MWM39" s="372"/>
      <c r="MWN39" s="372"/>
      <c r="MWO39" s="372"/>
      <c r="MWP39" s="372"/>
      <c r="MWQ39" s="372"/>
      <c r="MWR39" s="372"/>
      <c r="MWS39" s="372"/>
      <c r="MWT39" s="372"/>
      <c r="MWU39" s="372"/>
      <c r="MWV39" s="372"/>
      <c r="MWW39" s="372"/>
      <c r="MWX39" s="372"/>
      <c r="MWY39" s="372"/>
      <c r="MWZ39" s="372"/>
      <c r="MXA39" s="372"/>
      <c r="MXB39" s="372"/>
      <c r="MXC39" s="372"/>
      <c r="MXD39" s="372"/>
      <c r="MXE39" s="372"/>
      <c r="MXF39" s="372"/>
      <c r="MXG39" s="372"/>
      <c r="MXH39" s="372"/>
      <c r="MXI39" s="372"/>
      <c r="MXJ39" s="372"/>
      <c r="MXK39" s="372"/>
      <c r="MXL39" s="372"/>
      <c r="MXM39" s="372"/>
      <c r="MXN39" s="372"/>
      <c r="MXO39" s="372"/>
      <c r="MXP39" s="372"/>
      <c r="MXQ39" s="372"/>
      <c r="MXR39" s="372"/>
      <c r="MXS39" s="372"/>
      <c r="MXT39" s="372"/>
      <c r="MXU39" s="372"/>
      <c r="MXV39" s="372"/>
      <c r="MXW39" s="372"/>
      <c r="MXX39" s="372"/>
      <c r="MXY39" s="372"/>
      <c r="MXZ39" s="372"/>
      <c r="MYA39" s="372"/>
      <c r="MYB39" s="372"/>
      <c r="MYC39" s="372"/>
      <c r="MYD39" s="372"/>
      <c r="MYE39" s="372"/>
      <c r="MYF39" s="372"/>
      <c r="MYG39" s="372"/>
      <c r="MYH39" s="372"/>
      <c r="MYI39" s="372"/>
      <c r="MYJ39" s="372"/>
      <c r="MYK39" s="372"/>
      <c r="MYL39" s="372"/>
      <c r="MYM39" s="372"/>
      <c r="MYN39" s="372"/>
      <c r="MYO39" s="372"/>
      <c r="MYP39" s="372"/>
      <c r="MYQ39" s="372"/>
      <c r="MYR39" s="372"/>
      <c r="MYS39" s="372"/>
      <c r="MYT39" s="372"/>
      <c r="MYU39" s="372"/>
      <c r="MYV39" s="372"/>
      <c r="MYW39" s="372"/>
      <c r="MYX39" s="372"/>
      <c r="MYY39" s="372"/>
      <c r="MYZ39" s="372"/>
      <c r="MZA39" s="372"/>
      <c r="MZB39" s="372"/>
      <c r="MZC39" s="372"/>
      <c r="MZD39" s="372"/>
      <c r="MZE39" s="372"/>
      <c r="MZF39" s="372"/>
      <c r="MZG39" s="372"/>
      <c r="MZH39" s="372"/>
      <c r="MZI39" s="372"/>
      <c r="MZJ39" s="372"/>
      <c r="MZK39" s="372"/>
      <c r="MZL39" s="372"/>
      <c r="MZM39" s="372"/>
      <c r="MZN39" s="372"/>
      <c r="MZO39" s="372"/>
      <c r="MZP39" s="372"/>
      <c r="MZQ39" s="372"/>
      <c r="MZR39" s="372"/>
      <c r="MZS39" s="372"/>
      <c r="MZT39" s="372"/>
      <c r="MZU39" s="372"/>
      <c r="MZV39" s="372"/>
      <c r="MZW39" s="372"/>
      <c r="MZX39" s="372"/>
      <c r="MZY39" s="372"/>
      <c r="MZZ39" s="372"/>
      <c r="NAA39" s="372"/>
      <c r="NAB39" s="372"/>
      <c r="NAC39" s="372"/>
      <c r="NAD39" s="372"/>
      <c r="NAE39" s="372"/>
      <c r="NAF39" s="372"/>
      <c r="NAG39" s="372"/>
      <c r="NAH39" s="372"/>
      <c r="NAI39" s="372"/>
      <c r="NAJ39" s="372"/>
      <c r="NAK39" s="372"/>
      <c r="NAL39" s="372"/>
      <c r="NAM39" s="372"/>
      <c r="NAN39" s="372"/>
      <c r="NAO39" s="372"/>
      <c r="NAP39" s="372"/>
      <c r="NAQ39" s="372"/>
      <c r="NAR39" s="372"/>
      <c r="NAS39" s="372"/>
      <c r="NAT39" s="372"/>
      <c r="NAU39" s="372"/>
      <c r="NAV39" s="372"/>
      <c r="NAW39" s="372"/>
      <c r="NAX39" s="372"/>
      <c r="NAY39" s="372"/>
      <c r="NAZ39" s="372"/>
      <c r="NBA39" s="372"/>
      <c r="NBB39" s="372"/>
      <c r="NBC39" s="372"/>
      <c r="NBD39" s="372"/>
      <c r="NBE39" s="372"/>
      <c r="NBF39" s="372"/>
      <c r="NBG39" s="372"/>
      <c r="NBH39" s="372"/>
      <c r="NBI39" s="372"/>
      <c r="NBJ39" s="372"/>
      <c r="NBK39" s="372"/>
      <c r="NBL39" s="372"/>
      <c r="NBM39" s="372"/>
      <c r="NBN39" s="372"/>
      <c r="NBO39" s="372"/>
      <c r="NBP39" s="372"/>
      <c r="NBQ39" s="372"/>
      <c r="NBR39" s="372"/>
      <c r="NBS39" s="372"/>
      <c r="NBT39" s="372"/>
      <c r="NBU39" s="372"/>
      <c r="NBV39" s="372"/>
      <c r="NBW39" s="372"/>
      <c r="NBX39" s="372"/>
      <c r="NBY39" s="372"/>
      <c r="NBZ39" s="372"/>
      <c r="NCA39" s="372"/>
      <c r="NCB39" s="372"/>
      <c r="NCC39" s="372"/>
      <c r="NCD39" s="372"/>
      <c r="NCE39" s="372"/>
      <c r="NCF39" s="372"/>
      <c r="NCG39" s="372"/>
      <c r="NCH39" s="372"/>
      <c r="NCI39" s="372"/>
      <c r="NCJ39" s="372"/>
      <c r="NCK39" s="372"/>
      <c r="NCL39" s="372"/>
      <c r="NCM39" s="372"/>
      <c r="NCN39" s="372"/>
      <c r="NCO39" s="372"/>
      <c r="NCP39" s="372"/>
      <c r="NCQ39" s="372"/>
      <c r="NCR39" s="372"/>
      <c r="NCS39" s="372"/>
      <c r="NCT39" s="372"/>
      <c r="NCU39" s="372"/>
      <c r="NCV39" s="372"/>
      <c r="NCW39" s="372"/>
      <c r="NCX39" s="372"/>
      <c r="NCY39" s="372"/>
      <c r="NCZ39" s="372"/>
      <c r="NDA39" s="372"/>
      <c r="NDB39" s="372"/>
      <c r="NDC39" s="372"/>
      <c r="NDD39" s="372"/>
      <c r="NDE39" s="372"/>
      <c r="NDF39" s="372"/>
      <c r="NDG39" s="372"/>
      <c r="NDH39" s="372"/>
      <c r="NDI39" s="372"/>
      <c r="NDJ39" s="372"/>
      <c r="NDK39" s="372"/>
      <c r="NDL39" s="372"/>
      <c r="NDM39" s="372"/>
      <c r="NDN39" s="372"/>
      <c r="NDO39" s="372"/>
      <c r="NDP39" s="372"/>
      <c r="NDQ39" s="372"/>
      <c r="NDR39" s="372"/>
      <c r="NDS39" s="372"/>
      <c r="NDT39" s="372"/>
      <c r="NDU39" s="372"/>
      <c r="NDV39" s="372"/>
      <c r="NDW39" s="372"/>
      <c r="NDX39" s="372"/>
      <c r="NDY39" s="372"/>
      <c r="NDZ39" s="372"/>
      <c r="NEA39" s="372"/>
      <c r="NEB39" s="372"/>
      <c r="NEC39" s="372"/>
      <c r="NED39" s="372"/>
      <c r="NEE39" s="372"/>
      <c r="NEF39" s="372"/>
      <c r="NEG39" s="372"/>
      <c r="NEH39" s="372"/>
      <c r="NEI39" s="372"/>
      <c r="NEJ39" s="372"/>
      <c r="NEK39" s="372"/>
      <c r="NEL39" s="372"/>
      <c r="NEM39" s="372"/>
      <c r="NEN39" s="372"/>
      <c r="NEO39" s="372"/>
      <c r="NEP39" s="372"/>
      <c r="NEQ39" s="372"/>
      <c r="NER39" s="372"/>
      <c r="NES39" s="372"/>
      <c r="NET39" s="372"/>
      <c r="NEU39" s="372"/>
      <c r="NEV39" s="372"/>
      <c r="NEW39" s="372"/>
      <c r="NEX39" s="372"/>
      <c r="NEY39" s="372"/>
      <c r="NEZ39" s="372"/>
      <c r="NFA39" s="372"/>
      <c r="NFB39" s="372"/>
      <c r="NFC39" s="372"/>
      <c r="NFD39" s="372"/>
      <c r="NFE39" s="372"/>
      <c r="NFF39" s="372"/>
      <c r="NFG39" s="372"/>
      <c r="NFH39" s="372"/>
      <c r="NFI39" s="372"/>
      <c r="NFJ39" s="372"/>
      <c r="NFK39" s="372"/>
      <c r="NFL39" s="372"/>
      <c r="NFM39" s="372"/>
      <c r="NFN39" s="372"/>
      <c r="NFO39" s="372"/>
      <c r="NFP39" s="372"/>
      <c r="NFQ39" s="372"/>
      <c r="NFR39" s="372"/>
      <c r="NFS39" s="372"/>
      <c r="NFT39" s="372"/>
      <c r="NFU39" s="372"/>
      <c r="NFV39" s="372"/>
      <c r="NFW39" s="372"/>
      <c r="NFX39" s="372"/>
      <c r="NFY39" s="372"/>
      <c r="NFZ39" s="372"/>
      <c r="NGA39" s="372"/>
      <c r="NGB39" s="372"/>
      <c r="NGC39" s="372"/>
      <c r="NGD39" s="372"/>
      <c r="NGE39" s="372"/>
      <c r="NGF39" s="372"/>
      <c r="NGG39" s="372"/>
      <c r="NGH39" s="372"/>
      <c r="NGI39" s="372"/>
      <c r="NGJ39" s="372"/>
      <c r="NGK39" s="372"/>
      <c r="NGL39" s="372"/>
      <c r="NGM39" s="372"/>
      <c r="NGN39" s="372"/>
      <c r="NGO39" s="372"/>
      <c r="NGP39" s="372"/>
      <c r="NGQ39" s="372"/>
      <c r="NGR39" s="372"/>
      <c r="NGS39" s="372"/>
      <c r="NGT39" s="372"/>
      <c r="NGU39" s="372"/>
      <c r="NGV39" s="372"/>
      <c r="NGW39" s="372"/>
      <c r="NGX39" s="372"/>
      <c r="NGY39" s="372"/>
      <c r="NGZ39" s="372"/>
      <c r="NHA39" s="372"/>
      <c r="NHB39" s="372"/>
      <c r="NHC39" s="372"/>
      <c r="NHD39" s="372"/>
      <c r="NHE39" s="372"/>
      <c r="NHF39" s="372"/>
      <c r="NHG39" s="372"/>
      <c r="NHH39" s="372"/>
      <c r="NHI39" s="372"/>
      <c r="NHJ39" s="372"/>
      <c r="NHK39" s="372"/>
      <c r="NHL39" s="372"/>
      <c r="NHM39" s="372"/>
      <c r="NHN39" s="372"/>
      <c r="NHO39" s="372"/>
      <c r="NHP39" s="372"/>
      <c r="NHQ39" s="372"/>
      <c r="NHR39" s="372"/>
      <c r="NHS39" s="372"/>
      <c r="NHT39" s="372"/>
      <c r="NHU39" s="372"/>
      <c r="NHV39" s="372"/>
      <c r="NHW39" s="372"/>
      <c r="NHX39" s="372"/>
      <c r="NHY39" s="372"/>
      <c r="NHZ39" s="372"/>
      <c r="NIA39" s="372"/>
      <c r="NIB39" s="372"/>
      <c r="NIC39" s="372"/>
      <c r="NID39" s="372"/>
      <c r="NIE39" s="372"/>
      <c r="NIF39" s="372"/>
      <c r="NIG39" s="372"/>
      <c r="NIH39" s="372"/>
      <c r="NII39" s="372"/>
      <c r="NIJ39" s="372"/>
      <c r="NIK39" s="372"/>
      <c r="NIL39" s="372"/>
      <c r="NIM39" s="372"/>
      <c r="NIN39" s="372"/>
      <c r="NIO39" s="372"/>
      <c r="NIP39" s="372"/>
      <c r="NIQ39" s="372"/>
      <c r="NIR39" s="372"/>
      <c r="NIS39" s="372"/>
      <c r="NIT39" s="372"/>
      <c r="NIU39" s="372"/>
      <c r="NIV39" s="372"/>
      <c r="NIW39" s="372"/>
      <c r="NIX39" s="372"/>
      <c r="NIY39" s="372"/>
      <c r="NIZ39" s="372"/>
      <c r="NJA39" s="372"/>
      <c r="NJB39" s="372"/>
      <c r="NJC39" s="372"/>
      <c r="NJD39" s="372"/>
      <c r="NJE39" s="372"/>
      <c r="NJF39" s="372"/>
      <c r="NJG39" s="372"/>
      <c r="NJH39" s="372"/>
      <c r="NJI39" s="372"/>
      <c r="NJJ39" s="372"/>
      <c r="NJK39" s="372"/>
      <c r="NJL39" s="372"/>
      <c r="NJM39" s="372"/>
      <c r="NJN39" s="372"/>
      <c r="NJO39" s="372"/>
      <c r="NJP39" s="372"/>
      <c r="NJQ39" s="372"/>
      <c r="NJR39" s="372"/>
      <c r="NJS39" s="372"/>
      <c r="NJT39" s="372"/>
      <c r="NJU39" s="372"/>
      <c r="NJV39" s="372"/>
      <c r="NJW39" s="372"/>
      <c r="NJX39" s="372"/>
      <c r="NJY39" s="372"/>
      <c r="NJZ39" s="372"/>
      <c r="NKA39" s="372"/>
      <c r="NKB39" s="372"/>
      <c r="NKC39" s="372"/>
      <c r="NKD39" s="372"/>
      <c r="NKE39" s="372"/>
      <c r="NKF39" s="372"/>
      <c r="NKG39" s="372"/>
      <c r="NKH39" s="372"/>
      <c r="NKI39" s="372"/>
      <c r="NKJ39" s="372"/>
      <c r="NKK39" s="372"/>
      <c r="NKL39" s="372"/>
      <c r="NKM39" s="372"/>
      <c r="NKN39" s="372"/>
      <c r="NKO39" s="372"/>
      <c r="NKP39" s="372"/>
      <c r="NKQ39" s="372"/>
      <c r="NKR39" s="372"/>
      <c r="NKS39" s="372"/>
      <c r="NKT39" s="372"/>
      <c r="NKU39" s="372"/>
      <c r="NKV39" s="372"/>
      <c r="NKW39" s="372"/>
      <c r="NKX39" s="372"/>
      <c r="NKY39" s="372"/>
      <c r="NKZ39" s="372"/>
      <c r="NLA39" s="372"/>
      <c r="NLB39" s="372"/>
      <c r="NLC39" s="372"/>
      <c r="NLD39" s="372"/>
      <c r="NLE39" s="372"/>
      <c r="NLF39" s="372"/>
      <c r="NLG39" s="372"/>
      <c r="NLH39" s="372"/>
      <c r="NLI39" s="372"/>
      <c r="NLJ39" s="372"/>
      <c r="NLK39" s="372"/>
      <c r="NLL39" s="372"/>
      <c r="NLM39" s="372"/>
      <c r="NLN39" s="372"/>
      <c r="NLO39" s="372"/>
      <c r="NLP39" s="372"/>
      <c r="NLQ39" s="372"/>
      <c r="NLR39" s="372"/>
      <c r="NLS39" s="372"/>
      <c r="NLT39" s="372"/>
      <c r="NLU39" s="372"/>
      <c r="NLV39" s="372"/>
      <c r="NLW39" s="372"/>
      <c r="NLX39" s="372"/>
      <c r="NLY39" s="372"/>
      <c r="NLZ39" s="372"/>
      <c r="NMA39" s="372"/>
      <c r="NMB39" s="372"/>
      <c r="NMC39" s="372"/>
      <c r="NMD39" s="372"/>
      <c r="NME39" s="372"/>
      <c r="NMF39" s="372"/>
      <c r="NMG39" s="372"/>
      <c r="NMH39" s="372"/>
      <c r="NMI39" s="372"/>
      <c r="NMJ39" s="372"/>
      <c r="NMK39" s="372"/>
      <c r="NML39" s="372"/>
      <c r="NMM39" s="372"/>
      <c r="NMN39" s="372"/>
      <c r="NMO39" s="372"/>
      <c r="NMP39" s="372"/>
      <c r="NMQ39" s="372"/>
      <c r="NMR39" s="372"/>
      <c r="NMS39" s="372"/>
      <c r="NMT39" s="372"/>
      <c r="NMU39" s="372"/>
      <c r="NMV39" s="372"/>
      <c r="NMW39" s="372"/>
      <c r="NMX39" s="372"/>
      <c r="NMY39" s="372"/>
      <c r="NMZ39" s="372"/>
      <c r="NNA39" s="372"/>
      <c r="NNB39" s="372"/>
      <c r="NNC39" s="372"/>
      <c r="NND39" s="372"/>
      <c r="NNE39" s="372"/>
      <c r="NNF39" s="372"/>
      <c r="NNG39" s="372"/>
      <c r="NNH39" s="372"/>
      <c r="NNI39" s="372"/>
      <c r="NNJ39" s="372"/>
      <c r="NNK39" s="372"/>
      <c r="NNL39" s="372"/>
      <c r="NNM39" s="372"/>
      <c r="NNN39" s="372"/>
      <c r="NNO39" s="372"/>
      <c r="NNP39" s="372"/>
      <c r="NNQ39" s="372"/>
      <c r="NNR39" s="372"/>
      <c r="NNS39" s="372"/>
      <c r="NNT39" s="372"/>
      <c r="NNU39" s="372"/>
      <c r="NNV39" s="372"/>
      <c r="NNW39" s="372"/>
      <c r="NNX39" s="372"/>
      <c r="NNY39" s="372"/>
      <c r="NNZ39" s="372"/>
      <c r="NOA39" s="372"/>
      <c r="NOB39" s="372"/>
      <c r="NOC39" s="372"/>
      <c r="NOD39" s="372"/>
      <c r="NOE39" s="372"/>
      <c r="NOF39" s="372"/>
      <c r="NOG39" s="372"/>
      <c r="NOH39" s="372"/>
      <c r="NOI39" s="372"/>
      <c r="NOJ39" s="372"/>
      <c r="NOK39" s="372"/>
      <c r="NOL39" s="372"/>
      <c r="NOM39" s="372"/>
      <c r="NON39" s="372"/>
      <c r="NOO39" s="372"/>
      <c r="NOP39" s="372"/>
      <c r="NOQ39" s="372"/>
      <c r="NOR39" s="372"/>
      <c r="NOS39" s="372"/>
      <c r="NOT39" s="372"/>
      <c r="NOU39" s="372"/>
      <c r="NOV39" s="372"/>
      <c r="NOW39" s="372"/>
      <c r="NOX39" s="372"/>
      <c r="NOY39" s="372"/>
      <c r="NOZ39" s="372"/>
      <c r="NPA39" s="372"/>
      <c r="NPB39" s="372"/>
      <c r="NPC39" s="372"/>
      <c r="NPD39" s="372"/>
      <c r="NPE39" s="372"/>
      <c r="NPF39" s="372"/>
      <c r="NPG39" s="372"/>
      <c r="NPH39" s="372"/>
      <c r="NPI39" s="372"/>
      <c r="NPJ39" s="372"/>
      <c r="NPK39" s="372"/>
      <c r="NPL39" s="372"/>
      <c r="NPM39" s="372"/>
      <c r="NPN39" s="372"/>
      <c r="NPO39" s="372"/>
      <c r="NPP39" s="372"/>
      <c r="NPQ39" s="372"/>
      <c r="NPR39" s="372"/>
      <c r="NPS39" s="372"/>
      <c r="NPT39" s="372"/>
      <c r="NPU39" s="372"/>
      <c r="NPV39" s="372"/>
      <c r="NPW39" s="372"/>
      <c r="NPX39" s="372"/>
      <c r="NPY39" s="372"/>
      <c r="NPZ39" s="372"/>
      <c r="NQA39" s="372"/>
      <c r="NQB39" s="372"/>
      <c r="NQC39" s="372"/>
      <c r="NQD39" s="372"/>
      <c r="NQE39" s="372"/>
      <c r="NQF39" s="372"/>
      <c r="NQG39" s="372"/>
      <c r="NQH39" s="372"/>
      <c r="NQI39" s="372"/>
      <c r="NQJ39" s="372"/>
      <c r="NQK39" s="372"/>
      <c r="NQL39" s="372"/>
      <c r="NQM39" s="372"/>
      <c r="NQN39" s="372"/>
      <c r="NQO39" s="372"/>
      <c r="NQP39" s="372"/>
      <c r="NQQ39" s="372"/>
      <c r="NQR39" s="372"/>
      <c r="NQS39" s="372"/>
      <c r="NQT39" s="372"/>
      <c r="NQU39" s="372"/>
      <c r="NQV39" s="372"/>
      <c r="NQW39" s="372"/>
      <c r="NQX39" s="372"/>
      <c r="NQY39" s="372"/>
      <c r="NQZ39" s="372"/>
      <c r="NRA39" s="372"/>
      <c r="NRB39" s="372"/>
      <c r="NRC39" s="372"/>
      <c r="NRD39" s="372"/>
      <c r="NRE39" s="372"/>
      <c r="NRF39" s="372"/>
      <c r="NRG39" s="372"/>
      <c r="NRH39" s="372"/>
      <c r="NRI39" s="372"/>
      <c r="NRJ39" s="372"/>
      <c r="NRK39" s="372"/>
      <c r="NRL39" s="372"/>
      <c r="NRM39" s="372"/>
      <c r="NRN39" s="372"/>
      <c r="NRO39" s="372"/>
      <c r="NRP39" s="372"/>
      <c r="NRQ39" s="372"/>
      <c r="NRR39" s="372"/>
      <c r="NRS39" s="372"/>
      <c r="NRT39" s="372"/>
      <c r="NRU39" s="372"/>
      <c r="NRV39" s="372"/>
      <c r="NRW39" s="372"/>
      <c r="NRX39" s="372"/>
      <c r="NRY39" s="372"/>
      <c r="NRZ39" s="372"/>
      <c r="NSA39" s="372"/>
      <c r="NSB39" s="372"/>
      <c r="NSC39" s="372"/>
      <c r="NSD39" s="372"/>
      <c r="NSE39" s="372"/>
      <c r="NSF39" s="372"/>
      <c r="NSG39" s="372"/>
      <c r="NSH39" s="372"/>
      <c r="NSI39" s="372"/>
      <c r="NSJ39" s="372"/>
      <c r="NSK39" s="372"/>
      <c r="NSL39" s="372"/>
      <c r="NSM39" s="372"/>
      <c r="NSN39" s="372"/>
      <c r="NSO39" s="372"/>
      <c r="NSP39" s="372"/>
      <c r="NSQ39" s="372"/>
      <c r="NSR39" s="372"/>
      <c r="NSS39" s="372"/>
      <c r="NST39" s="372"/>
      <c r="NSU39" s="372"/>
      <c r="NSV39" s="372"/>
      <c r="NSW39" s="372"/>
      <c r="NSX39" s="372"/>
      <c r="NSY39" s="372"/>
      <c r="NSZ39" s="372"/>
      <c r="NTA39" s="372"/>
      <c r="NTB39" s="372"/>
      <c r="NTC39" s="372"/>
      <c r="NTD39" s="372"/>
      <c r="NTE39" s="372"/>
      <c r="NTF39" s="372"/>
      <c r="NTG39" s="372"/>
      <c r="NTH39" s="372"/>
      <c r="NTI39" s="372"/>
      <c r="NTJ39" s="372"/>
      <c r="NTK39" s="372"/>
      <c r="NTL39" s="372"/>
      <c r="NTM39" s="372"/>
      <c r="NTN39" s="372"/>
      <c r="NTO39" s="372"/>
      <c r="NTP39" s="372"/>
      <c r="NTQ39" s="372"/>
      <c r="NTR39" s="372"/>
      <c r="NTS39" s="372"/>
      <c r="NTT39" s="372"/>
      <c r="NTU39" s="372"/>
      <c r="NTV39" s="372"/>
      <c r="NTW39" s="372"/>
      <c r="NTX39" s="372"/>
      <c r="NTY39" s="372"/>
      <c r="NTZ39" s="372"/>
      <c r="NUA39" s="372"/>
      <c r="NUB39" s="372"/>
      <c r="NUC39" s="372"/>
      <c r="NUD39" s="372"/>
      <c r="NUE39" s="372"/>
      <c r="NUF39" s="372"/>
      <c r="NUG39" s="372"/>
      <c r="NUH39" s="372"/>
      <c r="NUI39" s="372"/>
      <c r="NUJ39" s="372"/>
      <c r="NUK39" s="372"/>
      <c r="NUL39" s="372"/>
      <c r="NUM39" s="372"/>
      <c r="NUN39" s="372"/>
      <c r="NUO39" s="372"/>
      <c r="NUP39" s="372"/>
      <c r="NUQ39" s="372"/>
      <c r="NUR39" s="372"/>
      <c r="NUS39" s="372"/>
      <c r="NUT39" s="372"/>
      <c r="NUU39" s="372"/>
      <c r="NUV39" s="372"/>
      <c r="NUW39" s="372"/>
      <c r="NUX39" s="372"/>
      <c r="NUY39" s="372"/>
      <c r="NUZ39" s="372"/>
      <c r="NVA39" s="372"/>
      <c r="NVB39" s="372"/>
      <c r="NVC39" s="372"/>
      <c r="NVD39" s="372"/>
      <c r="NVE39" s="372"/>
      <c r="NVF39" s="372"/>
      <c r="NVG39" s="372"/>
      <c r="NVH39" s="372"/>
      <c r="NVI39" s="372"/>
      <c r="NVJ39" s="372"/>
      <c r="NVK39" s="372"/>
      <c r="NVL39" s="372"/>
      <c r="NVM39" s="372"/>
      <c r="NVN39" s="372"/>
      <c r="NVO39" s="372"/>
      <c r="NVP39" s="372"/>
      <c r="NVQ39" s="372"/>
      <c r="NVR39" s="372"/>
      <c r="NVS39" s="372"/>
      <c r="NVT39" s="372"/>
      <c r="NVU39" s="372"/>
      <c r="NVV39" s="372"/>
      <c r="NVW39" s="372"/>
      <c r="NVX39" s="372"/>
      <c r="NVY39" s="372"/>
      <c r="NVZ39" s="372"/>
      <c r="NWA39" s="372"/>
      <c r="NWB39" s="372"/>
      <c r="NWC39" s="372"/>
      <c r="NWD39" s="372"/>
      <c r="NWE39" s="372"/>
      <c r="NWF39" s="372"/>
      <c r="NWG39" s="372"/>
      <c r="NWH39" s="372"/>
      <c r="NWI39" s="372"/>
      <c r="NWJ39" s="372"/>
      <c r="NWK39" s="372"/>
      <c r="NWL39" s="372"/>
      <c r="NWM39" s="372"/>
      <c r="NWN39" s="372"/>
      <c r="NWO39" s="372"/>
      <c r="NWP39" s="372"/>
      <c r="NWQ39" s="372"/>
      <c r="NWR39" s="372"/>
      <c r="NWS39" s="372"/>
      <c r="NWT39" s="372"/>
      <c r="NWU39" s="372"/>
      <c r="NWV39" s="372"/>
      <c r="NWW39" s="372"/>
      <c r="NWX39" s="372"/>
      <c r="NWY39" s="372"/>
      <c r="NWZ39" s="372"/>
      <c r="NXA39" s="372"/>
      <c r="NXB39" s="372"/>
      <c r="NXC39" s="372"/>
      <c r="NXD39" s="372"/>
      <c r="NXE39" s="372"/>
      <c r="NXF39" s="372"/>
      <c r="NXG39" s="372"/>
      <c r="NXH39" s="372"/>
      <c r="NXI39" s="372"/>
      <c r="NXJ39" s="372"/>
      <c r="NXK39" s="372"/>
      <c r="NXL39" s="372"/>
      <c r="NXM39" s="372"/>
      <c r="NXN39" s="372"/>
      <c r="NXO39" s="372"/>
      <c r="NXP39" s="372"/>
      <c r="NXQ39" s="372"/>
      <c r="NXR39" s="372"/>
      <c r="NXS39" s="372"/>
      <c r="NXT39" s="372"/>
      <c r="NXU39" s="372"/>
      <c r="NXV39" s="372"/>
      <c r="NXW39" s="372"/>
      <c r="NXX39" s="372"/>
      <c r="NXY39" s="372"/>
      <c r="NXZ39" s="372"/>
      <c r="NYA39" s="372"/>
      <c r="NYB39" s="372"/>
      <c r="NYC39" s="372"/>
      <c r="NYD39" s="372"/>
      <c r="NYE39" s="372"/>
      <c r="NYF39" s="372"/>
      <c r="NYG39" s="372"/>
      <c r="NYH39" s="372"/>
      <c r="NYI39" s="372"/>
      <c r="NYJ39" s="372"/>
      <c r="NYK39" s="372"/>
      <c r="NYL39" s="372"/>
      <c r="NYM39" s="372"/>
      <c r="NYN39" s="372"/>
      <c r="NYO39" s="372"/>
      <c r="NYP39" s="372"/>
      <c r="NYQ39" s="372"/>
      <c r="NYR39" s="372"/>
      <c r="NYS39" s="372"/>
      <c r="NYT39" s="372"/>
      <c r="NYU39" s="372"/>
      <c r="NYV39" s="372"/>
      <c r="NYW39" s="372"/>
      <c r="NYX39" s="372"/>
      <c r="NYY39" s="372"/>
      <c r="NYZ39" s="372"/>
      <c r="NZA39" s="372"/>
      <c r="NZB39" s="372"/>
      <c r="NZC39" s="372"/>
      <c r="NZD39" s="372"/>
      <c r="NZE39" s="372"/>
      <c r="NZF39" s="372"/>
      <c r="NZG39" s="372"/>
      <c r="NZH39" s="372"/>
      <c r="NZI39" s="372"/>
      <c r="NZJ39" s="372"/>
      <c r="NZK39" s="372"/>
      <c r="NZL39" s="372"/>
      <c r="NZM39" s="372"/>
      <c r="NZN39" s="372"/>
      <c r="NZO39" s="372"/>
      <c r="NZP39" s="372"/>
      <c r="NZQ39" s="372"/>
      <c r="NZR39" s="372"/>
      <c r="NZS39" s="372"/>
      <c r="NZT39" s="372"/>
      <c r="NZU39" s="372"/>
      <c r="NZV39" s="372"/>
      <c r="NZW39" s="372"/>
      <c r="NZX39" s="372"/>
      <c r="NZY39" s="372"/>
      <c r="NZZ39" s="372"/>
      <c r="OAA39" s="372"/>
      <c r="OAB39" s="372"/>
      <c r="OAC39" s="372"/>
      <c r="OAD39" s="372"/>
      <c r="OAE39" s="372"/>
      <c r="OAF39" s="372"/>
      <c r="OAG39" s="372"/>
      <c r="OAH39" s="372"/>
      <c r="OAI39" s="372"/>
      <c r="OAJ39" s="372"/>
      <c r="OAK39" s="372"/>
      <c r="OAL39" s="372"/>
      <c r="OAM39" s="372"/>
      <c r="OAN39" s="372"/>
      <c r="OAO39" s="372"/>
      <c r="OAP39" s="372"/>
      <c r="OAQ39" s="372"/>
      <c r="OAR39" s="372"/>
      <c r="OAS39" s="372"/>
      <c r="OAT39" s="372"/>
      <c r="OAU39" s="372"/>
      <c r="OAV39" s="372"/>
      <c r="OAW39" s="372"/>
      <c r="OAX39" s="372"/>
      <c r="OAY39" s="372"/>
      <c r="OAZ39" s="372"/>
      <c r="OBA39" s="372"/>
      <c r="OBB39" s="372"/>
      <c r="OBC39" s="372"/>
      <c r="OBD39" s="372"/>
      <c r="OBE39" s="372"/>
      <c r="OBF39" s="372"/>
      <c r="OBG39" s="372"/>
      <c r="OBH39" s="372"/>
      <c r="OBI39" s="372"/>
      <c r="OBJ39" s="372"/>
      <c r="OBK39" s="372"/>
      <c r="OBL39" s="372"/>
      <c r="OBM39" s="372"/>
      <c r="OBN39" s="372"/>
      <c r="OBO39" s="372"/>
      <c r="OBP39" s="372"/>
      <c r="OBQ39" s="372"/>
      <c r="OBR39" s="372"/>
      <c r="OBS39" s="372"/>
      <c r="OBT39" s="372"/>
      <c r="OBU39" s="372"/>
      <c r="OBV39" s="372"/>
      <c r="OBW39" s="372"/>
      <c r="OBX39" s="372"/>
      <c r="OBY39" s="372"/>
      <c r="OBZ39" s="372"/>
      <c r="OCA39" s="372"/>
      <c r="OCB39" s="372"/>
      <c r="OCC39" s="372"/>
      <c r="OCD39" s="372"/>
      <c r="OCE39" s="372"/>
      <c r="OCF39" s="372"/>
      <c r="OCG39" s="372"/>
      <c r="OCH39" s="372"/>
      <c r="OCI39" s="372"/>
      <c r="OCJ39" s="372"/>
      <c r="OCK39" s="372"/>
      <c r="OCL39" s="372"/>
      <c r="OCM39" s="372"/>
      <c r="OCN39" s="372"/>
      <c r="OCO39" s="372"/>
      <c r="OCP39" s="372"/>
      <c r="OCQ39" s="372"/>
      <c r="OCR39" s="372"/>
      <c r="OCS39" s="372"/>
      <c r="OCT39" s="372"/>
      <c r="OCU39" s="372"/>
      <c r="OCV39" s="372"/>
      <c r="OCW39" s="372"/>
      <c r="OCX39" s="372"/>
      <c r="OCY39" s="372"/>
      <c r="OCZ39" s="372"/>
      <c r="ODA39" s="372"/>
      <c r="ODB39" s="372"/>
      <c r="ODC39" s="372"/>
      <c r="ODD39" s="372"/>
      <c r="ODE39" s="372"/>
      <c r="ODF39" s="372"/>
      <c r="ODG39" s="372"/>
      <c r="ODH39" s="372"/>
      <c r="ODI39" s="372"/>
      <c r="ODJ39" s="372"/>
      <c r="ODK39" s="372"/>
      <c r="ODL39" s="372"/>
      <c r="ODM39" s="372"/>
      <c r="ODN39" s="372"/>
      <c r="ODO39" s="372"/>
      <c r="ODP39" s="372"/>
      <c r="ODQ39" s="372"/>
      <c r="ODR39" s="372"/>
      <c r="ODS39" s="372"/>
      <c r="ODT39" s="372"/>
      <c r="ODU39" s="372"/>
      <c r="ODV39" s="372"/>
      <c r="ODW39" s="372"/>
      <c r="ODX39" s="372"/>
      <c r="ODY39" s="372"/>
      <c r="ODZ39" s="372"/>
      <c r="OEA39" s="372"/>
      <c r="OEB39" s="372"/>
      <c r="OEC39" s="372"/>
      <c r="OED39" s="372"/>
      <c r="OEE39" s="372"/>
      <c r="OEF39" s="372"/>
      <c r="OEG39" s="372"/>
      <c r="OEH39" s="372"/>
      <c r="OEI39" s="372"/>
      <c r="OEJ39" s="372"/>
      <c r="OEK39" s="372"/>
      <c r="OEL39" s="372"/>
      <c r="OEM39" s="372"/>
      <c r="OEN39" s="372"/>
      <c r="OEO39" s="372"/>
      <c r="OEP39" s="372"/>
      <c r="OEQ39" s="372"/>
      <c r="OER39" s="372"/>
      <c r="OES39" s="372"/>
      <c r="OET39" s="372"/>
      <c r="OEU39" s="372"/>
      <c r="OEV39" s="372"/>
      <c r="OEW39" s="372"/>
      <c r="OEX39" s="372"/>
      <c r="OEY39" s="372"/>
      <c r="OEZ39" s="372"/>
      <c r="OFA39" s="372"/>
      <c r="OFB39" s="372"/>
      <c r="OFC39" s="372"/>
      <c r="OFD39" s="372"/>
      <c r="OFE39" s="372"/>
      <c r="OFF39" s="372"/>
      <c r="OFG39" s="372"/>
      <c r="OFH39" s="372"/>
      <c r="OFI39" s="372"/>
      <c r="OFJ39" s="372"/>
      <c r="OFK39" s="372"/>
      <c r="OFL39" s="372"/>
      <c r="OFM39" s="372"/>
      <c r="OFN39" s="372"/>
      <c r="OFO39" s="372"/>
      <c r="OFP39" s="372"/>
      <c r="OFQ39" s="372"/>
      <c r="OFR39" s="372"/>
      <c r="OFS39" s="372"/>
      <c r="OFT39" s="372"/>
      <c r="OFU39" s="372"/>
      <c r="OFV39" s="372"/>
      <c r="OFW39" s="372"/>
      <c r="OFX39" s="372"/>
      <c r="OFY39" s="372"/>
      <c r="OFZ39" s="372"/>
      <c r="OGA39" s="372"/>
      <c r="OGB39" s="372"/>
      <c r="OGC39" s="372"/>
      <c r="OGD39" s="372"/>
      <c r="OGE39" s="372"/>
      <c r="OGF39" s="372"/>
      <c r="OGG39" s="372"/>
      <c r="OGH39" s="372"/>
      <c r="OGI39" s="372"/>
      <c r="OGJ39" s="372"/>
      <c r="OGK39" s="372"/>
      <c r="OGL39" s="372"/>
      <c r="OGM39" s="372"/>
      <c r="OGN39" s="372"/>
      <c r="OGO39" s="372"/>
      <c r="OGP39" s="372"/>
      <c r="OGQ39" s="372"/>
      <c r="OGR39" s="372"/>
      <c r="OGS39" s="372"/>
      <c r="OGT39" s="372"/>
      <c r="OGU39" s="372"/>
      <c r="OGV39" s="372"/>
      <c r="OGW39" s="372"/>
      <c r="OGX39" s="372"/>
      <c r="OGY39" s="372"/>
      <c r="OGZ39" s="372"/>
      <c r="OHA39" s="372"/>
      <c r="OHB39" s="372"/>
      <c r="OHC39" s="372"/>
      <c r="OHD39" s="372"/>
      <c r="OHE39" s="372"/>
      <c r="OHF39" s="372"/>
      <c r="OHG39" s="372"/>
      <c r="OHH39" s="372"/>
      <c r="OHI39" s="372"/>
      <c r="OHJ39" s="372"/>
      <c r="OHK39" s="372"/>
      <c r="OHL39" s="372"/>
      <c r="OHM39" s="372"/>
      <c r="OHN39" s="372"/>
      <c r="OHO39" s="372"/>
      <c r="OHP39" s="372"/>
      <c r="OHQ39" s="372"/>
      <c r="OHR39" s="372"/>
      <c r="OHS39" s="372"/>
      <c r="OHT39" s="372"/>
      <c r="OHU39" s="372"/>
      <c r="OHV39" s="372"/>
      <c r="OHW39" s="372"/>
      <c r="OHX39" s="372"/>
      <c r="OHY39" s="372"/>
      <c r="OHZ39" s="372"/>
      <c r="OIA39" s="372"/>
      <c r="OIB39" s="372"/>
      <c r="OIC39" s="372"/>
      <c r="OID39" s="372"/>
      <c r="OIE39" s="372"/>
      <c r="OIF39" s="372"/>
      <c r="OIG39" s="372"/>
      <c r="OIH39" s="372"/>
      <c r="OII39" s="372"/>
      <c r="OIJ39" s="372"/>
      <c r="OIK39" s="372"/>
      <c r="OIL39" s="372"/>
      <c r="OIM39" s="372"/>
      <c r="OIN39" s="372"/>
      <c r="OIO39" s="372"/>
      <c r="OIP39" s="372"/>
      <c r="OIQ39" s="372"/>
      <c r="OIR39" s="372"/>
      <c r="OIS39" s="372"/>
      <c r="OIT39" s="372"/>
      <c r="OIU39" s="372"/>
      <c r="OIV39" s="372"/>
      <c r="OIW39" s="372"/>
      <c r="OIX39" s="372"/>
      <c r="OIY39" s="372"/>
      <c r="OIZ39" s="372"/>
      <c r="OJA39" s="372"/>
      <c r="OJB39" s="372"/>
      <c r="OJC39" s="372"/>
      <c r="OJD39" s="372"/>
      <c r="OJE39" s="372"/>
      <c r="OJF39" s="372"/>
      <c r="OJG39" s="372"/>
      <c r="OJH39" s="372"/>
      <c r="OJI39" s="372"/>
      <c r="OJJ39" s="372"/>
      <c r="OJK39" s="372"/>
      <c r="OJL39" s="372"/>
      <c r="OJM39" s="372"/>
      <c r="OJN39" s="372"/>
      <c r="OJO39" s="372"/>
      <c r="OJP39" s="372"/>
      <c r="OJQ39" s="372"/>
      <c r="OJR39" s="372"/>
      <c r="OJS39" s="372"/>
      <c r="OJT39" s="372"/>
      <c r="OJU39" s="372"/>
      <c r="OJV39" s="372"/>
      <c r="OJW39" s="372"/>
      <c r="OJX39" s="372"/>
      <c r="OJY39" s="372"/>
      <c r="OJZ39" s="372"/>
      <c r="OKA39" s="372"/>
      <c r="OKB39" s="372"/>
      <c r="OKC39" s="372"/>
      <c r="OKD39" s="372"/>
      <c r="OKE39" s="372"/>
      <c r="OKF39" s="372"/>
      <c r="OKG39" s="372"/>
      <c r="OKH39" s="372"/>
      <c r="OKI39" s="372"/>
      <c r="OKJ39" s="372"/>
      <c r="OKK39" s="372"/>
      <c r="OKL39" s="372"/>
      <c r="OKM39" s="372"/>
      <c r="OKN39" s="372"/>
      <c r="OKO39" s="372"/>
      <c r="OKP39" s="372"/>
      <c r="OKQ39" s="372"/>
      <c r="OKR39" s="372"/>
      <c r="OKS39" s="372"/>
      <c r="OKT39" s="372"/>
      <c r="OKU39" s="372"/>
      <c r="OKV39" s="372"/>
      <c r="OKW39" s="372"/>
      <c r="OKX39" s="372"/>
      <c r="OKY39" s="372"/>
      <c r="OKZ39" s="372"/>
      <c r="OLA39" s="372"/>
      <c r="OLB39" s="372"/>
      <c r="OLC39" s="372"/>
      <c r="OLD39" s="372"/>
      <c r="OLE39" s="372"/>
      <c r="OLF39" s="372"/>
      <c r="OLG39" s="372"/>
      <c r="OLH39" s="372"/>
      <c r="OLI39" s="372"/>
      <c r="OLJ39" s="372"/>
      <c r="OLK39" s="372"/>
      <c r="OLL39" s="372"/>
      <c r="OLM39" s="372"/>
      <c r="OLN39" s="372"/>
      <c r="OLO39" s="372"/>
      <c r="OLP39" s="372"/>
      <c r="OLQ39" s="372"/>
      <c r="OLR39" s="372"/>
      <c r="OLS39" s="372"/>
      <c r="OLT39" s="372"/>
      <c r="OLU39" s="372"/>
      <c r="OLV39" s="372"/>
      <c r="OLW39" s="372"/>
      <c r="OLX39" s="372"/>
      <c r="OLY39" s="372"/>
      <c r="OLZ39" s="372"/>
      <c r="OMA39" s="372"/>
      <c r="OMB39" s="372"/>
      <c r="OMC39" s="372"/>
      <c r="OMD39" s="372"/>
      <c r="OME39" s="372"/>
      <c r="OMF39" s="372"/>
      <c r="OMG39" s="372"/>
      <c r="OMH39" s="372"/>
      <c r="OMI39" s="372"/>
      <c r="OMJ39" s="372"/>
      <c r="OMK39" s="372"/>
      <c r="OML39" s="372"/>
      <c r="OMM39" s="372"/>
      <c r="OMN39" s="372"/>
      <c r="OMO39" s="372"/>
      <c r="OMP39" s="372"/>
      <c r="OMQ39" s="372"/>
      <c r="OMR39" s="372"/>
      <c r="OMS39" s="372"/>
      <c r="OMT39" s="372"/>
      <c r="OMU39" s="372"/>
      <c r="OMV39" s="372"/>
      <c r="OMW39" s="372"/>
      <c r="OMX39" s="372"/>
      <c r="OMY39" s="372"/>
      <c r="OMZ39" s="372"/>
      <c r="ONA39" s="372"/>
      <c r="ONB39" s="372"/>
      <c r="ONC39" s="372"/>
      <c r="OND39" s="372"/>
      <c r="ONE39" s="372"/>
      <c r="ONF39" s="372"/>
      <c r="ONG39" s="372"/>
      <c r="ONH39" s="372"/>
      <c r="ONI39" s="372"/>
      <c r="ONJ39" s="372"/>
      <c r="ONK39" s="372"/>
      <c r="ONL39" s="372"/>
      <c r="ONM39" s="372"/>
      <c r="ONN39" s="372"/>
      <c r="ONO39" s="372"/>
      <c r="ONP39" s="372"/>
      <c r="ONQ39" s="372"/>
      <c r="ONR39" s="372"/>
      <c r="ONS39" s="372"/>
      <c r="ONT39" s="372"/>
      <c r="ONU39" s="372"/>
      <c r="ONV39" s="372"/>
      <c r="ONW39" s="372"/>
      <c r="ONX39" s="372"/>
      <c r="ONY39" s="372"/>
      <c r="ONZ39" s="372"/>
      <c r="OOA39" s="372"/>
      <c r="OOB39" s="372"/>
      <c r="OOC39" s="372"/>
      <c r="OOD39" s="372"/>
      <c r="OOE39" s="372"/>
      <c r="OOF39" s="372"/>
      <c r="OOG39" s="372"/>
      <c r="OOH39" s="372"/>
      <c r="OOI39" s="372"/>
      <c r="OOJ39" s="372"/>
      <c r="OOK39" s="372"/>
      <c r="OOL39" s="372"/>
      <c r="OOM39" s="372"/>
      <c r="OON39" s="372"/>
      <c r="OOO39" s="372"/>
      <c r="OOP39" s="372"/>
      <c r="OOQ39" s="372"/>
      <c r="OOR39" s="372"/>
      <c r="OOS39" s="372"/>
      <c r="OOT39" s="372"/>
      <c r="OOU39" s="372"/>
      <c r="OOV39" s="372"/>
      <c r="OOW39" s="372"/>
      <c r="OOX39" s="372"/>
      <c r="OOY39" s="372"/>
      <c r="OOZ39" s="372"/>
      <c r="OPA39" s="372"/>
      <c r="OPB39" s="372"/>
      <c r="OPC39" s="372"/>
      <c r="OPD39" s="372"/>
      <c r="OPE39" s="372"/>
      <c r="OPF39" s="372"/>
      <c r="OPG39" s="372"/>
      <c r="OPH39" s="372"/>
      <c r="OPI39" s="372"/>
      <c r="OPJ39" s="372"/>
      <c r="OPK39" s="372"/>
      <c r="OPL39" s="372"/>
      <c r="OPM39" s="372"/>
      <c r="OPN39" s="372"/>
      <c r="OPO39" s="372"/>
      <c r="OPP39" s="372"/>
      <c r="OPQ39" s="372"/>
      <c r="OPR39" s="372"/>
      <c r="OPS39" s="372"/>
      <c r="OPT39" s="372"/>
      <c r="OPU39" s="372"/>
      <c r="OPV39" s="372"/>
      <c r="OPW39" s="372"/>
      <c r="OPX39" s="372"/>
      <c r="OPY39" s="372"/>
      <c r="OPZ39" s="372"/>
      <c r="OQA39" s="372"/>
      <c r="OQB39" s="372"/>
      <c r="OQC39" s="372"/>
      <c r="OQD39" s="372"/>
      <c r="OQE39" s="372"/>
      <c r="OQF39" s="372"/>
      <c r="OQG39" s="372"/>
      <c r="OQH39" s="372"/>
      <c r="OQI39" s="372"/>
      <c r="OQJ39" s="372"/>
      <c r="OQK39" s="372"/>
      <c r="OQL39" s="372"/>
      <c r="OQM39" s="372"/>
      <c r="OQN39" s="372"/>
      <c r="OQO39" s="372"/>
      <c r="OQP39" s="372"/>
      <c r="OQQ39" s="372"/>
      <c r="OQR39" s="372"/>
      <c r="OQS39" s="372"/>
      <c r="OQT39" s="372"/>
      <c r="OQU39" s="372"/>
      <c r="OQV39" s="372"/>
      <c r="OQW39" s="372"/>
      <c r="OQX39" s="372"/>
      <c r="OQY39" s="372"/>
      <c r="OQZ39" s="372"/>
      <c r="ORA39" s="372"/>
      <c r="ORB39" s="372"/>
      <c r="ORC39" s="372"/>
      <c r="ORD39" s="372"/>
      <c r="ORE39" s="372"/>
      <c r="ORF39" s="372"/>
      <c r="ORG39" s="372"/>
      <c r="ORH39" s="372"/>
      <c r="ORI39" s="372"/>
      <c r="ORJ39" s="372"/>
      <c r="ORK39" s="372"/>
      <c r="ORL39" s="372"/>
      <c r="ORM39" s="372"/>
      <c r="ORN39" s="372"/>
      <c r="ORO39" s="372"/>
      <c r="ORP39" s="372"/>
      <c r="ORQ39" s="372"/>
      <c r="ORR39" s="372"/>
      <c r="ORS39" s="372"/>
      <c r="ORT39" s="372"/>
      <c r="ORU39" s="372"/>
      <c r="ORV39" s="372"/>
      <c r="ORW39" s="372"/>
      <c r="ORX39" s="372"/>
      <c r="ORY39" s="372"/>
      <c r="ORZ39" s="372"/>
      <c r="OSA39" s="372"/>
      <c r="OSB39" s="372"/>
      <c r="OSC39" s="372"/>
      <c r="OSD39" s="372"/>
      <c r="OSE39" s="372"/>
      <c r="OSF39" s="372"/>
      <c r="OSG39" s="372"/>
      <c r="OSH39" s="372"/>
      <c r="OSI39" s="372"/>
      <c r="OSJ39" s="372"/>
      <c r="OSK39" s="372"/>
      <c r="OSL39" s="372"/>
      <c r="OSM39" s="372"/>
      <c r="OSN39" s="372"/>
      <c r="OSO39" s="372"/>
      <c r="OSP39" s="372"/>
      <c r="OSQ39" s="372"/>
      <c r="OSR39" s="372"/>
      <c r="OSS39" s="372"/>
      <c r="OST39" s="372"/>
      <c r="OSU39" s="372"/>
      <c r="OSV39" s="372"/>
      <c r="OSW39" s="372"/>
      <c r="OSX39" s="372"/>
      <c r="OSY39" s="372"/>
      <c r="OSZ39" s="372"/>
      <c r="OTA39" s="372"/>
      <c r="OTB39" s="372"/>
      <c r="OTC39" s="372"/>
      <c r="OTD39" s="372"/>
      <c r="OTE39" s="372"/>
      <c r="OTF39" s="372"/>
      <c r="OTG39" s="372"/>
      <c r="OTH39" s="372"/>
      <c r="OTI39" s="372"/>
      <c r="OTJ39" s="372"/>
      <c r="OTK39" s="372"/>
      <c r="OTL39" s="372"/>
      <c r="OTM39" s="372"/>
      <c r="OTN39" s="372"/>
      <c r="OTO39" s="372"/>
      <c r="OTP39" s="372"/>
      <c r="OTQ39" s="372"/>
      <c r="OTR39" s="372"/>
      <c r="OTS39" s="372"/>
      <c r="OTT39" s="372"/>
      <c r="OTU39" s="372"/>
      <c r="OTV39" s="372"/>
      <c r="OTW39" s="372"/>
      <c r="OTX39" s="372"/>
      <c r="OTY39" s="372"/>
      <c r="OTZ39" s="372"/>
      <c r="OUA39" s="372"/>
      <c r="OUB39" s="372"/>
      <c r="OUC39" s="372"/>
      <c r="OUD39" s="372"/>
      <c r="OUE39" s="372"/>
      <c r="OUF39" s="372"/>
      <c r="OUG39" s="372"/>
      <c r="OUH39" s="372"/>
      <c r="OUI39" s="372"/>
      <c r="OUJ39" s="372"/>
      <c r="OUK39" s="372"/>
      <c r="OUL39" s="372"/>
      <c r="OUM39" s="372"/>
      <c r="OUN39" s="372"/>
      <c r="OUO39" s="372"/>
      <c r="OUP39" s="372"/>
      <c r="OUQ39" s="372"/>
      <c r="OUR39" s="372"/>
      <c r="OUS39" s="372"/>
      <c r="OUT39" s="372"/>
      <c r="OUU39" s="372"/>
      <c r="OUV39" s="372"/>
      <c r="OUW39" s="372"/>
      <c r="OUX39" s="372"/>
      <c r="OUY39" s="372"/>
      <c r="OUZ39" s="372"/>
      <c r="OVA39" s="372"/>
      <c r="OVB39" s="372"/>
      <c r="OVC39" s="372"/>
      <c r="OVD39" s="372"/>
      <c r="OVE39" s="372"/>
      <c r="OVF39" s="372"/>
      <c r="OVG39" s="372"/>
      <c r="OVH39" s="372"/>
      <c r="OVI39" s="372"/>
      <c r="OVJ39" s="372"/>
      <c r="OVK39" s="372"/>
      <c r="OVL39" s="372"/>
      <c r="OVM39" s="372"/>
      <c r="OVN39" s="372"/>
      <c r="OVO39" s="372"/>
      <c r="OVP39" s="372"/>
      <c r="OVQ39" s="372"/>
      <c r="OVR39" s="372"/>
      <c r="OVS39" s="372"/>
      <c r="OVT39" s="372"/>
      <c r="OVU39" s="372"/>
      <c r="OVV39" s="372"/>
      <c r="OVW39" s="372"/>
      <c r="OVX39" s="372"/>
      <c r="OVY39" s="372"/>
      <c r="OVZ39" s="372"/>
      <c r="OWA39" s="372"/>
      <c r="OWB39" s="372"/>
      <c r="OWC39" s="372"/>
      <c r="OWD39" s="372"/>
      <c r="OWE39" s="372"/>
      <c r="OWF39" s="372"/>
      <c r="OWG39" s="372"/>
      <c r="OWH39" s="372"/>
      <c r="OWI39" s="372"/>
      <c r="OWJ39" s="372"/>
      <c r="OWK39" s="372"/>
      <c r="OWL39" s="372"/>
      <c r="OWM39" s="372"/>
      <c r="OWN39" s="372"/>
      <c r="OWO39" s="372"/>
      <c r="OWP39" s="372"/>
      <c r="OWQ39" s="372"/>
      <c r="OWR39" s="372"/>
      <c r="OWS39" s="372"/>
      <c r="OWT39" s="372"/>
      <c r="OWU39" s="372"/>
      <c r="OWV39" s="372"/>
      <c r="OWW39" s="372"/>
      <c r="OWX39" s="372"/>
      <c r="OWY39" s="372"/>
      <c r="OWZ39" s="372"/>
      <c r="OXA39" s="372"/>
      <c r="OXB39" s="372"/>
      <c r="OXC39" s="372"/>
      <c r="OXD39" s="372"/>
      <c r="OXE39" s="372"/>
      <c r="OXF39" s="372"/>
      <c r="OXG39" s="372"/>
      <c r="OXH39" s="372"/>
      <c r="OXI39" s="372"/>
      <c r="OXJ39" s="372"/>
      <c r="OXK39" s="372"/>
      <c r="OXL39" s="372"/>
      <c r="OXM39" s="372"/>
      <c r="OXN39" s="372"/>
      <c r="OXO39" s="372"/>
      <c r="OXP39" s="372"/>
      <c r="OXQ39" s="372"/>
      <c r="OXR39" s="372"/>
      <c r="OXS39" s="372"/>
      <c r="OXT39" s="372"/>
      <c r="OXU39" s="372"/>
      <c r="OXV39" s="372"/>
      <c r="OXW39" s="372"/>
      <c r="OXX39" s="372"/>
      <c r="OXY39" s="372"/>
      <c r="OXZ39" s="372"/>
      <c r="OYA39" s="372"/>
      <c r="OYB39" s="372"/>
      <c r="OYC39" s="372"/>
      <c r="OYD39" s="372"/>
      <c r="OYE39" s="372"/>
      <c r="OYF39" s="372"/>
      <c r="OYG39" s="372"/>
      <c r="OYH39" s="372"/>
      <c r="OYI39" s="372"/>
      <c r="OYJ39" s="372"/>
      <c r="OYK39" s="372"/>
      <c r="OYL39" s="372"/>
      <c r="OYM39" s="372"/>
      <c r="OYN39" s="372"/>
      <c r="OYO39" s="372"/>
      <c r="OYP39" s="372"/>
      <c r="OYQ39" s="372"/>
      <c r="OYR39" s="372"/>
      <c r="OYS39" s="372"/>
      <c r="OYT39" s="372"/>
      <c r="OYU39" s="372"/>
      <c r="OYV39" s="372"/>
      <c r="OYW39" s="372"/>
      <c r="OYX39" s="372"/>
      <c r="OYY39" s="372"/>
      <c r="OYZ39" s="372"/>
      <c r="OZA39" s="372"/>
      <c r="OZB39" s="372"/>
      <c r="OZC39" s="372"/>
      <c r="OZD39" s="372"/>
      <c r="OZE39" s="372"/>
      <c r="OZF39" s="372"/>
      <c r="OZG39" s="372"/>
      <c r="OZH39" s="372"/>
      <c r="OZI39" s="372"/>
      <c r="OZJ39" s="372"/>
      <c r="OZK39" s="372"/>
      <c r="OZL39" s="372"/>
      <c r="OZM39" s="372"/>
      <c r="OZN39" s="372"/>
      <c r="OZO39" s="372"/>
      <c r="OZP39" s="372"/>
      <c r="OZQ39" s="372"/>
      <c r="OZR39" s="372"/>
      <c r="OZS39" s="372"/>
      <c r="OZT39" s="372"/>
      <c r="OZU39" s="372"/>
      <c r="OZV39" s="372"/>
      <c r="OZW39" s="372"/>
      <c r="OZX39" s="372"/>
      <c r="OZY39" s="372"/>
      <c r="OZZ39" s="372"/>
      <c r="PAA39" s="372"/>
      <c r="PAB39" s="372"/>
      <c r="PAC39" s="372"/>
      <c r="PAD39" s="372"/>
      <c r="PAE39" s="372"/>
      <c r="PAF39" s="372"/>
      <c r="PAG39" s="372"/>
      <c r="PAH39" s="372"/>
      <c r="PAI39" s="372"/>
      <c r="PAJ39" s="372"/>
      <c r="PAK39" s="372"/>
      <c r="PAL39" s="372"/>
      <c r="PAM39" s="372"/>
      <c r="PAN39" s="372"/>
      <c r="PAO39" s="372"/>
      <c r="PAP39" s="372"/>
      <c r="PAQ39" s="372"/>
      <c r="PAR39" s="372"/>
      <c r="PAS39" s="372"/>
      <c r="PAT39" s="372"/>
      <c r="PAU39" s="372"/>
      <c r="PAV39" s="372"/>
      <c r="PAW39" s="372"/>
      <c r="PAX39" s="372"/>
      <c r="PAY39" s="372"/>
      <c r="PAZ39" s="372"/>
      <c r="PBA39" s="372"/>
      <c r="PBB39" s="372"/>
      <c r="PBC39" s="372"/>
      <c r="PBD39" s="372"/>
      <c r="PBE39" s="372"/>
      <c r="PBF39" s="372"/>
      <c r="PBG39" s="372"/>
      <c r="PBH39" s="372"/>
      <c r="PBI39" s="372"/>
      <c r="PBJ39" s="372"/>
      <c r="PBK39" s="372"/>
      <c r="PBL39" s="372"/>
      <c r="PBM39" s="372"/>
      <c r="PBN39" s="372"/>
      <c r="PBO39" s="372"/>
      <c r="PBP39" s="372"/>
      <c r="PBQ39" s="372"/>
      <c r="PBR39" s="372"/>
      <c r="PBS39" s="372"/>
      <c r="PBT39" s="372"/>
      <c r="PBU39" s="372"/>
      <c r="PBV39" s="372"/>
      <c r="PBW39" s="372"/>
      <c r="PBX39" s="372"/>
      <c r="PBY39" s="372"/>
      <c r="PBZ39" s="372"/>
      <c r="PCA39" s="372"/>
      <c r="PCB39" s="372"/>
      <c r="PCC39" s="372"/>
      <c r="PCD39" s="372"/>
      <c r="PCE39" s="372"/>
      <c r="PCF39" s="372"/>
      <c r="PCG39" s="372"/>
      <c r="PCH39" s="372"/>
      <c r="PCI39" s="372"/>
      <c r="PCJ39" s="372"/>
      <c r="PCK39" s="372"/>
      <c r="PCL39" s="372"/>
      <c r="PCM39" s="372"/>
      <c r="PCN39" s="372"/>
      <c r="PCO39" s="372"/>
      <c r="PCP39" s="372"/>
      <c r="PCQ39" s="372"/>
      <c r="PCR39" s="372"/>
      <c r="PCS39" s="372"/>
      <c r="PCT39" s="372"/>
      <c r="PCU39" s="372"/>
      <c r="PCV39" s="372"/>
      <c r="PCW39" s="372"/>
      <c r="PCX39" s="372"/>
      <c r="PCY39" s="372"/>
      <c r="PCZ39" s="372"/>
      <c r="PDA39" s="372"/>
      <c r="PDB39" s="372"/>
      <c r="PDC39" s="372"/>
      <c r="PDD39" s="372"/>
      <c r="PDE39" s="372"/>
      <c r="PDF39" s="372"/>
      <c r="PDG39" s="372"/>
      <c r="PDH39" s="372"/>
      <c r="PDI39" s="372"/>
      <c r="PDJ39" s="372"/>
      <c r="PDK39" s="372"/>
      <c r="PDL39" s="372"/>
      <c r="PDM39" s="372"/>
      <c r="PDN39" s="372"/>
      <c r="PDO39" s="372"/>
      <c r="PDP39" s="372"/>
      <c r="PDQ39" s="372"/>
      <c r="PDR39" s="372"/>
      <c r="PDS39" s="372"/>
      <c r="PDT39" s="372"/>
      <c r="PDU39" s="372"/>
      <c r="PDV39" s="372"/>
      <c r="PDW39" s="372"/>
      <c r="PDX39" s="372"/>
      <c r="PDY39" s="372"/>
      <c r="PDZ39" s="372"/>
      <c r="PEA39" s="372"/>
      <c r="PEB39" s="372"/>
      <c r="PEC39" s="372"/>
      <c r="PED39" s="372"/>
      <c r="PEE39" s="372"/>
      <c r="PEF39" s="372"/>
      <c r="PEG39" s="372"/>
      <c r="PEH39" s="372"/>
      <c r="PEI39" s="372"/>
      <c r="PEJ39" s="372"/>
      <c r="PEK39" s="372"/>
      <c r="PEL39" s="372"/>
      <c r="PEM39" s="372"/>
      <c r="PEN39" s="372"/>
      <c r="PEO39" s="372"/>
      <c r="PEP39" s="372"/>
      <c r="PEQ39" s="372"/>
      <c r="PER39" s="372"/>
      <c r="PES39" s="372"/>
      <c r="PET39" s="372"/>
      <c r="PEU39" s="372"/>
      <c r="PEV39" s="372"/>
      <c r="PEW39" s="372"/>
      <c r="PEX39" s="372"/>
      <c r="PEY39" s="372"/>
      <c r="PEZ39" s="372"/>
      <c r="PFA39" s="372"/>
      <c r="PFB39" s="372"/>
      <c r="PFC39" s="372"/>
      <c r="PFD39" s="372"/>
      <c r="PFE39" s="372"/>
      <c r="PFF39" s="372"/>
      <c r="PFG39" s="372"/>
      <c r="PFH39" s="372"/>
      <c r="PFI39" s="372"/>
      <c r="PFJ39" s="372"/>
      <c r="PFK39" s="372"/>
      <c r="PFL39" s="372"/>
      <c r="PFM39" s="372"/>
      <c r="PFN39" s="372"/>
      <c r="PFO39" s="372"/>
      <c r="PFP39" s="372"/>
      <c r="PFQ39" s="372"/>
      <c r="PFR39" s="372"/>
      <c r="PFS39" s="372"/>
      <c r="PFT39" s="372"/>
      <c r="PFU39" s="372"/>
      <c r="PFV39" s="372"/>
      <c r="PFW39" s="372"/>
      <c r="PFX39" s="372"/>
      <c r="PFY39" s="372"/>
      <c r="PFZ39" s="372"/>
      <c r="PGA39" s="372"/>
      <c r="PGB39" s="372"/>
      <c r="PGC39" s="372"/>
      <c r="PGD39" s="372"/>
      <c r="PGE39" s="372"/>
      <c r="PGF39" s="372"/>
      <c r="PGG39" s="372"/>
      <c r="PGH39" s="372"/>
      <c r="PGI39" s="372"/>
      <c r="PGJ39" s="372"/>
      <c r="PGK39" s="372"/>
      <c r="PGL39" s="372"/>
      <c r="PGM39" s="372"/>
      <c r="PGN39" s="372"/>
      <c r="PGO39" s="372"/>
      <c r="PGP39" s="372"/>
      <c r="PGQ39" s="372"/>
      <c r="PGR39" s="372"/>
      <c r="PGS39" s="372"/>
      <c r="PGT39" s="372"/>
      <c r="PGU39" s="372"/>
      <c r="PGV39" s="372"/>
      <c r="PGW39" s="372"/>
      <c r="PGX39" s="372"/>
      <c r="PGY39" s="372"/>
      <c r="PGZ39" s="372"/>
      <c r="PHA39" s="372"/>
      <c r="PHB39" s="372"/>
      <c r="PHC39" s="372"/>
      <c r="PHD39" s="372"/>
      <c r="PHE39" s="372"/>
      <c r="PHF39" s="372"/>
      <c r="PHG39" s="372"/>
      <c r="PHH39" s="372"/>
      <c r="PHI39" s="372"/>
      <c r="PHJ39" s="372"/>
      <c r="PHK39" s="372"/>
      <c r="PHL39" s="372"/>
      <c r="PHM39" s="372"/>
      <c r="PHN39" s="372"/>
      <c r="PHO39" s="372"/>
      <c r="PHP39" s="372"/>
      <c r="PHQ39" s="372"/>
      <c r="PHR39" s="372"/>
      <c r="PHS39" s="372"/>
      <c r="PHT39" s="372"/>
      <c r="PHU39" s="372"/>
      <c r="PHV39" s="372"/>
      <c r="PHW39" s="372"/>
      <c r="PHX39" s="372"/>
      <c r="PHY39" s="372"/>
      <c r="PHZ39" s="372"/>
      <c r="PIA39" s="372"/>
      <c r="PIB39" s="372"/>
      <c r="PIC39" s="372"/>
      <c r="PID39" s="372"/>
      <c r="PIE39" s="372"/>
      <c r="PIF39" s="372"/>
      <c r="PIG39" s="372"/>
      <c r="PIH39" s="372"/>
      <c r="PII39" s="372"/>
      <c r="PIJ39" s="372"/>
      <c r="PIK39" s="372"/>
      <c r="PIL39" s="372"/>
      <c r="PIM39" s="372"/>
      <c r="PIN39" s="372"/>
      <c r="PIO39" s="372"/>
      <c r="PIP39" s="372"/>
      <c r="PIQ39" s="372"/>
      <c r="PIR39" s="372"/>
      <c r="PIS39" s="372"/>
      <c r="PIT39" s="372"/>
      <c r="PIU39" s="372"/>
      <c r="PIV39" s="372"/>
      <c r="PIW39" s="372"/>
      <c r="PIX39" s="372"/>
      <c r="PIY39" s="372"/>
      <c r="PIZ39" s="372"/>
      <c r="PJA39" s="372"/>
      <c r="PJB39" s="372"/>
      <c r="PJC39" s="372"/>
      <c r="PJD39" s="372"/>
      <c r="PJE39" s="372"/>
      <c r="PJF39" s="372"/>
      <c r="PJG39" s="372"/>
      <c r="PJH39" s="372"/>
      <c r="PJI39" s="372"/>
      <c r="PJJ39" s="372"/>
      <c r="PJK39" s="372"/>
      <c r="PJL39" s="372"/>
      <c r="PJM39" s="372"/>
      <c r="PJN39" s="372"/>
      <c r="PJO39" s="372"/>
      <c r="PJP39" s="372"/>
      <c r="PJQ39" s="372"/>
      <c r="PJR39" s="372"/>
      <c r="PJS39" s="372"/>
      <c r="PJT39" s="372"/>
      <c r="PJU39" s="372"/>
      <c r="PJV39" s="372"/>
      <c r="PJW39" s="372"/>
      <c r="PJX39" s="372"/>
      <c r="PJY39" s="372"/>
      <c r="PJZ39" s="372"/>
      <c r="PKA39" s="372"/>
      <c r="PKB39" s="372"/>
      <c r="PKC39" s="372"/>
      <c r="PKD39" s="372"/>
      <c r="PKE39" s="372"/>
      <c r="PKF39" s="372"/>
      <c r="PKG39" s="372"/>
      <c r="PKH39" s="372"/>
      <c r="PKI39" s="372"/>
      <c r="PKJ39" s="372"/>
      <c r="PKK39" s="372"/>
      <c r="PKL39" s="372"/>
      <c r="PKM39" s="372"/>
      <c r="PKN39" s="372"/>
      <c r="PKO39" s="372"/>
      <c r="PKP39" s="372"/>
      <c r="PKQ39" s="372"/>
      <c r="PKR39" s="372"/>
      <c r="PKS39" s="372"/>
      <c r="PKT39" s="372"/>
      <c r="PKU39" s="372"/>
      <c r="PKV39" s="372"/>
      <c r="PKW39" s="372"/>
      <c r="PKX39" s="372"/>
      <c r="PKY39" s="372"/>
      <c r="PKZ39" s="372"/>
      <c r="PLA39" s="372"/>
      <c r="PLB39" s="372"/>
      <c r="PLC39" s="372"/>
      <c r="PLD39" s="372"/>
      <c r="PLE39" s="372"/>
      <c r="PLF39" s="372"/>
      <c r="PLG39" s="372"/>
      <c r="PLH39" s="372"/>
      <c r="PLI39" s="372"/>
      <c r="PLJ39" s="372"/>
      <c r="PLK39" s="372"/>
      <c r="PLL39" s="372"/>
      <c r="PLM39" s="372"/>
      <c r="PLN39" s="372"/>
      <c r="PLO39" s="372"/>
      <c r="PLP39" s="372"/>
      <c r="PLQ39" s="372"/>
      <c r="PLR39" s="372"/>
      <c r="PLS39" s="372"/>
      <c r="PLT39" s="372"/>
      <c r="PLU39" s="372"/>
      <c r="PLV39" s="372"/>
      <c r="PLW39" s="372"/>
      <c r="PLX39" s="372"/>
      <c r="PLY39" s="372"/>
      <c r="PLZ39" s="372"/>
      <c r="PMA39" s="372"/>
      <c r="PMB39" s="372"/>
      <c r="PMC39" s="372"/>
      <c r="PMD39" s="372"/>
      <c r="PME39" s="372"/>
      <c r="PMF39" s="372"/>
      <c r="PMG39" s="372"/>
      <c r="PMH39" s="372"/>
      <c r="PMI39" s="372"/>
      <c r="PMJ39" s="372"/>
      <c r="PMK39" s="372"/>
      <c r="PML39" s="372"/>
      <c r="PMM39" s="372"/>
      <c r="PMN39" s="372"/>
      <c r="PMO39" s="372"/>
      <c r="PMP39" s="372"/>
      <c r="PMQ39" s="372"/>
      <c r="PMR39" s="372"/>
      <c r="PMS39" s="372"/>
      <c r="PMT39" s="372"/>
      <c r="PMU39" s="372"/>
      <c r="PMV39" s="372"/>
      <c r="PMW39" s="372"/>
      <c r="PMX39" s="372"/>
      <c r="PMY39" s="372"/>
      <c r="PMZ39" s="372"/>
      <c r="PNA39" s="372"/>
      <c r="PNB39" s="372"/>
      <c r="PNC39" s="372"/>
      <c r="PND39" s="372"/>
      <c r="PNE39" s="372"/>
      <c r="PNF39" s="372"/>
      <c r="PNG39" s="372"/>
      <c r="PNH39" s="372"/>
      <c r="PNI39" s="372"/>
      <c r="PNJ39" s="372"/>
      <c r="PNK39" s="372"/>
      <c r="PNL39" s="372"/>
      <c r="PNM39" s="372"/>
      <c r="PNN39" s="372"/>
      <c r="PNO39" s="372"/>
      <c r="PNP39" s="372"/>
      <c r="PNQ39" s="372"/>
      <c r="PNR39" s="372"/>
      <c r="PNS39" s="372"/>
      <c r="PNT39" s="372"/>
      <c r="PNU39" s="372"/>
      <c r="PNV39" s="372"/>
      <c r="PNW39" s="372"/>
      <c r="PNX39" s="372"/>
      <c r="PNY39" s="372"/>
      <c r="PNZ39" s="372"/>
      <c r="POA39" s="372"/>
      <c r="POB39" s="372"/>
      <c r="POC39" s="372"/>
      <c r="POD39" s="372"/>
      <c r="POE39" s="372"/>
      <c r="POF39" s="372"/>
      <c r="POG39" s="372"/>
      <c r="POH39" s="372"/>
      <c r="POI39" s="372"/>
      <c r="POJ39" s="372"/>
      <c r="POK39" s="372"/>
      <c r="POL39" s="372"/>
      <c r="POM39" s="372"/>
      <c r="PON39" s="372"/>
      <c r="POO39" s="372"/>
      <c r="POP39" s="372"/>
      <c r="POQ39" s="372"/>
      <c r="POR39" s="372"/>
      <c r="POS39" s="372"/>
      <c r="POT39" s="372"/>
      <c r="POU39" s="372"/>
      <c r="POV39" s="372"/>
      <c r="POW39" s="372"/>
      <c r="POX39" s="372"/>
      <c r="POY39" s="372"/>
      <c r="POZ39" s="372"/>
      <c r="PPA39" s="372"/>
      <c r="PPB39" s="372"/>
      <c r="PPC39" s="372"/>
      <c r="PPD39" s="372"/>
      <c r="PPE39" s="372"/>
      <c r="PPF39" s="372"/>
      <c r="PPG39" s="372"/>
      <c r="PPH39" s="372"/>
      <c r="PPI39" s="372"/>
      <c r="PPJ39" s="372"/>
      <c r="PPK39" s="372"/>
      <c r="PPL39" s="372"/>
      <c r="PPM39" s="372"/>
      <c r="PPN39" s="372"/>
      <c r="PPO39" s="372"/>
      <c r="PPP39" s="372"/>
      <c r="PPQ39" s="372"/>
      <c r="PPR39" s="372"/>
      <c r="PPS39" s="372"/>
      <c r="PPT39" s="372"/>
      <c r="PPU39" s="372"/>
      <c r="PPV39" s="372"/>
      <c r="PPW39" s="372"/>
      <c r="PPX39" s="372"/>
      <c r="PPY39" s="372"/>
      <c r="PPZ39" s="372"/>
      <c r="PQA39" s="372"/>
      <c r="PQB39" s="372"/>
      <c r="PQC39" s="372"/>
      <c r="PQD39" s="372"/>
      <c r="PQE39" s="372"/>
      <c r="PQF39" s="372"/>
      <c r="PQG39" s="372"/>
      <c r="PQH39" s="372"/>
      <c r="PQI39" s="372"/>
      <c r="PQJ39" s="372"/>
      <c r="PQK39" s="372"/>
      <c r="PQL39" s="372"/>
      <c r="PQM39" s="372"/>
      <c r="PQN39" s="372"/>
      <c r="PQO39" s="372"/>
      <c r="PQP39" s="372"/>
      <c r="PQQ39" s="372"/>
      <c r="PQR39" s="372"/>
      <c r="PQS39" s="372"/>
      <c r="PQT39" s="372"/>
      <c r="PQU39" s="372"/>
      <c r="PQV39" s="372"/>
      <c r="PQW39" s="372"/>
      <c r="PQX39" s="372"/>
      <c r="PQY39" s="372"/>
      <c r="PQZ39" s="372"/>
      <c r="PRA39" s="372"/>
      <c r="PRB39" s="372"/>
      <c r="PRC39" s="372"/>
      <c r="PRD39" s="372"/>
      <c r="PRE39" s="372"/>
      <c r="PRF39" s="372"/>
      <c r="PRG39" s="372"/>
      <c r="PRH39" s="372"/>
      <c r="PRI39" s="372"/>
      <c r="PRJ39" s="372"/>
      <c r="PRK39" s="372"/>
      <c r="PRL39" s="372"/>
      <c r="PRM39" s="372"/>
      <c r="PRN39" s="372"/>
      <c r="PRO39" s="372"/>
      <c r="PRP39" s="372"/>
      <c r="PRQ39" s="372"/>
      <c r="PRR39" s="372"/>
      <c r="PRS39" s="372"/>
      <c r="PRT39" s="372"/>
      <c r="PRU39" s="372"/>
      <c r="PRV39" s="372"/>
      <c r="PRW39" s="372"/>
      <c r="PRX39" s="372"/>
      <c r="PRY39" s="372"/>
      <c r="PRZ39" s="372"/>
      <c r="PSA39" s="372"/>
      <c r="PSB39" s="372"/>
      <c r="PSC39" s="372"/>
      <c r="PSD39" s="372"/>
      <c r="PSE39" s="372"/>
      <c r="PSF39" s="372"/>
      <c r="PSG39" s="372"/>
      <c r="PSH39" s="372"/>
      <c r="PSI39" s="372"/>
      <c r="PSJ39" s="372"/>
      <c r="PSK39" s="372"/>
      <c r="PSL39" s="372"/>
      <c r="PSM39" s="372"/>
      <c r="PSN39" s="372"/>
      <c r="PSO39" s="372"/>
      <c r="PSP39" s="372"/>
      <c r="PSQ39" s="372"/>
      <c r="PSR39" s="372"/>
      <c r="PSS39" s="372"/>
      <c r="PST39" s="372"/>
      <c r="PSU39" s="372"/>
      <c r="PSV39" s="372"/>
      <c r="PSW39" s="372"/>
      <c r="PSX39" s="372"/>
      <c r="PSY39" s="372"/>
      <c r="PSZ39" s="372"/>
      <c r="PTA39" s="372"/>
      <c r="PTB39" s="372"/>
      <c r="PTC39" s="372"/>
      <c r="PTD39" s="372"/>
      <c r="PTE39" s="372"/>
      <c r="PTF39" s="372"/>
      <c r="PTG39" s="372"/>
      <c r="PTH39" s="372"/>
      <c r="PTI39" s="372"/>
      <c r="PTJ39" s="372"/>
      <c r="PTK39" s="372"/>
      <c r="PTL39" s="372"/>
      <c r="PTM39" s="372"/>
      <c r="PTN39" s="372"/>
      <c r="PTO39" s="372"/>
      <c r="PTP39" s="372"/>
      <c r="PTQ39" s="372"/>
      <c r="PTR39" s="372"/>
      <c r="PTS39" s="372"/>
      <c r="PTT39" s="372"/>
      <c r="PTU39" s="372"/>
      <c r="PTV39" s="372"/>
      <c r="PTW39" s="372"/>
      <c r="PTX39" s="372"/>
      <c r="PTY39" s="372"/>
      <c r="PTZ39" s="372"/>
      <c r="PUA39" s="372"/>
      <c r="PUB39" s="372"/>
      <c r="PUC39" s="372"/>
      <c r="PUD39" s="372"/>
      <c r="PUE39" s="372"/>
      <c r="PUF39" s="372"/>
      <c r="PUG39" s="372"/>
      <c r="PUH39" s="372"/>
      <c r="PUI39" s="372"/>
      <c r="PUJ39" s="372"/>
      <c r="PUK39" s="372"/>
      <c r="PUL39" s="372"/>
      <c r="PUM39" s="372"/>
      <c r="PUN39" s="372"/>
      <c r="PUO39" s="372"/>
      <c r="PUP39" s="372"/>
      <c r="PUQ39" s="372"/>
      <c r="PUR39" s="372"/>
      <c r="PUS39" s="372"/>
      <c r="PUT39" s="372"/>
      <c r="PUU39" s="372"/>
      <c r="PUV39" s="372"/>
      <c r="PUW39" s="372"/>
      <c r="PUX39" s="372"/>
      <c r="PUY39" s="372"/>
      <c r="PUZ39" s="372"/>
      <c r="PVA39" s="372"/>
      <c r="PVB39" s="372"/>
      <c r="PVC39" s="372"/>
      <c r="PVD39" s="372"/>
      <c r="PVE39" s="372"/>
      <c r="PVF39" s="372"/>
      <c r="PVG39" s="372"/>
      <c r="PVH39" s="372"/>
      <c r="PVI39" s="372"/>
      <c r="PVJ39" s="372"/>
      <c r="PVK39" s="372"/>
      <c r="PVL39" s="372"/>
      <c r="PVM39" s="372"/>
      <c r="PVN39" s="372"/>
      <c r="PVO39" s="372"/>
      <c r="PVP39" s="372"/>
      <c r="PVQ39" s="372"/>
      <c r="PVR39" s="372"/>
      <c r="PVS39" s="372"/>
      <c r="PVT39" s="372"/>
      <c r="PVU39" s="372"/>
      <c r="PVV39" s="372"/>
      <c r="PVW39" s="372"/>
      <c r="PVX39" s="372"/>
      <c r="PVY39" s="372"/>
      <c r="PVZ39" s="372"/>
      <c r="PWA39" s="372"/>
      <c r="PWB39" s="372"/>
      <c r="PWC39" s="372"/>
      <c r="PWD39" s="372"/>
      <c r="PWE39" s="372"/>
      <c r="PWF39" s="372"/>
      <c r="PWG39" s="372"/>
      <c r="PWH39" s="372"/>
      <c r="PWI39" s="372"/>
      <c r="PWJ39" s="372"/>
      <c r="PWK39" s="372"/>
      <c r="PWL39" s="372"/>
      <c r="PWM39" s="372"/>
      <c r="PWN39" s="372"/>
      <c r="PWO39" s="372"/>
      <c r="PWP39" s="372"/>
      <c r="PWQ39" s="372"/>
      <c r="PWR39" s="372"/>
      <c r="PWS39" s="372"/>
      <c r="PWT39" s="372"/>
      <c r="PWU39" s="372"/>
      <c r="PWV39" s="372"/>
      <c r="PWW39" s="372"/>
      <c r="PWX39" s="372"/>
      <c r="PWY39" s="372"/>
      <c r="PWZ39" s="372"/>
      <c r="PXA39" s="372"/>
      <c r="PXB39" s="372"/>
      <c r="PXC39" s="372"/>
      <c r="PXD39" s="372"/>
      <c r="PXE39" s="372"/>
      <c r="PXF39" s="372"/>
      <c r="PXG39" s="372"/>
      <c r="PXH39" s="372"/>
      <c r="PXI39" s="372"/>
      <c r="PXJ39" s="372"/>
      <c r="PXK39" s="372"/>
      <c r="PXL39" s="372"/>
      <c r="PXM39" s="372"/>
      <c r="PXN39" s="372"/>
      <c r="PXO39" s="372"/>
      <c r="PXP39" s="372"/>
      <c r="PXQ39" s="372"/>
      <c r="PXR39" s="372"/>
      <c r="PXS39" s="372"/>
      <c r="PXT39" s="372"/>
      <c r="PXU39" s="372"/>
      <c r="PXV39" s="372"/>
      <c r="PXW39" s="372"/>
      <c r="PXX39" s="372"/>
      <c r="PXY39" s="372"/>
      <c r="PXZ39" s="372"/>
      <c r="PYA39" s="372"/>
      <c r="PYB39" s="372"/>
      <c r="PYC39" s="372"/>
      <c r="PYD39" s="372"/>
      <c r="PYE39" s="372"/>
      <c r="PYF39" s="372"/>
      <c r="PYG39" s="372"/>
      <c r="PYH39" s="372"/>
      <c r="PYI39" s="372"/>
      <c r="PYJ39" s="372"/>
      <c r="PYK39" s="372"/>
      <c r="PYL39" s="372"/>
      <c r="PYM39" s="372"/>
      <c r="PYN39" s="372"/>
      <c r="PYO39" s="372"/>
      <c r="PYP39" s="372"/>
      <c r="PYQ39" s="372"/>
      <c r="PYR39" s="372"/>
      <c r="PYS39" s="372"/>
      <c r="PYT39" s="372"/>
      <c r="PYU39" s="372"/>
      <c r="PYV39" s="372"/>
      <c r="PYW39" s="372"/>
      <c r="PYX39" s="372"/>
      <c r="PYY39" s="372"/>
      <c r="PYZ39" s="372"/>
      <c r="PZA39" s="372"/>
      <c r="PZB39" s="372"/>
      <c r="PZC39" s="372"/>
      <c r="PZD39" s="372"/>
      <c r="PZE39" s="372"/>
      <c r="PZF39" s="372"/>
      <c r="PZG39" s="372"/>
      <c r="PZH39" s="372"/>
      <c r="PZI39" s="372"/>
      <c r="PZJ39" s="372"/>
      <c r="PZK39" s="372"/>
      <c r="PZL39" s="372"/>
      <c r="PZM39" s="372"/>
      <c r="PZN39" s="372"/>
      <c r="PZO39" s="372"/>
      <c r="PZP39" s="372"/>
      <c r="PZQ39" s="372"/>
      <c r="PZR39" s="372"/>
      <c r="PZS39" s="372"/>
      <c r="PZT39" s="372"/>
      <c r="PZU39" s="372"/>
      <c r="PZV39" s="372"/>
      <c r="PZW39" s="372"/>
      <c r="PZX39" s="372"/>
      <c r="PZY39" s="372"/>
      <c r="PZZ39" s="372"/>
      <c r="QAA39" s="372"/>
      <c r="QAB39" s="372"/>
      <c r="QAC39" s="372"/>
      <c r="QAD39" s="372"/>
      <c r="QAE39" s="372"/>
      <c r="QAF39" s="372"/>
      <c r="QAG39" s="372"/>
      <c r="QAH39" s="372"/>
      <c r="QAI39" s="372"/>
      <c r="QAJ39" s="372"/>
      <c r="QAK39" s="372"/>
      <c r="QAL39" s="372"/>
      <c r="QAM39" s="372"/>
      <c r="QAN39" s="372"/>
      <c r="QAO39" s="372"/>
      <c r="QAP39" s="372"/>
      <c r="QAQ39" s="372"/>
      <c r="QAR39" s="372"/>
      <c r="QAS39" s="372"/>
      <c r="QAT39" s="372"/>
      <c r="QAU39" s="372"/>
      <c r="QAV39" s="372"/>
      <c r="QAW39" s="372"/>
      <c r="QAX39" s="372"/>
      <c r="QAY39" s="372"/>
      <c r="QAZ39" s="372"/>
      <c r="QBA39" s="372"/>
      <c r="QBB39" s="372"/>
      <c r="QBC39" s="372"/>
      <c r="QBD39" s="372"/>
      <c r="QBE39" s="372"/>
      <c r="QBF39" s="372"/>
      <c r="QBG39" s="372"/>
      <c r="QBH39" s="372"/>
      <c r="QBI39" s="372"/>
      <c r="QBJ39" s="372"/>
      <c r="QBK39" s="372"/>
      <c r="QBL39" s="372"/>
      <c r="QBM39" s="372"/>
      <c r="QBN39" s="372"/>
      <c r="QBO39" s="372"/>
      <c r="QBP39" s="372"/>
      <c r="QBQ39" s="372"/>
      <c r="QBR39" s="372"/>
      <c r="QBS39" s="372"/>
      <c r="QBT39" s="372"/>
      <c r="QBU39" s="372"/>
      <c r="QBV39" s="372"/>
      <c r="QBW39" s="372"/>
      <c r="QBX39" s="372"/>
      <c r="QBY39" s="372"/>
      <c r="QBZ39" s="372"/>
      <c r="QCA39" s="372"/>
      <c r="QCB39" s="372"/>
      <c r="QCC39" s="372"/>
      <c r="QCD39" s="372"/>
      <c r="QCE39" s="372"/>
      <c r="QCF39" s="372"/>
      <c r="QCG39" s="372"/>
      <c r="QCH39" s="372"/>
      <c r="QCI39" s="372"/>
      <c r="QCJ39" s="372"/>
      <c r="QCK39" s="372"/>
      <c r="QCL39" s="372"/>
      <c r="QCM39" s="372"/>
      <c r="QCN39" s="372"/>
      <c r="QCO39" s="372"/>
      <c r="QCP39" s="372"/>
      <c r="QCQ39" s="372"/>
      <c r="QCR39" s="372"/>
      <c r="QCS39" s="372"/>
      <c r="QCT39" s="372"/>
      <c r="QCU39" s="372"/>
      <c r="QCV39" s="372"/>
      <c r="QCW39" s="372"/>
      <c r="QCX39" s="372"/>
      <c r="QCY39" s="372"/>
      <c r="QCZ39" s="372"/>
      <c r="QDA39" s="372"/>
      <c r="QDB39" s="372"/>
      <c r="QDC39" s="372"/>
      <c r="QDD39" s="372"/>
      <c r="QDE39" s="372"/>
      <c r="QDF39" s="372"/>
      <c r="QDG39" s="372"/>
      <c r="QDH39" s="372"/>
      <c r="QDI39" s="372"/>
      <c r="QDJ39" s="372"/>
      <c r="QDK39" s="372"/>
      <c r="QDL39" s="372"/>
      <c r="QDM39" s="372"/>
      <c r="QDN39" s="372"/>
      <c r="QDO39" s="372"/>
      <c r="QDP39" s="372"/>
      <c r="QDQ39" s="372"/>
      <c r="QDR39" s="372"/>
      <c r="QDS39" s="372"/>
      <c r="QDT39" s="372"/>
      <c r="QDU39" s="372"/>
      <c r="QDV39" s="372"/>
      <c r="QDW39" s="372"/>
      <c r="QDX39" s="372"/>
      <c r="QDY39" s="372"/>
      <c r="QDZ39" s="372"/>
      <c r="QEA39" s="372"/>
      <c r="QEB39" s="372"/>
      <c r="QEC39" s="372"/>
      <c r="QED39" s="372"/>
      <c r="QEE39" s="372"/>
      <c r="QEF39" s="372"/>
      <c r="QEG39" s="372"/>
      <c r="QEH39" s="372"/>
      <c r="QEI39" s="372"/>
      <c r="QEJ39" s="372"/>
      <c r="QEK39" s="372"/>
      <c r="QEL39" s="372"/>
      <c r="QEM39" s="372"/>
      <c r="QEN39" s="372"/>
      <c r="QEO39" s="372"/>
      <c r="QEP39" s="372"/>
      <c r="QEQ39" s="372"/>
      <c r="QER39" s="372"/>
      <c r="QES39" s="372"/>
      <c r="QET39" s="372"/>
      <c r="QEU39" s="372"/>
      <c r="QEV39" s="372"/>
      <c r="QEW39" s="372"/>
      <c r="QEX39" s="372"/>
      <c r="QEY39" s="372"/>
      <c r="QEZ39" s="372"/>
      <c r="QFA39" s="372"/>
      <c r="QFB39" s="372"/>
      <c r="QFC39" s="372"/>
      <c r="QFD39" s="372"/>
      <c r="QFE39" s="372"/>
      <c r="QFF39" s="372"/>
      <c r="QFG39" s="372"/>
      <c r="QFH39" s="372"/>
      <c r="QFI39" s="372"/>
      <c r="QFJ39" s="372"/>
      <c r="QFK39" s="372"/>
      <c r="QFL39" s="372"/>
      <c r="QFM39" s="372"/>
      <c r="QFN39" s="372"/>
      <c r="QFO39" s="372"/>
      <c r="QFP39" s="372"/>
      <c r="QFQ39" s="372"/>
      <c r="QFR39" s="372"/>
      <c r="QFS39" s="372"/>
      <c r="QFT39" s="372"/>
      <c r="QFU39" s="372"/>
      <c r="QFV39" s="372"/>
      <c r="QFW39" s="372"/>
      <c r="QFX39" s="372"/>
      <c r="QFY39" s="372"/>
      <c r="QFZ39" s="372"/>
      <c r="QGA39" s="372"/>
      <c r="QGB39" s="372"/>
      <c r="QGC39" s="372"/>
      <c r="QGD39" s="372"/>
      <c r="QGE39" s="372"/>
      <c r="QGF39" s="372"/>
      <c r="QGG39" s="372"/>
      <c r="QGH39" s="372"/>
      <c r="QGI39" s="372"/>
      <c r="QGJ39" s="372"/>
      <c r="QGK39" s="372"/>
      <c r="QGL39" s="372"/>
      <c r="QGM39" s="372"/>
      <c r="QGN39" s="372"/>
      <c r="QGO39" s="372"/>
      <c r="QGP39" s="372"/>
      <c r="QGQ39" s="372"/>
      <c r="QGR39" s="372"/>
      <c r="QGS39" s="372"/>
      <c r="QGT39" s="372"/>
      <c r="QGU39" s="372"/>
      <c r="QGV39" s="372"/>
      <c r="QGW39" s="372"/>
      <c r="QGX39" s="372"/>
      <c r="QGY39" s="372"/>
      <c r="QGZ39" s="372"/>
      <c r="QHA39" s="372"/>
      <c r="QHB39" s="372"/>
      <c r="QHC39" s="372"/>
      <c r="QHD39" s="372"/>
      <c r="QHE39" s="372"/>
      <c r="QHF39" s="372"/>
      <c r="QHG39" s="372"/>
      <c r="QHH39" s="372"/>
      <c r="QHI39" s="372"/>
      <c r="QHJ39" s="372"/>
      <c r="QHK39" s="372"/>
      <c r="QHL39" s="372"/>
      <c r="QHM39" s="372"/>
      <c r="QHN39" s="372"/>
      <c r="QHO39" s="372"/>
      <c r="QHP39" s="372"/>
      <c r="QHQ39" s="372"/>
      <c r="QHR39" s="372"/>
      <c r="QHS39" s="372"/>
      <c r="QHT39" s="372"/>
      <c r="QHU39" s="372"/>
      <c r="QHV39" s="372"/>
      <c r="QHW39" s="372"/>
      <c r="QHX39" s="372"/>
      <c r="QHY39" s="372"/>
      <c r="QHZ39" s="372"/>
      <c r="QIA39" s="372"/>
      <c r="QIB39" s="372"/>
      <c r="QIC39" s="372"/>
      <c r="QID39" s="372"/>
      <c r="QIE39" s="372"/>
      <c r="QIF39" s="372"/>
      <c r="QIG39" s="372"/>
      <c r="QIH39" s="372"/>
      <c r="QII39" s="372"/>
      <c r="QIJ39" s="372"/>
      <c r="QIK39" s="372"/>
      <c r="QIL39" s="372"/>
      <c r="QIM39" s="372"/>
      <c r="QIN39" s="372"/>
      <c r="QIO39" s="372"/>
      <c r="QIP39" s="372"/>
      <c r="QIQ39" s="372"/>
      <c r="QIR39" s="372"/>
      <c r="QIS39" s="372"/>
      <c r="QIT39" s="372"/>
      <c r="QIU39" s="372"/>
      <c r="QIV39" s="372"/>
      <c r="QIW39" s="372"/>
      <c r="QIX39" s="372"/>
      <c r="QIY39" s="372"/>
      <c r="QIZ39" s="372"/>
      <c r="QJA39" s="372"/>
      <c r="QJB39" s="372"/>
      <c r="QJC39" s="372"/>
      <c r="QJD39" s="372"/>
      <c r="QJE39" s="372"/>
      <c r="QJF39" s="372"/>
      <c r="QJG39" s="372"/>
      <c r="QJH39" s="372"/>
      <c r="QJI39" s="372"/>
      <c r="QJJ39" s="372"/>
      <c r="QJK39" s="372"/>
      <c r="QJL39" s="372"/>
      <c r="QJM39" s="372"/>
      <c r="QJN39" s="372"/>
      <c r="QJO39" s="372"/>
      <c r="QJP39" s="372"/>
      <c r="QJQ39" s="372"/>
      <c r="QJR39" s="372"/>
      <c r="QJS39" s="372"/>
      <c r="QJT39" s="372"/>
      <c r="QJU39" s="372"/>
      <c r="QJV39" s="372"/>
      <c r="QJW39" s="372"/>
      <c r="QJX39" s="372"/>
      <c r="QJY39" s="372"/>
      <c r="QJZ39" s="372"/>
      <c r="QKA39" s="372"/>
      <c r="QKB39" s="372"/>
      <c r="QKC39" s="372"/>
      <c r="QKD39" s="372"/>
      <c r="QKE39" s="372"/>
      <c r="QKF39" s="372"/>
      <c r="QKG39" s="372"/>
      <c r="QKH39" s="372"/>
      <c r="QKI39" s="372"/>
      <c r="QKJ39" s="372"/>
      <c r="QKK39" s="372"/>
      <c r="QKL39" s="372"/>
      <c r="QKM39" s="372"/>
      <c r="QKN39" s="372"/>
      <c r="QKO39" s="372"/>
      <c r="QKP39" s="372"/>
      <c r="QKQ39" s="372"/>
      <c r="QKR39" s="372"/>
      <c r="QKS39" s="372"/>
      <c r="QKT39" s="372"/>
      <c r="QKU39" s="372"/>
      <c r="QKV39" s="372"/>
      <c r="QKW39" s="372"/>
      <c r="QKX39" s="372"/>
      <c r="QKY39" s="372"/>
      <c r="QKZ39" s="372"/>
      <c r="QLA39" s="372"/>
      <c r="QLB39" s="372"/>
      <c r="QLC39" s="372"/>
      <c r="QLD39" s="372"/>
      <c r="QLE39" s="372"/>
      <c r="QLF39" s="372"/>
      <c r="QLG39" s="372"/>
      <c r="QLH39" s="372"/>
      <c r="QLI39" s="372"/>
      <c r="QLJ39" s="372"/>
      <c r="QLK39" s="372"/>
      <c r="QLL39" s="372"/>
      <c r="QLM39" s="372"/>
      <c r="QLN39" s="372"/>
      <c r="QLO39" s="372"/>
      <c r="QLP39" s="372"/>
      <c r="QLQ39" s="372"/>
      <c r="QLR39" s="372"/>
      <c r="QLS39" s="372"/>
      <c r="QLT39" s="372"/>
      <c r="QLU39" s="372"/>
      <c r="QLV39" s="372"/>
      <c r="QLW39" s="372"/>
      <c r="QLX39" s="372"/>
      <c r="QLY39" s="372"/>
      <c r="QLZ39" s="372"/>
      <c r="QMA39" s="372"/>
      <c r="QMB39" s="372"/>
      <c r="QMC39" s="372"/>
      <c r="QMD39" s="372"/>
      <c r="QME39" s="372"/>
      <c r="QMF39" s="372"/>
      <c r="QMG39" s="372"/>
      <c r="QMH39" s="372"/>
      <c r="QMI39" s="372"/>
      <c r="QMJ39" s="372"/>
      <c r="QMK39" s="372"/>
      <c r="QML39" s="372"/>
      <c r="QMM39" s="372"/>
      <c r="QMN39" s="372"/>
      <c r="QMO39" s="372"/>
      <c r="QMP39" s="372"/>
      <c r="QMQ39" s="372"/>
      <c r="QMR39" s="372"/>
      <c r="QMS39" s="372"/>
      <c r="QMT39" s="372"/>
      <c r="QMU39" s="372"/>
      <c r="QMV39" s="372"/>
      <c r="QMW39" s="372"/>
      <c r="QMX39" s="372"/>
      <c r="QMY39" s="372"/>
      <c r="QMZ39" s="372"/>
      <c r="QNA39" s="372"/>
      <c r="QNB39" s="372"/>
      <c r="QNC39" s="372"/>
      <c r="QND39" s="372"/>
      <c r="QNE39" s="372"/>
      <c r="QNF39" s="372"/>
      <c r="QNG39" s="372"/>
      <c r="QNH39" s="372"/>
      <c r="QNI39" s="372"/>
      <c r="QNJ39" s="372"/>
      <c r="QNK39" s="372"/>
      <c r="QNL39" s="372"/>
      <c r="QNM39" s="372"/>
      <c r="QNN39" s="372"/>
      <c r="QNO39" s="372"/>
      <c r="QNP39" s="372"/>
      <c r="QNQ39" s="372"/>
      <c r="QNR39" s="372"/>
      <c r="QNS39" s="372"/>
      <c r="QNT39" s="372"/>
      <c r="QNU39" s="372"/>
      <c r="QNV39" s="372"/>
      <c r="QNW39" s="372"/>
      <c r="QNX39" s="372"/>
      <c r="QNY39" s="372"/>
      <c r="QNZ39" s="372"/>
      <c r="QOA39" s="372"/>
      <c r="QOB39" s="372"/>
      <c r="QOC39" s="372"/>
      <c r="QOD39" s="372"/>
      <c r="QOE39" s="372"/>
      <c r="QOF39" s="372"/>
      <c r="QOG39" s="372"/>
      <c r="QOH39" s="372"/>
      <c r="QOI39" s="372"/>
      <c r="QOJ39" s="372"/>
      <c r="QOK39" s="372"/>
      <c r="QOL39" s="372"/>
      <c r="QOM39" s="372"/>
      <c r="QON39" s="372"/>
      <c r="QOO39" s="372"/>
      <c r="QOP39" s="372"/>
      <c r="QOQ39" s="372"/>
      <c r="QOR39" s="372"/>
      <c r="QOS39" s="372"/>
      <c r="QOT39" s="372"/>
      <c r="QOU39" s="372"/>
      <c r="QOV39" s="372"/>
      <c r="QOW39" s="372"/>
      <c r="QOX39" s="372"/>
      <c r="QOY39" s="372"/>
      <c r="QOZ39" s="372"/>
      <c r="QPA39" s="372"/>
      <c r="QPB39" s="372"/>
      <c r="QPC39" s="372"/>
      <c r="QPD39" s="372"/>
      <c r="QPE39" s="372"/>
      <c r="QPF39" s="372"/>
      <c r="QPG39" s="372"/>
      <c r="QPH39" s="372"/>
      <c r="QPI39" s="372"/>
      <c r="QPJ39" s="372"/>
      <c r="QPK39" s="372"/>
      <c r="QPL39" s="372"/>
      <c r="QPM39" s="372"/>
      <c r="QPN39" s="372"/>
      <c r="QPO39" s="372"/>
      <c r="QPP39" s="372"/>
      <c r="QPQ39" s="372"/>
      <c r="QPR39" s="372"/>
      <c r="QPS39" s="372"/>
      <c r="QPT39" s="372"/>
      <c r="QPU39" s="372"/>
      <c r="QPV39" s="372"/>
      <c r="QPW39" s="372"/>
      <c r="QPX39" s="372"/>
      <c r="QPY39" s="372"/>
      <c r="QPZ39" s="372"/>
      <c r="QQA39" s="372"/>
      <c r="QQB39" s="372"/>
      <c r="QQC39" s="372"/>
      <c r="QQD39" s="372"/>
      <c r="QQE39" s="372"/>
      <c r="QQF39" s="372"/>
      <c r="QQG39" s="372"/>
      <c r="QQH39" s="372"/>
      <c r="QQI39" s="372"/>
      <c r="QQJ39" s="372"/>
      <c r="QQK39" s="372"/>
      <c r="QQL39" s="372"/>
      <c r="QQM39" s="372"/>
      <c r="QQN39" s="372"/>
      <c r="QQO39" s="372"/>
      <c r="QQP39" s="372"/>
      <c r="QQQ39" s="372"/>
      <c r="QQR39" s="372"/>
      <c r="QQS39" s="372"/>
      <c r="QQT39" s="372"/>
      <c r="QQU39" s="372"/>
      <c r="QQV39" s="372"/>
      <c r="QQW39" s="372"/>
      <c r="QQX39" s="372"/>
      <c r="QQY39" s="372"/>
      <c r="QQZ39" s="372"/>
      <c r="QRA39" s="372"/>
      <c r="QRB39" s="372"/>
      <c r="QRC39" s="372"/>
      <c r="QRD39" s="372"/>
      <c r="QRE39" s="372"/>
      <c r="QRF39" s="372"/>
      <c r="QRG39" s="372"/>
      <c r="QRH39" s="372"/>
      <c r="QRI39" s="372"/>
      <c r="QRJ39" s="372"/>
      <c r="QRK39" s="372"/>
      <c r="QRL39" s="372"/>
      <c r="QRM39" s="372"/>
      <c r="QRN39" s="372"/>
      <c r="QRO39" s="372"/>
      <c r="QRP39" s="372"/>
      <c r="QRQ39" s="372"/>
      <c r="QRR39" s="372"/>
      <c r="QRS39" s="372"/>
      <c r="QRT39" s="372"/>
      <c r="QRU39" s="372"/>
      <c r="QRV39" s="372"/>
      <c r="QRW39" s="372"/>
      <c r="QRX39" s="372"/>
      <c r="QRY39" s="372"/>
      <c r="QRZ39" s="372"/>
      <c r="QSA39" s="372"/>
      <c r="QSB39" s="372"/>
      <c r="QSC39" s="372"/>
      <c r="QSD39" s="372"/>
      <c r="QSE39" s="372"/>
      <c r="QSF39" s="372"/>
      <c r="QSG39" s="372"/>
      <c r="QSH39" s="372"/>
      <c r="QSI39" s="372"/>
      <c r="QSJ39" s="372"/>
      <c r="QSK39" s="372"/>
      <c r="QSL39" s="372"/>
      <c r="QSM39" s="372"/>
      <c r="QSN39" s="372"/>
      <c r="QSO39" s="372"/>
      <c r="QSP39" s="372"/>
      <c r="QSQ39" s="372"/>
      <c r="QSR39" s="372"/>
      <c r="QSS39" s="372"/>
      <c r="QST39" s="372"/>
      <c r="QSU39" s="372"/>
      <c r="QSV39" s="372"/>
      <c r="QSW39" s="372"/>
      <c r="QSX39" s="372"/>
      <c r="QSY39" s="372"/>
      <c r="QSZ39" s="372"/>
      <c r="QTA39" s="372"/>
      <c r="QTB39" s="372"/>
      <c r="QTC39" s="372"/>
      <c r="QTD39" s="372"/>
      <c r="QTE39" s="372"/>
      <c r="QTF39" s="372"/>
      <c r="QTG39" s="372"/>
      <c r="QTH39" s="372"/>
      <c r="QTI39" s="372"/>
      <c r="QTJ39" s="372"/>
      <c r="QTK39" s="372"/>
      <c r="QTL39" s="372"/>
      <c r="QTM39" s="372"/>
      <c r="QTN39" s="372"/>
      <c r="QTO39" s="372"/>
      <c r="QTP39" s="372"/>
      <c r="QTQ39" s="372"/>
      <c r="QTR39" s="372"/>
      <c r="QTS39" s="372"/>
      <c r="QTT39" s="372"/>
      <c r="QTU39" s="372"/>
      <c r="QTV39" s="372"/>
      <c r="QTW39" s="372"/>
      <c r="QTX39" s="372"/>
      <c r="QTY39" s="372"/>
      <c r="QTZ39" s="372"/>
      <c r="QUA39" s="372"/>
      <c r="QUB39" s="372"/>
      <c r="QUC39" s="372"/>
      <c r="QUD39" s="372"/>
      <c r="QUE39" s="372"/>
      <c r="QUF39" s="372"/>
      <c r="QUG39" s="372"/>
      <c r="QUH39" s="372"/>
      <c r="QUI39" s="372"/>
      <c r="QUJ39" s="372"/>
      <c r="QUK39" s="372"/>
      <c r="QUL39" s="372"/>
      <c r="QUM39" s="372"/>
      <c r="QUN39" s="372"/>
      <c r="QUO39" s="372"/>
      <c r="QUP39" s="372"/>
      <c r="QUQ39" s="372"/>
      <c r="QUR39" s="372"/>
      <c r="QUS39" s="372"/>
      <c r="QUT39" s="372"/>
      <c r="QUU39" s="372"/>
      <c r="QUV39" s="372"/>
      <c r="QUW39" s="372"/>
      <c r="QUX39" s="372"/>
      <c r="QUY39" s="372"/>
      <c r="QUZ39" s="372"/>
      <c r="QVA39" s="372"/>
      <c r="QVB39" s="372"/>
      <c r="QVC39" s="372"/>
      <c r="QVD39" s="372"/>
      <c r="QVE39" s="372"/>
      <c r="QVF39" s="372"/>
      <c r="QVG39" s="372"/>
      <c r="QVH39" s="372"/>
      <c r="QVI39" s="372"/>
      <c r="QVJ39" s="372"/>
      <c r="QVK39" s="372"/>
      <c r="QVL39" s="372"/>
      <c r="QVM39" s="372"/>
      <c r="QVN39" s="372"/>
      <c r="QVO39" s="372"/>
      <c r="QVP39" s="372"/>
      <c r="QVQ39" s="372"/>
      <c r="QVR39" s="372"/>
      <c r="QVS39" s="372"/>
      <c r="QVT39" s="372"/>
      <c r="QVU39" s="372"/>
      <c r="QVV39" s="372"/>
      <c r="QVW39" s="372"/>
      <c r="QVX39" s="372"/>
      <c r="QVY39" s="372"/>
      <c r="QVZ39" s="372"/>
      <c r="QWA39" s="372"/>
      <c r="QWB39" s="372"/>
      <c r="QWC39" s="372"/>
      <c r="QWD39" s="372"/>
      <c r="QWE39" s="372"/>
      <c r="QWF39" s="372"/>
      <c r="QWG39" s="372"/>
      <c r="QWH39" s="372"/>
      <c r="QWI39" s="372"/>
      <c r="QWJ39" s="372"/>
      <c r="QWK39" s="372"/>
      <c r="QWL39" s="372"/>
      <c r="QWM39" s="372"/>
      <c r="QWN39" s="372"/>
      <c r="QWO39" s="372"/>
      <c r="QWP39" s="372"/>
      <c r="QWQ39" s="372"/>
      <c r="QWR39" s="372"/>
      <c r="QWS39" s="372"/>
      <c r="QWT39" s="372"/>
      <c r="QWU39" s="372"/>
      <c r="QWV39" s="372"/>
      <c r="QWW39" s="372"/>
      <c r="QWX39" s="372"/>
      <c r="QWY39" s="372"/>
      <c r="QWZ39" s="372"/>
      <c r="QXA39" s="372"/>
      <c r="QXB39" s="372"/>
      <c r="QXC39" s="372"/>
      <c r="QXD39" s="372"/>
      <c r="QXE39" s="372"/>
      <c r="QXF39" s="372"/>
      <c r="QXG39" s="372"/>
      <c r="QXH39" s="372"/>
      <c r="QXI39" s="372"/>
      <c r="QXJ39" s="372"/>
      <c r="QXK39" s="372"/>
      <c r="QXL39" s="372"/>
      <c r="QXM39" s="372"/>
      <c r="QXN39" s="372"/>
      <c r="QXO39" s="372"/>
      <c r="QXP39" s="372"/>
      <c r="QXQ39" s="372"/>
      <c r="QXR39" s="372"/>
      <c r="QXS39" s="372"/>
      <c r="QXT39" s="372"/>
      <c r="QXU39" s="372"/>
      <c r="QXV39" s="372"/>
      <c r="QXW39" s="372"/>
      <c r="QXX39" s="372"/>
      <c r="QXY39" s="372"/>
      <c r="QXZ39" s="372"/>
      <c r="QYA39" s="372"/>
      <c r="QYB39" s="372"/>
      <c r="QYC39" s="372"/>
      <c r="QYD39" s="372"/>
      <c r="QYE39" s="372"/>
      <c r="QYF39" s="372"/>
      <c r="QYG39" s="372"/>
      <c r="QYH39" s="372"/>
      <c r="QYI39" s="372"/>
      <c r="QYJ39" s="372"/>
      <c r="QYK39" s="372"/>
      <c r="QYL39" s="372"/>
      <c r="QYM39" s="372"/>
      <c r="QYN39" s="372"/>
      <c r="QYO39" s="372"/>
      <c r="QYP39" s="372"/>
      <c r="QYQ39" s="372"/>
      <c r="QYR39" s="372"/>
      <c r="QYS39" s="372"/>
      <c r="QYT39" s="372"/>
      <c r="QYU39" s="372"/>
      <c r="QYV39" s="372"/>
      <c r="QYW39" s="372"/>
      <c r="QYX39" s="372"/>
      <c r="QYY39" s="372"/>
      <c r="QYZ39" s="372"/>
      <c r="QZA39" s="372"/>
      <c r="QZB39" s="372"/>
      <c r="QZC39" s="372"/>
      <c r="QZD39" s="372"/>
      <c r="QZE39" s="372"/>
      <c r="QZF39" s="372"/>
      <c r="QZG39" s="372"/>
      <c r="QZH39" s="372"/>
      <c r="QZI39" s="372"/>
      <c r="QZJ39" s="372"/>
      <c r="QZK39" s="372"/>
      <c r="QZL39" s="372"/>
      <c r="QZM39" s="372"/>
      <c r="QZN39" s="372"/>
      <c r="QZO39" s="372"/>
      <c r="QZP39" s="372"/>
      <c r="QZQ39" s="372"/>
      <c r="QZR39" s="372"/>
      <c r="QZS39" s="372"/>
      <c r="QZT39" s="372"/>
      <c r="QZU39" s="372"/>
      <c r="QZV39" s="372"/>
      <c r="QZW39" s="372"/>
      <c r="QZX39" s="372"/>
      <c r="QZY39" s="372"/>
      <c r="QZZ39" s="372"/>
      <c r="RAA39" s="372"/>
      <c r="RAB39" s="372"/>
      <c r="RAC39" s="372"/>
      <c r="RAD39" s="372"/>
      <c r="RAE39" s="372"/>
      <c r="RAF39" s="372"/>
      <c r="RAG39" s="372"/>
      <c r="RAH39" s="372"/>
      <c r="RAI39" s="372"/>
      <c r="RAJ39" s="372"/>
      <c r="RAK39" s="372"/>
      <c r="RAL39" s="372"/>
      <c r="RAM39" s="372"/>
      <c r="RAN39" s="372"/>
      <c r="RAO39" s="372"/>
      <c r="RAP39" s="372"/>
      <c r="RAQ39" s="372"/>
      <c r="RAR39" s="372"/>
      <c r="RAS39" s="372"/>
      <c r="RAT39" s="372"/>
      <c r="RAU39" s="372"/>
      <c r="RAV39" s="372"/>
      <c r="RAW39" s="372"/>
      <c r="RAX39" s="372"/>
      <c r="RAY39" s="372"/>
      <c r="RAZ39" s="372"/>
      <c r="RBA39" s="372"/>
      <c r="RBB39" s="372"/>
      <c r="RBC39" s="372"/>
      <c r="RBD39" s="372"/>
      <c r="RBE39" s="372"/>
      <c r="RBF39" s="372"/>
      <c r="RBG39" s="372"/>
      <c r="RBH39" s="372"/>
      <c r="RBI39" s="372"/>
      <c r="RBJ39" s="372"/>
      <c r="RBK39" s="372"/>
      <c r="RBL39" s="372"/>
      <c r="RBM39" s="372"/>
      <c r="RBN39" s="372"/>
      <c r="RBO39" s="372"/>
      <c r="RBP39" s="372"/>
      <c r="RBQ39" s="372"/>
      <c r="RBR39" s="372"/>
      <c r="RBS39" s="372"/>
      <c r="RBT39" s="372"/>
      <c r="RBU39" s="372"/>
      <c r="RBV39" s="372"/>
      <c r="RBW39" s="372"/>
      <c r="RBX39" s="372"/>
      <c r="RBY39" s="372"/>
      <c r="RBZ39" s="372"/>
      <c r="RCA39" s="372"/>
      <c r="RCB39" s="372"/>
      <c r="RCC39" s="372"/>
      <c r="RCD39" s="372"/>
      <c r="RCE39" s="372"/>
      <c r="RCF39" s="372"/>
      <c r="RCG39" s="372"/>
      <c r="RCH39" s="372"/>
      <c r="RCI39" s="372"/>
      <c r="RCJ39" s="372"/>
      <c r="RCK39" s="372"/>
      <c r="RCL39" s="372"/>
      <c r="RCM39" s="372"/>
      <c r="RCN39" s="372"/>
      <c r="RCO39" s="372"/>
      <c r="RCP39" s="372"/>
      <c r="RCQ39" s="372"/>
      <c r="RCR39" s="372"/>
      <c r="RCS39" s="372"/>
      <c r="RCT39" s="372"/>
      <c r="RCU39" s="372"/>
      <c r="RCV39" s="372"/>
      <c r="RCW39" s="372"/>
      <c r="RCX39" s="372"/>
      <c r="RCY39" s="372"/>
      <c r="RCZ39" s="372"/>
      <c r="RDA39" s="372"/>
      <c r="RDB39" s="372"/>
      <c r="RDC39" s="372"/>
      <c r="RDD39" s="372"/>
      <c r="RDE39" s="372"/>
      <c r="RDF39" s="372"/>
      <c r="RDG39" s="372"/>
      <c r="RDH39" s="372"/>
      <c r="RDI39" s="372"/>
      <c r="RDJ39" s="372"/>
      <c r="RDK39" s="372"/>
      <c r="RDL39" s="372"/>
      <c r="RDM39" s="372"/>
      <c r="RDN39" s="372"/>
      <c r="RDO39" s="372"/>
      <c r="RDP39" s="372"/>
      <c r="RDQ39" s="372"/>
      <c r="RDR39" s="372"/>
      <c r="RDS39" s="372"/>
      <c r="RDT39" s="372"/>
      <c r="RDU39" s="372"/>
      <c r="RDV39" s="372"/>
      <c r="RDW39" s="372"/>
      <c r="RDX39" s="372"/>
      <c r="RDY39" s="372"/>
      <c r="RDZ39" s="372"/>
      <c r="REA39" s="372"/>
      <c r="REB39" s="372"/>
      <c r="REC39" s="372"/>
      <c r="RED39" s="372"/>
      <c r="REE39" s="372"/>
      <c r="REF39" s="372"/>
      <c r="REG39" s="372"/>
      <c r="REH39" s="372"/>
      <c r="REI39" s="372"/>
      <c r="REJ39" s="372"/>
      <c r="REK39" s="372"/>
      <c r="REL39" s="372"/>
      <c r="REM39" s="372"/>
      <c r="REN39" s="372"/>
      <c r="REO39" s="372"/>
      <c r="REP39" s="372"/>
      <c r="REQ39" s="372"/>
      <c r="RER39" s="372"/>
      <c r="RES39" s="372"/>
      <c r="RET39" s="372"/>
      <c r="REU39" s="372"/>
      <c r="REV39" s="372"/>
      <c r="REW39" s="372"/>
      <c r="REX39" s="372"/>
      <c r="REY39" s="372"/>
      <c r="REZ39" s="372"/>
      <c r="RFA39" s="372"/>
      <c r="RFB39" s="372"/>
      <c r="RFC39" s="372"/>
      <c r="RFD39" s="372"/>
      <c r="RFE39" s="372"/>
      <c r="RFF39" s="372"/>
      <c r="RFG39" s="372"/>
      <c r="RFH39" s="372"/>
      <c r="RFI39" s="372"/>
      <c r="RFJ39" s="372"/>
      <c r="RFK39" s="372"/>
      <c r="RFL39" s="372"/>
      <c r="RFM39" s="372"/>
      <c r="RFN39" s="372"/>
      <c r="RFO39" s="372"/>
      <c r="RFP39" s="372"/>
      <c r="RFQ39" s="372"/>
      <c r="RFR39" s="372"/>
      <c r="RFS39" s="372"/>
      <c r="RFT39" s="372"/>
      <c r="RFU39" s="372"/>
      <c r="RFV39" s="372"/>
      <c r="RFW39" s="372"/>
      <c r="RFX39" s="372"/>
      <c r="RFY39" s="372"/>
      <c r="RFZ39" s="372"/>
      <c r="RGA39" s="372"/>
      <c r="RGB39" s="372"/>
      <c r="RGC39" s="372"/>
      <c r="RGD39" s="372"/>
      <c r="RGE39" s="372"/>
      <c r="RGF39" s="372"/>
      <c r="RGG39" s="372"/>
      <c r="RGH39" s="372"/>
      <c r="RGI39" s="372"/>
      <c r="RGJ39" s="372"/>
      <c r="RGK39" s="372"/>
      <c r="RGL39" s="372"/>
      <c r="RGM39" s="372"/>
      <c r="RGN39" s="372"/>
      <c r="RGO39" s="372"/>
      <c r="RGP39" s="372"/>
      <c r="RGQ39" s="372"/>
      <c r="RGR39" s="372"/>
      <c r="RGS39" s="372"/>
      <c r="RGT39" s="372"/>
      <c r="RGU39" s="372"/>
      <c r="RGV39" s="372"/>
      <c r="RGW39" s="372"/>
      <c r="RGX39" s="372"/>
      <c r="RGY39" s="372"/>
      <c r="RGZ39" s="372"/>
      <c r="RHA39" s="372"/>
      <c r="RHB39" s="372"/>
      <c r="RHC39" s="372"/>
      <c r="RHD39" s="372"/>
      <c r="RHE39" s="372"/>
      <c r="RHF39" s="372"/>
      <c r="RHG39" s="372"/>
      <c r="RHH39" s="372"/>
      <c r="RHI39" s="372"/>
      <c r="RHJ39" s="372"/>
      <c r="RHK39" s="372"/>
      <c r="RHL39" s="372"/>
      <c r="RHM39" s="372"/>
      <c r="RHN39" s="372"/>
      <c r="RHO39" s="372"/>
      <c r="RHP39" s="372"/>
      <c r="RHQ39" s="372"/>
      <c r="RHR39" s="372"/>
      <c r="RHS39" s="372"/>
      <c r="RHT39" s="372"/>
      <c r="RHU39" s="372"/>
      <c r="RHV39" s="372"/>
      <c r="RHW39" s="372"/>
      <c r="RHX39" s="372"/>
      <c r="RHY39" s="372"/>
      <c r="RHZ39" s="372"/>
      <c r="RIA39" s="372"/>
      <c r="RIB39" s="372"/>
      <c r="RIC39" s="372"/>
      <c r="RID39" s="372"/>
      <c r="RIE39" s="372"/>
      <c r="RIF39" s="372"/>
      <c r="RIG39" s="372"/>
      <c r="RIH39" s="372"/>
      <c r="RII39" s="372"/>
      <c r="RIJ39" s="372"/>
      <c r="RIK39" s="372"/>
      <c r="RIL39" s="372"/>
      <c r="RIM39" s="372"/>
      <c r="RIN39" s="372"/>
      <c r="RIO39" s="372"/>
      <c r="RIP39" s="372"/>
      <c r="RIQ39" s="372"/>
      <c r="RIR39" s="372"/>
      <c r="RIS39" s="372"/>
      <c r="RIT39" s="372"/>
      <c r="RIU39" s="372"/>
      <c r="RIV39" s="372"/>
      <c r="RIW39" s="372"/>
      <c r="RIX39" s="372"/>
      <c r="RIY39" s="372"/>
      <c r="RIZ39" s="372"/>
      <c r="RJA39" s="372"/>
      <c r="RJB39" s="372"/>
      <c r="RJC39" s="372"/>
      <c r="RJD39" s="372"/>
      <c r="RJE39" s="372"/>
      <c r="RJF39" s="372"/>
      <c r="RJG39" s="372"/>
      <c r="RJH39" s="372"/>
      <c r="RJI39" s="372"/>
      <c r="RJJ39" s="372"/>
      <c r="RJK39" s="372"/>
      <c r="RJL39" s="372"/>
      <c r="RJM39" s="372"/>
      <c r="RJN39" s="372"/>
      <c r="RJO39" s="372"/>
      <c r="RJP39" s="372"/>
      <c r="RJQ39" s="372"/>
      <c r="RJR39" s="372"/>
      <c r="RJS39" s="372"/>
      <c r="RJT39" s="372"/>
      <c r="RJU39" s="372"/>
      <c r="RJV39" s="372"/>
      <c r="RJW39" s="372"/>
      <c r="RJX39" s="372"/>
      <c r="RJY39" s="372"/>
      <c r="RJZ39" s="372"/>
      <c r="RKA39" s="372"/>
      <c r="RKB39" s="372"/>
      <c r="RKC39" s="372"/>
      <c r="RKD39" s="372"/>
      <c r="RKE39" s="372"/>
      <c r="RKF39" s="372"/>
      <c r="RKG39" s="372"/>
      <c r="RKH39" s="372"/>
      <c r="RKI39" s="372"/>
      <c r="RKJ39" s="372"/>
      <c r="RKK39" s="372"/>
      <c r="RKL39" s="372"/>
      <c r="RKM39" s="372"/>
      <c r="RKN39" s="372"/>
      <c r="RKO39" s="372"/>
      <c r="RKP39" s="372"/>
      <c r="RKQ39" s="372"/>
      <c r="RKR39" s="372"/>
      <c r="RKS39" s="372"/>
      <c r="RKT39" s="372"/>
      <c r="RKU39" s="372"/>
      <c r="RKV39" s="372"/>
      <c r="RKW39" s="372"/>
      <c r="RKX39" s="372"/>
      <c r="RKY39" s="372"/>
      <c r="RKZ39" s="372"/>
      <c r="RLA39" s="372"/>
      <c r="RLB39" s="372"/>
      <c r="RLC39" s="372"/>
      <c r="RLD39" s="372"/>
      <c r="RLE39" s="372"/>
      <c r="RLF39" s="372"/>
      <c r="RLG39" s="372"/>
      <c r="RLH39" s="372"/>
      <c r="RLI39" s="372"/>
      <c r="RLJ39" s="372"/>
      <c r="RLK39" s="372"/>
      <c r="RLL39" s="372"/>
      <c r="RLM39" s="372"/>
      <c r="RLN39" s="372"/>
      <c r="RLO39" s="372"/>
      <c r="RLP39" s="372"/>
      <c r="RLQ39" s="372"/>
      <c r="RLR39" s="372"/>
      <c r="RLS39" s="372"/>
      <c r="RLT39" s="372"/>
      <c r="RLU39" s="372"/>
      <c r="RLV39" s="372"/>
      <c r="RLW39" s="372"/>
      <c r="RLX39" s="372"/>
      <c r="RLY39" s="372"/>
      <c r="RLZ39" s="372"/>
      <c r="RMA39" s="372"/>
      <c r="RMB39" s="372"/>
      <c r="RMC39" s="372"/>
      <c r="RMD39" s="372"/>
      <c r="RME39" s="372"/>
      <c r="RMF39" s="372"/>
      <c r="RMG39" s="372"/>
      <c r="RMH39" s="372"/>
      <c r="RMI39" s="372"/>
      <c r="RMJ39" s="372"/>
      <c r="RMK39" s="372"/>
      <c r="RML39" s="372"/>
      <c r="RMM39" s="372"/>
      <c r="RMN39" s="372"/>
      <c r="RMO39" s="372"/>
      <c r="RMP39" s="372"/>
      <c r="RMQ39" s="372"/>
      <c r="RMR39" s="372"/>
      <c r="RMS39" s="372"/>
      <c r="RMT39" s="372"/>
      <c r="RMU39" s="372"/>
      <c r="RMV39" s="372"/>
      <c r="RMW39" s="372"/>
      <c r="RMX39" s="372"/>
      <c r="RMY39" s="372"/>
      <c r="RMZ39" s="372"/>
      <c r="RNA39" s="372"/>
      <c r="RNB39" s="372"/>
      <c r="RNC39" s="372"/>
      <c r="RND39" s="372"/>
      <c r="RNE39" s="372"/>
      <c r="RNF39" s="372"/>
      <c r="RNG39" s="372"/>
      <c r="RNH39" s="372"/>
      <c r="RNI39" s="372"/>
      <c r="RNJ39" s="372"/>
      <c r="RNK39" s="372"/>
      <c r="RNL39" s="372"/>
      <c r="RNM39" s="372"/>
      <c r="RNN39" s="372"/>
      <c r="RNO39" s="372"/>
      <c r="RNP39" s="372"/>
      <c r="RNQ39" s="372"/>
      <c r="RNR39" s="372"/>
      <c r="RNS39" s="372"/>
      <c r="RNT39" s="372"/>
      <c r="RNU39" s="372"/>
      <c r="RNV39" s="372"/>
      <c r="RNW39" s="372"/>
      <c r="RNX39" s="372"/>
      <c r="RNY39" s="372"/>
      <c r="RNZ39" s="372"/>
      <c r="ROA39" s="372"/>
      <c r="ROB39" s="372"/>
      <c r="ROC39" s="372"/>
      <c r="ROD39" s="372"/>
      <c r="ROE39" s="372"/>
      <c r="ROF39" s="372"/>
      <c r="ROG39" s="372"/>
      <c r="ROH39" s="372"/>
      <c r="ROI39" s="372"/>
      <c r="ROJ39" s="372"/>
      <c r="ROK39" s="372"/>
      <c r="ROL39" s="372"/>
      <c r="ROM39" s="372"/>
      <c r="RON39" s="372"/>
      <c r="ROO39" s="372"/>
      <c r="ROP39" s="372"/>
      <c r="ROQ39" s="372"/>
      <c r="ROR39" s="372"/>
      <c r="ROS39" s="372"/>
      <c r="ROT39" s="372"/>
      <c r="ROU39" s="372"/>
      <c r="ROV39" s="372"/>
      <c r="ROW39" s="372"/>
      <c r="ROX39" s="372"/>
      <c r="ROY39" s="372"/>
      <c r="ROZ39" s="372"/>
      <c r="RPA39" s="372"/>
      <c r="RPB39" s="372"/>
      <c r="RPC39" s="372"/>
      <c r="RPD39" s="372"/>
      <c r="RPE39" s="372"/>
      <c r="RPF39" s="372"/>
      <c r="RPG39" s="372"/>
      <c r="RPH39" s="372"/>
      <c r="RPI39" s="372"/>
      <c r="RPJ39" s="372"/>
      <c r="RPK39" s="372"/>
      <c r="RPL39" s="372"/>
      <c r="RPM39" s="372"/>
      <c r="RPN39" s="372"/>
      <c r="RPO39" s="372"/>
      <c r="RPP39" s="372"/>
      <c r="RPQ39" s="372"/>
      <c r="RPR39" s="372"/>
      <c r="RPS39" s="372"/>
      <c r="RPT39" s="372"/>
      <c r="RPU39" s="372"/>
      <c r="RPV39" s="372"/>
      <c r="RPW39" s="372"/>
      <c r="RPX39" s="372"/>
      <c r="RPY39" s="372"/>
      <c r="RPZ39" s="372"/>
      <c r="RQA39" s="372"/>
      <c r="RQB39" s="372"/>
      <c r="RQC39" s="372"/>
      <c r="RQD39" s="372"/>
      <c r="RQE39" s="372"/>
      <c r="RQF39" s="372"/>
      <c r="RQG39" s="372"/>
      <c r="RQH39" s="372"/>
      <c r="RQI39" s="372"/>
      <c r="RQJ39" s="372"/>
      <c r="RQK39" s="372"/>
      <c r="RQL39" s="372"/>
      <c r="RQM39" s="372"/>
      <c r="RQN39" s="372"/>
      <c r="RQO39" s="372"/>
      <c r="RQP39" s="372"/>
      <c r="RQQ39" s="372"/>
      <c r="RQR39" s="372"/>
      <c r="RQS39" s="372"/>
      <c r="RQT39" s="372"/>
      <c r="RQU39" s="372"/>
      <c r="RQV39" s="372"/>
      <c r="RQW39" s="372"/>
      <c r="RQX39" s="372"/>
      <c r="RQY39" s="372"/>
      <c r="RQZ39" s="372"/>
      <c r="RRA39" s="372"/>
      <c r="RRB39" s="372"/>
      <c r="RRC39" s="372"/>
      <c r="RRD39" s="372"/>
      <c r="RRE39" s="372"/>
      <c r="RRF39" s="372"/>
      <c r="RRG39" s="372"/>
      <c r="RRH39" s="372"/>
      <c r="RRI39" s="372"/>
      <c r="RRJ39" s="372"/>
      <c r="RRK39" s="372"/>
      <c r="RRL39" s="372"/>
      <c r="RRM39" s="372"/>
      <c r="RRN39" s="372"/>
      <c r="RRO39" s="372"/>
      <c r="RRP39" s="372"/>
      <c r="RRQ39" s="372"/>
      <c r="RRR39" s="372"/>
      <c r="RRS39" s="372"/>
      <c r="RRT39" s="372"/>
      <c r="RRU39" s="372"/>
      <c r="RRV39" s="372"/>
      <c r="RRW39" s="372"/>
      <c r="RRX39" s="372"/>
      <c r="RRY39" s="372"/>
      <c r="RRZ39" s="372"/>
      <c r="RSA39" s="372"/>
      <c r="RSB39" s="372"/>
      <c r="RSC39" s="372"/>
      <c r="RSD39" s="372"/>
      <c r="RSE39" s="372"/>
      <c r="RSF39" s="372"/>
      <c r="RSG39" s="372"/>
      <c r="RSH39" s="372"/>
      <c r="RSI39" s="372"/>
      <c r="RSJ39" s="372"/>
      <c r="RSK39" s="372"/>
      <c r="RSL39" s="372"/>
      <c r="RSM39" s="372"/>
      <c r="RSN39" s="372"/>
      <c r="RSO39" s="372"/>
      <c r="RSP39" s="372"/>
      <c r="RSQ39" s="372"/>
      <c r="RSR39" s="372"/>
      <c r="RSS39" s="372"/>
      <c r="RST39" s="372"/>
      <c r="RSU39" s="372"/>
      <c r="RSV39" s="372"/>
      <c r="RSW39" s="372"/>
      <c r="RSX39" s="372"/>
      <c r="RSY39" s="372"/>
      <c r="RSZ39" s="372"/>
      <c r="RTA39" s="372"/>
      <c r="RTB39" s="372"/>
      <c r="RTC39" s="372"/>
      <c r="RTD39" s="372"/>
      <c r="RTE39" s="372"/>
      <c r="RTF39" s="372"/>
      <c r="RTG39" s="372"/>
      <c r="RTH39" s="372"/>
      <c r="RTI39" s="372"/>
      <c r="RTJ39" s="372"/>
      <c r="RTK39" s="372"/>
      <c r="RTL39" s="372"/>
      <c r="RTM39" s="372"/>
      <c r="RTN39" s="372"/>
      <c r="RTO39" s="372"/>
      <c r="RTP39" s="372"/>
      <c r="RTQ39" s="372"/>
      <c r="RTR39" s="372"/>
      <c r="RTS39" s="372"/>
      <c r="RTT39" s="372"/>
      <c r="RTU39" s="372"/>
      <c r="RTV39" s="372"/>
      <c r="RTW39" s="372"/>
      <c r="RTX39" s="372"/>
      <c r="RTY39" s="372"/>
      <c r="RTZ39" s="372"/>
      <c r="RUA39" s="372"/>
      <c r="RUB39" s="372"/>
      <c r="RUC39" s="372"/>
      <c r="RUD39" s="372"/>
      <c r="RUE39" s="372"/>
      <c r="RUF39" s="372"/>
      <c r="RUG39" s="372"/>
      <c r="RUH39" s="372"/>
      <c r="RUI39" s="372"/>
      <c r="RUJ39" s="372"/>
      <c r="RUK39" s="372"/>
      <c r="RUL39" s="372"/>
      <c r="RUM39" s="372"/>
      <c r="RUN39" s="372"/>
      <c r="RUO39" s="372"/>
      <c r="RUP39" s="372"/>
      <c r="RUQ39" s="372"/>
      <c r="RUR39" s="372"/>
      <c r="RUS39" s="372"/>
      <c r="RUT39" s="372"/>
      <c r="RUU39" s="372"/>
      <c r="RUV39" s="372"/>
      <c r="RUW39" s="372"/>
      <c r="RUX39" s="372"/>
      <c r="RUY39" s="372"/>
      <c r="RUZ39" s="372"/>
      <c r="RVA39" s="372"/>
      <c r="RVB39" s="372"/>
      <c r="RVC39" s="372"/>
      <c r="RVD39" s="372"/>
      <c r="RVE39" s="372"/>
      <c r="RVF39" s="372"/>
      <c r="RVG39" s="372"/>
      <c r="RVH39" s="372"/>
      <c r="RVI39" s="372"/>
      <c r="RVJ39" s="372"/>
      <c r="RVK39" s="372"/>
      <c r="RVL39" s="372"/>
      <c r="RVM39" s="372"/>
      <c r="RVN39" s="372"/>
      <c r="RVO39" s="372"/>
      <c r="RVP39" s="372"/>
      <c r="RVQ39" s="372"/>
      <c r="RVR39" s="372"/>
      <c r="RVS39" s="372"/>
      <c r="RVT39" s="372"/>
      <c r="RVU39" s="372"/>
      <c r="RVV39" s="372"/>
      <c r="RVW39" s="372"/>
      <c r="RVX39" s="372"/>
      <c r="RVY39" s="372"/>
      <c r="RVZ39" s="372"/>
      <c r="RWA39" s="372"/>
      <c r="RWB39" s="372"/>
      <c r="RWC39" s="372"/>
      <c r="RWD39" s="372"/>
      <c r="RWE39" s="372"/>
      <c r="RWF39" s="372"/>
      <c r="RWG39" s="372"/>
      <c r="RWH39" s="372"/>
      <c r="RWI39" s="372"/>
      <c r="RWJ39" s="372"/>
      <c r="RWK39" s="372"/>
      <c r="RWL39" s="372"/>
      <c r="RWM39" s="372"/>
      <c r="RWN39" s="372"/>
      <c r="RWO39" s="372"/>
      <c r="RWP39" s="372"/>
      <c r="RWQ39" s="372"/>
      <c r="RWR39" s="372"/>
      <c r="RWS39" s="372"/>
      <c r="RWT39" s="372"/>
      <c r="RWU39" s="372"/>
      <c r="RWV39" s="372"/>
      <c r="RWW39" s="372"/>
      <c r="RWX39" s="372"/>
      <c r="RWY39" s="372"/>
      <c r="RWZ39" s="372"/>
      <c r="RXA39" s="372"/>
      <c r="RXB39" s="372"/>
      <c r="RXC39" s="372"/>
      <c r="RXD39" s="372"/>
      <c r="RXE39" s="372"/>
      <c r="RXF39" s="372"/>
      <c r="RXG39" s="372"/>
      <c r="RXH39" s="372"/>
      <c r="RXI39" s="372"/>
      <c r="RXJ39" s="372"/>
      <c r="RXK39" s="372"/>
      <c r="RXL39" s="372"/>
      <c r="RXM39" s="372"/>
      <c r="RXN39" s="372"/>
      <c r="RXO39" s="372"/>
      <c r="RXP39" s="372"/>
      <c r="RXQ39" s="372"/>
      <c r="RXR39" s="372"/>
      <c r="RXS39" s="372"/>
      <c r="RXT39" s="372"/>
      <c r="RXU39" s="372"/>
      <c r="RXV39" s="372"/>
      <c r="RXW39" s="372"/>
      <c r="RXX39" s="372"/>
      <c r="RXY39" s="372"/>
      <c r="RXZ39" s="372"/>
      <c r="RYA39" s="372"/>
      <c r="RYB39" s="372"/>
      <c r="RYC39" s="372"/>
      <c r="RYD39" s="372"/>
      <c r="RYE39" s="372"/>
      <c r="RYF39" s="372"/>
      <c r="RYG39" s="372"/>
      <c r="RYH39" s="372"/>
      <c r="RYI39" s="372"/>
      <c r="RYJ39" s="372"/>
      <c r="RYK39" s="372"/>
      <c r="RYL39" s="372"/>
      <c r="RYM39" s="372"/>
      <c r="RYN39" s="372"/>
      <c r="RYO39" s="372"/>
      <c r="RYP39" s="372"/>
      <c r="RYQ39" s="372"/>
      <c r="RYR39" s="372"/>
      <c r="RYS39" s="372"/>
      <c r="RYT39" s="372"/>
      <c r="RYU39" s="372"/>
      <c r="RYV39" s="372"/>
      <c r="RYW39" s="372"/>
      <c r="RYX39" s="372"/>
      <c r="RYY39" s="372"/>
      <c r="RYZ39" s="372"/>
      <c r="RZA39" s="372"/>
      <c r="RZB39" s="372"/>
      <c r="RZC39" s="372"/>
      <c r="RZD39" s="372"/>
      <c r="RZE39" s="372"/>
      <c r="RZF39" s="372"/>
      <c r="RZG39" s="372"/>
      <c r="RZH39" s="372"/>
      <c r="RZI39" s="372"/>
      <c r="RZJ39" s="372"/>
      <c r="RZK39" s="372"/>
      <c r="RZL39" s="372"/>
      <c r="RZM39" s="372"/>
      <c r="RZN39" s="372"/>
      <c r="RZO39" s="372"/>
      <c r="RZP39" s="372"/>
      <c r="RZQ39" s="372"/>
      <c r="RZR39" s="372"/>
      <c r="RZS39" s="372"/>
      <c r="RZT39" s="372"/>
      <c r="RZU39" s="372"/>
      <c r="RZV39" s="372"/>
      <c r="RZW39" s="372"/>
      <c r="RZX39" s="372"/>
      <c r="RZY39" s="372"/>
      <c r="RZZ39" s="372"/>
      <c r="SAA39" s="372"/>
      <c r="SAB39" s="372"/>
      <c r="SAC39" s="372"/>
      <c r="SAD39" s="372"/>
      <c r="SAE39" s="372"/>
      <c r="SAF39" s="372"/>
      <c r="SAG39" s="372"/>
      <c r="SAH39" s="372"/>
      <c r="SAI39" s="372"/>
      <c r="SAJ39" s="372"/>
      <c r="SAK39" s="372"/>
      <c r="SAL39" s="372"/>
      <c r="SAM39" s="372"/>
      <c r="SAN39" s="372"/>
      <c r="SAO39" s="372"/>
      <c r="SAP39" s="372"/>
      <c r="SAQ39" s="372"/>
      <c r="SAR39" s="372"/>
      <c r="SAS39" s="372"/>
      <c r="SAT39" s="372"/>
      <c r="SAU39" s="372"/>
      <c r="SAV39" s="372"/>
      <c r="SAW39" s="372"/>
      <c r="SAX39" s="372"/>
      <c r="SAY39" s="372"/>
      <c r="SAZ39" s="372"/>
      <c r="SBA39" s="372"/>
      <c r="SBB39" s="372"/>
      <c r="SBC39" s="372"/>
      <c r="SBD39" s="372"/>
      <c r="SBE39" s="372"/>
      <c r="SBF39" s="372"/>
      <c r="SBG39" s="372"/>
      <c r="SBH39" s="372"/>
      <c r="SBI39" s="372"/>
      <c r="SBJ39" s="372"/>
      <c r="SBK39" s="372"/>
      <c r="SBL39" s="372"/>
      <c r="SBM39" s="372"/>
      <c r="SBN39" s="372"/>
      <c r="SBO39" s="372"/>
      <c r="SBP39" s="372"/>
      <c r="SBQ39" s="372"/>
      <c r="SBR39" s="372"/>
      <c r="SBS39" s="372"/>
      <c r="SBT39" s="372"/>
      <c r="SBU39" s="372"/>
      <c r="SBV39" s="372"/>
      <c r="SBW39" s="372"/>
      <c r="SBX39" s="372"/>
      <c r="SBY39" s="372"/>
      <c r="SBZ39" s="372"/>
      <c r="SCA39" s="372"/>
      <c r="SCB39" s="372"/>
      <c r="SCC39" s="372"/>
      <c r="SCD39" s="372"/>
      <c r="SCE39" s="372"/>
      <c r="SCF39" s="372"/>
      <c r="SCG39" s="372"/>
      <c r="SCH39" s="372"/>
      <c r="SCI39" s="372"/>
      <c r="SCJ39" s="372"/>
      <c r="SCK39" s="372"/>
      <c r="SCL39" s="372"/>
      <c r="SCM39" s="372"/>
      <c r="SCN39" s="372"/>
      <c r="SCO39" s="372"/>
      <c r="SCP39" s="372"/>
      <c r="SCQ39" s="372"/>
      <c r="SCR39" s="372"/>
      <c r="SCS39" s="372"/>
      <c r="SCT39" s="372"/>
      <c r="SCU39" s="372"/>
      <c r="SCV39" s="372"/>
      <c r="SCW39" s="372"/>
      <c r="SCX39" s="372"/>
      <c r="SCY39" s="372"/>
      <c r="SCZ39" s="372"/>
      <c r="SDA39" s="372"/>
      <c r="SDB39" s="372"/>
      <c r="SDC39" s="372"/>
      <c r="SDD39" s="372"/>
      <c r="SDE39" s="372"/>
      <c r="SDF39" s="372"/>
      <c r="SDG39" s="372"/>
      <c r="SDH39" s="372"/>
      <c r="SDI39" s="372"/>
      <c r="SDJ39" s="372"/>
      <c r="SDK39" s="372"/>
      <c r="SDL39" s="372"/>
      <c r="SDM39" s="372"/>
      <c r="SDN39" s="372"/>
      <c r="SDO39" s="372"/>
      <c r="SDP39" s="372"/>
      <c r="SDQ39" s="372"/>
      <c r="SDR39" s="372"/>
      <c r="SDS39" s="372"/>
      <c r="SDT39" s="372"/>
      <c r="SDU39" s="372"/>
      <c r="SDV39" s="372"/>
      <c r="SDW39" s="372"/>
      <c r="SDX39" s="372"/>
      <c r="SDY39" s="372"/>
      <c r="SDZ39" s="372"/>
      <c r="SEA39" s="372"/>
      <c r="SEB39" s="372"/>
      <c r="SEC39" s="372"/>
      <c r="SED39" s="372"/>
      <c r="SEE39" s="372"/>
      <c r="SEF39" s="372"/>
      <c r="SEG39" s="372"/>
      <c r="SEH39" s="372"/>
      <c r="SEI39" s="372"/>
      <c r="SEJ39" s="372"/>
      <c r="SEK39" s="372"/>
      <c r="SEL39" s="372"/>
      <c r="SEM39" s="372"/>
      <c r="SEN39" s="372"/>
      <c r="SEO39" s="372"/>
      <c r="SEP39" s="372"/>
      <c r="SEQ39" s="372"/>
      <c r="SER39" s="372"/>
      <c r="SES39" s="372"/>
      <c r="SET39" s="372"/>
      <c r="SEU39" s="372"/>
      <c r="SEV39" s="372"/>
      <c r="SEW39" s="372"/>
      <c r="SEX39" s="372"/>
      <c r="SEY39" s="372"/>
      <c r="SEZ39" s="372"/>
      <c r="SFA39" s="372"/>
      <c r="SFB39" s="372"/>
      <c r="SFC39" s="372"/>
      <c r="SFD39" s="372"/>
      <c r="SFE39" s="372"/>
      <c r="SFF39" s="372"/>
      <c r="SFG39" s="372"/>
      <c r="SFH39" s="372"/>
      <c r="SFI39" s="372"/>
      <c r="SFJ39" s="372"/>
      <c r="SFK39" s="372"/>
      <c r="SFL39" s="372"/>
      <c r="SFM39" s="372"/>
      <c r="SFN39" s="372"/>
      <c r="SFO39" s="372"/>
      <c r="SFP39" s="372"/>
      <c r="SFQ39" s="372"/>
      <c r="SFR39" s="372"/>
      <c r="SFS39" s="372"/>
      <c r="SFT39" s="372"/>
      <c r="SFU39" s="372"/>
      <c r="SFV39" s="372"/>
      <c r="SFW39" s="372"/>
      <c r="SFX39" s="372"/>
      <c r="SFY39" s="372"/>
      <c r="SFZ39" s="372"/>
      <c r="SGA39" s="372"/>
      <c r="SGB39" s="372"/>
      <c r="SGC39" s="372"/>
      <c r="SGD39" s="372"/>
      <c r="SGE39" s="372"/>
      <c r="SGF39" s="372"/>
      <c r="SGG39" s="372"/>
      <c r="SGH39" s="372"/>
      <c r="SGI39" s="372"/>
      <c r="SGJ39" s="372"/>
      <c r="SGK39" s="372"/>
      <c r="SGL39" s="372"/>
      <c r="SGM39" s="372"/>
      <c r="SGN39" s="372"/>
      <c r="SGO39" s="372"/>
      <c r="SGP39" s="372"/>
      <c r="SGQ39" s="372"/>
      <c r="SGR39" s="372"/>
      <c r="SGS39" s="372"/>
      <c r="SGT39" s="372"/>
      <c r="SGU39" s="372"/>
      <c r="SGV39" s="372"/>
      <c r="SGW39" s="372"/>
      <c r="SGX39" s="372"/>
      <c r="SGY39" s="372"/>
      <c r="SGZ39" s="372"/>
      <c r="SHA39" s="372"/>
      <c r="SHB39" s="372"/>
      <c r="SHC39" s="372"/>
      <c r="SHD39" s="372"/>
      <c r="SHE39" s="372"/>
      <c r="SHF39" s="372"/>
      <c r="SHG39" s="372"/>
      <c r="SHH39" s="372"/>
      <c r="SHI39" s="372"/>
      <c r="SHJ39" s="372"/>
      <c r="SHK39" s="372"/>
      <c r="SHL39" s="372"/>
      <c r="SHM39" s="372"/>
      <c r="SHN39" s="372"/>
      <c r="SHO39" s="372"/>
      <c r="SHP39" s="372"/>
      <c r="SHQ39" s="372"/>
      <c r="SHR39" s="372"/>
      <c r="SHS39" s="372"/>
      <c r="SHT39" s="372"/>
      <c r="SHU39" s="372"/>
      <c r="SHV39" s="372"/>
      <c r="SHW39" s="372"/>
      <c r="SHX39" s="372"/>
      <c r="SHY39" s="372"/>
      <c r="SHZ39" s="372"/>
      <c r="SIA39" s="372"/>
      <c r="SIB39" s="372"/>
      <c r="SIC39" s="372"/>
      <c r="SID39" s="372"/>
      <c r="SIE39" s="372"/>
      <c r="SIF39" s="372"/>
      <c r="SIG39" s="372"/>
      <c r="SIH39" s="372"/>
      <c r="SII39" s="372"/>
      <c r="SIJ39" s="372"/>
      <c r="SIK39" s="372"/>
      <c r="SIL39" s="372"/>
      <c r="SIM39" s="372"/>
      <c r="SIN39" s="372"/>
      <c r="SIO39" s="372"/>
      <c r="SIP39" s="372"/>
      <c r="SIQ39" s="372"/>
      <c r="SIR39" s="372"/>
      <c r="SIS39" s="372"/>
      <c r="SIT39" s="372"/>
      <c r="SIU39" s="372"/>
      <c r="SIV39" s="372"/>
      <c r="SIW39" s="372"/>
      <c r="SIX39" s="372"/>
      <c r="SIY39" s="372"/>
      <c r="SIZ39" s="372"/>
      <c r="SJA39" s="372"/>
      <c r="SJB39" s="372"/>
      <c r="SJC39" s="372"/>
      <c r="SJD39" s="372"/>
      <c r="SJE39" s="372"/>
      <c r="SJF39" s="372"/>
      <c r="SJG39" s="372"/>
      <c r="SJH39" s="372"/>
      <c r="SJI39" s="372"/>
      <c r="SJJ39" s="372"/>
      <c r="SJK39" s="372"/>
      <c r="SJL39" s="372"/>
      <c r="SJM39" s="372"/>
      <c r="SJN39" s="372"/>
      <c r="SJO39" s="372"/>
      <c r="SJP39" s="372"/>
      <c r="SJQ39" s="372"/>
      <c r="SJR39" s="372"/>
      <c r="SJS39" s="372"/>
      <c r="SJT39" s="372"/>
      <c r="SJU39" s="372"/>
      <c r="SJV39" s="372"/>
      <c r="SJW39" s="372"/>
      <c r="SJX39" s="372"/>
      <c r="SJY39" s="372"/>
      <c r="SJZ39" s="372"/>
      <c r="SKA39" s="372"/>
      <c r="SKB39" s="372"/>
      <c r="SKC39" s="372"/>
      <c r="SKD39" s="372"/>
      <c r="SKE39" s="372"/>
      <c r="SKF39" s="372"/>
      <c r="SKG39" s="372"/>
      <c r="SKH39" s="372"/>
      <c r="SKI39" s="372"/>
      <c r="SKJ39" s="372"/>
      <c r="SKK39" s="372"/>
      <c r="SKL39" s="372"/>
      <c r="SKM39" s="372"/>
      <c r="SKN39" s="372"/>
      <c r="SKO39" s="372"/>
      <c r="SKP39" s="372"/>
      <c r="SKQ39" s="372"/>
      <c r="SKR39" s="372"/>
      <c r="SKS39" s="372"/>
      <c r="SKT39" s="372"/>
      <c r="SKU39" s="372"/>
      <c r="SKV39" s="372"/>
      <c r="SKW39" s="372"/>
      <c r="SKX39" s="372"/>
      <c r="SKY39" s="372"/>
      <c r="SKZ39" s="372"/>
      <c r="SLA39" s="372"/>
      <c r="SLB39" s="372"/>
      <c r="SLC39" s="372"/>
      <c r="SLD39" s="372"/>
      <c r="SLE39" s="372"/>
      <c r="SLF39" s="372"/>
      <c r="SLG39" s="372"/>
      <c r="SLH39" s="372"/>
      <c r="SLI39" s="372"/>
      <c r="SLJ39" s="372"/>
      <c r="SLK39" s="372"/>
      <c r="SLL39" s="372"/>
      <c r="SLM39" s="372"/>
      <c r="SLN39" s="372"/>
      <c r="SLO39" s="372"/>
      <c r="SLP39" s="372"/>
      <c r="SLQ39" s="372"/>
      <c r="SLR39" s="372"/>
      <c r="SLS39" s="372"/>
      <c r="SLT39" s="372"/>
      <c r="SLU39" s="372"/>
      <c r="SLV39" s="372"/>
      <c r="SLW39" s="372"/>
      <c r="SLX39" s="372"/>
      <c r="SLY39" s="372"/>
      <c r="SLZ39" s="372"/>
      <c r="SMA39" s="372"/>
      <c r="SMB39" s="372"/>
      <c r="SMC39" s="372"/>
      <c r="SMD39" s="372"/>
      <c r="SME39" s="372"/>
      <c r="SMF39" s="372"/>
      <c r="SMG39" s="372"/>
      <c r="SMH39" s="372"/>
      <c r="SMI39" s="372"/>
      <c r="SMJ39" s="372"/>
      <c r="SMK39" s="372"/>
      <c r="SML39" s="372"/>
      <c r="SMM39" s="372"/>
      <c r="SMN39" s="372"/>
      <c r="SMO39" s="372"/>
      <c r="SMP39" s="372"/>
      <c r="SMQ39" s="372"/>
      <c r="SMR39" s="372"/>
      <c r="SMS39" s="372"/>
      <c r="SMT39" s="372"/>
      <c r="SMU39" s="372"/>
      <c r="SMV39" s="372"/>
      <c r="SMW39" s="372"/>
      <c r="SMX39" s="372"/>
      <c r="SMY39" s="372"/>
      <c r="SMZ39" s="372"/>
      <c r="SNA39" s="372"/>
      <c r="SNB39" s="372"/>
      <c r="SNC39" s="372"/>
      <c r="SND39" s="372"/>
      <c r="SNE39" s="372"/>
      <c r="SNF39" s="372"/>
      <c r="SNG39" s="372"/>
      <c r="SNH39" s="372"/>
      <c r="SNI39" s="372"/>
      <c r="SNJ39" s="372"/>
      <c r="SNK39" s="372"/>
      <c r="SNL39" s="372"/>
      <c r="SNM39" s="372"/>
      <c r="SNN39" s="372"/>
      <c r="SNO39" s="372"/>
      <c r="SNP39" s="372"/>
      <c r="SNQ39" s="372"/>
      <c r="SNR39" s="372"/>
      <c r="SNS39" s="372"/>
      <c r="SNT39" s="372"/>
      <c r="SNU39" s="372"/>
      <c r="SNV39" s="372"/>
      <c r="SNW39" s="372"/>
      <c r="SNX39" s="372"/>
      <c r="SNY39" s="372"/>
      <c r="SNZ39" s="372"/>
      <c r="SOA39" s="372"/>
      <c r="SOB39" s="372"/>
      <c r="SOC39" s="372"/>
      <c r="SOD39" s="372"/>
      <c r="SOE39" s="372"/>
      <c r="SOF39" s="372"/>
      <c r="SOG39" s="372"/>
      <c r="SOH39" s="372"/>
      <c r="SOI39" s="372"/>
      <c r="SOJ39" s="372"/>
      <c r="SOK39" s="372"/>
      <c r="SOL39" s="372"/>
      <c r="SOM39" s="372"/>
      <c r="SON39" s="372"/>
      <c r="SOO39" s="372"/>
      <c r="SOP39" s="372"/>
      <c r="SOQ39" s="372"/>
      <c r="SOR39" s="372"/>
      <c r="SOS39" s="372"/>
      <c r="SOT39" s="372"/>
      <c r="SOU39" s="372"/>
      <c r="SOV39" s="372"/>
      <c r="SOW39" s="372"/>
      <c r="SOX39" s="372"/>
      <c r="SOY39" s="372"/>
      <c r="SOZ39" s="372"/>
      <c r="SPA39" s="372"/>
      <c r="SPB39" s="372"/>
      <c r="SPC39" s="372"/>
      <c r="SPD39" s="372"/>
      <c r="SPE39" s="372"/>
      <c r="SPF39" s="372"/>
      <c r="SPG39" s="372"/>
      <c r="SPH39" s="372"/>
      <c r="SPI39" s="372"/>
      <c r="SPJ39" s="372"/>
      <c r="SPK39" s="372"/>
      <c r="SPL39" s="372"/>
      <c r="SPM39" s="372"/>
      <c r="SPN39" s="372"/>
      <c r="SPO39" s="372"/>
      <c r="SPP39" s="372"/>
      <c r="SPQ39" s="372"/>
      <c r="SPR39" s="372"/>
      <c r="SPS39" s="372"/>
      <c r="SPT39" s="372"/>
      <c r="SPU39" s="372"/>
      <c r="SPV39" s="372"/>
      <c r="SPW39" s="372"/>
      <c r="SPX39" s="372"/>
      <c r="SPY39" s="372"/>
      <c r="SPZ39" s="372"/>
      <c r="SQA39" s="372"/>
      <c r="SQB39" s="372"/>
      <c r="SQC39" s="372"/>
      <c r="SQD39" s="372"/>
      <c r="SQE39" s="372"/>
      <c r="SQF39" s="372"/>
      <c r="SQG39" s="372"/>
      <c r="SQH39" s="372"/>
      <c r="SQI39" s="372"/>
      <c r="SQJ39" s="372"/>
      <c r="SQK39" s="372"/>
      <c r="SQL39" s="372"/>
      <c r="SQM39" s="372"/>
      <c r="SQN39" s="372"/>
      <c r="SQO39" s="372"/>
      <c r="SQP39" s="372"/>
      <c r="SQQ39" s="372"/>
      <c r="SQR39" s="372"/>
      <c r="SQS39" s="372"/>
      <c r="SQT39" s="372"/>
      <c r="SQU39" s="372"/>
      <c r="SQV39" s="372"/>
      <c r="SQW39" s="372"/>
      <c r="SQX39" s="372"/>
      <c r="SQY39" s="372"/>
      <c r="SQZ39" s="372"/>
      <c r="SRA39" s="372"/>
      <c r="SRB39" s="372"/>
      <c r="SRC39" s="372"/>
      <c r="SRD39" s="372"/>
      <c r="SRE39" s="372"/>
      <c r="SRF39" s="372"/>
      <c r="SRG39" s="372"/>
      <c r="SRH39" s="372"/>
      <c r="SRI39" s="372"/>
      <c r="SRJ39" s="372"/>
      <c r="SRK39" s="372"/>
      <c r="SRL39" s="372"/>
      <c r="SRM39" s="372"/>
      <c r="SRN39" s="372"/>
      <c r="SRO39" s="372"/>
      <c r="SRP39" s="372"/>
      <c r="SRQ39" s="372"/>
      <c r="SRR39" s="372"/>
      <c r="SRS39" s="372"/>
      <c r="SRT39" s="372"/>
      <c r="SRU39" s="372"/>
      <c r="SRV39" s="372"/>
      <c r="SRW39" s="372"/>
      <c r="SRX39" s="372"/>
      <c r="SRY39" s="372"/>
      <c r="SRZ39" s="372"/>
      <c r="SSA39" s="372"/>
      <c r="SSB39" s="372"/>
      <c r="SSC39" s="372"/>
      <c r="SSD39" s="372"/>
      <c r="SSE39" s="372"/>
      <c r="SSF39" s="372"/>
      <c r="SSG39" s="372"/>
      <c r="SSH39" s="372"/>
      <c r="SSI39" s="372"/>
      <c r="SSJ39" s="372"/>
      <c r="SSK39" s="372"/>
      <c r="SSL39" s="372"/>
      <c r="SSM39" s="372"/>
      <c r="SSN39" s="372"/>
      <c r="SSO39" s="372"/>
      <c r="SSP39" s="372"/>
      <c r="SSQ39" s="372"/>
      <c r="SSR39" s="372"/>
      <c r="SSS39" s="372"/>
      <c r="SST39" s="372"/>
      <c r="SSU39" s="372"/>
      <c r="SSV39" s="372"/>
      <c r="SSW39" s="372"/>
      <c r="SSX39" s="372"/>
      <c r="SSY39" s="372"/>
      <c r="SSZ39" s="372"/>
      <c r="STA39" s="372"/>
      <c r="STB39" s="372"/>
      <c r="STC39" s="372"/>
      <c r="STD39" s="372"/>
      <c r="STE39" s="372"/>
      <c r="STF39" s="372"/>
      <c r="STG39" s="372"/>
      <c r="STH39" s="372"/>
      <c r="STI39" s="372"/>
      <c r="STJ39" s="372"/>
      <c r="STK39" s="372"/>
      <c r="STL39" s="372"/>
      <c r="STM39" s="372"/>
      <c r="STN39" s="372"/>
      <c r="STO39" s="372"/>
      <c r="STP39" s="372"/>
      <c r="STQ39" s="372"/>
      <c r="STR39" s="372"/>
      <c r="STS39" s="372"/>
      <c r="STT39" s="372"/>
      <c r="STU39" s="372"/>
      <c r="STV39" s="372"/>
      <c r="STW39" s="372"/>
      <c r="STX39" s="372"/>
      <c r="STY39" s="372"/>
      <c r="STZ39" s="372"/>
      <c r="SUA39" s="372"/>
      <c r="SUB39" s="372"/>
      <c r="SUC39" s="372"/>
      <c r="SUD39" s="372"/>
      <c r="SUE39" s="372"/>
      <c r="SUF39" s="372"/>
      <c r="SUG39" s="372"/>
      <c r="SUH39" s="372"/>
      <c r="SUI39" s="372"/>
      <c r="SUJ39" s="372"/>
      <c r="SUK39" s="372"/>
      <c r="SUL39" s="372"/>
      <c r="SUM39" s="372"/>
      <c r="SUN39" s="372"/>
      <c r="SUO39" s="372"/>
      <c r="SUP39" s="372"/>
      <c r="SUQ39" s="372"/>
      <c r="SUR39" s="372"/>
      <c r="SUS39" s="372"/>
      <c r="SUT39" s="372"/>
      <c r="SUU39" s="372"/>
      <c r="SUV39" s="372"/>
      <c r="SUW39" s="372"/>
      <c r="SUX39" s="372"/>
      <c r="SUY39" s="372"/>
      <c r="SUZ39" s="372"/>
      <c r="SVA39" s="372"/>
      <c r="SVB39" s="372"/>
      <c r="SVC39" s="372"/>
      <c r="SVD39" s="372"/>
      <c r="SVE39" s="372"/>
      <c r="SVF39" s="372"/>
      <c r="SVG39" s="372"/>
      <c r="SVH39" s="372"/>
      <c r="SVI39" s="372"/>
      <c r="SVJ39" s="372"/>
      <c r="SVK39" s="372"/>
      <c r="SVL39" s="372"/>
      <c r="SVM39" s="372"/>
      <c r="SVN39" s="372"/>
      <c r="SVO39" s="372"/>
      <c r="SVP39" s="372"/>
      <c r="SVQ39" s="372"/>
      <c r="SVR39" s="372"/>
      <c r="SVS39" s="372"/>
      <c r="SVT39" s="372"/>
      <c r="SVU39" s="372"/>
      <c r="SVV39" s="372"/>
      <c r="SVW39" s="372"/>
      <c r="SVX39" s="372"/>
      <c r="SVY39" s="372"/>
      <c r="SVZ39" s="372"/>
      <c r="SWA39" s="372"/>
      <c r="SWB39" s="372"/>
      <c r="SWC39" s="372"/>
      <c r="SWD39" s="372"/>
      <c r="SWE39" s="372"/>
      <c r="SWF39" s="372"/>
      <c r="SWG39" s="372"/>
      <c r="SWH39" s="372"/>
      <c r="SWI39" s="372"/>
      <c r="SWJ39" s="372"/>
      <c r="SWK39" s="372"/>
      <c r="SWL39" s="372"/>
      <c r="SWM39" s="372"/>
      <c r="SWN39" s="372"/>
      <c r="SWO39" s="372"/>
      <c r="SWP39" s="372"/>
      <c r="SWQ39" s="372"/>
      <c r="SWR39" s="372"/>
      <c r="SWS39" s="372"/>
      <c r="SWT39" s="372"/>
      <c r="SWU39" s="372"/>
      <c r="SWV39" s="372"/>
      <c r="SWW39" s="372"/>
      <c r="SWX39" s="372"/>
      <c r="SWY39" s="372"/>
      <c r="SWZ39" s="372"/>
      <c r="SXA39" s="372"/>
      <c r="SXB39" s="372"/>
      <c r="SXC39" s="372"/>
      <c r="SXD39" s="372"/>
      <c r="SXE39" s="372"/>
      <c r="SXF39" s="372"/>
      <c r="SXG39" s="372"/>
      <c r="SXH39" s="372"/>
      <c r="SXI39" s="372"/>
      <c r="SXJ39" s="372"/>
      <c r="SXK39" s="372"/>
      <c r="SXL39" s="372"/>
      <c r="SXM39" s="372"/>
      <c r="SXN39" s="372"/>
      <c r="SXO39" s="372"/>
      <c r="SXP39" s="372"/>
      <c r="SXQ39" s="372"/>
      <c r="SXR39" s="372"/>
      <c r="SXS39" s="372"/>
      <c r="SXT39" s="372"/>
      <c r="SXU39" s="372"/>
      <c r="SXV39" s="372"/>
      <c r="SXW39" s="372"/>
      <c r="SXX39" s="372"/>
      <c r="SXY39" s="372"/>
      <c r="SXZ39" s="372"/>
      <c r="SYA39" s="372"/>
      <c r="SYB39" s="372"/>
      <c r="SYC39" s="372"/>
      <c r="SYD39" s="372"/>
      <c r="SYE39" s="372"/>
      <c r="SYF39" s="372"/>
      <c r="SYG39" s="372"/>
      <c r="SYH39" s="372"/>
      <c r="SYI39" s="372"/>
      <c r="SYJ39" s="372"/>
      <c r="SYK39" s="372"/>
      <c r="SYL39" s="372"/>
      <c r="SYM39" s="372"/>
      <c r="SYN39" s="372"/>
      <c r="SYO39" s="372"/>
      <c r="SYP39" s="372"/>
      <c r="SYQ39" s="372"/>
      <c r="SYR39" s="372"/>
      <c r="SYS39" s="372"/>
      <c r="SYT39" s="372"/>
      <c r="SYU39" s="372"/>
      <c r="SYV39" s="372"/>
      <c r="SYW39" s="372"/>
      <c r="SYX39" s="372"/>
      <c r="SYY39" s="372"/>
      <c r="SYZ39" s="372"/>
      <c r="SZA39" s="372"/>
      <c r="SZB39" s="372"/>
      <c r="SZC39" s="372"/>
      <c r="SZD39" s="372"/>
      <c r="SZE39" s="372"/>
      <c r="SZF39" s="372"/>
      <c r="SZG39" s="372"/>
      <c r="SZH39" s="372"/>
      <c r="SZI39" s="372"/>
      <c r="SZJ39" s="372"/>
      <c r="SZK39" s="372"/>
      <c r="SZL39" s="372"/>
      <c r="SZM39" s="372"/>
      <c r="SZN39" s="372"/>
      <c r="SZO39" s="372"/>
      <c r="SZP39" s="372"/>
      <c r="SZQ39" s="372"/>
      <c r="SZR39" s="372"/>
      <c r="SZS39" s="372"/>
      <c r="SZT39" s="372"/>
      <c r="SZU39" s="372"/>
      <c r="SZV39" s="372"/>
      <c r="SZW39" s="372"/>
      <c r="SZX39" s="372"/>
      <c r="SZY39" s="372"/>
      <c r="SZZ39" s="372"/>
      <c r="TAA39" s="372"/>
      <c r="TAB39" s="372"/>
      <c r="TAC39" s="372"/>
      <c r="TAD39" s="372"/>
      <c r="TAE39" s="372"/>
      <c r="TAF39" s="372"/>
      <c r="TAG39" s="372"/>
      <c r="TAH39" s="372"/>
      <c r="TAI39" s="372"/>
      <c r="TAJ39" s="372"/>
      <c r="TAK39" s="372"/>
      <c r="TAL39" s="372"/>
      <c r="TAM39" s="372"/>
      <c r="TAN39" s="372"/>
      <c r="TAO39" s="372"/>
      <c r="TAP39" s="372"/>
      <c r="TAQ39" s="372"/>
      <c r="TAR39" s="372"/>
      <c r="TAS39" s="372"/>
      <c r="TAT39" s="372"/>
      <c r="TAU39" s="372"/>
      <c r="TAV39" s="372"/>
      <c r="TAW39" s="372"/>
      <c r="TAX39" s="372"/>
      <c r="TAY39" s="372"/>
      <c r="TAZ39" s="372"/>
      <c r="TBA39" s="372"/>
      <c r="TBB39" s="372"/>
      <c r="TBC39" s="372"/>
      <c r="TBD39" s="372"/>
      <c r="TBE39" s="372"/>
      <c r="TBF39" s="372"/>
      <c r="TBG39" s="372"/>
      <c r="TBH39" s="372"/>
      <c r="TBI39" s="372"/>
      <c r="TBJ39" s="372"/>
      <c r="TBK39" s="372"/>
      <c r="TBL39" s="372"/>
      <c r="TBM39" s="372"/>
      <c r="TBN39" s="372"/>
      <c r="TBO39" s="372"/>
      <c r="TBP39" s="372"/>
      <c r="TBQ39" s="372"/>
      <c r="TBR39" s="372"/>
      <c r="TBS39" s="372"/>
      <c r="TBT39" s="372"/>
      <c r="TBU39" s="372"/>
      <c r="TBV39" s="372"/>
      <c r="TBW39" s="372"/>
      <c r="TBX39" s="372"/>
      <c r="TBY39" s="372"/>
      <c r="TBZ39" s="372"/>
      <c r="TCA39" s="372"/>
      <c r="TCB39" s="372"/>
      <c r="TCC39" s="372"/>
      <c r="TCD39" s="372"/>
      <c r="TCE39" s="372"/>
      <c r="TCF39" s="372"/>
      <c r="TCG39" s="372"/>
      <c r="TCH39" s="372"/>
      <c r="TCI39" s="372"/>
      <c r="TCJ39" s="372"/>
      <c r="TCK39" s="372"/>
      <c r="TCL39" s="372"/>
      <c r="TCM39" s="372"/>
      <c r="TCN39" s="372"/>
      <c r="TCO39" s="372"/>
      <c r="TCP39" s="372"/>
      <c r="TCQ39" s="372"/>
      <c r="TCR39" s="372"/>
      <c r="TCS39" s="372"/>
      <c r="TCT39" s="372"/>
      <c r="TCU39" s="372"/>
      <c r="TCV39" s="372"/>
      <c r="TCW39" s="372"/>
      <c r="TCX39" s="372"/>
      <c r="TCY39" s="372"/>
      <c r="TCZ39" s="372"/>
      <c r="TDA39" s="372"/>
      <c r="TDB39" s="372"/>
      <c r="TDC39" s="372"/>
      <c r="TDD39" s="372"/>
      <c r="TDE39" s="372"/>
      <c r="TDF39" s="372"/>
      <c r="TDG39" s="372"/>
      <c r="TDH39" s="372"/>
      <c r="TDI39" s="372"/>
      <c r="TDJ39" s="372"/>
      <c r="TDK39" s="372"/>
      <c r="TDL39" s="372"/>
      <c r="TDM39" s="372"/>
      <c r="TDN39" s="372"/>
      <c r="TDO39" s="372"/>
      <c r="TDP39" s="372"/>
      <c r="TDQ39" s="372"/>
      <c r="TDR39" s="372"/>
      <c r="TDS39" s="372"/>
      <c r="TDT39" s="372"/>
      <c r="TDU39" s="372"/>
      <c r="TDV39" s="372"/>
      <c r="TDW39" s="372"/>
      <c r="TDX39" s="372"/>
      <c r="TDY39" s="372"/>
      <c r="TDZ39" s="372"/>
      <c r="TEA39" s="372"/>
      <c r="TEB39" s="372"/>
      <c r="TEC39" s="372"/>
      <c r="TED39" s="372"/>
      <c r="TEE39" s="372"/>
      <c r="TEF39" s="372"/>
      <c r="TEG39" s="372"/>
      <c r="TEH39" s="372"/>
      <c r="TEI39" s="372"/>
      <c r="TEJ39" s="372"/>
      <c r="TEK39" s="372"/>
      <c r="TEL39" s="372"/>
      <c r="TEM39" s="372"/>
      <c r="TEN39" s="372"/>
      <c r="TEO39" s="372"/>
      <c r="TEP39" s="372"/>
      <c r="TEQ39" s="372"/>
      <c r="TER39" s="372"/>
      <c r="TES39" s="372"/>
      <c r="TET39" s="372"/>
      <c r="TEU39" s="372"/>
      <c r="TEV39" s="372"/>
      <c r="TEW39" s="372"/>
      <c r="TEX39" s="372"/>
      <c r="TEY39" s="372"/>
      <c r="TEZ39" s="372"/>
      <c r="TFA39" s="372"/>
      <c r="TFB39" s="372"/>
      <c r="TFC39" s="372"/>
      <c r="TFD39" s="372"/>
      <c r="TFE39" s="372"/>
      <c r="TFF39" s="372"/>
      <c r="TFG39" s="372"/>
      <c r="TFH39" s="372"/>
      <c r="TFI39" s="372"/>
      <c r="TFJ39" s="372"/>
      <c r="TFK39" s="372"/>
      <c r="TFL39" s="372"/>
      <c r="TFM39" s="372"/>
      <c r="TFN39" s="372"/>
      <c r="TFO39" s="372"/>
      <c r="TFP39" s="372"/>
      <c r="TFQ39" s="372"/>
      <c r="TFR39" s="372"/>
      <c r="TFS39" s="372"/>
      <c r="TFT39" s="372"/>
      <c r="TFU39" s="372"/>
      <c r="TFV39" s="372"/>
      <c r="TFW39" s="372"/>
      <c r="TFX39" s="372"/>
      <c r="TFY39" s="372"/>
      <c r="TFZ39" s="372"/>
      <c r="TGA39" s="372"/>
      <c r="TGB39" s="372"/>
      <c r="TGC39" s="372"/>
      <c r="TGD39" s="372"/>
      <c r="TGE39" s="372"/>
      <c r="TGF39" s="372"/>
      <c r="TGG39" s="372"/>
      <c r="TGH39" s="372"/>
      <c r="TGI39" s="372"/>
      <c r="TGJ39" s="372"/>
      <c r="TGK39" s="372"/>
      <c r="TGL39" s="372"/>
      <c r="TGM39" s="372"/>
      <c r="TGN39" s="372"/>
      <c r="TGO39" s="372"/>
      <c r="TGP39" s="372"/>
      <c r="TGQ39" s="372"/>
      <c r="TGR39" s="372"/>
      <c r="TGS39" s="372"/>
      <c r="TGT39" s="372"/>
      <c r="TGU39" s="372"/>
      <c r="TGV39" s="372"/>
      <c r="TGW39" s="372"/>
      <c r="TGX39" s="372"/>
      <c r="TGY39" s="372"/>
      <c r="TGZ39" s="372"/>
      <c r="THA39" s="372"/>
      <c r="THB39" s="372"/>
      <c r="THC39" s="372"/>
      <c r="THD39" s="372"/>
      <c r="THE39" s="372"/>
      <c r="THF39" s="372"/>
      <c r="THG39" s="372"/>
      <c r="THH39" s="372"/>
      <c r="THI39" s="372"/>
      <c r="THJ39" s="372"/>
      <c r="THK39" s="372"/>
      <c r="THL39" s="372"/>
      <c r="THM39" s="372"/>
      <c r="THN39" s="372"/>
      <c r="THO39" s="372"/>
      <c r="THP39" s="372"/>
      <c r="THQ39" s="372"/>
      <c r="THR39" s="372"/>
      <c r="THS39" s="372"/>
      <c r="THT39" s="372"/>
      <c r="THU39" s="372"/>
      <c r="THV39" s="372"/>
      <c r="THW39" s="372"/>
      <c r="THX39" s="372"/>
      <c r="THY39" s="372"/>
      <c r="THZ39" s="372"/>
      <c r="TIA39" s="372"/>
      <c r="TIB39" s="372"/>
      <c r="TIC39" s="372"/>
      <c r="TID39" s="372"/>
      <c r="TIE39" s="372"/>
      <c r="TIF39" s="372"/>
      <c r="TIG39" s="372"/>
      <c r="TIH39" s="372"/>
      <c r="TII39" s="372"/>
      <c r="TIJ39" s="372"/>
      <c r="TIK39" s="372"/>
      <c r="TIL39" s="372"/>
      <c r="TIM39" s="372"/>
      <c r="TIN39" s="372"/>
      <c r="TIO39" s="372"/>
      <c r="TIP39" s="372"/>
      <c r="TIQ39" s="372"/>
      <c r="TIR39" s="372"/>
      <c r="TIS39" s="372"/>
      <c r="TIT39" s="372"/>
      <c r="TIU39" s="372"/>
      <c r="TIV39" s="372"/>
      <c r="TIW39" s="372"/>
      <c r="TIX39" s="372"/>
      <c r="TIY39" s="372"/>
      <c r="TIZ39" s="372"/>
      <c r="TJA39" s="372"/>
      <c r="TJB39" s="372"/>
      <c r="TJC39" s="372"/>
      <c r="TJD39" s="372"/>
      <c r="TJE39" s="372"/>
      <c r="TJF39" s="372"/>
      <c r="TJG39" s="372"/>
      <c r="TJH39" s="372"/>
      <c r="TJI39" s="372"/>
      <c r="TJJ39" s="372"/>
      <c r="TJK39" s="372"/>
      <c r="TJL39" s="372"/>
      <c r="TJM39" s="372"/>
      <c r="TJN39" s="372"/>
      <c r="TJO39" s="372"/>
      <c r="TJP39" s="372"/>
      <c r="TJQ39" s="372"/>
      <c r="TJR39" s="372"/>
      <c r="TJS39" s="372"/>
      <c r="TJT39" s="372"/>
      <c r="TJU39" s="372"/>
      <c r="TJV39" s="372"/>
      <c r="TJW39" s="372"/>
      <c r="TJX39" s="372"/>
      <c r="TJY39" s="372"/>
      <c r="TJZ39" s="372"/>
      <c r="TKA39" s="372"/>
      <c r="TKB39" s="372"/>
      <c r="TKC39" s="372"/>
      <c r="TKD39" s="372"/>
      <c r="TKE39" s="372"/>
      <c r="TKF39" s="372"/>
      <c r="TKG39" s="372"/>
      <c r="TKH39" s="372"/>
      <c r="TKI39" s="372"/>
      <c r="TKJ39" s="372"/>
      <c r="TKK39" s="372"/>
      <c r="TKL39" s="372"/>
      <c r="TKM39" s="372"/>
      <c r="TKN39" s="372"/>
      <c r="TKO39" s="372"/>
      <c r="TKP39" s="372"/>
      <c r="TKQ39" s="372"/>
      <c r="TKR39" s="372"/>
      <c r="TKS39" s="372"/>
      <c r="TKT39" s="372"/>
      <c r="TKU39" s="372"/>
      <c r="TKV39" s="372"/>
      <c r="TKW39" s="372"/>
      <c r="TKX39" s="372"/>
      <c r="TKY39" s="372"/>
      <c r="TKZ39" s="372"/>
      <c r="TLA39" s="372"/>
      <c r="TLB39" s="372"/>
      <c r="TLC39" s="372"/>
      <c r="TLD39" s="372"/>
      <c r="TLE39" s="372"/>
      <c r="TLF39" s="372"/>
      <c r="TLG39" s="372"/>
      <c r="TLH39" s="372"/>
      <c r="TLI39" s="372"/>
      <c r="TLJ39" s="372"/>
      <c r="TLK39" s="372"/>
      <c r="TLL39" s="372"/>
      <c r="TLM39" s="372"/>
      <c r="TLN39" s="372"/>
      <c r="TLO39" s="372"/>
      <c r="TLP39" s="372"/>
      <c r="TLQ39" s="372"/>
      <c r="TLR39" s="372"/>
      <c r="TLS39" s="372"/>
      <c r="TLT39" s="372"/>
      <c r="TLU39" s="372"/>
      <c r="TLV39" s="372"/>
      <c r="TLW39" s="372"/>
      <c r="TLX39" s="372"/>
      <c r="TLY39" s="372"/>
      <c r="TLZ39" s="372"/>
      <c r="TMA39" s="372"/>
      <c r="TMB39" s="372"/>
      <c r="TMC39" s="372"/>
      <c r="TMD39" s="372"/>
      <c r="TME39" s="372"/>
      <c r="TMF39" s="372"/>
      <c r="TMG39" s="372"/>
      <c r="TMH39" s="372"/>
      <c r="TMI39" s="372"/>
      <c r="TMJ39" s="372"/>
      <c r="TMK39" s="372"/>
      <c r="TML39" s="372"/>
      <c r="TMM39" s="372"/>
      <c r="TMN39" s="372"/>
      <c r="TMO39" s="372"/>
      <c r="TMP39" s="372"/>
      <c r="TMQ39" s="372"/>
      <c r="TMR39" s="372"/>
      <c r="TMS39" s="372"/>
      <c r="TMT39" s="372"/>
      <c r="TMU39" s="372"/>
      <c r="TMV39" s="372"/>
      <c r="TMW39" s="372"/>
      <c r="TMX39" s="372"/>
      <c r="TMY39" s="372"/>
      <c r="TMZ39" s="372"/>
      <c r="TNA39" s="372"/>
      <c r="TNB39" s="372"/>
      <c r="TNC39" s="372"/>
      <c r="TND39" s="372"/>
      <c r="TNE39" s="372"/>
      <c r="TNF39" s="372"/>
      <c r="TNG39" s="372"/>
      <c r="TNH39" s="372"/>
      <c r="TNI39" s="372"/>
      <c r="TNJ39" s="372"/>
      <c r="TNK39" s="372"/>
      <c r="TNL39" s="372"/>
      <c r="TNM39" s="372"/>
      <c r="TNN39" s="372"/>
      <c r="TNO39" s="372"/>
      <c r="TNP39" s="372"/>
      <c r="TNQ39" s="372"/>
      <c r="TNR39" s="372"/>
      <c r="TNS39" s="372"/>
      <c r="TNT39" s="372"/>
      <c r="TNU39" s="372"/>
      <c r="TNV39" s="372"/>
      <c r="TNW39" s="372"/>
      <c r="TNX39" s="372"/>
      <c r="TNY39" s="372"/>
      <c r="TNZ39" s="372"/>
      <c r="TOA39" s="372"/>
      <c r="TOB39" s="372"/>
      <c r="TOC39" s="372"/>
      <c r="TOD39" s="372"/>
      <c r="TOE39" s="372"/>
      <c r="TOF39" s="372"/>
      <c r="TOG39" s="372"/>
      <c r="TOH39" s="372"/>
      <c r="TOI39" s="372"/>
      <c r="TOJ39" s="372"/>
      <c r="TOK39" s="372"/>
      <c r="TOL39" s="372"/>
      <c r="TOM39" s="372"/>
      <c r="TON39" s="372"/>
      <c r="TOO39" s="372"/>
      <c r="TOP39" s="372"/>
      <c r="TOQ39" s="372"/>
      <c r="TOR39" s="372"/>
      <c r="TOS39" s="372"/>
      <c r="TOT39" s="372"/>
      <c r="TOU39" s="372"/>
      <c r="TOV39" s="372"/>
      <c r="TOW39" s="372"/>
      <c r="TOX39" s="372"/>
      <c r="TOY39" s="372"/>
      <c r="TOZ39" s="372"/>
      <c r="TPA39" s="372"/>
      <c r="TPB39" s="372"/>
      <c r="TPC39" s="372"/>
      <c r="TPD39" s="372"/>
      <c r="TPE39" s="372"/>
      <c r="TPF39" s="372"/>
      <c r="TPG39" s="372"/>
      <c r="TPH39" s="372"/>
      <c r="TPI39" s="372"/>
      <c r="TPJ39" s="372"/>
      <c r="TPK39" s="372"/>
      <c r="TPL39" s="372"/>
      <c r="TPM39" s="372"/>
      <c r="TPN39" s="372"/>
      <c r="TPO39" s="372"/>
      <c r="TPP39" s="372"/>
      <c r="TPQ39" s="372"/>
      <c r="TPR39" s="372"/>
      <c r="TPS39" s="372"/>
      <c r="TPT39" s="372"/>
      <c r="TPU39" s="372"/>
      <c r="TPV39" s="372"/>
      <c r="TPW39" s="372"/>
      <c r="TPX39" s="372"/>
      <c r="TPY39" s="372"/>
      <c r="TPZ39" s="372"/>
      <c r="TQA39" s="372"/>
      <c r="TQB39" s="372"/>
      <c r="TQC39" s="372"/>
      <c r="TQD39" s="372"/>
      <c r="TQE39" s="372"/>
      <c r="TQF39" s="372"/>
      <c r="TQG39" s="372"/>
      <c r="TQH39" s="372"/>
      <c r="TQI39" s="372"/>
      <c r="TQJ39" s="372"/>
      <c r="TQK39" s="372"/>
      <c r="TQL39" s="372"/>
      <c r="TQM39" s="372"/>
      <c r="TQN39" s="372"/>
      <c r="TQO39" s="372"/>
      <c r="TQP39" s="372"/>
      <c r="TQQ39" s="372"/>
      <c r="TQR39" s="372"/>
      <c r="TQS39" s="372"/>
      <c r="TQT39" s="372"/>
      <c r="TQU39" s="372"/>
      <c r="TQV39" s="372"/>
      <c r="TQW39" s="372"/>
      <c r="TQX39" s="372"/>
      <c r="TQY39" s="372"/>
      <c r="TQZ39" s="372"/>
      <c r="TRA39" s="372"/>
      <c r="TRB39" s="372"/>
      <c r="TRC39" s="372"/>
      <c r="TRD39" s="372"/>
      <c r="TRE39" s="372"/>
      <c r="TRF39" s="372"/>
      <c r="TRG39" s="372"/>
      <c r="TRH39" s="372"/>
      <c r="TRI39" s="372"/>
      <c r="TRJ39" s="372"/>
      <c r="TRK39" s="372"/>
      <c r="TRL39" s="372"/>
      <c r="TRM39" s="372"/>
      <c r="TRN39" s="372"/>
      <c r="TRO39" s="372"/>
      <c r="TRP39" s="372"/>
      <c r="TRQ39" s="372"/>
      <c r="TRR39" s="372"/>
      <c r="TRS39" s="372"/>
      <c r="TRT39" s="372"/>
      <c r="TRU39" s="372"/>
      <c r="TRV39" s="372"/>
      <c r="TRW39" s="372"/>
      <c r="TRX39" s="372"/>
      <c r="TRY39" s="372"/>
      <c r="TRZ39" s="372"/>
      <c r="TSA39" s="372"/>
      <c r="TSB39" s="372"/>
      <c r="TSC39" s="372"/>
      <c r="TSD39" s="372"/>
      <c r="TSE39" s="372"/>
      <c r="TSF39" s="372"/>
      <c r="TSG39" s="372"/>
      <c r="TSH39" s="372"/>
      <c r="TSI39" s="372"/>
      <c r="TSJ39" s="372"/>
      <c r="TSK39" s="372"/>
      <c r="TSL39" s="372"/>
      <c r="TSM39" s="372"/>
      <c r="TSN39" s="372"/>
      <c r="TSO39" s="372"/>
      <c r="TSP39" s="372"/>
      <c r="TSQ39" s="372"/>
      <c r="TSR39" s="372"/>
      <c r="TSS39" s="372"/>
      <c r="TST39" s="372"/>
      <c r="TSU39" s="372"/>
      <c r="TSV39" s="372"/>
      <c r="TSW39" s="372"/>
      <c r="TSX39" s="372"/>
      <c r="TSY39" s="372"/>
      <c r="TSZ39" s="372"/>
      <c r="TTA39" s="372"/>
      <c r="TTB39" s="372"/>
      <c r="TTC39" s="372"/>
      <c r="TTD39" s="372"/>
      <c r="TTE39" s="372"/>
      <c r="TTF39" s="372"/>
      <c r="TTG39" s="372"/>
      <c r="TTH39" s="372"/>
      <c r="TTI39" s="372"/>
      <c r="TTJ39" s="372"/>
      <c r="TTK39" s="372"/>
      <c r="TTL39" s="372"/>
      <c r="TTM39" s="372"/>
      <c r="TTN39" s="372"/>
      <c r="TTO39" s="372"/>
      <c r="TTP39" s="372"/>
      <c r="TTQ39" s="372"/>
      <c r="TTR39" s="372"/>
      <c r="TTS39" s="372"/>
      <c r="TTT39" s="372"/>
      <c r="TTU39" s="372"/>
      <c r="TTV39" s="372"/>
      <c r="TTW39" s="372"/>
      <c r="TTX39" s="372"/>
      <c r="TTY39" s="372"/>
      <c r="TTZ39" s="372"/>
      <c r="TUA39" s="372"/>
      <c r="TUB39" s="372"/>
      <c r="TUC39" s="372"/>
      <c r="TUD39" s="372"/>
      <c r="TUE39" s="372"/>
      <c r="TUF39" s="372"/>
      <c r="TUG39" s="372"/>
      <c r="TUH39" s="372"/>
      <c r="TUI39" s="372"/>
      <c r="TUJ39" s="372"/>
      <c r="TUK39" s="372"/>
      <c r="TUL39" s="372"/>
      <c r="TUM39" s="372"/>
      <c r="TUN39" s="372"/>
      <c r="TUO39" s="372"/>
      <c r="TUP39" s="372"/>
      <c r="TUQ39" s="372"/>
      <c r="TUR39" s="372"/>
      <c r="TUS39" s="372"/>
      <c r="TUT39" s="372"/>
      <c r="TUU39" s="372"/>
      <c r="TUV39" s="372"/>
      <c r="TUW39" s="372"/>
      <c r="TUX39" s="372"/>
      <c r="TUY39" s="372"/>
      <c r="TUZ39" s="372"/>
      <c r="TVA39" s="372"/>
      <c r="TVB39" s="372"/>
      <c r="TVC39" s="372"/>
      <c r="TVD39" s="372"/>
      <c r="TVE39" s="372"/>
      <c r="TVF39" s="372"/>
      <c r="TVG39" s="372"/>
      <c r="TVH39" s="372"/>
      <c r="TVI39" s="372"/>
      <c r="TVJ39" s="372"/>
      <c r="TVK39" s="372"/>
      <c r="TVL39" s="372"/>
      <c r="TVM39" s="372"/>
      <c r="TVN39" s="372"/>
      <c r="TVO39" s="372"/>
      <c r="TVP39" s="372"/>
      <c r="TVQ39" s="372"/>
      <c r="TVR39" s="372"/>
      <c r="TVS39" s="372"/>
      <c r="TVT39" s="372"/>
      <c r="TVU39" s="372"/>
      <c r="TVV39" s="372"/>
      <c r="TVW39" s="372"/>
      <c r="TVX39" s="372"/>
      <c r="TVY39" s="372"/>
      <c r="TVZ39" s="372"/>
      <c r="TWA39" s="372"/>
      <c r="TWB39" s="372"/>
      <c r="TWC39" s="372"/>
      <c r="TWD39" s="372"/>
      <c r="TWE39" s="372"/>
      <c r="TWF39" s="372"/>
      <c r="TWG39" s="372"/>
      <c r="TWH39" s="372"/>
      <c r="TWI39" s="372"/>
      <c r="TWJ39" s="372"/>
      <c r="TWK39" s="372"/>
      <c r="TWL39" s="372"/>
      <c r="TWM39" s="372"/>
      <c r="TWN39" s="372"/>
      <c r="TWO39" s="372"/>
      <c r="TWP39" s="372"/>
      <c r="TWQ39" s="372"/>
      <c r="TWR39" s="372"/>
      <c r="TWS39" s="372"/>
      <c r="TWT39" s="372"/>
      <c r="TWU39" s="372"/>
      <c r="TWV39" s="372"/>
      <c r="TWW39" s="372"/>
      <c r="TWX39" s="372"/>
      <c r="TWY39" s="372"/>
      <c r="TWZ39" s="372"/>
      <c r="TXA39" s="372"/>
      <c r="TXB39" s="372"/>
      <c r="TXC39" s="372"/>
      <c r="TXD39" s="372"/>
      <c r="TXE39" s="372"/>
      <c r="TXF39" s="372"/>
      <c r="TXG39" s="372"/>
      <c r="TXH39" s="372"/>
      <c r="TXI39" s="372"/>
      <c r="TXJ39" s="372"/>
      <c r="TXK39" s="372"/>
      <c r="TXL39" s="372"/>
      <c r="TXM39" s="372"/>
      <c r="TXN39" s="372"/>
      <c r="TXO39" s="372"/>
      <c r="TXP39" s="372"/>
      <c r="TXQ39" s="372"/>
      <c r="TXR39" s="372"/>
      <c r="TXS39" s="372"/>
      <c r="TXT39" s="372"/>
      <c r="TXU39" s="372"/>
      <c r="TXV39" s="372"/>
      <c r="TXW39" s="372"/>
      <c r="TXX39" s="372"/>
      <c r="TXY39" s="372"/>
      <c r="TXZ39" s="372"/>
      <c r="TYA39" s="372"/>
      <c r="TYB39" s="372"/>
      <c r="TYC39" s="372"/>
      <c r="TYD39" s="372"/>
      <c r="TYE39" s="372"/>
      <c r="TYF39" s="372"/>
      <c r="TYG39" s="372"/>
      <c r="TYH39" s="372"/>
      <c r="TYI39" s="372"/>
      <c r="TYJ39" s="372"/>
      <c r="TYK39" s="372"/>
      <c r="TYL39" s="372"/>
      <c r="TYM39" s="372"/>
      <c r="TYN39" s="372"/>
      <c r="TYO39" s="372"/>
      <c r="TYP39" s="372"/>
      <c r="TYQ39" s="372"/>
      <c r="TYR39" s="372"/>
      <c r="TYS39" s="372"/>
      <c r="TYT39" s="372"/>
      <c r="TYU39" s="372"/>
      <c r="TYV39" s="372"/>
      <c r="TYW39" s="372"/>
      <c r="TYX39" s="372"/>
      <c r="TYY39" s="372"/>
      <c r="TYZ39" s="372"/>
      <c r="TZA39" s="372"/>
      <c r="TZB39" s="372"/>
      <c r="TZC39" s="372"/>
      <c r="TZD39" s="372"/>
      <c r="TZE39" s="372"/>
      <c r="TZF39" s="372"/>
      <c r="TZG39" s="372"/>
      <c r="TZH39" s="372"/>
      <c r="TZI39" s="372"/>
      <c r="TZJ39" s="372"/>
      <c r="TZK39" s="372"/>
      <c r="TZL39" s="372"/>
      <c r="TZM39" s="372"/>
      <c r="TZN39" s="372"/>
      <c r="TZO39" s="372"/>
      <c r="TZP39" s="372"/>
      <c r="TZQ39" s="372"/>
      <c r="TZR39" s="372"/>
      <c r="TZS39" s="372"/>
      <c r="TZT39" s="372"/>
      <c r="TZU39" s="372"/>
      <c r="TZV39" s="372"/>
      <c r="TZW39" s="372"/>
      <c r="TZX39" s="372"/>
      <c r="TZY39" s="372"/>
      <c r="TZZ39" s="372"/>
      <c r="UAA39" s="372"/>
      <c r="UAB39" s="372"/>
      <c r="UAC39" s="372"/>
      <c r="UAD39" s="372"/>
      <c r="UAE39" s="372"/>
      <c r="UAF39" s="372"/>
      <c r="UAG39" s="372"/>
      <c r="UAH39" s="372"/>
      <c r="UAI39" s="372"/>
      <c r="UAJ39" s="372"/>
      <c r="UAK39" s="372"/>
      <c r="UAL39" s="372"/>
      <c r="UAM39" s="372"/>
      <c r="UAN39" s="372"/>
      <c r="UAO39" s="372"/>
      <c r="UAP39" s="372"/>
      <c r="UAQ39" s="372"/>
      <c r="UAR39" s="372"/>
      <c r="UAS39" s="372"/>
      <c r="UAT39" s="372"/>
      <c r="UAU39" s="372"/>
      <c r="UAV39" s="372"/>
      <c r="UAW39" s="372"/>
      <c r="UAX39" s="372"/>
      <c r="UAY39" s="372"/>
      <c r="UAZ39" s="372"/>
      <c r="UBA39" s="372"/>
      <c r="UBB39" s="372"/>
      <c r="UBC39" s="372"/>
      <c r="UBD39" s="372"/>
      <c r="UBE39" s="372"/>
      <c r="UBF39" s="372"/>
      <c r="UBG39" s="372"/>
      <c r="UBH39" s="372"/>
      <c r="UBI39" s="372"/>
      <c r="UBJ39" s="372"/>
      <c r="UBK39" s="372"/>
      <c r="UBL39" s="372"/>
      <c r="UBM39" s="372"/>
      <c r="UBN39" s="372"/>
      <c r="UBO39" s="372"/>
      <c r="UBP39" s="372"/>
      <c r="UBQ39" s="372"/>
      <c r="UBR39" s="372"/>
      <c r="UBS39" s="372"/>
      <c r="UBT39" s="372"/>
      <c r="UBU39" s="372"/>
      <c r="UBV39" s="372"/>
      <c r="UBW39" s="372"/>
      <c r="UBX39" s="372"/>
      <c r="UBY39" s="372"/>
      <c r="UBZ39" s="372"/>
      <c r="UCA39" s="372"/>
      <c r="UCB39" s="372"/>
      <c r="UCC39" s="372"/>
      <c r="UCD39" s="372"/>
      <c r="UCE39" s="372"/>
      <c r="UCF39" s="372"/>
      <c r="UCG39" s="372"/>
      <c r="UCH39" s="372"/>
      <c r="UCI39" s="372"/>
      <c r="UCJ39" s="372"/>
      <c r="UCK39" s="372"/>
      <c r="UCL39" s="372"/>
      <c r="UCM39" s="372"/>
      <c r="UCN39" s="372"/>
      <c r="UCO39" s="372"/>
      <c r="UCP39" s="372"/>
      <c r="UCQ39" s="372"/>
      <c r="UCR39" s="372"/>
      <c r="UCS39" s="372"/>
      <c r="UCT39" s="372"/>
      <c r="UCU39" s="372"/>
      <c r="UCV39" s="372"/>
      <c r="UCW39" s="372"/>
      <c r="UCX39" s="372"/>
      <c r="UCY39" s="372"/>
      <c r="UCZ39" s="372"/>
      <c r="UDA39" s="372"/>
      <c r="UDB39" s="372"/>
      <c r="UDC39" s="372"/>
      <c r="UDD39" s="372"/>
      <c r="UDE39" s="372"/>
      <c r="UDF39" s="372"/>
      <c r="UDG39" s="372"/>
      <c r="UDH39" s="372"/>
      <c r="UDI39" s="372"/>
      <c r="UDJ39" s="372"/>
      <c r="UDK39" s="372"/>
      <c r="UDL39" s="372"/>
      <c r="UDM39" s="372"/>
      <c r="UDN39" s="372"/>
      <c r="UDO39" s="372"/>
      <c r="UDP39" s="372"/>
      <c r="UDQ39" s="372"/>
      <c r="UDR39" s="372"/>
      <c r="UDS39" s="372"/>
      <c r="UDT39" s="372"/>
      <c r="UDU39" s="372"/>
      <c r="UDV39" s="372"/>
      <c r="UDW39" s="372"/>
      <c r="UDX39" s="372"/>
      <c r="UDY39" s="372"/>
      <c r="UDZ39" s="372"/>
      <c r="UEA39" s="372"/>
      <c r="UEB39" s="372"/>
      <c r="UEC39" s="372"/>
      <c r="UED39" s="372"/>
      <c r="UEE39" s="372"/>
      <c r="UEF39" s="372"/>
      <c r="UEG39" s="372"/>
      <c r="UEH39" s="372"/>
      <c r="UEI39" s="372"/>
      <c r="UEJ39" s="372"/>
      <c r="UEK39" s="372"/>
      <c r="UEL39" s="372"/>
      <c r="UEM39" s="372"/>
      <c r="UEN39" s="372"/>
      <c r="UEO39" s="372"/>
      <c r="UEP39" s="372"/>
      <c r="UEQ39" s="372"/>
      <c r="UER39" s="372"/>
      <c r="UES39" s="372"/>
      <c r="UET39" s="372"/>
      <c r="UEU39" s="372"/>
      <c r="UEV39" s="372"/>
      <c r="UEW39" s="372"/>
      <c r="UEX39" s="372"/>
      <c r="UEY39" s="372"/>
      <c r="UEZ39" s="372"/>
      <c r="UFA39" s="372"/>
      <c r="UFB39" s="372"/>
      <c r="UFC39" s="372"/>
      <c r="UFD39" s="372"/>
      <c r="UFE39" s="372"/>
      <c r="UFF39" s="372"/>
      <c r="UFG39" s="372"/>
      <c r="UFH39" s="372"/>
      <c r="UFI39" s="372"/>
      <c r="UFJ39" s="372"/>
      <c r="UFK39" s="372"/>
      <c r="UFL39" s="372"/>
      <c r="UFM39" s="372"/>
      <c r="UFN39" s="372"/>
      <c r="UFO39" s="372"/>
      <c r="UFP39" s="372"/>
      <c r="UFQ39" s="372"/>
      <c r="UFR39" s="372"/>
      <c r="UFS39" s="372"/>
      <c r="UFT39" s="372"/>
      <c r="UFU39" s="372"/>
      <c r="UFV39" s="372"/>
      <c r="UFW39" s="372"/>
      <c r="UFX39" s="372"/>
      <c r="UFY39" s="372"/>
      <c r="UFZ39" s="372"/>
      <c r="UGA39" s="372"/>
      <c r="UGB39" s="372"/>
      <c r="UGC39" s="372"/>
      <c r="UGD39" s="372"/>
      <c r="UGE39" s="372"/>
      <c r="UGF39" s="372"/>
      <c r="UGG39" s="372"/>
      <c r="UGH39" s="372"/>
      <c r="UGI39" s="372"/>
      <c r="UGJ39" s="372"/>
      <c r="UGK39" s="372"/>
      <c r="UGL39" s="372"/>
      <c r="UGM39" s="372"/>
      <c r="UGN39" s="372"/>
      <c r="UGO39" s="372"/>
      <c r="UGP39" s="372"/>
      <c r="UGQ39" s="372"/>
      <c r="UGR39" s="372"/>
      <c r="UGS39" s="372"/>
      <c r="UGT39" s="372"/>
      <c r="UGU39" s="372"/>
      <c r="UGV39" s="372"/>
      <c r="UGW39" s="372"/>
      <c r="UGX39" s="372"/>
      <c r="UGY39" s="372"/>
      <c r="UGZ39" s="372"/>
      <c r="UHA39" s="372"/>
      <c r="UHB39" s="372"/>
      <c r="UHC39" s="372"/>
      <c r="UHD39" s="372"/>
      <c r="UHE39" s="372"/>
      <c r="UHF39" s="372"/>
      <c r="UHG39" s="372"/>
      <c r="UHH39" s="372"/>
      <c r="UHI39" s="372"/>
      <c r="UHJ39" s="372"/>
      <c r="UHK39" s="372"/>
      <c r="UHL39" s="372"/>
      <c r="UHM39" s="372"/>
      <c r="UHN39" s="372"/>
      <c r="UHO39" s="372"/>
      <c r="UHP39" s="372"/>
      <c r="UHQ39" s="372"/>
      <c r="UHR39" s="372"/>
      <c r="UHS39" s="372"/>
      <c r="UHT39" s="372"/>
      <c r="UHU39" s="372"/>
      <c r="UHV39" s="372"/>
      <c r="UHW39" s="372"/>
      <c r="UHX39" s="372"/>
      <c r="UHY39" s="372"/>
      <c r="UHZ39" s="372"/>
      <c r="UIA39" s="372"/>
      <c r="UIB39" s="372"/>
      <c r="UIC39" s="372"/>
      <c r="UID39" s="372"/>
      <c r="UIE39" s="372"/>
      <c r="UIF39" s="372"/>
      <c r="UIG39" s="372"/>
      <c r="UIH39" s="372"/>
      <c r="UII39" s="372"/>
      <c r="UIJ39" s="372"/>
      <c r="UIK39" s="372"/>
      <c r="UIL39" s="372"/>
      <c r="UIM39" s="372"/>
      <c r="UIN39" s="372"/>
      <c r="UIO39" s="372"/>
      <c r="UIP39" s="372"/>
      <c r="UIQ39" s="372"/>
      <c r="UIR39" s="372"/>
      <c r="UIS39" s="372"/>
      <c r="UIT39" s="372"/>
      <c r="UIU39" s="372"/>
      <c r="UIV39" s="372"/>
      <c r="UIW39" s="372"/>
      <c r="UIX39" s="372"/>
      <c r="UIY39" s="372"/>
      <c r="UIZ39" s="372"/>
      <c r="UJA39" s="372"/>
      <c r="UJB39" s="372"/>
      <c r="UJC39" s="372"/>
      <c r="UJD39" s="372"/>
      <c r="UJE39" s="372"/>
      <c r="UJF39" s="372"/>
      <c r="UJG39" s="372"/>
      <c r="UJH39" s="372"/>
      <c r="UJI39" s="372"/>
      <c r="UJJ39" s="372"/>
      <c r="UJK39" s="372"/>
      <c r="UJL39" s="372"/>
      <c r="UJM39" s="372"/>
      <c r="UJN39" s="372"/>
      <c r="UJO39" s="372"/>
      <c r="UJP39" s="372"/>
      <c r="UJQ39" s="372"/>
      <c r="UJR39" s="372"/>
      <c r="UJS39" s="372"/>
      <c r="UJT39" s="372"/>
      <c r="UJU39" s="372"/>
      <c r="UJV39" s="372"/>
      <c r="UJW39" s="372"/>
      <c r="UJX39" s="372"/>
      <c r="UJY39" s="372"/>
      <c r="UJZ39" s="372"/>
      <c r="UKA39" s="372"/>
      <c r="UKB39" s="372"/>
      <c r="UKC39" s="372"/>
      <c r="UKD39" s="372"/>
      <c r="UKE39" s="372"/>
      <c r="UKF39" s="372"/>
      <c r="UKG39" s="372"/>
      <c r="UKH39" s="372"/>
      <c r="UKI39" s="372"/>
      <c r="UKJ39" s="372"/>
      <c r="UKK39" s="372"/>
      <c r="UKL39" s="372"/>
      <c r="UKM39" s="372"/>
      <c r="UKN39" s="372"/>
      <c r="UKO39" s="372"/>
      <c r="UKP39" s="372"/>
      <c r="UKQ39" s="372"/>
      <c r="UKR39" s="372"/>
      <c r="UKS39" s="372"/>
      <c r="UKT39" s="372"/>
      <c r="UKU39" s="372"/>
      <c r="UKV39" s="372"/>
      <c r="UKW39" s="372"/>
      <c r="UKX39" s="372"/>
      <c r="UKY39" s="372"/>
      <c r="UKZ39" s="372"/>
      <c r="ULA39" s="372"/>
      <c r="ULB39" s="372"/>
      <c r="ULC39" s="372"/>
      <c r="ULD39" s="372"/>
      <c r="ULE39" s="372"/>
      <c r="ULF39" s="372"/>
      <c r="ULG39" s="372"/>
      <c r="ULH39" s="372"/>
      <c r="ULI39" s="372"/>
      <c r="ULJ39" s="372"/>
      <c r="ULK39" s="372"/>
      <c r="ULL39" s="372"/>
      <c r="ULM39" s="372"/>
      <c r="ULN39" s="372"/>
      <c r="ULO39" s="372"/>
      <c r="ULP39" s="372"/>
      <c r="ULQ39" s="372"/>
      <c r="ULR39" s="372"/>
      <c r="ULS39" s="372"/>
      <c r="ULT39" s="372"/>
      <c r="ULU39" s="372"/>
      <c r="ULV39" s="372"/>
      <c r="ULW39" s="372"/>
      <c r="ULX39" s="372"/>
      <c r="ULY39" s="372"/>
      <c r="ULZ39" s="372"/>
      <c r="UMA39" s="372"/>
      <c r="UMB39" s="372"/>
      <c r="UMC39" s="372"/>
      <c r="UMD39" s="372"/>
      <c r="UME39" s="372"/>
      <c r="UMF39" s="372"/>
      <c r="UMG39" s="372"/>
      <c r="UMH39" s="372"/>
      <c r="UMI39" s="372"/>
      <c r="UMJ39" s="372"/>
      <c r="UMK39" s="372"/>
      <c r="UML39" s="372"/>
      <c r="UMM39" s="372"/>
      <c r="UMN39" s="372"/>
      <c r="UMO39" s="372"/>
      <c r="UMP39" s="372"/>
      <c r="UMQ39" s="372"/>
      <c r="UMR39" s="372"/>
      <c r="UMS39" s="372"/>
      <c r="UMT39" s="372"/>
      <c r="UMU39" s="372"/>
      <c r="UMV39" s="372"/>
      <c r="UMW39" s="372"/>
      <c r="UMX39" s="372"/>
      <c r="UMY39" s="372"/>
      <c r="UMZ39" s="372"/>
      <c r="UNA39" s="372"/>
      <c r="UNB39" s="372"/>
      <c r="UNC39" s="372"/>
      <c r="UND39" s="372"/>
      <c r="UNE39" s="372"/>
      <c r="UNF39" s="372"/>
      <c r="UNG39" s="372"/>
      <c r="UNH39" s="372"/>
      <c r="UNI39" s="372"/>
      <c r="UNJ39" s="372"/>
      <c r="UNK39" s="372"/>
      <c r="UNL39" s="372"/>
      <c r="UNM39" s="372"/>
      <c r="UNN39" s="372"/>
      <c r="UNO39" s="372"/>
      <c r="UNP39" s="372"/>
      <c r="UNQ39" s="372"/>
      <c r="UNR39" s="372"/>
      <c r="UNS39" s="372"/>
      <c r="UNT39" s="372"/>
      <c r="UNU39" s="372"/>
      <c r="UNV39" s="372"/>
      <c r="UNW39" s="372"/>
      <c r="UNX39" s="372"/>
      <c r="UNY39" s="372"/>
      <c r="UNZ39" s="372"/>
      <c r="UOA39" s="372"/>
      <c r="UOB39" s="372"/>
      <c r="UOC39" s="372"/>
      <c r="UOD39" s="372"/>
      <c r="UOE39" s="372"/>
      <c r="UOF39" s="372"/>
      <c r="UOG39" s="372"/>
      <c r="UOH39" s="372"/>
      <c r="UOI39" s="372"/>
      <c r="UOJ39" s="372"/>
      <c r="UOK39" s="372"/>
      <c r="UOL39" s="372"/>
      <c r="UOM39" s="372"/>
      <c r="UON39" s="372"/>
      <c r="UOO39" s="372"/>
      <c r="UOP39" s="372"/>
      <c r="UOQ39" s="372"/>
      <c r="UOR39" s="372"/>
      <c r="UOS39" s="372"/>
      <c r="UOT39" s="372"/>
      <c r="UOU39" s="372"/>
      <c r="UOV39" s="372"/>
      <c r="UOW39" s="372"/>
      <c r="UOX39" s="372"/>
      <c r="UOY39" s="372"/>
      <c r="UOZ39" s="372"/>
      <c r="UPA39" s="372"/>
      <c r="UPB39" s="372"/>
      <c r="UPC39" s="372"/>
      <c r="UPD39" s="372"/>
      <c r="UPE39" s="372"/>
      <c r="UPF39" s="372"/>
      <c r="UPG39" s="372"/>
      <c r="UPH39" s="372"/>
      <c r="UPI39" s="372"/>
      <c r="UPJ39" s="372"/>
      <c r="UPK39" s="372"/>
      <c r="UPL39" s="372"/>
      <c r="UPM39" s="372"/>
      <c r="UPN39" s="372"/>
      <c r="UPO39" s="372"/>
      <c r="UPP39" s="372"/>
      <c r="UPQ39" s="372"/>
      <c r="UPR39" s="372"/>
      <c r="UPS39" s="372"/>
      <c r="UPT39" s="372"/>
      <c r="UPU39" s="372"/>
      <c r="UPV39" s="372"/>
      <c r="UPW39" s="372"/>
      <c r="UPX39" s="372"/>
      <c r="UPY39" s="372"/>
      <c r="UPZ39" s="372"/>
      <c r="UQA39" s="372"/>
      <c r="UQB39" s="372"/>
      <c r="UQC39" s="372"/>
      <c r="UQD39" s="372"/>
      <c r="UQE39" s="372"/>
      <c r="UQF39" s="372"/>
      <c r="UQG39" s="372"/>
      <c r="UQH39" s="372"/>
      <c r="UQI39" s="372"/>
      <c r="UQJ39" s="372"/>
      <c r="UQK39" s="372"/>
      <c r="UQL39" s="372"/>
      <c r="UQM39" s="372"/>
      <c r="UQN39" s="372"/>
      <c r="UQO39" s="372"/>
      <c r="UQP39" s="372"/>
      <c r="UQQ39" s="372"/>
      <c r="UQR39" s="372"/>
      <c r="UQS39" s="372"/>
      <c r="UQT39" s="372"/>
      <c r="UQU39" s="372"/>
      <c r="UQV39" s="372"/>
      <c r="UQW39" s="372"/>
      <c r="UQX39" s="372"/>
      <c r="UQY39" s="372"/>
      <c r="UQZ39" s="372"/>
      <c r="URA39" s="372"/>
      <c r="URB39" s="372"/>
      <c r="URC39" s="372"/>
      <c r="URD39" s="372"/>
      <c r="URE39" s="372"/>
      <c r="URF39" s="372"/>
      <c r="URG39" s="372"/>
      <c r="URH39" s="372"/>
      <c r="URI39" s="372"/>
      <c r="URJ39" s="372"/>
      <c r="URK39" s="372"/>
      <c r="URL39" s="372"/>
      <c r="URM39" s="372"/>
      <c r="URN39" s="372"/>
      <c r="URO39" s="372"/>
      <c r="URP39" s="372"/>
      <c r="URQ39" s="372"/>
      <c r="URR39" s="372"/>
      <c r="URS39" s="372"/>
      <c r="URT39" s="372"/>
      <c r="URU39" s="372"/>
      <c r="URV39" s="372"/>
      <c r="URW39" s="372"/>
      <c r="URX39" s="372"/>
      <c r="URY39" s="372"/>
      <c r="URZ39" s="372"/>
      <c r="USA39" s="372"/>
      <c r="USB39" s="372"/>
      <c r="USC39" s="372"/>
      <c r="USD39" s="372"/>
      <c r="USE39" s="372"/>
      <c r="USF39" s="372"/>
      <c r="USG39" s="372"/>
      <c r="USH39" s="372"/>
      <c r="USI39" s="372"/>
      <c r="USJ39" s="372"/>
      <c r="USK39" s="372"/>
      <c r="USL39" s="372"/>
      <c r="USM39" s="372"/>
      <c r="USN39" s="372"/>
      <c r="USO39" s="372"/>
      <c r="USP39" s="372"/>
      <c r="USQ39" s="372"/>
      <c r="USR39" s="372"/>
      <c r="USS39" s="372"/>
      <c r="UST39" s="372"/>
      <c r="USU39" s="372"/>
      <c r="USV39" s="372"/>
      <c r="USW39" s="372"/>
      <c r="USX39" s="372"/>
      <c r="USY39" s="372"/>
      <c r="USZ39" s="372"/>
      <c r="UTA39" s="372"/>
      <c r="UTB39" s="372"/>
      <c r="UTC39" s="372"/>
      <c r="UTD39" s="372"/>
      <c r="UTE39" s="372"/>
      <c r="UTF39" s="372"/>
      <c r="UTG39" s="372"/>
      <c r="UTH39" s="372"/>
      <c r="UTI39" s="372"/>
      <c r="UTJ39" s="372"/>
      <c r="UTK39" s="372"/>
      <c r="UTL39" s="372"/>
      <c r="UTM39" s="372"/>
      <c r="UTN39" s="372"/>
      <c r="UTO39" s="372"/>
      <c r="UTP39" s="372"/>
      <c r="UTQ39" s="372"/>
      <c r="UTR39" s="372"/>
      <c r="UTS39" s="372"/>
      <c r="UTT39" s="372"/>
      <c r="UTU39" s="372"/>
      <c r="UTV39" s="372"/>
      <c r="UTW39" s="372"/>
      <c r="UTX39" s="372"/>
      <c r="UTY39" s="372"/>
      <c r="UTZ39" s="372"/>
      <c r="UUA39" s="372"/>
      <c r="UUB39" s="372"/>
      <c r="UUC39" s="372"/>
      <c r="UUD39" s="372"/>
      <c r="UUE39" s="372"/>
      <c r="UUF39" s="372"/>
      <c r="UUG39" s="372"/>
      <c r="UUH39" s="372"/>
      <c r="UUI39" s="372"/>
      <c r="UUJ39" s="372"/>
      <c r="UUK39" s="372"/>
      <c r="UUL39" s="372"/>
      <c r="UUM39" s="372"/>
      <c r="UUN39" s="372"/>
      <c r="UUO39" s="372"/>
      <c r="UUP39" s="372"/>
      <c r="UUQ39" s="372"/>
      <c r="UUR39" s="372"/>
      <c r="UUS39" s="372"/>
      <c r="UUT39" s="372"/>
      <c r="UUU39" s="372"/>
      <c r="UUV39" s="372"/>
      <c r="UUW39" s="372"/>
      <c r="UUX39" s="372"/>
      <c r="UUY39" s="372"/>
      <c r="UUZ39" s="372"/>
      <c r="UVA39" s="372"/>
      <c r="UVB39" s="372"/>
      <c r="UVC39" s="372"/>
      <c r="UVD39" s="372"/>
      <c r="UVE39" s="372"/>
      <c r="UVF39" s="372"/>
      <c r="UVG39" s="372"/>
      <c r="UVH39" s="372"/>
      <c r="UVI39" s="372"/>
      <c r="UVJ39" s="372"/>
      <c r="UVK39" s="372"/>
      <c r="UVL39" s="372"/>
      <c r="UVM39" s="372"/>
      <c r="UVN39" s="372"/>
      <c r="UVO39" s="372"/>
      <c r="UVP39" s="372"/>
      <c r="UVQ39" s="372"/>
      <c r="UVR39" s="372"/>
      <c r="UVS39" s="372"/>
      <c r="UVT39" s="372"/>
      <c r="UVU39" s="372"/>
      <c r="UVV39" s="372"/>
      <c r="UVW39" s="372"/>
      <c r="UVX39" s="372"/>
      <c r="UVY39" s="372"/>
      <c r="UVZ39" s="372"/>
      <c r="UWA39" s="372"/>
      <c r="UWB39" s="372"/>
      <c r="UWC39" s="372"/>
      <c r="UWD39" s="372"/>
      <c r="UWE39" s="372"/>
      <c r="UWF39" s="372"/>
      <c r="UWG39" s="372"/>
      <c r="UWH39" s="372"/>
      <c r="UWI39" s="372"/>
      <c r="UWJ39" s="372"/>
      <c r="UWK39" s="372"/>
      <c r="UWL39" s="372"/>
      <c r="UWM39" s="372"/>
      <c r="UWN39" s="372"/>
      <c r="UWO39" s="372"/>
      <c r="UWP39" s="372"/>
      <c r="UWQ39" s="372"/>
      <c r="UWR39" s="372"/>
      <c r="UWS39" s="372"/>
      <c r="UWT39" s="372"/>
      <c r="UWU39" s="372"/>
      <c r="UWV39" s="372"/>
      <c r="UWW39" s="372"/>
      <c r="UWX39" s="372"/>
      <c r="UWY39" s="372"/>
      <c r="UWZ39" s="372"/>
      <c r="UXA39" s="372"/>
      <c r="UXB39" s="372"/>
      <c r="UXC39" s="372"/>
      <c r="UXD39" s="372"/>
      <c r="UXE39" s="372"/>
      <c r="UXF39" s="372"/>
      <c r="UXG39" s="372"/>
      <c r="UXH39" s="372"/>
      <c r="UXI39" s="372"/>
      <c r="UXJ39" s="372"/>
      <c r="UXK39" s="372"/>
      <c r="UXL39" s="372"/>
      <c r="UXM39" s="372"/>
      <c r="UXN39" s="372"/>
      <c r="UXO39" s="372"/>
      <c r="UXP39" s="372"/>
      <c r="UXQ39" s="372"/>
      <c r="UXR39" s="372"/>
      <c r="UXS39" s="372"/>
      <c r="UXT39" s="372"/>
      <c r="UXU39" s="372"/>
      <c r="UXV39" s="372"/>
      <c r="UXW39" s="372"/>
      <c r="UXX39" s="372"/>
      <c r="UXY39" s="372"/>
      <c r="UXZ39" s="372"/>
      <c r="UYA39" s="372"/>
      <c r="UYB39" s="372"/>
      <c r="UYC39" s="372"/>
      <c r="UYD39" s="372"/>
      <c r="UYE39" s="372"/>
      <c r="UYF39" s="372"/>
      <c r="UYG39" s="372"/>
      <c r="UYH39" s="372"/>
      <c r="UYI39" s="372"/>
      <c r="UYJ39" s="372"/>
      <c r="UYK39" s="372"/>
      <c r="UYL39" s="372"/>
      <c r="UYM39" s="372"/>
      <c r="UYN39" s="372"/>
      <c r="UYO39" s="372"/>
      <c r="UYP39" s="372"/>
      <c r="UYQ39" s="372"/>
      <c r="UYR39" s="372"/>
      <c r="UYS39" s="372"/>
      <c r="UYT39" s="372"/>
      <c r="UYU39" s="372"/>
      <c r="UYV39" s="372"/>
      <c r="UYW39" s="372"/>
      <c r="UYX39" s="372"/>
      <c r="UYY39" s="372"/>
      <c r="UYZ39" s="372"/>
      <c r="UZA39" s="372"/>
      <c r="UZB39" s="372"/>
      <c r="UZC39" s="372"/>
      <c r="UZD39" s="372"/>
      <c r="UZE39" s="372"/>
      <c r="UZF39" s="372"/>
      <c r="UZG39" s="372"/>
      <c r="UZH39" s="372"/>
      <c r="UZI39" s="372"/>
      <c r="UZJ39" s="372"/>
      <c r="UZK39" s="372"/>
      <c r="UZL39" s="372"/>
      <c r="UZM39" s="372"/>
      <c r="UZN39" s="372"/>
      <c r="UZO39" s="372"/>
      <c r="UZP39" s="372"/>
      <c r="UZQ39" s="372"/>
      <c r="UZR39" s="372"/>
      <c r="UZS39" s="372"/>
      <c r="UZT39" s="372"/>
      <c r="UZU39" s="372"/>
      <c r="UZV39" s="372"/>
      <c r="UZW39" s="372"/>
      <c r="UZX39" s="372"/>
      <c r="UZY39" s="372"/>
      <c r="UZZ39" s="372"/>
      <c r="VAA39" s="372"/>
      <c r="VAB39" s="372"/>
      <c r="VAC39" s="372"/>
      <c r="VAD39" s="372"/>
      <c r="VAE39" s="372"/>
      <c r="VAF39" s="372"/>
      <c r="VAG39" s="372"/>
      <c r="VAH39" s="372"/>
      <c r="VAI39" s="372"/>
      <c r="VAJ39" s="372"/>
      <c r="VAK39" s="372"/>
      <c r="VAL39" s="372"/>
      <c r="VAM39" s="372"/>
      <c r="VAN39" s="372"/>
      <c r="VAO39" s="372"/>
      <c r="VAP39" s="372"/>
      <c r="VAQ39" s="372"/>
      <c r="VAR39" s="372"/>
      <c r="VAS39" s="372"/>
      <c r="VAT39" s="372"/>
      <c r="VAU39" s="372"/>
      <c r="VAV39" s="372"/>
      <c r="VAW39" s="372"/>
      <c r="VAX39" s="372"/>
      <c r="VAY39" s="372"/>
      <c r="VAZ39" s="372"/>
      <c r="VBA39" s="372"/>
      <c r="VBB39" s="372"/>
      <c r="VBC39" s="372"/>
      <c r="VBD39" s="372"/>
      <c r="VBE39" s="372"/>
      <c r="VBF39" s="372"/>
      <c r="VBG39" s="372"/>
      <c r="VBH39" s="372"/>
      <c r="VBI39" s="372"/>
      <c r="VBJ39" s="372"/>
      <c r="VBK39" s="372"/>
      <c r="VBL39" s="372"/>
      <c r="VBM39" s="372"/>
      <c r="VBN39" s="372"/>
      <c r="VBO39" s="372"/>
      <c r="VBP39" s="372"/>
      <c r="VBQ39" s="372"/>
      <c r="VBR39" s="372"/>
      <c r="VBS39" s="372"/>
      <c r="VBT39" s="372"/>
      <c r="VBU39" s="372"/>
      <c r="VBV39" s="372"/>
      <c r="VBW39" s="372"/>
      <c r="VBX39" s="372"/>
      <c r="VBY39" s="372"/>
      <c r="VBZ39" s="372"/>
      <c r="VCA39" s="372"/>
      <c r="VCB39" s="372"/>
      <c r="VCC39" s="372"/>
      <c r="VCD39" s="372"/>
      <c r="VCE39" s="372"/>
      <c r="VCF39" s="372"/>
      <c r="VCG39" s="372"/>
      <c r="VCH39" s="372"/>
      <c r="VCI39" s="372"/>
      <c r="VCJ39" s="372"/>
      <c r="VCK39" s="372"/>
      <c r="VCL39" s="372"/>
      <c r="VCM39" s="372"/>
      <c r="VCN39" s="372"/>
      <c r="VCO39" s="372"/>
      <c r="VCP39" s="372"/>
      <c r="VCQ39" s="372"/>
      <c r="VCR39" s="372"/>
      <c r="VCS39" s="372"/>
      <c r="VCT39" s="372"/>
      <c r="VCU39" s="372"/>
      <c r="VCV39" s="372"/>
      <c r="VCW39" s="372"/>
      <c r="VCX39" s="372"/>
      <c r="VCY39" s="372"/>
      <c r="VCZ39" s="372"/>
      <c r="VDA39" s="372"/>
      <c r="VDB39" s="372"/>
      <c r="VDC39" s="372"/>
      <c r="VDD39" s="372"/>
      <c r="VDE39" s="372"/>
      <c r="VDF39" s="372"/>
      <c r="VDG39" s="372"/>
      <c r="VDH39" s="372"/>
      <c r="VDI39" s="372"/>
      <c r="VDJ39" s="372"/>
      <c r="VDK39" s="372"/>
      <c r="VDL39" s="372"/>
      <c r="VDM39" s="372"/>
      <c r="VDN39" s="372"/>
      <c r="VDO39" s="372"/>
      <c r="VDP39" s="372"/>
      <c r="VDQ39" s="372"/>
      <c r="VDR39" s="372"/>
      <c r="VDS39" s="372"/>
      <c r="VDT39" s="372"/>
      <c r="VDU39" s="372"/>
      <c r="VDV39" s="372"/>
      <c r="VDW39" s="372"/>
      <c r="VDX39" s="372"/>
      <c r="VDY39" s="372"/>
      <c r="VDZ39" s="372"/>
      <c r="VEA39" s="372"/>
      <c r="VEB39" s="372"/>
      <c r="VEC39" s="372"/>
      <c r="VED39" s="372"/>
      <c r="VEE39" s="372"/>
      <c r="VEF39" s="372"/>
      <c r="VEG39" s="372"/>
      <c r="VEH39" s="372"/>
      <c r="VEI39" s="372"/>
      <c r="VEJ39" s="372"/>
      <c r="VEK39" s="372"/>
      <c r="VEL39" s="372"/>
      <c r="VEM39" s="372"/>
      <c r="VEN39" s="372"/>
      <c r="VEO39" s="372"/>
      <c r="VEP39" s="372"/>
      <c r="VEQ39" s="372"/>
      <c r="VER39" s="372"/>
      <c r="VES39" s="372"/>
      <c r="VET39" s="372"/>
      <c r="VEU39" s="372"/>
      <c r="VEV39" s="372"/>
      <c r="VEW39" s="372"/>
      <c r="VEX39" s="372"/>
      <c r="VEY39" s="372"/>
      <c r="VEZ39" s="372"/>
      <c r="VFA39" s="372"/>
      <c r="VFB39" s="372"/>
      <c r="VFC39" s="372"/>
      <c r="VFD39" s="372"/>
      <c r="VFE39" s="372"/>
      <c r="VFF39" s="372"/>
      <c r="VFG39" s="372"/>
      <c r="VFH39" s="372"/>
      <c r="VFI39" s="372"/>
      <c r="VFJ39" s="372"/>
      <c r="VFK39" s="372"/>
      <c r="VFL39" s="372"/>
      <c r="VFM39" s="372"/>
      <c r="VFN39" s="372"/>
      <c r="VFO39" s="372"/>
      <c r="VFP39" s="372"/>
      <c r="VFQ39" s="372"/>
      <c r="VFR39" s="372"/>
      <c r="VFS39" s="372"/>
      <c r="VFT39" s="372"/>
      <c r="VFU39" s="372"/>
      <c r="VFV39" s="372"/>
      <c r="VFW39" s="372"/>
      <c r="VFX39" s="372"/>
      <c r="VFY39" s="372"/>
      <c r="VFZ39" s="372"/>
      <c r="VGA39" s="372"/>
      <c r="VGB39" s="372"/>
      <c r="VGC39" s="372"/>
      <c r="VGD39" s="372"/>
      <c r="VGE39" s="372"/>
      <c r="VGF39" s="372"/>
      <c r="VGG39" s="372"/>
      <c r="VGH39" s="372"/>
      <c r="VGI39" s="372"/>
      <c r="VGJ39" s="372"/>
      <c r="VGK39" s="372"/>
      <c r="VGL39" s="372"/>
      <c r="VGM39" s="372"/>
      <c r="VGN39" s="372"/>
      <c r="VGO39" s="372"/>
      <c r="VGP39" s="372"/>
      <c r="VGQ39" s="372"/>
      <c r="VGR39" s="372"/>
      <c r="VGS39" s="372"/>
      <c r="VGT39" s="372"/>
      <c r="VGU39" s="372"/>
      <c r="VGV39" s="372"/>
      <c r="VGW39" s="372"/>
      <c r="VGX39" s="372"/>
      <c r="VGY39" s="372"/>
      <c r="VGZ39" s="372"/>
      <c r="VHA39" s="372"/>
      <c r="VHB39" s="372"/>
      <c r="VHC39" s="372"/>
      <c r="VHD39" s="372"/>
      <c r="VHE39" s="372"/>
      <c r="VHF39" s="372"/>
      <c r="VHG39" s="372"/>
      <c r="VHH39" s="372"/>
      <c r="VHI39" s="372"/>
      <c r="VHJ39" s="372"/>
      <c r="VHK39" s="372"/>
      <c r="VHL39" s="372"/>
      <c r="VHM39" s="372"/>
      <c r="VHN39" s="372"/>
      <c r="VHO39" s="372"/>
      <c r="VHP39" s="372"/>
      <c r="VHQ39" s="372"/>
      <c r="VHR39" s="372"/>
      <c r="VHS39" s="372"/>
      <c r="VHT39" s="372"/>
      <c r="VHU39" s="372"/>
      <c r="VHV39" s="372"/>
      <c r="VHW39" s="372"/>
      <c r="VHX39" s="372"/>
      <c r="VHY39" s="372"/>
      <c r="VHZ39" s="372"/>
      <c r="VIA39" s="372"/>
      <c r="VIB39" s="372"/>
      <c r="VIC39" s="372"/>
      <c r="VID39" s="372"/>
      <c r="VIE39" s="372"/>
      <c r="VIF39" s="372"/>
      <c r="VIG39" s="372"/>
      <c r="VIH39" s="372"/>
      <c r="VII39" s="372"/>
      <c r="VIJ39" s="372"/>
      <c r="VIK39" s="372"/>
      <c r="VIL39" s="372"/>
      <c r="VIM39" s="372"/>
      <c r="VIN39" s="372"/>
      <c r="VIO39" s="372"/>
      <c r="VIP39" s="372"/>
      <c r="VIQ39" s="372"/>
      <c r="VIR39" s="372"/>
      <c r="VIS39" s="372"/>
      <c r="VIT39" s="372"/>
      <c r="VIU39" s="372"/>
      <c r="VIV39" s="372"/>
      <c r="VIW39" s="372"/>
      <c r="VIX39" s="372"/>
      <c r="VIY39" s="372"/>
      <c r="VIZ39" s="372"/>
      <c r="VJA39" s="372"/>
      <c r="VJB39" s="372"/>
      <c r="VJC39" s="372"/>
      <c r="VJD39" s="372"/>
      <c r="VJE39" s="372"/>
      <c r="VJF39" s="372"/>
      <c r="VJG39" s="372"/>
      <c r="VJH39" s="372"/>
      <c r="VJI39" s="372"/>
      <c r="VJJ39" s="372"/>
      <c r="VJK39" s="372"/>
      <c r="VJL39" s="372"/>
      <c r="VJM39" s="372"/>
      <c r="VJN39" s="372"/>
      <c r="VJO39" s="372"/>
      <c r="VJP39" s="372"/>
      <c r="VJQ39" s="372"/>
      <c r="VJR39" s="372"/>
      <c r="VJS39" s="372"/>
      <c r="VJT39" s="372"/>
      <c r="VJU39" s="372"/>
      <c r="VJV39" s="372"/>
      <c r="VJW39" s="372"/>
      <c r="VJX39" s="372"/>
      <c r="VJY39" s="372"/>
      <c r="VJZ39" s="372"/>
      <c r="VKA39" s="372"/>
      <c r="VKB39" s="372"/>
      <c r="VKC39" s="372"/>
      <c r="VKD39" s="372"/>
      <c r="VKE39" s="372"/>
      <c r="VKF39" s="372"/>
      <c r="VKG39" s="372"/>
      <c r="VKH39" s="372"/>
      <c r="VKI39" s="372"/>
      <c r="VKJ39" s="372"/>
      <c r="VKK39" s="372"/>
      <c r="VKL39" s="372"/>
      <c r="VKM39" s="372"/>
      <c r="VKN39" s="372"/>
      <c r="VKO39" s="372"/>
      <c r="VKP39" s="372"/>
      <c r="VKQ39" s="372"/>
      <c r="VKR39" s="372"/>
      <c r="VKS39" s="372"/>
      <c r="VKT39" s="372"/>
      <c r="VKU39" s="372"/>
      <c r="VKV39" s="372"/>
      <c r="VKW39" s="372"/>
      <c r="VKX39" s="372"/>
      <c r="VKY39" s="372"/>
      <c r="VKZ39" s="372"/>
      <c r="VLA39" s="372"/>
      <c r="VLB39" s="372"/>
      <c r="VLC39" s="372"/>
      <c r="VLD39" s="372"/>
      <c r="VLE39" s="372"/>
      <c r="VLF39" s="372"/>
      <c r="VLG39" s="372"/>
      <c r="VLH39" s="372"/>
      <c r="VLI39" s="372"/>
      <c r="VLJ39" s="372"/>
      <c r="VLK39" s="372"/>
      <c r="VLL39" s="372"/>
      <c r="VLM39" s="372"/>
      <c r="VLN39" s="372"/>
      <c r="VLO39" s="372"/>
      <c r="VLP39" s="372"/>
      <c r="VLQ39" s="372"/>
      <c r="VLR39" s="372"/>
      <c r="VLS39" s="372"/>
      <c r="VLT39" s="372"/>
      <c r="VLU39" s="372"/>
      <c r="VLV39" s="372"/>
      <c r="VLW39" s="372"/>
      <c r="VLX39" s="372"/>
      <c r="VLY39" s="372"/>
      <c r="VLZ39" s="372"/>
      <c r="VMA39" s="372"/>
      <c r="VMB39" s="372"/>
      <c r="VMC39" s="372"/>
      <c r="VMD39" s="372"/>
      <c r="VME39" s="372"/>
      <c r="VMF39" s="372"/>
      <c r="VMG39" s="372"/>
      <c r="VMH39" s="372"/>
      <c r="VMI39" s="372"/>
      <c r="VMJ39" s="372"/>
      <c r="VMK39" s="372"/>
      <c r="VML39" s="372"/>
      <c r="VMM39" s="372"/>
      <c r="VMN39" s="372"/>
      <c r="VMO39" s="372"/>
      <c r="VMP39" s="372"/>
      <c r="VMQ39" s="372"/>
      <c r="VMR39" s="372"/>
      <c r="VMS39" s="372"/>
      <c r="VMT39" s="372"/>
      <c r="VMU39" s="372"/>
      <c r="VMV39" s="372"/>
      <c r="VMW39" s="372"/>
      <c r="VMX39" s="372"/>
      <c r="VMY39" s="372"/>
      <c r="VMZ39" s="372"/>
      <c r="VNA39" s="372"/>
      <c r="VNB39" s="372"/>
      <c r="VNC39" s="372"/>
      <c r="VND39" s="372"/>
      <c r="VNE39" s="372"/>
      <c r="VNF39" s="372"/>
      <c r="VNG39" s="372"/>
      <c r="VNH39" s="372"/>
      <c r="VNI39" s="372"/>
      <c r="VNJ39" s="372"/>
      <c r="VNK39" s="372"/>
      <c r="VNL39" s="372"/>
      <c r="VNM39" s="372"/>
      <c r="VNN39" s="372"/>
      <c r="VNO39" s="372"/>
      <c r="VNP39" s="372"/>
      <c r="VNQ39" s="372"/>
      <c r="VNR39" s="372"/>
      <c r="VNS39" s="372"/>
      <c r="VNT39" s="372"/>
      <c r="VNU39" s="372"/>
      <c r="VNV39" s="372"/>
      <c r="VNW39" s="372"/>
      <c r="VNX39" s="372"/>
      <c r="VNY39" s="372"/>
      <c r="VNZ39" s="372"/>
      <c r="VOA39" s="372"/>
      <c r="VOB39" s="372"/>
      <c r="VOC39" s="372"/>
      <c r="VOD39" s="372"/>
      <c r="VOE39" s="372"/>
      <c r="VOF39" s="372"/>
      <c r="VOG39" s="372"/>
      <c r="VOH39" s="372"/>
      <c r="VOI39" s="372"/>
      <c r="VOJ39" s="372"/>
      <c r="VOK39" s="372"/>
      <c r="VOL39" s="372"/>
      <c r="VOM39" s="372"/>
      <c r="VON39" s="372"/>
      <c r="VOO39" s="372"/>
      <c r="VOP39" s="372"/>
      <c r="VOQ39" s="372"/>
      <c r="VOR39" s="372"/>
      <c r="VOS39" s="372"/>
      <c r="VOT39" s="372"/>
      <c r="VOU39" s="372"/>
      <c r="VOV39" s="372"/>
      <c r="VOW39" s="372"/>
      <c r="VOX39" s="372"/>
      <c r="VOY39" s="372"/>
      <c r="VOZ39" s="372"/>
      <c r="VPA39" s="372"/>
      <c r="VPB39" s="372"/>
      <c r="VPC39" s="372"/>
      <c r="VPD39" s="372"/>
      <c r="VPE39" s="372"/>
      <c r="VPF39" s="372"/>
      <c r="VPG39" s="372"/>
      <c r="VPH39" s="372"/>
      <c r="VPI39" s="372"/>
      <c r="VPJ39" s="372"/>
      <c r="VPK39" s="372"/>
      <c r="VPL39" s="372"/>
      <c r="VPM39" s="372"/>
      <c r="VPN39" s="372"/>
      <c r="VPO39" s="372"/>
      <c r="VPP39" s="372"/>
      <c r="VPQ39" s="372"/>
      <c r="VPR39" s="372"/>
      <c r="VPS39" s="372"/>
      <c r="VPT39" s="372"/>
      <c r="VPU39" s="372"/>
      <c r="VPV39" s="372"/>
      <c r="VPW39" s="372"/>
      <c r="VPX39" s="372"/>
      <c r="VPY39" s="372"/>
      <c r="VPZ39" s="372"/>
      <c r="VQA39" s="372"/>
      <c r="VQB39" s="372"/>
      <c r="VQC39" s="372"/>
      <c r="VQD39" s="372"/>
      <c r="VQE39" s="372"/>
      <c r="VQF39" s="372"/>
      <c r="VQG39" s="372"/>
      <c r="VQH39" s="372"/>
      <c r="VQI39" s="372"/>
      <c r="VQJ39" s="372"/>
      <c r="VQK39" s="372"/>
      <c r="VQL39" s="372"/>
      <c r="VQM39" s="372"/>
      <c r="VQN39" s="372"/>
      <c r="VQO39" s="372"/>
      <c r="VQP39" s="372"/>
      <c r="VQQ39" s="372"/>
      <c r="VQR39" s="372"/>
      <c r="VQS39" s="372"/>
      <c r="VQT39" s="372"/>
      <c r="VQU39" s="372"/>
      <c r="VQV39" s="372"/>
      <c r="VQW39" s="372"/>
      <c r="VQX39" s="372"/>
      <c r="VQY39" s="372"/>
      <c r="VQZ39" s="372"/>
      <c r="VRA39" s="372"/>
      <c r="VRB39" s="372"/>
      <c r="VRC39" s="372"/>
      <c r="VRD39" s="372"/>
      <c r="VRE39" s="372"/>
      <c r="VRF39" s="372"/>
      <c r="VRG39" s="372"/>
      <c r="VRH39" s="372"/>
      <c r="VRI39" s="372"/>
      <c r="VRJ39" s="372"/>
      <c r="VRK39" s="372"/>
      <c r="VRL39" s="372"/>
      <c r="VRM39" s="372"/>
      <c r="VRN39" s="372"/>
      <c r="VRO39" s="372"/>
      <c r="VRP39" s="372"/>
      <c r="VRQ39" s="372"/>
      <c r="VRR39" s="372"/>
      <c r="VRS39" s="372"/>
      <c r="VRT39" s="372"/>
      <c r="VRU39" s="372"/>
      <c r="VRV39" s="372"/>
      <c r="VRW39" s="372"/>
      <c r="VRX39" s="372"/>
      <c r="VRY39" s="372"/>
      <c r="VRZ39" s="372"/>
      <c r="VSA39" s="372"/>
      <c r="VSB39" s="372"/>
      <c r="VSC39" s="372"/>
      <c r="VSD39" s="372"/>
      <c r="VSE39" s="372"/>
      <c r="VSF39" s="372"/>
      <c r="VSG39" s="372"/>
      <c r="VSH39" s="372"/>
      <c r="VSI39" s="372"/>
      <c r="VSJ39" s="372"/>
      <c r="VSK39" s="372"/>
      <c r="VSL39" s="372"/>
      <c r="VSM39" s="372"/>
      <c r="VSN39" s="372"/>
      <c r="VSO39" s="372"/>
      <c r="VSP39" s="372"/>
      <c r="VSQ39" s="372"/>
      <c r="VSR39" s="372"/>
      <c r="VSS39" s="372"/>
      <c r="VST39" s="372"/>
      <c r="VSU39" s="372"/>
      <c r="VSV39" s="372"/>
      <c r="VSW39" s="372"/>
      <c r="VSX39" s="372"/>
      <c r="VSY39" s="372"/>
      <c r="VSZ39" s="372"/>
      <c r="VTA39" s="372"/>
      <c r="VTB39" s="372"/>
      <c r="VTC39" s="372"/>
      <c r="VTD39" s="372"/>
      <c r="VTE39" s="372"/>
      <c r="VTF39" s="372"/>
      <c r="VTG39" s="372"/>
      <c r="VTH39" s="372"/>
      <c r="VTI39" s="372"/>
      <c r="VTJ39" s="372"/>
      <c r="VTK39" s="372"/>
      <c r="VTL39" s="372"/>
      <c r="VTM39" s="372"/>
      <c r="VTN39" s="372"/>
      <c r="VTO39" s="372"/>
      <c r="VTP39" s="372"/>
      <c r="VTQ39" s="372"/>
      <c r="VTR39" s="372"/>
      <c r="VTS39" s="372"/>
      <c r="VTT39" s="372"/>
      <c r="VTU39" s="372"/>
      <c r="VTV39" s="372"/>
      <c r="VTW39" s="372"/>
      <c r="VTX39" s="372"/>
      <c r="VTY39" s="372"/>
      <c r="VTZ39" s="372"/>
      <c r="VUA39" s="372"/>
      <c r="VUB39" s="372"/>
      <c r="VUC39" s="372"/>
      <c r="VUD39" s="372"/>
      <c r="VUE39" s="372"/>
      <c r="VUF39" s="372"/>
      <c r="VUG39" s="372"/>
      <c r="VUH39" s="372"/>
      <c r="VUI39" s="372"/>
      <c r="VUJ39" s="372"/>
      <c r="VUK39" s="372"/>
      <c r="VUL39" s="372"/>
      <c r="VUM39" s="372"/>
      <c r="VUN39" s="372"/>
      <c r="VUO39" s="372"/>
      <c r="VUP39" s="372"/>
      <c r="VUQ39" s="372"/>
      <c r="VUR39" s="372"/>
      <c r="VUS39" s="372"/>
      <c r="VUT39" s="372"/>
      <c r="VUU39" s="372"/>
      <c r="VUV39" s="372"/>
      <c r="VUW39" s="372"/>
      <c r="VUX39" s="372"/>
      <c r="VUY39" s="372"/>
      <c r="VUZ39" s="372"/>
      <c r="VVA39" s="372"/>
      <c r="VVB39" s="372"/>
      <c r="VVC39" s="372"/>
      <c r="VVD39" s="372"/>
      <c r="VVE39" s="372"/>
      <c r="VVF39" s="372"/>
      <c r="VVG39" s="372"/>
      <c r="VVH39" s="372"/>
      <c r="VVI39" s="372"/>
      <c r="VVJ39" s="372"/>
      <c r="VVK39" s="372"/>
      <c r="VVL39" s="372"/>
      <c r="VVM39" s="372"/>
      <c r="VVN39" s="372"/>
      <c r="VVO39" s="372"/>
      <c r="VVP39" s="372"/>
      <c r="VVQ39" s="372"/>
      <c r="VVR39" s="372"/>
      <c r="VVS39" s="372"/>
      <c r="VVT39" s="372"/>
      <c r="VVU39" s="372"/>
      <c r="VVV39" s="372"/>
      <c r="VVW39" s="372"/>
      <c r="VVX39" s="372"/>
      <c r="VVY39" s="372"/>
      <c r="VVZ39" s="372"/>
      <c r="VWA39" s="372"/>
      <c r="VWB39" s="372"/>
      <c r="VWC39" s="372"/>
      <c r="VWD39" s="372"/>
      <c r="VWE39" s="372"/>
      <c r="VWF39" s="372"/>
      <c r="VWG39" s="372"/>
      <c r="VWH39" s="372"/>
      <c r="VWI39" s="372"/>
      <c r="VWJ39" s="372"/>
      <c r="VWK39" s="372"/>
      <c r="VWL39" s="372"/>
      <c r="VWM39" s="372"/>
      <c r="VWN39" s="372"/>
      <c r="VWO39" s="372"/>
      <c r="VWP39" s="372"/>
      <c r="VWQ39" s="372"/>
      <c r="VWR39" s="372"/>
      <c r="VWS39" s="372"/>
      <c r="VWT39" s="372"/>
      <c r="VWU39" s="372"/>
      <c r="VWV39" s="372"/>
      <c r="VWW39" s="372"/>
      <c r="VWX39" s="372"/>
      <c r="VWY39" s="372"/>
      <c r="VWZ39" s="372"/>
      <c r="VXA39" s="372"/>
      <c r="VXB39" s="372"/>
      <c r="VXC39" s="372"/>
      <c r="VXD39" s="372"/>
      <c r="VXE39" s="372"/>
      <c r="VXF39" s="372"/>
      <c r="VXG39" s="372"/>
      <c r="VXH39" s="372"/>
      <c r="VXI39" s="372"/>
      <c r="VXJ39" s="372"/>
      <c r="VXK39" s="372"/>
      <c r="VXL39" s="372"/>
      <c r="VXM39" s="372"/>
      <c r="VXN39" s="372"/>
      <c r="VXO39" s="372"/>
      <c r="VXP39" s="372"/>
      <c r="VXQ39" s="372"/>
      <c r="VXR39" s="372"/>
      <c r="VXS39" s="372"/>
      <c r="VXT39" s="372"/>
      <c r="VXU39" s="372"/>
      <c r="VXV39" s="372"/>
      <c r="VXW39" s="372"/>
      <c r="VXX39" s="372"/>
      <c r="VXY39" s="372"/>
      <c r="VXZ39" s="372"/>
      <c r="VYA39" s="372"/>
      <c r="VYB39" s="372"/>
      <c r="VYC39" s="372"/>
      <c r="VYD39" s="372"/>
      <c r="VYE39" s="372"/>
      <c r="VYF39" s="372"/>
      <c r="VYG39" s="372"/>
      <c r="VYH39" s="372"/>
      <c r="VYI39" s="372"/>
      <c r="VYJ39" s="372"/>
      <c r="VYK39" s="372"/>
      <c r="VYL39" s="372"/>
      <c r="VYM39" s="372"/>
      <c r="VYN39" s="372"/>
      <c r="VYO39" s="372"/>
      <c r="VYP39" s="372"/>
      <c r="VYQ39" s="372"/>
      <c r="VYR39" s="372"/>
      <c r="VYS39" s="372"/>
      <c r="VYT39" s="372"/>
      <c r="VYU39" s="372"/>
      <c r="VYV39" s="372"/>
      <c r="VYW39" s="372"/>
      <c r="VYX39" s="372"/>
      <c r="VYY39" s="372"/>
      <c r="VYZ39" s="372"/>
      <c r="VZA39" s="372"/>
      <c r="VZB39" s="372"/>
      <c r="VZC39" s="372"/>
      <c r="VZD39" s="372"/>
      <c r="VZE39" s="372"/>
      <c r="VZF39" s="372"/>
      <c r="VZG39" s="372"/>
      <c r="VZH39" s="372"/>
      <c r="VZI39" s="372"/>
      <c r="VZJ39" s="372"/>
      <c r="VZK39" s="372"/>
      <c r="VZL39" s="372"/>
      <c r="VZM39" s="372"/>
      <c r="VZN39" s="372"/>
      <c r="VZO39" s="372"/>
      <c r="VZP39" s="372"/>
      <c r="VZQ39" s="372"/>
      <c r="VZR39" s="372"/>
      <c r="VZS39" s="372"/>
      <c r="VZT39" s="372"/>
      <c r="VZU39" s="372"/>
      <c r="VZV39" s="372"/>
      <c r="VZW39" s="372"/>
      <c r="VZX39" s="372"/>
      <c r="VZY39" s="372"/>
      <c r="VZZ39" s="372"/>
      <c r="WAA39" s="372"/>
      <c r="WAB39" s="372"/>
      <c r="WAC39" s="372"/>
      <c r="WAD39" s="372"/>
      <c r="WAE39" s="372"/>
      <c r="WAF39" s="372"/>
      <c r="WAG39" s="372"/>
      <c r="WAH39" s="372"/>
      <c r="WAI39" s="372"/>
      <c r="WAJ39" s="372"/>
      <c r="WAK39" s="372"/>
      <c r="WAL39" s="372"/>
      <c r="WAM39" s="372"/>
      <c r="WAN39" s="372"/>
      <c r="WAO39" s="372"/>
      <c r="WAP39" s="372"/>
      <c r="WAQ39" s="372"/>
      <c r="WAR39" s="372"/>
      <c r="WAS39" s="372"/>
      <c r="WAT39" s="372"/>
      <c r="WAU39" s="372"/>
      <c r="WAV39" s="372"/>
      <c r="WAW39" s="372"/>
      <c r="WAX39" s="372"/>
      <c r="WAY39" s="372"/>
      <c r="WAZ39" s="372"/>
      <c r="WBA39" s="372"/>
      <c r="WBB39" s="372"/>
      <c r="WBC39" s="372"/>
      <c r="WBD39" s="372"/>
      <c r="WBE39" s="372"/>
      <c r="WBF39" s="372"/>
      <c r="WBG39" s="372"/>
      <c r="WBH39" s="372"/>
      <c r="WBI39" s="372"/>
      <c r="WBJ39" s="372"/>
      <c r="WBK39" s="372"/>
      <c r="WBL39" s="372"/>
      <c r="WBM39" s="372"/>
      <c r="WBN39" s="372"/>
      <c r="WBO39" s="372"/>
      <c r="WBP39" s="372"/>
      <c r="WBQ39" s="372"/>
      <c r="WBR39" s="372"/>
      <c r="WBS39" s="372"/>
      <c r="WBT39" s="372"/>
      <c r="WBU39" s="372"/>
      <c r="WBV39" s="372"/>
      <c r="WBW39" s="372"/>
      <c r="WBX39" s="372"/>
      <c r="WBY39" s="372"/>
      <c r="WBZ39" s="372"/>
      <c r="WCA39" s="372"/>
      <c r="WCB39" s="372"/>
      <c r="WCC39" s="372"/>
      <c r="WCD39" s="372"/>
      <c r="WCE39" s="372"/>
      <c r="WCF39" s="372"/>
      <c r="WCG39" s="372"/>
      <c r="WCH39" s="372"/>
      <c r="WCI39" s="372"/>
      <c r="WCJ39" s="372"/>
      <c r="WCK39" s="372"/>
      <c r="WCL39" s="372"/>
      <c r="WCM39" s="372"/>
      <c r="WCN39" s="372"/>
      <c r="WCO39" s="372"/>
      <c r="WCP39" s="372"/>
      <c r="WCQ39" s="372"/>
      <c r="WCR39" s="372"/>
      <c r="WCS39" s="372"/>
      <c r="WCT39" s="372"/>
      <c r="WCU39" s="372"/>
      <c r="WCV39" s="372"/>
      <c r="WCW39" s="372"/>
      <c r="WCX39" s="372"/>
      <c r="WCY39" s="372"/>
      <c r="WCZ39" s="372"/>
      <c r="WDA39" s="372"/>
      <c r="WDB39" s="372"/>
      <c r="WDC39" s="372"/>
      <c r="WDD39" s="372"/>
      <c r="WDE39" s="372"/>
      <c r="WDF39" s="372"/>
      <c r="WDG39" s="372"/>
      <c r="WDH39" s="372"/>
      <c r="WDI39" s="372"/>
      <c r="WDJ39" s="372"/>
      <c r="WDK39" s="372"/>
      <c r="WDL39" s="372"/>
      <c r="WDM39" s="372"/>
      <c r="WDN39" s="372"/>
      <c r="WDO39" s="372"/>
      <c r="WDP39" s="372"/>
      <c r="WDQ39" s="372"/>
      <c r="WDR39" s="372"/>
      <c r="WDS39" s="372"/>
      <c r="WDT39" s="372"/>
      <c r="WDU39" s="372"/>
      <c r="WDV39" s="372"/>
      <c r="WDW39" s="372"/>
      <c r="WDX39" s="372"/>
      <c r="WDY39" s="372"/>
      <c r="WDZ39" s="372"/>
      <c r="WEA39" s="372"/>
      <c r="WEB39" s="372"/>
      <c r="WEC39" s="372"/>
      <c r="WED39" s="372"/>
      <c r="WEE39" s="372"/>
      <c r="WEF39" s="372"/>
      <c r="WEG39" s="372"/>
      <c r="WEH39" s="372"/>
      <c r="WEI39" s="372"/>
      <c r="WEJ39" s="372"/>
      <c r="WEK39" s="372"/>
      <c r="WEL39" s="372"/>
      <c r="WEM39" s="372"/>
      <c r="WEN39" s="372"/>
      <c r="WEO39" s="372"/>
      <c r="WEP39" s="372"/>
      <c r="WEQ39" s="372"/>
      <c r="WER39" s="372"/>
      <c r="WES39" s="372"/>
      <c r="WET39" s="372"/>
      <c r="WEU39" s="372"/>
      <c r="WEV39" s="372"/>
      <c r="WEW39" s="372"/>
      <c r="WEX39" s="372"/>
      <c r="WEY39" s="372"/>
      <c r="WEZ39" s="372"/>
      <c r="WFA39" s="372"/>
      <c r="WFB39" s="372"/>
      <c r="WFC39" s="372"/>
      <c r="WFD39" s="372"/>
      <c r="WFE39" s="372"/>
      <c r="WFF39" s="372"/>
      <c r="WFG39" s="372"/>
      <c r="WFH39" s="372"/>
      <c r="WFI39" s="372"/>
      <c r="WFJ39" s="372"/>
      <c r="WFK39" s="372"/>
      <c r="WFL39" s="372"/>
      <c r="WFM39" s="372"/>
      <c r="WFN39" s="372"/>
      <c r="WFO39" s="372"/>
      <c r="WFP39" s="372"/>
      <c r="WFQ39" s="372"/>
      <c r="WFR39" s="372"/>
      <c r="WFS39" s="372"/>
      <c r="WFT39" s="372"/>
      <c r="WFU39" s="372"/>
      <c r="WFV39" s="372"/>
      <c r="WFW39" s="372"/>
      <c r="WFX39" s="372"/>
      <c r="WFY39" s="372"/>
      <c r="WFZ39" s="372"/>
      <c r="WGA39" s="372"/>
      <c r="WGB39" s="372"/>
      <c r="WGC39" s="372"/>
      <c r="WGD39" s="372"/>
      <c r="WGE39" s="372"/>
      <c r="WGF39" s="372"/>
      <c r="WGG39" s="372"/>
      <c r="WGH39" s="372"/>
      <c r="WGI39" s="372"/>
      <c r="WGJ39" s="372"/>
      <c r="WGK39" s="372"/>
      <c r="WGL39" s="372"/>
      <c r="WGM39" s="372"/>
      <c r="WGN39" s="372"/>
      <c r="WGO39" s="372"/>
      <c r="WGP39" s="372"/>
      <c r="WGQ39" s="372"/>
      <c r="WGR39" s="372"/>
      <c r="WGS39" s="372"/>
      <c r="WGT39" s="372"/>
      <c r="WGU39" s="372"/>
      <c r="WGV39" s="372"/>
      <c r="WGW39" s="372"/>
      <c r="WGX39" s="372"/>
      <c r="WGY39" s="372"/>
      <c r="WGZ39" s="372"/>
      <c r="WHA39" s="372"/>
      <c r="WHB39" s="372"/>
      <c r="WHC39" s="372"/>
      <c r="WHD39" s="372"/>
      <c r="WHE39" s="372"/>
      <c r="WHF39" s="372"/>
      <c r="WHG39" s="372"/>
      <c r="WHH39" s="372"/>
      <c r="WHI39" s="372"/>
      <c r="WHJ39" s="372"/>
      <c r="WHK39" s="372"/>
      <c r="WHL39" s="372"/>
      <c r="WHM39" s="372"/>
      <c r="WHN39" s="372"/>
      <c r="WHO39" s="372"/>
      <c r="WHP39" s="372"/>
      <c r="WHQ39" s="372"/>
      <c r="WHR39" s="372"/>
      <c r="WHS39" s="372"/>
      <c r="WHT39" s="372"/>
      <c r="WHU39" s="372"/>
      <c r="WHV39" s="372"/>
      <c r="WHW39" s="372"/>
      <c r="WHX39" s="372"/>
      <c r="WHY39" s="372"/>
      <c r="WHZ39" s="372"/>
      <c r="WIA39" s="372"/>
      <c r="WIB39" s="372"/>
      <c r="WIC39" s="372"/>
      <c r="WID39" s="372"/>
      <c r="WIE39" s="372"/>
      <c r="WIF39" s="372"/>
      <c r="WIG39" s="372"/>
      <c r="WIH39" s="372"/>
      <c r="WII39" s="372"/>
      <c r="WIJ39" s="372"/>
      <c r="WIK39" s="372"/>
      <c r="WIL39" s="372"/>
      <c r="WIM39" s="372"/>
      <c r="WIN39" s="372"/>
      <c r="WIO39" s="372"/>
      <c r="WIP39" s="372"/>
      <c r="WIQ39" s="372"/>
      <c r="WIR39" s="372"/>
      <c r="WIS39" s="372"/>
      <c r="WIT39" s="372"/>
      <c r="WIU39" s="372"/>
      <c r="WIV39" s="372"/>
      <c r="WIW39" s="372"/>
      <c r="WIX39" s="372"/>
      <c r="WIY39" s="372"/>
      <c r="WIZ39" s="372"/>
      <c r="WJA39" s="372"/>
      <c r="WJB39" s="372"/>
      <c r="WJC39" s="372"/>
      <c r="WJD39" s="372"/>
      <c r="WJE39" s="372"/>
      <c r="WJF39" s="372"/>
      <c r="WJG39" s="372"/>
      <c r="WJH39" s="372"/>
      <c r="WJI39" s="372"/>
      <c r="WJJ39" s="372"/>
      <c r="WJK39" s="372"/>
      <c r="WJL39" s="372"/>
      <c r="WJM39" s="372"/>
      <c r="WJN39" s="372"/>
      <c r="WJO39" s="372"/>
      <c r="WJP39" s="372"/>
      <c r="WJQ39" s="372"/>
      <c r="WJR39" s="372"/>
      <c r="WJS39" s="372"/>
      <c r="WJT39" s="372"/>
      <c r="WJU39" s="372"/>
      <c r="WJV39" s="372"/>
      <c r="WJW39" s="372"/>
      <c r="WJX39" s="372"/>
      <c r="WJY39" s="372"/>
      <c r="WJZ39" s="372"/>
      <c r="WKA39" s="372"/>
      <c r="WKB39" s="372"/>
      <c r="WKC39" s="372"/>
      <c r="WKD39" s="372"/>
      <c r="WKE39" s="372"/>
      <c r="WKF39" s="372"/>
      <c r="WKG39" s="372"/>
      <c r="WKH39" s="372"/>
      <c r="WKI39" s="372"/>
      <c r="WKJ39" s="372"/>
      <c r="WKK39" s="372"/>
      <c r="WKL39" s="372"/>
      <c r="WKM39" s="372"/>
      <c r="WKN39" s="372"/>
      <c r="WKO39" s="372"/>
      <c r="WKP39" s="372"/>
      <c r="WKQ39" s="372"/>
      <c r="WKR39" s="372"/>
      <c r="WKS39" s="372"/>
      <c r="WKT39" s="372"/>
      <c r="WKU39" s="372"/>
      <c r="WKV39" s="372"/>
      <c r="WKW39" s="372"/>
      <c r="WKX39" s="372"/>
      <c r="WKY39" s="372"/>
      <c r="WKZ39" s="372"/>
      <c r="WLA39" s="372"/>
      <c r="WLB39" s="372"/>
      <c r="WLC39" s="372"/>
      <c r="WLD39" s="372"/>
      <c r="WLE39" s="372"/>
      <c r="WLF39" s="372"/>
      <c r="WLG39" s="372"/>
      <c r="WLH39" s="372"/>
      <c r="WLI39" s="372"/>
      <c r="WLJ39" s="372"/>
      <c r="WLK39" s="372"/>
      <c r="WLL39" s="372"/>
      <c r="WLM39" s="372"/>
      <c r="WLN39" s="372"/>
      <c r="WLO39" s="372"/>
      <c r="WLP39" s="372"/>
      <c r="WLQ39" s="372"/>
      <c r="WLR39" s="372"/>
      <c r="WLS39" s="372"/>
      <c r="WLT39" s="372"/>
      <c r="WLU39" s="372"/>
      <c r="WLV39" s="372"/>
      <c r="WLW39" s="372"/>
      <c r="WLX39" s="372"/>
      <c r="WLY39" s="372"/>
      <c r="WLZ39" s="372"/>
      <c r="WMA39" s="372"/>
      <c r="WMB39" s="372"/>
      <c r="WMC39" s="372"/>
      <c r="WMD39" s="372"/>
      <c r="WME39" s="372"/>
      <c r="WMF39" s="372"/>
      <c r="WMG39" s="372"/>
      <c r="WMH39" s="372"/>
      <c r="WMI39" s="372"/>
      <c r="WMJ39" s="372"/>
      <c r="WMK39" s="372"/>
      <c r="WML39" s="372"/>
      <c r="WMM39" s="372"/>
      <c r="WMN39" s="372"/>
      <c r="WMO39" s="372"/>
      <c r="WMP39" s="372"/>
      <c r="WMQ39" s="372"/>
      <c r="WMR39" s="372"/>
      <c r="WMS39" s="372"/>
      <c r="WMT39" s="372"/>
      <c r="WMU39" s="372"/>
      <c r="WMV39" s="372"/>
      <c r="WMW39" s="372"/>
      <c r="WMX39" s="372"/>
      <c r="WMY39" s="372"/>
      <c r="WMZ39" s="372"/>
      <c r="WNA39" s="372"/>
      <c r="WNB39" s="372"/>
      <c r="WNC39" s="372"/>
      <c r="WND39" s="372"/>
      <c r="WNE39" s="372"/>
      <c r="WNF39" s="372"/>
      <c r="WNG39" s="372"/>
      <c r="WNH39" s="372"/>
      <c r="WNI39" s="372"/>
      <c r="WNJ39" s="372"/>
      <c r="WNK39" s="372"/>
      <c r="WNL39" s="372"/>
      <c r="WNM39" s="372"/>
      <c r="WNN39" s="372"/>
      <c r="WNO39" s="372"/>
      <c r="WNP39" s="372"/>
      <c r="WNQ39" s="372"/>
      <c r="WNR39" s="372"/>
      <c r="WNS39" s="372"/>
      <c r="WNT39" s="372"/>
      <c r="WNU39" s="372"/>
      <c r="WNV39" s="372"/>
      <c r="WNW39" s="372"/>
      <c r="WNX39" s="372"/>
      <c r="WNY39" s="372"/>
      <c r="WNZ39" s="372"/>
      <c r="WOA39" s="372"/>
      <c r="WOB39" s="372"/>
      <c r="WOC39" s="372"/>
      <c r="WOD39" s="372"/>
      <c r="WOE39" s="372"/>
      <c r="WOF39" s="372"/>
      <c r="WOG39" s="372"/>
      <c r="WOH39" s="372"/>
      <c r="WOI39" s="372"/>
      <c r="WOJ39" s="372"/>
      <c r="WOK39" s="372"/>
      <c r="WOL39" s="372"/>
      <c r="WOM39" s="372"/>
      <c r="WON39" s="372"/>
      <c r="WOO39" s="372"/>
      <c r="WOP39" s="372"/>
      <c r="WOQ39" s="372"/>
      <c r="WOR39" s="372"/>
      <c r="WOS39" s="372"/>
      <c r="WOT39" s="372"/>
      <c r="WOU39" s="372"/>
      <c r="WOV39" s="372"/>
      <c r="WOW39" s="372"/>
      <c r="WOX39" s="372"/>
      <c r="WOY39" s="372"/>
      <c r="WOZ39" s="372"/>
      <c r="WPA39" s="372"/>
      <c r="WPB39" s="372"/>
      <c r="WPC39" s="372"/>
      <c r="WPD39" s="372"/>
      <c r="WPE39" s="372"/>
      <c r="WPF39" s="372"/>
      <c r="WPG39" s="372"/>
      <c r="WPH39" s="372"/>
      <c r="WPI39" s="372"/>
      <c r="WPJ39" s="372"/>
      <c r="WPK39" s="372"/>
      <c r="WPL39" s="372"/>
      <c r="WPM39" s="372"/>
      <c r="WPN39" s="372"/>
      <c r="WPO39" s="372"/>
      <c r="WPP39" s="372"/>
      <c r="WPQ39" s="372"/>
      <c r="WPR39" s="372"/>
      <c r="WPS39" s="372"/>
      <c r="WPT39" s="372"/>
      <c r="WPU39" s="372"/>
      <c r="WPV39" s="372"/>
      <c r="WPW39" s="372"/>
      <c r="WPX39" s="372"/>
      <c r="WPY39" s="372"/>
      <c r="WPZ39" s="372"/>
      <c r="WQA39" s="372"/>
      <c r="WQB39" s="372"/>
      <c r="WQC39" s="372"/>
      <c r="WQD39" s="372"/>
      <c r="WQE39" s="372"/>
      <c r="WQF39" s="372"/>
      <c r="WQG39" s="372"/>
      <c r="WQH39" s="372"/>
      <c r="WQI39" s="372"/>
      <c r="WQJ39" s="372"/>
      <c r="WQK39" s="372"/>
      <c r="WQL39" s="372"/>
      <c r="WQM39" s="372"/>
      <c r="WQN39" s="372"/>
      <c r="WQO39" s="372"/>
      <c r="WQP39" s="372"/>
      <c r="WQQ39" s="372"/>
      <c r="WQR39" s="372"/>
      <c r="WQS39" s="372"/>
      <c r="WQT39" s="372"/>
      <c r="WQU39" s="372"/>
      <c r="WQV39" s="372"/>
      <c r="WQW39" s="372"/>
      <c r="WQX39" s="372"/>
      <c r="WQY39" s="372"/>
      <c r="WQZ39" s="372"/>
      <c r="WRA39" s="372"/>
      <c r="WRB39" s="372"/>
      <c r="WRC39" s="372"/>
      <c r="WRD39" s="372"/>
      <c r="WRE39" s="372"/>
      <c r="WRF39" s="372"/>
      <c r="WRG39" s="372"/>
      <c r="WRH39" s="372"/>
      <c r="WRI39" s="372"/>
      <c r="WRJ39" s="372"/>
      <c r="WRK39" s="372"/>
      <c r="WRL39" s="372"/>
      <c r="WRM39" s="372"/>
      <c r="WRN39" s="372"/>
      <c r="WRO39" s="372"/>
      <c r="WRP39" s="372"/>
      <c r="WRQ39" s="372"/>
      <c r="WRR39" s="372"/>
      <c r="WRS39" s="372"/>
      <c r="WRT39" s="372"/>
      <c r="WRU39" s="372"/>
      <c r="WRV39" s="372"/>
      <c r="WRW39" s="372"/>
      <c r="WRX39" s="372"/>
      <c r="WRY39" s="372"/>
      <c r="WRZ39" s="372"/>
      <c r="WSA39" s="372"/>
      <c r="WSB39" s="372"/>
      <c r="WSC39" s="372"/>
      <c r="WSD39" s="372"/>
      <c r="WSE39" s="372"/>
      <c r="WSF39" s="372"/>
      <c r="WSG39" s="372"/>
      <c r="WSH39" s="372"/>
      <c r="WSI39" s="372"/>
      <c r="WSJ39" s="372"/>
      <c r="WSK39" s="372"/>
      <c r="WSL39" s="372"/>
      <c r="WSM39" s="372"/>
      <c r="WSN39" s="372"/>
      <c r="WSO39" s="372"/>
      <c r="WSP39" s="372"/>
      <c r="WSQ39" s="372"/>
      <c r="WSR39" s="372"/>
      <c r="WSS39" s="372"/>
      <c r="WST39" s="372"/>
      <c r="WSU39" s="372"/>
      <c r="WSV39" s="372"/>
      <c r="WSW39" s="372"/>
      <c r="WSX39" s="372"/>
      <c r="WSY39" s="372"/>
      <c r="WSZ39" s="372"/>
      <c r="WTA39" s="372"/>
      <c r="WTB39" s="372"/>
      <c r="WTC39" s="372"/>
      <c r="WTD39" s="372"/>
      <c r="WTE39" s="372"/>
      <c r="WTF39" s="372"/>
      <c r="WTG39" s="372"/>
      <c r="WTH39" s="372"/>
      <c r="WTI39" s="372"/>
      <c r="WTJ39" s="372"/>
      <c r="WTK39" s="372"/>
      <c r="WTL39" s="372"/>
      <c r="WTM39" s="372"/>
      <c r="WTN39" s="372"/>
      <c r="WTO39" s="372"/>
      <c r="WTP39" s="372"/>
      <c r="WTQ39" s="372"/>
      <c r="WTR39" s="372"/>
      <c r="WTS39" s="372"/>
      <c r="WTT39" s="372"/>
      <c r="WTU39" s="372"/>
      <c r="WTV39" s="372"/>
      <c r="WTW39" s="372"/>
      <c r="WTX39" s="372"/>
      <c r="WTY39" s="372"/>
      <c r="WTZ39" s="372"/>
      <c r="WUA39" s="372"/>
      <c r="WUB39" s="372"/>
      <c r="WUC39" s="372"/>
      <c r="WUD39" s="372"/>
      <c r="WUE39" s="372"/>
      <c r="WUF39" s="372"/>
      <c r="WUG39" s="372"/>
      <c r="WUH39" s="372"/>
      <c r="WUI39" s="372"/>
      <c r="WUJ39" s="372"/>
      <c r="WUK39" s="372"/>
      <c r="WUL39" s="372"/>
      <c r="WUM39" s="372"/>
      <c r="WUN39" s="372"/>
      <c r="WUO39" s="372"/>
      <c r="WUP39" s="372"/>
      <c r="WUQ39" s="372"/>
      <c r="WUR39" s="372"/>
      <c r="WUS39" s="372"/>
      <c r="WUT39" s="372"/>
      <c r="WUU39" s="372"/>
      <c r="WUV39" s="372"/>
      <c r="WUW39" s="372"/>
      <c r="WUX39" s="372"/>
      <c r="WUY39" s="372"/>
      <c r="WUZ39" s="372"/>
      <c r="WVA39" s="372"/>
      <c r="WVB39" s="372"/>
      <c r="WVC39" s="372"/>
      <c r="WVD39" s="372"/>
      <c r="WVE39" s="372"/>
      <c r="WVF39" s="372"/>
      <c r="WVG39" s="372"/>
      <c r="WVH39" s="372"/>
      <c r="WVI39" s="372"/>
      <c r="WVJ39" s="372"/>
      <c r="WVK39" s="372"/>
      <c r="WVL39" s="372"/>
      <c r="WVM39" s="372"/>
      <c r="WVN39" s="372"/>
      <c r="WVO39" s="372"/>
      <c r="WVP39" s="372"/>
      <c r="WVQ39" s="372"/>
      <c r="WVR39" s="372"/>
      <c r="WVS39" s="372"/>
      <c r="WVT39" s="372"/>
      <c r="WVU39" s="372"/>
      <c r="WVV39" s="372"/>
      <c r="WVW39" s="372"/>
      <c r="WVX39" s="372"/>
      <c r="WVY39" s="372"/>
      <c r="WVZ39" s="372"/>
      <c r="WWA39" s="372"/>
      <c r="WWB39" s="372"/>
      <c r="WWC39" s="372"/>
      <c r="WWD39" s="372"/>
      <c r="WWE39" s="372"/>
      <c r="WWF39" s="372"/>
      <c r="WWG39" s="372"/>
      <c r="WWH39" s="372"/>
      <c r="WWI39" s="372"/>
      <c r="WWJ39" s="372"/>
      <c r="WWK39" s="372"/>
      <c r="WWL39" s="372"/>
      <c r="WWM39" s="372"/>
      <c r="WWN39" s="372"/>
      <c r="WWO39" s="372"/>
      <c r="WWP39" s="372"/>
      <c r="WWQ39" s="372"/>
      <c r="WWR39" s="372"/>
      <c r="WWS39" s="372"/>
      <c r="WWT39" s="372"/>
      <c r="WWU39" s="372"/>
      <c r="WWV39" s="372"/>
      <c r="WWW39" s="372"/>
      <c r="WWX39" s="372"/>
      <c r="WWY39" s="372"/>
      <c r="WWZ39" s="372"/>
      <c r="WXA39" s="372"/>
      <c r="WXB39" s="372"/>
      <c r="WXC39" s="372"/>
      <c r="WXD39" s="372"/>
      <c r="WXE39" s="372"/>
      <c r="WXF39" s="372"/>
      <c r="WXG39" s="372"/>
      <c r="WXH39" s="372"/>
      <c r="WXI39" s="372"/>
      <c r="WXJ39" s="372"/>
      <c r="WXK39" s="372"/>
      <c r="WXL39" s="372"/>
      <c r="WXM39" s="372"/>
      <c r="WXN39" s="372"/>
      <c r="WXO39" s="372"/>
      <c r="WXP39" s="372"/>
      <c r="WXQ39" s="372"/>
      <c r="WXR39" s="372"/>
      <c r="WXS39" s="372"/>
      <c r="WXT39" s="372"/>
      <c r="WXU39" s="372"/>
      <c r="WXV39" s="372"/>
      <c r="WXW39" s="372"/>
      <c r="WXX39" s="372"/>
      <c r="WXY39" s="372"/>
      <c r="WXZ39" s="372"/>
      <c r="WYA39" s="372"/>
      <c r="WYB39" s="372"/>
      <c r="WYC39" s="372"/>
      <c r="WYD39" s="372"/>
      <c r="WYE39" s="372"/>
      <c r="WYF39" s="372"/>
      <c r="WYG39" s="372"/>
      <c r="WYH39" s="372"/>
      <c r="WYI39" s="372"/>
      <c r="WYJ39" s="372"/>
      <c r="WYK39" s="372"/>
      <c r="WYL39" s="372"/>
      <c r="WYM39" s="372"/>
      <c r="WYN39" s="372"/>
      <c r="WYO39" s="372"/>
      <c r="WYP39" s="372"/>
      <c r="WYQ39" s="372"/>
      <c r="WYR39" s="372"/>
      <c r="WYS39" s="372"/>
      <c r="WYT39" s="372"/>
      <c r="WYU39" s="372"/>
      <c r="WYV39" s="372"/>
      <c r="WYW39" s="372"/>
      <c r="WYX39" s="372"/>
      <c r="WYY39" s="372"/>
      <c r="WYZ39" s="372"/>
      <c r="WZA39" s="372"/>
      <c r="WZB39" s="372"/>
      <c r="WZC39" s="372"/>
      <c r="WZD39" s="372"/>
      <c r="WZE39" s="372"/>
      <c r="WZF39" s="372"/>
      <c r="WZG39" s="372"/>
      <c r="WZH39" s="372"/>
      <c r="WZI39" s="372"/>
      <c r="WZJ39" s="372"/>
      <c r="WZK39" s="372"/>
      <c r="WZL39" s="372"/>
      <c r="WZM39" s="372"/>
      <c r="WZN39" s="372"/>
      <c r="WZO39" s="372"/>
      <c r="WZP39" s="372"/>
      <c r="WZQ39" s="372"/>
      <c r="WZR39" s="372"/>
      <c r="WZS39" s="372"/>
      <c r="WZT39" s="372"/>
      <c r="WZU39" s="372"/>
      <c r="WZV39" s="372"/>
      <c r="WZW39" s="372"/>
      <c r="WZX39" s="372"/>
      <c r="WZY39" s="372"/>
      <c r="WZZ39" s="372"/>
      <c r="XAA39" s="372"/>
      <c r="XAB39" s="372"/>
      <c r="XAC39" s="372"/>
      <c r="XAD39" s="372"/>
      <c r="XAE39" s="372"/>
      <c r="XAF39" s="372"/>
      <c r="XAG39" s="372"/>
      <c r="XAH39" s="372"/>
      <c r="XAI39" s="372"/>
      <c r="XAJ39" s="372"/>
      <c r="XAK39" s="372"/>
      <c r="XAL39" s="372"/>
      <c r="XAM39" s="372"/>
      <c r="XAN39" s="372"/>
      <c r="XAO39" s="372"/>
      <c r="XAP39" s="372"/>
      <c r="XAQ39" s="372"/>
      <c r="XAR39" s="372"/>
      <c r="XAS39" s="372"/>
      <c r="XAT39" s="372"/>
      <c r="XAU39" s="372"/>
      <c r="XAV39" s="372"/>
      <c r="XAW39" s="372"/>
      <c r="XAX39" s="372"/>
      <c r="XAY39" s="372"/>
      <c r="XAZ39" s="372"/>
      <c r="XBA39" s="372"/>
      <c r="XBB39" s="372"/>
      <c r="XBC39" s="372"/>
      <c r="XBD39" s="372"/>
      <c r="XBE39" s="372"/>
      <c r="XBF39" s="372"/>
      <c r="XBG39" s="372"/>
      <c r="XBH39" s="372"/>
      <c r="XBI39" s="372"/>
      <c r="XBJ39" s="372"/>
      <c r="XBK39" s="372"/>
      <c r="XBL39" s="372"/>
      <c r="XBM39" s="372"/>
      <c r="XBN39" s="372"/>
      <c r="XBO39" s="372"/>
      <c r="XBP39" s="372"/>
      <c r="XBQ39" s="372"/>
      <c r="XBR39" s="372"/>
      <c r="XBS39" s="372"/>
      <c r="XBT39" s="372"/>
      <c r="XBU39" s="372"/>
      <c r="XBV39" s="372"/>
      <c r="XBW39" s="372"/>
      <c r="XBX39" s="372"/>
      <c r="XBY39" s="372"/>
      <c r="XBZ39" s="372"/>
      <c r="XCA39" s="372"/>
      <c r="XCB39" s="372"/>
      <c r="XCC39" s="372"/>
      <c r="XCD39" s="372"/>
      <c r="XCE39" s="372"/>
      <c r="XCF39" s="372"/>
      <c r="XCG39" s="372"/>
      <c r="XCH39" s="372"/>
      <c r="XCI39" s="372"/>
      <c r="XCJ39" s="372"/>
      <c r="XCK39" s="372"/>
      <c r="XCL39" s="372"/>
      <c r="XCM39" s="372"/>
      <c r="XCN39" s="372"/>
      <c r="XCO39" s="372"/>
      <c r="XCP39" s="372"/>
      <c r="XCQ39" s="372"/>
      <c r="XCR39" s="372"/>
      <c r="XCS39" s="372"/>
      <c r="XCT39" s="372"/>
      <c r="XCU39" s="372"/>
      <c r="XCV39" s="372"/>
      <c r="XCW39" s="372"/>
      <c r="XCX39" s="372"/>
      <c r="XCY39" s="372"/>
      <c r="XCZ39" s="372"/>
      <c r="XDA39" s="372"/>
      <c r="XDB39" s="372"/>
      <c r="XDC39" s="372"/>
      <c r="XDD39" s="372"/>
      <c r="XDE39" s="372"/>
      <c r="XDF39" s="372"/>
      <c r="XDG39" s="372"/>
      <c r="XDH39" s="372"/>
      <c r="XDI39" s="372"/>
      <c r="XDJ39" s="372"/>
      <c r="XDK39" s="372"/>
      <c r="XDL39" s="372"/>
      <c r="XDM39" s="372"/>
      <c r="XDN39" s="372"/>
      <c r="XDO39" s="372"/>
      <c r="XDP39" s="372"/>
      <c r="XDQ39" s="372"/>
      <c r="XDR39" s="372"/>
      <c r="XDS39" s="372"/>
      <c r="XDT39" s="372"/>
      <c r="XDU39" s="372"/>
      <c r="XDV39" s="372"/>
      <c r="XDW39" s="372"/>
      <c r="XDX39" s="372"/>
      <c r="XDY39" s="372"/>
      <c r="XDZ39" s="372"/>
      <c r="XEA39" s="372"/>
      <c r="XEB39" s="372"/>
      <c r="XEC39" s="372"/>
      <c r="XED39" s="372"/>
      <c r="XEE39" s="372"/>
      <c r="XEF39" s="372"/>
      <c r="XEG39" s="372"/>
      <c r="XEH39" s="372"/>
      <c r="XEI39" s="372"/>
      <c r="XEJ39" s="372"/>
      <c r="XEK39" s="372"/>
      <c r="XEL39" s="372"/>
      <c r="XEM39" s="372"/>
      <c r="XEN39" s="372"/>
      <c r="XEO39" s="372"/>
      <c r="XEP39" s="372"/>
      <c r="XEQ39" s="372"/>
      <c r="XER39" s="372"/>
      <c r="XES39" s="372"/>
      <c r="XET39" s="372"/>
      <c r="XEU39" s="372"/>
      <c r="XEV39" s="372"/>
      <c r="XEW39" s="372"/>
      <c r="XEX39" s="372"/>
      <c r="XEY39" s="372"/>
      <c r="XEZ39" s="372"/>
      <c r="XFA39" s="372"/>
      <c r="XFB39" s="372"/>
      <c r="XFC39" s="372"/>
      <c r="XFD39" s="372"/>
    </row>
    <row r="40" spans="2:16384" ht="56.65" customHeight="1" x14ac:dyDescent="0.2">
      <c r="B40" s="369" t="s">
        <v>628</v>
      </c>
      <c r="C40" s="363"/>
      <c r="D40" s="363"/>
      <c r="E40" s="359"/>
      <c r="F40" s="359"/>
      <c r="G40" s="359"/>
      <c r="H40" s="359"/>
      <c r="I40" s="359"/>
      <c r="J40" s="359"/>
      <c r="K40" s="359"/>
      <c r="L40" s="359"/>
      <c r="M40" s="359"/>
      <c r="N40" s="359"/>
      <c r="O40" s="359"/>
      <c r="P40" s="359"/>
      <c r="Q40" s="359"/>
      <c r="R40" s="359"/>
      <c r="S40" s="359"/>
      <c r="T40" s="359"/>
      <c r="U40" s="359"/>
      <c r="V40" s="359"/>
      <c r="W40" s="359"/>
      <c r="X40" s="359"/>
      <c r="Y40" s="359"/>
      <c r="Z40" s="359"/>
      <c r="AA40" s="359"/>
      <c r="AB40" s="359"/>
      <c r="AC40" s="359"/>
      <c r="AD40" s="359"/>
      <c r="AE40" s="359"/>
      <c r="AF40" s="359"/>
      <c r="AG40" s="359"/>
      <c r="AH40" s="359"/>
      <c r="AI40" s="359"/>
      <c r="AJ40" s="359"/>
      <c r="AK40" s="359"/>
      <c r="AL40" s="359"/>
      <c r="AM40" s="359"/>
      <c r="AN40" s="359"/>
      <c r="AO40" s="359"/>
      <c r="AP40" s="359"/>
      <c r="AQ40" s="359"/>
      <c r="AR40" s="359"/>
      <c r="AS40" s="359"/>
      <c r="AT40" s="359"/>
      <c r="AU40" s="359"/>
      <c r="AV40" s="359"/>
      <c r="AW40" s="359"/>
      <c r="AX40" s="359"/>
      <c r="AY40" s="359"/>
      <c r="AZ40" s="359"/>
      <c r="BA40" s="359"/>
      <c r="BB40" s="359"/>
      <c r="BC40" s="359"/>
      <c r="BD40" s="359"/>
      <c r="BE40" s="359"/>
      <c r="BF40" s="359"/>
      <c r="BG40" s="359"/>
      <c r="BH40" s="359"/>
      <c r="BI40" s="359"/>
      <c r="BJ40" s="359"/>
      <c r="BK40" s="359"/>
      <c r="BL40" s="359"/>
      <c r="BM40" s="359"/>
      <c r="BN40" s="359"/>
      <c r="BO40" s="359"/>
      <c r="BP40" s="359"/>
      <c r="BQ40" s="359"/>
      <c r="BR40" s="359"/>
      <c r="BS40" s="359"/>
      <c r="BT40" s="359"/>
      <c r="BU40" s="359"/>
      <c r="BV40" s="359"/>
      <c r="BW40" s="426"/>
      <c r="BX40" s="423"/>
      <c r="BY40" s="426"/>
      <c r="BZ40" s="423"/>
      <c r="CA40" s="426"/>
      <c r="CB40" s="423"/>
      <c r="CC40" s="426"/>
      <c r="CD40" s="423"/>
      <c r="CE40" s="426"/>
      <c r="CF40" s="423"/>
      <c r="CG40" s="426"/>
      <c r="CH40" s="423"/>
      <c r="CI40" s="426"/>
      <c r="CJ40" s="423"/>
      <c r="CK40" s="426"/>
      <c r="CL40" s="423"/>
      <c r="CM40" s="426"/>
      <c r="CN40" s="423"/>
      <c r="CO40" s="426"/>
      <c r="CP40" s="423"/>
      <c r="CQ40" s="426"/>
      <c r="CR40" s="423"/>
      <c r="CS40" s="426"/>
      <c r="CT40" s="423"/>
      <c r="CU40" s="426"/>
      <c r="CV40" s="423"/>
      <c r="CW40" s="426"/>
      <c r="CX40" s="423"/>
      <c r="CY40" s="426"/>
      <c r="CZ40" s="423"/>
      <c r="DA40" s="426"/>
      <c r="DB40" s="423"/>
      <c r="DC40" s="426"/>
      <c r="DD40" s="423"/>
      <c r="DE40" s="426"/>
      <c r="DF40" s="423"/>
      <c r="DG40" s="426"/>
      <c r="DH40" s="423"/>
      <c r="DI40" s="426"/>
      <c r="DJ40" s="423"/>
      <c r="DK40" s="426"/>
      <c r="DL40" s="423"/>
      <c r="DM40" s="426"/>
      <c r="DN40" s="423"/>
      <c r="DO40" s="426"/>
      <c r="DP40" s="423"/>
      <c r="DQ40" s="426"/>
      <c r="DR40" s="423"/>
      <c r="DS40" s="426"/>
      <c r="DT40" s="423"/>
      <c r="DU40" s="426"/>
      <c r="DV40" s="423"/>
      <c r="DW40" s="426"/>
      <c r="DX40" s="423"/>
      <c r="DY40" s="426"/>
      <c r="DZ40" s="423"/>
      <c r="EA40" s="426"/>
      <c r="EB40" s="423"/>
      <c r="EC40" s="426"/>
      <c r="ED40" s="423"/>
      <c r="EE40" s="426"/>
      <c r="EF40" s="423"/>
      <c r="EG40" s="426"/>
      <c r="EH40" s="423"/>
      <c r="EI40" s="426"/>
      <c r="EJ40" s="423"/>
      <c r="EK40" s="426"/>
      <c r="EL40" s="423"/>
      <c r="EM40" s="426"/>
      <c r="EN40" s="423"/>
      <c r="EO40" s="426"/>
      <c r="EP40" s="423"/>
      <c r="EQ40" s="426"/>
      <c r="ER40" s="423"/>
      <c r="ES40" s="426"/>
      <c r="ET40" s="423"/>
      <c r="EU40" s="426"/>
      <c r="EV40" s="423"/>
      <c r="EW40" s="426"/>
      <c r="EX40" s="423"/>
      <c r="EY40" s="426"/>
      <c r="EZ40" s="423"/>
      <c r="FA40" s="426"/>
      <c r="FB40" s="423"/>
      <c r="FC40" s="426"/>
      <c r="FD40" s="423"/>
      <c r="FE40" s="426"/>
      <c r="FF40" s="423"/>
      <c r="FG40" s="426"/>
      <c r="FH40" s="423"/>
      <c r="FI40" s="426"/>
      <c r="FJ40" s="423"/>
      <c r="FK40" s="426"/>
      <c r="FL40" s="423"/>
      <c r="FM40" s="426"/>
      <c r="FN40" s="423"/>
      <c r="FO40" s="426"/>
      <c r="FP40" s="423"/>
      <c r="FQ40" s="426"/>
      <c r="FR40" s="423"/>
      <c r="FS40" s="426"/>
      <c r="FT40" s="423"/>
      <c r="FU40" s="426"/>
      <c r="FV40" s="423"/>
      <c r="FW40" s="426"/>
      <c r="FX40" s="423"/>
      <c r="FY40" s="426"/>
      <c r="FZ40" s="423"/>
      <c r="GA40" s="426"/>
      <c r="GB40" s="423"/>
      <c r="GC40" s="426"/>
      <c r="GD40" s="423"/>
      <c r="GE40" s="426"/>
      <c r="GF40" s="423"/>
      <c r="GG40" s="426"/>
      <c r="GH40" s="423"/>
      <c r="GI40" s="426"/>
      <c r="GJ40" s="423"/>
      <c r="GK40" s="426"/>
      <c r="GL40" s="423"/>
      <c r="GM40" s="426"/>
      <c r="GN40" s="423"/>
      <c r="GO40" s="426"/>
      <c r="GP40" s="423"/>
      <c r="GQ40" s="426"/>
      <c r="GR40" s="423"/>
      <c r="GS40" s="426"/>
      <c r="GT40" s="423"/>
      <c r="GU40" s="426"/>
      <c r="GV40" s="423"/>
      <c r="GW40" s="426"/>
      <c r="GX40" s="423"/>
      <c r="GY40" s="426"/>
      <c r="GZ40" s="423"/>
      <c r="HA40" s="426"/>
      <c r="HB40" s="423"/>
      <c r="HC40" s="426"/>
      <c r="HD40" s="423"/>
      <c r="HE40" s="426"/>
      <c r="HF40" s="423"/>
      <c r="HG40" s="426"/>
      <c r="HH40" s="423"/>
      <c r="HI40" s="426"/>
      <c r="HJ40" s="423"/>
      <c r="HK40" s="426"/>
      <c r="HL40" s="423"/>
      <c r="HM40" s="426"/>
      <c r="HN40" s="423"/>
      <c r="HO40" s="426"/>
      <c r="HP40" s="423"/>
      <c r="HQ40" s="426"/>
      <c r="HR40" s="423"/>
      <c r="HS40" s="426"/>
      <c r="HT40" s="423"/>
      <c r="HU40" s="426"/>
      <c r="HV40" s="423"/>
      <c r="HW40" s="426"/>
      <c r="HX40" s="423"/>
      <c r="HY40" s="426"/>
      <c r="HZ40" s="423"/>
      <c r="IA40" s="426"/>
      <c r="IB40" s="423"/>
      <c r="IC40" s="426"/>
      <c r="ID40" s="423"/>
      <c r="IE40" s="426"/>
      <c r="IF40" s="423"/>
      <c r="IG40" s="426"/>
      <c r="IH40" s="423"/>
      <c r="II40" s="426"/>
      <c r="IJ40" s="423"/>
      <c r="IK40" s="426"/>
      <c r="IL40" s="423"/>
      <c r="IM40" s="426"/>
      <c r="IN40" s="423"/>
      <c r="IO40" s="426"/>
      <c r="IP40" s="423"/>
      <c r="IQ40" s="426"/>
      <c r="IR40" s="423"/>
      <c r="IS40" s="426"/>
      <c r="IT40" s="423"/>
      <c r="IU40" s="426"/>
      <c r="IV40" s="423"/>
      <c r="IW40" s="426"/>
      <c r="IX40" s="423"/>
      <c r="IY40" s="426"/>
      <c r="IZ40" s="423"/>
      <c r="JA40" s="426"/>
      <c r="JB40" s="423"/>
      <c r="JC40" s="426"/>
      <c r="JD40" s="423"/>
      <c r="JE40" s="426"/>
      <c r="JF40" s="423"/>
      <c r="JG40" s="426"/>
      <c r="JH40" s="423"/>
      <c r="JI40" s="426"/>
      <c r="JJ40" s="423"/>
      <c r="JK40" s="426"/>
      <c r="JL40" s="423"/>
      <c r="JM40" s="426"/>
      <c r="JN40" s="423"/>
      <c r="JO40" s="426"/>
      <c r="JP40" s="423"/>
      <c r="JQ40" s="426"/>
      <c r="JR40" s="423"/>
      <c r="JS40" s="426"/>
      <c r="JT40" s="423"/>
      <c r="JU40" s="426"/>
      <c r="JV40" s="423"/>
      <c r="JW40" s="426"/>
      <c r="JX40" s="423"/>
      <c r="JY40" s="426"/>
      <c r="JZ40" s="423"/>
      <c r="KA40" s="426"/>
      <c r="KB40" s="423"/>
      <c r="KC40" s="426"/>
      <c r="KD40" s="423"/>
      <c r="KE40" s="426"/>
      <c r="KF40" s="423"/>
      <c r="KG40" s="426"/>
      <c r="KH40" s="423"/>
      <c r="KI40" s="426"/>
      <c r="KJ40" s="423"/>
      <c r="KK40" s="426"/>
      <c r="KL40" s="423"/>
      <c r="KM40" s="426"/>
      <c r="KN40" s="423"/>
      <c r="KO40" s="426"/>
      <c r="KP40" s="423"/>
      <c r="KQ40" s="426"/>
      <c r="KR40" s="423"/>
      <c r="KS40" s="426"/>
      <c r="KT40" s="423"/>
      <c r="KU40" s="426"/>
      <c r="KV40" s="423"/>
      <c r="KW40" s="426"/>
      <c r="KX40" s="423"/>
      <c r="KY40" s="426"/>
      <c r="KZ40" s="423"/>
      <c r="LA40" s="426"/>
      <c r="LB40" s="423"/>
      <c r="LC40" s="426"/>
      <c r="LD40" s="423"/>
      <c r="LE40" s="426"/>
      <c r="LF40" s="423"/>
      <c r="LG40" s="426"/>
      <c r="LH40" s="423"/>
      <c r="LI40" s="426"/>
      <c r="LJ40" s="423"/>
      <c r="LK40" s="426"/>
      <c r="LL40" s="423"/>
      <c r="LM40" s="426"/>
      <c r="LN40" s="423"/>
      <c r="LO40" s="426"/>
      <c r="LP40" s="423"/>
      <c r="LQ40" s="426"/>
      <c r="LR40" s="423"/>
      <c r="LS40" s="426"/>
      <c r="LT40" s="423"/>
      <c r="LU40" s="426"/>
      <c r="LV40" s="423"/>
      <c r="LW40" s="426"/>
      <c r="LX40" s="423"/>
      <c r="LY40" s="426"/>
      <c r="LZ40" s="423"/>
      <c r="MA40" s="426"/>
      <c r="MB40" s="423"/>
      <c r="MC40" s="426"/>
      <c r="MD40" s="423"/>
      <c r="ME40" s="426"/>
      <c r="MF40" s="423"/>
      <c r="MG40" s="426"/>
      <c r="MH40" s="423"/>
      <c r="MI40" s="426"/>
      <c r="MJ40" s="423"/>
      <c r="MK40" s="426"/>
      <c r="ML40" s="423"/>
      <c r="MM40" s="426"/>
      <c r="MN40" s="423"/>
      <c r="MO40" s="426"/>
      <c r="MP40" s="423"/>
      <c r="MQ40" s="426"/>
      <c r="MR40" s="423"/>
      <c r="MS40" s="426"/>
      <c r="MT40" s="423"/>
      <c r="MU40" s="426"/>
      <c r="MV40" s="423"/>
      <c r="MW40" s="426"/>
      <c r="MX40" s="423"/>
      <c r="MY40" s="426"/>
      <c r="MZ40" s="423"/>
      <c r="NA40" s="426"/>
      <c r="NB40" s="423"/>
      <c r="NC40" s="426"/>
      <c r="ND40" s="423"/>
      <c r="NE40" s="426"/>
      <c r="NF40" s="423"/>
      <c r="NG40" s="426"/>
      <c r="NH40" s="423"/>
      <c r="NI40" s="426"/>
      <c r="NJ40" s="423"/>
      <c r="NK40" s="426"/>
      <c r="NL40" s="423"/>
      <c r="NM40" s="426"/>
      <c r="NN40" s="423"/>
      <c r="NO40" s="426"/>
      <c r="NP40" s="423"/>
      <c r="NQ40" s="426"/>
      <c r="NR40" s="423"/>
      <c r="NS40" s="426"/>
      <c r="NT40" s="423"/>
      <c r="NU40" s="426"/>
      <c r="NV40" s="423"/>
      <c r="NW40" s="426"/>
      <c r="NX40" s="423"/>
      <c r="NY40" s="426"/>
      <c r="NZ40" s="423"/>
      <c r="OA40" s="426"/>
      <c r="OB40" s="423"/>
      <c r="OC40" s="426"/>
      <c r="OD40" s="423"/>
      <c r="OE40" s="426"/>
      <c r="OF40" s="423"/>
      <c r="OG40" s="426"/>
      <c r="OH40" s="423"/>
      <c r="OI40" s="426"/>
      <c r="OJ40" s="423"/>
      <c r="OK40" s="426"/>
      <c r="OL40" s="423"/>
      <c r="OM40" s="426"/>
      <c r="ON40" s="423"/>
      <c r="OO40" s="426"/>
      <c r="OP40" s="423"/>
      <c r="OQ40" s="426"/>
      <c r="OR40" s="423"/>
      <c r="OS40" s="426"/>
      <c r="OT40" s="423"/>
      <c r="OU40" s="426"/>
      <c r="OV40" s="423"/>
      <c r="OW40" s="426"/>
      <c r="OX40" s="423"/>
      <c r="OY40" s="426"/>
      <c r="OZ40" s="423"/>
      <c r="PA40" s="426"/>
      <c r="PB40" s="423"/>
      <c r="PC40" s="426"/>
      <c r="PD40" s="423"/>
      <c r="PE40" s="426"/>
      <c r="PF40" s="423"/>
      <c r="PG40" s="426"/>
      <c r="PH40" s="423"/>
      <c r="PI40" s="426"/>
      <c r="PJ40" s="423"/>
      <c r="PK40" s="426"/>
      <c r="PL40" s="423"/>
      <c r="PM40" s="426"/>
      <c r="PN40" s="423"/>
      <c r="PO40" s="426"/>
      <c r="PP40" s="423"/>
      <c r="PQ40" s="426"/>
      <c r="PR40" s="423"/>
      <c r="PS40" s="426"/>
      <c r="PT40" s="423"/>
      <c r="PU40" s="426"/>
      <c r="PV40" s="423"/>
      <c r="PW40" s="426"/>
      <c r="PX40" s="423"/>
      <c r="PY40" s="426"/>
      <c r="PZ40" s="423"/>
      <c r="QA40" s="426"/>
      <c r="QB40" s="423"/>
      <c r="QC40" s="426"/>
      <c r="QD40" s="423"/>
      <c r="QE40" s="426"/>
      <c r="QF40" s="423"/>
      <c r="QG40" s="426"/>
      <c r="QH40" s="423"/>
      <c r="QI40" s="426"/>
      <c r="QJ40" s="423"/>
      <c r="QK40" s="426"/>
      <c r="QL40" s="423"/>
      <c r="QM40" s="426"/>
      <c r="QN40" s="423"/>
      <c r="QO40" s="426"/>
      <c r="QP40" s="423"/>
      <c r="QQ40" s="426"/>
      <c r="QR40" s="423"/>
      <c r="QS40" s="426"/>
      <c r="QT40" s="423"/>
      <c r="QU40" s="426"/>
      <c r="QV40" s="423"/>
      <c r="QW40" s="426"/>
      <c r="QX40" s="423"/>
      <c r="QY40" s="426"/>
      <c r="QZ40" s="423"/>
      <c r="RA40" s="426"/>
      <c r="RB40" s="423"/>
      <c r="RC40" s="426"/>
      <c r="RD40" s="423"/>
      <c r="RE40" s="426"/>
      <c r="RF40" s="423"/>
      <c r="RG40" s="426"/>
      <c r="RH40" s="423"/>
      <c r="RI40" s="426"/>
      <c r="RJ40" s="423"/>
      <c r="RK40" s="426"/>
      <c r="RL40" s="423"/>
      <c r="RM40" s="426"/>
      <c r="RN40" s="423"/>
      <c r="RO40" s="426"/>
      <c r="RP40" s="423"/>
      <c r="RQ40" s="426"/>
      <c r="RR40" s="423"/>
      <c r="RS40" s="426"/>
      <c r="RT40" s="423"/>
      <c r="RU40" s="426"/>
      <c r="RV40" s="423"/>
      <c r="RW40" s="426"/>
      <c r="RX40" s="423"/>
      <c r="RY40" s="426"/>
      <c r="RZ40" s="423"/>
      <c r="SA40" s="426"/>
      <c r="SB40" s="423"/>
      <c r="SC40" s="426"/>
      <c r="SD40" s="423"/>
      <c r="SE40" s="426"/>
      <c r="SF40" s="423"/>
      <c r="SG40" s="426"/>
      <c r="SH40" s="423"/>
      <c r="SI40" s="426"/>
      <c r="SJ40" s="423"/>
      <c r="SK40" s="426"/>
      <c r="SL40" s="423"/>
      <c r="SM40" s="426"/>
      <c r="SN40" s="423"/>
      <c r="SO40" s="426"/>
      <c r="SP40" s="423"/>
      <c r="SQ40" s="426"/>
      <c r="SR40" s="423"/>
      <c r="SS40" s="426"/>
      <c r="ST40" s="423"/>
      <c r="SU40" s="426"/>
      <c r="SV40" s="423"/>
      <c r="SW40" s="426"/>
      <c r="SX40" s="423"/>
      <c r="SY40" s="426"/>
      <c r="SZ40" s="423"/>
      <c r="TA40" s="426"/>
      <c r="TB40" s="423"/>
      <c r="TC40" s="426"/>
      <c r="TD40" s="423"/>
      <c r="TE40" s="426"/>
      <c r="TF40" s="423"/>
      <c r="TG40" s="426"/>
      <c r="TH40" s="423"/>
      <c r="TI40" s="426"/>
      <c r="TJ40" s="423"/>
      <c r="TK40" s="426"/>
      <c r="TL40" s="423"/>
      <c r="TM40" s="426"/>
      <c r="TN40" s="423"/>
      <c r="TO40" s="426"/>
      <c r="TP40" s="423"/>
      <c r="TQ40" s="426"/>
      <c r="TR40" s="423"/>
      <c r="TS40" s="426"/>
      <c r="TT40" s="423"/>
      <c r="TU40" s="426"/>
      <c r="TV40" s="423"/>
      <c r="TW40" s="426"/>
      <c r="TX40" s="423"/>
      <c r="TY40" s="426"/>
      <c r="TZ40" s="423"/>
      <c r="UA40" s="426"/>
      <c r="UB40" s="423"/>
      <c r="UC40" s="426"/>
      <c r="UD40" s="423"/>
      <c r="UE40" s="426"/>
      <c r="UF40" s="423"/>
      <c r="UG40" s="426"/>
      <c r="UH40" s="423"/>
      <c r="UI40" s="426"/>
      <c r="UJ40" s="423"/>
      <c r="UK40" s="426"/>
      <c r="UL40" s="423"/>
      <c r="UM40" s="426"/>
      <c r="UN40" s="423"/>
      <c r="UO40" s="426"/>
      <c r="UP40" s="423"/>
      <c r="UQ40" s="426"/>
      <c r="UR40" s="423"/>
      <c r="US40" s="426"/>
      <c r="UT40" s="423"/>
      <c r="UU40" s="426"/>
      <c r="UV40" s="423"/>
      <c r="UW40" s="426"/>
      <c r="UX40" s="423"/>
      <c r="UY40" s="426"/>
      <c r="UZ40" s="423"/>
      <c r="VA40" s="426"/>
      <c r="VB40" s="423"/>
      <c r="VC40" s="426"/>
      <c r="VD40" s="423"/>
      <c r="VE40" s="426"/>
      <c r="VF40" s="423"/>
      <c r="VG40" s="426"/>
      <c r="VH40" s="423"/>
      <c r="VI40" s="426"/>
      <c r="VJ40" s="423"/>
      <c r="VK40" s="426"/>
      <c r="VL40" s="423"/>
      <c r="VM40" s="426"/>
      <c r="VN40" s="423"/>
      <c r="VO40" s="426"/>
      <c r="VP40" s="423"/>
      <c r="VQ40" s="426"/>
      <c r="VR40" s="423"/>
      <c r="VS40" s="426"/>
      <c r="VT40" s="423"/>
      <c r="VU40" s="426"/>
      <c r="VV40" s="423"/>
      <c r="VW40" s="426"/>
      <c r="VX40" s="423"/>
      <c r="VY40" s="426"/>
      <c r="VZ40" s="423"/>
      <c r="WA40" s="426"/>
      <c r="WB40" s="423"/>
      <c r="WC40" s="426"/>
      <c r="WD40" s="423"/>
      <c r="WE40" s="426"/>
      <c r="WF40" s="423"/>
      <c r="WG40" s="426"/>
      <c r="WH40" s="423"/>
      <c r="WI40" s="426"/>
      <c r="WJ40" s="423"/>
      <c r="WK40" s="426"/>
      <c r="WL40" s="423"/>
      <c r="WM40" s="426"/>
      <c r="WN40" s="423"/>
      <c r="WO40" s="426"/>
      <c r="WP40" s="423"/>
      <c r="WQ40" s="426"/>
      <c r="WR40" s="423"/>
      <c r="WS40" s="426"/>
      <c r="WT40" s="423"/>
      <c r="WU40" s="426"/>
      <c r="WV40" s="423"/>
      <c r="WW40" s="426"/>
      <c r="WX40" s="423"/>
      <c r="WY40" s="426"/>
      <c r="WZ40" s="423"/>
      <c r="XA40" s="426"/>
      <c r="XB40" s="423"/>
      <c r="XC40" s="426"/>
      <c r="XD40" s="423"/>
      <c r="XE40" s="426"/>
      <c r="XF40" s="423"/>
      <c r="XG40" s="426"/>
      <c r="XH40" s="423"/>
      <c r="XI40" s="426"/>
      <c r="XJ40" s="423"/>
      <c r="XK40" s="426"/>
      <c r="XL40" s="423"/>
      <c r="XM40" s="426"/>
      <c r="XN40" s="423"/>
      <c r="XO40" s="426"/>
      <c r="XP40" s="423"/>
      <c r="XQ40" s="426"/>
      <c r="XR40" s="423"/>
      <c r="XS40" s="426"/>
      <c r="XT40" s="423"/>
      <c r="XU40" s="426"/>
      <c r="XV40" s="423"/>
      <c r="XW40" s="426"/>
      <c r="XX40" s="423"/>
      <c r="XY40" s="426"/>
      <c r="XZ40" s="423"/>
      <c r="YA40" s="426"/>
      <c r="YB40" s="423"/>
      <c r="YC40" s="426"/>
      <c r="YD40" s="423"/>
      <c r="YE40" s="426"/>
      <c r="YF40" s="423"/>
      <c r="YG40" s="426"/>
      <c r="YH40" s="423"/>
      <c r="YI40" s="426"/>
      <c r="YJ40" s="423"/>
      <c r="YK40" s="426"/>
      <c r="YL40" s="423"/>
      <c r="YM40" s="426"/>
      <c r="YN40" s="423"/>
      <c r="YO40" s="426"/>
      <c r="YP40" s="423"/>
      <c r="YQ40" s="426"/>
      <c r="YR40" s="423"/>
      <c r="YS40" s="426"/>
      <c r="YT40" s="423"/>
      <c r="YU40" s="426"/>
      <c r="YV40" s="423"/>
      <c r="YW40" s="426"/>
      <c r="YX40" s="423"/>
      <c r="YY40" s="426"/>
      <c r="YZ40" s="423"/>
      <c r="ZA40" s="426"/>
      <c r="ZB40" s="423"/>
      <c r="ZC40" s="426"/>
      <c r="ZD40" s="423"/>
      <c r="ZE40" s="426"/>
      <c r="ZF40" s="423"/>
      <c r="ZG40" s="426"/>
      <c r="ZH40" s="423"/>
      <c r="ZI40" s="426"/>
      <c r="ZJ40" s="423"/>
      <c r="ZK40" s="426"/>
      <c r="ZL40" s="423"/>
      <c r="ZM40" s="426"/>
      <c r="ZN40" s="423"/>
      <c r="ZO40" s="426"/>
      <c r="ZP40" s="423"/>
      <c r="ZQ40" s="426"/>
      <c r="ZR40" s="423"/>
      <c r="ZS40" s="426"/>
      <c r="ZT40" s="423"/>
      <c r="ZU40" s="426"/>
      <c r="ZV40" s="423"/>
      <c r="ZW40" s="426"/>
      <c r="ZX40" s="423"/>
      <c r="ZY40" s="426"/>
      <c r="ZZ40" s="423"/>
      <c r="AAA40" s="426"/>
      <c r="AAB40" s="423"/>
      <c r="AAC40" s="426"/>
      <c r="AAD40" s="423"/>
      <c r="AAE40" s="426"/>
      <c r="AAF40" s="423"/>
      <c r="AAG40" s="426"/>
      <c r="AAH40" s="423"/>
      <c r="AAI40" s="426"/>
      <c r="AAJ40" s="423"/>
      <c r="AAK40" s="426"/>
      <c r="AAL40" s="423"/>
      <c r="AAM40" s="426"/>
      <c r="AAN40" s="423"/>
      <c r="AAO40" s="426"/>
      <c r="AAP40" s="423"/>
      <c r="AAQ40" s="426"/>
      <c r="AAR40" s="423"/>
      <c r="AAS40" s="426"/>
      <c r="AAT40" s="423"/>
      <c r="AAU40" s="426"/>
      <c r="AAV40" s="423"/>
      <c r="AAW40" s="426"/>
      <c r="AAX40" s="423"/>
      <c r="AAY40" s="426"/>
      <c r="AAZ40" s="423"/>
      <c r="ABA40" s="426"/>
      <c r="ABB40" s="423"/>
      <c r="ABC40" s="426"/>
      <c r="ABD40" s="423"/>
      <c r="ABE40" s="426"/>
      <c r="ABF40" s="423"/>
      <c r="ABG40" s="426"/>
      <c r="ABH40" s="423"/>
      <c r="ABI40" s="426"/>
      <c r="ABJ40" s="423"/>
      <c r="ABK40" s="426"/>
      <c r="ABL40" s="423"/>
      <c r="ABM40" s="426"/>
      <c r="ABN40" s="423"/>
      <c r="ABO40" s="426"/>
      <c r="ABP40" s="423"/>
      <c r="ABQ40" s="426"/>
      <c r="ABR40" s="423"/>
      <c r="ABS40" s="426"/>
      <c r="ABT40" s="423"/>
      <c r="ABU40" s="426"/>
      <c r="ABV40" s="423"/>
      <c r="ABW40" s="426"/>
      <c r="ABX40" s="423"/>
      <c r="ABY40" s="426"/>
      <c r="ABZ40" s="423"/>
      <c r="ACA40" s="426"/>
      <c r="ACB40" s="423"/>
      <c r="ACC40" s="426"/>
      <c r="ACD40" s="423"/>
      <c r="ACE40" s="426"/>
      <c r="ACF40" s="423"/>
      <c r="ACG40" s="426"/>
      <c r="ACH40" s="423"/>
      <c r="ACI40" s="426"/>
      <c r="ACJ40" s="423"/>
      <c r="ACK40" s="426"/>
      <c r="ACL40" s="423"/>
      <c r="ACM40" s="426"/>
      <c r="ACN40" s="423"/>
      <c r="ACO40" s="426"/>
      <c r="ACP40" s="423"/>
      <c r="ACQ40" s="426"/>
      <c r="ACR40" s="423"/>
      <c r="ACS40" s="426"/>
      <c r="ACT40" s="423"/>
      <c r="ACU40" s="426"/>
      <c r="ACV40" s="423"/>
      <c r="ACW40" s="426"/>
      <c r="ACX40" s="423"/>
      <c r="ACY40" s="426"/>
      <c r="ACZ40" s="423"/>
      <c r="ADA40" s="426"/>
      <c r="ADB40" s="423"/>
      <c r="ADC40" s="426"/>
      <c r="ADD40" s="423"/>
      <c r="ADE40" s="426"/>
      <c r="ADF40" s="423"/>
      <c r="ADG40" s="426"/>
      <c r="ADH40" s="423"/>
      <c r="ADI40" s="426"/>
      <c r="ADJ40" s="423"/>
      <c r="ADK40" s="426"/>
      <c r="ADL40" s="423"/>
      <c r="ADM40" s="426"/>
      <c r="ADN40" s="423"/>
      <c r="ADO40" s="426"/>
      <c r="ADP40" s="423"/>
      <c r="ADQ40" s="426"/>
      <c r="ADR40" s="423"/>
      <c r="ADS40" s="426"/>
      <c r="ADT40" s="423"/>
      <c r="ADU40" s="426"/>
      <c r="ADV40" s="423"/>
      <c r="ADW40" s="426"/>
      <c r="ADX40" s="423"/>
      <c r="ADY40" s="426"/>
      <c r="ADZ40" s="423"/>
      <c r="AEA40" s="426"/>
      <c r="AEB40" s="423"/>
      <c r="AEC40" s="426"/>
      <c r="AED40" s="423"/>
      <c r="AEE40" s="426"/>
      <c r="AEF40" s="423"/>
      <c r="AEG40" s="426"/>
      <c r="AEH40" s="423"/>
      <c r="AEI40" s="426"/>
      <c r="AEJ40" s="423"/>
      <c r="AEK40" s="426"/>
      <c r="AEL40" s="423"/>
      <c r="AEM40" s="426"/>
      <c r="AEN40" s="423"/>
      <c r="AEO40" s="426"/>
      <c r="AEP40" s="423"/>
      <c r="AEQ40" s="426"/>
      <c r="AER40" s="423"/>
      <c r="AES40" s="426"/>
      <c r="AET40" s="423"/>
      <c r="AEU40" s="426"/>
      <c r="AEV40" s="423"/>
      <c r="AEW40" s="426"/>
      <c r="AEX40" s="423"/>
      <c r="AEY40" s="426"/>
      <c r="AEZ40" s="423"/>
      <c r="AFA40" s="426"/>
      <c r="AFB40" s="423"/>
      <c r="AFC40" s="426"/>
      <c r="AFD40" s="423"/>
      <c r="AFE40" s="426"/>
      <c r="AFF40" s="423"/>
      <c r="AFG40" s="426"/>
      <c r="AFH40" s="423"/>
      <c r="AFI40" s="426"/>
      <c r="AFJ40" s="423"/>
      <c r="AFK40" s="426"/>
      <c r="AFL40" s="423"/>
      <c r="AFM40" s="426"/>
      <c r="AFN40" s="423"/>
      <c r="AFO40" s="426"/>
      <c r="AFP40" s="423"/>
      <c r="AFQ40" s="426"/>
      <c r="AFR40" s="423"/>
      <c r="AFS40" s="426"/>
      <c r="AFT40" s="423"/>
      <c r="AFU40" s="426"/>
      <c r="AFV40" s="423"/>
      <c r="AFW40" s="426"/>
      <c r="AFX40" s="423"/>
      <c r="AFY40" s="426"/>
      <c r="AFZ40" s="423"/>
      <c r="AGA40" s="426"/>
      <c r="AGB40" s="423"/>
      <c r="AGC40" s="426"/>
      <c r="AGD40" s="423"/>
      <c r="AGE40" s="426"/>
      <c r="AGF40" s="423"/>
      <c r="AGG40" s="426"/>
      <c r="AGH40" s="423"/>
      <c r="AGI40" s="426"/>
      <c r="AGJ40" s="423"/>
      <c r="AGK40" s="426"/>
      <c r="AGL40" s="423"/>
      <c r="AGM40" s="426"/>
      <c r="AGN40" s="423"/>
      <c r="AGO40" s="426"/>
      <c r="AGP40" s="423"/>
      <c r="AGQ40" s="426"/>
      <c r="AGR40" s="423"/>
      <c r="AGS40" s="426"/>
      <c r="AGT40" s="423"/>
      <c r="AGU40" s="426"/>
      <c r="AGV40" s="423"/>
      <c r="AGW40" s="426"/>
      <c r="AGX40" s="423"/>
      <c r="AGY40" s="426"/>
      <c r="AGZ40" s="423"/>
      <c r="AHA40" s="426"/>
      <c r="AHB40" s="423"/>
      <c r="AHC40" s="426"/>
      <c r="AHD40" s="423"/>
      <c r="AHE40" s="426"/>
      <c r="AHF40" s="423"/>
      <c r="AHG40" s="426"/>
      <c r="AHH40" s="423"/>
      <c r="AHI40" s="426"/>
      <c r="AHJ40" s="423"/>
      <c r="AHK40" s="426"/>
      <c r="AHL40" s="423"/>
      <c r="AHM40" s="426"/>
      <c r="AHN40" s="423"/>
      <c r="AHO40" s="426"/>
      <c r="AHP40" s="423"/>
      <c r="AHQ40" s="426"/>
      <c r="AHR40" s="423"/>
      <c r="AHS40" s="426"/>
      <c r="AHT40" s="423"/>
      <c r="AHU40" s="426"/>
      <c r="AHV40" s="423"/>
      <c r="AHW40" s="426"/>
      <c r="AHX40" s="423"/>
      <c r="AHY40" s="426"/>
      <c r="AHZ40" s="423"/>
      <c r="AIA40" s="426"/>
      <c r="AIB40" s="423"/>
      <c r="AIC40" s="426"/>
      <c r="AID40" s="423"/>
      <c r="AIE40" s="426"/>
      <c r="AIF40" s="423"/>
      <c r="AIG40" s="426"/>
      <c r="AIH40" s="423"/>
      <c r="AII40" s="426"/>
      <c r="AIJ40" s="423"/>
      <c r="AIK40" s="426"/>
      <c r="AIL40" s="423"/>
      <c r="AIM40" s="426"/>
      <c r="AIN40" s="423"/>
      <c r="AIO40" s="426"/>
      <c r="AIP40" s="423"/>
      <c r="AIQ40" s="426"/>
      <c r="AIR40" s="423"/>
      <c r="AIS40" s="426"/>
      <c r="AIT40" s="423"/>
      <c r="AIU40" s="426"/>
      <c r="AIV40" s="423"/>
      <c r="AIW40" s="426"/>
      <c r="AIX40" s="423"/>
      <c r="AIY40" s="426"/>
      <c r="AIZ40" s="423"/>
      <c r="AJA40" s="426"/>
      <c r="AJB40" s="423"/>
      <c r="AJC40" s="426"/>
      <c r="AJD40" s="423"/>
      <c r="AJE40" s="426"/>
      <c r="AJF40" s="423"/>
      <c r="AJG40" s="426"/>
      <c r="AJH40" s="423"/>
      <c r="AJI40" s="426"/>
      <c r="AJJ40" s="423"/>
      <c r="AJK40" s="426"/>
      <c r="AJL40" s="423"/>
      <c r="AJM40" s="426"/>
      <c r="AJN40" s="423"/>
      <c r="AJO40" s="426"/>
      <c r="AJP40" s="423"/>
      <c r="AJQ40" s="426"/>
      <c r="AJR40" s="423"/>
      <c r="AJS40" s="426"/>
      <c r="AJT40" s="423"/>
      <c r="AJU40" s="426"/>
      <c r="AJV40" s="423"/>
      <c r="AJW40" s="426"/>
      <c r="AJX40" s="423"/>
      <c r="AJY40" s="426"/>
      <c r="AJZ40" s="423"/>
      <c r="AKA40" s="426"/>
      <c r="AKB40" s="423"/>
      <c r="AKC40" s="426"/>
      <c r="AKD40" s="423"/>
      <c r="AKE40" s="426"/>
      <c r="AKF40" s="423"/>
      <c r="AKG40" s="426"/>
      <c r="AKH40" s="423"/>
      <c r="AKI40" s="426"/>
      <c r="AKJ40" s="423"/>
      <c r="AKK40" s="426"/>
      <c r="AKL40" s="423"/>
      <c r="AKM40" s="426"/>
      <c r="AKN40" s="423"/>
      <c r="AKO40" s="426"/>
      <c r="AKP40" s="423"/>
      <c r="AKQ40" s="426"/>
      <c r="AKR40" s="423"/>
      <c r="AKS40" s="426"/>
      <c r="AKT40" s="423"/>
      <c r="AKU40" s="426"/>
      <c r="AKV40" s="423"/>
      <c r="AKW40" s="426"/>
      <c r="AKX40" s="423"/>
      <c r="AKY40" s="426"/>
      <c r="AKZ40" s="423"/>
      <c r="ALA40" s="426"/>
      <c r="ALB40" s="423"/>
      <c r="ALC40" s="426"/>
      <c r="ALD40" s="423"/>
      <c r="ALE40" s="426"/>
      <c r="ALF40" s="423"/>
      <c r="ALG40" s="426"/>
      <c r="ALH40" s="423"/>
      <c r="ALI40" s="426"/>
      <c r="ALJ40" s="423"/>
      <c r="ALK40" s="426"/>
      <c r="ALL40" s="423"/>
      <c r="ALM40" s="426"/>
      <c r="ALN40" s="423"/>
      <c r="ALO40" s="426"/>
      <c r="ALP40" s="423"/>
      <c r="ALQ40" s="426"/>
      <c r="ALR40" s="423"/>
      <c r="ALS40" s="426"/>
      <c r="ALT40" s="423"/>
      <c r="ALU40" s="426"/>
      <c r="ALV40" s="423"/>
      <c r="ALW40" s="426"/>
      <c r="ALX40" s="423"/>
      <c r="ALY40" s="426"/>
      <c r="ALZ40" s="423"/>
      <c r="AMA40" s="426"/>
      <c r="AMB40" s="423"/>
      <c r="AMC40" s="426"/>
      <c r="AMD40" s="423"/>
      <c r="AME40" s="426"/>
      <c r="AMF40" s="423"/>
      <c r="AMG40" s="426"/>
      <c r="AMH40" s="423"/>
      <c r="AMI40" s="426"/>
      <c r="AMJ40" s="423"/>
      <c r="AMK40" s="426"/>
      <c r="AML40" s="423"/>
      <c r="AMM40" s="426"/>
      <c r="AMN40" s="423"/>
      <c r="AMO40" s="426"/>
      <c r="AMP40" s="423"/>
      <c r="AMQ40" s="426"/>
      <c r="AMR40" s="423"/>
      <c r="AMS40" s="426"/>
      <c r="AMT40" s="423"/>
      <c r="AMU40" s="426"/>
      <c r="AMV40" s="423"/>
      <c r="AMW40" s="426"/>
      <c r="AMX40" s="423"/>
      <c r="AMY40" s="426"/>
      <c r="AMZ40" s="423"/>
      <c r="ANA40" s="426"/>
      <c r="ANB40" s="423"/>
      <c r="ANC40" s="426"/>
      <c r="AND40" s="423"/>
      <c r="ANE40" s="426"/>
      <c r="ANF40" s="423"/>
      <c r="ANG40" s="426"/>
      <c r="ANH40" s="423"/>
      <c r="ANI40" s="426"/>
      <c r="ANJ40" s="423"/>
      <c r="ANK40" s="426"/>
      <c r="ANL40" s="423"/>
      <c r="ANM40" s="426"/>
      <c r="ANN40" s="423"/>
      <c r="ANO40" s="426"/>
      <c r="ANP40" s="423"/>
      <c r="ANQ40" s="426"/>
      <c r="ANR40" s="423"/>
      <c r="ANS40" s="426"/>
      <c r="ANT40" s="423"/>
      <c r="ANU40" s="426"/>
      <c r="ANV40" s="423"/>
      <c r="ANW40" s="426"/>
      <c r="ANX40" s="423"/>
      <c r="ANY40" s="426"/>
      <c r="ANZ40" s="423"/>
      <c r="AOA40" s="426"/>
      <c r="AOB40" s="423"/>
      <c r="AOC40" s="426"/>
      <c r="AOD40" s="423"/>
      <c r="AOE40" s="426"/>
      <c r="AOF40" s="423"/>
      <c r="AOG40" s="426"/>
      <c r="AOH40" s="423"/>
      <c r="AOI40" s="426"/>
      <c r="AOJ40" s="423"/>
      <c r="AOK40" s="426"/>
      <c r="AOL40" s="423"/>
      <c r="AOM40" s="426"/>
      <c r="AON40" s="423"/>
      <c r="AOO40" s="426"/>
      <c r="AOP40" s="423"/>
      <c r="AOQ40" s="426"/>
      <c r="AOR40" s="423"/>
      <c r="AOS40" s="426"/>
      <c r="AOT40" s="423"/>
      <c r="AOU40" s="426"/>
      <c r="AOV40" s="423"/>
      <c r="AOW40" s="426"/>
      <c r="AOX40" s="423"/>
      <c r="AOY40" s="426"/>
      <c r="AOZ40" s="423"/>
      <c r="APA40" s="426"/>
      <c r="APB40" s="423"/>
      <c r="APC40" s="426"/>
      <c r="APD40" s="423"/>
      <c r="APE40" s="426"/>
      <c r="APF40" s="423"/>
      <c r="APG40" s="426"/>
      <c r="APH40" s="423"/>
      <c r="API40" s="426"/>
      <c r="APJ40" s="423"/>
      <c r="APK40" s="426"/>
      <c r="APL40" s="423"/>
      <c r="APM40" s="426"/>
      <c r="APN40" s="423"/>
      <c r="APO40" s="426"/>
      <c r="APP40" s="423"/>
      <c r="APQ40" s="426"/>
      <c r="APR40" s="423"/>
      <c r="APS40" s="426"/>
      <c r="APT40" s="423"/>
      <c r="APU40" s="426"/>
      <c r="APV40" s="423"/>
      <c r="APW40" s="426"/>
      <c r="APX40" s="423"/>
      <c r="APY40" s="426"/>
      <c r="APZ40" s="423"/>
      <c r="AQA40" s="426"/>
      <c r="AQB40" s="423"/>
      <c r="AQC40" s="426"/>
      <c r="AQD40" s="423"/>
      <c r="AQE40" s="426"/>
      <c r="AQF40" s="423"/>
      <c r="AQG40" s="426"/>
      <c r="AQH40" s="423"/>
      <c r="AQI40" s="426"/>
      <c r="AQJ40" s="423"/>
      <c r="AQK40" s="426"/>
      <c r="AQL40" s="423"/>
      <c r="AQM40" s="426"/>
      <c r="AQN40" s="423"/>
      <c r="AQO40" s="426"/>
      <c r="AQP40" s="423"/>
      <c r="AQQ40" s="426"/>
      <c r="AQR40" s="423"/>
      <c r="AQS40" s="426"/>
      <c r="AQT40" s="423"/>
      <c r="AQU40" s="426"/>
      <c r="AQV40" s="423"/>
      <c r="AQW40" s="426"/>
      <c r="AQX40" s="423"/>
      <c r="AQY40" s="426"/>
      <c r="AQZ40" s="423"/>
      <c r="ARA40" s="426"/>
      <c r="ARB40" s="423"/>
      <c r="ARC40" s="426"/>
      <c r="ARD40" s="423"/>
      <c r="ARE40" s="426"/>
      <c r="ARF40" s="423"/>
      <c r="ARG40" s="426"/>
      <c r="ARH40" s="423"/>
      <c r="ARI40" s="426"/>
      <c r="ARJ40" s="423"/>
      <c r="ARK40" s="426"/>
      <c r="ARL40" s="423"/>
      <c r="ARM40" s="426"/>
      <c r="ARN40" s="423"/>
      <c r="ARO40" s="426"/>
      <c r="ARP40" s="423"/>
      <c r="ARQ40" s="426"/>
      <c r="ARR40" s="423"/>
      <c r="ARS40" s="426"/>
      <c r="ART40" s="423"/>
      <c r="ARU40" s="426"/>
      <c r="ARV40" s="423"/>
      <c r="ARW40" s="426"/>
      <c r="ARX40" s="423"/>
      <c r="ARY40" s="426"/>
      <c r="ARZ40" s="423"/>
      <c r="ASA40" s="426"/>
      <c r="ASB40" s="423"/>
      <c r="ASC40" s="426"/>
      <c r="ASD40" s="423"/>
      <c r="ASE40" s="426"/>
      <c r="ASF40" s="423"/>
      <c r="ASG40" s="426"/>
      <c r="ASH40" s="423"/>
      <c r="ASI40" s="426"/>
      <c r="ASJ40" s="423"/>
      <c r="ASK40" s="426"/>
      <c r="ASL40" s="423"/>
      <c r="ASM40" s="426"/>
      <c r="ASN40" s="423"/>
      <c r="ASO40" s="426"/>
      <c r="ASP40" s="423"/>
      <c r="ASQ40" s="426"/>
      <c r="ASR40" s="423"/>
      <c r="ASS40" s="426"/>
      <c r="AST40" s="423"/>
      <c r="ASU40" s="426"/>
      <c r="ASV40" s="423"/>
      <c r="ASW40" s="426"/>
      <c r="ASX40" s="423"/>
      <c r="ASY40" s="426"/>
      <c r="ASZ40" s="423"/>
      <c r="ATA40" s="426"/>
      <c r="ATB40" s="423"/>
      <c r="ATC40" s="426"/>
      <c r="ATD40" s="423"/>
      <c r="ATE40" s="426"/>
      <c r="ATF40" s="423"/>
      <c r="ATG40" s="426"/>
      <c r="ATH40" s="423"/>
      <c r="ATI40" s="426"/>
      <c r="ATJ40" s="423"/>
      <c r="ATK40" s="426"/>
      <c r="ATL40" s="423"/>
      <c r="ATM40" s="426"/>
      <c r="ATN40" s="423"/>
      <c r="ATO40" s="426"/>
      <c r="ATP40" s="423"/>
      <c r="ATQ40" s="426"/>
      <c r="ATR40" s="423"/>
      <c r="ATS40" s="426"/>
      <c r="ATT40" s="423"/>
      <c r="ATU40" s="426"/>
      <c r="ATV40" s="423"/>
      <c r="ATW40" s="426"/>
      <c r="ATX40" s="423"/>
      <c r="ATY40" s="426"/>
      <c r="ATZ40" s="423"/>
      <c r="AUA40" s="426"/>
      <c r="AUB40" s="423"/>
      <c r="AUC40" s="426"/>
      <c r="AUD40" s="423"/>
      <c r="AUE40" s="426"/>
      <c r="AUF40" s="423"/>
      <c r="AUG40" s="426"/>
      <c r="AUH40" s="423"/>
      <c r="AUI40" s="426"/>
      <c r="AUJ40" s="423"/>
      <c r="AUK40" s="426"/>
      <c r="AUL40" s="423"/>
      <c r="AUM40" s="426"/>
      <c r="AUN40" s="423"/>
      <c r="AUO40" s="426"/>
      <c r="AUP40" s="423"/>
      <c r="AUQ40" s="426"/>
      <c r="AUR40" s="423"/>
      <c r="AUS40" s="426"/>
      <c r="AUT40" s="423"/>
      <c r="AUU40" s="426"/>
      <c r="AUV40" s="423"/>
      <c r="AUW40" s="426"/>
      <c r="AUX40" s="423"/>
      <c r="AUY40" s="426"/>
      <c r="AUZ40" s="423"/>
      <c r="AVA40" s="426"/>
      <c r="AVB40" s="423"/>
      <c r="AVC40" s="426"/>
      <c r="AVD40" s="423"/>
      <c r="AVE40" s="426"/>
      <c r="AVF40" s="423"/>
      <c r="AVG40" s="426"/>
      <c r="AVH40" s="423"/>
      <c r="AVI40" s="426"/>
      <c r="AVJ40" s="423"/>
      <c r="AVK40" s="426"/>
      <c r="AVL40" s="423"/>
      <c r="AVM40" s="426"/>
      <c r="AVN40" s="423"/>
      <c r="AVO40" s="426"/>
      <c r="AVP40" s="423"/>
      <c r="AVQ40" s="426"/>
      <c r="AVR40" s="423"/>
      <c r="AVS40" s="426"/>
      <c r="AVT40" s="423"/>
      <c r="AVU40" s="426"/>
      <c r="AVV40" s="423"/>
      <c r="AVW40" s="426"/>
      <c r="AVX40" s="423"/>
      <c r="AVY40" s="426"/>
      <c r="AVZ40" s="423"/>
      <c r="AWA40" s="426"/>
      <c r="AWB40" s="423"/>
      <c r="AWC40" s="426"/>
      <c r="AWD40" s="423"/>
      <c r="AWE40" s="426"/>
      <c r="AWF40" s="423"/>
      <c r="AWG40" s="426"/>
      <c r="AWH40" s="423"/>
      <c r="AWI40" s="426"/>
      <c r="AWJ40" s="423"/>
      <c r="AWK40" s="426"/>
      <c r="AWL40" s="423"/>
      <c r="AWM40" s="426"/>
      <c r="AWN40" s="423"/>
      <c r="AWO40" s="426"/>
      <c r="AWP40" s="423"/>
      <c r="AWQ40" s="426"/>
      <c r="AWR40" s="423"/>
      <c r="AWS40" s="426"/>
      <c r="AWT40" s="423"/>
      <c r="AWU40" s="426"/>
      <c r="AWV40" s="423"/>
      <c r="AWW40" s="426"/>
      <c r="AWX40" s="423"/>
      <c r="AWY40" s="426"/>
      <c r="AWZ40" s="423"/>
      <c r="AXA40" s="426"/>
      <c r="AXB40" s="423"/>
      <c r="AXC40" s="426"/>
      <c r="AXD40" s="423"/>
      <c r="AXE40" s="426"/>
      <c r="AXF40" s="423"/>
      <c r="AXG40" s="426"/>
      <c r="AXH40" s="423"/>
      <c r="AXI40" s="426"/>
      <c r="AXJ40" s="423"/>
      <c r="AXK40" s="426"/>
      <c r="AXL40" s="423"/>
      <c r="AXM40" s="426"/>
      <c r="AXN40" s="423"/>
      <c r="AXO40" s="426"/>
      <c r="AXP40" s="423"/>
      <c r="AXQ40" s="426"/>
      <c r="AXR40" s="423"/>
      <c r="AXS40" s="426"/>
      <c r="AXT40" s="423"/>
      <c r="AXU40" s="426"/>
      <c r="AXV40" s="423"/>
      <c r="AXW40" s="426"/>
      <c r="AXX40" s="423"/>
      <c r="AXY40" s="426"/>
      <c r="AXZ40" s="423"/>
      <c r="AYA40" s="426"/>
      <c r="AYB40" s="423"/>
      <c r="AYC40" s="426"/>
      <c r="AYD40" s="423"/>
      <c r="AYE40" s="426"/>
      <c r="AYF40" s="423"/>
      <c r="AYG40" s="426"/>
      <c r="AYH40" s="423"/>
      <c r="AYI40" s="426"/>
      <c r="AYJ40" s="423"/>
      <c r="AYK40" s="426"/>
      <c r="AYL40" s="423"/>
      <c r="AYM40" s="426"/>
      <c r="AYN40" s="423"/>
      <c r="AYO40" s="426"/>
      <c r="AYP40" s="423"/>
      <c r="AYQ40" s="426"/>
      <c r="AYR40" s="423"/>
      <c r="AYS40" s="426"/>
      <c r="AYT40" s="423"/>
      <c r="AYU40" s="426"/>
      <c r="AYV40" s="423"/>
      <c r="AYW40" s="426"/>
      <c r="AYX40" s="423"/>
      <c r="AYY40" s="426"/>
      <c r="AYZ40" s="423"/>
      <c r="AZA40" s="426"/>
      <c r="AZB40" s="423"/>
      <c r="AZC40" s="426"/>
      <c r="AZD40" s="423"/>
      <c r="AZE40" s="426"/>
      <c r="AZF40" s="423"/>
      <c r="AZG40" s="426"/>
      <c r="AZH40" s="423"/>
      <c r="AZI40" s="426"/>
      <c r="AZJ40" s="423"/>
      <c r="AZK40" s="426"/>
      <c r="AZL40" s="423"/>
      <c r="AZM40" s="426"/>
      <c r="AZN40" s="423"/>
      <c r="AZO40" s="426"/>
      <c r="AZP40" s="423"/>
      <c r="AZQ40" s="426"/>
      <c r="AZR40" s="423"/>
      <c r="AZS40" s="426"/>
      <c r="AZT40" s="423"/>
      <c r="AZU40" s="426"/>
      <c r="AZV40" s="423"/>
      <c r="AZW40" s="426"/>
      <c r="AZX40" s="423"/>
      <c r="AZY40" s="426"/>
      <c r="AZZ40" s="423"/>
      <c r="BAA40" s="426"/>
      <c r="BAB40" s="423"/>
      <c r="BAC40" s="426"/>
      <c r="BAD40" s="423"/>
      <c r="BAE40" s="426"/>
      <c r="BAF40" s="423"/>
      <c r="BAG40" s="426"/>
      <c r="BAH40" s="423"/>
      <c r="BAI40" s="426"/>
      <c r="BAJ40" s="423"/>
      <c r="BAK40" s="426"/>
      <c r="BAL40" s="423"/>
      <c r="BAM40" s="426"/>
      <c r="BAN40" s="423"/>
      <c r="BAO40" s="426"/>
      <c r="BAP40" s="423"/>
      <c r="BAQ40" s="426"/>
      <c r="BAR40" s="423"/>
      <c r="BAS40" s="426"/>
      <c r="BAT40" s="423"/>
      <c r="BAU40" s="426"/>
      <c r="BAV40" s="423"/>
      <c r="BAW40" s="426"/>
      <c r="BAX40" s="423"/>
      <c r="BAY40" s="426"/>
      <c r="BAZ40" s="423"/>
      <c r="BBA40" s="426"/>
      <c r="BBB40" s="423"/>
      <c r="BBC40" s="426"/>
      <c r="BBD40" s="423"/>
      <c r="BBE40" s="426"/>
      <c r="BBF40" s="423"/>
      <c r="BBG40" s="426"/>
      <c r="BBH40" s="423"/>
      <c r="BBI40" s="426"/>
      <c r="BBJ40" s="423"/>
      <c r="BBK40" s="426"/>
      <c r="BBL40" s="423"/>
      <c r="BBM40" s="426"/>
      <c r="BBN40" s="423"/>
      <c r="BBO40" s="426"/>
      <c r="BBP40" s="423"/>
      <c r="BBQ40" s="426"/>
      <c r="BBR40" s="423"/>
      <c r="BBS40" s="426"/>
      <c r="BBT40" s="423"/>
      <c r="BBU40" s="426"/>
      <c r="BBV40" s="423"/>
      <c r="BBW40" s="426"/>
      <c r="BBX40" s="423"/>
      <c r="BBY40" s="426"/>
      <c r="BBZ40" s="423"/>
      <c r="BCA40" s="426"/>
      <c r="BCB40" s="423"/>
      <c r="BCC40" s="426"/>
      <c r="BCD40" s="423"/>
      <c r="BCE40" s="426"/>
      <c r="BCF40" s="423"/>
      <c r="BCG40" s="426"/>
      <c r="BCH40" s="423"/>
      <c r="BCI40" s="426"/>
      <c r="BCJ40" s="423"/>
      <c r="BCK40" s="426"/>
      <c r="BCL40" s="423"/>
      <c r="BCM40" s="426"/>
      <c r="BCN40" s="423"/>
      <c r="BCO40" s="426"/>
      <c r="BCP40" s="423"/>
      <c r="BCQ40" s="426"/>
      <c r="BCR40" s="423"/>
      <c r="BCS40" s="426"/>
      <c r="BCT40" s="423"/>
      <c r="BCU40" s="426"/>
      <c r="BCV40" s="423"/>
      <c r="BCW40" s="426"/>
      <c r="BCX40" s="423"/>
      <c r="BCY40" s="426"/>
      <c r="BCZ40" s="423"/>
      <c r="BDA40" s="426"/>
      <c r="BDB40" s="423"/>
      <c r="BDC40" s="426"/>
      <c r="BDD40" s="423"/>
      <c r="BDE40" s="426"/>
      <c r="BDF40" s="423"/>
      <c r="BDG40" s="426"/>
      <c r="BDH40" s="423"/>
      <c r="BDI40" s="426"/>
      <c r="BDJ40" s="423"/>
      <c r="BDK40" s="426"/>
      <c r="BDL40" s="423"/>
      <c r="BDM40" s="426"/>
      <c r="BDN40" s="423"/>
      <c r="BDO40" s="426"/>
      <c r="BDP40" s="423"/>
      <c r="BDQ40" s="426"/>
      <c r="BDR40" s="423"/>
      <c r="BDS40" s="426"/>
      <c r="BDT40" s="423"/>
      <c r="BDU40" s="426"/>
      <c r="BDV40" s="423"/>
      <c r="BDW40" s="426"/>
      <c r="BDX40" s="423"/>
      <c r="BDY40" s="426"/>
      <c r="BDZ40" s="423"/>
      <c r="BEA40" s="426"/>
      <c r="BEB40" s="423"/>
      <c r="BEC40" s="426"/>
      <c r="BED40" s="423"/>
      <c r="BEE40" s="426"/>
      <c r="BEF40" s="423"/>
      <c r="BEG40" s="426"/>
      <c r="BEH40" s="423"/>
      <c r="BEI40" s="426"/>
      <c r="BEJ40" s="423"/>
      <c r="BEK40" s="426"/>
      <c r="BEL40" s="423"/>
      <c r="BEM40" s="426"/>
      <c r="BEN40" s="423"/>
      <c r="BEO40" s="426"/>
      <c r="BEP40" s="423"/>
      <c r="BEQ40" s="426"/>
      <c r="BER40" s="423"/>
      <c r="BES40" s="426"/>
      <c r="BET40" s="423"/>
      <c r="BEU40" s="426"/>
      <c r="BEV40" s="423"/>
      <c r="BEW40" s="426"/>
      <c r="BEX40" s="423"/>
      <c r="BEY40" s="426"/>
      <c r="BEZ40" s="423"/>
      <c r="BFA40" s="426"/>
      <c r="BFB40" s="423"/>
      <c r="BFC40" s="426"/>
      <c r="BFD40" s="423"/>
      <c r="BFE40" s="426"/>
      <c r="BFF40" s="423"/>
      <c r="BFG40" s="426"/>
      <c r="BFH40" s="423"/>
      <c r="BFI40" s="426"/>
      <c r="BFJ40" s="423"/>
      <c r="BFK40" s="426"/>
      <c r="BFL40" s="423"/>
      <c r="BFM40" s="426"/>
      <c r="BFN40" s="423"/>
      <c r="BFO40" s="426"/>
      <c r="BFP40" s="423"/>
      <c r="BFQ40" s="426"/>
      <c r="BFR40" s="423"/>
      <c r="BFS40" s="426"/>
      <c r="BFT40" s="423"/>
      <c r="BFU40" s="426"/>
      <c r="BFV40" s="423"/>
      <c r="BFW40" s="426"/>
      <c r="BFX40" s="423"/>
      <c r="BFY40" s="426"/>
      <c r="BFZ40" s="423"/>
      <c r="BGA40" s="426"/>
      <c r="BGB40" s="423"/>
      <c r="BGC40" s="426"/>
      <c r="BGD40" s="423"/>
      <c r="BGE40" s="426"/>
      <c r="BGF40" s="423"/>
      <c r="BGG40" s="426"/>
      <c r="BGH40" s="423"/>
      <c r="BGI40" s="426"/>
      <c r="BGJ40" s="423"/>
      <c r="BGK40" s="426"/>
      <c r="BGL40" s="423"/>
      <c r="BGM40" s="426"/>
      <c r="BGN40" s="423"/>
      <c r="BGO40" s="426"/>
      <c r="BGP40" s="423"/>
      <c r="BGQ40" s="426"/>
      <c r="BGR40" s="423"/>
      <c r="BGS40" s="426"/>
      <c r="BGT40" s="423"/>
      <c r="BGU40" s="426"/>
      <c r="BGV40" s="423"/>
      <c r="BGW40" s="426"/>
      <c r="BGX40" s="423"/>
      <c r="BGY40" s="426"/>
      <c r="BGZ40" s="423"/>
      <c r="BHA40" s="426"/>
      <c r="BHB40" s="423"/>
      <c r="BHC40" s="426"/>
      <c r="BHD40" s="423"/>
      <c r="BHE40" s="426"/>
      <c r="BHF40" s="423"/>
      <c r="BHG40" s="426"/>
      <c r="BHH40" s="423"/>
      <c r="BHI40" s="426"/>
      <c r="BHJ40" s="423"/>
      <c r="BHK40" s="426"/>
      <c r="BHL40" s="423"/>
      <c r="BHM40" s="426"/>
      <c r="BHN40" s="423"/>
      <c r="BHO40" s="426"/>
      <c r="BHP40" s="423"/>
      <c r="BHQ40" s="426"/>
      <c r="BHR40" s="423"/>
      <c r="BHS40" s="426"/>
      <c r="BHT40" s="423"/>
      <c r="BHU40" s="426"/>
      <c r="BHV40" s="423"/>
      <c r="BHW40" s="426"/>
      <c r="BHX40" s="423"/>
      <c r="BHY40" s="426"/>
      <c r="BHZ40" s="423"/>
      <c r="BIA40" s="426"/>
      <c r="BIB40" s="423"/>
      <c r="BIC40" s="426"/>
      <c r="BID40" s="423"/>
      <c r="BIE40" s="426"/>
      <c r="BIF40" s="423"/>
      <c r="BIG40" s="426"/>
      <c r="BIH40" s="423"/>
      <c r="BII40" s="426"/>
      <c r="BIJ40" s="423"/>
      <c r="BIK40" s="426"/>
      <c r="BIL40" s="423"/>
      <c r="BIM40" s="426"/>
      <c r="BIN40" s="423"/>
      <c r="BIO40" s="426"/>
      <c r="BIP40" s="423"/>
      <c r="BIQ40" s="426"/>
      <c r="BIR40" s="423"/>
      <c r="BIS40" s="426"/>
      <c r="BIT40" s="423"/>
      <c r="BIU40" s="426"/>
      <c r="BIV40" s="423"/>
      <c r="BIW40" s="426"/>
      <c r="BIX40" s="423"/>
      <c r="BIY40" s="426"/>
      <c r="BIZ40" s="423"/>
      <c r="BJA40" s="426"/>
      <c r="BJB40" s="423"/>
      <c r="BJC40" s="426"/>
      <c r="BJD40" s="423"/>
      <c r="BJE40" s="426"/>
      <c r="BJF40" s="423"/>
      <c r="BJG40" s="426"/>
      <c r="BJH40" s="423"/>
      <c r="BJI40" s="426"/>
      <c r="BJJ40" s="423"/>
      <c r="BJK40" s="426"/>
      <c r="BJL40" s="423"/>
      <c r="BJM40" s="426"/>
      <c r="BJN40" s="423"/>
      <c r="BJO40" s="426"/>
      <c r="BJP40" s="423"/>
      <c r="BJQ40" s="426"/>
      <c r="BJR40" s="423"/>
      <c r="BJS40" s="426"/>
      <c r="BJT40" s="423"/>
      <c r="BJU40" s="426"/>
      <c r="BJV40" s="423"/>
      <c r="BJW40" s="426"/>
      <c r="BJX40" s="423"/>
      <c r="BJY40" s="426"/>
      <c r="BJZ40" s="423"/>
      <c r="BKA40" s="426"/>
      <c r="BKB40" s="423"/>
      <c r="BKC40" s="426"/>
      <c r="BKD40" s="423"/>
      <c r="BKE40" s="426"/>
      <c r="BKF40" s="423"/>
      <c r="BKG40" s="426"/>
      <c r="BKH40" s="423"/>
      <c r="BKI40" s="426"/>
      <c r="BKJ40" s="423"/>
      <c r="BKK40" s="426"/>
      <c r="BKL40" s="423"/>
      <c r="BKM40" s="426"/>
      <c r="BKN40" s="423"/>
      <c r="BKO40" s="426"/>
      <c r="BKP40" s="423"/>
      <c r="BKQ40" s="426"/>
      <c r="BKR40" s="423"/>
      <c r="BKS40" s="426"/>
      <c r="BKT40" s="423"/>
      <c r="BKU40" s="426"/>
      <c r="BKV40" s="423"/>
      <c r="BKW40" s="426"/>
      <c r="BKX40" s="423"/>
      <c r="BKY40" s="426"/>
      <c r="BKZ40" s="423"/>
      <c r="BLA40" s="426"/>
      <c r="BLB40" s="423"/>
      <c r="BLC40" s="426"/>
      <c r="BLD40" s="423"/>
      <c r="BLE40" s="426"/>
      <c r="BLF40" s="423"/>
      <c r="BLG40" s="426"/>
      <c r="BLH40" s="423"/>
      <c r="BLI40" s="426"/>
      <c r="BLJ40" s="423"/>
      <c r="BLK40" s="426"/>
      <c r="BLL40" s="423"/>
      <c r="BLM40" s="426"/>
      <c r="BLN40" s="423"/>
      <c r="BLO40" s="426"/>
      <c r="BLP40" s="423"/>
      <c r="BLQ40" s="426"/>
      <c r="BLR40" s="423"/>
      <c r="BLS40" s="426"/>
      <c r="BLT40" s="423"/>
      <c r="BLU40" s="426"/>
      <c r="BLV40" s="423"/>
      <c r="BLW40" s="426"/>
      <c r="BLX40" s="423"/>
      <c r="BLY40" s="426"/>
      <c r="BLZ40" s="423"/>
      <c r="BMA40" s="426"/>
      <c r="BMB40" s="423"/>
      <c r="BMC40" s="426"/>
      <c r="BMD40" s="423"/>
      <c r="BME40" s="426"/>
      <c r="BMF40" s="423"/>
      <c r="BMG40" s="426"/>
      <c r="BMH40" s="423"/>
      <c r="BMI40" s="426"/>
      <c r="BMJ40" s="423"/>
      <c r="BMK40" s="426"/>
      <c r="BML40" s="423"/>
      <c r="BMM40" s="426"/>
      <c r="BMN40" s="423"/>
      <c r="BMO40" s="426"/>
      <c r="BMP40" s="423"/>
      <c r="BMQ40" s="426"/>
      <c r="BMR40" s="423"/>
      <c r="BMS40" s="426"/>
      <c r="BMT40" s="423"/>
      <c r="BMU40" s="426"/>
      <c r="BMV40" s="423"/>
      <c r="BMW40" s="426"/>
      <c r="BMX40" s="423"/>
      <c r="BMY40" s="426"/>
      <c r="BMZ40" s="423"/>
      <c r="BNA40" s="426"/>
      <c r="BNB40" s="423"/>
      <c r="BNC40" s="426"/>
      <c r="BND40" s="423"/>
      <c r="BNE40" s="426"/>
      <c r="BNF40" s="423"/>
      <c r="BNG40" s="426"/>
      <c r="BNH40" s="423"/>
      <c r="BNI40" s="426"/>
      <c r="BNJ40" s="423"/>
      <c r="BNK40" s="426"/>
      <c r="BNL40" s="423"/>
      <c r="BNM40" s="426"/>
      <c r="BNN40" s="423"/>
      <c r="BNO40" s="426"/>
      <c r="BNP40" s="423"/>
      <c r="BNQ40" s="426"/>
      <c r="BNR40" s="423"/>
      <c r="BNS40" s="426"/>
      <c r="BNT40" s="423"/>
      <c r="BNU40" s="426"/>
      <c r="BNV40" s="423"/>
      <c r="BNW40" s="426"/>
      <c r="BNX40" s="423"/>
      <c r="BNY40" s="426"/>
      <c r="BNZ40" s="423"/>
      <c r="BOA40" s="426"/>
      <c r="BOB40" s="423"/>
      <c r="BOC40" s="426"/>
      <c r="BOD40" s="423"/>
      <c r="BOE40" s="426"/>
      <c r="BOF40" s="423"/>
      <c r="BOG40" s="426"/>
      <c r="BOH40" s="423"/>
      <c r="BOI40" s="426"/>
      <c r="BOJ40" s="423"/>
      <c r="BOK40" s="426"/>
      <c r="BOL40" s="423"/>
      <c r="BOM40" s="426"/>
      <c r="BON40" s="423"/>
      <c r="BOO40" s="426"/>
      <c r="BOP40" s="423"/>
      <c r="BOQ40" s="426"/>
      <c r="BOR40" s="423"/>
      <c r="BOS40" s="426"/>
      <c r="BOT40" s="423"/>
      <c r="BOU40" s="426"/>
      <c r="BOV40" s="423"/>
      <c r="BOW40" s="426"/>
      <c r="BOX40" s="423"/>
      <c r="BOY40" s="426"/>
      <c r="BOZ40" s="423"/>
      <c r="BPA40" s="426"/>
      <c r="BPB40" s="423"/>
      <c r="BPC40" s="426"/>
      <c r="BPD40" s="423"/>
      <c r="BPE40" s="426"/>
      <c r="BPF40" s="423"/>
      <c r="BPG40" s="426"/>
      <c r="BPH40" s="423"/>
      <c r="BPI40" s="426"/>
      <c r="BPJ40" s="423"/>
      <c r="BPK40" s="426"/>
      <c r="BPL40" s="423"/>
      <c r="BPM40" s="426"/>
      <c r="BPN40" s="423"/>
      <c r="BPO40" s="426"/>
      <c r="BPP40" s="423"/>
      <c r="BPQ40" s="426"/>
      <c r="BPR40" s="423"/>
      <c r="BPS40" s="426"/>
      <c r="BPT40" s="423"/>
      <c r="BPU40" s="426"/>
      <c r="BPV40" s="423"/>
      <c r="BPW40" s="426"/>
      <c r="BPX40" s="423"/>
      <c r="BPY40" s="426"/>
      <c r="BPZ40" s="423"/>
      <c r="BQA40" s="426"/>
      <c r="BQB40" s="423"/>
      <c r="BQC40" s="426"/>
      <c r="BQD40" s="423"/>
      <c r="BQE40" s="426"/>
      <c r="BQF40" s="423"/>
      <c r="BQG40" s="426"/>
      <c r="BQH40" s="423"/>
      <c r="BQI40" s="426"/>
      <c r="BQJ40" s="423"/>
      <c r="BQK40" s="426"/>
      <c r="BQL40" s="423"/>
      <c r="BQM40" s="426"/>
      <c r="BQN40" s="423"/>
      <c r="BQO40" s="426"/>
      <c r="BQP40" s="423"/>
      <c r="BQQ40" s="426"/>
      <c r="BQR40" s="423"/>
      <c r="BQS40" s="426"/>
      <c r="BQT40" s="423"/>
      <c r="BQU40" s="426"/>
      <c r="BQV40" s="423"/>
      <c r="BQW40" s="426"/>
      <c r="BQX40" s="423"/>
      <c r="BQY40" s="426"/>
      <c r="BQZ40" s="423"/>
      <c r="BRA40" s="426"/>
      <c r="BRB40" s="423"/>
      <c r="BRC40" s="426"/>
      <c r="BRD40" s="423"/>
      <c r="BRE40" s="426"/>
      <c r="BRF40" s="423"/>
      <c r="BRG40" s="426"/>
      <c r="BRH40" s="423"/>
      <c r="BRI40" s="426"/>
      <c r="BRJ40" s="423"/>
      <c r="BRK40" s="426"/>
      <c r="BRL40" s="423"/>
      <c r="BRM40" s="426"/>
      <c r="BRN40" s="423"/>
      <c r="BRO40" s="426"/>
      <c r="BRP40" s="423"/>
      <c r="BRQ40" s="426"/>
      <c r="BRR40" s="423"/>
      <c r="BRS40" s="426"/>
      <c r="BRT40" s="423"/>
      <c r="BRU40" s="426"/>
      <c r="BRV40" s="423"/>
      <c r="BRW40" s="426"/>
      <c r="BRX40" s="423"/>
      <c r="BRY40" s="426"/>
      <c r="BRZ40" s="423"/>
      <c r="BSA40" s="426"/>
      <c r="BSB40" s="423"/>
      <c r="BSC40" s="426"/>
      <c r="BSD40" s="423"/>
      <c r="BSE40" s="426"/>
      <c r="BSF40" s="423"/>
      <c r="BSG40" s="426"/>
      <c r="BSH40" s="423"/>
      <c r="BSI40" s="426"/>
      <c r="BSJ40" s="423"/>
      <c r="BSK40" s="426"/>
      <c r="BSL40" s="423"/>
      <c r="BSM40" s="426"/>
      <c r="BSN40" s="423"/>
      <c r="BSO40" s="426"/>
      <c r="BSP40" s="423"/>
      <c r="BSQ40" s="426"/>
      <c r="BSR40" s="423"/>
      <c r="BSS40" s="426"/>
      <c r="BST40" s="423"/>
      <c r="BSU40" s="426"/>
      <c r="BSV40" s="423"/>
      <c r="BSW40" s="426"/>
      <c r="BSX40" s="423"/>
      <c r="BSY40" s="426"/>
      <c r="BSZ40" s="423"/>
      <c r="BTA40" s="426"/>
      <c r="BTB40" s="423"/>
      <c r="BTC40" s="426"/>
      <c r="BTD40" s="423"/>
      <c r="BTE40" s="426"/>
      <c r="BTF40" s="423"/>
      <c r="BTG40" s="426"/>
      <c r="BTH40" s="423"/>
      <c r="BTI40" s="426"/>
      <c r="BTJ40" s="423"/>
      <c r="BTK40" s="426"/>
      <c r="BTL40" s="423"/>
      <c r="BTM40" s="426"/>
      <c r="BTN40" s="423"/>
      <c r="BTO40" s="426"/>
      <c r="BTP40" s="423"/>
      <c r="BTQ40" s="426"/>
      <c r="BTR40" s="423"/>
      <c r="BTS40" s="426"/>
      <c r="BTT40" s="423"/>
      <c r="BTU40" s="426"/>
      <c r="BTV40" s="423"/>
      <c r="BTW40" s="426"/>
      <c r="BTX40" s="423"/>
      <c r="BTY40" s="426"/>
      <c r="BTZ40" s="423"/>
      <c r="BUA40" s="426"/>
      <c r="BUB40" s="423"/>
      <c r="BUC40" s="426"/>
      <c r="BUD40" s="423"/>
      <c r="BUE40" s="426"/>
      <c r="BUF40" s="423"/>
      <c r="BUG40" s="426"/>
      <c r="BUH40" s="423"/>
      <c r="BUI40" s="426"/>
      <c r="BUJ40" s="423"/>
      <c r="BUK40" s="426"/>
      <c r="BUL40" s="423"/>
      <c r="BUM40" s="426"/>
      <c r="BUN40" s="423"/>
      <c r="BUO40" s="426"/>
      <c r="BUP40" s="423"/>
      <c r="BUQ40" s="426"/>
      <c r="BUR40" s="423"/>
      <c r="BUS40" s="426"/>
      <c r="BUT40" s="423"/>
      <c r="BUU40" s="426"/>
      <c r="BUV40" s="423"/>
      <c r="BUW40" s="426"/>
      <c r="BUX40" s="423"/>
      <c r="BUY40" s="426"/>
      <c r="BUZ40" s="423"/>
      <c r="BVA40" s="426"/>
      <c r="BVB40" s="423"/>
      <c r="BVC40" s="426"/>
      <c r="BVD40" s="423"/>
      <c r="BVE40" s="426"/>
      <c r="BVF40" s="423"/>
      <c r="BVG40" s="426"/>
      <c r="BVH40" s="423"/>
      <c r="BVI40" s="426"/>
      <c r="BVJ40" s="423"/>
      <c r="BVK40" s="426"/>
      <c r="BVL40" s="423"/>
      <c r="BVM40" s="426"/>
      <c r="BVN40" s="423"/>
      <c r="BVO40" s="426"/>
      <c r="BVP40" s="423"/>
      <c r="BVQ40" s="426"/>
      <c r="BVR40" s="423"/>
      <c r="BVS40" s="426"/>
      <c r="BVT40" s="423"/>
      <c r="BVU40" s="426"/>
      <c r="BVV40" s="423"/>
      <c r="BVW40" s="426"/>
      <c r="BVX40" s="423"/>
      <c r="BVY40" s="426"/>
      <c r="BVZ40" s="423"/>
      <c r="BWA40" s="426"/>
      <c r="BWB40" s="423"/>
      <c r="BWC40" s="426"/>
      <c r="BWD40" s="423"/>
      <c r="BWE40" s="426"/>
      <c r="BWF40" s="423"/>
      <c r="BWG40" s="426"/>
      <c r="BWH40" s="423"/>
      <c r="BWI40" s="426"/>
      <c r="BWJ40" s="423"/>
      <c r="BWK40" s="426"/>
      <c r="BWL40" s="423"/>
      <c r="BWM40" s="426"/>
      <c r="BWN40" s="423"/>
      <c r="BWO40" s="426"/>
      <c r="BWP40" s="423"/>
      <c r="BWQ40" s="426"/>
      <c r="BWR40" s="423"/>
      <c r="BWS40" s="426"/>
      <c r="BWT40" s="423"/>
      <c r="BWU40" s="426"/>
      <c r="BWV40" s="423"/>
      <c r="BWW40" s="426"/>
      <c r="BWX40" s="423"/>
      <c r="BWY40" s="426"/>
      <c r="BWZ40" s="423"/>
      <c r="BXA40" s="426"/>
      <c r="BXB40" s="423"/>
      <c r="BXC40" s="426"/>
      <c r="BXD40" s="423"/>
      <c r="BXE40" s="426"/>
      <c r="BXF40" s="423"/>
      <c r="BXG40" s="426"/>
      <c r="BXH40" s="423"/>
      <c r="BXI40" s="426"/>
      <c r="BXJ40" s="423"/>
      <c r="BXK40" s="426"/>
      <c r="BXL40" s="423"/>
      <c r="BXM40" s="426"/>
      <c r="BXN40" s="423"/>
      <c r="BXO40" s="426"/>
      <c r="BXP40" s="423"/>
      <c r="BXQ40" s="426"/>
      <c r="BXR40" s="423"/>
      <c r="BXS40" s="426"/>
      <c r="BXT40" s="423"/>
      <c r="BXU40" s="426"/>
      <c r="BXV40" s="423"/>
      <c r="BXW40" s="426"/>
      <c r="BXX40" s="423"/>
      <c r="BXY40" s="426"/>
      <c r="BXZ40" s="423"/>
      <c r="BYA40" s="426"/>
      <c r="BYB40" s="423"/>
      <c r="BYC40" s="426"/>
      <c r="BYD40" s="423"/>
      <c r="BYE40" s="426"/>
      <c r="BYF40" s="423"/>
      <c r="BYG40" s="426"/>
      <c r="BYH40" s="423"/>
      <c r="BYI40" s="426"/>
      <c r="BYJ40" s="423"/>
      <c r="BYK40" s="426"/>
      <c r="BYL40" s="423"/>
      <c r="BYM40" s="426"/>
      <c r="BYN40" s="423"/>
      <c r="BYO40" s="426"/>
      <c r="BYP40" s="423"/>
      <c r="BYQ40" s="426"/>
      <c r="BYR40" s="423"/>
      <c r="BYS40" s="426"/>
      <c r="BYT40" s="423"/>
      <c r="BYU40" s="426"/>
      <c r="BYV40" s="423"/>
      <c r="BYW40" s="426"/>
      <c r="BYX40" s="423"/>
      <c r="BYY40" s="426"/>
      <c r="BYZ40" s="423"/>
      <c r="BZA40" s="426"/>
      <c r="BZB40" s="423"/>
      <c r="BZC40" s="426"/>
      <c r="BZD40" s="423"/>
      <c r="BZE40" s="426"/>
      <c r="BZF40" s="423"/>
      <c r="BZG40" s="426"/>
      <c r="BZH40" s="423"/>
      <c r="BZI40" s="426"/>
      <c r="BZJ40" s="423"/>
      <c r="BZK40" s="426"/>
      <c r="BZL40" s="423"/>
      <c r="BZM40" s="426"/>
      <c r="BZN40" s="423"/>
      <c r="BZO40" s="426"/>
      <c r="BZP40" s="423"/>
      <c r="BZQ40" s="426"/>
      <c r="BZR40" s="423"/>
      <c r="BZS40" s="426"/>
      <c r="BZT40" s="423"/>
      <c r="BZU40" s="426"/>
      <c r="BZV40" s="423"/>
      <c r="BZW40" s="426"/>
      <c r="BZX40" s="423"/>
      <c r="BZY40" s="426"/>
      <c r="BZZ40" s="423"/>
      <c r="CAA40" s="426"/>
      <c r="CAB40" s="423"/>
      <c r="CAC40" s="426"/>
      <c r="CAD40" s="423"/>
      <c r="CAE40" s="426"/>
      <c r="CAF40" s="423"/>
      <c r="CAG40" s="426"/>
      <c r="CAH40" s="423"/>
      <c r="CAI40" s="426"/>
      <c r="CAJ40" s="423"/>
      <c r="CAK40" s="426"/>
      <c r="CAL40" s="423"/>
      <c r="CAM40" s="426"/>
      <c r="CAN40" s="423"/>
      <c r="CAO40" s="426"/>
      <c r="CAP40" s="423"/>
      <c r="CAQ40" s="426"/>
      <c r="CAR40" s="423"/>
      <c r="CAS40" s="426"/>
      <c r="CAT40" s="423"/>
      <c r="CAU40" s="426"/>
      <c r="CAV40" s="423"/>
      <c r="CAW40" s="426"/>
      <c r="CAX40" s="423"/>
      <c r="CAY40" s="426"/>
      <c r="CAZ40" s="423"/>
      <c r="CBA40" s="426"/>
      <c r="CBB40" s="423"/>
      <c r="CBC40" s="426"/>
      <c r="CBD40" s="423"/>
      <c r="CBE40" s="426"/>
      <c r="CBF40" s="423"/>
      <c r="CBG40" s="426"/>
      <c r="CBH40" s="423"/>
      <c r="CBI40" s="426"/>
      <c r="CBJ40" s="423"/>
      <c r="CBK40" s="426"/>
      <c r="CBL40" s="423"/>
      <c r="CBM40" s="426"/>
      <c r="CBN40" s="423"/>
      <c r="CBO40" s="426"/>
      <c r="CBP40" s="423"/>
      <c r="CBQ40" s="426"/>
      <c r="CBR40" s="423"/>
      <c r="CBS40" s="426"/>
      <c r="CBT40" s="423"/>
      <c r="CBU40" s="426"/>
      <c r="CBV40" s="423"/>
      <c r="CBW40" s="426"/>
      <c r="CBX40" s="423"/>
      <c r="CBY40" s="426"/>
      <c r="CBZ40" s="423"/>
      <c r="CCA40" s="426"/>
      <c r="CCB40" s="423"/>
      <c r="CCC40" s="426"/>
      <c r="CCD40" s="423"/>
      <c r="CCE40" s="426"/>
      <c r="CCF40" s="423"/>
      <c r="CCG40" s="426"/>
      <c r="CCH40" s="423"/>
      <c r="CCI40" s="426"/>
      <c r="CCJ40" s="423"/>
      <c r="CCK40" s="426"/>
      <c r="CCL40" s="423"/>
      <c r="CCM40" s="426"/>
      <c r="CCN40" s="423"/>
      <c r="CCO40" s="426"/>
      <c r="CCP40" s="423"/>
      <c r="CCQ40" s="426"/>
      <c r="CCR40" s="423"/>
      <c r="CCS40" s="426"/>
      <c r="CCT40" s="423"/>
      <c r="CCU40" s="426"/>
      <c r="CCV40" s="423"/>
      <c r="CCW40" s="426"/>
      <c r="CCX40" s="423"/>
      <c r="CCY40" s="426"/>
      <c r="CCZ40" s="423"/>
      <c r="CDA40" s="426"/>
      <c r="CDB40" s="423"/>
      <c r="CDC40" s="426"/>
      <c r="CDD40" s="423"/>
      <c r="CDE40" s="426"/>
      <c r="CDF40" s="423"/>
      <c r="CDG40" s="426"/>
      <c r="CDH40" s="423"/>
      <c r="CDI40" s="426"/>
      <c r="CDJ40" s="423"/>
      <c r="CDK40" s="426"/>
      <c r="CDL40" s="423"/>
      <c r="CDM40" s="426"/>
      <c r="CDN40" s="423"/>
      <c r="CDO40" s="426"/>
      <c r="CDP40" s="423"/>
      <c r="CDQ40" s="426"/>
      <c r="CDR40" s="423"/>
      <c r="CDS40" s="426"/>
      <c r="CDT40" s="423"/>
      <c r="CDU40" s="426"/>
      <c r="CDV40" s="423"/>
      <c r="CDW40" s="426"/>
      <c r="CDX40" s="423"/>
      <c r="CDY40" s="426"/>
      <c r="CDZ40" s="423"/>
      <c r="CEA40" s="426"/>
      <c r="CEB40" s="423"/>
      <c r="CEC40" s="426"/>
      <c r="CED40" s="423"/>
      <c r="CEE40" s="426"/>
      <c r="CEF40" s="423"/>
      <c r="CEG40" s="426"/>
      <c r="CEH40" s="423"/>
      <c r="CEI40" s="426"/>
      <c r="CEJ40" s="423"/>
      <c r="CEK40" s="426"/>
      <c r="CEL40" s="423"/>
      <c r="CEM40" s="426"/>
      <c r="CEN40" s="423"/>
      <c r="CEO40" s="426"/>
      <c r="CEP40" s="423"/>
      <c r="CEQ40" s="426"/>
      <c r="CER40" s="423"/>
      <c r="CES40" s="426"/>
      <c r="CET40" s="423"/>
      <c r="CEU40" s="426"/>
      <c r="CEV40" s="423"/>
      <c r="CEW40" s="426"/>
      <c r="CEX40" s="423"/>
      <c r="CEY40" s="426"/>
      <c r="CEZ40" s="423"/>
      <c r="CFA40" s="426"/>
      <c r="CFB40" s="423"/>
      <c r="CFC40" s="426"/>
      <c r="CFD40" s="423"/>
      <c r="CFE40" s="426"/>
      <c r="CFF40" s="423"/>
      <c r="CFG40" s="426"/>
      <c r="CFH40" s="423"/>
      <c r="CFI40" s="426"/>
      <c r="CFJ40" s="423"/>
      <c r="CFK40" s="426"/>
      <c r="CFL40" s="423"/>
      <c r="CFM40" s="426"/>
      <c r="CFN40" s="423"/>
      <c r="CFO40" s="426"/>
      <c r="CFP40" s="423"/>
      <c r="CFQ40" s="426"/>
      <c r="CFR40" s="423"/>
      <c r="CFS40" s="426"/>
      <c r="CFT40" s="423"/>
      <c r="CFU40" s="426"/>
      <c r="CFV40" s="423"/>
      <c r="CFW40" s="426"/>
      <c r="CFX40" s="423"/>
      <c r="CFY40" s="426"/>
      <c r="CFZ40" s="423"/>
      <c r="CGA40" s="426"/>
      <c r="CGB40" s="423"/>
      <c r="CGC40" s="426"/>
      <c r="CGD40" s="423"/>
      <c r="CGE40" s="426"/>
      <c r="CGF40" s="423"/>
      <c r="CGG40" s="426"/>
      <c r="CGH40" s="423"/>
      <c r="CGI40" s="426"/>
      <c r="CGJ40" s="423"/>
      <c r="CGK40" s="426"/>
      <c r="CGL40" s="423"/>
      <c r="CGM40" s="426"/>
      <c r="CGN40" s="423"/>
      <c r="CGO40" s="426"/>
      <c r="CGP40" s="423"/>
      <c r="CGQ40" s="426"/>
      <c r="CGR40" s="423"/>
      <c r="CGS40" s="426"/>
      <c r="CGT40" s="423"/>
      <c r="CGU40" s="426"/>
      <c r="CGV40" s="423"/>
      <c r="CGW40" s="426"/>
      <c r="CGX40" s="423"/>
      <c r="CGY40" s="426"/>
      <c r="CGZ40" s="423"/>
      <c r="CHA40" s="426"/>
      <c r="CHB40" s="423"/>
      <c r="CHC40" s="426"/>
      <c r="CHD40" s="423"/>
      <c r="CHE40" s="426"/>
      <c r="CHF40" s="423"/>
      <c r="CHG40" s="426"/>
      <c r="CHH40" s="423"/>
      <c r="CHI40" s="426"/>
      <c r="CHJ40" s="423"/>
      <c r="CHK40" s="426"/>
      <c r="CHL40" s="423"/>
      <c r="CHM40" s="426"/>
      <c r="CHN40" s="423"/>
      <c r="CHO40" s="426"/>
      <c r="CHP40" s="423"/>
      <c r="CHQ40" s="426"/>
      <c r="CHR40" s="423"/>
      <c r="CHS40" s="426"/>
      <c r="CHT40" s="423"/>
      <c r="CHU40" s="426"/>
      <c r="CHV40" s="423"/>
      <c r="CHW40" s="426"/>
      <c r="CHX40" s="423"/>
      <c r="CHY40" s="426"/>
      <c r="CHZ40" s="423"/>
      <c r="CIA40" s="426"/>
      <c r="CIB40" s="423"/>
      <c r="CIC40" s="426"/>
      <c r="CID40" s="423"/>
      <c r="CIE40" s="426"/>
      <c r="CIF40" s="423"/>
      <c r="CIG40" s="426"/>
      <c r="CIH40" s="423"/>
      <c r="CII40" s="426"/>
      <c r="CIJ40" s="423"/>
      <c r="CIK40" s="426"/>
      <c r="CIL40" s="423"/>
      <c r="CIM40" s="426"/>
      <c r="CIN40" s="423"/>
      <c r="CIO40" s="426"/>
      <c r="CIP40" s="423"/>
      <c r="CIQ40" s="426"/>
      <c r="CIR40" s="423"/>
      <c r="CIS40" s="426"/>
      <c r="CIT40" s="423"/>
      <c r="CIU40" s="426"/>
      <c r="CIV40" s="423"/>
      <c r="CIW40" s="426"/>
      <c r="CIX40" s="423"/>
      <c r="CIY40" s="426"/>
      <c r="CIZ40" s="423"/>
      <c r="CJA40" s="426"/>
      <c r="CJB40" s="423"/>
      <c r="CJC40" s="426"/>
      <c r="CJD40" s="423"/>
      <c r="CJE40" s="426"/>
      <c r="CJF40" s="423"/>
      <c r="CJG40" s="426"/>
      <c r="CJH40" s="423"/>
      <c r="CJI40" s="426"/>
      <c r="CJJ40" s="423"/>
      <c r="CJK40" s="426"/>
      <c r="CJL40" s="423"/>
      <c r="CJM40" s="426"/>
      <c r="CJN40" s="423"/>
      <c r="CJO40" s="426"/>
      <c r="CJP40" s="423"/>
      <c r="CJQ40" s="426"/>
      <c r="CJR40" s="423"/>
      <c r="CJS40" s="426"/>
      <c r="CJT40" s="423"/>
      <c r="CJU40" s="426"/>
      <c r="CJV40" s="423"/>
      <c r="CJW40" s="426"/>
      <c r="CJX40" s="423"/>
      <c r="CJY40" s="426"/>
      <c r="CJZ40" s="423"/>
      <c r="CKA40" s="426"/>
      <c r="CKB40" s="423"/>
      <c r="CKC40" s="426"/>
      <c r="CKD40" s="423"/>
      <c r="CKE40" s="426"/>
      <c r="CKF40" s="423"/>
      <c r="CKG40" s="426"/>
      <c r="CKH40" s="423"/>
      <c r="CKI40" s="426"/>
      <c r="CKJ40" s="423"/>
      <c r="CKK40" s="426"/>
      <c r="CKL40" s="423"/>
      <c r="CKM40" s="426"/>
      <c r="CKN40" s="423"/>
      <c r="CKO40" s="426"/>
      <c r="CKP40" s="423"/>
      <c r="CKQ40" s="426"/>
      <c r="CKR40" s="423"/>
      <c r="CKS40" s="426"/>
      <c r="CKT40" s="423"/>
      <c r="CKU40" s="426"/>
      <c r="CKV40" s="423"/>
      <c r="CKW40" s="426"/>
      <c r="CKX40" s="423"/>
      <c r="CKY40" s="426"/>
      <c r="CKZ40" s="423"/>
      <c r="CLA40" s="426"/>
      <c r="CLB40" s="423"/>
      <c r="CLC40" s="426"/>
      <c r="CLD40" s="423"/>
      <c r="CLE40" s="426"/>
      <c r="CLF40" s="423"/>
      <c r="CLG40" s="426"/>
      <c r="CLH40" s="423"/>
      <c r="CLI40" s="426"/>
      <c r="CLJ40" s="423"/>
      <c r="CLK40" s="426"/>
      <c r="CLL40" s="423"/>
      <c r="CLM40" s="426"/>
      <c r="CLN40" s="423"/>
      <c r="CLO40" s="426"/>
      <c r="CLP40" s="423"/>
      <c r="CLQ40" s="426"/>
      <c r="CLR40" s="423"/>
      <c r="CLS40" s="426"/>
      <c r="CLT40" s="423"/>
      <c r="CLU40" s="426"/>
      <c r="CLV40" s="423"/>
      <c r="CLW40" s="426"/>
      <c r="CLX40" s="423"/>
      <c r="CLY40" s="426"/>
      <c r="CLZ40" s="423"/>
      <c r="CMA40" s="426"/>
      <c r="CMB40" s="423"/>
      <c r="CMC40" s="426"/>
      <c r="CMD40" s="423"/>
      <c r="CME40" s="426"/>
      <c r="CMF40" s="423"/>
      <c r="CMG40" s="426"/>
      <c r="CMH40" s="423"/>
      <c r="CMI40" s="426"/>
      <c r="CMJ40" s="423"/>
      <c r="CMK40" s="426"/>
      <c r="CML40" s="423"/>
      <c r="CMM40" s="426"/>
      <c r="CMN40" s="423"/>
      <c r="CMO40" s="426"/>
      <c r="CMP40" s="423"/>
      <c r="CMQ40" s="426"/>
      <c r="CMR40" s="423"/>
      <c r="CMS40" s="426"/>
      <c r="CMT40" s="423"/>
      <c r="CMU40" s="426"/>
      <c r="CMV40" s="423"/>
      <c r="CMW40" s="426"/>
      <c r="CMX40" s="423"/>
      <c r="CMY40" s="426"/>
      <c r="CMZ40" s="423"/>
      <c r="CNA40" s="426"/>
      <c r="CNB40" s="423"/>
      <c r="CNC40" s="426"/>
      <c r="CND40" s="423"/>
      <c r="CNE40" s="426"/>
      <c r="CNF40" s="423"/>
      <c r="CNG40" s="426"/>
      <c r="CNH40" s="423"/>
      <c r="CNI40" s="426"/>
      <c r="CNJ40" s="423"/>
      <c r="CNK40" s="426"/>
      <c r="CNL40" s="423"/>
      <c r="CNM40" s="426"/>
      <c r="CNN40" s="423"/>
      <c r="CNO40" s="426"/>
      <c r="CNP40" s="423"/>
      <c r="CNQ40" s="426"/>
      <c r="CNR40" s="423"/>
      <c r="CNS40" s="426"/>
      <c r="CNT40" s="423"/>
      <c r="CNU40" s="426"/>
      <c r="CNV40" s="423"/>
      <c r="CNW40" s="426"/>
      <c r="CNX40" s="423"/>
      <c r="CNY40" s="426"/>
      <c r="CNZ40" s="423"/>
      <c r="COA40" s="426"/>
      <c r="COB40" s="423"/>
      <c r="COC40" s="426"/>
      <c r="COD40" s="423"/>
      <c r="COE40" s="426"/>
      <c r="COF40" s="423"/>
      <c r="COG40" s="426"/>
      <c r="COH40" s="423"/>
      <c r="COI40" s="426"/>
      <c r="COJ40" s="423"/>
      <c r="COK40" s="426"/>
      <c r="COL40" s="423"/>
      <c r="COM40" s="426"/>
      <c r="CON40" s="423"/>
      <c r="COO40" s="426"/>
      <c r="COP40" s="423"/>
      <c r="COQ40" s="426"/>
      <c r="COR40" s="423"/>
      <c r="COS40" s="426"/>
      <c r="COT40" s="423"/>
      <c r="COU40" s="426"/>
      <c r="COV40" s="423"/>
      <c r="COW40" s="426"/>
      <c r="COX40" s="423"/>
      <c r="COY40" s="426"/>
      <c r="COZ40" s="423"/>
      <c r="CPA40" s="426"/>
      <c r="CPB40" s="423"/>
      <c r="CPC40" s="426"/>
      <c r="CPD40" s="423"/>
      <c r="CPE40" s="426"/>
      <c r="CPF40" s="423"/>
      <c r="CPG40" s="426"/>
      <c r="CPH40" s="423"/>
      <c r="CPI40" s="426"/>
      <c r="CPJ40" s="423"/>
      <c r="CPK40" s="426"/>
      <c r="CPL40" s="423"/>
      <c r="CPM40" s="426"/>
      <c r="CPN40" s="423"/>
      <c r="CPO40" s="426"/>
      <c r="CPP40" s="423"/>
      <c r="CPQ40" s="426"/>
      <c r="CPR40" s="423"/>
      <c r="CPS40" s="426"/>
      <c r="CPT40" s="423"/>
      <c r="CPU40" s="426"/>
      <c r="CPV40" s="423"/>
      <c r="CPW40" s="426"/>
      <c r="CPX40" s="423"/>
      <c r="CPY40" s="426"/>
      <c r="CPZ40" s="423"/>
      <c r="CQA40" s="426"/>
      <c r="CQB40" s="423"/>
      <c r="CQC40" s="426"/>
      <c r="CQD40" s="423"/>
      <c r="CQE40" s="426"/>
      <c r="CQF40" s="423"/>
      <c r="CQG40" s="426"/>
      <c r="CQH40" s="423"/>
      <c r="CQI40" s="426"/>
      <c r="CQJ40" s="423"/>
      <c r="CQK40" s="426"/>
      <c r="CQL40" s="423"/>
      <c r="CQM40" s="426"/>
      <c r="CQN40" s="423"/>
      <c r="CQO40" s="426"/>
      <c r="CQP40" s="423"/>
      <c r="CQQ40" s="426"/>
      <c r="CQR40" s="423"/>
      <c r="CQS40" s="426"/>
      <c r="CQT40" s="423"/>
      <c r="CQU40" s="426"/>
      <c r="CQV40" s="423"/>
      <c r="CQW40" s="426"/>
      <c r="CQX40" s="423"/>
      <c r="CQY40" s="426"/>
      <c r="CQZ40" s="423"/>
      <c r="CRA40" s="426"/>
      <c r="CRB40" s="423"/>
      <c r="CRC40" s="426"/>
      <c r="CRD40" s="423"/>
      <c r="CRE40" s="426"/>
      <c r="CRF40" s="423"/>
      <c r="CRG40" s="426"/>
      <c r="CRH40" s="423"/>
      <c r="CRI40" s="426"/>
      <c r="CRJ40" s="423"/>
      <c r="CRK40" s="426"/>
      <c r="CRL40" s="423"/>
      <c r="CRM40" s="426"/>
      <c r="CRN40" s="423"/>
      <c r="CRO40" s="426"/>
      <c r="CRP40" s="423"/>
      <c r="CRQ40" s="426"/>
      <c r="CRR40" s="423"/>
      <c r="CRS40" s="426"/>
      <c r="CRT40" s="423"/>
      <c r="CRU40" s="426"/>
      <c r="CRV40" s="423"/>
      <c r="CRW40" s="426"/>
      <c r="CRX40" s="423"/>
      <c r="CRY40" s="426"/>
      <c r="CRZ40" s="423"/>
      <c r="CSA40" s="426"/>
      <c r="CSB40" s="423"/>
      <c r="CSC40" s="426"/>
      <c r="CSD40" s="423"/>
      <c r="CSE40" s="426"/>
      <c r="CSF40" s="423"/>
      <c r="CSG40" s="426"/>
      <c r="CSH40" s="423"/>
      <c r="CSI40" s="426"/>
      <c r="CSJ40" s="423"/>
      <c r="CSK40" s="426"/>
      <c r="CSL40" s="423"/>
      <c r="CSM40" s="426"/>
      <c r="CSN40" s="423"/>
      <c r="CSO40" s="426"/>
      <c r="CSP40" s="423"/>
      <c r="CSQ40" s="426"/>
      <c r="CSR40" s="423"/>
      <c r="CSS40" s="426"/>
      <c r="CST40" s="423"/>
      <c r="CSU40" s="426"/>
      <c r="CSV40" s="423"/>
      <c r="CSW40" s="426"/>
      <c r="CSX40" s="423"/>
      <c r="CSY40" s="426"/>
      <c r="CSZ40" s="423"/>
      <c r="CTA40" s="426"/>
      <c r="CTB40" s="423"/>
      <c r="CTC40" s="426"/>
      <c r="CTD40" s="423"/>
      <c r="CTE40" s="426"/>
      <c r="CTF40" s="423"/>
      <c r="CTG40" s="426"/>
      <c r="CTH40" s="423"/>
      <c r="CTI40" s="426"/>
      <c r="CTJ40" s="423"/>
      <c r="CTK40" s="426"/>
      <c r="CTL40" s="423"/>
      <c r="CTM40" s="426"/>
      <c r="CTN40" s="423"/>
      <c r="CTO40" s="426"/>
      <c r="CTP40" s="423"/>
      <c r="CTQ40" s="426"/>
      <c r="CTR40" s="423"/>
      <c r="CTS40" s="426"/>
      <c r="CTT40" s="423"/>
      <c r="CTU40" s="426"/>
      <c r="CTV40" s="423"/>
      <c r="CTW40" s="426"/>
      <c r="CTX40" s="423"/>
      <c r="CTY40" s="426"/>
      <c r="CTZ40" s="423"/>
      <c r="CUA40" s="426"/>
      <c r="CUB40" s="423"/>
      <c r="CUC40" s="426"/>
      <c r="CUD40" s="423"/>
      <c r="CUE40" s="426"/>
      <c r="CUF40" s="423"/>
      <c r="CUG40" s="426"/>
      <c r="CUH40" s="423"/>
      <c r="CUI40" s="426"/>
      <c r="CUJ40" s="423"/>
      <c r="CUK40" s="426"/>
      <c r="CUL40" s="423"/>
      <c r="CUM40" s="426"/>
      <c r="CUN40" s="423"/>
      <c r="CUO40" s="426"/>
      <c r="CUP40" s="423"/>
      <c r="CUQ40" s="426"/>
      <c r="CUR40" s="423"/>
      <c r="CUS40" s="426"/>
      <c r="CUT40" s="423"/>
      <c r="CUU40" s="426"/>
      <c r="CUV40" s="423"/>
      <c r="CUW40" s="426"/>
      <c r="CUX40" s="423"/>
      <c r="CUY40" s="426"/>
      <c r="CUZ40" s="423"/>
      <c r="CVA40" s="426"/>
      <c r="CVB40" s="423"/>
      <c r="CVC40" s="426"/>
      <c r="CVD40" s="423"/>
      <c r="CVE40" s="426"/>
      <c r="CVF40" s="423"/>
      <c r="CVG40" s="426"/>
      <c r="CVH40" s="423"/>
      <c r="CVI40" s="426"/>
      <c r="CVJ40" s="423"/>
      <c r="CVK40" s="426"/>
      <c r="CVL40" s="423"/>
      <c r="CVM40" s="426"/>
      <c r="CVN40" s="423"/>
      <c r="CVO40" s="426"/>
      <c r="CVP40" s="423"/>
      <c r="CVQ40" s="426"/>
      <c r="CVR40" s="423"/>
      <c r="CVS40" s="426"/>
      <c r="CVT40" s="423"/>
      <c r="CVU40" s="426"/>
      <c r="CVV40" s="423"/>
      <c r="CVW40" s="426"/>
      <c r="CVX40" s="423"/>
      <c r="CVY40" s="426"/>
      <c r="CVZ40" s="423"/>
      <c r="CWA40" s="426"/>
      <c r="CWB40" s="423"/>
      <c r="CWC40" s="426"/>
      <c r="CWD40" s="423"/>
      <c r="CWE40" s="426"/>
      <c r="CWF40" s="423"/>
      <c r="CWG40" s="426"/>
      <c r="CWH40" s="423"/>
      <c r="CWI40" s="426"/>
      <c r="CWJ40" s="423"/>
      <c r="CWK40" s="426"/>
      <c r="CWL40" s="423"/>
      <c r="CWM40" s="426"/>
      <c r="CWN40" s="423"/>
      <c r="CWO40" s="426"/>
      <c r="CWP40" s="423"/>
      <c r="CWQ40" s="426"/>
      <c r="CWR40" s="423"/>
      <c r="CWS40" s="426"/>
      <c r="CWT40" s="423"/>
      <c r="CWU40" s="426"/>
      <c r="CWV40" s="423"/>
      <c r="CWW40" s="426"/>
      <c r="CWX40" s="423"/>
      <c r="CWY40" s="426"/>
      <c r="CWZ40" s="423"/>
      <c r="CXA40" s="426"/>
      <c r="CXB40" s="423"/>
      <c r="CXC40" s="426"/>
      <c r="CXD40" s="423"/>
      <c r="CXE40" s="426"/>
      <c r="CXF40" s="423"/>
      <c r="CXG40" s="426"/>
      <c r="CXH40" s="423"/>
      <c r="CXI40" s="426"/>
      <c r="CXJ40" s="423"/>
      <c r="CXK40" s="426"/>
      <c r="CXL40" s="423"/>
      <c r="CXM40" s="426"/>
      <c r="CXN40" s="423"/>
      <c r="CXO40" s="426"/>
      <c r="CXP40" s="423"/>
      <c r="CXQ40" s="426"/>
      <c r="CXR40" s="423"/>
      <c r="CXS40" s="426"/>
      <c r="CXT40" s="423"/>
      <c r="CXU40" s="426"/>
      <c r="CXV40" s="423"/>
      <c r="CXW40" s="426"/>
      <c r="CXX40" s="423"/>
      <c r="CXY40" s="426"/>
      <c r="CXZ40" s="423"/>
      <c r="CYA40" s="426"/>
      <c r="CYB40" s="423"/>
      <c r="CYC40" s="426"/>
      <c r="CYD40" s="423"/>
      <c r="CYE40" s="426"/>
      <c r="CYF40" s="423"/>
      <c r="CYG40" s="426"/>
      <c r="CYH40" s="423"/>
      <c r="CYI40" s="426"/>
      <c r="CYJ40" s="423"/>
      <c r="CYK40" s="426"/>
      <c r="CYL40" s="423"/>
      <c r="CYM40" s="426"/>
      <c r="CYN40" s="423"/>
      <c r="CYO40" s="426"/>
      <c r="CYP40" s="423"/>
      <c r="CYQ40" s="426"/>
      <c r="CYR40" s="423"/>
      <c r="CYS40" s="426"/>
      <c r="CYT40" s="423"/>
      <c r="CYU40" s="426"/>
      <c r="CYV40" s="423"/>
      <c r="CYW40" s="426"/>
      <c r="CYX40" s="423"/>
      <c r="CYY40" s="426"/>
      <c r="CYZ40" s="423"/>
      <c r="CZA40" s="426"/>
      <c r="CZB40" s="423"/>
      <c r="CZC40" s="426"/>
      <c r="CZD40" s="423"/>
      <c r="CZE40" s="426"/>
      <c r="CZF40" s="423"/>
      <c r="CZG40" s="426"/>
      <c r="CZH40" s="423"/>
      <c r="CZI40" s="426"/>
      <c r="CZJ40" s="423"/>
      <c r="CZK40" s="426"/>
      <c r="CZL40" s="423"/>
      <c r="CZM40" s="426"/>
      <c r="CZN40" s="423"/>
      <c r="CZO40" s="426"/>
      <c r="CZP40" s="423"/>
      <c r="CZQ40" s="426"/>
      <c r="CZR40" s="423"/>
      <c r="CZS40" s="426"/>
      <c r="CZT40" s="423"/>
      <c r="CZU40" s="426"/>
      <c r="CZV40" s="423"/>
      <c r="CZW40" s="426"/>
      <c r="CZX40" s="423"/>
      <c r="CZY40" s="426"/>
      <c r="CZZ40" s="423"/>
      <c r="DAA40" s="426"/>
      <c r="DAB40" s="423"/>
      <c r="DAC40" s="426"/>
      <c r="DAD40" s="423"/>
      <c r="DAE40" s="426"/>
      <c r="DAF40" s="423"/>
      <c r="DAG40" s="426"/>
      <c r="DAH40" s="423"/>
      <c r="DAI40" s="426"/>
      <c r="DAJ40" s="423"/>
      <c r="DAK40" s="426"/>
      <c r="DAL40" s="423"/>
      <c r="DAM40" s="426"/>
      <c r="DAN40" s="423"/>
      <c r="DAO40" s="426"/>
      <c r="DAP40" s="423"/>
      <c r="DAQ40" s="426"/>
      <c r="DAR40" s="423"/>
      <c r="DAS40" s="426"/>
      <c r="DAT40" s="423"/>
      <c r="DAU40" s="426"/>
      <c r="DAV40" s="423"/>
      <c r="DAW40" s="426"/>
      <c r="DAX40" s="423"/>
      <c r="DAY40" s="426"/>
      <c r="DAZ40" s="423"/>
      <c r="DBA40" s="426"/>
      <c r="DBB40" s="423"/>
      <c r="DBC40" s="426"/>
      <c r="DBD40" s="423"/>
      <c r="DBE40" s="426"/>
      <c r="DBF40" s="423"/>
      <c r="DBG40" s="426"/>
      <c r="DBH40" s="423"/>
      <c r="DBI40" s="426"/>
      <c r="DBJ40" s="423"/>
      <c r="DBK40" s="426"/>
      <c r="DBL40" s="423"/>
      <c r="DBM40" s="426"/>
      <c r="DBN40" s="423"/>
      <c r="DBO40" s="426"/>
      <c r="DBP40" s="423"/>
      <c r="DBQ40" s="426"/>
      <c r="DBR40" s="423"/>
      <c r="DBS40" s="426"/>
      <c r="DBT40" s="423"/>
      <c r="DBU40" s="426"/>
      <c r="DBV40" s="423"/>
      <c r="DBW40" s="426"/>
      <c r="DBX40" s="423"/>
      <c r="DBY40" s="426"/>
      <c r="DBZ40" s="423"/>
      <c r="DCA40" s="426"/>
      <c r="DCB40" s="423"/>
      <c r="DCC40" s="426"/>
      <c r="DCD40" s="423"/>
      <c r="DCE40" s="426"/>
      <c r="DCF40" s="423"/>
      <c r="DCG40" s="426"/>
      <c r="DCH40" s="423"/>
      <c r="DCI40" s="426"/>
      <c r="DCJ40" s="423"/>
      <c r="DCK40" s="426"/>
      <c r="DCL40" s="423"/>
      <c r="DCM40" s="426"/>
      <c r="DCN40" s="423"/>
      <c r="DCO40" s="426"/>
      <c r="DCP40" s="423"/>
      <c r="DCQ40" s="426"/>
      <c r="DCR40" s="423"/>
      <c r="DCS40" s="426"/>
      <c r="DCT40" s="423"/>
      <c r="DCU40" s="426"/>
      <c r="DCV40" s="423"/>
      <c r="DCW40" s="426"/>
      <c r="DCX40" s="423"/>
      <c r="DCY40" s="426"/>
      <c r="DCZ40" s="423"/>
      <c r="DDA40" s="426"/>
      <c r="DDB40" s="423"/>
      <c r="DDC40" s="426"/>
      <c r="DDD40" s="423"/>
      <c r="DDE40" s="426"/>
      <c r="DDF40" s="423"/>
      <c r="DDG40" s="426"/>
      <c r="DDH40" s="423"/>
      <c r="DDI40" s="426"/>
      <c r="DDJ40" s="423"/>
      <c r="DDK40" s="426"/>
      <c r="DDL40" s="423"/>
      <c r="DDM40" s="426"/>
      <c r="DDN40" s="423"/>
      <c r="DDO40" s="426"/>
      <c r="DDP40" s="423"/>
      <c r="DDQ40" s="426"/>
      <c r="DDR40" s="423"/>
      <c r="DDS40" s="426"/>
      <c r="DDT40" s="423"/>
      <c r="DDU40" s="426"/>
      <c r="DDV40" s="423"/>
      <c r="DDW40" s="426"/>
      <c r="DDX40" s="423"/>
      <c r="DDY40" s="426"/>
      <c r="DDZ40" s="423"/>
      <c r="DEA40" s="426"/>
      <c r="DEB40" s="423"/>
      <c r="DEC40" s="426"/>
      <c r="DED40" s="423"/>
      <c r="DEE40" s="426"/>
      <c r="DEF40" s="423"/>
      <c r="DEG40" s="426"/>
      <c r="DEH40" s="423"/>
      <c r="DEI40" s="426"/>
      <c r="DEJ40" s="423"/>
      <c r="DEK40" s="426"/>
      <c r="DEL40" s="423"/>
      <c r="DEM40" s="426"/>
      <c r="DEN40" s="423"/>
      <c r="DEO40" s="426"/>
      <c r="DEP40" s="423"/>
      <c r="DEQ40" s="426"/>
      <c r="DER40" s="423"/>
      <c r="DES40" s="426"/>
      <c r="DET40" s="423"/>
      <c r="DEU40" s="426"/>
      <c r="DEV40" s="423"/>
      <c r="DEW40" s="426"/>
      <c r="DEX40" s="423"/>
      <c r="DEY40" s="426"/>
      <c r="DEZ40" s="423"/>
      <c r="DFA40" s="426"/>
      <c r="DFB40" s="423"/>
      <c r="DFC40" s="426"/>
      <c r="DFD40" s="423"/>
      <c r="DFE40" s="426"/>
      <c r="DFF40" s="423"/>
      <c r="DFG40" s="426"/>
      <c r="DFH40" s="423"/>
      <c r="DFI40" s="426"/>
      <c r="DFJ40" s="423"/>
      <c r="DFK40" s="426"/>
      <c r="DFL40" s="423"/>
      <c r="DFM40" s="426"/>
      <c r="DFN40" s="423"/>
      <c r="DFO40" s="426"/>
      <c r="DFP40" s="423"/>
      <c r="DFQ40" s="426"/>
      <c r="DFR40" s="423"/>
      <c r="DFS40" s="426"/>
      <c r="DFT40" s="423"/>
      <c r="DFU40" s="426"/>
      <c r="DFV40" s="423"/>
      <c r="DFW40" s="426"/>
      <c r="DFX40" s="423"/>
      <c r="DFY40" s="426"/>
      <c r="DFZ40" s="423"/>
      <c r="DGA40" s="426"/>
      <c r="DGB40" s="423"/>
      <c r="DGC40" s="426"/>
      <c r="DGD40" s="423"/>
      <c r="DGE40" s="426"/>
      <c r="DGF40" s="423"/>
      <c r="DGG40" s="426"/>
      <c r="DGH40" s="423"/>
      <c r="DGI40" s="426"/>
      <c r="DGJ40" s="423"/>
      <c r="DGK40" s="426"/>
      <c r="DGL40" s="423"/>
      <c r="DGM40" s="426"/>
      <c r="DGN40" s="423"/>
      <c r="DGO40" s="426"/>
      <c r="DGP40" s="423"/>
      <c r="DGQ40" s="426"/>
      <c r="DGR40" s="423"/>
      <c r="DGS40" s="426"/>
      <c r="DGT40" s="423"/>
      <c r="DGU40" s="426"/>
      <c r="DGV40" s="423"/>
      <c r="DGW40" s="426"/>
      <c r="DGX40" s="423"/>
      <c r="DGY40" s="426"/>
      <c r="DGZ40" s="423"/>
      <c r="DHA40" s="426"/>
      <c r="DHB40" s="423"/>
      <c r="DHC40" s="426"/>
      <c r="DHD40" s="423"/>
      <c r="DHE40" s="426"/>
      <c r="DHF40" s="423"/>
      <c r="DHG40" s="426"/>
      <c r="DHH40" s="423"/>
      <c r="DHI40" s="426"/>
      <c r="DHJ40" s="423"/>
      <c r="DHK40" s="426"/>
      <c r="DHL40" s="423"/>
      <c r="DHM40" s="426"/>
      <c r="DHN40" s="423"/>
      <c r="DHO40" s="426"/>
      <c r="DHP40" s="423"/>
      <c r="DHQ40" s="426"/>
      <c r="DHR40" s="423"/>
      <c r="DHS40" s="426"/>
      <c r="DHT40" s="423"/>
      <c r="DHU40" s="426"/>
      <c r="DHV40" s="423"/>
      <c r="DHW40" s="426"/>
      <c r="DHX40" s="423"/>
      <c r="DHY40" s="426"/>
      <c r="DHZ40" s="423"/>
      <c r="DIA40" s="426"/>
      <c r="DIB40" s="423"/>
      <c r="DIC40" s="426"/>
      <c r="DID40" s="423"/>
      <c r="DIE40" s="426"/>
      <c r="DIF40" s="423"/>
      <c r="DIG40" s="426"/>
      <c r="DIH40" s="423"/>
      <c r="DII40" s="426"/>
      <c r="DIJ40" s="423"/>
      <c r="DIK40" s="426"/>
      <c r="DIL40" s="423"/>
      <c r="DIM40" s="426"/>
      <c r="DIN40" s="423"/>
      <c r="DIO40" s="426"/>
      <c r="DIP40" s="423"/>
      <c r="DIQ40" s="426"/>
      <c r="DIR40" s="423"/>
      <c r="DIS40" s="426"/>
      <c r="DIT40" s="423"/>
      <c r="DIU40" s="426"/>
      <c r="DIV40" s="423"/>
      <c r="DIW40" s="426"/>
      <c r="DIX40" s="423"/>
      <c r="DIY40" s="426"/>
      <c r="DIZ40" s="423"/>
      <c r="DJA40" s="426"/>
      <c r="DJB40" s="423"/>
      <c r="DJC40" s="426"/>
      <c r="DJD40" s="423"/>
      <c r="DJE40" s="426"/>
      <c r="DJF40" s="423"/>
      <c r="DJG40" s="426"/>
      <c r="DJH40" s="423"/>
      <c r="DJI40" s="426"/>
      <c r="DJJ40" s="423"/>
      <c r="DJK40" s="426"/>
      <c r="DJL40" s="423"/>
      <c r="DJM40" s="426"/>
      <c r="DJN40" s="423"/>
      <c r="DJO40" s="426"/>
      <c r="DJP40" s="423"/>
      <c r="DJQ40" s="426"/>
      <c r="DJR40" s="423"/>
      <c r="DJS40" s="426"/>
      <c r="DJT40" s="423"/>
      <c r="DJU40" s="426"/>
      <c r="DJV40" s="423"/>
      <c r="DJW40" s="426"/>
      <c r="DJX40" s="423"/>
      <c r="DJY40" s="426"/>
      <c r="DJZ40" s="423"/>
      <c r="DKA40" s="426"/>
      <c r="DKB40" s="423"/>
      <c r="DKC40" s="426"/>
      <c r="DKD40" s="423"/>
      <c r="DKE40" s="426"/>
      <c r="DKF40" s="423"/>
      <c r="DKG40" s="426"/>
      <c r="DKH40" s="423"/>
      <c r="DKI40" s="426"/>
      <c r="DKJ40" s="423"/>
      <c r="DKK40" s="426"/>
      <c r="DKL40" s="423"/>
      <c r="DKM40" s="426"/>
      <c r="DKN40" s="423"/>
      <c r="DKO40" s="426"/>
      <c r="DKP40" s="423"/>
      <c r="DKQ40" s="426"/>
      <c r="DKR40" s="423"/>
      <c r="DKS40" s="426"/>
      <c r="DKT40" s="423"/>
      <c r="DKU40" s="426"/>
      <c r="DKV40" s="423"/>
      <c r="DKW40" s="426"/>
      <c r="DKX40" s="423"/>
      <c r="DKY40" s="426"/>
      <c r="DKZ40" s="423"/>
      <c r="DLA40" s="426"/>
      <c r="DLB40" s="423"/>
      <c r="DLC40" s="426"/>
      <c r="DLD40" s="423"/>
      <c r="DLE40" s="426"/>
      <c r="DLF40" s="423"/>
      <c r="DLG40" s="426"/>
      <c r="DLH40" s="423"/>
      <c r="DLI40" s="426"/>
      <c r="DLJ40" s="423"/>
      <c r="DLK40" s="426"/>
      <c r="DLL40" s="423"/>
      <c r="DLM40" s="426"/>
      <c r="DLN40" s="423"/>
      <c r="DLO40" s="426"/>
      <c r="DLP40" s="423"/>
      <c r="DLQ40" s="426"/>
      <c r="DLR40" s="423"/>
      <c r="DLS40" s="426"/>
      <c r="DLT40" s="423"/>
      <c r="DLU40" s="426"/>
      <c r="DLV40" s="423"/>
      <c r="DLW40" s="426"/>
      <c r="DLX40" s="423"/>
      <c r="DLY40" s="426"/>
      <c r="DLZ40" s="423"/>
      <c r="DMA40" s="426"/>
      <c r="DMB40" s="423"/>
      <c r="DMC40" s="426"/>
      <c r="DMD40" s="423"/>
      <c r="DME40" s="426"/>
      <c r="DMF40" s="423"/>
      <c r="DMG40" s="426"/>
      <c r="DMH40" s="423"/>
      <c r="DMI40" s="426"/>
      <c r="DMJ40" s="423"/>
      <c r="DMK40" s="426"/>
      <c r="DML40" s="423"/>
      <c r="DMM40" s="426"/>
      <c r="DMN40" s="423"/>
      <c r="DMO40" s="426"/>
      <c r="DMP40" s="423"/>
      <c r="DMQ40" s="426"/>
      <c r="DMR40" s="423"/>
      <c r="DMS40" s="426"/>
      <c r="DMT40" s="423"/>
      <c r="DMU40" s="426"/>
      <c r="DMV40" s="423"/>
      <c r="DMW40" s="426"/>
      <c r="DMX40" s="423"/>
      <c r="DMY40" s="426"/>
      <c r="DMZ40" s="423"/>
      <c r="DNA40" s="426"/>
      <c r="DNB40" s="423"/>
      <c r="DNC40" s="426"/>
      <c r="DND40" s="423"/>
      <c r="DNE40" s="426"/>
      <c r="DNF40" s="423"/>
      <c r="DNG40" s="426"/>
      <c r="DNH40" s="423"/>
      <c r="DNI40" s="426"/>
      <c r="DNJ40" s="423"/>
      <c r="DNK40" s="426"/>
      <c r="DNL40" s="423"/>
      <c r="DNM40" s="426"/>
      <c r="DNN40" s="423"/>
      <c r="DNO40" s="426"/>
      <c r="DNP40" s="423"/>
      <c r="DNQ40" s="426"/>
      <c r="DNR40" s="423"/>
      <c r="DNS40" s="426"/>
      <c r="DNT40" s="423"/>
      <c r="DNU40" s="426"/>
      <c r="DNV40" s="423"/>
      <c r="DNW40" s="426"/>
      <c r="DNX40" s="423"/>
      <c r="DNY40" s="426"/>
      <c r="DNZ40" s="423"/>
      <c r="DOA40" s="426"/>
      <c r="DOB40" s="423"/>
      <c r="DOC40" s="426"/>
      <c r="DOD40" s="423"/>
      <c r="DOE40" s="426"/>
      <c r="DOF40" s="423"/>
      <c r="DOG40" s="426"/>
      <c r="DOH40" s="423"/>
      <c r="DOI40" s="426"/>
      <c r="DOJ40" s="423"/>
      <c r="DOK40" s="426"/>
      <c r="DOL40" s="423"/>
      <c r="DOM40" s="426"/>
      <c r="DON40" s="423"/>
      <c r="DOO40" s="426"/>
      <c r="DOP40" s="423"/>
      <c r="DOQ40" s="426"/>
      <c r="DOR40" s="423"/>
      <c r="DOS40" s="426"/>
      <c r="DOT40" s="423"/>
      <c r="DOU40" s="426"/>
      <c r="DOV40" s="423"/>
      <c r="DOW40" s="426"/>
      <c r="DOX40" s="423"/>
      <c r="DOY40" s="426"/>
      <c r="DOZ40" s="423"/>
      <c r="DPA40" s="426"/>
      <c r="DPB40" s="423"/>
      <c r="DPC40" s="426"/>
      <c r="DPD40" s="423"/>
      <c r="DPE40" s="426"/>
      <c r="DPF40" s="423"/>
      <c r="DPG40" s="426"/>
      <c r="DPH40" s="423"/>
      <c r="DPI40" s="426"/>
      <c r="DPJ40" s="423"/>
      <c r="DPK40" s="426"/>
      <c r="DPL40" s="423"/>
      <c r="DPM40" s="426"/>
      <c r="DPN40" s="423"/>
      <c r="DPO40" s="426"/>
      <c r="DPP40" s="423"/>
      <c r="DPQ40" s="426"/>
      <c r="DPR40" s="423"/>
      <c r="DPS40" s="426"/>
      <c r="DPT40" s="423"/>
      <c r="DPU40" s="426"/>
      <c r="DPV40" s="423"/>
      <c r="DPW40" s="426"/>
      <c r="DPX40" s="423"/>
      <c r="DPY40" s="426"/>
      <c r="DPZ40" s="423"/>
      <c r="DQA40" s="426"/>
      <c r="DQB40" s="423"/>
      <c r="DQC40" s="426"/>
      <c r="DQD40" s="423"/>
      <c r="DQE40" s="426"/>
      <c r="DQF40" s="423"/>
      <c r="DQG40" s="426"/>
      <c r="DQH40" s="423"/>
      <c r="DQI40" s="426"/>
      <c r="DQJ40" s="423"/>
      <c r="DQK40" s="426"/>
      <c r="DQL40" s="423"/>
      <c r="DQM40" s="426"/>
      <c r="DQN40" s="423"/>
      <c r="DQO40" s="426"/>
      <c r="DQP40" s="423"/>
      <c r="DQQ40" s="426"/>
      <c r="DQR40" s="423"/>
      <c r="DQS40" s="426"/>
      <c r="DQT40" s="423"/>
      <c r="DQU40" s="426"/>
      <c r="DQV40" s="423"/>
      <c r="DQW40" s="426"/>
      <c r="DQX40" s="423"/>
      <c r="DQY40" s="426"/>
      <c r="DQZ40" s="423"/>
      <c r="DRA40" s="426"/>
      <c r="DRB40" s="423"/>
      <c r="DRC40" s="426"/>
      <c r="DRD40" s="423"/>
      <c r="DRE40" s="426"/>
      <c r="DRF40" s="423"/>
      <c r="DRG40" s="426"/>
      <c r="DRH40" s="423"/>
      <c r="DRI40" s="426"/>
      <c r="DRJ40" s="423"/>
      <c r="DRK40" s="426"/>
      <c r="DRL40" s="423"/>
      <c r="DRM40" s="426"/>
      <c r="DRN40" s="423"/>
      <c r="DRO40" s="426"/>
      <c r="DRP40" s="423"/>
      <c r="DRQ40" s="426"/>
      <c r="DRR40" s="423"/>
      <c r="DRS40" s="426"/>
      <c r="DRT40" s="423"/>
      <c r="DRU40" s="426"/>
      <c r="DRV40" s="423"/>
      <c r="DRW40" s="426"/>
      <c r="DRX40" s="423"/>
      <c r="DRY40" s="426"/>
      <c r="DRZ40" s="423"/>
      <c r="DSA40" s="426"/>
      <c r="DSB40" s="423"/>
      <c r="DSC40" s="426"/>
      <c r="DSD40" s="423"/>
      <c r="DSE40" s="426"/>
      <c r="DSF40" s="423"/>
      <c r="DSG40" s="426"/>
      <c r="DSH40" s="423"/>
      <c r="DSI40" s="426"/>
      <c r="DSJ40" s="423"/>
      <c r="DSK40" s="426"/>
      <c r="DSL40" s="423"/>
      <c r="DSM40" s="426"/>
      <c r="DSN40" s="423"/>
      <c r="DSO40" s="426"/>
      <c r="DSP40" s="423"/>
      <c r="DSQ40" s="426"/>
      <c r="DSR40" s="423"/>
      <c r="DSS40" s="426"/>
      <c r="DST40" s="423"/>
      <c r="DSU40" s="426"/>
      <c r="DSV40" s="423"/>
      <c r="DSW40" s="426"/>
      <c r="DSX40" s="423"/>
      <c r="DSY40" s="426"/>
      <c r="DSZ40" s="423"/>
      <c r="DTA40" s="426"/>
      <c r="DTB40" s="423"/>
      <c r="DTC40" s="426"/>
      <c r="DTD40" s="423"/>
      <c r="DTE40" s="426"/>
      <c r="DTF40" s="423"/>
      <c r="DTG40" s="426"/>
      <c r="DTH40" s="423"/>
      <c r="DTI40" s="426"/>
      <c r="DTJ40" s="423"/>
      <c r="DTK40" s="426"/>
      <c r="DTL40" s="423"/>
      <c r="DTM40" s="426"/>
      <c r="DTN40" s="423"/>
      <c r="DTO40" s="426"/>
      <c r="DTP40" s="423"/>
      <c r="DTQ40" s="426"/>
      <c r="DTR40" s="423"/>
      <c r="DTS40" s="426"/>
      <c r="DTT40" s="423"/>
      <c r="DTU40" s="426"/>
      <c r="DTV40" s="423"/>
      <c r="DTW40" s="426"/>
      <c r="DTX40" s="423"/>
      <c r="DTY40" s="426"/>
      <c r="DTZ40" s="423"/>
      <c r="DUA40" s="426"/>
      <c r="DUB40" s="423"/>
      <c r="DUC40" s="426"/>
      <c r="DUD40" s="423"/>
      <c r="DUE40" s="426"/>
      <c r="DUF40" s="423"/>
      <c r="DUG40" s="426"/>
      <c r="DUH40" s="423"/>
      <c r="DUI40" s="426"/>
      <c r="DUJ40" s="423"/>
      <c r="DUK40" s="426"/>
      <c r="DUL40" s="423"/>
      <c r="DUM40" s="426"/>
      <c r="DUN40" s="423"/>
      <c r="DUO40" s="426"/>
      <c r="DUP40" s="423"/>
      <c r="DUQ40" s="426"/>
      <c r="DUR40" s="423"/>
      <c r="DUS40" s="426"/>
      <c r="DUT40" s="423"/>
      <c r="DUU40" s="426"/>
      <c r="DUV40" s="423"/>
      <c r="DUW40" s="426"/>
      <c r="DUX40" s="423"/>
      <c r="DUY40" s="426"/>
      <c r="DUZ40" s="423"/>
      <c r="DVA40" s="426"/>
      <c r="DVB40" s="423"/>
      <c r="DVC40" s="426"/>
      <c r="DVD40" s="423"/>
      <c r="DVE40" s="426"/>
      <c r="DVF40" s="423"/>
      <c r="DVG40" s="426"/>
      <c r="DVH40" s="423"/>
      <c r="DVI40" s="426"/>
      <c r="DVJ40" s="423"/>
      <c r="DVK40" s="426"/>
      <c r="DVL40" s="423"/>
      <c r="DVM40" s="426"/>
      <c r="DVN40" s="423"/>
      <c r="DVO40" s="426"/>
      <c r="DVP40" s="423"/>
      <c r="DVQ40" s="426"/>
      <c r="DVR40" s="423"/>
      <c r="DVS40" s="426"/>
      <c r="DVT40" s="423"/>
      <c r="DVU40" s="426"/>
      <c r="DVV40" s="423"/>
      <c r="DVW40" s="426"/>
      <c r="DVX40" s="423"/>
      <c r="DVY40" s="426"/>
      <c r="DVZ40" s="423"/>
      <c r="DWA40" s="426"/>
      <c r="DWB40" s="423"/>
      <c r="DWC40" s="426"/>
      <c r="DWD40" s="423"/>
      <c r="DWE40" s="426"/>
      <c r="DWF40" s="423"/>
      <c r="DWG40" s="426"/>
      <c r="DWH40" s="423"/>
      <c r="DWI40" s="426"/>
      <c r="DWJ40" s="423"/>
      <c r="DWK40" s="426"/>
      <c r="DWL40" s="423"/>
      <c r="DWM40" s="426"/>
      <c r="DWN40" s="423"/>
      <c r="DWO40" s="426"/>
      <c r="DWP40" s="423"/>
      <c r="DWQ40" s="426"/>
      <c r="DWR40" s="423"/>
      <c r="DWS40" s="426"/>
      <c r="DWT40" s="423"/>
      <c r="DWU40" s="426"/>
      <c r="DWV40" s="423"/>
      <c r="DWW40" s="426"/>
      <c r="DWX40" s="423"/>
      <c r="DWY40" s="426"/>
      <c r="DWZ40" s="423"/>
      <c r="DXA40" s="426"/>
      <c r="DXB40" s="423"/>
      <c r="DXC40" s="426"/>
      <c r="DXD40" s="423"/>
      <c r="DXE40" s="426"/>
      <c r="DXF40" s="423"/>
      <c r="DXG40" s="426"/>
      <c r="DXH40" s="423"/>
      <c r="DXI40" s="426"/>
      <c r="DXJ40" s="423"/>
      <c r="DXK40" s="426"/>
      <c r="DXL40" s="423"/>
      <c r="DXM40" s="426"/>
      <c r="DXN40" s="423"/>
      <c r="DXO40" s="426"/>
      <c r="DXP40" s="423"/>
      <c r="DXQ40" s="426"/>
      <c r="DXR40" s="423"/>
      <c r="DXS40" s="426"/>
      <c r="DXT40" s="423"/>
      <c r="DXU40" s="426"/>
      <c r="DXV40" s="423"/>
      <c r="DXW40" s="426"/>
      <c r="DXX40" s="423"/>
      <c r="DXY40" s="426"/>
      <c r="DXZ40" s="423"/>
      <c r="DYA40" s="426"/>
      <c r="DYB40" s="423"/>
      <c r="DYC40" s="426"/>
      <c r="DYD40" s="423"/>
      <c r="DYE40" s="426"/>
      <c r="DYF40" s="423"/>
      <c r="DYG40" s="426"/>
      <c r="DYH40" s="423"/>
      <c r="DYI40" s="426"/>
      <c r="DYJ40" s="423"/>
      <c r="DYK40" s="426"/>
      <c r="DYL40" s="423"/>
      <c r="DYM40" s="426"/>
      <c r="DYN40" s="423"/>
      <c r="DYO40" s="426"/>
      <c r="DYP40" s="423"/>
      <c r="DYQ40" s="426"/>
      <c r="DYR40" s="423"/>
      <c r="DYS40" s="426"/>
      <c r="DYT40" s="423"/>
      <c r="DYU40" s="426"/>
      <c r="DYV40" s="423"/>
      <c r="DYW40" s="426"/>
      <c r="DYX40" s="423"/>
      <c r="DYY40" s="426"/>
      <c r="DYZ40" s="423"/>
      <c r="DZA40" s="426"/>
      <c r="DZB40" s="423"/>
      <c r="DZC40" s="426"/>
      <c r="DZD40" s="423"/>
      <c r="DZE40" s="426"/>
      <c r="DZF40" s="423"/>
      <c r="DZG40" s="426"/>
      <c r="DZH40" s="423"/>
      <c r="DZI40" s="426"/>
      <c r="DZJ40" s="423"/>
      <c r="DZK40" s="426"/>
      <c r="DZL40" s="423"/>
      <c r="DZM40" s="426"/>
      <c r="DZN40" s="423"/>
      <c r="DZO40" s="426"/>
      <c r="DZP40" s="423"/>
      <c r="DZQ40" s="426"/>
      <c r="DZR40" s="423"/>
      <c r="DZS40" s="426"/>
      <c r="DZT40" s="423"/>
      <c r="DZU40" s="426"/>
      <c r="DZV40" s="423"/>
      <c r="DZW40" s="426"/>
      <c r="DZX40" s="423"/>
      <c r="DZY40" s="426"/>
      <c r="DZZ40" s="423"/>
      <c r="EAA40" s="426"/>
      <c r="EAB40" s="423"/>
      <c r="EAC40" s="426"/>
      <c r="EAD40" s="423"/>
      <c r="EAE40" s="426"/>
      <c r="EAF40" s="423"/>
      <c r="EAG40" s="426"/>
      <c r="EAH40" s="423"/>
      <c r="EAI40" s="426"/>
      <c r="EAJ40" s="423"/>
      <c r="EAK40" s="426"/>
      <c r="EAL40" s="423"/>
      <c r="EAM40" s="426"/>
      <c r="EAN40" s="423"/>
      <c r="EAO40" s="426"/>
      <c r="EAP40" s="423"/>
      <c r="EAQ40" s="426"/>
      <c r="EAR40" s="423"/>
      <c r="EAS40" s="426"/>
      <c r="EAT40" s="423"/>
      <c r="EAU40" s="426"/>
      <c r="EAV40" s="423"/>
      <c r="EAW40" s="426"/>
      <c r="EAX40" s="423"/>
      <c r="EAY40" s="426"/>
      <c r="EAZ40" s="423"/>
      <c r="EBA40" s="426"/>
      <c r="EBB40" s="423"/>
      <c r="EBC40" s="426"/>
      <c r="EBD40" s="423"/>
      <c r="EBE40" s="426"/>
      <c r="EBF40" s="423"/>
      <c r="EBG40" s="426"/>
      <c r="EBH40" s="423"/>
      <c r="EBI40" s="426"/>
      <c r="EBJ40" s="423"/>
      <c r="EBK40" s="426"/>
      <c r="EBL40" s="423"/>
      <c r="EBM40" s="426"/>
      <c r="EBN40" s="423"/>
      <c r="EBO40" s="426"/>
      <c r="EBP40" s="423"/>
      <c r="EBQ40" s="426"/>
      <c r="EBR40" s="423"/>
      <c r="EBS40" s="426"/>
      <c r="EBT40" s="423"/>
      <c r="EBU40" s="426"/>
      <c r="EBV40" s="423"/>
      <c r="EBW40" s="426"/>
      <c r="EBX40" s="423"/>
      <c r="EBY40" s="426"/>
      <c r="EBZ40" s="423"/>
      <c r="ECA40" s="426"/>
      <c r="ECB40" s="423"/>
      <c r="ECC40" s="426"/>
      <c r="ECD40" s="423"/>
      <c r="ECE40" s="426"/>
      <c r="ECF40" s="423"/>
      <c r="ECG40" s="426"/>
      <c r="ECH40" s="423"/>
      <c r="ECI40" s="426"/>
      <c r="ECJ40" s="423"/>
      <c r="ECK40" s="426"/>
      <c r="ECL40" s="423"/>
      <c r="ECM40" s="426"/>
      <c r="ECN40" s="423"/>
      <c r="ECO40" s="426"/>
      <c r="ECP40" s="423"/>
      <c r="ECQ40" s="426"/>
      <c r="ECR40" s="423"/>
      <c r="ECS40" s="426"/>
      <c r="ECT40" s="423"/>
      <c r="ECU40" s="426"/>
      <c r="ECV40" s="423"/>
      <c r="ECW40" s="426"/>
      <c r="ECX40" s="423"/>
      <c r="ECY40" s="426"/>
      <c r="ECZ40" s="423"/>
      <c r="EDA40" s="426"/>
      <c r="EDB40" s="423"/>
      <c r="EDC40" s="426"/>
      <c r="EDD40" s="423"/>
      <c r="EDE40" s="426"/>
      <c r="EDF40" s="423"/>
      <c r="EDG40" s="426"/>
      <c r="EDH40" s="423"/>
      <c r="EDI40" s="426"/>
      <c r="EDJ40" s="423"/>
      <c r="EDK40" s="426"/>
      <c r="EDL40" s="423"/>
      <c r="EDM40" s="426"/>
      <c r="EDN40" s="423"/>
      <c r="EDO40" s="426"/>
      <c r="EDP40" s="423"/>
      <c r="EDQ40" s="426"/>
      <c r="EDR40" s="423"/>
      <c r="EDS40" s="426"/>
      <c r="EDT40" s="423"/>
      <c r="EDU40" s="426"/>
      <c r="EDV40" s="423"/>
      <c r="EDW40" s="426"/>
      <c r="EDX40" s="423"/>
      <c r="EDY40" s="426"/>
      <c r="EDZ40" s="423"/>
      <c r="EEA40" s="426"/>
      <c r="EEB40" s="423"/>
      <c r="EEC40" s="426"/>
      <c r="EED40" s="423"/>
      <c r="EEE40" s="426"/>
      <c r="EEF40" s="423"/>
      <c r="EEG40" s="426"/>
      <c r="EEH40" s="423"/>
      <c r="EEI40" s="426"/>
      <c r="EEJ40" s="423"/>
      <c r="EEK40" s="426"/>
      <c r="EEL40" s="423"/>
      <c r="EEM40" s="426"/>
      <c r="EEN40" s="423"/>
      <c r="EEO40" s="426"/>
      <c r="EEP40" s="423"/>
      <c r="EEQ40" s="426"/>
      <c r="EER40" s="423"/>
      <c r="EES40" s="426"/>
      <c r="EET40" s="423"/>
      <c r="EEU40" s="426"/>
      <c r="EEV40" s="423"/>
      <c r="EEW40" s="426"/>
      <c r="EEX40" s="423"/>
      <c r="EEY40" s="426"/>
      <c r="EEZ40" s="423"/>
      <c r="EFA40" s="426"/>
      <c r="EFB40" s="423"/>
      <c r="EFC40" s="426"/>
      <c r="EFD40" s="423"/>
      <c r="EFE40" s="426"/>
      <c r="EFF40" s="423"/>
      <c r="EFG40" s="426"/>
      <c r="EFH40" s="423"/>
      <c r="EFI40" s="426"/>
      <c r="EFJ40" s="423"/>
      <c r="EFK40" s="426"/>
      <c r="EFL40" s="423"/>
      <c r="EFM40" s="426"/>
      <c r="EFN40" s="423"/>
      <c r="EFO40" s="426"/>
      <c r="EFP40" s="423"/>
      <c r="EFQ40" s="426"/>
      <c r="EFR40" s="423"/>
      <c r="EFS40" s="426"/>
      <c r="EFT40" s="423"/>
      <c r="EFU40" s="426"/>
      <c r="EFV40" s="423"/>
      <c r="EFW40" s="426"/>
      <c r="EFX40" s="423"/>
      <c r="EFY40" s="426"/>
      <c r="EFZ40" s="423"/>
      <c r="EGA40" s="426"/>
      <c r="EGB40" s="423"/>
      <c r="EGC40" s="426"/>
      <c r="EGD40" s="423"/>
      <c r="EGE40" s="426"/>
      <c r="EGF40" s="423"/>
      <c r="EGG40" s="426"/>
      <c r="EGH40" s="423"/>
      <c r="EGI40" s="426"/>
      <c r="EGJ40" s="423"/>
      <c r="EGK40" s="426"/>
      <c r="EGL40" s="423"/>
      <c r="EGM40" s="426"/>
      <c r="EGN40" s="423"/>
      <c r="EGO40" s="426"/>
      <c r="EGP40" s="423"/>
      <c r="EGQ40" s="426"/>
      <c r="EGR40" s="423"/>
      <c r="EGS40" s="426"/>
      <c r="EGT40" s="423"/>
      <c r="EGU40" s="426"/>
      <c r="EGV40" s="423"/>
      <c r="EGW40" s="426"/>
      <c r="EGX40" s="423"/>
      <c r="EGY40" s="426"/>
      <c r="EGZ40" s="423"/>
      <c r="EHA40" s="426"/>
      <c r="EHB40" s="423"/>
      <c r="EHC40" s="426"/>
      <c r="EHD40" s="423"/>
      <c r="EHE40" s="426"/>
      <c r="EHF40" s="423"/>
      <c r="EHG40" s="426"/>
      <c r="EHH40" s="423"/>
      <c r="EHI40" s="426"/>
      <c r="EHJ40" s="423"/>
      <c r="EHK40" s="426"/>
      <c r="EHL40" s="423"/>
      <c r="EHM40" s="426"/>
      <c r="EHN40" s="423"/>
      <c r="EHO40" s="426"/>
      <c r="EHP40" s="423"/>
      <c r="EHQ40" s="426"/>
      <c r="EHR40" s="423"/>
      <c r="EHS40" s="426"/>
      <c r="EHT40" s="423"/>
      <c r="EHU40" s="426"/>
      <c r="EHV40" s="423"/>
      <c r="EHW40" s="426"/>
      <c r="EHX40" s="423"/>
      <c r="EHY40" s="426"/>
      <c r="EHZ40" s="423"/>
      <c r="EIA40" s="426"/>
      <c r="EIB40" s="423"/>
      <c r="EIC40" s="426"/>
      <c r="EID40" s="423"/>
      <c r="EIE40" s="426"/>
      <c r="EIF40" s="423"/>
      <c r="EIG40" s="426"/>
      <c r="EIH40" s="423"/>
      <c r="EII40" s="426"/>
      <c r="EIJ40" s="423"/>
      <c r="EIK40" s="426"/>
      <c r="EIL40" s="423"/>
      <c r="EIM40" s="426"/>
      <c r="EIN40" s="423"/>
      <c r="EIO40" s="426"/>
      <c r="EIP40" s="423"/>
      <c r="EIQ40" s="426"/>
      <c r="EIR40" s="423"/>
      <c r="EIS40" s="426"/>
      <c r="EIT40" s="423"/>
      <c r="EIU40" s="426"/>
      <c r="EIV40" s="423"/>
      <c r="EIW40" s="426"/>
      <c r="EIX40" s="423"/>
      <c r="EIY40" s="426"/>
      <c r="EIZ40" s="423"/>
      <c r="EJA40" s="426"/>
      <c r="EJB40" s="423"/>
      <c r="EJC40" s="426"/>
      <c r="EJD40" s="423"/>
      <c r="EJE40" s="426"/>
      <c r="EJF40" s="423"/>
      <c r="EJG40" s="426"/>
      <c r="EJH40" s="423"/>
      <c r="EJI40" s="426"/>
      <c r="EJJ40" s="423"/>
      <c r="EJK40" s="426"/>
      <c r="EJL40" s="423"/>
      <c r="EJM40" s="426"/>
      <c r="EJN40" s="423"/>
      <c r="EJO40" s="426"/>
      <c r="EJP40" s="423"/>
      <c r="EJQ40" s="426"/>
      <c r="EJR40" s="423"/>
      <c r="EJS40" s="426"/>
      <c r="EJT40" s="423"/>
      <c r="EJU40" s="426"/>
      <c r="EJV40" s="423"/>
      <c r="EJW40" s="426"/>
      <c r="EJX40" s="423"/>
      <c r="EJY40" s="426"/>
      <c r="EJZ40" s="423"/>
      <c r="EKA40" s="426"/>
      <c r="EKB40" s="423"/>
      <c r="EKC40" s="426"/>
      <c r="EKD40" s="423"/>
      <c r="EKE40" s="426"/>
      <c r="EKF40" s="423"/>
      <c r="EKG40" s="426"/>
      <c r="EKH40" s="423"/>
      <c r="EKI40" s="426"/>
      <c r="EKJ40" s="423"/>
      <c r="EKK40" s="426"/>
      <c r="EKL40" s="423"/>
      <c r="EKM40" s="426"/>
      <c r="EKN40" s="423"/>
      <c r="EKO40" s="426"/>
      <c r="EKP40" s="423"/>
      <c r="EKQ40" s="426"/>
      <c r="EKR40" s="423"/>
      <c r="EKS40" s="426"/>
      <c r="EKT40" s="423"/>
      <c r="EKU40" s="426"/>
      <c r="EKV40" s="423"/>
      <c r="EKW40" s="426"/>
      <c r="EKX40" s="423"/>
      <c r="EKY40" s="426"/>
      <c r="EKZ40" s="423"/>
      <c r="ELA40" s="426"/>
      <c r="ELB40" s="423"/>
      <c r="ELC40" s="426"/>
      <c r="ELD40" s="423"/>
      <c r="ELE40" s="426"/>
      <c r="ELF40" s="423"/>
      <c r="ELG40" s="426"/>
      <c r="ELH40" s="423"/>
      <c r="ELI40" s="426"/>
      <c r="ELJ40" s="423"/>
      <c r="ELK40" s="426"/>
      <c r="ELL40" s="423"/>
      <c r="ELM40" s="426"/>
      <c r="ELN40" s="423"/>
      <c r="ELO40" s="426"/>
      <c r="ELP40" s="423"/>
      <c r="ELQ40" s="426"/>
      <c r="ELR40" s="423"/>
      <c r="ELS40" s="426"/>
      <c r="ELT40" s="423"/>
      <c r="ELU40" s="426"/>
      <c r="ELV40" s="423"/>
      <c r="ELW40" s="426"/>
      <c r="ELX40" s="423"/>
      <c r="ELY40" s="426"/>
      <c r="ELZ40" s="423"/>
      <c r="EMA40" s="426"/>
      <c r="EMB40" s="423"/>
      <c r="EMC40" s="426"/>
      <c r="EMD40" s="423"/>
      <c r="EME40" s="426"/>
      <c r="EMF40" s="423"/>
      <c r="EMG40" s="426"/>
      <c r="EMH40" s="423"/>
      <c r="EMI40" s="426"/>
      <c r="EMJ40" s="423"/>
      <c r="EMK40" s="426"/>
      <c r="EML40" s="423"/>
      <c r="EMM40" s="426"/>
      <c r="EMN40" s="423"/>
      <c r="EMO40" s="426"/>
      <c r="EMP40" s="423"/>
      <c r="EMQ40" s="426"/>
      <c r="EMR40" s="423"/>
      <c r="EMS40" s="426"/>
      <c r="EMT40" s="423"/>
      <c r="EMU40" s="426"/>
      <c r="EMV40" s="423"/>
      <c r="EMW40" s="426"/>
      <c r="EMX40" s="423"/>
      <c r="EMY40" s="426"/>
      <c r="EMZ40" s="423"/>
      <c r="ENA40" s="426"/>
      <c r="ENB40" s="423"/>
      <c r="ENC40" s="426"/>
      <c r="END40" s="423"/>
      <c r="ENE40" s="426"/>
      <c r="ENF40" s="423"/>
      <c r="ENG40" s="426"/>
      <c r="ENH40" s="423"/>
      <c r="ENI40" s="426"/>
      <c r="ENJ40" s="423"/>
      <c r="ENK40" s="426"/>
      <c r="ENL40" s="423"/>
      <c r="ENM40" s="426"/>
      <c r="ENN40" s="423"/>
      <c r="ENO40" s="426"/>
      <c r="ENP40" s="423"/>
      <c r="ENQ40" s="426"/>
      <c r="ENR40" s="423"/>
      <c r="ENS40" s="426"/>
      <c r="ENT40" s="423"/>
      <c r="ENU40" s="426"/>
      <c r="ENV40" s="423"/>
      <c r="ENW40" s="426"/>
      <c r="ENX40" s="423"/>
      <c r="ENY40" s="426"/>
      <c r="ENZ40" s="423"/>
      <c r="EOA40" s="426"/>
      <c r="EOB40" s="423"/>
      <c r="EOC40" s="426"/>
      <c r="EOD40" s="423"/>
      <c r="EOE40" s="426"/>
      <c r="EOF40" s="423"/>
      <c r="EOG40" s="426"/>
      <c r="EOH40" s="423"/>
      <c r="EOI40" s="426"/>
      <c r="EOJ40" s="423"/>
      <c r="EOK40" s="426"/>
      <c r="EOL40" s="423"/>
      <c r="EOM40" s="426"/>
      <c r="EON40" s="423"/>
      <c r="EOO40" s="426"/>
      <c r="EOP40" s="423"/>
      <c r="EOQ40" s="426"/>
      <c r="EOR40" s="423"/>
      <c r="EOS40" s="426"/>
      <c r="EOT40" s="423"/>
      <c r="EOU40" s="426"/>
      <c r="EOV40" s="423"/>
      <c r="EOW40" s="426"/>
      <c r="EOX40" s="423"/>
      <c r="EOY40" s="426"/>
      <c r="EOZ40" s="423"/>
      <c r="EPA40" s="426"/>
      <c r="EPB40" s="423"/>
      <c r="EPC40" s="426"/>
      <c r="EPD40" s="423"/>
      <c r="EPE40" s="426"/>
      <c r="EPF40" s="423"/>
      <c r="EPG40" s="426"/>
      <c r="EPH40" s="423"/>
      <c r="EPI40" s="426"/>
      <c r="EPJ40" s="423"/>
      <c r="EPK40" s="426"/>
      <c r="EPL40" s="423"/>
      <c r="EPM40" s="426"/>
      <c r="EPN40" s="423"/>
      <c r="EPO40" s="426"/>
      <c r="EPP40" s="423"/>
      <c r="EPQ40" s="426"/>
      <c r="EPR40" s="423"/>
      <c r="EPS40" s="426"/>
      <c r="EPT40" s="423"/>
      <c r="EPU40" s="426"/>
      <c r="EPV40" s="423"/>
      <c r="EPW40" s="426"/>
      <c r="EPX40" s="423"/>
      <c r="EPY40" s="426"/>
      <c r="EPZ40" s="423"/>
      <c r="EQA40" s="426"/>
      <c r="EQB40" s="423"/>
      <c r="EQC40" s="426"/>
      <c r="EQD40" s="423"/>
      <c r="EQE40" s="426"/>
      <c r="EQF40" s="423"/>
      <c r="EQG40" s="426"/>
      <c r="EQH40" s="423"/>
      <c r="EQI40" s="426"/>
      <c r="EQJ40" s="423"/>
      <c r="EQK40" s="426"/>
      <c r="EQL40" s="423"/>
      <c r="EQM40" s="426"/>
      <c r="EQN40" s="423"/>
      <c r="EQO40" s="426"/>
      <c r="EQP40" s="423"/>
      <c r="EQQ40" s="426"/>
      <c r="EQR40" s="423"/>
      <c r="EQS40" s="426"/>
      <c r="EQT40" s="423"/>
      <c r="EQU40" s="426"/>
      <c r="EQV40" s="423"/>
      <c r="EQW40" s="426"/>
      <c r="EQX40" s="423"/>
      <c r="EQY40" s="426"/>
      <c r="EQZ40" s="423"/>
      <c r="ERA40" s="426"/>
      <c r="ERB40" s="423"/>
      <c r="ERC40" s="426"/>
      <c r="ERD40" s="423"/>
      <c r="ERE40" s="426"/>
      <c r="ERF40" s="423"/>
      <c r="ERG40" s="426"/>
      <c r="ERH40" s="423"/>
      <c r="ERI40" s="426"/>
      <c r="ERJ40" s="423"/>
      <c r="ERK40" s="426"/>
      <c r="ERL40" s="423"/>
      <c r="ERM40" s="426"/>
      <c r="ERN40" s="423"/>
      <c r="ERO40" s="426"/>
      <c r="ERP40" s="423"/>
      <c r="ERQ40" s="426"/>
      <c r="ERR40" s="423"/>
      <c r="ERS40" s="426"/>
      <c r="ERT40" s="423"/>
      <c r="ERU40" s="426"/>
      <c r="ERV40" s="423"/>
      <c r="ERW40" s="426"/>
      <c r="ERX40" s="423"/>
      <c r="ERY40" s="426"/>
      <c r="ERZ40" s="423"/>
      <c r="ESA40" s="426"/>
      <c r="ESB40" s="423"/>
      <c r="ESC40" s="426"/>
      <c r="ESD40" s="423"/>
      <c r="ESE40" s="426"/>
      <c r="ESF40" s="423"/>
      <c r="ESG40" s="426"/>
      <c r="ESH40" s="423"/>
      <c r="ESI40" s="426"/>
      <c r="ESJ40" s="423"/>
      <c r="ESK40" s="426"/>
      <c r="ESL40" s="423"/>
      <c r="ESM40" s="426"/>
      <c r="ESN40" s="423"/>
      <c r="ESO40" s="426"/>
      <c r="ESP40" s="423"/>
      <c r="ESQ40" s="426"/>
      <c r="ESR40" s="423"/>
      <c r="ESS40" s="426"/>
      <c r="EST40" s="423"/>
      <c r="ESU40" s="426"/>
      <c r="ESV40" s="423"/>
      <c r="ESW40" s="426"/>
      <c r="ESX40" s="423"/>
      <c r="ESY40" s="426"/>
      <c r="ESZ40" s="423"/>
      <c r="ETA40" s="426"/>
      <c r="ETB40" s="423"/>
      <c r="ETC40" s="426"/>
      <c r="ETD40" s="423"/>
      <c r="ETE40" s="426"/>
      <c r="ETF40" s="423"/>
      <c r="ETG40" s="426"/>
      <c r="ETH40" s="423"/>
      <c r="ETI40" s="426"/>
      <c r="ETJ40" s="423"/>
      <c r="ETK40" s="426"/>
      <c r="ETL40" s="423"/>
      <c r="ETM40" s="426"/>
      <c r="ETN40" s="423"/>
      <c r="ETO40" s="426"/>
      <c r="ETP40" s="423"/>
      <c r="ETQ40" s="426"/>
      <c r="ETR40" s="423"/>
      <c r="ETS40" s="426"/>
      <c r="ETT40" s="423"/>
      <c r="ETU40" s="426"/>
      <c r="ETV40" s="423"/>
      <c r="ETW40" s="426"/>
      <c r="ETX40" s="423"/>
      <c r="ETY40" s="426"/>
      <c r="ETZ40" s="423"/>
      <c r="EUA40" s="426"/>
      <c r="EUB40" s="423"/>
      <c r="EUC40" s="426"/>
      <c r="EUD40" s="423"/>
      <c r="EUE40" s="426"/>
      <c r="EUF40" s="423"/>
      <c r="EUG40" s="426"/>
      <c r="EUH40" s="423"/>
      <c r="EUI40" s="426"/>
      <c r="EUJ40" s="423"/>
      <c r="EUK40" s="426"/>
      <c r="EUL40" s="423"/>
      <c r="EUM40" s="426"/>
      <c r="EUN40" s="423"/>
      <c r="EUO40" s="426"/>
      <c r="EUP40" s="423"/>
      <c r="EUQ40" s="426"/>
      <c r="EUR40" s="423"/>
      <c r="EUS40" s="426"/>
      <c r="EUT40" s="423"/>
      <c r="EUU40" s="426"/>
      <c r="EUV40" s="423"/>
      <c r="EUW40" s="426"/>
      <c r="EUX40" s="423"/>
      <c r="EUY40" s="426"/>
      <c r="EUZ40" s="423"/>
      <c r="EVA40" s="426"/>
      <c r="EVB40" s="423"/>
      <c r="EVC40" s="426"/>
      <c r="EVD40" s="423"/>
      <c r="EVE40" s="426"/>
      <c r="EVF40" s="423"/>
      <c r="EVG40" s="426"/>
      <c r="EVH40" s="423"/>
      <c r="EVI40" s="426"/>
      <c r="EVJ40" s="423"/>
      <c r="EVK40" s="426"/>
      <c r="EVL40" s="423"/>
      <c r="EVM40" s="426"/>
      <c r="EVN40" s="423"/>
      <c r="EVO40" s="426"/>
      <c r="EVP40" s="423"/>
      <c r="EVQ40" s="426"/>
      <c r="EVR40" s="423"/>
      <c r="EVS40" s="426"/>
      <c r="EVT40" s="423"/>
      <c r="EVU40" s="426"/>
      <c r="EVV40" s="423"/>
      <c r="EVW40" s="426"/>
      <c r="EVX40" s="423"/>
      <c r="EVY40" s="426"/>
      <c r="EVZ40" s="423"/>
      <c r="EWA40" s="426"/>
      <c r="EWB40" s="423"/>
      <c r="EWC40" s="426"/>
      <c r="EWD40" s="423"/>
      <c r="EWE40" s="426"/>
      <c r="EWF40" s="423"/>
      <c r="EWG40" s="426"/>
      <c r="EWH40" s="423"/>
      <c r="EWI40" s="426"/>
      <c r="EWJ40" s="423"/>
      <c r="EWK40" s="426"/>
      <c r="EWL40" s="423"/>
      <c r="EWM40" s="426"/>
      <c r="EWN40" s="423"/>
      <c r="EWO40" s="426"/>
      <c r="EWP40" s="423"/>
      <c r="EWQ40" s="426"/>
      <c r="EWR40" s="423"/>
      <c r="EWS40" s="426"/>
      <c r="EWT40" s="423"/>
      <c r="EWU40" s="426"/>
      <c r="EWV40" s="423"/>
      <c r="EWW40" s="426"/>
      <c r="EWX40" s="423"/>
      <c r="EWY40" s="426"/>
      <c r="EWZ40" s="423"/>
      <c r="EXA40" s="426"/>
      <c r="EXB40" s="423"/>
      <c r="EXC40" s="426"/>
      <c r="EXD40" s="423"/>
      <c r="EXE40" s="426"/>
      <c r="EXF40" s="423"/>
      <c r="EXG40" s="426"/>
      <c r="EXH40" s="423"/>
      <c r="EXI40" s="426"/>
      <c r="EXJ40" s="423"/>
      <c r="EXK40" s="426"/>
      <c r="EXL40" s="423"/>
      <c r="EXM40" s="426"/>
      <c r="EXN40" s="423"/>
      <c r="EXO40" s="426"/>
      <c r="EXP40" s="423"/>
      <c r="EXQ40" s="426"/>
      <c r="EXR40" s="423"/>
      <c r="EXS40" s="426"/>
      <c r="EXT40" s="423"/>
      <c r="EXU40" s="426"/>
      <c r="EXV40" s="423"/>
      <c r="EXW40" s="426"/>
      <c r="EXX40" s="423"/>
      <c r="EXY40" s="426"/>
      <c r="EXZ40" s="423"/>
      <c r="EYA40" s="426"/>
      <c r="EYB40" s="423"/>
      <c r="EYC40" s="426"/>
      <c r="EYD40" s="423"/>
      <c r="EYE40" s="426"/>
      <c r="EYF40" s="423"/>
      <c r="EYG40" s="426"/>
      <c r="EYH40" s="423"/>
      <c r="EYI40" s="426"/>
      <c r="EYJ40" s="423"/>
      <c r="EYK40" s="426"/>
      <c r="EYL40" s="423"/>
      <c r="EYM40" s="426"/>
      <c r="EYN40" s="423"/>
      <c r="EYO40" s="426"/>
      <c r="EYP40" s="423"/>
      <c r="EYQ40" s="426"/>
      <c r="EYR40" s="423"/>
      <c r="EYS40" s="426"/>
      <c r="EYT40" s="423"/>
      <c r="EYU40" s="426"/>
      <c r="EYV40" s="423"/>
      <c r="EYW40" s="426"/>
      <c r="EYX40" s="423"/>
      <c r="EYY40" s="426"/>
      <c r="EYZ40" s="423"/>
      <c r="EZA40" s="426"/>
      <c r="EZB40" s="423"/>
      <c r="EZC40" s="426"/>
      <c r="EZD40" s="423"/>
      <c r="EZE40" s="426"/>
      <c r="EZF40" s="423"/>
      <c r="EZG40" s="426"/>
      <c r="EZH40" s="423"/>
      <c r="EZI40" s="426"/>
      <c r="EZJ40" s="423"/>
      <c r="EZK40" s="426"/>
      <c r="EZL40" s="423"/>
      <c r="EZM40" s="426"/>
      <c r="EZN40" s="423"/>
      <c r="EZO40" s="426"/>
      <c r="EZP40" s="423"/>
      <c r="EZQ40" s="426"/>
      <c r="EZR40" s="423"/>
      <c r="EZS40" s="426"/>
      <c r="EZT40" s="423"/>
      <c r="EZU40" s="426"/>
      <c r="EZV40" s="423"/>
      <c r="EZW40" s="426"/>
      <c r="EZX40" s="423"/>
      <c r="EZY40" s="426"/>
      <c r="EZZ40" s="423"/>
      <c r="FAA40" s="426"/>
      <c r="FAB40" s="423"/>
      <c r="FAC40" s="426"/>
      <c r="FAD40" s="423"/>
      <c r="FAE40" s="426"/>
      <c r="FAF40" s="423"/>
      <c r="FAG40" s="426"/>
      <c r="FAH40" s="423"/>
      <c r="FAI40" s="426"/>
      <c r="FAJ40" s="423"/>
      <c r="FAK40" s="426"/>
      <c r="FAL40" s="423"/>
      <c r="FAM40" s="426"/>
      <c r="FAN40" s="423"/>
      <c r="FAO40" s="426"/>
      <c r="FAP40" s="423"/>
      <c r="FAQ40" s="426"/>
      <c r="FAR40" s="423"/>
      <c r="FAS40" s="426"/>
      <c r="FAT40" s="423"/>
      <c r="FAU40" s="426"/>
      <c r="FAV40" s="423"/>
      <c r="FAW40" s="426"/>
      <c r="FAX40" s="423"/>
      <c r="FAY40" s="426"/>
      <c r="FAZ40" s="423"/>
      <c r="FBA40" s="426"/>
      <c r="FBB40" s="423"/>
      <c r="FBC40" s="426"/>
      <c r="FBD40" s="423"/>
      <c r="FBE40" s="426"/>
      <c r="FBF40" s="423"/>
      <c r="FBG40" s="426"/>
      <c r="FBH40" s="423"/>
      <c r="FBI40" s="426"/>
      <c r="FBJ40" s="423"/>
      <c r="FBK40" s="426"/>
      <c r="FBL40" s="423"/>
      <c r="FBM40" s="426"/>
      <c r="FBN40" s="423"/>
      <c r="FBO40" s="426"/>
      <c r="FBP40" s="423"/>
      <c r="FBQ40" s="426"/>
      <c r="FBR40" s="423"/>
      <c r="FBS40" s="426"/>
      <c r="FBT40" s="423"/>
      <c r="FBU40" s="426"/>
      <c r="FBV40" s="423"/>
      <c r="FBW40" s="426"/>
      <c r="FBX40" s="423"/>
      <c r="FBY40" s="426"/>
      <c r="FBZ40" s="423"/>
      <c r="FCA40" s="426"/>
      <c r="FCB40" s="423"/>
      <c r="FCC40" s="426"/>
      <c r="FCD40" s="423"/>
      <c r="FCE40" s="426"/>
      <c r="FCF40" s="423"/>
      <c r="FCG40" s="426"/>
      <c r="FCH40" s="423"/>
      <c r="FCI40" s="426"/>
      <c r="FCJ40" s="423"/>
      <c r="FCK40" s="426"/>
      <c r="FCL40" s="423"/>
      <c r="FCM40" s="426"/>
      <c r="FCN40" s="423"/>
      <c r="FCO40" s="426"/>
      <c r="FCP40" s="423"/>
      <c r="FCQ40" s="426"/>
      <c r="FCR40" s="423"/>
      <c r="FCS40" s="426"/>
      <c r="FCT40" s="423"/>
      <c r="FCU40" s="426"/>
      <c r="FCV40" s="423"/>
      <c r="FCW40" s="426"/>
      <c r="FCX40" s="423"/>
      <c r="FCY40" s="426"/>
      <c r="FCZ40" s="423"/>
      <c r="FDA40" s="426"/>
      <c r="FDB40" s="423"/>
      <c r="FDC40" s="426"/>
      <c r="FDD40" s="423"/>
      <c r="FDE40" s="426"/>
      <c r="FDF40" s="423"/>
      <c r="FDG40" s="426"/>
      <c r="FDH40" s="423"/>
      <c r="FDI40" s="426"/>
      <c r="FDJ40" s="423"/>
      <c r="FDK40" s="426"/>
      <c r="FDL40" s="423"/>
      <c r="FDM40" s="426"/>
      <c r="FDN40" s="423"/>
      <c r="FDO40" s="426"/>
      <c r="FDP40" s="423"/>
      <c r="FDQ40" s="426"/>
      <c r="FDR40" s="423"/>
      <c r="FDS40" s="426"/>
      <c r="FDT40" s="423"/>
      <c r="FDU40" s="426"/>
      <c r="FDV40" s="423"/>
      <c r="FDW40" s="426"/>
      <c r="FDX40" s="423"/>
      <c r="FDY40" s="426"/>
      <c r="FDZ40" s="423"/>
      <c r="FEA40" s="426"/>
      <c r="FEB40" s="423"/>
      <c r="FEC40" s="426"/>
      <c r="FED40" s="423"/>
      <c r="FEE40" s="426"/>
      <c r="FEF40" s="423"/>
      <c r="FEG40" s="426"/>
      <c r="FEH40" s="423"/>
      <c r="FEI40" s="426"/>
      <c r="FEJ40" s="423"/>
      <c r="FEK40" s="426"/>
      <c r="FEL40" s="423"/>
      <c r="FEM40" s="426"/>
      <c r="FEN40" s="423"/>
      <c r="FEO40" s="426"/>
      <c r="FEP40" s="423"/>
      <c r="FEQ40" s="426"/>
      <c r="FER40" s="423"/>
      <c r="FES40" s="426"/>
      <c r="FET40" s="423"/>
      <c r="FEU40" s="426"/>
      <c r="FEV40" s="423"/>
      <c r="FEW40" s="426"/>
      <c r="FEX40" s="423"/>
      <c r="FEY40" s="426"/>
      <c r="FEZ40" s="423"/>
      <c r="FFA40" s="426"/>
      <c r="FFB40" s="423"/>
      <c r="FFC40" s="426"/>
      <c r="FFD40" s="423"/>
      <c r="FFE40" s="426"/>
      <c r="FFF40" s="423"/>
      <c r="FFG40" s="426"/>
      <c r="FFH40" s="423"/>
      <c r="FFI40" s="426"/>
      <c r="FFJ40" s="423"/>
      <c r="FFK40" s="426"/>
      <c r="FFL40" s="423"/>
      <c r="FFM40" s="426"/>
      <c r="FFN40" s="423"/>
      <c r="FFO40" s="426"/>
      <c r="FFP40" s="423"/>
      <c r="FFQ40" s="426"/>
      <c r="FFR40" s="423"/>
      <c r="FFS40" s="426"/>
      <c r="FFT40" s="423"/>
      <c r="FFU40" s="426"/>
      <c r="FFV40" s="423"/>
      <c r="FFW40" s="426"/>
      <c r="FFX40" s="423"/>
      <c r="FFY40" s="426"/>
      <c r="FFZ40" s="423"/>
      <c r="FGA40" s="426"/>
      <c r="FGB40" s="423"/>
      <c r="FGC40" s="426"/>
      <c r="FGD40" s="423"/>
      <c r="FGE40" s="426"/>
      <c r="FGF40" s="423"/>
      <c r="FGG40" s="426"/>
      <c r="FGH40" s="423"/>
      <c r="FGI40" s="426"/>
      <c r="FGJ40" s="423"/>
      <c r="FGK40" s="426"/>
      <c r="FGL40" s="423"/>
      <c r="FGM40" s="426"/>
      <c r="FGN40" s="423"/>
      <c r="FGO40" s="426"/>
      <c r="FGP40" s="423"/>
      <c r="FGQ40" s="426"/>
      <c r="FGR40" s="423"/>
      <c r="FGS40" s="426"/>
      <c r="FGT40" s="423"/>
      <c r="FGU40" s="426"/>
      <c r="FGV40" s="423"/>
      <c r="FGW40" s="426"/>
      <c r="FGX40" s="423"/>
      <c r="FGY40" s="426"/>
      <c r="FGZ40" s="423"/>
      <c r="FHA40" s="426"/>
      <c r="FHB40" s="423"/>
      <c r="FHC40" s="426"/>
      <c r="FHD40" s="423"/>
      <c r="FHE40" s="426"/>
      <c r="FHF40" s="423"/>
      <c r="FHG40" s="426"/>
      <c r="FHH40" s="423"/>
      <c r="FHI40" s="426"/>
      <c r="FHJ40" s="423"/>
      <c r="FHK40" s="426"/>
      <c r="FHL40" s="423"/>
      <c r="FHM40" s="426"/>
      <c r="FHN40" s="423"/>
      <c r="FHO40" s="426"/>
      <c r="FHP40" s="423"/>
      <c r="FHQ40" s="426"/>
      <c r="FHR40" s="423"/>
      <c r="FHS40" s="426"/>
      <c r="FHT40" s="423"/>
      <c r="FHU40" s="426"/>
      <c r="FHV40" s="423"/>
      <c r="FHW40" s="426"/>
      <c r="FHX40" s="423"/>
      <c r="FHY40" s="426"/>
      <c r="FHZ40" s="423"/>
      <c r="FIA40" s="426"/>
      <c r="FIB40" s="423"/>
      <c r="FIC40" s="426"/>
      <c r="FID40" s="423"/>
      <c r="FIE40" s="426"/>
      <c r="FIF40" s="423"/>
      <c r="FIG40" s="426"/>
      <c r="FIH40" s="423"/>
      <c r="FII40" s="426"/>
      <c r="FIJ40" s="423"/>
      <c r="FIK40" s="426"/>
      <c r="FIL40" s="423"/>
      <c r="FIM40" s="426"/>
      <c r="FIN40" s="423"/>
      <c r="FIO40" s="426"/>
      <c r="FIP40" s="423"/>
      <c r="FIQ40" s="426"/>
      <c r="FIR40" s="423"/>
      <c r="FIS40" s="426"/>
      <c r="FIT40" s="423"/>
      <c r="FIU40" s="426"/>
      <c r="FIV40" s="423"/>
      <c r="FIW40" s="426"/>
      <c r="FIX40" s="423"/>
      <c r="FIY40" s="426"/>
      <c r="FIZ40" s="423"/>
      <c r="FJA40" s="426"/>
      <c r="FJB40" s="423"/>
      <c r="FJC40" s="426"/>
      <c r="FJD40" s="423"/>
      <c r="FJE40" s="426"/>
      <c r="FJF40" s="423"/>
      <c r="FJG40" s="426"/>
      <c r="FJH40" s="423"/>
      <c r="FJI40" s="426"/>
      <c r="FJJ40" s="423"/>
      <c r="FJK40" s="426"/>
      <c r="FJL40" s="423"/>
      <c r="FJM40" s="426"/>
      <c r="FJN40" s="423"/>
      <c r="FJO40" s="426"/>
      <c r="FJP40" s="423"/>
      <c r="FJQ40" s="426"/>
      <c r="FJR40" s="423"/>
      <c r="FJS40" s="426"/>
      <c r="FJT40" s="423"/>
      <c r="FJU40" s="426"/>
      <c r="FJV40" s="423"/>
      <c r="FJW40" s="426"/>
      <c r="FJX40" s="423"/>
      <c r="FJY40" s="426"/>
      <c r="FJZ40" s="423"/>
      <c r="FKA40" s="426"/>
      <c r="FKB40" s="423"/>
      <c r="FKC40" s="426"/>
      <c r="FKD40" s="423"/>
      <c r="FKE40" s="426"/>
      <c r="FKF40" s="423"/>
      <c r="FKG40" s="426"/>
      <c r="FKH40" s="423"/>
      <c r="FKI40" s="426"/>
      <c r="FKJ40" s="423"/>
      <c r="FKK40" s="426"/>
      <c r="FKL40" s="423"/>
      <c r="FKM40" s="426"/>
      <c r="FKN40" s="423"/>
      <c r="FKO40" s="426"/>
      <c r="FKP40" s="423"/>
      <c r="FKQ40" s="426"/>
      <c r="FKR40" s="423"/>
      <c r="FKS40" s="426"/>
      <c r="FKT40" s="423"/>
      <c r="FKU40" s="426"/>
      <c r="FKV40" s="423"/>
      <c r="FKW40" s="426"/>
      <c r="FKX40" s="423"/>
      <c r="FKY40" s="426"/>
      <c r="FKZ40" s="423"/>
      <c r="FLA40" s="426"/>
      <c r="FLB40" s="423"/>
      <c r="FLC40" s="426"/>
      <c r="FLD40" s="423"/>
      <c r="FLE40" s="426"/>
      <c r="FLF40" s="423"/>
      <c r="FLG40" s="426"/>
      <c r="FLH40" s="423"/>
      <c r="FLI40" s="426"/>
      <c r="FLJ40" s="423"/>
      <c r="FLK40" s="426"/>
      <c r="FLL40" s="423"/>
      <c r="FLM40" s="426"/>
      <c r="FLN40" s="423"/>
      <c r="FLO40" s="426"/>
      <c r="FLP40" s="423"/>
      <c r="FLQ40" s="426"/>
      <c r="FLR40" s="423"/>
      <c r="FLS40" s="426"/>
      <c r="FLT40" s="423"/>
      <c r="FLU40" s="426"/>
      <c r="FLV40" s="423"/>
      <c r="FLW40" s="426"/>
      <c r="FLX40" s="423"/>
      <c r="FLY40" s="426"/>
      <c r="FLZ40" s="423"/>
      <c r="FMA40" s="426"/>
      <c r="FMB40" s="423"/>
      <c r="FMC40" s="426"/>
      <c r="FMD40" s="423"/>
      <c r="FME40" s="426"/>
      <c r="FMF40" s="423"/>
      <c r="FMG40" s="426"/>
      <c r="FMH40" s="423"/>
      <c r="FMI40" s="426"/>
      <c r="FMJ40" s="423"/>
      <c r="FMK40" s="426"/>
      <c r="FML40" s="423"/>
      <c r="FMM40" s="426"/>
      <c r="FMN40" s="423"/>
      <c r="FMO40" s="426"/>
      <c r="FMP40" s="423"/>
      <c r="FMQ40" s="426"/>
      <c r="FMR40" s="423"/>
      <c r="FMS40" s="426"/>
      <c r="FMT40" s="423"/>
      <c r="FMU40" s="426"/>
      <c r="FMV40" s="423"/>
      <c r="FMW40" s="426"/>
      <c r="FMX40" s="423"/>
      <c r="FMY40" s="426"/>
      <c r="FMZ40" s="423"/>
      <c r="FNA40" s="426"/>
      <c r="FNB40" s="423"/>
      <c r="FNC40" s="426"/>
      <c r="FND40" s="423"/>
      <c r="FNE40" s="426"/>
      <c r="FNF40" s="423"/>
      <c r="FNG40" s="426"/>
      <c r="FNH40" s="423"/>
      <c r="FNI40" s="426"/>
      <c r="FNJ40" s="423"/>
      <c r="FNK40" s="426"/>
      <c r="FNL40" s="423"/>
      <c r="FNM40" s="426"/>
      <c r="FNN40" s="423"/>
      <c r="FNO40" s="426"/>
      <c r="FNP40" s="423"/>
      <c r="FNQ40" s="426"/>
      <c r="FNR40" s="423"/>
      <c r="FNS40" s="426"/>
      <c r="FNT40" s="423"/>
      <c r="FNU40" s="426"/>
      <c r="FNV40" s="423"/>
      <c r="FNW40" s="426"/>
      <c r="FNX40" s="423"/>
      <c r="FNY40" s="426"/>
      <c r="FNZ40" s="423"/>
      <c r="FOA40" s="426"/>
      <c r="FOB40" s="423"/>
      <c r="FOC40" s="426"/>
      <c r="FOD40" s="423"/>
      <c r="FOE40" s="426"/>
      <c r="FOF40" s="423"/>
      <c r="FOG40" s="426"/>
      <c r="FOH40" s="423"/>
      <c r="FOI40" s="426"/>
      <c r="FOJ40" s="423"/>
      <c r="FOK40" s="426"/>
      <c r="FOL40" s="423"/>
      <c r="FOM40" s="426"/>
      <c r="FON40" s="423"/>
      <c r="FOO40" s="426"/>
      <c r="FOP40" s="423"/>
      <c r="FOQ40" s="426"/>
      <c r="FOR40" s="423"/>
      <c r="FOS40" s="426"/>
      <c r="FOT40" s="423"/>
      <c r="FOU40" s="426"/>
      <c r="FOV40" s="423"/>
      <c r="FOW40" s="426"/>
      <c r="FOX40" s="423"/>
      <c r="FOY40" s="426"/>
      <c r="FOZ40" s="423"/>
      <c r="FPA40" s="426"/>
      <c r="FPB40" s="423"/>
      <c r="FPC40" s="426"/>
      <c r="FPD40" s="423"/>
      <c r="FPE40" s="426"/>
      <c r="FPF40" s="423"/>
      <c r="FPG40" s="426"/>
      <c r="FPH40" s="423"/>
      <c r="FPI40" s="426"/>
      <c r="FPJ40" s="423"/>
      <c r="FPK40" s="426"/>
      <c r="FPL40" s="423"/>
      <c r="FPM40" s="426"/>
      <c r="FPN40" s="423"/>
      <c r="FPO40" s="426"/>
      <c r="FPP40" s="423"/>
      <c r="FPQ40" s="426"/>
      <c r="FPR40" s="423"/>
      <c r="FPS40" s="426"/>
      <c r="FPT40" s="423"/>
      <c r="FPU40" s="426"/>
      <c r="FPV40" s="423"/>
      <c r="FPW40" s="426"/>
      <c r="FPX40" s="423"/>
      <c r="FPY40" s="426"/>
      <c r="FPZ40" s="423"/>
      <c r="FQA40" s="426"/>
      <c r="FQB40" s="423"/>
      <c r="FQC40" s="426"/>
      <c r="FQD40" s="423"/>
      <c r="FQE40" s="426"/>
      <c r="FQF40" s="423"/>
      <c r="FQG40" s="426"/>
      <c r="FQH40" s="423"/>
      <c r="FQI40" s="426"/>
      <c r="FQJ40" s="423"/>
      <c r="FQK40" s="426"/>
      <c r="FQL40" s="423"/>
      <c r="FQM40" s="426"/>
      <c r="FQN40" s="423"/>
      <c r="FQO40" s="426"/>
      <c r="FQP40" s="423"/>
      <c r="FQQ40" s="426"/>
      <c r="FQR40" s="423"/>
      <c r="FQS40" s="426"/>
      <c r="FQT40" s="423"/>
      <c r="FQU40" s="426"/>
      <c r="FQV40" s="423"/>
      <c r="FQW40" s="426"/>
      <c r="FQX40" s="423"/>
      <c r="FQY40" s="426"/>
      <c r="FQZ40" s="423"/>
      <c r="FRA40" s="426"/>
      <c r="FRB40" s="423"/>
      <c r="FRC40" s="426"/>
      <c r="FRD40" s="423"/>
      <c r="FRE40" s="426"/>
      <c r="FRF40" s="423"/>
      <c r="FRG40" s="426"/>
      <c r="FRH40" s="423"/>
      <c r="FRI40" s="426"/>
      <c r="FRJ40" s="423"/>
      <c r="FRK40" s="426"/>
      <c r="FRL40" s="423"/>
      <c r="FRM40" s="426"/>
      <c r="FRN40" s="423"/>
      <c r="FRO40" s="426"/>
      <c r="FRP40" s="423"/>
      <c r="FRQ40" s="426"/>
      <c r="FRR40" s="423"/>
      <c r="FRS40" s="426"/>
      <c r="FRT40" s="423"/>
      <c r="FRU40" s="426"/>
      <c r="FRV40" s="423"/>
      <c r="FRW40" s="426"/>
      <c r="FRX40" s="423"/>
      <c r="FRY40" s="426"/>
      <c r="FRZ40" s="423"/>
      <c r="FSA40" s="426"/>
      <c r="FSB40" s="423"/>
      <c r="FSC40" s="426"/>
      <c r="FSD40" s="423"/>
      <c r="FSE40" s="426"/>
      <c r="FSF40" s="423"/>
      <c r="FSG40" s="426"/>
      <c r="FSH40" s="423"/>
      <c r="FSI40" s="426"/>
      <c r="FSJ40" s="423"/>
      <c r="FSK40" s="426"/>
      <c r="FSL40" s="423"/>
      <c r="FSM40" s="426"/>
      <c r="FSN40" s="423"/>
      <c r="FSO40" s="426"/>
      <c r="FSP40" s="423"/>
      <c r="FSQ40" s="426"/>
      <c r="FSR40" s="423"/>
      <c r="FSS40" s="426"/>
      <c r="FST40" s="423"/>
      <c r="FSU40" s="426"/>
      <c r="FSV40" s="423"/>
      <c r="FSW40" s="426"/>
      <c r="FSX40" s="423"/>
      <c r="FSY40" s="426"/>
      <c r="FSZ40" s="423"/>
      <c r="FTA40" s="426"/>
      <c r="FTB40" s="423"/>
      <c r="FTC40" s="426"/>
      <c r="FTD40" s="423"/>
      <c r="FTE40" s="426"/>
      <c r="FTF40" s="423"/>
      <c r="FTG40" s="426"/>
      <c r="FTH40" s="423"/>
      <c r="FTI40" s="426"/>
      <c r="FTJ40" s="423"/>
      <c r="FTK40" s="426"/>
      <c r="FTL40" s="423"/>
      <c r="FTM40" s="426"/>
      <c r="FTN40" s="423"/>
      <c r="FTO40" s="426"/>
      <c r="FTP40" s="423"/>
      <c r="FTQ40" s="426"/>
      <c r="FTR40" s="423"/>
      <c r="FTS40" s="426"/>
      <c r="FTT40" s="423"/>
      <c r="FTU40" s="426"/>
      <c r="FTV40" s="423"/>
      <c r="FTW40" s="426"/>
      <c r="FTX40" s="423"/>
      <c r="FTY40" s="426"/>
      <c r="FTZ40" s="423"/>
      <c r="FUA40" s="426"/>
      <c r="FUB40" s="423"/>
      <c r="FUC40" s="426"/>
      <c r="FUD40" s="423"/>
      <c r="FUE40" s="426"/>
      <c r="FUF40" s="423"/>
      <c r="FUG40" s="426"/>
      <c r="FUH40" s="423"/>
      <c r="FUI40" s="426"/>
      <c r="FUJ40" s="423"/>
      <c r="FUK40" s="426"/>
      <c r="FUL40" s="423"/>
      <c r="FUM40" s="426"/>
      <c r="FUN40" s="423"/>
      <c r="FUO40" s="426"/>
      <c r="FUP40" s="423"/>
      <c r="FUQ40" s="426"/>
      <c r="FUR40" s="423"/>
      <c r="FUS40" s="426"/>
      <c r="FUT40" s="423"/>
      <c r="FUU40" s="426"/>
      <c r="FUV40" s="423"/>
      <c r="FUW40" s="426"/>
      <c r="FUX40" s="423"/>
      <c r="FUY40" s="426"/>
      <c r="FUZ40" s="423"/>
      <c r="FVA40" s="426"/>
      <c r="FVB40" s="423"/>
      <c r="FVC40" s="426"/>
      <c r="FVD40" s="423"/>
      <c r="FVE40" s="426"/>
      <c r="FVF40" s="423"/>
      <c r="FVG40" s="426"/>
      <c r="FVH40" s="423"/>
      <c r="FVI40" s="426"/>
      <c r="FVJ40" s="423"/>
      <c r="FVK40" s="426"/>
      <c r="FVL40" s="423"/>
      <c r="FVM40" s="426"/>
      <c r="FVN40" s="423"/>
      <c r="FVO40" s="426"/>
      <c r="FVP40" s="423"/>
      <c r="FVQ40" s="426"/>
      <c r="FVR40" s="423"/>
      <c r="FVS40" s="426"/>
      <c r="FVT40" s="423"/>
      <c r="FVU40" s="426"/>
      <c r="FVV40" s="423"/>
      <c r="FVW40" s="426"/>
      <c r="FVX40" s="423"/>
      <c r="FVY40" s="426"/>
      <c r="FVZ40" s="423"/>
      <c r="FWA40" s="426"/>
      <c r="FWB40" s="423"/>
      <c r="FWC40" s="426"/>
      <c r="FWD40" s="423"/>
      <c r="FWE40" s="426"/>
      <c r="FWF40" s="423"/>
      <c r="FWG40" s="426"/>
      <c r="FWH40" s="423"/>
      <c r="FWI40" s="426"/>
      <c r="FWJ40" s="423"/>
      <c r="FWK40" s="426"/>
      <c r="FWL40" s="423"/>
      <c r="FWM40" s="426"/>
      <c r="FWN40" s="423"/>
      <c r="FWO40" s="426"/>
      <c r="FWP40" s="423"/>
      <c r="FWQ40" s="426"/>
      <c r="FWR40" s="423"/>
      <c r="FWS40" s="426"/>
      <c r="FWT40" s="423"/>
      <c r="FWU40" s="426"/>
      <c r="FWV40" s="423"/>
      <c r="FWW40" s="426"/>
      <c r="FWX40" s="423"/>
      <c r="FWY40" s="426"/>
      <c r="FWZ40" s="423"/>
      <c r="FXA40" s="426"/>
      <c r="FXB40" s="423"/>
      <c r="FXC40" s="426"/>
      <c r="FXD40" s="423"/>
      <c r="FXE40" s="426"/>
      <c r="FXF40" s="423"/>
      <c r="FXG40" s="426"/>
      <c r="FXH40" s="423"/>
      <c r="FXI40" s="426"/>
      <c r="FXJ40" s="423"/>
      <c r="FXK40" s="426"/>
      <c r="FXL40" s="423"/>
      <c r="FXM40" s="426"/>
      <c r="FXN40" s="423"/>
      <c r="FXO40" s="426"/>
      <c r="FXP40" s="423"/>
      <c r="FXQ40" s="426"/>
      <c r="FXR40" s="423"/>
      <c r="FXS40" s="426"/>
      <c r="FXT40" s="423"/>
      <c r="FXU40" s="426"/>
      <c r="FXV40" s="423"/>
      <c r="FXW40" s="426"/>
      <c r="FXX40" s="423"/>
      <c r="FXY40" s="426"/>
      <c r="FXZ40" s="423"/>
      <c r="FYA40" s="426"/>
      <c r="FYB40" s="423"/>
      <c r="FYC40" s="426"/>
      <c r="FYD40" s="423"/>
      <c r="FYE40" s="426"/>
      <c r="FYF40" s="423"/>
      <c r="FYG40" s="426"/>
      <c r="FYH40" s="423"/>
      <c r="FYI40" s="426"/>
      <c r="FYJ40" s="423"/>
      <c r="FYK40" s="426"/>
      <c r="FYL40" s="423"/>
      <c r="FYM40" s="426"/>
      <c r="FYN40" s="423"/>
      <c r="FYO40" s="426"/>
      <c r="FYP40" s="423"/>
      <c r="FYQ40" s="426"/>
      <c r="FYR40" s="423"/>
      <c r="FYS40" s="426"/>
      <c r="FYT40" s="423"/>
      <c r="FYU40" s="426"/>
      <c r="FYV40" s="423"/>
      <c r="FYW40" s="426"/>
      <c r="FYX40" s="423"/>
      <c r="FYY40" s="426"/>
      <c r="FYZ40" s="423"/>
      <c r="FZA40" s="426"/>
      <c r="FZB40" s="423"/>
      <c r="FZC40" s="426"/>
      <c r="FZD40" s="423"/>
      <c r="FZE40" s="426"/>
      <c r="FZF40" s="423"/>
      <c r="FZG40" s="426"/>
      <c r="FZH40" s="423"/>
      <c r="FZI40" s="426"/>
      <c r="FZJ40" s="423"/>
      <c r="FZK40" s="426"/>
      <c r="FZL40" s="423"/>
      <c r="FZM40" s="426"/>
      <c r="FZN40" s="423"/>
      <c r="FZO40" s="426"/>
      <c r="FZP40" s="423"/>
      <c r="FZQ40" s="426"/>
      <c r="FZR40" s="423"/>
      <c r="FZS40" s="426"/>
      <c r="FZT40" s="423"/>
      <c r="FZU40" s="426"/>
      <c r="FZV40" s="423"/>
      <c r="FZW40" s="426"/>
      <c r="FZX40" s="423"/>
      <c r="FZY40" s="426"/>
      <c r="FZZ40" s="423"/>
      <c r="GAA40" s="426"/>
      <c r="GAB40" s="423"/>
      <c r="GAC40" s="426"/>
      <c r="GAD40" s="423"/>
      <c r="GAE40" s="426"/>
      <c r="GAF40" s="423"/>
      <c r="GAG40" s="426"/>
      <c r="GAH40" s="423"/>
      <c r="GAI40" s="426"/>
      <c r="GAJ40" s="423"/>
      <c r="GAK40" s="426"/>
      <c r="GAL40" s="423"/>
      <c r="GAM40" s="426"/>
      <c r="GAN40" s="423"/>
      <c r="GAO40" s="426"/>
      <c r="GAP40" s="423"/>
      <c r="GAQ40" s="426"/>
      <c r="GAR40" s="423"/>
      <c r="GAS40" s="426"/>
      <c r="GAT40" s="423"/>
      <c r="GAU40" s="426"/>
      <c r="GAV40" s="423"/>
      <c r="GAW40" s="426"/>
      <c r="GAX40" s="423"/>
      <c r="GAY40" s="426"/>
      <c r="GAZ40" s="423"/>
      <c r="GBA40" s="426"/>
      <c r="GBB40" s="423"/>
      <c r="GBC40" s="426"/>
      <c r="GBD40" s="423"/>
      <c r="GBE40" s="426"/>
      <c r="GBF40" s="423"/>
      <c r="GBG40" s="426"/>
      <c r="GBH40" s="423"/>
      <c r="GBI40" s="426"/>
      <c r="GBJ40" s="423"/>
      <c r="GBK40" s="426"/>
      <c r="GBL40" s="423"/>
      <c r="GBM40" s="426"/>
      <c r="GBN40" s="423"/>
      <c r="GBO40" s="426"/>
      <c r="GBP40" s="423"/>
      <c r="GBQ40" s="426"/>
      <c r="GBR40" s="423"/>
      <c r="GBS40" s="426"/>
      <c r="GBT40" s="423"/>
      <c r="GBU40" s="426"/>
      <c r="GBV40" s="423"/>
      <c r="GBW40" s="426"/>
      <c r="GBX40" s="423"/>
      <c r="GBY40" s="426"/>
      <c r="GBZ40" s="423"/>
      <c r="GCA40" s="426"/>
      <c r="GCB40" s="423"/>
      <c r="GCC40" s="426"/>
      <c r="GCD40" s="423"/>
      <c r="GCE40" s="426"/>
      <c r="GCF40" s="423"/>
      <c r="GCG40" s="426"/>
      <c r="GCH40" s="423"/>
      <c r="GCI40" s="426"/>
      <c r="GCJ40" s="423"/>
      <c r="GCK40" s="426"/>
      <c r="GCL40" s="423"/>
      <c r="GCM40" s="426"/>
      <c r="GCN40" s="423"/>
      <c r="GCO40" s="426"/>
      <c r="GCP40" s="423"/>
      <c r="GCQ40" s="426"/>
      <c r="GCR40" s="423"/>
      <c r="GCS40" s="426"/>
      <c r="GCT40" s="423"/>
      <c r="GCU40" s="426"/>
      <c r="GCV40" s="423"/>
      <c r="GCW40" s="426"/>
      <c r="GCX40" s="423"/>
      <c r="GCY40" s="426"/>
      <c r="GCZ40" s="423"/>
      <c r="GDA40" s="426"/>
      <c r="GDB40" s="423"/>
      <c r="GDC40" s="426"/>
      <c r="GDD40" s="423"/>
      <c r="GDE40" s="426"/>
      <c r="GDF40" s="423"/>
      <c r="GDG40" s="426"/>
      <c r="GDH40" s="423"/>
      <c r="GDI40" s="426"/>
      <c r="GDJ40" s="423"/>
      <c r="GDK40" s="426"/>
      <c r="GDL40" s="423"/>
      <c r="GDM40" s="426"/>
      <c r="GDN40" s="423"/>
      <c r="GDO40" s="426"/>
      <c r="GDP40" s="423"/>
      <c r="GDQ40" s="426"/>
      <c r="GDR40" s="423"/>
      <c r="GDS40" s="426"/>
      <c r="GDT40" s="423"/>
      <c r="GDU40" s="426"/>
      <c r="GDV40" s="423"/>
      <c r="GDW40" s="426"/>
      <c r="GDX40" s="423"/>
      <c r="GDY40" s="426"/>
      <c r="GDZ40" s="423"/>
      <c r="GEA40" s="426"/>
      <c r="GEB40" s="423"/>
      <c r="GEC40" s="426"/>
      <c r="GED40" s="423"/>
      <c r="GEE40" s="426"/>
      <c r="GEF40" s="423"/>
      <c r="GEG40" s="426"/>
      <c r="GEH40" s="423"/>
      <c r="GEI40" s="426"/>
      <c r="GEJ40" s="423"/>
      <c r="GEK40" s="426"/>
      <c r="GEL40" s="423"/>
      <c r="GEM40" s="426"/>
      <c r="GEN40" s="423"/>
      <c r="GEO40" s="426"/>
      <c r="GEP40" s="423"/>
      <c r="GEQ40" s="426"/>
      <c r="GER40" s="423"/>
      <c r="GES40" s="426"/>
      <c r="GET40" s="423"/>
      <c r="GEU40" s="426"/>
      <c r="GEV40" s="423"/>
      <c r="GEW40" s="426"/>
      <c r="GEX40" s="423"/>
      <c r="GEY40" s="426"/>
      <c r="GEZ40" s="423"/>
      <c r="GFA40" s="426"/>
      <c r="GFB40" s="423"/>
      <c r="GFC40" s="426"/>
      <c r="GFD40" s="423"/>
      <c r="GFE40" s="426"/>
      <c r="GFF40" s="423"/>
      <c r="GFG40" s="426"/>
      <c r="GFH40" s="423"/>
      <c r="GFI40" s="426"/>
      <c r="GFJ40" s="423"/>
      <c r="GFK40" s="426"/>
      <c r="GFL40" s="423"/>
      <c r="GFM40" s="426"/>
      <c r="GFN40" s="423"/>
      <c r="GFO40" s="426"/>
      <c r="GFP40" s="423"/>
      <c r="GFQ40" s="426"/>
      <c r="GFR40" s="423"/>
      <c r="GFS40" s="426"/>
      <c r="GFT40" s="423"/>
      <c r="GFU40" s="426"/>
      <c r="GFV40" s="423"/>
      <c r="GFW40" s="426"/>
      <c r="GFX40" s="423"/>
      <c r="GFY40" s="426"/>
      <c r="GFZ40" s="423"/>
      <c r="GGA40" s="426"/>
      <c r="GGB40" s="423"/>
      <c r="GGC40" s="426"/>
      <c r="GGD40" s="423"/>
      <c r="GGE40" s="426"/>
      <c r="GGF40" s="423"/>
      <c r="GGG40" s="426"/>
      <c r="GGH40" s="423"/>
      <c r="GGI40" s="426"/>
      <c r="GGJ40" s="423"/>
      <c r="GGK40" s="426"/>
      <c r="GGL40" s="423"/>
      <c r="GGM40" s="426"/>
      <c r="GGN40" s="423"/>
      <c r="GGO40" s="426"/>
      <c r="GGP40" s="423"/>
      <c r="GGQ40" s="426"/>
      <c r="GGR40" s="423"/>
      <c r="GGS40" s="426"/>
      <c r="GGT40" s="423"/>
      <c r="GGU40" s="426"/>
      <c r="GGV40" s="423"/>
      <c r="GGW40" s="426"/>
      <c r="GGX40" s="423"/>
      <c r="GGY40" s="426"/>
      <c r="GGZ40" s="423"/>
      <c r="GHA40" s="426"/>
      <c r="GHB40" s="423"/>
      <c r="GHC40" s="426"/>
      <c r="GHD40" s="423"/>
      <c r="GHE40" s="426"/>
      <c r="GHF40" s="423"/>
      <c r="GHG40" s="426"/>
      <c r="GHH40" s="423"/>
      <c r="GHI40" s="426"/>
      <c r="GHJ40" s="423"/>
      <c r="GHK40" s="426"/>
      <c r="GHL40" s="423"/>
      <c r="GHM40" s="426"/>
      <c r="GHN40" s="423"/>
      <c r="GHO40" s="426"/>
      <c r="GHP40" s="423"/>
      <c r="GHQ40" s="426"/>
      <c r="GHR40" s="423"/>
      <c r="GHS40" s="426"/>
      <c r="GHT40" s="423"/>
      <c r="GHU40" s="426"/>
      <c r="GHV40" s="423"/>
      <c r="GHW40" s="426"/>
      <c r="GHX40" s="423"/>
      <c r="GHY40" s="426"/>
      <c r="GHZ40" s="423"/>
      <c r="GIA40" s="426"/>
      <c r="GIB40" s="423"/>
      <c r="GIC40" s="426"/>
      <c r="GID40" s="423"/>
      <c r="GIE40" s="426"/>
      <c r="GIF40" s="423"/>
      <c r="GIG40" s="426"/>
      <c r="GIH40" s="423"/>
      <c r="GII40" s="426"/>
      <c r="GIJ40" s="423"/>
      <c r="GIK40" s="426"/>
      <c r="GIL40" s="423"/>
      <c r="GIM40" s="426"/>
      <c r="GIN40" s="423"/>
      <c r="GIO40" s="426"/>
      <c r="GIP40" s="423"/>
      <c r="GIQ40" s="426"/>
      <c r="GIR40" s="423"/>
      <c r="GIS40" s="426"/>
      <c r="GIT40" s="423"/>
      <c r="GIU40" s="426"/>
      <c r="GIV40" s="423"/>
      <c r="GIW40" s="426"/>
      <c r="GIX40" s="423"/>
      <c r="GIY40" s="426"/>
      <c r="GIZ40" s="423"/>
      <c r="GJA40" s="426"/>
      <c r="GJB40" s="423"/>
      <c r="GJC40" s="426"/>
      <c r="GJD40" s="423"/>
      <c r="GJE40" s="426"/>
      <c r="GJF40" s="423"/>
      <c r="GJG40" s="426"/>
      <c r="GJH40" s="423"/>
      <c r="GJI40" s="426"/>
      <c r="GJJ40" s="423"/>
      <c r="GJK40" s="426"/>
      <c r="GJL40" s="423"/>
      <c r="GJM40" s="426"/>
      <c r="GJN40" s="423"/>
      <c r="GJO40" s="426"/>
      <c r="GJP40" s="423"/>
      <c r="GJQ40" s="426"/>
      <c r="GJR40" s="423"/>
      <c r="GJS40" s="426"/>
      <c r="GJT40" s="423"/>
      <c r="GJU40" s="426"/>
      <c r="GJV40" s="423"/>
      <c r="GJW40" s="426"/>
      <c r="GJX40" s="423"/>
      <c r="GJY40" s="426"/>
      <c r="GJZ40" s="423"/>
      <c r="GKA40" s="426"/>
      <c r="GKB40" s="423"/>
      <c r="GKC40" s="426"/>
      <c r="GKD40" s="423"/>
      <c r="GKE40" s="426"/>
      <c r="GKF40" s="423"/>
      <c r="GKG40" s="426"/>
      <c r="GKH40" s="423"/>
      <c r="GKI40" s="426"/>
      <c r="GKJ40" s="423"/>
      <c r="GKK40" s="426"/>
      <c r="GKL40" s="423"/>
      <c r="GKM40" s="426"/>
      <c r="GKN40" s="423"/>
      <c r="GKO40" s="426"/>
      <c r="GKP40" s="423"/>
      <c r="GKQ40" s="426"/>
      <c r="GKR40" s="423"/>
      <c r="GKS40" s="426"/>
      <c r="GKT40" s="423"/>
      <c r="GKU40" s="426"/>
      <c r="GKV40" s="423"/>
      <c r="GKW40" s="426"/>
      <c r="GKX40" s="423"/>
      <c r="GKY40" s="426"/>
      <c r="GKZ40" s="423"/>
      <c r="GLA40" s="426"/>
      <c r="GLB40" s="423"/>
      <c r="GLC40" s="426"/>
      <c r="GLD40" s="423"/>
      <c r="GLE40" s="426"/>
      <c r="GLF40" s="423"/>
      <c r="GLG40" s="426"/>
      <c r="GLH40" s="423"/>
      <c r="GLI40" s="426"/>
      <c r="GLJ40" s="423"/>
      <c r="GLK40" s="426"/>
      <c r="GLL40" s="423"/>
      <c r="GLM40" s="426"/>
      <c r="GLN40" s="423"/>
      <c r="GLO40" s="426"/>
      <c r="GLP40" s="423"/>
      <c r="GLQ40" s="426"/>
      <c r="GLR40" s="423"/>
      <c r="GLS40" s="426"/>
      <c r="GLT40" s="423"/>
      <c r="GLU40" s="426"/>
      <c r="GLV40" s="423"/>
      <c r="GLW40" s="426"/>
      <c r="GLX40" s="423"/>
      <c r="GLY40" s="426"/>
      <c r="GLZ40" s="423"/>
      <c r="GMA40" s="426"/>
      <c r="GMB40" s="423"/>
      <c r="GMC40" s="426"/>
      <c r="GMD40" s="423"/>
      <c r="GME40" s="426"/>
      <c r="GMF40" s="423"/>
      <c r="GMG40" s="426"/>
      <c r="GMH40" s="423"/>
      <c r="GMI40" s="426"/>
      <c r="GMJ40" s="423"/>
      <c r="GMK40" s="426"/>
      <c r="GML40" s="423"/>
      <c r="GMM40" s="426"/>
      <c r="GMN40" s="423"/>
      <c r="GMO40" s="426"/>
      <c r="GMP40" s="423"/>
      <c r="GMQ40" s="426"/>
      <c r="GMR40" s="423"/>
      <c r="GMS40" s="426"/>
      <c r="GMT40" s="423"/>
      <c r="GMU40" s="426"/>
      <c r="GMV40" s="423"/>
      <c r="GMW40" s="426"/>
      <c r="GMX40" s="423"/>
      <c r="GMY40" s="426"/>
      <c r="GMZ40" s="423"/>
      <c r="GNA40" s="426"/>
      <c r="GNB40" s="423"/>
      <c r="GNC40" s="426"/>
      <c r="GND40" s="423"/>
      <c r="GNE40" s="426"/>
      <c r="GNF40" s="423"/>
      <c r="GNG40" s="426"/>
      <c r="GNH40" s="423"/>
      <c r="GNI40" s="426"/>
      <c r="GNJ40" s="423"/>
      <c r="GNK40" s="426"/>
      <c r="GNL40" s="423"/>
      <c r="GNM40" s="426"/>
      <c r="GNN40" s="423"/>
      <c r="GNO40" s="426"/>
      <c r="GNP40" s="423"/>
      <c r="GNQ40" s="426"/>
      <c r="GNR40" s="423"/>
      <c r="GNS40" s="426"/>
      <c r="GNT40" s="423"/>
      <c r="GNU40" s="426"/>
      <c r="GNV40" s="423"/>
      <c r="GNW40" s="426"/>
      <c r="GNX40" s="423"/>
      <c r="GNY40" s="426"/>
      <c r="GNZ40" s="423"/>
      <c r="GOA40" s="426"/>
      <c r="GOB40" s="423"/>
      <c r="GOC40" s="426"/>
      <c r="GOD40" s="423"/>
      <c r="GOE40" s="426"/>
      <c r="GOF40" s="423"/>
      <c r="GOG40" s="426"/>
      <c r="GOH40" s="423"/>
      <c r="GOI40" s="426"/>
      <c r="GOJ40" s="423"/>
      <c r="GOK40" s="426"/>
      <c r="GOL40" s="423"/>
      <c r="GOM40" s="426"/>
      <c r="GON40" s="423"/>
      <c r="GOO40" s="426"/>
      <c r="GOP40" s="423"/>
      <c r="GOQ40" s="426"/>
      <c r="GOR40" s="423"/>
      <c r="GOS40" s="426"/>
      <c r="GOT40" s="423"/>
      <c r="GOU40" s="426"/>
      <c r="GOV40" s="423"/>
      <c r="GOW40" s="426"/>
      <c r="GOX40" s="423"/>
      <c r="GOY40" s="426"/>
      <c r="GOZ40" s="423"/>
      <c r="GPA40" s="426"/>
      <c r="GPB40" s="423"/>
      <c r="GPC40" s="426"/>
      <c r="GPD40" s="423"/>
      <c r="GPE40" s="426"/>
      <c r="GPF40" s="423"/>
      <c r="GPG40" s="426"/>
      <c r="GPH40" s="423"/>
      <c r="GPI40" s="426"/>
      <c r="GPJ40" s="423"/>
      <c r="GPK40" s="426"/>
      <c r="GPL40" s="423"/>
      <c r="GPM40" s="426"/>
      <c r="GPN40" s="423"/>
      <c r="GPO40" s="426"/>
      <c r="GPP40" s="423"/>
      <c r="GPQ40" s="426"/>
      <c r="GPR40" s="423"/>
      <c r="GPS40" s="426"/>
      <c r="GPT40" s="423"/>
      <c r="GPU40" s="426"/>
      <c r="GPV40" s="423"/>
      <c r="GPW40" s="426"/>
      <c r="GPX40" s="423"/>
      <c r="GPY40" s="426"/>
      <c r="GPZ40" s="423"/>
      <c r="GQA40" s="426"/>
      <c r="GQB40" s="423"/>
      <c r="GQC40" s="426"/>
      <c r="GQD40" s="423"/>
      <c r="GQE40" s="426"/>
      <c r="GQF40" s="423"/>
      <c r="GQG40" s="426"/>
      <c r="GQH40" s="423"/>
      <c r="GQI40" s="426"/>
      <c r="GQJ40" s="423"/>
      <c r="GQK40" s="426"/>
      <c r="GQL40" s="423"/>
      <c r="GQM40" s="426"/>
      <c r="GQN40" s="423"/>
      <c r="GQO40" s="426"/>
      <c r="GQP40" s="423"/>
      <c r="GQQ40" s="426"/>
      <c r="GQR40" s="423"/>
      <c r="GQS40" s="426"/>
      <c r="GQT40" s="423"/>
      <c r="GQU40" s="426"/>
      <c r="GQV40" s="423"/>
      <c r="GQW40" s="426"/>
      <c r="GQX40" s="423"/>
      <c r="GQY40" s="426"/>
      <c r="GQZ40" s="423"/>
      <c r="GRA40" s="426"/>
      <c r="GRB40" s="423"/>
      <c r="GRC40" s="426"/>
      <c r="GRD40" s="423"/>
      <c r="GRE40" s="426"/>
      <c r="GRF40" s="423"/>
      <c r="GRG40" s="426"/>
      <c r="GRH40" s="423"/>
      <c r="GRI40" s="426"/>
      <c r="GRJ40" s="423"/>
      <c r="GRK40" s="426"/>
      <c r="GRL40" s="423"/>
      <c r="GRM40" s="426"/>
      <c r="GRN40" s="423"/>
      <c r="GRO40" s="426"/>
      <c r="GRP40" s="423"/>
      <c r="GRQ40" s="426"/>
      <c r="GRR40" s="423"/>
      <c r="GRS40" s="426"/>
      <c r="GRT40" s="423"/>
      <c r="GRU40" s="426"/>
      <c r="GRV40" s="423"/>
      <c r="GRW40" s="426"/>
      <c r="GRX40" s="423"/>
      <c r="GRY40" s="426"/>
      <c r="GRZ40" s="423"/>
      <c r="GSA40" s="426"/>
      <c r="GSB40" s="423"/>
      <c r="GSC40" s="426"/>
      <c r="GSD40" s="423"/>
      <c r="GSE40" s="426"/>
      <c r="GSF40" s="423"/>
      <c r="GSG40" s="426"/>
      <c r="GSH40" s="423"/>
      <c r="GSI40" s="426"/>
      <c r="GSJ40" s="423"/>
      <c r="GSK40" s="426"/>
      <c r="GSL40" s="423"/>
      <c r="GSM40" s="426"/>
      <c r="GSN40" s="423"/>
      <c r="GSO40" s="426"/>
      <c r="GSP40" s="423"/>
      <c r="GSQ40" s="426"/>
      <c r="GSR40" s="423"/>
      <c r="GSS40" s="426"/>
      <c r="GST40" s="423"/>
      <c r="GSU40" s="426"/>
      <c r="GSV40" s="423"/>
      <c r="GSW40" s="426"/>
      <c r="GSX40" s="423"/>
      <c r="GSY40" s="426"/>
      <c r="GSZ40" s="423"/>
      <c r="GTA40" s="426"/>
      <c r="GTB40" s="423"/>
      <c r="GTC40" s="426"/>
      <c r="GTD40" s="423"/>
      <c r="GTE40" s="426"/>
      <c r="GTF40" s="423"/>
      <c r="GTG40" s="426"/>
      <c r="GTH40" s="423"/>
      <c r="GTI40" s="426"/>
      <c r="GTJ40" s="423"/>
      <c r="GTK40" s="426"/>
      <c r="GTL40" s="423"/>
      <c r="GTM40" s="426"/>
      <c r="GTN40" s="423"/>
      <c r="GTO40" s="426"/>
      <c r="GTP40" s="423"/>
      <c r="GTQ40" s="426"/>
      <c r="GTR40" s="423"/>
      <c r="GTS40" s="426"/>
      <c r="GTT40" s="423"/>
      <c r="GTU40" s="426"/>
      <c r="GTV40" s="423"/>
      <c r="GTW40" s="426"/>
      <c r="GTX40" s="423"/>
      <c r="GTY40" s="426"/>
      <c r="GTZ40" s="423"/>
      <c r="GUA40" s="426"/>
      <c r="GUB40" s="423"/>
      <c r="GUC40" s="426"/>
      <c r="GUD40" s="423"/>
      <c r="GUE40" s="426"/>
      <c r="GUF40" s="423"/>
      <c r="GUG40" s="426"/>
      <c r="GUH40" s="423"/>
      <c r="GUI40" s="426"/>
      <c r="GUJ40" s="423"/>
      <c r="GUK40" s="426"/>
      <c r="GUL40" s="423"/>
      <c r="GUM40" s="426"/>
      <c r="GUN40" s="423"/>
      <c r="GUO40" s="426"/>
      <c r="GUP40" s="423"/>
      <c r="GUQ40" s="426"/>
      <c r="GUR40" s="423"/>
      <c r="GUS40" s="426"/>
      <c r="GUT40" s="423"/>
      <c r="GUU40" s="426"/>
      <c r="GUV40" s="423"/>
      <c r="GUW40" s="426"/>
      <c r="GUX40" s="423"/>
      <c r="GUY40" s="426"/>
      <c r="GUZ40" s="423"/>
      <c r="GVA40" s="426"/>
      <c r="GVB40" s="423"/>
      <c r="GVC40" s="426"/>
      <c r="GVD40" s="423"/>
      <c r="GVE40" s="426"/>
      <c r="GVF40" s="423"/>
      <c r="GVG40" s="426"/>
      <c r="GVH40" s="423"/>
      <c r="GVI40" s="426"/>
      <c r="GVJ40" s="423"/>
      <c r="GVK40" s="426"/>
      <c r="GVL40" s="423"/>
      <c r="GVM40" s="426"/>
      <c r="GVN40" s="423"/>
      <c r="GVO40" s="426"/>
      <c r="GVP40" s="423"/>
      <c r="GVQ40" s="426"/>
      <c r="GVR40" s="423"/>
      <c r="GVS40" s="426"/>
      <c r="GVT40" s="423"/>
      <c r="GVU40" s="426"/>
      <c r="GVV40" s="423"/>
      <c r="GVW40" s="426"/>
      <c r="GVX40" s="423"/>
      <c r="GVY40" s="426"/>
      <c r="GVZ40" s="423"/>
      <c r="GWA40" s="426"/>
      <c r="GWB40" s="423"/>
      <c r="GWC40" s="426"/>
      <c r="GWD40" s="423"/>
      <c r="GWE40" s="426"/>
      <c r="GWF40" s="423"/>
      <c r="GWG40" s="426"/>
      <c r="GWH40" s="423"/>
      <c r="GWI40" s="426"/>
      <c r="GWJ40" s="423"/>
      <c r="GWK40" s="426"/>
      <c r="GWL40" s="423"/>
      <c r="GWM40" s="426"/>
      <c r="GWN40" s="423"/>
      <c r="GWO40" s="426"/>
      <c r="GWP40" s="423"/>
      <c r="GWQ40" s="426"/>
      <c r="GWR40" s="423"/>
      <c r="GWS40" s="426"/>
      <c r="GWT40" s="423"/>
      <c r="GWU40" s="426"/>
      <c r="GWV40" s="423"/>
      <c r="GWW40" s="426"/>
      <c r="GWX40" s="423"/>
      <c r="GWY40" s="426"/>
      <c r="GWZ40" s="423"/>
      <c r="GXA40" s="426"/>
      <c r="GXB40" s="423"/>
      <c r="GXC40" s="426"/>
      <c r="GXD40" s="423"/>
      <c r="GXE40" s="426"/>
      <c r="GXF40" s="423"/>
      <c r="GXG40" s="426"/>
      <c r="GXH40" s="423"/>
      <c r="GXI40" s="426"/>
      <c r="GXJ40" s="423"/>
      <c r="GXK40" s="426"/>
      <c r="GXL40" s="423"/>
      <c r="GXM40" s="426"/>
      <c r="GXN40" s="423"/>
      <c r="GXO40" s="426"/>
      <c r="GXP40" s="423"/>
      <c r="GXQ40" s="426"/>
      <c r="GXR40" s="423"/>
      <c r="GXS40" s="426"/>
      <c r="GXT40" s="423"/>
      <c r="GXU40" s="426"/>
      <c r="GXV40" s="423"/>
      <c r="GXW40" s="426"/>
      <c r="GXX40" s="423"/>
      <c r="GXY40" s="426"/>
      <c r="GXZ40" s="423"/>
      <c r="GYA40" s="426"/>
      <c r="GYB40" s="423"/>
      <c r="GYC40" s="426"/>
      <c r="GYD40" s="423"/>
      <c r="GYE40" s="426"/>
      <c r="GYF40" s="423"/>
      <c r="GYG40" s="426"/>
      <c r="GYH40" s="423"/>
      <c r="GYI40" s="426"/>
      <c r="GYJ40" s="423"/>
      <c r="GYK40" s="426"/>
      <c r="GYL40" s="423"/>
      <c r="GYM40" s="426"/>
      <c r="GYN40" s="423"/>
      <c r="GYO40" s="426"/>
      <c r="GYP40" s="423"/>
      <c r="GYQ40" s="426"/>
      <c r="GYR40" s="423"/>
      <c r="GYS40" s="426"/>
      <c r="GYT40" s="423"/>
      <c r="GYU40" s="426"/>
      <c r="GYV40" s="423"/>
      <c r="GYW40" s="426"/>
      <c r="GYX40" s="423"/>
      <c r="GYY40" s="426"/>
      <c r="GYZ40" s="423"/>
      <c r="GZA40" s="426"/>
      <c r="GZB40" s="423"/>
      <c r="GZC40" s="426"/>
      <c r="GZD40" s="423"/>
      <c r="GZE40" s="426"/>
      <c r="GZF40" s="423"/>
      <c r="GZG40" s="426"/>
      <c r="GZH40" s="423"/>
      <c r="GZI40" s="426"/>
      <c r="GZJ40" s="423"/>
      <c r="GZK40" s="426"/>
      <c r="GZL40" s="423"/>
      <c r="GZM40" s="426"/>
      <c r="GZN40" s="423"/>
      <c r="GZO40" s="426"/>
      <c r="GZP40" s="423"/>
      <c r="GZQ40" s="426"/>
      <c r="GZR40" s="423"/>
      <c r="GZS40" s="426"/>
      <c r="GZT40" s="423"/>
      <c r="GZU40" s="426"/>
      <c r="GZV40" s="423"/>
      <c r="GZW40" s="426"/>
      <c r="GZX40" s="423"/>
      <c r="GZY40" s="426"/>
      <c r="GZZ40" s="423"/>
      <c r="HAA40" s="426"/>
      <c r="HAB40" s="423"/>
      <c r="HAC40" s="426"/>
      <c r="HAD40" s="423"/>
      <c r="HAE40" s="426"/>
      <c r="HAF40" s="423"/>
      <c r="HAG40" s="426"/>
      <c r="HAH40" s="423"/>
      <c r="HAI40" s="426"/>
      <c r="HAJ40" s="423"/>
      <c r="HAK40" s="426"/>
      <c r="HAL40" s="423"/>
      <c r="HAM40" s="426"/>
      <c r="HAN40" s="423"/>
      <c r="HAO40" s="426"/>
      <c r="HAP40" s="423"/>
      <c r="HAQ40" s="426"/>
      <c r="HAR40" s="423"/>
      <c r="HAS40" s="426"/>
      <c r="HAT40" s="423"/>
      <c r="HAU40" s="426"/>
      <c r="HAV40" s="423"/>
      <c r="HAW40" s="426"/>
      <c r="HAX40" s="423"/>
      <c r="HAY40" s="426"/>
      <c r="HAZ40" s="423"/>
      <c r="HBA40" s="426"/>
      <c r="HBB40" s="423"/>
      <c r="HBC40" s="426"/>
      <c r="HBD40" s="423"/>
      <c r="HBE40" s="426"/>
      <c r="HBF40" s="423"/>
      <c r="HBG40" s="426"/>
      <c r="HBH40" s="423"/>
      <c r="HBI40" s="426"/>
      <c r="HBJ40" s="423"/>
      <c r="HBK40" s="426"/>
      <c r="HBL40" s="423"/>
      <c r="HBM40" s="426"/>
      <c r="HBN40" s="423"/>
      <c r="HBO40" s="426"/>
      <c r="HBP40" s="423"/>
      <c r="HBQ40" s="426"/>
      <c r="HBR40" s="423"/>
      <c r="HBS40" s="426"/>
      <c r="HBT40" s="423"/>
      <c r="HBU40" s="426"/>
      <c r="HBV40" s="423"/>
      <c r="HBW40" s="426"/>
      <c r="HBX40" s="423"/>
      <c r="HBY40" s="426"/>
      <c r="HBZ40" s="423"/>
      <c r="HCA40" s="426"/>
      <c r="HCB40" s="423"/>
      <c r="HCC40" s="426"/>
      <c r="HCD40" s="423"/>
      <c r="HCE40" s="426"/>
      <c r="HCF40" s="423"/>
      <c r="HCG40" s="426"/>
      <c r="HCH40" s="423"/>
      <c r="HCI40" s="426"/>
      <c r="HCJ40" s="423"/>
      <c r="HCK40" s="426"/>
      <c r="HCL40" s="423"/>
      <c r="HCM40" s="426"/>
      <c r="HCN40" s="423"/>
      <c r="HCO40" s="426"/>
      <c r="HCP40" s="423"/>
      <c r="HCQ40" s="426"/>
      <c r="HCR40" s="423"/>
      <c r="HCS40" s="426"/>
      <c r="HCT40" s="423"/>
      <c r="HCU40" s="426"/>
      <c r="HCV40" s="423"/>
      <c r="HCW40" s="426"/>
      <c r="HCX40" s="423"/>
      <c r="HCY40" s="426"/>
      <c r="HCZ40" s="423"/>
      <c r="HDA40" s="426"/>
      <c r="HDB40" s="423"/>
      <c r="HDC40" s="426"/>
      <c r="HDD40" s="423"/>
      <c r="HDE40" s="426"/>
      <c r="HDF40" s="423"/>
      <c r="HDG40" s="426"/>
      <c r="HDH40" s="423"/>
      <c r="HDI40" s="426"/>
      <c r="HDJ40" s="423"/>
      <c r="HDK40" s="426"/>
      <c r="HDL40" s="423"/>
      <c r="HDM40" s="426"/>
      <c r="HDN40" s="423"/>
      <c r="HDO40" s="426"/>
      <c r="HDP40" s="423"/>
      <c r="HDQ40" s="426"/>
      <c r="HDR40" s="423"/>
      <c r="HDS40" s="426"/>
      <c r="HDT40" s="423"/>
      <c r="HDU40" s="426"/>
      <c r="HDV40" s="423"/>
      <c r="HDW40" s="426"/>
      <c r="HDX40" s="423"/>
      <c r="HDY40" s="426"/>
      <c r="HDZ40" s="423"/>
      <c r="HEA40" s="426"/>
      <c r="HEB40" s="423"/>
      <c r="HEC40" s="426"/>
      <c r="HED40" s="423"/>
      <c r="HEE40" s="426"/>
      <c r="HEF40" s="423"/>
      <c r="HEG40" s="426"/>
      <c r="HEH40" s="423"/>
      <c r="HEI40" s="426"/>
      <c r="HEJ40" s="423"/>
      <c r="HEK40" s="426"/>
      <c r="HEL40" s="423"/>
      <c r="HEM40" s="426"/>
      <c r="HEN40" s="423"/>
      <c r="HEO40" s="426"/>
      <c r="HEP40" s="423"/>
      <c r="HEQ40" s="426"/>
      <c r="HER40" s="423"/>
      <c r="HES40" s="426"/>
      <c r="HET40" s="423"/>
      <c r="HEU40" s="426"/>
      <c r="HEV40" s="423"/>
      <c r="HEW40" s="426"/>
      <c r="HEX40" s="423"/>
      <c r="HEY40" s="426"/>
      <c r="HEZ40" s="423"/>
      <c r="HFA40" s="426"/>
      <c r="HFB40" s="423"/>
      <c r="HFC40" s="426"/>
      <c r="HFD40" s="423"/>
      <c r="HFE40" s="426"/>
      <c r="HFF40" s="423"/>
      <c r="HFG40" s="426"/>
      <c r="HFH40" s="423"/>
      <c r="HFI40" s="426"/>
      <c r="HFJ40" s="423"/>
      <c r="HFK40" s="426"/>
      <c r="HFL40" s="423"/>
      <c r="HFM40" s="426"/>
      <c r="HFN40" s="423"/>
      <c r="HFO40" s="426"/>
      <c r="HFP40" s="423"/>
      <c r="HFQ40" s="426"/>
      <c r="HFR40" s="423"/>
      <c r="HFS40" s="426"/>
      <c r="HFT40" s="423"/>
      <c r="HFU40" s="426"/>
      <c r="HFV40" s="423"/>
      <c r="HFW40" s="426"/>
      <c r="HFX40" s="423"/>
      <c r="HFY40" s="426"/>
      <c r="HFZ40" s="423"/>
      <c r="HGA40" s="426"/>
      <c r="HGB40" s="423"/>
      <c r="HGC40" s="426"/>
      <c r="HGD40" s="423"/>
      <c r="HGE40" s="426"/>
      <c r="HGF40" s="423"/>
      <c r="HGG40" s="426"/>
      <c r="HGH40" s="423"/>
      <c r="HGI40" s="426"/>
      <c r="HGJ40" s="423"/>
      <c r="HGK40" s="426"/>
      <c r="HGL40" s="423"/>
      <c r="HGM40" s="426"/>
      <c r="HGN40" s="423"/>
      <c r="HGO40" s="426"/>
      <c r="HGP40" s="423"/>
      <c r="HGQ40" s="426"/>
      <c r="HGR40" s="423"/>
      <c r="HGS40" s="426"/>
      <c r="HGT40" s="423"/>
      <c r="HGU40" s="426"/>
      <c r="HGV40" s="423"/>
      <c r="HGW40" s="426"/>
      <c r="HGX40" s="423"/>
      <c r="HGY40" s="426"/>
      <c r="HGZ40" s="423"/>
      <c r="HHA40" s="426"/>
      <c r="HHB40" s="423"/>
      <c r="HHC40" s="426"/>
      <c r="HHD40" s="423"/>
      <c r="HHE40" s="426"/>
      <c r="HHF40" s="423"/>
      <c r="HHG40" s="426"/>
      <c r="HHH40" s="423"/>
      <c r="HHI40" s="426"/>
      <c r="HHJ40" s="423"/>
      <c r="HHK40" s="426"/>
      <c r="HHL40" s="423"/>
      <c r="HHM40" s="426"/>
      <c r="HHN40" s="423"/>
      <c r="HHO40" s="426"/>
      <c r="HHP40" s="423"/>
      <c r="HHQ40" s="426"/>
      <c r="HHR40" s="423"/>
      <c r="HHS40" s="426"/>
      <c r="HHT40" s="423"/>
      <c r="HHU40" s="426"/>
      <c r="HHV40" s="423"/>
      <c r="HHW40" s="426"/>
      <c r="HHX40" s="423"/>
      <c r="HHY40" s="426"/>
      <c r="HHZ40" s="423"/>
      <c r="HIA40" s="426"/>
      <c r="HIB40" s="423"/>
      <c r="HIC40" s="426"/>
      <c r="HID40" s="423"/>
      <c r="HIE40" s="426"/>
      <c r="HIF40" s="423"/>
      <c r="HIG40" s="426"/>
      <c r="HIH40" s="423"/>
      <c r="HII40" s="426"/>
      <c r="HIJ40" s="423"/>
      <c r="HIK40" s="426"/>
      <c r="HIL40" s="423"/>
      <c r="HIM40" s="426"/>
      <c r="HIN40" s="423"/>
      <c r="HIO40" s="426"/>
      <c r="HIP40" s="423"/>
      <c r="HIQ40" s="426"/>
      <c r="HIR40" s="423"/>
      <c r="HIS40" s="426"/>
      <c r="HIT40" s="423"/>
      <c r="HIU40" s="426"/>
      <c r="HIV40" s="423"/>
      <c r="HIW40" s="426"/>
      <c r="HIX40" s="423"/>
      <c r="HIY40" s="426"/>
      <c r="HIZ40" s="423"/>
      <c r="HJA40" s="426"/>
      <c r="HJB40" s="423"/>
      <c r="HJC40" s="426"/>
      <c r="HJD40" s="423"/>
      <c r="HJE40" s="426"/>
      <c r="HJF40" s="423"/>
      <c r="HJG40" s="426"/>
      <c r="HJH40" s="423"/>
      <c r="HJI40" s="426"/>
      <c r="HJJ40" s="423"/>
      <c r="HJK40" s="426"/>
      <c r="HJL40" s="423"/>
      <c r="HJM40" s="426"/>
      <c r="HJN40" s="423"/>
      <c r="HJO40" s="426"/>
      <c r="HJP40" s="423"/>
      <c r="HJQ40" s="426"/>
      <c r="HJR40" s="423"/>
      <c r="HJS40" s="426"/>
      <c r="HJT40" s="423"/>
      <c r="HJU40" s="426"/>
      <c r="HJV40" s="423"/>
      <c r="HJW40" s="426"/>
      <c r="HJX40" s="423"/>
      <c r="HJY40" s="426"/>
      <c r="HJZ40" s="423"/>
      <c r="HKA40" s="426"/>
      <c r="HKB40" s="423"/>
      <c r="HKC40" s="426"/>
      <c r="HKD40" s="423"/>
      <c r="HKE40" s="426"/>
      <c r="HKF40" s="423"/>
      <c r="HKG40" s="426"/>
      <c r="HKH40" s="423"/>
      <c r="HKI40" s="426"/>
      <c r="HKJ40" s="423"/>
      <c r="HKK40" s="426"/>
      <c r="HKL40" s="423"/>
      <c r="HKM40" s="426"/>
      <c r="HKN40" s="423"/>
      <c r="HKO40" s="426"/>
      <c r="HKP40" s="423"/>
      <c r="HKQ40" s="426"/>
      <c r="HKR40" s="423"/>
      <c r="HKS40" s="426"/>
      <c r="HKT40" s="423"/>
      <c r="HKU40" s="426"/>
      <c r="HKV40" s="423"/>
      <c r="HKW40" s="426"/>
      <c r="HKX40" s="423"/>
      <c r="HKY40" s="426"/>
      <c r="HKZ40" s="423"/>
      <c r="HLA40" s="426"/>
      <c r="HLB40" s="423"/>
      <c r="HLC40" s="426"/>
      <c r="HLD40" s="423"/>
      <c r="HLE40" s="426"/>
      <c r="HLF40" s="423"/>
      <c r="HLG40" s="426"/>
      <c r="HLH40" s="423"/>
      <c r="HLI40" s="426"/>
      <c r="HLJ40" s="423"/>
      <c r="HLK40" s="426"/>
      <c r="HLL40" s="423"/>
      <c r="HLM40" s="426"/>
      <c r="HLN40" s="423"/>
      <c r="HLO40" s="426"/>
      <c r="HLP40" s="423"/>
      <c r="HLQ40" s="426"/>
      <c r="HLR40" s="423"/>
      <c r="HLS40" s="426"/>
      <c r="HLT40" s="423"/>
      <c r="HLU40" s="426"/>
      <c r="HLV40" s="423"/>
      <c r="HLW40" s="426"/>
      <c r="HLX40" s="423"/>
      <c r="HLY40" s="426"/>
      <c r="HLZ40" s="423"/>
      <c r="HMA40" s="426"/>
      <c r="HMB40" s="423"/>
      <c r="HMC40" s="426"/>
      <c r="HMD40" s="423"/>
      <c r="HME40" s="426"/>
      <c r="HMF40" s="423"/>
      <c r="HMG40" s="426"/>
      <c r="HMH40" s="423"/>
      <c r="HMI40" s="426"/>
      <c r="HMJ40" s="423"/>
      <c r="HMK40" s="426"/>
      <c r="HML40" s="423"/>
      <c r="HMM40" s="426"/>
      <c r="HMN40" s="423"/>
      <c r="HMO40" s="426"/>
      <c r="HMP40" s="423"/>
      <c r="HMQ40" s="426"/>
      <c r="HMR40" s="423"/>
      <c r="HMS40" s="426"/>
      <c r="HMT40" s="423"/>
      <c r="HMU40" s="426"/>
      <c r="HMV40" s="423"/>
      <c r="HMW40" s="426"/>
      <c r="HMX40" s="423"/>
      <c r="HMY40" s="426"/>
      <c r="HMZ40" s="423"/>
      <c r="HNA40" s="426"/>
      <c r="HNB40" s="423"/>
      <c r="HNC40" s="426"/>
      <c r="HND40" s="423"/>
      <c r="HNE40" s="426"/>
      <c r="HNF40" s="423"/>
      <c r="HNG40" s="426"/>
      <c r="HNH40" s="423"/>
      <c r="HNI40" s="426"/>
      <c r="HNJ40" s="423"/>
      <c r="HNK40" s="426"/>
      <c r="HNL40" s="423"/>
      <c r="HNM40" s="426"/>
      <c r="HNN40" s="423"/>
      <c r="HNO40" s="426"/>
      <c r="HNP40" s="423"/>
      <c r="HNQ40" s="426"/>
      <c r="HNR40" s="423"/>
      <c r="HNS40" s="426"/>
      <c r="HNT40" s="423"/>
      <c r="HNU40" s="426"/>
      <c r="HNV40" s="423"/>
      <c r="HNW40" s="426"/>
      <c r="HNX40" s="423"/>
      <c r="HNY40" s="426"/>
      <c r="HNZ40" s="423"/>
      <c r="HOA40" s="426"/>
      <c r="HOB40" s="423"/>
      <c r="HOC40" s="426"/>
      <c r="HOD40" s="423"/>
      <c r="HOE40" s="426"/>
      <c r="HOF40" s="423"/>
      <c r="HOG40" s="426"/>
      <c r="HOH40" s="423"/>
      <c r="HOI40" s="426"/>
      <c r="HOJ40" s="423"/>
      <c r="HOK40" s="426"/>
      <c r="HOL40" s="423"/>
      <c r="HOM40" s="426"/>
      <c r="HON40" s="423"/>
      <c r="HOO40" s="426"/>
      <c r="HOP40" s="423"/>
      <c r="HOQ40" s="426"/>
      <c r="HOR40" s="423"/>
      <c r="HOS40" s="426"/>
      <c r="HOT40" s="423"/>
      <c r="HOU40" s="426"/>
      <c r="HOV40" s="423"/>
      <c r="HOW40" s="426"/>
      <c r="HOX40" s="423"/>
      <c r="HOY40" s="426"/>
      <c r="HOZ40" s="423"/>
      <c r="HPA40" s="426"/>
      <c r="HPB40" s="423"/>
      <c r="HPC40" s="426"/>
      <c r="HPD40" s="423"/>
      <c r="HPE40" s="426"/>
      <c r="HPF40" s="423"/>
      <c r="HPG40" s="426"/>
      <c r="HPH40" s="423"/>
      <c r="HPI40" s="426"/>
      <c r="HPJ40" s="423"/>
      <c r="HPK40" s="426"/>
      <c r="HPL40" s="423"/>
      <c r="HPM40" s="426"/>
      <c r="HPN40" s="423"/>
      <c r="HPO40" s="426"/>
      <c r="HPP40" s="423"/>
      <c r="HPQ40" s="426"/>
      <c r="HPR40" s="423"/>
      <c r="HPS40" s="426"/>
      <c r="HPT40" s="423"/>
      <c r="HPU40" s="426"/>
      <c r="HPV40" s="423"/>
      <c r="HPW40" s="426"/>
      <c r="HPX40" s="423"/>
      <c r="HPY40" s="426"/>
      <c r="HPZ40" s="423"/>
      <c r="HQA40" s="426"/>
      <c r="HQB40" s="423"/>
      <c r="HQC40" s="426"/>
      <c r="HQD40" s="423"/>
      <c r="HQE40" s="426"/>
      <c r="HQF40" s="423"/>
      <c r="HQG40" s="426"/>
      <c r="HQH40" s="423"/>
      <c r="HQI40" s="426"/>
      <c r="HQJ40" s="423"/>
      <c r="HQK40" s="426"/>
      <c r="HQL40" s="423"/>
      <c r="HQM40" s="426"/>
      <c r="HQN40" s="423"/>
      <c r="HQO40" s="426"/>
      <c r="HQP40" s="423"/>
      <c r="HQQ40" s="426"/>
      <c r="HQR40" s="423"/>
      <c r="HQS40" s="426"/>
      <c r="HQT40" s="423"/>
      <c r="HQU40" s="426"/>
      <c r="HQV40" s="423"/>
      <c r="HQW40" s="426"/>
      <c r="HQX40" s="423"/>
      <c r="HQY40" s="426"/>
      <c r="HQZ40" s="423"/>
      <c r="HRA40" s="426"/>
      <c r="HRB40" s="423"/>
      <c r="HRC40" s="426"/>
      <c r="HRD40" s="423"/>
      <c r="HRE40" s="426"/>
      <c r="HRF40" s="423"/>
      <c r="HRG40" s="426"/>
      <c r="HRH40" s="423"/>
      <c r="HRI40" s="426"/>
      <c r="HRJ40" s="423"/>
      <c r="HRK40" s="426"/>
      <c r="HRL40" s="423"/>
      <c r="HRM40" s="426"/>
      <c r="HRN40" s="423"/>
      <c r="HRO40" s="426"/>
      <c r="HRP40" s="423"/>
      <c r="HRQ40" s="426"/>
      <c r="HRR40" s="423"/>
      <c r="HRS40" s="426"/>
      <c r="HRT40" s="423"/>
      <c r="HRU40" s="426"/>
      <c r="HRV40" s="423"/>
      <c r="HRW40" s="426"/>
      <c r="HRX40" s="423"/>
      <c r="HRY40" s="426"/>
      <c r="HRZ40" s="423"/>
      <c r="HSA40" s="426"/>
      <c r="HSB40" s="423"/>
      <c r="HSC40" s="426"/>
      <c r="HSD40" s="423"/>
      <c r="HSE40" s="426"/>
      <c r="HSF40" s="423"/>
      <c r="HSG40" s="426"/>
      <c r="HSH40" s="423"/>
      <c r="HSI40" s="426"/>
      <c r="HSJ40" s="423"/>
      <c r="HSK40" s="426"/>
      <c r="HSL40" s="423"/>
      <c r="HSM40" s="426"/>
      <c r="HSN40" s="423"/>
      <c r="HSO40" s="426"/>
      <c r="HSP40" s="423"/>
      <c r="HSQ40" s="426"/>
      <c r="HSR40" s="423"/>
      <c r="HSS40" s="426"/>
      <c r="HST40" s="423"/>
      <c r="HSU40" s="426"/>
      <c r="HSV40" s="423"/>
      <c r="HSW40" s="426"/>
      <c r="HSX40" s="423"/>
      <c r="HSY40" s="426"/>
      <c r="HSZ40" s="423"/>
      <c r="HTA40" s="426"/>
      <c r="HTB40" s="423"/>
      <c r="HTC40" s="426"/>
      <c r="HTD40" s="423"/>
      <c r="HTE40" s="426"/>
      <c r="HTF40" s="423"/>
      <c r="HTG40" s="426"/>
      <c r="HTH40" s="423"/>
      <c r="HTI40" s="426"/>
      <c r="HTJ40" s="423"/>
      <c r="HTK40" s="426"/>
      <c r="HTL40" s="423"/>
      <c r="HTM40" s="426"/>
      <c r="HTN40" s="423"/>
      <c r="HTO40" s="426"/>
      <c r="HTP40" s="423"/>
      <c r="HTQ40" s="426"/>
      <c r="HTR40" s="423"/>
      <c r="HTS40" s="426"/>
      <c r="HTT40" s="423"/>
      <c r="HTU40" s="426"/>
      <c r="HTV40" s="423"/>
      <c r="HTW40" s="426"/>
      <c r="HTX40" s="423"/>
      <c r="HTY40" s="426"/>
      <c r="HTZ40" s="423"/>
      <c r="HUA40" s="426"/>
      <c r="HUB40" s="423"/>
      <c r="HUC40" s="426"/>
      <c r="HUD40" s="423"/>
      <c r="HUE40" s="426"/>
      <c r="HUF40" s="423"/>
      <c r="HUG40" s="426"/>
      <c r="HUH40" s="423"/>
      <c r="HUI40" s="426"/>
      <c r="HUJ40" s="423"/>
      <c r="HUK40" s="426"/>
      <c r="HUL40" s="423"/>
      <c r="HUM40" s="426"/>
      <c r="HUN40" s="423"/>
      <c r="HUO40" s="426"/>
      <c r="HUP40" s="423"/>
      <c r="HUQ40" s="426"/>
      <c r="HUR40" s="423"/>
      <c r="HUS40" s="426"/>
      <c r="HUT40" s="423"/>
      <c r="HUU40" s="426"/>
      <c r="HUV40" s="423"/>
      <c r="HUW40" s="426"/>
      <c r="HUX40" s="423"/>
      <c r="HUY40" s="426"/>
      <c r="HUZ40" s="423"/>
      <c r="HVA40" s="426"/>
      <c r="HVB40" s="423"/>
      <c r="HVC40" s="426"/>
      <c r="HVD40" s="423"/>
      <c r="HVE40" s="426"/>
      <c r="HVF40" s="423"/>
      <c r="HVG40" s="426"/>
      <c r="HVH40" s="423"/>
      <c r="HVI40" s="426"/>
      <c r="HVJ40" s="423"/>
      <c r="HVK40" s="426"/>
      <c r="HVL40" s="423"/>
      <c r="HVM40" s="426"/>
      <c r="HVN40" s="423"/>
      <c r="HVO40" s="426"/>
      <c r="HVP40" s="423"/>
      <c r="HVQ40" s="426"/>
      <c r="HVR40" s="423"/>
      <c r="HVS40" s="426"/>
      <c r="HVT40" s="423"/>
      <c r="HVU40" s="426"/>
      <c r="HVV40" s="423"/>
      <c r="HVW40" s="426"/>
      <c r="HVX40" s="423"/>
      <c r="HVY40" s="426"/>
      <c r="HVZ40" s="423"/>
      <c r="HWA40" s="426"/>
      <c r="HWB40" s="423"/>
      <c r="HWC40" s="426"/>
      <c r="HWD40" s="423"/>
      <c r="HWE40" s="426"/>
      <c r="HWF40" s="423"/>
      <c r="HWG40" s="426"/>
      <c r="HWH40" s="423"/>
      <c r="HWI40" s="426"/>
      <c r="HWJ40" s="423"/>
      <c r="HWK40" s="426"/>
      <c r="HWL40" s="423"/>
      <c r="HWM40" s="426"/>
      <c r="HWN40" s="423"/>
      <c r="HWO40" s="426"/>
      <c r="HWP40" s="423"/>
      <c r="HWQ40" s="426"/>
      <c r="HWR40" s="423"/>
      <c r="HWS40" s="426"/>
      <c r="HWT40" s="423"/>
      <c r="HWU40" s="426"/>
      <c r="HWV40" s="423"/>
      <c r="HWW40" s="426"/>
      <c r="HWX40" s="423"/>
      <c r="HWY40" s="426"/>
      <c r="HWZ40" s="423"/>
      <c r="HXA40" s="426"/>
      <c r="HXB40" s="423"/>
      <c r="HXC40" s="426"/>
      <c r="HXD40" s="423"/>
      <c r="HXE40" s="426"/>
      <c r="HXF40" s="423"/>
      <c r="HXG40" s="426"/>
      <c r="HXH40" s="423"/>
      <c r="HXI40" s="426"/>
      <c r="HXJ40" s="423"/>
      <c r="HXK40" s="426"/>
      <c r="HXL40" s="423"/>
      <c r="HXM40" s="426"/>
      <c r="HXN40" s="423"/>
      <c r="HXO40" s="426"/>
      <c r="HXP40" s="423"/>
      <c r="HXQ40" s="426"/>
      <c r="HXR40" s="423"/>
      <c r="HXS40" s="426"/>
      <c r="HXT40" s="423"/>
      <c r="HXU40" s="426"/>
      <c r="HXV40" s="423"/>
      <c r="HXW40" s="426"/>
      <c r="HXX40" s="423"/>
      <c r="HXY40" s="426"/>
      <c r="HXZ40" s="423"/>
      <c r="HYA40" s="426"/>
      <c r="HYB40" s="423"/>
      <c r="HYC40" s="426"/>
      <c r="HYD40" s="423"/>
      <c r="HYE40" s="426"/>
      <c r="HYF40" s="423"/>
      <c r="HYG40" s="426"/>
      <c r="HYH40" s="423"/>
      <c r="HYI40" s="426"/>
      <c r="HYJ40" s="423"/>
      <c r="HYK40" s="426"/>
      <c r="HYL40" s="423"/>
      <c r="HYM40" s="426"/>
      <c r="HYN40" s="423"/>
      <c r="HYO40" s="426"/>
      <c r="HYP40" s="423"/>
      <c r="HYQ40" s="426"/>
      <c r="HYR40" s="423"/>
      <c r="HYS40" s="426"/>
      <c r="HYT40" s="423"/>
      <c r="HYU40" s="426"/>
      <c r="HYV40" s="423"/>
      <c r="HYW40" s="426"/>
      <c r="HYX40" s="423"/>
      <c r="HYY40" s="426"/>
      <c r="HYZ40" s="423"/>
      <c r="HZA40" s="426"/>
      <c r="HZB40" s="423"/>
      <c r="HZC40" s="426"/>
      <c r="HZD40" s="423"/>
      <c r="HZE40" s="426"/>
      <c r="HZF40" s="423"/>
      <c r="HZG40" s="426"/>
      <c r="HZH40" s="423"/>
      <c r="HZI40" s="426"/>
      <c r="HZJ40" s="423"/>
      <c r="HZK40" s="426"/>
      <c r="HZL40" s="423"/>
      <c r="HZM40" s="426"/>
      <c r="HZN40" s="423"/>
      <c r="HZO40" s="426"/>
      <c r="HZP40" s="423"/>
      <c r="HZQ40" s="426"/>
      <c r="HZR40" s="423"/>
      <c r="HZS40" s="426"/>
      <c r="HZT40" s="423"/>
      <c r="HZU40" s="426"/>
      <c r="HZV40" s="423"/>
      <c r="HZW40" s="426"/>
      <c r="HZX40" s="423"/>
      <c r="HZY40" s="426"/>
      <c r="HZZ40" s="423"/>
      <c r="IAA40" s="426"/>
      <c r="IAB40" s="423"/>
      <c r="IAC40" s="426"/>
      <c r="IAD40" s="423"/>
      <c r="IAE40" s="426"/>
      <c r="IAF40" s="423"/>
      <c r="IAG40" s="426"/>
      <c r="IAH40" s="423"/>
      <c r="IAI40" s="426"/>
      <c r="IAJ40" s="423"/>
      <c r="IAK40" s="426"/>
      <c r="IAL40" s="423"/>
      <c r="IAM40" s="426"/>
      <c r="IAN40" s="423"/>
      <c r="IAO40" s="426"/>
      <c r="IAP40" s="423"/>
      <c r="IAQ40" s="426"/>
      <c r="IAR40" s="423"/>
      <c r="IAS40" s="426"/>
      <c r="IAT40" s="423"/>
      <c r="IAU40" s="426"/>
      <c r="IAV40" s="423"/>
      <c r="IAW40" s="426"/>
      <c r="IAX40" s="423"/>
      <c r="IAY40" s="426"/>
      <c r="IAZ40" s="423"/>
      <c r="IBA40" s="426"/>
      <c r="IBB40" s="423"/>
      <c r="IBC40" s="426"/>
      <c r="IBD40" s="423"/>
      <c r="IBE40" s="426"/>
      <c r="IBF40" s="423"/>
      <c r="IBG40" s="426"/>
      <c r="IBH40" s="423"/>
      <c r="IBI40" s="426"/>
      <c r="IBJ40" s="423"/>
      <c r="IBK40" s="426"/>
      <c r="IBL40" s="423"/>
      <c r="IBM40" s="426"/>
      <c r="IBN40" s="423"/>
      <c r="IBO40" s="426"/>
      <c r="IBP40" s="423"/>
      <c r="IBQ40" s="426"/>
      <c r="IBR40" s="423"/>
      <c r="IBS40" s="426"/>
      <c r="IBT40" s="423"/>
      <c r="IBU40" s="426"/>
      <c r="IBV40" s="423"/>
      <c r="IBW40" s="426"/>
      <c r="IBX40" s="423"/>
      <c r="IBY40" s="426"/>
      <c r="IBZ40" s="423"/>
      <c r="ICA40" s="426"/>
      <c r="ICB40" s="423"/>
      <c r="ICC40" s="426"/>
      <c r="ICD40" s="423"/>
      <c r="ICE40" s="426"/>
      <c r="ICF40" s="423"/>
      <c r="ICG40" s="426"/>
      <c r="ICH40" s="423"/>
      <c r="ICI40" s="426"/>
      <c r="ICJ40" s="423"/>
      <c r="ICK40" s="426"/>
      <c r="ICL40" s="423"/>
      <c r="ICM40" s="426"/>
      <c r="ICN40" s="423"/>
      <c r="ICO40" s="426"/>
      <c r="ICP40" s="423"/>
      <c r="ICQ40" s="426"/>
      <c r="ICR40" s="423"/>
      <c r="ICS40" s="426"/>
      <c r="ICT40" s="423"/>
      <c r="ICU40" s="426"/>
      <c r="ICV40" s="423"/>
      <c r="ICW40" s="426"/>
      <c r="ICX40" s="423"/>
      <c r="ICY40" s="426"/>
      <c r="ICZ40" s="423"/>
      <c r="IDA40" s="426"/>
      <c r="IDB40" s="423"/>
      <c r="IDC40" s="426"/>
      <c r="IDD40" s="423"/>
      <c r="IDE40" s="426"/>
      <c r="IDF40" s="423"/>
      <c r="IDG40" s="426"/>
      <c r="IDH40" s="423"/>
      <c r="IDI40" s="426"/>
      <c r="IDJ40" s="423"/>
      <c r="IDK40" s="426"/>
      <c r="IDL40" s="423"/>
      <c r="IDM40" s="426"/>
      <c r="IDN40" s="423"/>
      <c r="IDO40" s="426"/>
      <c r="IDP40" s="423"/>
      <c r="IDQ40" s="426"/>
      <c r="IDR40" s="423"/>
      <c r="IDS40" s="426"/>
      <c r="IDT40" s="423"/>
      <c r="IDU40" s="426"/>
      <c r="IDV40" s="423"/>
      <c r="IDW40" s="426"/>
      <c r="IDX40" s="423"/>
      <c r="IDY40" s="426"/>
      <c r="IDZ40" s="423"/>
      <c r="IEA40" s="426"/>
      <c r="IEB40" s="423"/>
      <c r="IEC40" s="426"/>
      <c r="IED40" s="423"/>
      <c r="IEE40" s="426"/>
      <c r="IEF40" s="423"/>
      <c r="IEG40" s="426"/>
      <c r="IEH40" s="423"/>
      <c r="IEI40" s="426"/>
      <c r="IEJ40" s="423"/>
      <c r="IEK40" s="426"/>
      <c r="IEL40" s="423"/>
      <c r="IEM40" s="426"/>
      <c r="IEN40" s="423"/>
      <c r="IEO40" s="426"/>
      <c r="IEP40" s="423"/>
      <c r="IEQ40" s="426"/>
      <c r="IER40" s="423"/>
      <c r="IES40" s="426"/>
      <c r="IET40" s="423"/>
      <c r="IEU40" s="426"/>
      <c r="IEV40" s="423"/>
      <c r="IEW40" s="426"/>
      <c r="IEX40" s="423"/>
      <c r="IEY40" s="426"/>
      <c r="IEZ40" s="423"/>
      <c r="IFA40" s="426"/>
      <c r="IFB40" s="423"/>
      <c r="IFC40" s="426"/>
      <c r="IFD40" s="423"/>
      <c r="IFE40" s="426"/>
      <c r="IFF40" s="423"/>
      <c r="IFG40" s="426"/>
      <c r="IFH40" s="423"/>
      <c r="IFI40" s="426"/>
      <c r="IFJ40" s="423"/>
      <c r="IFK40" s="426"/>
      <c r="IFL40" s="423"/>
      <c r="IFM40" s="426"/>
      <c r="IFN40" s="423"/>
      <c r="IFO40" s="426"/>
      <c r="IFP40" s="423"/>
      <c r="IFQ40" s="426"/>
      <c r="IFR40" s="423"/>
      <c r="IFS40" s="426"/>
      <c r="IFT40" s="423"/>
      <c r="IFU40" s="426"/>
      <c r="IFV40" s="423"/>
      <c r="IFW40" s="426"/>
      <c r="IFX40" s="423"/>
      <c r="IFY40" s="426"/>
      <c r="IFZ40" s="423"/>
      <c r="IGA40" s="426"/>
      <c r="IGB40" s="423"/>
      <c r="IGC40" s="426"/>
      <c r="IGD40" s="423"/>
      <c r="IGE40" s="426"/>
      <c r="IGF40" s="423"/>
      <c r="IGG40" s="426"/>
      <c r="IGH40" s="423"/>
      <c r="IGI40" s="426"/>
      <c r="IGJ40" s="423"/>
      <c r="IGK40" s="426"/>
      <c r="IGL40" s="423"/>
      <c r="IGM40" s="426"/>
      <c r="IGN40" s="423"/>
      <c r="IGO40" s="426"/>
      <c r="IGP40" s="423"/>
      <c r="IGQ40" s="426"/>
      <c r="IGR40" s="423"/>
      <c r="IGS40" s="426"/>
      <c r="IGT40" s="423"/>
      <c r="IGU40" s="426"/>
      <c r="IGV40" s="423"/>
      <c r="IGW40" s="426"/>
      <c r="IGX40" s="423"/>
      <c r="IGY40" s="426"/>
      <c r="IGZ40" s="423"/>
      <c r="IHA40" s="426"/>
      <c r="IHB40" s="423"/>
      <c r="IHC40" s="426"/>
      <c r="IHD40" s="423"/>
      <c r="IHE40" s="426"/>
      <c r="IHF40" s="423"/>
      <c r="IHG40" s="426"/>
      <c r="IHH40" s="423"/>
      <c r="IHI40" s="426"/>
      <c r="IHJ40" s="423"/>
      <c r="IHK40" s="426"/>
      <c r="IHL40" s="423"/>
      <c r="IHM40" s="426"/>
      <c r="IHN40" s="423"/>
      <c r="IHO40" s="426"/>
      <c r="IHP40" s="423"/>
      <c r="IHQ40" s="426"/>
      <c r="IHR40" s="423"/>
      <c r="IHS40" s="426"/>
      <c r="IHT40" s="423"/>
      <c r="IHU40" s="426"/>
      <c r="IHV40" s="423"/>
      <c r="IHW40" s="426"/>
      <c r="IHX40" s="423"/>
      <c r="IHY40" s="426"/>
      <c r="IHZ40" s="423"/>
      <c r="IIA40" s="426"/>
      <c r="IIB40" s="423"/>
      <c r="IIC40" s="426"/>
      <c r="IID40" s="423"/>
      <c r="IIE40" s="426"/>
      <c r="IIF40" s="423"/>
      <c r="IIG40" s="426"/>
      <c r="IIH40" s="423"/>
      <c r="III40" s="426"/>
      <c r="IIJ40" s="423"/>
      <c r="IIK40" s="426"/>
      <c r="IIL40" s="423"/>
      <c r="IIM40" s="426"/>
      <c r="IIN40" s="423"/>
      <c r="IIO40" s="426"/>
      <c r="IIP40" s="423"/>
      <c r="IIQ40" s="426"/>
      <c r="IIR40" s="423"/>
      <c r="IIS40" s="426"/>
      <c r="IIT40" s="423"/>
      <c r="IIU40" s="426"/>
      <c r="IIV40" s="423"/>
      <c r="IIW40" s="426"/>
      <c r="IIX40" s="423"/>
      <c r="IIY40" s="426"/>
      <c r="IIZ40" s="423"/>
      <c r="IJA40" s="426"/>
      <c r="IJB40" s="423"/>
      <c r="IJC40" s="426"/>
      <c r="IJD40" s="423"/>
      <c r="IJE40" s="426"/>
      <c r="IJF40" s="423"/>
      <c r="IJG40" s="426"/>
      <c r="IJH40" s="423"/>
      <c r="IJI40" s="426"/>
      <c r="IJJ40" s="423"/>
      <c r="IJK40" s="426"/>
      <c r="IJL40" s="423"/>
      <c r="IJM40" s="426"/>
      <c r="IJN40" s="423"/>
      <c r="IJO40" s="426"/>
      <c r="IJP40" s="423"/>
      <c r="IJQ40" s="426"/>
      <c r="IJR40" s="423"/>
      <c r="IJS40" s="426"/>
      <c r="IJT40" s="423"/>
      <c r="IJU40" s="426"/>
      <c r="IJV40" s="423"/>
      <c r="IJW40" s="426"/>
      <c r="IJX40" s="423"/>
      <c r="IJY40" s="426"/>
      <c r="IJZ40" s="423"/>
      <c r="IKA40" s="426"/>
      <c r="IKB40" s="423"/>
      <c r="IKC40" s="426"/>
      <c r="IKD40" s="423"/>
      <c r="IKE40" s="426"/>
      <c r="IKF40" s="423"/>
      <c r="IKG40" s="426"/>
      <c r="IKH40" s="423"/>
      <c r="IKI40" s="426"/>
      <c r="IKJ40" s="423"/>
      <c r="IKK40" s="426"/>
      <c r="IKL40" s="423"/>
      <c r="IKM40" s="426"/>
      <c r="IKN40" s="423"/>
      <c r="IKO40" s="426"/>
      <c r="IKP40" s="423"/>
      <c r="IKQ40" s="426"/>
      <c r="IKR40" s="423"/>
      <c r="IKS40" s="426"/>
      <c r="IKT40" s="423"/>
      <c r="IKU40" s="426"/>
      <c r="IKV40" s="423"/>
      <c r="IKW40" s="426"/>
      <c r="IKX40" s="423"/>
      <c r="IKY40" s="426"/>
      <c r="IKZ40" s="423"/>
      <c r="ILA40" s="426"/>
      <c r="ILB40" s="423"/>
      <c r="ILC40" s="426"/>
      <c r="ILD40" s="423"/>
      <c r="ILE40" s="426"/>
      <c r="ILF40" s="423"/>
      <c r="ILG40" s="426"/>
      <c r="ILH40" s="423"/>
      <c r="ILI40" s="426"/>
      <c r="ILJ40" s="423"/>
      <c r="ILK40" s="426"/>
      <c r="ILL40" s="423"/>
      <c r="ILM40" s="426"/>
      <c r="ILN40" s="423"/>
      <c r="ILO40" s="426"/>
      <c r="ILP40" s="423"/>
      <c r="ILQ40" s="426"/>
      <c r="ILR40" s="423"/>
      <c r="ILS40" s="426"/>
      <c r="ILT40" s="423"/>
      <c r="ILU40" s="426"/>
      <c r="ILV40" s="423"/>
      <c r="ILW40" s="426"/>
      <c r="ILX40" s="423"/>
      <c r="ILY40" s="426"/>
      <c r="ILZ40" s="423"/>
      <c r="IMA40" s="426"/>
      <c r="IMB40" s="423"/>
      <c r="IMC40" s="426"/>
      <c r="IMD40" s="423"/>
      <c r="IME40" s="426"/>
      <c r="IMF40" s="423"/>
      <c r="IMG40" s="426"/>
      <c r="IMH40" s="423"/>
      <c r="IMI40" s="426"/>
      <c r="IMJ40" s="423"/>
      <c r="IMK40" s="426"/>
      <c r="IML40" s="423"/>
      <c r="IMM40" s="426"/>
      <c r="IMN40" s="423"/>
      <c r="IMO40" s="426"/>
      <c r="IMP40" s="423"/>
      <c r="IMQ40" s="426"/>
      <c r="IMR40" s="423"/>
      <c r="IMS40" s="426"/>
      <c r="IMT40" s="423"/>
      <c r="IMU40" s="426"/>
      <c r="IMV40" s="423"/>
      <c r="IMW40" s="426"/>
      <c r="IMX40" s="423"/>
      <c r="IMY40" s="426"/>
      <c r="IMZ40" s="423"/>
      <c r="INA40" s="426"/>
      <c r="INB40" s="423"/>
      <c r="INC40" s="426"/>
      <c r="IND40" s="423"/>
      <c r="INE40" s="426"/>
      <c r="INF40" s="423"/>
      <c r="ING40" s="426"/>
      <c r="INH40" s="423"/>
      <c r="INI40" s="426"/>
      <c r="INJ40" s="423"/>
      <c r="INK40" s="426"/>
      <c r="INL40" s="423"/>
      <c r="INM40" s="426"/>
      <c r="INN40" s="423"/>
      <c r="INO40" s="426"/>
      <c r="INP40" s="423"/>
      <c r="INQ40" s="426"/>
      <c r="INR40" s="423"/>
      <c r="INS40" s="426"/>
      <c r="INT40" s="423"/>
      <c r="INU40" s="426"/>
      <c r="INV40" s="423"/>
      <c r="INW40" s="426"/>
      <c r="INX40" s="423"/>
      <c r="INY40" s="426"/>
      <c r="INZ40" s="423"/>
      <c r="IOA40" s="426"/>
      <c r="IOB40" s="423"/>
      <c r="IOC40" s="426"/>
      <c r="IOD40" s="423"/>
      <c r="IOE40" s="426"/>
      <c r="IOF40" s="423"/>
      <c r="IOG40" s="426"/>
      <c r="IOH40" s="423"/>
      <c r="IOI40" s="426"/>
      <c r="IOJ40" s="423"/>
      <c r="IOK40" s="426"/>
      <c r="IOL40" s="423"/>
      <c r="IOM40" s="426"/>
      <c r="ION40" s="423"/>
      <c r="IOO40" s="426"/>
      <c r="IOP40" s="423"/>
      <c r="IOQ40" s="426"/>
      <c r="IOR40" s="423"/>
      <c r="IOS40" s="426"/>
      <c r="IOT40" s="423"/>
      <c r="IOU40" s="426"/>
      <c r="IOV40" s="423"/>
      <c r="IOW40" s="426"/>
      <c r="IOX40" s="423"/>
      <c r="IOY40" s="426"/>
      <c r="IOZ40" s="423"/>
      <c r="IPA40" s="426"/>
      <c r="IPB40" s="423"/>
      <c r="IPC40" s="426"/>
      <c r="IPD40" s="423"/>
      <c r="IPE40" s="426"/>
      <c r="IPF40" s="423"/>
      <c r="IPG40" s="426"/>
      <c r="IPH40" s="423"/>
      <c r="IPI40" s="426"/>
      <c r="IPJ40" s="423"/>
      <c r="IPK40" s="426"/>
      <c r="IPL40" s="423"/>
      <c r="IPM40" s="426"/>
      <c r="IPN40" s="423"/>
      <c r="IPO40" s="426"/>
      <c r="IPP40" s="423"/>
      <c r="IPQ40" s="426"/>
      <c r="IPR40" s="423"/>
      <c r="IPS40" s="426"/>
      <c r="IPT40" s="423"/>
      <c r="IPU40" s="426"/>
      <c r="IPV40" s="423"/>
      <c r="IPW40" s="426"/>
      <c r="IPX40" s="423"/>
      <c r="IPY40" s="426"/>
      <c r="IPZ40" s="423"/>
      <c r="IQA40" s="426"/>
      <c r="IQB40" s="423"/>
      <c r="IQC40" s="426"/>
      <c r="IQD40" s="423"/>
      <c r="IQE40" s="426"/>
      <c r="IQF40" s="423"/>
      <c r="IQG40" s="426"/>
      <c r="IQH40" s="423"/>
      <c r="IQI40" s="426"/>
      <c r="IQJ40" s="423"/>
      <c r="IQK40" s="426"/>
      <c r="IQL40" s="423"/>
      <c r="IQM40" s="426"/>
      <c r="IQN40" s="423"/>
      <c r="IQO40" s="426"/>
      <c r="IQP40" s="423"/>
      <c r="IQQ40" s="426"/>
      <c r="IQR40" s="423"/>
      <c r="IQS40" s="426"/>
      <c r="IQT40" s="423"/>
      <c r="IQU40" s="426"/>
      <c r="IQV40" s="423"/>
      <c r="IQW40" s="426"/>
      <c r="IQX40" s="423"/>
      <c r="IQY40" s="426"/>
      <c r="IQZ40" s="423"/>
      <c r="IRA40" s="426"/>
      <c r="IRB40" s="423"/>
      <c r="IRC40" s="426"/>
      <c r="IRD40" s="423"/>
      <c r="IRE40" s="426"/>
      <c r="IRF40" s="423"/>
      <c r="IRG40" s="426"/>
      <c r="IRH40" s="423"/>
      <c r="IRI40" s="426"/>
      <c r="IRJ40" s="423"/>
      <c r="IRK40" s="426"/>
      <c r="IRL40" s="423"/>
      <c r="IRM40" s="426"/>
      <c r="IRN40" s="423"/>
      <c r="IRO40" s="426"/>
      <c r="IRP40" s="423"/>
      <c r="IRQ40" s="426"/>
      <c r="IRR40" s="423"/>
      <c r="IRS40" s="426"/>
      <c r="IRT40" s="423"/>
      <c r="IRU40" s="426"/>
      <c r="IRV40" s="423"/>
      <c r="IRW40" s="426"/>
      <c r="IRX40" s="423"/>
      <c r="IRY40" s="426"/>
      <c r="IRZ40" s="423"/>
      <c r="ISA40" s="426"/>
      <c r="ISB40" s="423"/>
      <c r="ISC40" s="426"/>
      <c r="ISD40" s="423"/>
      <c r="ISE40" s="426"/>
      <c r="ISF40" s="423"/>
      <c r="ISG40" s="426"/>
      <c r="ISH40" s="423"/>
      <c r="ISI40" s="426"/>
      <c r="ISJ40" s="423"/>
      <c r="ISK40" s="426"/>
      <c r="ISL40" s="423"/>
      <c r="ISM40" s="426"/>
      <c r="ISN40" s="423"/>
      <c r="ISO40" s="426"/>
      <c r="ISP40" s="423"/>
      <c r="ISQ40" s="426"/>
      <c r="ISR40" s="423"/>
      <c r="ISS40" s="426"/>
      <c r="IST40" s="423"/>
      <c r="ISU40" s="426"/>
      <c r="ISV40" s="423"/>
      <c r="ISW40" s="426"/>
      <c r="ISX40" s="423"/>
      <c r="ISY40" s="426"/>
      <c r="ISZ40" s="423"/>
      <c r="ITA40" s="426"/>
      <c r="ITB40" s="423"/>
      <c r="ITC40" s="426"/>
      <c r="ITD40" s="423"/>
      <c r="ITE40" s="426"/>
      <c r="ITF40" s="423"/>
      <c r="ITG40" s="426"/>
      <c r="ITH40" s="423"/>
      <c r="ITI40" s="426"/>
      <c r="ITJ40" s="423"/>
      <c r="ITK40" s="426"/>
      <c r="ITL40" s="423"/>
      <c r="ITM40" s="426"/>
      <c r="ITN40" s="423"/>
      <c r="ITO40" s="426"/>
      <c r="ITP40" s="423"/>
      <c r="ITQ40" s="426"/>
      <c r="ITR40" s="423"/>
      <c r="ITS40" s="426"/>
      <c r="ITT40" s="423"/>
      <c r="ITU40" s="426"/>
      <c r="ITV40" s="423"/>
      <c r="ITW40" s="426"/>
      <c r="ITX40" s="423"/>
      <c r="ITY40" s="426"/>
      <c r="ITZ40" s="423"/>
      <c r="IUA40" s="426"/>
      <c r="IUB40" s="423"/>
      <c r="IUC40" s="426"/>
      <c r="IUD40" s="423"/>
      <c r="IUE40" s="426"/>
      <c r="IUF40" s="423"/>
      <c r="IUG40" s="426"/>
      <c r="IUH40" s="423"/>
      <c r="IUI40" s="426"/>
      <c r="IUJ40" s="423"/>
      <c r="IUK40" s="426"/>
      <c r="IUL40" s="423"/>
      <c r="IUM40" s="426"/>
      <c r="IUN40" s="423"/>
      <c r="IUO40" s="426"/>
      <c r="IUP40" s="423"/>
      <c r="IUQ40" s="426"/>
      <c r="IUR40" s="423"/>
      <c r="IUS40" s="426"/>
      <c r="IUT40" s="423"/>
      <c r="IUU40" s="426"/>
      <c r="IUV40" s="423"/>
      <c r="IUW40" s="426"/>
      <c r="IUX40" s="423"/>
      <c r="IUY40" s="426"/>
      <c r="IUZ40" s="423"/>
      <c r="IVA40" s="426"/>
      <c r="IVB40" s="423"/>
      <c r="IVC40" s="426"/>
      <c r="IVD40" s="423"/>
      <c r="IVE40" s="426"/>
      <c r="IVF40" s="423"/>
      <c r="IVG40" s="426"/>
      <c r="IVH40" s="423"/>
      <c r="IVI40" s="426"/>
      <c r="IVJ40" s="423"/>
      <c r="IVK40" s="426"/>
      <c r="IVL40" s="423"/>
      <c r="IVM40" s="426"/>
      <c r="IVN40" s="423"/>
      <c r="IVO40" s="426"/>
      <c r="IVP40" s="423"/>
      <c r="IVQ40" s="426"/>
      <c r="IVR40" s="423"/>
      <c r="IVS40" s="426"/>
      <c r="IVT40" s="423"/>
      <c r="IVU40" s="426"/>
      <c r="IVV40" s="423"/>
      <c r="IVW40" s="426"/>
      <c r="IVX40" s="423"/>
      <c r="IVY40" s="426"/>
      <c r="IVZ40" s="423"/>
      <c r="IWA40" s="426"/>
      <c r="IWB40" s="423"/>
      <c r="IWC40" s="426"/>
      <c r="IWD40" s="423"/>
      <c r="IWE40" s="426"/>
      <c r="IWF40" s="423"/>
      <c r="IWG40" s="426"/>
      <c r="IWH40" s="423"/>
      <c r="IWI40" s="426"/>
      <c r="IWJ40" s="423"/>
      <c r="IWK40" s="426"/>
      <c r="IWL40" s="423"/>
      <c r="IWM40" s="426"/>
      <c r="IWN40" s="423"/>
      <c r="IWO40" s="426"/>
      <c r="IWP40" s="423"/>
      <c r="IWQ40" s="426"/>
      <c r="IWR40" s="423"/>
      <c r="IWS40" s="426"/>
      <c r="IWT40" s="423"/>
      <c r="IWU40" s="426"/>
      <c r="IWV40" s="423"/>
      <c r="IWW40" s="426"/>
      <c r="IWX40" s="423"/>
      <c r="IWY40" s="426"/>
      <c r="IWZ40" s="423"/>
      <c r="IXA40" s="426"/>
      <c r="IXB40" s="423"/>
      <c r="IXC40" s="426"/>
      <c r="IXD40" s="423"/>
      <c r="IXE40" s="426"/>
      <c r="IXF40" s="423"/>
      <c r="IXG40" s="426"/>
      <c r="IXH40" s="423"/>
      <c r="IXI40" s="426"/>
      <c r="IXJ40" s="423"/>
      <c r="IXK40" s="426"/>
      <c r="IXL40" s="423"/>
      <c r="IXM40" s="426"/>
      <c r="IXN40" s="423"/>
      <c r="IXO40" s="426"/>
      <c r="IXP40" s="423"/>
      <c r="IXQ40" s="426"/>
      <c r="IXR40" s="423"/>
      <c r="IXS40" s="426"/>
      <c r="IXT40" s="423"/>
      <c r="IXU40" s="426"/>
      <c r="IXV40" s="423"/>
      <c r="IXW40" s="426"/>
      <c r="IXX40" s="423"/>
      <c r="IXY40" s="426"/>
      <c r="IXZ40" s="423"/>
      <c r="IYA40" s="426"/>
      <c r="IYB40" s="423"/>
      <c r="IYC40" s="426"/>
      <c r="IYD40" s="423"/>
      <c r="IYE40" s="426"/>
      <c r="IYF40" s="423"/>
      <c r="IYG40" s="426"/>
      <c r="IYH40" s="423"/>
      <c r="IYI40" s="426"/>
      <c r="IYJ40" s="423"/>
      <c r="IYK40" s="426"/>
      <c r="IYL40" s="423"/>
      <c r="IYM40" s="426"/>
      <c r="IYN40" s="423"/>
      <c r="IYO40" s="426"/>
      <c r="IYP40" s="423"/>
      <c r="IYQ40" s="426"/>
      <c r="IYR40" s="423"/>
      <c r="IYS40" s="426"/>
      <c r="IYT40" s="423"/>
      <c r="IYU40" s="426"/>
      <c r="IYV40" s="423"/>
      <c r="IYW40" s="426"/>
      <c r="IYX40" s="423"/>
      <c r="IYY40" s="426"/>
      <c r="IYZ40" s="423"/>
      <c r="IZA40" s="426"/>
      <c r="IZB40" s="423"/>
      <c r="IZC40" s="426"/>
      <c r="IZD40" s="423"/>
      <c r="IZE40" s="426"/>
      <c r="IZF40" s="423"/>
      <c r="IZG40" s="426"/>
      <c r="IZH40" s="423"/>
      <c r="IZI40" s="426"/>
      <c r="IZJ40" s="423"/>
      <c r="IZK40" s="426"/>
      <c r="IZL40" s="423"/>
      <c r="IZM40" s="426"/>
      <c r="IZN40" s="423"/>
      <c r="IZO40" s="426"/>
      <c r="IZP40" s="423"/>
      <c r="IZQ40" s="426"/>
      <c r="IZR40" s="423"/>
      <c r="IZS40" s="426"/>
      <c r="IZT40" s="423"/>
      <c r="IZU40" s="426"/>
      <c r="IZV40" s="423"/>
      <c r="IZW40" s="426"/>
      <c r="IZX40" s="423"/>
      <c r="IZY40" s="426"/>
      <c r="IZZ40" s="423"/>
      <c r="JAA40" s="426"/>
      <c r="JAB40" s="423"/>
      <c r="JAC40" s="426"/>
      <c r="JAD40" s="423"/>
      <c r="JAE40" s="426"/>
      <c r="JAF40" s="423"/>
      <c r="JAG40" s="426"/>
      <c r="JAH40" s="423"/>
      <c r="JAI40" s="426"/>
      <c r="JAJ40" s="423"/>
      <c r="JAK40" s="426"/>
      <c r="JAL40" s="423"/>
      <c r="JAM40" s="426"/>
      <c r="JAN40" s="423"/>
      <c r="JAO40" s="426"/>
      <c r="JAP40" s="423"/>
      <c r="JAQ40" s="426"/>
      <c r="JAR40" s="423"/>
      <c r="JAS40" s="426"/>
      <c r="JAT40" s="423"/>
      <c r="JAU40" s="426"/>
      <c r="JAV40" s="423"/>
      <c r="JAW40" s="426"/>
      <c r="JAX40" s="423"/>
      <c r="JAY40" s="426"/>
      <c r="JAZ40" s="423"/>
      <c r="JBA40" s="426"/>
      <c r="JBB40" s="423"/>
      <c r="JBC40" s="426"/>
      <c r="JBD40" s="423"/>
      <c r="JBE40" s="426"/>
      <c r="JBF40" s="423"/>
      <c r="JBG40" s="426"/>
      <c r="JBH40" s="423"/>
      <c r="JBI40" s="426"/>
      <c r="JBJ40" s="423"/>
      <c r="JBK40" s="426"/>
      <c r="JBL40" s="423"/>
      <c r="JBM40" s="426"/>
      <c r="JBN40" s="423"/>
      <c r="JBO40" s="426"/>
      <c r="JBP40" s="423"/>
      <c r="JBQ40" s="426"/>
      <c r="JBR40" s="423"/>
      <c r="JBS40" s="426"/>
      <c r="JBT40" s="423"/>
      <c r="JBU40" s="426"/>
      <c r="JBV40" s="423"/>
      <c r="JBW40" s="426"/>
      <c r="JBX40" s="423"/>
      <c r="JBY40" s="426"/>
      <c r="JBZ40" s="423"/>
      <c r="JCA40" s="426"/>
      <c r="JCB40" s="423"/>
      <c r="JCC40" s="426"/>
      <c r="JCD40" s="423"/>
      <c r="JCE40" s="426"/>
      <c r="JCF40" s="423"/>
      <c r="JCG40" s="426"/>
      <c r="JCH40" s="423"/>
      <c r="JCI40" s="426"/>
      <c r="JCJ40" s="423"/>
      <c r="JCK40" s="426"/>
      <c r="JCL40" s="423"/>
      <c r="JCM40" s="426"/>
      <c r="JCN40" s="423"/>
      <c r="JCO40" s="426"/>
      <c r="JCP40" s="423"/>
      <c r="JCQ40" s="426"/>
      <c r="JCR40" s="423"/>
      <c r="JCS40" s="426"/>
      <c r="JCT40" s="423"/>
      <c r="JCU40" s="426"/>
      <c r="JCV40" s="423"/>
      <c r="JCW40" s="426"/>
      <c r="JCX40" s="423"/>
      <c r="JCY40" s="426"/>
      <c r="JCZ40" s="423"/>
      <c r="JDA40" s="426"/>
      <c r="JDB40" s="423"/>
      <c r="JDC40" s="426"/>
      <c r="JDD40" s="423"/>
      <c r="JDE40" s="426"/>
      <c r="JDF40" s="423"/>
      <c r="JDG40" s="426"/>
      <c r="JDH40" s="423"/>
      <c r="JDI40" s="426"/>
      <c r="JDJ40" s="423"/>
      <c r="JDK40" s="426"/>
      <c r="JDL40" s="423"/>
      <c r="JDM40" s="426"/>
      <c r="JDN40" s="423"/>
      <c r="JDO40" s="426"/>
      <c r="JDP40" s="423"/>
      <c r="JDQ40" s="426"/>
      <c r="JDR40" s="423"/>
      <c r="JDS40" s="426"/>
      <c r="JDT40" s="423"/>
      <c r="JDU40" s="426"/>
      <c r="JDV40" s="423"/>
      <c r="JDW40" s="426"/>
      <c r="JDX40" s="423"/>
      <c r="JDY40" s="426"/>
      <c r="JDZ40" s="423"/>
      <c r="JEA40" s="426"/>
      <c r="JEB40" s="423"/>
      <c r="JEC40" s="426"/>
      <c r="JED40" s="423"/>
      <c r="JEE40" s="426"/>
      <c r="JEF40" s="423"/>
      <c r="JEG40" s="426"/>
      <c r="JEH40" s="423"/>
      <c r="JEI40" s="426"/>
      <c r="JEJ40" s="423"/>
      <c r="JEK40" s="426"/>
      <c r="JEL40" s="423"/>
      <c r="JEM40" s="426"/>
      <c r="JEN40" s="423"/>
      <c r="JEO40" s="426"/>
      <c r="JEP40" s="423"/>
      <c r="JEQ40" s="426"/>
      <c r="JER40" s="423"/>
      <c r="JES40" s="426"/>
      <c r="JET40" s="423"/>
      <c r="JEU40" s="426"/>
      <c r="JEV40" s="423"/>
      <c r="JEW40" s="426"/>
      <c r="JEX40" s="423"/>
      <c r="JEY40" s="426"/>
      <c r="JEZ40" s="423"/>
      <c r="JFA40" s="426"/>
      <c r="JFB40" s="423"/>
      <c r="JFC40" s="426"/>
      <c r="JFD40" s="423"/>
      <c r="JFE40" s="426"/>
      <c r="JFF40" s="423"/>
      <c r="JFG40" s="426"/>
      <c r="JFH40" s="423"/>
      <c r="JFI40" s="426"/>
      <c r="JFJ40" s="423"/>
      <c r="JFK40" s="426"/>
      <c r="JFL40" s="423"/>
      <c r="JFM40" s="426"/>
      <c r="JFN40" s="423"/>
      <c r="JFO40" s="426"/>
      <c r="JFP40" s="423"/>
      <c r="JFQ40" s="426"/>
      <c r="JFR40" s="423"/>
      <c r="JFS40" s="426"/>
      <c r="JFT40" s="423"/>
      <c r="JFU40" s="426"/>
      <c r="JFV40" s="423"/>
      <c r="JFW40" s="426"/>
      <c r="JFX40" s="423"/>
      <c r="JFY40" s="426"/>
      <c r="JFZ40" s="423"/>
      <c r="JGA40" s="426"/>
      <c r="JGB40" s="423"/>
      <c r="JGC40" s="426"/>
      <c r="JGD40" s="423"/>
      <c r="JGE40" s="426"/>
      <c r="JGF40" s="423"/>
      <c r="JGG40" s="426"/>
      <c r="JGH40" s="423"/>
      <c r="JGI40" s="426"/>
      <c r="JGJ40" s="423"/>
      <c r="JGK40" s="426"/>
      <c r="JGL40" s="423"/>
      <c r="JGM40" s="426"/>
      <c r="JGN40" s="423"/>
      <c r="JGO40" s="426"/>
      <c r="JGP40" s="423"/>
      <c r="JGQ40" s="426"/>
      <c r="JGR40" s="423"/>
      <c r="JGS40" s="426"/>
      <c r="JGT40" s="423"/>
      <c r="JGU40" s="426"/>
      <c r="JGV40" s="423"/>
      <c r="JGW40" s="426"/>
      <c r="JGX40" s="423"/>
      <c r="JGY40" s="426"/>
      <c r="JGZ40" s="423"/>
      <c r="JHA40" s="426"/>
      <c r="JHB40" s="423"/>
      <c r="JHC40" s="426"/>
      <c r="JHD40" s="423"/>
      <c r="JHE40" s="426"/>
      <c r="JHF40" s="423"/>
      <c r="JHG40" s="426"/>
      <c r="JHH40" s="423"/>
      <c r="JHI40" s="426"/>
      <c r="JHJ40" s="423"/>
      <c r="JHK40" s="426"/>
      <c r="JHL40" s="423"/>
      <c r="JHM40" s="426"/>
      <c r="JHN40" s="423"/>
      <c r="JHO40" s="426"/>
      <c r="JHP40" s="423"/>
      <c r="JHQ40" s="426"/>
      <c r="JHR40" s="423"/>
      <c r="JHS40" s="426"/>
      <c r="JHT40" s="423"/>
      <c r="JHU40" s="426"/>
      <c r="JHV40" s="423"/>
      <c r="JHW40" s="426"/>
      <c r="JHX40" s="423"/>
      <c r="JHY40" s="426"/>
      <c r="JHZ40" s="423"/>
      <c r="JIA40" s="426"/>
      <c r="JIB40" s="423"/>
      <c r="JIC40" s="426"/>
      <c r="JID40" s="423"/>
      <c r="JIE40" s="426"/>
      <c r="JIF40" s="423"/>
      <c r="JIG40" s="426"/>
      <c r="JIH40" s="423"/>
      <c r="JII40" s="426"/>
      <c r="JIJ40" s="423"/>
      <c r="JIK40" s="426"/>
      <c r="JIL40" s="423"/>
      <c r="JIM40" s="426"/>
      <c r="JIN40" s="423"/>
      <c r="JIO40" s="426"/>
      <c r="JIP40" s="423"/>
      <c r="JIQ40" s="426"/>
      <c r="JIR40" s="423"/>
      <c r="JIS40" s="426"/>
      <c r="JIT40" s="423"/>
      <c r="JIU40" s="426"/>
      <c r="JIV40" s="423"/>
      <c r="JIW40" s="426"/>
      <c r="JIX40" s="423"/>
      <c r="JIY40" s="426"/>
      <c r="JIZ40" s="423"/>
      <c r="JJA40" s="426"/>
      <c r="JJB40" s="423"/>
      <c r="JJC40" s="426"/>
      <c r="JJD40" s="423"/>
      <c r="JJE40" s="426"/>
      <c r="JJF40" s="423"/>
      <c r="JJG40" s="426"/>
      <c r="JJH40" s="423"/>
      <c r="JJI40" s="426"/>
      <c r="JJJ40" s="423"/>
      <c r="JJK40" s="426"/>
      <c r="JJL40" s="423"/>
      <c r="JJM40" s="426"/>
      <c r="JJN40" s="423"/>
      <c r="JJO40" s="426"/>
      <c r="JJP40" s="423"/>
      <c r="JJQ40" s="426"/>
      <c r="JJR40" s="423"/>
      <c r="JJS40" s="426"/>
      <c r="JJT40" s="423"/>
      <c r="JJU40" s="426"/>
      <c r="JJV40" s="423"/>
      <c r="JJW40" s="426"/>
      <c r="JJX40" s="423"/>
      <c r="JJY40" s="426"/>
      <c r="JJZ40" s="423"/>
      <c r="JKA40" s="426"/>
      <c r="JKB40" s="423"/>
      <c r="JKC40" s="426"/>
      <c r="JKD40" s="423"/>
      <c r="JKE40" s="426"/>
      <c r="JKF40" s="423"/>
      <c r="JKG40" s="426"/>
      <c r="JKH40" s="423"/>
      <c r="JKI40" s="426"/>
      <c r="JKJ40" s="423"/>
      <c r="JKK40" s="426"/>
      <c r="JKL40" s="423"/>
      <c r="JKM40" s="426"/>
      <c r="JKN40" s="423"/>
      <c r="JKO40" s="426"/>
      <c r="JKP40" s="423"/>
      <c r="JKQ40" s="426"/>
      <c r="JKR40" s="423"/>
      <c r="JKS40" s="426"/>
      <c r="JKT40" s="423"/>
      <c r="JKU40" s="426"/>
      <c r="JKV40" s="423"/>
      <c r="JKW40" s="426"/>
      <c r="JKX40" s="423"/>
      <c r="JKY40" s="426"/>
      <c r="JKZ40" s="423"/>
      <c r="JLA40" s="426"/>
      <c r="JLB40" s="423"/>
      <c r="JLC40" s="426"/>
      <c r="JLD40" s="423"/>
      <c r="JLE40" s="426"/>
      <c r="JLF40" s="423"/>
      <c r="JLG40" s="426"/>
      <c r="JLH40" s="423"/>
      <c r="JLI40" s="426"/>
      <c r="JLJ40" s="423"/>
      <c r="JLK40" s="426"/>
      <c r="JLL40" s="423"/>
      <c r="JLM40" s="426"/>
      <c r="JLN40" s="423"/>
      <c r="JLO40" s="426"/>
      <c r="JLP40" s="423"/>
      <c r="JLQ40" s="426"/>
      <c r="JLR40" s="423"/>
      <c r="JLS40" s="426"/>
      <c r="JLT40" s="423"/>
      <c r="JLU40" s="426"/>
      <c r="JLV40" s="423"/>
      <c r="JLW40" s="426"/>
      <c r="JLX40" s="423"/>
      <c r="JLY40" s="426"/>
      <c r="JLZ40" s="423"/>
      <c r="JMA40" s="426"/>
      <c r="JMB40" s="423"/>
      <c r="JMC40" s="426"/>
      <c r="JMD40" s="423"/>
      <c r="JME40" s="426"/>
      <c r="JMF40" s="423"/>
      <c r="JMG40" s="426"/>
      <c r="JMH40" s="423"/>
      <c r="JMI40" s="426"/>
      <c r="JMJ40" s="423"/>
      <c r="JMK40" s="426"/>
      <c r="JML40" s="423"/>
      <c r="JMM40" s="426"/>
      <c r="JMN40" s="423"/>
      <c r="JMO40" s="426"/>
      <c r="JMP40" s="423"/>
      <c r="JMQ40" s="426"/>
      <c r="JMR40" s="423"/>
      <c r="JMS40" s="426"/>
      <c r="JMT40" s="423"/>
      <c r="JMU40" s="426"/>
      <c r="JMV40" s="423"/>
      <c r="JMW40" s="426"/>
      <c r="JMX40" s="423"/>
      <c r="JMY40" s="426"/>
      <c r="JMZ40" s="423"/>
      <c r="JNA40" s="426"/>
      <c r="JNB40" s="423"/>
      <c r="JNC40" s="426"/>
      <c r="JND40" s="423"/>
      <c r="JNE40" s="426"/>
      <c r="JNF40" s="423"/>
      <c r="JNG40" s="426"/>
      <c r="JNH40" s="423"/>
      <c r="JNI40" s="426"/>
      <c r="JNJ40" s="423"/>
      <c r="JNK40" s="426"/>
      <c r="JNL40" s="423"/>
      <c r="JNM40" s="426"/>
      <c r="JNN40" s="423"/>
      <c r="JNO40" s="426"/>
      <c r="JNP40" s="423"/>
      <c r="JNQ40" s="426"/>
      <c r="JNR40" s="423"/>
      <c r="JNS40" s="426"/>
      <c r="JNT40" s="423"/>
      <c r="JNU40" s="426"/>
      <c r="JNV40" s="423"/>
      <c r="JNW40" s="426"/>
      <c r="JNX40" s="423"/>
      <c r="JNY40" s="426"/>
      <c r="JNZ40" s="423"/>
      <c r="JOA40" s="426"/>
      <c r="JOB40" s="423"/>
      <c r="JOC40" s="426"/>
      <c r="JOD40" s="423"/>
      <c r="JOE40" s="426"/>
      <c r="JOF40" s="423"/>
      <c r="JOG40" s="426"/>
      <c r="JOH40" s="423"/>
      <c r="JOI40" s="426"/>
      <c r="JOJ40" s="423"/>
      <c r="JOK40" s="426"/>
      <c r="JOL40" s="423"/>
      <c r="JOM40" s="426"/>
      <c r="JON40" s="423"/>
      <c r="JOO40" s="426"/>
      <c r="JOP40" s="423"/>
      <c r="JOQ40" s="426"/>
      <c r="JOR40" s="423"/>
      <c r="JOS40" s="426"/>
      <c r="JOT40" s="423"/>
      <c r="JOU40" s="426"/>
      <c r="JOV40" s="423"/>
      <c r="JOW40" s="426"/>
      <c r="JOX40" s="423"/>
      <c r="JOY40" s="426"/>
      <c r="JOZ40" s="423"/>
      <c r="JPA40" s="426"/>
      <c r="JPB40" s="423"/>
      <c r="JPC40" s="426"/>
      <c r="JPD40" s="423"/>
      <c r="JPE40" s="426"/>
      <c r="JPF40" s="423"/>
      <c r="JPG40" s="426"/>
      <c r="JPH40" s="423"/>
      <c r="JPI40" s="426"/>
      <c r="JPJ40" s="423"/>
      <c r="JPK40" s="426"/>
      <c r="JPL40" s="423"/>
      <c r="JPM40" s="426"/>
      <c r="JPN40" s="423"/>
      <c r="JPO40" s="426"/>
      <c r="JPP40" s="423"/>
      <c r="JPQ40" s="426"/>
      <c r="JPR40" s="423"/>
      <c r="JPS40" s="426"/>
      <c r="JPT40" s="423"/>
      <c r="JPU40" s="426"/>
      <c r="JPV40" s="423"/>
      <c r="JPW40" s="426"/>
      <c r="JPX40" s="423"/>
      <c r="JPY40" s="426"/>
      <c r="JPZ40" s="423"/>
      <c r="JQA40" s="426"/>
      <c r="JQB40" s="423"/>
      <c r="JQC40" s="426"/>
      <c r="JQD40" s="423"/>
      <c r="JQE40" s="426"/>
      <c r="JQF40" s="423"/>
      <c r="JQG40" s="426"/>
      <c r="JQH40" s="423"/>
      <c r="JQI40" s="426"/>
      <c r="JQJ40" s="423"/>
      <c r="JQK40" s="426"/>
      <c r="JQL40" s="423"/>
      <c r="JQM40" s="426"/>
      <c r="JQN40" s="423"/>
      <c r="JQO40" s="426"/>
      <c r="JQP40" s="423"/>
      <c r="JQQ40" s="426"/>
      <c r="JQR40" s="423"/>
      <c r="JQS40" s="426"/>
      <c r="JQT40" s="423"/>
      <c r="JQU40" s="426"/>
      <c r="JQV40" s="423"/>
      <c r="JQW40" s="426"/>
      <c r="JQX40" s="423"/>
      <c r="JQY40" s="426"/>
      <c r="JQZ40" s="423"/>
      <c r="JRA40" s="426"/>
      <c r="JRB40" s="423"/>
      <c r="JRC40" s="426"/>
      <c r="JRD40" s="423"/>
      <c r="JRE40" s="426"/>
      <c r="JRF40" s="423"/>
      <c r="JRG40" s="426"/>
      <c r="JRH40" s="423"/>
      <c r="JRI40" s="426"/>
      <c r="JRJ40" s="423"/>
      <c r="JRK40" s="426"/>
      <c r="JRL40" s="423"/>
      <c r="JRM40" s="426"/>
      <c r="JRN40" s="423"/>
      <c r="JRO40" s="426"/>
      <c r="JRP40" s="423"/>
      <c r="JRQ40" s="426"/>
      <c r="JRR40" s="423"/>
      <c r="JRS40" s="426"/>
      <c r="JRT40" s="423"/>
      <c r="JRU40" s="426"/>
      <c r="JRV40" s="423"/>
      <c r="JRW40" s="426"/>
      <c r="JRX40" s="423"/>
      <c r="JRY40" s="426"/>
      <c r="JRZ40" s="423"/>
      <c r="JSA40" s="426"/>
      <c r="JSB40" s="423"/>
      <c r="JSC40" s="426"/>
      <c r="JSD40" s="423"/>
      <c r="JSE40" s="426"/>
      <c r="JSF40" s="423"/>
      <c r="JSG40" s="426"/>
      <c r="JSH40" s="423"/>
      <c r="JSI40" s="426"/>
      <c r="JSJ40" s="423"/>
      <c r="JSK40" s="426"/>
      <c r="JSL40" s="423"/>
      <c r="JSM40" s="426"/>
      <c r="JSN40" s="423"/>
      <c r="JSO40" s="426"/>
      <c r="JSP40" s="423"/>
      <c r="JSQ40" s="426"/>
      <c r="JSR40" s="423"/>
      <c r="JSS40" s="426"/>
      <c r="JST40" s="423"/>
      <c r="JSU40" s="426"/>
      <c r="JSV40" s="423"/>
      <c r="JSW40" s="426"/>
      <c r="JSX40" s="423"/>
      <c r="JSY40" s="426"/>
      <c r="JSZ40" s="423"/>
      <c r="JTA40" s="426"/>
      <c r="JTB40" s="423"/>
      <c r="JTC40" s="426"/>
      <c r="JTD40" s="423"/>
      <c r="JTE40" s="426"/>
      <c r="JTF40" s="423"/>
      <c r="JTG40" s="426"/>
      <c r="JTH40" s="423"/>
      <c r="JTI40" s="426"/>
      <c r="JTJ40" s="423"/>
      <c r="JTK40" s="426"/>
      <c r="JTL40" s="423"/>
      <c r="JTM40" s="426"/>
      <c r="JTN40" s="423"/>
      <c r="JTO40" s="426"/>
      <c r="JTP40" s="423"/>
      <c r="JTQ40" s="426"/>
      <c r="JTR40" s="423"/>
      <c r="JTS40" s="426"/>
      <c r="JTT40" s="423"/>
      <c r="JTU40" s="426"/>
      <c r="JTV40" s="423"/>
      <c r="JTW40" s="426"/>
      <c r="JTX40" s="423"/>
      <c r="JTY40" s="426"/>
      <c r="JTZ40" s="423"/>
      <c r="JUA40" s="426"/>
      <c r="JUB40" s="423"/>
      <c r="JUC40" s="426"/>
      <c r="JUD40" s="423"/>
      <c r="JUE40" s="426"/>
      <c r="JUF40" s="423"/>
      <c r="JUG40" s="426"/>
      <c r="JUH40" s="423"/>
      <c r="JUI40" s="426"/>
      <c r="JUJ40" s="423"/>
      <c r="JUK40" s="426"/>
      <c r="JUL40" s="423"/>
      <c r="JUM40" s="426"/>
      <c r="JUN40" s="423"/>
      <c r="JUO40" s="426"/>
      <c r="JUP40" s="423"/>
      <c r="JUQ40" s="426"/>
      <c r="JUR40" s="423"/>
      <c r="JUS40" s="426"/>
      <c r="JUT40" s="423"/>
      <c r="JUU40" s="426"/>
      <c r="JUV40" s="423"/>
      <c r="JUW40" s="426"/>
      <c r="JUX40" s="423"/>
      <c r="JUY40" s="426"/>
      <c r="JUZ40" s="423"/>
      <c r="JVA40" s="426"/>
      <c r="JVB40" s="423"/>
      <c r="JVC40" s="426"/>
      <c r="JVD40" s="423"/>
      <c r="JVE40" s="426"/>
      <c r="JVF40" s="423"/>
      <c r="JVG40" s="426"/>
      <c r="JVH40" s="423"/>
      <c r="JVI40" s="426"/>
      <c r="JVJ40" s="423"/>
      <c r="JVK40" s="426"/>
      <c r="JVL40" s="423"/>
      <c r="JVM40" s="426"/>
      <c r="JVN40" s="423"/>
      <c r="JVO40" s="426"/>
      <c r="JVP40" s="423"/>
      <c r="JVQ40" s="426"/>
      <c r="JVR40" s="423"/>
      <c r="JVS40" s="426"/>
      <c r="JVT40" s="423"/>
      <c r="JVU40" s="426"/>
      <c r="JVV40" s="423"/>
      <c r="JVW40" s="426"/>
      <c r="JVX40" s="423"/>
      <c r="JVY40" s="426"/>
      <c r="JVZ40" s="423"/>
      <c r="JWA40" s="426"/>
      <c r="JWB40" s="423"/>
      <c r="JWC40" s="426"/>
      <c r="JWD40" s="423"/>
      <c r="JWE40" s="426"/>
      <c r="JWF40" s="423"/>
      <c r="JWG40" s="426"/>
      <c r="JWH40" s="423"/>
      <c r="JWI40" s="426"/>
      <c r="JWJ40" s="423"/>
      <c r="JWK40" s="426"/>
      <c r="JWL40" s="423"/>
      <c r="JWM40" s="426"/>
      <c r="JWN40" s="423"/>
      <c r="JWO40" s="426"/>
      <c r="JWP40" s="423"/>
      <c r="JWQ40" s="426"/>
      <c r="JWR40" s="423"/>
      <c r="JWS40" s="426"/>
      <c r="JWT40" s="423"/>
      <c r="JWU40" s="426"/>
      <c r="JWV40" s="423"/>
      <c r="JWW40" s="426"/>
      <c r="JWX40" s="423"/>
      <c r="JWY40" s="426"/>
      <c r="JWZ40" s="423"/>
      <c r="JXA40" s="426"/>
      <c r="JXB40" s="423"/>
      <c r="JXC40" s="426"/>
      <c r="JXD40" s="423"/>
      <c r="JXE40" s="426"/>
      <c r="JXF40" s="423"/>
      <c r="JXG40" s="426"/>
      <c r="JXH40" s="423"/>
      <c r="JXI40" s="426"/>
      <c r="JXJ40" s="423"/>
      <c r="JXK40" s="426"/>
      <c r="JXL40" s="423"/>
      <c r="JXM40" s="426"/>
      <c r="JXN40" s="423"/>
      <c r="JXO40" s="426"/>
      <c r="JXP40" s="423"/>
      <c r="JXQ40" s="426"/>
      <c r="JXR40" s="423"/>
      <c r="JXS40" s="426"/>
      <c r="JXT40" s="423"/>
      <c r="JXU40" s="426"/>
      <c r="JXV40" s="423"/>
      <c r="JXW40" s="426"/>
      <c r="JXX40" s="423"/>
      <c r="JXY40" s="426"/>
      <c r="JXZ40" s="423"/>
      <c r="JYA40" s="426"/>
      <c r="JYB40" s="423"/>
      <c r="JYC40" s="426"/>
      <c r="JYD40" s="423"/>
      <c r="JYE40" s="426"/>
      <c r="JYF40" s="423"/>
      <c r="JYG40" s="426"/>
      <c r="JYH40" s="423"/>
      <c r="JYI40" s="426"/>
      <c r="JYJ40" s="423"/>
      <c r="JYK40" s="426"/>
      <c r="JYL40" s="423"/>
      <c r="JYM40" s="426"/>
      <c r="JYN40" s="423"/>
      <c r="JYO40" s="426"/>
      <c r="JYP40" s="423"/>
      <c r="JYQ40" s="426"/>
      <c r="JYR40" s="423"/>
      <c r="JYS40" s="426"/>
      <c r="JYT40" s="423"/>
      <c r="JYU40" s="426"/>
      <c r="JYV40" s="423"/>
      <c r="JYW40" s="426"/>
      <c r="JYX40" s="423"/>
      <c r="JYY40" s="426"/>
      <c r="JYZ40" s="423"/>
      <c r="JZA40" s="426"/>
      <c r="JZB40" s="423"/>
      <c r="JZC40" s="426"/>
      <c r="JZD40" s="423"/>
      <c r="JZE40" s="426"/>
      <c r="JZF40" s="423"/>
      <c r="JZG40" s="426"/>
      <c r="JZH40" s="423"/>
      <c r="JZI40" s="426"/>
      <c r="JZJ40" s="423"/>
      <c r="JZK40" s="426"/>
      <c r="JZL40" s="423"/>
      <c r="JZM40" s="426"/>
      <c r="JZN40" s="423"/>
      <c r="JZO40" s="426"/>
      <c r="JZP40" s="423"/>
      <c r="JZQ40" s="426"/>
      <c r="JZR40" s="423"/>
      <c r="JZS40" s="426"/>
      <c r="JZT40" s="423"/>
      <c r="JZU40" s="426"/>
      <c r="JZV40" s="423"/>
      <c r="JZW40" s="426"/>
      <c r="JZX40" s="423"/>
      <c r="JZY40" s="426"/>
      <c r="JZZ40" s="423"/>
      <c r="KAA40" s="426"/>
      <c r="KAB40" s="423"/>
      <c r="KAC40" s="426"/>
      <c r="KAD40" s="423"/>
      <c r="KAE40" s="426"/>
      <c r="KAF40" s="423"/>
      <c r="KAG40" s="426"/>
      <c r="KAH40" s="423"/>
      <c r="KAI40" s="426"/>
      <c r="KAJ40" s="423"/>
      <c r="KAK40" s="426"/>
      <c r="KAL40" s="423"/>
      <c r="KAM40" s="426"/>
      <c r="KAN40" s="423"/>
      <c r="KAO40" s="426"/>
      <c r="KAP40" s="423"/>
      <c r="KAQ40" s="426"/>
      <c r="KAR40" s="423"/>
      <c r="KAS40" s="426"/>
      <c r="KAT40" s="423"/>
      <c r="KAU40" s="426"/>
      <c r="KAV40" s="423"/>
      <c r="KAW40" s="426"/>
      <c r="KAX40" s="423"/>
      <c r="KAY40" s="426"/>
      <c r="KAZ40" s="423"/>
      <c r="KBA40" s="426"/>
      <c r="KBB40" s="423"/>
      <c r="KBC40" s="426"/>
      <c r="KBD40" s="423"/>
      <c r="KBE40" s="426"/>
      <c r="KBF40" s="423"/>
      <c r="KBG40" s="426"/>
      <c r="KBH40" s="423"/>
      <c r="KBI40" s="426"/>
      <c r="KBJ40" s="423"/>
      <c r="KBK40" s="426"/>
      <c r="KBL40" s="423"/>
      <c r="KBM40" s="426"/>
      <c r="KBN40" s="423"/>
      <c r="KBO40" s="426"/>
      <c r="KBP40" s="423"/>
      <c r="KBQ40" s="426"/>
      <c r="KBR40" s="423"/>
      <c r="KBS40" s="426"/>
      <c r="KBT40" s="423"/>
      <c r="KBU40" s="426"/>
      <c r="KBV40" s="423"/>
      <c r="KBW40" s="426"/>
      <c r="KBX40" s="423"/>
      <c r="KBY40" s="426"/>
      <c r="KBZ40" s="423"/>
      <c r="KCA40" s="426"/>
      <c r="KCB40" s="423"/>
      <c r="KCC40" s="426"/>
      <c r="KCD40" s="423"/>
      <c r="KCE40" s="426"/>
      <c r="KCF40" s="423"/>
      <c r="KCG40" s="426"/>
      <c r="KCH40" s="423"/>
      <c r="KCI40" s="426"/>
      <c r="KCJ40" s="423"/>
      <c r="KCK40" s="426"/>
      <c r="KCL40" s="423"/>
      <c r="KCM40" s="426"/>
      <c r="KCN40" s="423"/>
      <c r="KCO40" s="426"/>
      <c r="KCP40" s="423"/>
      <c r="KCQ40" s="426"/>
      <c r="KCR40" s="423"/>
      <c r="KCS40" s="426"/>
      <c r="KCT40" s="423"/>
      <c r="KCU40" s="426"/>
      <c r="KCV40" s="423"/>
      <c r="KCW40" s="426"/>
      <c r="KCX40" s="423"/>
      <c r="KCY40" s="426"/>
      <c r="KCZ40" s="423"/>
      <c r="KDA40" s="426"/>
      <c r="KDB40" s="423"/>
      <c r="KDC40" s="426"/>
      <c r="KDD40" s="423"/>
      <c r="KDE40" s="426"/>
      <c r="KDF40" s="423"/>
      <c r="KDG40" s="426"/>
      <c r="KDH40" s="423"/>
      <c r="KDI40" s="426"/>
      <c r="KDJ40" s="423"/>
      <c r="KDK40" s="426"/>
      <c r="KDL40" s="423"/>
      <c r="KDM40" s="426"/>
      <c r="KDN40" s="423"/>
      <c r="KDO40" s="426"/>
      <c r="KDP40" s="423"/>
      <c r="KDQ40" s="426"/>
      <c r="KDR40" s="423"/>
      <c r="KDS40" s="426"/>
      <c r="KDT40" s="423"/>
      <c r="KDU40" s="426"/>
      <c r="KDV40" s="423"/>
      <c r="KDW40" s="426"/>
      <c r="KDX40" s="423"/>
      <c r="KDY40" s="426"/>
      <c r="KDZ40" s="423"/>
      <c r="KEA40" s="426"/>
      <c r="KEB40" s="423"/>
      <c r="KEC40" s="426"/>
      <c r="KED40" s="423"/>
      <c r="KEE40" s="426"/>
      <c r="KEF40" s="423"/>
      <c r="KEG40" s="426"/>
      <c r="KEH40" s="423"/>
      <c r="KEI40" s="426"/>
      <c r="KEJ40" s="423"/>
      <c r="KEK40" s="426"/>
      <c r="KEL40" s="423"/>
      <c r="KEM40" s="426"/>
      <c r="KEN40" s="423"/>
      <c r="KEO40" s="426"/>
      <c r="KEP40" s="423"/>
      <c r="KEQ40" s="426"/>
      <c r="KER40" s="423"/>
      <c r="KES40" s="426"/>
      <c r="KET40" s="423"/>
      <c r="KEU40" s="426"/>
      <c r="KEV40" s="423"/>
      <c r="KEW40" s="426"/>
      <c r="KEX40" s="423"/>
      <c r="KEY40" s="426"/>
      <c r="KEZ40" s="423"/>
      <c r="KFA40" s="426"/>
      <c r="KFB40" s="423"/>
      <c r="KFC40" s="426"/>
      <c r="KFD40" s="423"/>
      <c r="KFE40" s="426"/>
      <c r="KFF40" s="423"/>
      <c r="KFG40" s="426"/>
      <c r="KFH40" s="423"/>
      <c r="KFI40" s="426"/>
      <c r="KFJ40" s="423"/>
      <c r="KFK40" s="426"/>
      <c r="KFL40" s="423"/>
      <c r="KFM40" s="426"/>
      <c r="KFN40" s="423"/>
      <c r="KFO40" s="426"/>
      <c r="KFP40" s="423"/>
      <c r="KFQ40" s="426"/>
      <c r="KFR40" s="423"/>
      <c r="KFS40" s="426"/>
      <c r="KFT40" s="423"/>
      <c r="KFU40" s="426"/>
      <c r="KFV40" s="423"/>
      <c r="KFW40" s="426"/>
      <c r="KFX40" s="423"/>
      <c r="KFY40" s="426"/>
      <c r="KFZ40" s="423"/>
      <c r="KGA40" s="426"/>
      <c r="KGB40" s="423"/>
      <c r="KGC40" s="426"/>
      <c r="KGD40" s="423"/>
      <c r="KGE40" s="426"/>
      <c r="KGF40" s="423"/>
      <c r="KGG40" s="426"/>
      <c r="KGH40" s="423"/>
      <c r="KGI40" s="426"/>
      <c r="KGJ40" s="423"/>
      <c r="KGK40" s="426"/>
      <c r="KGL40" s="423"/>
      <c r="KGM40" s="426"/>
      <c r="KGN40" s="423"/>
      <c r="KGO40" s="426"/>
      <c r="KGP40" s="423"/>
      <c r="KGQ40" s="426"/>
      <c r="KGR40" s="423"/>
      <c r="KGS40" s="426"/>
      <c r="KGT40" s="423"/>
      <c r="KGU40" s="426"/>
      <c r="KGV40" s="423"/>
      <c r="KGW40" s="426"/>
      <c r="KGX40" s="423"/>
      <c r="KGY40" s="426"/>
      <c r="KGZ40" s="423"/>
      <c r="KHA40" s="426"/>
      <c r="KHB40" s="423"/>
      <c r="KHC40" s="426"/>
      <c r="KHD40" s="423"/>
      <c r="KHE40" s="426"/>
      <c r="KHF40" s="423"/>
      <c r="KHG40" s="426"/>
      <c r="KHH40" s="423"/>
      <c r="KHI40" s="426"/>
      <c r="KHJ40" s="423"/>
      <c r="KHK40" s="426"/>
      <c r="KHL40" s="423"/>
      <c r="KHM40" s="426"/>
      <c r="KHN40" s="423"/>
      <c r="KHO40" s="426"/>
      <c r="KHP40" s="423"/>
      <c r="KHQ40" s="426"/>
      <c r="KHR40" s="423"/>
      <c r="KHS40" s="426"/>
      <c r="KHT40" s="423"/>
      <c r="KHU40" s="426"/>
      <c r="KHV40" s="423"/>
      <c r="KHW40" s="426"/>
      <c r="KHX40" s="423"/>
      <c r="KHY40" s="426"/>
      <c r="KHZ40" s="423"/>
      <c r="KIA40" s="426"/>
      <c r="KIB40" s="423"/>
      <c r="KIC40" s="426"/>
      <c r="KID40" s="423"/>
      <c r="KIE40" s="426"/>
      <c r="KIF40" s="423"/>
      <c r="KIG40" s="426"/>
      <c r="KIH40" s="423"/>
      <c r="KII40" s="426"/>
      <c r="KIJ40" s="423"/>
      <c r="KIK40" s="426"/>
      <c r="KIL40" s="423"/>
      <c r="KIM40" s="426"/>
      <c r="KIN40" s="423"/>
      <c r="KIO40" s="426"/>
      <c r="KIP40" s="423"/>
      <c r="KIQ40" s="426"/>
      <c r="KIR40" s="423"/>
      <c r="KIS40" s="426"/>
      <c r="KIT40" s="423"/>
      <c r="KIU40" s="426"/>
      <c r="KIV40" s="423"/>
      <c r="KIW40" s="426"/>
      <c r="KIX40" s="423"/>
      <c r="KIY40" s="426"/>
      <c r="KIZ40" s="423"/>
      <c r="KJA40" s="426"/>
      <c r="KJB40" s="423"/>
      <c r="KJC40" s="426"/>
      <c r="KJD40" s="423"/>
      <c r="KJE40" s="426"/>
      <c r="KJF40" s="423"/>
      <c r="KJG40" s="426"/>
      <c r="KJH40" s="423"/>
      <c r="KJI40" s="426"/>
      <c r="KJJ40" s="423"/>
      <c r="KJK40" s="426"/>
      <c r="KJL40" s="423"/>
      <c r="KJM40" s="426"/>
      <c r="KJN40" s="423"/>
      <c r="KJO40" s="426"/>
      <c r="KJP40" s="423"/>
      <c r="KJQ40" s="426"/>
      <c r="KJR40" s="423"/>
      <c r="KJS40" s="426"/>
      <c r="KJT40" s="423"/>
      <c r="KJU40" s="426"/>
      <c r="KJV40" s="423"/>
      <c r="KJW40" s="426"/>
      <c r="KJX40" s="423"/>
      <c r="KJY40" s="426"/>
      <c r="KJZ40" s="423"/>
      <c r="KKA40" s="426"/>
      <c r="KKB40" s="423"/>
      <c r="KKC40" s="426"/>
      <c r="KKD40" s="423"/>
      <c r="KKE40" s="426"/>
      <c r="KKF40" s="423"/>
      <c r="KKG40" s="426"/>
      <c r="KKH40" s="423"/>
      <c r="KKI40" s="426"/>
      <c r="KKJ40" s="423"/>
      <c r="KKK40" s="426"/>
      <c r="KKL40" s="423"/>
      <c r="KKM40" s="426"/>
      <c r="KKN40" s="423"/>
      <c r="KKO40" s="426"/>
      <c r="KKP40" s="423"/>
      <c r="KKQ40" s="426"/>
      <c r="KKR40" s="423"/>
      <c r="KKS40" s="426"/>
      <c r="KKT40" s="423"/>
      <c r="KKU40" s="426"/>
      <c r="KKV40" s="423"/>
      <c r="KKW40" s="426"/>
      <c r="KKX40" s="423"/>
      <c r="KKY40" s="426"/>
      <c r="KKZ40" s="423"/>
      <c r="KLA40" s="426"/>
      <c r="KLB40" s="423"/>
      <c r="KLC40" s="426"/>
      <c r="KLD40" s="423"/>
      <c r="KLE40" s="426"/>
      <c r="KLF40" s="423"/>
      <c r="KLG40" s="426"/>
      <c r="KLH40" s="423"/>
      <c r="KLI40" s="426"/>
      <c r="KLJ40" s="423"/>
      <c r="KLK40" s="426"/>
      <c r="KLL40" s="423"/>
      <c r="KLM40" s="426"/>
      <c r="KLN40" s="423"/>
      <c r="KLO40" s="426"/>
      <c r="KLP40" s="423"/>
      <c r="KLQ40" s="426"/>
      <c r="KLR40" s="423"/>
      <c r="KLS40" s="426"/>
      <c r="KLT40" s="423"/>
      <c r="KLU40" s="426"/>
      <c r="KLV40" s="423"/>
      <c r="KLW40" s="426"/>
      <c r="KLX40" s="423"/>
      <c r="KLY40" s="426"/>
      <c r="KLZ40" s="423"/>
      <c r="KMA40" s="426"/>
      <c r="KMB40" s="423"/>
      <c r="KMC40" s="426"/>
      <c r="KMD40" s="423"/>
      <c r="KME40" s="426"/>
      <c r="KMF40" s="423"/>
      <c r="KMG40" s="426"/>
      <c r="KMH40" s="423"/>
      <c r="KMI40" s="426"/>
      <c r="KMJ40" s="423"/>
      <c r="KMK40" s="426"/>
      <c r="KML40" s="423"/>
      <c r="KMM40" s="426"/>
      <c r="KMN40" s="423"/>
      <c r="KMO40" s="426"/>
      <c r="KMP40" s="423"/>
      <c r="KMQ40" s="426"/>
      <c r="KMR40" s="423"/>
      <c r="KMS40" s="426"/>
      <c r="KMT40" s="423"/>
      <c r="KMU40" s="426"/>
      <c r="KMV40" s="423"/>
      <c r="KMW40" s="426"/>
      <c r="KMX40" s="423"/>
      <c r="KMY40" s="426"/>
      <c r="KMZ40" s="423"/>
      <c r="KNA40" s="426"/>
      <c r="KNB40" s="423"/>
      <c r="KNC40" s="426"/>
      <c r="KND40" s="423"/>
      <c r="KNE40" s="426"/>
      <c r="KNF40" s="423"/>
      <c r="KNG40" s="426"/>
      <c r="KNH40" s="423"/>
      <c r="KNI40" s="426"/>
      <c r="KNJ40" s="423"/>
      <c r="KNK40" s="426"/>
      <c r="KNL40" s="423"/>
      <c r="KNM40" s="426"/>
      <c r="KNN40" s="423"/>
      <c r="KNO40" s="426"/>
      <c r="KNP40" s="423"/>
      <c r="KNQ40" s="426"/>
      <c r="KNR40" s="423"/>
      <c r="KNS40" s="426"/>
      <c r="KNT40" s="423"/>
      <c r="KNU40" s="426"/>
      <c r="KNV40" s="423"/>
      <c r="KNW40" s="426"/>
      <c r="KNX40" s="423"/>
      <c r="KNY40" s="426"/>
      <c r="KNZ40" s="423"/>
      <c r="KOA40" s="426"/>
      <c r="KOB40" s="423"/>
      <c r="KOC40" s="426"/>
      <c r="KOD40" s="423"/>
      <c r="KOE40" s="426"/>
      <c r="KOF40" s="423"/>
      <c r="KOG40" s="426"/>
      <c r="KOH40" s="423"/>
      <c r="KOI40" s="426"/>
      <c r="KOJ40" s="423"/>
      <c r="KOK40" s="426"/>
      <c r="KOL40" s="423"/>
      <c r="KOM40" s="426"/>
      <c r="KON40" s="423"/>
      <c r="KOO40" s="426"/>
      <c r="KOP40" s="423"/>
      <c r="KOQ40" s="426"/>
      <c r="KOR40" s="423"/>
      <c r="KOS40" s="426"/>
      <c r="KOT40" s="423"/>
      <c r="KOU40" s="426"/>
      <c r="KOV40" s="423"/>
      <c r="KOW40" s="426"/>
      <c r="KOX40" s="423"/>
      <c r="KOY40" s="426"/>
      <c r="KOZ40" s="423"/>
      <c r="KPA40" s="426"/>
      <c r="KPB40" s="423"/>
      <c r="KPC40" s="426"/>
      <c r="KPD40" s="423"/>
      <c r="KPE40" s="426"/>
      <c r="KPF40" s="423"/>
      <c r="KPG40" s="426"/>
      <c r="KPH40" s="423"/>
      <c r="KPI40" s="426"/>
      <c r="KPJ40" s="423"/>
      <c r="KPK40" s="426"/>
      <c r="KPL40" s="423"/>
      <c r="KPM40" s="426"/>
      <c r="KPN40" s="423"/>
      <c r="KPO40" s="426"/>
      <c r="KPP40" s="423"/>
      <c r="KPQ40" s="426"/>
      <c r="KPR40" s="423"/>
      <c r="KPS40" s="426"/>
      <c r="KPT40" s="423"/>
      <c r="KPU40" s="426"/>
      <c r="KPV40" s="423"/>
      <c r="KPW40" s="426"/>
      <c r="KPX40" s="423"/>
      <c r="KPY40" s="426"/>
      <c r="KPZ40" s="423"/>
      <c r="KQA40" s="426"/>
      <c r="KQB40" s="423"/>
      <c r="KQC40" s="426"/>
      <c r="KQD40" s="423"/>
      <c r="KQE40" s="426"/>
      <c r="KQF40" s="423"/>
      <c r="KQG40" s="426"/>
      <c r="KQH40" s="423"/>
      <c r="KQI40" s="426"/>
      <c r="KQJ40" s="423"/>
      <c r="KQK40" s="426"/>
      <c r="KQL40" s="423"/>
      <c r="KQM40" s="426"/>
      <c r="KQN40" s="423"/>
      <c r="KQO40" s="426"/>
      <c r="KQP40" s="423"/>
      <c r="KQQ40" s="426"/>
      <c r="KQR40" s="423"/>
      <c r="KQS40" s="426"/>
      <c r="KQT40" s="423"/>
      <c r="KQU40" s="426"/>
      <c r="KQV40" s="423"/>
      <c r="KQW40" s="426"/>
      <c r="KQX40" s="423"/>
      <c r="KQY40" s="426"/>
      <c r="KQZ40" s="423"/>
      <c r="KRA40" s="426"/>
      <c r="KRB40" s="423"/>
      <c r="KRC40" s="426"/>
      <c r="KRD40" s="423"/>
      <c r="KRE40" s="426"/>
      <c r="KRF40" s="423"/>
      <c r="KRG40" s="426"/>
      <c r="KRH40" s="423"/>
      <c r="KRI40" s="426"/>
      <c r="KRJ40" s="423"/>
      <c r="KRK40" s="426"/>
      <c r="KRL40" s="423"/>
      <c r="KRM40" s="426"/>
      <c r="KRN40" s="423"/>
      <c r="KRO40" s="426"/>
      <c r="KRP40" s="423"/>
      <c r="KRQ40" s="426"/>
      <c r="KRR40" s="423"/>
      <c r="KRS40" s="426"/>
      <c r="KRT40" s="423"/>
      <c r="KRU40" s="426"/>
      <c r="KRV40" s="423"/>
      <c r="KRW40" s="426"/>
      <c r="KRX40" s="423"/>
      <c r="KRY40" s="426"/>
      <c r="KRZ40" s="423"/>
      <c r="KSA40" s="426"/>
      <c r="KSB40" s="423"/>
      <c r="KSC40" s="426"/>
      <c r="KSD40" s="423"/>
      <c r="KSE40" s="426"/>
      <c r="KSF40" s="423"/>
      <c r="KSG40" s="426"/>
      <c r="KSH40" s="423"/>
      <c r="KSI40" s="426"/>
      <c r="KSJ40" s="423"/>
      <c r="KSK40" s="426"/>
      <c r="KSL40" s="423"/>
      <c r="KSM40" s="426"/>
      <c r="KSN40" s="423"/>
      <c r="KSO40" s="426"/>
      <c r="KSP40" s="423"/>
      <c r="KSQ40" s="426"/>
      <c r="KSR40" s="423"/>
      <c r="KSS40" s="426"/>
      <c r="KST40" s="423"/>
      <c r="KSU40" s="426"/>
      <c r="KSV40" s="423"/>
      <c r="KSW40" s="426"/>
      <c r="KSX40" s="423"/>
      <c r="KSY40" s="426"/>
      <c r="KSZ40" s="423"/>
      <c r="KTA40" s="426"/>
      <c r="KTB40" s="423"/>
      <c r="KTC40" s="426"/>
      <c r="KTD40" s="423"/>
      <c r="KTE40" s="426"/>
      <c r="KTF40" s="423"/>
      <c r="KTG40" s="426"/>
      <c r="KTH40" s="423"/>
      <c r="KTI40" s="426"/>
      <c r="KTJ40" s="423"/>
      <c r="KTK40" s="426"/>
      <c r="KTL40" s="423"/>
      <c r="KTM40" s="426"/>
      <c r="KTN40" s="423"/>
      <c r="KTO40" s="426"/>
      <c r="KTP40" s="423"/>
      <c r="KTQ40" s="426"/>
      <c r="KTR40" s="423"/>
      <c r="KTS40" s="426"/>
      <c r="KTT40" s="423"/>
      <c r="KTU40" s="426"/>
      <c r="KTV40" s="423"/>
      <c r="KTW40" s="426"/>
      <c r="KTX40" s="423"/>
      <c r="KTY40" s="426"/>
      <c r="KTZ40" s="423"/>
      <c r="KUA40" s="426"/>
      <c r="KUB40" s="423"/>
      <c r="KUC40" s="426"/>
      <c r="KUD40" s="423"/>
      <c r="KUE40" s="426"/>
      <c r="KUF40" s="423"/>
      <c r="KUG40" s="426"/>
      <c r="KUH40" s="423"/>
      <c r="KUI40" s="426"/>
      <c r="KUJ40" s="423"/>
      <c r="KUK40" s="426"/>
      <c r="KUL40" s="423"/>
      <c r="KUM40" s="426"/>
      <c r="KUN40" s="423"/>
      <c r="KUO40" s="426"/>
      <c r="KUP40" s="423"/>
      <c r="KUQ40" s="426"/>
      <c r="KUR40" s="423"/>
      <c r="KUS40" s="426"/>
      <c r="KUT40" s="423"/>
      <c r="KUU40" s="426"/>
      <c r="KUV40" s="423"/>
      <c r="KUW40" s="426"/>
      <c r="KUX40" s="423"/>
      <c r="KUY40" s="426"/>
      <c r="KUZ40" s="423"/>
      <c r="KVA40" s="426"/>
      <c r="KVB40" s="423"/>
      <c r="KVC40" s="426"/>
      <c r="KVD40" s="423"/>
      <c r="KVE40" s="426"/>
      <c r="KVF40" s="423"/>
      <c r="KVG40" s="426"/>
      <c r="KVH40" s="423"/>
      <c r="KVI40" s="426"/>
      <c r="KVJ40" s="423"/>
      <c r="KVK40" s="426"/>
      <c r="KVL40" s="423"/>
      <c r="KVM40" s="426"/>
      <c r="KVN40" s="423"/>
      <c r="KVO40" s="426"/>
      <c r="KVP40" s="423"/>
      <c r="KVQ40" s="426"/>
      <c r="KVR40" s="423"/>
      <c r="KVS40" s="426"/>
      <c r="KVT40" s="423"/>
      <c r="KVU40" s="426"/>
      <c r="KVV40" s="423"/>
      <c r="KVW40" s="426"/>
      <c r="KVX40" s="423"/>
      <c r="KVY40" s="426"/>
      <c r="KVZ40" s="423"/>
      <c r="KWA40" s="426"/>
      <c r="KWB40" s="423"/>
      <c r="KWC40" s="426"/>
      <c r="KWD40" s="423"/>
      <c r="KWE40" s="426"/>
      <c r="KWF40" s="423"/>
      <c r="KWG40" s="426"/>
      <c r="KWH40" s="423"/>
      <c r="KWI40" s="426"/>
      <c r="KWJ40" s="423"/>
      <c r="KWK40" s="426"/>
      <c r="KWL40" s="423"/>
      <c r="KWM40" s="426"/>
      <c r="KWN40" s="423"/>
      <c r="KWO40" s="426"/>
      <c r="KWP40" s="423"/>
      <c r="KWQ40" s="426"/>
      <c r="KWR40" s="423"/>
      <c r="KWS40" s="426"/>
      <c r="KWT40" s="423"/>
      <c r="KWU40" s="426"/>
      <c r="KWV40" s="423"/>
      <c r="KWW40" s="426"/>
      <c r="KWX40" s="423"/>
      <c r="KWY40" s="426"/>
      <c r="KWZ40" s="423"/>
      <c r="KXA40" s="426"/>
      <c r="KXB40" s="423"/>
      <c r="KXC40" s="426"/>
      <c r="KXD40" s="423"/>
      <c r="KXE40" s="426"/>
      <c r="KXF40" s="423"/>
      <c r="KXG40" s="426"/>
      <c r="KXH40" s="423"/>
      <c r="KXI40" s="426"/>
      <c r="KXJ40" s="423"/>
      <c r="KXK40" s="426"/>
      <c r="KXL40" s="423"/>
      <c r="KXM40" s="426"/>
      <c r="KXN40" s="423"/>
      <c r="KXO40" s="426"/>
      <c r="KXP40" s="423"/>
      <c r="KXQ40" s="426"/>
      <c r="KXR40" s="423"/>
      <c r="KXS40" s="426"/>
      <c r="KXT40" s="423"/>
      <c r="KXU40" s="426"/>
      <c r="KXV40" s="423"/>
      <c r="KXW40" s="426"/>
      <c r="KXX40" s="423"/>
      <c r="KXY40" s="426"/>
      <c r="KXZ40" s="423"/>
      <c r="KYA40" s="426"/>
      <c r="KYB40" s="423"/>
      <c r="KYC40" s="426"/>
      <c r="KYD40" s="423"/>
      <c r="KYE40" s="426"/>
      <c r="KYF40" s="423"/>
      <c r="KYG40" s="426"/>
      <c r="KYH40" s="423"/>
      <c r="KYI40" s="426"/>
      <c r="KYJ40" s="423"/>
      <c r="KYK40" s="426"/>
      <c r="KYL40" s="423"/>
      <c r="KYM40" s="426"/>
      <c r="KYN40" s="423"/>
      <c r="KYO40" s="426"/>
      <c r="KYP40" s="423"/>
      <c r="KYQ40" s="426"/>
      <c r="KYR40" s="423"/>
      <c r="KYS40" s="426"/>
      <c r="KYT40" s="423"/>
      <c r="KYU40" s="426"/>
      <c r="KYV40" s="423"/>
      <c r="KYW40" s="426"/>
      <c r="KYX40" s="423"/>
      <c r="KYY40" s="426"/>
      <c r="KYZ40" s="423"/>
      <c r="KZA40" s="426"/>
      <c r="KZB40" s="423"/>
      <c r="KZC40" s="426"/>
      <c r="KZD40" s="423"/>
      <c r="KZE40" s="426"/>
      <c r="KZF40" s="423"/>
      <c r="KZG40" s="426"/>
      <c r="KZH40" s="423"/>
      <c r="KZI40" s="426"/>
      <c r="KZJ40" s="423"/>
      <c r="KZK40" s="426"/>
      <c r="KZL40" s="423"/>
      <c r="KZM40" s="426"/>
      <c r="KZN40" s="423"/>
      <c r="KZO40" s="426"/>
      <c r="KZP40" s="423"/>
      <c r="KZQ40" s="426"/>
      <c r="KZR40" s="423"/>
      <c r="KZS40" s="426"/>
      <c r="KZT40" s="423"/>
      <c r="KZU40" s="426"/>
      <c r="KZV40" s="423"/>
      <c r="KZW40" s="426"/>
      <c r="KZX40" s="423"/>
      <c r="KZY40" s="426"/>
      <c r="KZZ40" s="423"/>
      <c r="LAA40" s="426"/>
      <c r="LAB40" s="423"/>
      <c r="LAC40" s="426"/>
      <c r="LAD40" s="423"/>
      <c r="LAE40" s="426"/>
      <c r="LAF40" s="423"/>
      <c r="LAG40" s="426"/>
      <c r="LAH40" s="423"/>
      <c r="LAI40" s="426"/>
      <c r="LAJ40" s="423"/>
      <c r="LAK40" s="426"/>
      <c r="LAL40" s="423"/>
      <c r="LAM40" s="426"/>
      <c r="LAN40" s="423"/>
      <c r="LAO40" s="426"/>
      <c r="LAP40" s="423"/>
      <c r="LAQ40" s="426"/>
      <c r="LAR40" s="423"/>
      <c r="LAS40" s="426"/>
      <c r="LAT40" s="423"/>
      <c r="LAU40" s="426"/>
      <c r="LAV40" s="423"/>
      <c r="LAW40" s="426"/>
      <c r="LAX40" s="423"/>
      <c r="LAY40" s="426"/>
      <c r="LAZ40" s="423"/>
      <c r="LBA40" s="426"/>
      <c r="LBB40" s="423"/>
      <c r="LBC40" s="426"/>
      <c r="LBD40" s="423"/>
      <c r="LBE40" s="426"/>
      <c r="LBF40" s="423"/>
      <c r="LBG40" s="426"/>
      <c r="LBH40" s="423"/>
      <c r="LBI40" s="426"/>
      <c r="LBJ40" s="423"/>
      <c r="LBK40" s="426"/>
      <c r="LBL40" s="423"/>
      <c r="LBM40" s="426"/>
      <c r="LBN40" s="423"/>
      <c r="LBO40" s="426"/>
      <c r="LBP40" s="423"/>
      <c r="LBQ40" s="426"/>
      <c r="LBR40" s="423"/>
      <c r="LBS40" s="426"/>
      <c r="LBT40" s="423"/>
      <c r="LBU40" s="426"/>
      <c r="LBV40" s="423"/>
      <c r="LBW40" s="426"/>
      <c r="LBX40" s="423"/>
      <c r="LBY40" s="426"/>
      <c r="LBZ40" s="423"/>
      <c r="LCA40" s="426"/>
      <c r="LCB40" s="423"/>
      <c r="LCC40" s="426"/>
      <c r="LCD40" s="423"/>
      <c r="LCE40" s="426"/>
      <c r="LCF40" s="423"/>
      <c r="LCG40" s="426"/>
      <c r="LCH40" s="423"/>
      <c r="LCI40" s="426"/>
      <c r="LCJ40" s="423"/>
      <c r="LCK40" s="426"/>
      <c r="LCL40" s="423"/>
      <c r="LCM40" s="426"/>
      <c r="LCN40" s="423"/>
      <c r="LCO40" s="426"/>
      <c r="LCP40" s="423"/>
      <c r="LCQ40" s="426"/>
      <c r="LCR40" s="423"/>
      <c r="LCS40" s="426"/>
      <c r="LCT40" s="423"/>
      <c r="LCU40" s="426"/>
      <c r="LCV40" s="423"/>
      <c r="LCW40" s="426"/>
      <c r="LCX40" s="423"/>
      <c r="LCY40" s="426"/>
      <c r="LCZ40" s="423"/>
      <c r="LDA40" s="426"/>
      <c r="LDB40" s="423"/>
      <c r="LDC40" s="426"/>
      <c r="LDD40" s="423"/>
      <c r="LDE40" s="426"/>
      <c r="LDF40" s="423"/>
      <c r="LDG40" s="426"/>
      <c r="LDH40" s="423"/>
      <c r="LDI40" s="426"/>
      <c r="LDJ40" s="423"/>
      <c r="LDK40" s="426"/>
      <c r="LDL40" s="423"/>
      <c r="LDM40" s="426"/>
      <c r="LDN40" s="423"/>
      <c r="LDO40" s="426"/>
      <c r="LDP40" s="423"/>
      <c r="LDQ40" s="426"/>
      <c r="LDR40" s="423"/>
      <c r="LDS40" s="426"/>
      <c r="LDT40" s="423"/>
      <c r="LDU40" s="426"/>
      <c r="LDV40" s="423"/>
      <c r="LDW40" s="426"/>
      <c r="LDX40" s="423"/>
      <c r="LDY40" s="426"/>
      <c r="LDZ40" s="423"/>
      <c r="LEA40" s="426"/>
      <c r="LEB40" s="423"/>
      <c r="LEC40" s="426"/>
      <c r="LED40" s="423"/>
      <c r="LEE40" s="426"/>
      <c r="LEF40" s="423"/>
      <c r="LEG40" s="426"/>
      <c r="LEH40" s="423"/>
      <c r="LEI40" s="426"/>
      <c r="LEJ40" s="423"/>
      <c r="LEK40" s="426"/>
      <c r="LEL40" s="423"/>
      <c r="LEM40" s="426"/>
      <c r="LEN40" s="423"/>
      <c r="LEO40" s="426"/>
      <c r="LEP40" s="423"/>
      <c r="LEQ40" s="426"/>
      <c r="LER40" s="423"/>
      <c r="LES40" s="426"/>
      <c r="LET40" s="423"/>
      <c r="LEU40" s="426"/>
      <c r="LEV40" s="423"/>
      <c r="LEW40" s="426"/>
      <c r="LEX40" s="423"/>
      <c r="LEY40" s="426"/>
      <c r="LEZ40" s="423"/>
      <c r="LFA40" s="426"/>
      <c r="LFB40" s="423"/>
      <c r="LFC40" s="426"/>
      <c r="LFD40" s="423"/>
      <c r="LFE40" s="426"/>
      <c r="LFF40" s="423"/>
      <c r="LFG40" s="426"/>
      <c r="LFH40" s="423"/>
      <c r="LFI40" s="426"/>
      <c r="LFJ40" s="423"/>
      <c r="LFK40" s="426"/>
      <c r="LFL40" s="423"/>
      <c r="LFM40" s="426"/>
      <c r="LFN40" s="423"/>
      <c r="LFO40" s="426"/>
      <c r="LFP40" s="423"/>
      <c r="LFQ40" s="426"/>
      <c r="LFR40" s="423"/>
      <c r="LFS40" s="426"/>
      <c r="LFT40" s="423"/>
      <c r="LFU40" s="426"/>
      <c r="LFV40" s="423"/>
      <c r="LFW40" s="426"/>
      <c r="LFX40" s="423"/>
      <c r="LFY40" s="426"/>
      <c r="LFZ40" s="423"/>
      <c r="LGA40" s="426"/>
      <c r="LGB40" s="423"/>
      <c r="LGC40" s="426"/>
      <c r="LGD40" s="423"/>
      <c r="LGE40" s="426"/>
      <c r="LGF40" s="423"/>
      <c r="LGG40" s="426"/>
      <c r="LGH40" s="423"/>
      <c r="LGI40" s="426"/>
      <c r="LGJ40" s="423"/>
      <c r="LGK40" s="426"/>
      <c r="LGL40" s="423"/>
      <c r="LGM40" s="426"/>
      <c r="LGN40" s="423"/>
      <c r="LGO40" s="426"/>
      <c r="LGP40" s="423"/>
      <c r="LGQ40" s="426"/>
      <c r="LGR40" s="423"/>
      <c r="LGS40" s="426"/>
      <c r="LGT40" s="423"/>
      <c r="LGU40" s="426"/>
      <c r="LGV40" s="423"/>
      <c r="LGW40" s="426"/>
      <c r="LGX40" s="423"/>
      <c r="LGY40" s="426"/>
      <c r="LGZ40" s="423"/>
      <c r="LHA40" s="426"/>
      <c r="LHB40" s="423"/>
      <c r="LHC40" s="426"/>
      <c r="LHD40" s="423"/>
      <c r="LHE40" s="426"/>
      <c r="LHF40" s="423"/>
      <c r="LHG40" s="426"/>
      <c r="LHH40" s="423"/>
      <c r="LHI40" s="426"/>
      <c r="LHJ40" s="423"/>
      <c r="LHK40" s="426"/>
      <c r="LHL40" s="423"/>
      <c r="LHM40" s="426"/>
      <c r="LHN40" s="423"/>
      <c r="LHO40" s="426"/>
      <c r="LHP40" s="423"/>
      <c r="LHQ40" s="426"/>
      <c r="LHR40" s="423"/>
      <c r="LHS40" s="426"/>
      <c r="LHT40" s="423"/>
      <c r="LHU40" s="426"/>
      <c r="LHV40" s="423"/>
      <c r="LHW40" s="426"/>
      <c r="LHX40" s="423"/>
      <c r="LHY40" s="426"/>
      <c r="LHZ40" s="423"/>
      <c r="LIA40" s="426"/>
      <c r="LIB40" s="423"/>
      <c r="LIC40" s="426"/>
      <c r="LID40" s="423"/>
      <c r="LIE40" s="426"/>
      <c r="LIF40" s="423"/>
      <c r="LIG40" s="426"/>
      <c r="LIH40" s="423"/>
      <c r="LII40" s="426"/>
      <c r="LIJ40" s="423"/>
      <c r="LIK40" s="426"/>
      <c r="LIL40" s="423"/>
      <c r="LIM40" s="426"/>
      <c r="LIN40" s="423"/>
      <c r="LIO40" s="426"/>
      <c r="LIP40" s="423"/>
      <c r="LIQ40" s="426"/>
      <c r="LIR40" s="423"/>
      <c r="LIS40" s="426"/>
      <c r="LIT40" s="423"/>
      <c r="LIU40" s="426"/>
      <c r="LIV40" s="423"/>
      <c r="LIW40" s="426"/>
      <c r="LIX40" s="423"/>
      <c r="LIY40" s="426"/>
      <c r="LIZ40" s="423"/>
      <c r="LJA40" s="426"/>
      <c r="LJB40" s="423"/>
      <c r="LJC40" s="426"/>
      <c r="LJD40" s="423"/>
      <c r="LJE40" s="426"/>
      <c r="LJF40" s="423"/>
      <c r="LJG40" s="426"/>
      <c r="LJH40" s="423"/>
      <c r="LJI40" s="426"/>
      <c r="LJJ40" s="423"/>
      <c r="LJK40" s="426"/>
      <c r="LJL40" s="423"/>
      <c r="LJM40" s="426"/>
      <c r="LJN40" s="423"/>
      <c r="LJO40" s="426"/>
      <c r="LJP40" s="423"/>
      <c r="LJQ40" s="426"/>
      <c r="LJR40" s="423"/>
      <c r="LJS40" s="426"/>
      <c r="LJT40" s="423"/>
      <c r="LJU40" s="426"/>
      <c r="LJV40" s="423"/>
      <c r="LJW40" s="426"/>
      <c r="LJX40" s="423"/>
      <c r="LJY40" s="426"/>
      <c r="LJZ40" s="423"/>
      <c r="LKA40" s="426"/>
      <c r="LKB40" s="423"/>
      <c r="LKC40" s="426"/>
      <c r="LKD40" s="423"/>
      <c r="LKE40" s="426"/>
      <c r="LKF40" s="423"/>
      <c r="LKG40" s="426"/>
      <c r="LKH40" s="423"/>
      <c r="LKI40" s="426"/>
      <c r="LKJ40" s="423"/>
      <c r="LKK40" s="426"/>
      <c r="LKL40" s="423"/>
      <c r="LKM40" s="426"/>
      <c r="LKN40" s="423"/>
      <c r="LKO40" s="426"/>
      <c r="LKP40" s="423"/>
      <c r="LKQ40" s="426"/>
      <c r="LKR40" s="423"/>
      <c r="LKS40" s="426"/>
      <c r="LKT40" s="423"/>
      <c r="LKU40" s="426"/>
      <c r="LKV40" s="423"/>
      <c r="LKW40" s="426"/>
      <c r="LKX40" s="423"/>
      <c r="LKY40" s="426"/>
      <c r="LKZ40" s="423"/>
      <c r="LLA40" s="426"/>
      <c r="LLB40" s="423"/>
      <c r="LLC40" s="426"/>
      <c r="LLD40" s="423"/>
      <c r="LLE40" s="426"/>
      <c r="LLF40" s="423"/>
      <c r="LLG40" s="426"/>
      <c r="LLH40" s="423"/>
      <c r="LLI40" s="426"/>
      <c r="LLJ40" s="423"/>
      <c r="LLK40" s="426"/>
      <c r="LLL40" s="423"/>
      <c r="LLM40" s="426"/>
      <c r="LLN40" s="423"/>
      <c r="LLO40" s="426"/>
      <c r="LLP40" s="423"/>
      <c r="LLQ40" s="426"/>
      <c r="LLR40" s="423"/>
      <c r="LLS40" s="426"/>
      <c r="LLT40" s="423"/>
      <c r="LLU40" s="426"/>
      <c r="LLV40" s="423"/>
      <c r="LLW40" s="426"/>
      <c r="LLX40" s="423"/>
      <c r="LLY40" s="426"/>
      <c r="LLZ40" s="423"/>
      <c r="LMA40" s="426"/>
      <c r="LMB40" s="423"/>
      <c r="LMC40" s="426"/>
      <c r="LMD40" s="423"/>
      <c r="LME40" s="426"/>
      <c r="LMF40" s="423"/>
      <c r="LMG40" s="426"/>
      <c r="LMH40" s="423"/>
      <c r="LMI40" s="426"/>
      <c r="LMJ40" s="423"/>
      <c r="LMK40" s="426"/>
      <c r="LML40" s="423"/>
      <c r="LMM40" s="426"/>
      <c r="LMN40" s="423"/>
      <c r="LMO40" s="426"/>
      <c r="LMP40" s="423"/>
      <c r="LMQ40" s="426"/>
      <c r="LMR40" s="423"/>
      <c r="LMS40" s="426"/>
      <c r="LMT40" s="423"/>
      <c r="LMU40" s="426"/>
      <c r="LMV40" s="423"/>
      <c r="LMW40" s="426"/>
      <c r="LMX40" s="423"/>
      <c r="LMY40" s="426"/>
      <c r="LMZ40" s="423"/>
      <c r="LNA40" s="426"/>
      <c r="LNB40" s="423"/>
      <c r="LNC40" s="426"/>
      <c r="LND40" s="423"/>
      <c r="LNE40" s="426"/>
      <c r="LNF40" s="423"/>
      <c r="LNG40" s="426"/>
      <c r="LNH40" s="423"/>
      <c r="LNI40" s="426"/>
      <c r="LNJ40" s="423"/>
      <c r="LNK40" s="426"/>
      <c r="LNL40" s="423"/>
      <c r="LNM40" s="426"/>
      <c r="LNN40" s="423"/>
      <c r="LNO40" s="426"/>
      <c r="LNP40" s="423"/>
      <c r="LNQ40" s="426"/>
      <c r="LNR40" s="423"/>
      <c r="LNS40" s="426"/>
      <c r="LNT40" s="423"/>
      <c r="LNU40" s="426"/>
      <c r="LNV40" s="423"/>
      <c r="LNW40" s="426"/>
      <c r="LNX40" s="423"/>
      <c r="LNY40" s="426"/>
      <c r="LNZ40" s="423"/>
      <c r="LOA40" s="426"/>
      <c r="LOB40" s="423"/>
      <c r="LOC40" s="426"/>
      <c r="LOD40" s="423"/>
      <c r="LOE40" s="426"/>
      <c r="LOF40" s="423"/>
      <c r="LOG40" s="426"/>
      <c r="LOH40" s="423"/>
      <c r="LOI40" s="426"/>
      <c r="LOJ40" s="423"/>
      <c r="LOK40" s="426"/>
      <c r="LOL40" s="423"/>
      <c r="LOM40" s="426"/>
      <c r="LON40" s="423"/>
      <c r="LOO40" s="426"/>
      <c r="LOP40" s="423"/>
      <c r="LOQ40" s="426"/>
      <c r="LOR40" s="423"/>
      <c r="LOS40" s="426"/>
      <c r="LOT40" s="423"/>
      <c r="LOU40" s="426"/>
      <c r="LOV40" s="423"/>
      <c r="LOW40" s="426"/>
      <c r="LOX40" s="423"/>
      <c r="LOY40" s="426"/>
      <c r="LOZ40" s="423"/>
      <c r="LPA40" s="426"/>
      <c r="LPB40" s="423"/>
      <c r="LPC40" s="426"/>
      <c r="LPD40" s="423"/>
      <c r="LPE40" s="426"/>
      <c r="LPF40" s="423"/>
      <c r="LPG40" s="426"/>
      <c r="LPH40" s="423"/>
      <c r="LPI40" s="426"/>
      <c r="LPJ40" s="423"/>
      <c r="LPK40" s="426"/>
      <c r="LPL40" s="423"/>
      <c r="LPM40" s="426"/>
      <c r="LPN40" s="423"/>
      <c r="LPO40" s="426"/>
      <c r="LPP40" s="423"/>
      <c r="LPQ40" s="426"/>
      <c r="LPR40" s="423"/>
      <c r="LPS40" s="426"/>
      <c r="LPT40" s="423"/>
      <c r="LPU40" s="426"/>
      <c r="LPV40" s="423"/>
      <c r="LPW40" s="426"/>
      <c r="LPX40" s="423"/>
      <c r="LPY40" s="426"/>
      <c r="LPZ40" s="423"/>
      <c r="LQA40" s="426"/>
      <c r="LQB40" s="423"/>
      <c r="LQC40" s="426"/>
      <c r="LQD40" s="423"/>
      <c r="LQE40" s="426"/>
      <c r="LQF40" s="423"/>
      <c r="LQG40" s="426"/>
      <c r="LQH40" s="423"/>
      <c r="LQI40" s="426"/>
      <c r="LQJ40" s="423"/>
      <c r="LQK40" s="426"/>
      <c r="LQL40" s="423"/>
      <c r="LQM40" s="426"/>
      <c r="LQN40" s="423"/>
      <c r="LQO40" s="426"/>
      <c r="LQP40" s="423"/>
      <c r="LQQ40" s="426"/>
      <c r="LQR40" s="423"/>
      <c r="LQS40" s="426"/>
      <c r="LQT40" s="423"/>
      <c r="LQU40" s="426"/>
      <c r="LQV40" s="423"/>
      <c r="LQW40" s="426"/>
      <c r="LQX40" s="423"/>
      <c r="LQY40" s="426"/>
      <c r="LQZ40" s="423"/>
      <c r="LRA40" s="426"/>
      <c r="LRB40" s="423"/>
      <c r="LRC40" s="426"/>
      <c r="LRD40" s="423"/>
      <c r="LRE40" s="426"/>
      <c r="LRF40" s="423"/>
      <c r="LRG40" s="426"/>
      <c r="LRH40" s="423"/>
      <c r="LRI40" s="426"/>
      <c r="LRJ40" s="423"/>
      <c r="LRK40" s="426"/>
      <c r="LRL40" s="423"/>
      <c r="LRM40" s="426"/>
      <c r="LRN40" s="423"/>
      <c r="LRO40" s="426"/>
      <c r="LRP40" s="423"/>
      <c r="LRQ40" s="426"/>
      <c r="LRR40" s="423"/>
      <c r="LRS40" s="426"/>
      <c r="LRT40" s="423"/>
      <c r="LRU40" s="426"/>
      <c r="LRV40" s="423"/>
      <c r="LRW40" s="426"/>
      <c r="LRX40" s="423"/>
      <c r="LRY40" s="426"/>
      <c r="LRZ40" s="423"/>
      <c r="LSA40" s="426"/>
      <c r="LSB40" s="423"/>
      <c r="LSC40" s="426"/>
      <c r="LSD40" s="423"/>
      <c r="LSE40" s="426"/>
      <c r="LSF40" s="423"/>
      <c r="LSG40" s="426"/>
      <c r="LSH40" s="423"/>
      <c r="LSI40" s="426"/>
      <c r="LSJ40" s="423"/>
      <c r="LSK40" s="426"/>
      <c r="LSL40" s="423"/>
      <c r="LSM40" s="426"/>
      <c r="LSN40" s="423"/>
      <c r="LSO40" s="426"/>
      <c r="LSP40" s="423"/>
      <c r="LSQ40" s="426"/>
      <c r="LSR40" s="423"/>
      <c r="LSS40" s="426"/>
      <c r="LST40" s="423"/>
      <c r="LSU40" s="426"/>
      <c r="LSV40" s="423"/>
      <c r="LSW40" s="426"/>
      <c r="LSX40" s="423"/>
      <c r="LSY40" s="426"/>
      <c r="LSZ40" s="423"/>
      <c r="LTA40" s="426"/>
      <c r="LTB40" s="423"/>
      <c r="LTC40" s="426"/>
      <c r="LTD40" s="423"/>
      <c r="LTE40" s="426"/>
      <c r="LTF40" s="423"/>
      <c r="LTG40" s="426"/>
      <c r="LTH40" s="423"/>
      <c r="LTI40" s="426"/>
      <c r="LTJ40" s="423"/>
      <c r="LTK40" s="426"/>
      <c r="LTL40" s="423"/>
      <c r="LTM40" s="426"/>
      <c r="LTN40" s="423"/>
      <c r="LTO40" s="426"/>
      <c r="LTP40" s="423"/>
      <c r="LTQ40" s="426"/>
      <c r="LTR40" s="423"/>
      <c r="LTS40" s="426"/>
      <c r="LTT40" s="423"/>
      <c r="LTU40" s="426"/>
      <c r="LTV40" s="423"/>
      <c r="LTW40" s="426"/>
      <c r="LTX40" s="423"/>
      <c r="LTY40" s="426"/>
      <c r="LTZ40" s="423"/>
      <c r="LUA40" s="426"/>
      <c r="LUB40" s="423"/>
      <c r="LUC40" s="426"/>
      <c r="LUD40" s="423"/>
      <c r="LUE40" s="426"/>
      <c r="LUF40" s="423"/>
      <c r="LUG40" s="426"/>
      <c r="LUH40" s="423"/>
      <c r="LUI40" s="426"/>
      <c r="LUJ40" s="423"/>
      <c r="LUK40" s="426"/>
      <c r="LUL40" s="423"/>
      <c r="LUM40" s="426"/>
      <c r="LUN40" s="423"/>
      <c r="LUO40" s="426"/>
      <c r="LUP40" s="423"/>
      <c r="LUQ40" s="426"/>
      <c r="LUR40" s="423"/>
      <c r="LUS40" s="426"/>
      <c r="LUT40" s="423"/>
      <c r="LUU40" s="426"/>
      <c r="LUV40" s="423"/>
      <c r="LUW40" s="426"/>
      <c r="LUX40" s="423"/>
      <c r="LUY40" s="426"/>
      <c r="LUZ40" s="423"/>
      <c r="LVA40" s="426"/>
      <c r="LVB40" s="423"/>
      <c r="LVC40" s="426"/>
      <c r="LVD40" s="423"/>
      <c r="LVE40" s="426"/>
      <c r="LVF40" s="423"/>
      <c r="LVG40" s="426"/>
      <c r="LVH40" s="423"/>
      <c r="LVI40" s="426"/>
      <c r="LVJ40" s="423"/>
      <c r="LVK40" s="426"/>
      <c r="LVL40" s="423"/>
      <c r="LVM40" s="426"/>
      <c r="LVN40" s="423"/>
      <c r="LVO40" s="426"/>
      <c r="LVP40" s="423"/>
      <c r="LVQ40" s="426"/>
      <c r="LVR40" s="423"/>
      <c r="LVS40" s="426"/>
      <c r="LVT40" s="423"/>
      <c r="LVU40" s="426"/>
      <c r="LVV40" s="423"/>
      <c r="LVW40" s="426"/>
      <c r="LVX40" s="423"/>
      <c r="LVY40" s="426"/>
      <c r="LVZ40" s="423"/>
      <c r="LWA40" s="426"/>
      <c r="LWB40" s="423"/>
      <c r="LWC40" s="426"/>
      <c r="LWD40" s="423"/>
      <c r="LWE40" s="426"/>
      <c r="LWF40" s="423"/>
      <c r="LWG40" s="426"/>
      <c r="LWH40" s="423"/>
      <c r="LWI40" s="426"/>
      <c r="LWJ40" s="423"/>
      <c r="LWK40" s="426"/>
      <c r="LWL40" s="423"/>
      <c r="LWM40" s="426"/>
      <c r="LWN40" s="423"/>
      <c r="LWO40" s="426"/>
      <c r="LWP40" s="423"/>
      <c r="LWQ40" s="426"/>
      <c r="LWR40" s="423"/>
      <c r="LWS40" s="426"/>
      <c r="LWT40" s="423"/>
      <c r="LWU40" s="426"/>
      <c r="LWV40" s="423"/>
      <c r="LWW40" s="426"/>
      <c r="LWX40" s="423"/>
      <c r="LWY40" s="426"/>
      <c r="LWZ40" s="423"/>
      <c r="LXA40" s="426"/>
      <c r="LXB40" s="423"/>
      <c r="LXC40" s="426"/>
      <c r="LXD40" s="423"/>
      <c r="LXE40" s="426"/>
      <c r="LXF40" s="423"/>
      <c r="LXG40" s="426"/>
      <c r="LXH40" s="423"/>
      <c r="LXI40" s="426"/>
      <c r="LXJ40" s="423"/>
      <c r="LXK40" s="426"/>
      <c r="LXL40" s="423"/>
      <c r="LXM40" s="426"/>
      <c r="LXN40" s="423"/>
      <c r="LXO40" s="426"/>
      <c r="LXP40" s="423"/>
      <c r="LXQ40" s="426"/>
      <c r="LXR40" s="423"/>
      <c r="LXS40" s="426"/>
      <c r="LXT40" s="423"/>
      <c r="LXU40" s="426"/>
      <c r="LXV40" s="423"/>
      <c r="LXW40" s="426"/>
      <c r="LXX40" s="423"/>
      <c r="LXY40" s="426"/>
      <c r="LXZ40" s="423"/>
      <c r="LYA40" s="426"/>
      <c r="LYB40" s="423"/>
      <c r="LYC40" s="426"/>
      <c r="LYD40" s="423"/>
      <c r="LYE40" s="426"/>
      <c r="LYF40" s="423"/>
      <c r="LYG40" s="426"/>
      <c r="LYH40" s="423"/>
      <c r="LYI40" s="426"/>
      <c r="LYJ40" s="423"/>
      <c r="LYK40" s="426"/>
      <c r="LYL40" s="423"/>
      <c r="LYM40" s="426"/>
      <c r="LYN40" s="423"/>
      <c r="LYO40" s="426"/>
      <c r="LYP40" s="423"/>
      <c r="LYQ40" s="426"/>
      <c r="LYR40" s="423"/>
      <c r="LYS40" s="426"/>
      <c r="LYT40" s="423"/>
      <c r="LYU40" s="426"/>
      <c r="LYV40" s="423"/>
      <c r="LYW40" s="426"/>
      <c r="LYX40" s="423"/>
      <c r="LYY40" s="426"/>
      <c r="LYZ40" s="423"/>
      <c r="LZA40" s="426"/>
      <c r="LZB40" s="423"/>
      <c r="LZC40" s="426"/>
      <c r="LZD40" s="423"/>
      <c r="LZE40" s="426"/>
      <c r="LZF40" s="423"/>
      <c r="LZG40" s="426"/>
      <c r="LZH40" s="423"/>
      <c r="LZI40" s="426"/>
      <c r="LZJ40" s="423"/>
      <c r="LZK40" s="426"/>
      <c r="LZL40" s="423"/>
      <c r="LZM40" s="426"/>
      <c r="LZN40" s="423"/>
      <c r="LZO40" s="426"/>
      <c r="LZP40" s="423"/>
      <c r="LZQ40" s="426"/>
      <c r="LZR40" s="423"/>
      <c r="LZS40" s="426"/>
      <c r="LZT40" s="423"/>
      <c r="LZU40" s="426"/>
      <c r="LZV40" s="423"/>
      <c r="LZW40" s="426"/>
      <c r="LZX40" s="423"/>
      <c r="LZY40" s="426"/>
      <c r="LZZ40" s="423"/>
      <c r="MAA40" s="426"/>
      <c r="MAB40" s="423"/>
      <c r="MAC40" s="426"/>
      <c r="MAD40" s="423"/>
      <c r="MAE40" s="426"/>
      <c r="MAF40" s="423"/>
      <c r="MAG40" s="426"/>
      <c r="MAH40" s="423"/>
      <c r="MAI40" s="426"/>
      <c r="MAJ40" s="423"/>
      <c r="MAK40" s="426"/>
      <c r="MAL40" s="423"/>
      <c r="MAM40" s="426"/>
      <c r="MAN40" s="423"/>
      <c r="MAO40" s="426"/>
      <c r="MAP40" s="423"/>
      <c r="MAQ40" s="426"/>
      <c r="MAR40" s="423"/>
      <c r="MAS40" s="426"/>
      <c r="MAT40" s="423"/>
      <c r="MAU40" s="426"/>
      <c r="MAV40" s="423"/>
      <c r="MAW40" s="426"/>
      <c r="MAX40" s="423"/>
      <c r="MAY40" s="426"/>
      <c r="MAZ40" s="423"/>
      <c r="MBA40" s="426"/>
      <c r="MBB40" s="423"/>
      <c r="MBC40" s="426"/>
      <c r="MBD40" s="423"/>
      <c r="MBE40" s="426"/>
      <c r="MBF40" s="423"/>
      <c r="MBG40" s="426"/>
      <c r="MBH40" s="423"/>
      <c r="MBI40" s="426"/>
      <c r="MBJ40" s="423"/>
      <c r="MBK40" s="426"/>
      <c r="MBL40" s="423"/>
      <c r="MBM40" s="426"/>
      <c r="MBN40" s="423"/>
      <c r="MBO40" s="426"/>
      <c r="MBP40" s="423"/>
      <c r="MBQ40" s="426"/>
      <c r="MBR40" s="423"/>
      <c r="MBS40" s="426"/>
      <c r="MBT40" s="423"/>
      <c r="MBU40" s="426"/>
      <c r="MBV40" s="423"/>
      <c r="MBW40" s="426"/>
      <c r="MBX40" s="423"/>
      <c r="MBY40" s="426"/>
      <c r="MBZ40" s="423"/>
      <c r="MCA40" s="426"/>
      <c r="MCB40" s="423"/>
      <c r="MCC40" s="426"/>
      <c r="MCD40" s="423"/>
      <c r="MCE40" s="426"/>
      <c r="MCF40" s="423"/>
      <c r="MCG40" s="426"/>
      <c r="MCH40" s="423"/>
      <c r="MCI40" s="426"/>
      <c r="MCJ40" s="423"/>
      <c r="MCK40" s="426"/>
      <c r="MCL40" s="423"/>
      <c r="MCM40" s="426"/>
      <c r="MCN40" s="423"/>
      <c r="MCO40" s="426"/>
      <c r="MCP40" s="423"/>
      <c r="MCQ40" s="426"/>
      <c r="MCR40" s="423"/>
      <c r="MCS40" s="426"/>
      <c r="MCT40" s="423"/>
      <c r="MCU40" s="426"/>
      <c r="MCV40" s="423"/>
      <c r="MCW40" s="426"/>
      <c r="MCX40" s="423"/>
      <c r="MCY40" s="426"/>
      <c r="MCZ40" s="423"/>
      <c r="MDA40" s="426"/>
      <c r="MDB40" s="423"/>
      <c r="MDC40" s="426"/>
      <c r="MDD40" s="423"/>
      <c r="MDE40" s="426"/>
      <c r="MDF40" s="423"/>
      <c r="MDG40" s="426"/>
      <c r="MDH40" s="423"/>
      <c r="MDI40" s="426"/>
      <c r="MDJ40" s="423"/>
      <c r="MDK40" s="426"/>
      <c r="MDL40" s="423"/>
      <c r="MDM40" s="426"/>
      <c r="MDN40" s="423"/>
      <c r="MDO40" s="426"/>
      <c r="MDP40" s="423"/>
      <c r="MDQ40" s="426"/>
      <c r="MDR40" s="423"/>
      <c r="MDS40" s="426"/>
      <c r="MDT40" s="423"/>
      <c r="MDU40" s="426"/>
      <c r="MDV40" s="423"/>
      <c r="MDW40" s="426"/>
      <c r="MDX40" s="423"/>
      <c r="MDY40" s="426"/>
      <c r="MDZ40" s="423"/>
      <c r="MEA40" s="426"/>
      <c r="MEB40" s="423"/>
      <c r="MEC40" s="426"/>
      <c r="MED40" s="423"/>
      <c r="MEE40" s="426"/>
      <c r="MEF40" s="423"/>
      <c r="MEG40" s="426"/>
      <c r="MEH40" s="423"/>
      <c r="MEI40" s="426"/>
      <c r="MEJ40" s="423"/>
      <c r="MEK40" s="426"/>
      <c r="MEL40" s="423"/>
      <c r="MEM40" s="426"/>
      <c r="MEN40" s="423"/>
      <c r="MEO40" s="426"/>
      <c r="MEP40" s="423"/>
      <c r="MEQ40" s="426"/>
      <c r="MER40" s="423"/>
      <c r="MES40" s="426"/>
      <c r="MET40" s="423"/>
      <c r="MEU40" s="426"/>
      <c r="MEV40" s="423"/>
      <c r="MEW40" s="426"/>
      <c r="MEX40" s="423"/>
      <c r="MEY40" s="426"/>
      <c r="MEZ40" s="423"/>
      <c r="MFA40" s="426"/>
      <c r="MFB40" s="423"/>
      <c r="MFC40" s="426"/>
      <c r="MFD40" s="423"/>
      <c r="MFE40" s="426"/>
      <c r="MFF40" s="423"/>
      <c r="MFG40" s="426"/>
      <c r="MFH40" s="423"/>
      <c r="MFI40" s="426"/>
      <c r="MFJ40" s="423"/>
      <c r="MFK40" s="426"/>
      <c r="MFL40" s="423"/>
      <c r="MFM40" s="426"/>
      <c r="MFN40" s="423"/>
      <c r="MFO40" s="426"/>
      <c r="MFP40" s="423"/>
      <c r="MFQ40" s="426"/>
      <c r="MFR40" s="423"/>
      <c r="MFS40" s="426"/>
      <c r="MFT40" s="423"/>
      <c r="MFU40" s="426"/>
      <c r="MFV40" s="423"/>
      <c r="MFW40" s="426"/>
      <c r="MFX40" s="423"/>
      <c r="MFY40" s="426"/>
      <c r="MFZ40" s="423"/>
      <c r="MGA40" s="426"/>
      <c r="MGB40" s="423"/>
      <c r="MGC40" s="426"/>
      <c r="MGD40" s="423"/>
      <c r="MGE40" s="426"/>
      <c r="MGF40" s="423"/>
      <c r="MGG40" s="426"/>
      <c r="MGH40" s="423"/>
      <c r="MGI40" s="426"/>
      <c r="MGJ40" s="423"/>
      <c r="MGK40" s="426"/>
      <c r="MGL40" s="423"/>
      <c r="MGM40" s="426"/>
      <c r="MGN40" s="423"/>
      <c r="MGO40" s="426"/>
      <c r="MGP40" s="423"/>
      <c r="MGQ40" s="426"/>
      <c r="MGR40" s="423"/>
      <c r="MGS40" s="426"/>
      <c r="MGT40" s="423"/>
      <c r="MGU40" s="426"/>
      <c r="MGV40" s="423"/>
      <c r="MGW40" s="426"/>
      <c r="MGX40" s="423"/>
      <c r="MGY40" s="426"/>
      <c r="MGZ40" s="423"/>
      <c r="MHA40" s="426"/>
      <c r="MHB40" s="423"/>
      <c r="MHC40" s="426"/>
      <c r="MHD40" s="423"/>
      <c r="MHE40" s="426"/>
      <c r="MHF40" s="423"/>
      <c r="MHG40" s="426"/>
      <c r="MHH40" s="423"/>
      <c r="MHI40" s="426"/>
      <c r="MHJ40" s="423"/>
      <c r="MHK40" s="426"/>
      <c r="MHL40" s="423"/>
      <c r="MHM40" s="426"/>
      <c r="MHN40" s="423"/>
      <c r="MHO40" s="426"/>
      <c r="MHP40" s="423"/>
      <c r="MHQ40" s="426"/>
      <c r="MHR40" s="423"/>
      <c r="MHS40" s="426"/>
      <c r="MHT40" s="423"/>
      <c r="MHU40" s="426"/>
      <c r="MHV40" s="423"/>
      <c r="MHW40" s="426"/>
      <c r="MHX40" s="423"/>
      <c r="MHY40" s="426"/>
      <c r="MHZ40" s="423"/>
      <c r="MIA40" s="426"/>
      <c r="MIB40" s="423"/>
      <c r="MIC40" s="426"/>
      <c r="MID40" s="423"/>
      <c r="MIE40" s="426"/>
      <c r="MIF40" s="423"/>
      <c r="MIG40" s="426"/>
      <c r="MIH40" s="423"/>
      <c r="MII40" s="426"/>
      <c r="MIJ40" s="423"/>
      <c r="MIK40" s="426"/>
      <c r="MIL40" s="423"/>
      <c r="MIM40" s="426"/>
      <c r="MIN40" s="423"/>
      <c r="MIO40" s="426"/>
      <c r="MIP40" s="423"/>
      <c r="MIQ40" s="426"/>
      <c r="MIR40" s="423"/>
      <c r="MIS40" s="426"/>
      <c r="MIT40" s="423"/>
      <c r="MIU40" s="426"/>
      <c r="MIV40" s="423"/>
      <c r="MIW40" s="426"/>
      <c r="MIX40" s="423"/>
      <c r="MIY40" s="426"/>
      <c r="MIZ40" s="423"/>
      <c r="MJA40" s="426"/>
      <c r="MJB40" s="423"/>
      <c r="MJC40" s="426"/>
      <c r="MJD40" s="423"/>
      <c r="MJE40" s="426"/>
      <c r="MJF40" s="423"/>
      <c r="MJG40" s="426"/>
      <c r="MJH40" s="423"/>
      <c r="MJI40" s="426"/>
      <c r="MJJ40" s="423"/>
      <c r="MJK40" s="426"/>
      <c r="MJL40" s="423"/>
      <c r="MJM40" s="426"/>
      <c r="MJN40" s="423"/>
      <c r="MJO40" s="426"/>
      <c r="MJP40" s="423"/>
      <c r="MJQ40" s="426"/>
      <c r="MJR40" s="423"/>
      <c r="MJS40" s="426"/>
      <c r="MJT40" s="423"/>
      <c r="MJU40" s="426"/>
      <c r="MJV40" s="423"/>
      <c r="MJW40" s="426"/>
      <c r="MJX40" s="423"/>
      <c r="MJY40" s="426"/>
      <c r="MJZ40" s="423"/>
      <c r="MKA40" s="426"/>
      <c r="MKB40" s="423"/>
      <c r="MKC40" s="426"/>
      <c r="MKD40" s="423"/>
      <c r="MKE40" s="426"/>
      <c r="MKF40" s="423"/>
      <c r="MKG40" s="426"/>
      <c r="MKH40" s="423"/>
      <c r="MKI40" s="426"/>
      <c r="MKJ40" s="423"/>
      <c r="MKK40" s="426"/>
      <c r="MKL40" s="423"/>
      <c r="MKM40" s="426"/>
      <c r="MKN40" s="423"/>
      <c r="MKO40" s="426"/>
      <c r="MKP40" s="423"/>
      <c r="MKQ40" s="426"/>
      <c r="MKR40" s="423"/>
      <c r="MKS40" s="426"/>
      <c r="MKT40" s="423"/>
      <c r="MKU40" s="426"/>
      <c r="MKV40" s="423"/>
      <c r="MKW40" s="426"/>
      <c r="MKX40" s="423"/>
      <c r="MKY40" s="426"/>
      <c r="MKZ40" s="423"/>
      <c r="MLA40" s="426"/>
      <c r="MLB40" s="423"/>
      <c r="MLC40" s="426"/>
      <c r="MLD40" s="423"/>
      <c r="MLE40" s="426"/>
      <c r="MLF40" s="423"/>
      <c r="MLG40" s="426"/>
      <c r="MLH40" s="423"/>
      <c r="MLI40" s="426"/>
      <c r="MLJ40" s="423"/>
      <c r="MLK40" s="426"/>
      <c r="MLL40" s="423"/>
      <c r="MLM40" s="426"/>
      <c r="MLN40" s="423"/>
      <c r="MLO40" s="426"/>
      <c r="MLP40" s="423"/>
      <c r="MLQ40" s="426"/>
      <c r="MLR40" s="423"/>
      <c r="MLS40" s="426"/>
      <c r="MLT40" s="423"/>
      <c r="MLU40" s="426"/>
      <c r="MLV40" s="423"/>
      <c r="MLW40" s="426"/>
      <c r="MLX40" s="423"/>
      <c r="MLY40" s="426"/>
      <c r="MLZ40" s="423"/>
      <c r="MMA40" s="426"/>
      <c r="MMB40" s="423"/>
      <c r="MMC40" s="426"/>
      <c r="MMD40" s="423"/>
      <c r="MME40" s="426"/>
      <c r="MMF40" s="423"/>
      <c r="MMG40" s="426"/>
      <c r="MMH40" s="423"/>
      <c r="MMI40" s="426"/>
      <c r="MMJ40" s="423"/>
      <c r="MMK40" s="426"/>
      <c r="MML40" s="423"/>
      <c r="MMM40" s="426"/>
      <c r="MMN40" s="423"/>
      <c r="MMO40" s="426"/>
      <c r="MMP40" s="423"/>
      <c r="MMQ40" s="426"/>
      <c r="MMR40" s="423"/>
      <c r="MMS40" s="426"/>
      <c r="MMT40" s="423"/>
      <c r="MMU40" s="426"/>
      <c r="MMV40" s="423"/>
      <c r="MMW40" s="426"/>
      <c r="MMX40" s="423"/>
      <c r="MMY40" s="426"/>
      <c r="MMZ40" s="423"/>
      <c r="MNA40" s="426"/>
      <c r="MNB40" s="423"/>
      <c r="MNC40" s="426"/>
      <c r="MND40" s="423"/>
      <c r="MNE40" s="426"/>
      <c r="MNF40" s="423"/>
      <c r="MNG40" s="426"/>
      <c r="MNH40" s="423"/>
      <c r="MNI40" s="426"/>
      <c r="MNJ40" s="423"/>
      <c r="MNK40" s="426"/>
      <c r="MNL40" s="423"/>
      <c r="MNM40" s="426"/>
      <c r="MNN40" s="423"/>
      <c r="MNO40" s="426"/>
      <c r="MNP40" s="423"/>
      <c r="MNQ40" s="426"/>
      <c r="MNR40" s="423"/>
      <c r="MNS40" s="426"/>
      <c r="MNT40" s="423"/>
      <c r="MNU40" s="426"/>
      <c r="MNV40" s="423"/>
      <c r="MNW40" s="426"/>
      <c r="MNX40" s="423"/>
      <c r="MNY40" s="426"/>
      <c r="MNZ40" s="423"/>
      <c r="MOA40" s="426"/>
      <c r="MOB40" s="423"/>
      <c r="MOC40" s="426"/>
      <c r="MOD40" s="423"/>
      <c r="MOE40" s="426"/>
      <c r="MOF40" s="423"/>
      <c r="MOG40" s="426"/>
      <c r="MOH40" s="423"/>
      <c r="MOI40" s="426"/>
      <c r="MOJ40" s="423"/>
      <c r="MOK40" s="426"/>
      <c r="MOL40" s="423"/>
      <c r="MOM40" s="426"/>
      <c r="MON40" s="423"/>
      <c r="MOO40" s="426"/>
      <c r="MOP40" s="423"/>
      <c r="MOQ40" s="426"/>
      <c r="MOR40" s="423"/>
      <c r="MOS40" s="426"/>
      <c r="MOT40" s="423"/>
      <c r="MOU40" s="426"/>
      <c r="MOV40" s="423"/>
      <c r="MOW40" s="426"/>
      <c r="MOX40" s="423"/>
      <c r="MOY40" s="426"/>
      <c r="MOZ40" s="423"/>
      <c r="MPA40" s="426"/>
      <c r="MPB40" s="423"/>
      <c r="MPC40" s="426"/>
      <c r="MPD40" s="423"/>
      <c r="MPE40" s="426"/>
      <c r="MPF40" s="423"/>
      <c r="MPG40" s="426"/>
      <c r="MPH40" s="423"/>
      <c r="MPI40" s="426"/>
      <c r="MPJ40" s="423"/>
      <c r="MPK40" s="426"/>
      <c r="MPL40" s="423"/>
      <c r="MPM40" s="426"/>
      <c r="MPN40" s="423"/>
      <c r="MPO40" s="426"/>
      <c r="MPP40" s="423"/>
      <c r="MPQ40" s="426"/>
      <c r="MPR40" s="423"/>
      <c r="MPS40" s="426"/>
      <c r="MPT40" s="423"/>
      <c r="MPU40" s="426"/>
      <c r="MPV40" s="423"/>
      <c r="MPW40" s="426"/>
      <c r="MPX40" s="423"/>
      <c r="MPY40" s="426"/>
      <c r="MPZ40" s="423"/>
      <c r="MQA40" s="426"/>
      <c r="MQB40" s="423"/>
      <c r="MQC40" s="426"/>
      <c r="MQD40" s="423"/>
      <c r="MQE40" s="426"/>
      <c r="MQF40" s="423"/>
      <c r="MQG40" s="426"/>
      <c r="MQH40" s="423"/>
      <c r="MQI40" s="426"/>
      <c r="MQJ40" s="423"/>
      <c r="MQK40" s="426"/>
      <c r="MQL40" s="423"/>
      <c r="MQM40" s="426"/>
      <c r="MQN40" s="423"/>
      <c r="MQO40" s="426"/>
      <c r="MQP40" s="423"/>
      <c r="MQQ40" s="426"/>
      <c r="MQR40" s="423"/>
      <c r="MQS40" s="426"/>
      <c r="MQT40" s="423"/>
      <c r="MQU40" s="426"/>
      <c r="MQV40" s="423"/>
      <c r="MQW40" s="426"/>
      <c r="MQX40" s="423"/>
      <c r="MQY40" s="426"/>
      <c r="MQZ40" s="423"/>
      <c r="MRA40" s="426"/>
      <c r="MRB40" s="423"/>
      <c r="MRC40" s="426"/>
      <c r="MRD40" s="423"/>
      <c r="MRE40" s="426"/>
      <c r="MRF40" s="423"/>
      <c r="MRG40" s="426"/>
      <c r="MRH40" s="423"/>
      <c r="MRI40" s="426"/>
      <c r="MRJ40" s="423"/>
      <c r="MRK40" s="426"/>
      <c r="MRL40" s="423"/>
      <c r="MRM40" s="426"/>
      <c r="MRN40" s="423"/>
      <c r="MRO40" s="426"/>
      <c r="MRP40" s="423"/>
      <c r="MRQ40" s="426"/>
      <c r="MRR40" s="423"/>
      <c r="MRS40" s="426"/>
      <c r="MRT40" s="423"/>
      <c r="MRU40" s="426"/>
      <c r="MRV40" s="423"/>
      <c r="MRW40" s="426"/>
      <c r="MRX40" s="423"/>
      <c r="MRY40" s="426"/>
      <c r="MRZ40" s="423"/>
      <c r="MSA40" s="426"/>
      <c r="MSB40" s="423"/>
      <c r="MSC40" s="426"/>
      <c r="MSD40" s="423"/>
      <c r="MSE40" s="426"/>
      <c r="MSF40" s="423"/>
      <c r="MSG40" s="426"/>
      <c r="MSH40" s="423"/>
      <c r="MSI40" s="426"/>
      <c r="MSJ40" s="423"/>
      <c r="MSK40" s="426"/>
      <c r="MSL40" s="423"/>
      <c r="MSM40" s="426"/>
      <c r="MSN40" s="423"/>
      <c r="MSO40" s="426"/>
      <c r="MSP40" s="423"/>
      <c r="MSQ40" s="426"/>
      <c r="MSR40" s="423"/>
      <c r="MSS40" s="426"/>
      <c r="MST40" s="423"/>
      <c r="MSU40" s="426"/>
      <c r="MSV40" s="423"/>
      <c r="MSW40" s="426"/>
      <c r="MSX40" s="423"/>
      <c r="MSY40" s="426"/>
      <c r="MSZ40" s="423"/>
      <c r="MTA40" s="426"/>
      <c r="MTB40" s="423"/>
      <c r="MTC40" s="426"/>
      <c r="MTD40" s="423"/>
      <c r="MTE40" s="426"/>
      <c r="MTF40" s="423"/>
      <c r="MTG40" s="426"/>
      <c r="MTH40" s="423"/>
      <c r="MTI40" s="426"/>
      <c r="MTJ40" s="423"/>
      <c r="MTK40" s="426"/>
      <c r="MTL40" s="423"/>
      <c r="MTM40" s="426"/>
      <c r="MTN40" s="423"/>
      <c r="MTO40" s="426"/>
      <c r="MTP40" s="423"/>
      <c r="MTQ40" s="426"/>
      <c r="MTR40" s="423"/>
      <c r="MTS40" s="426"/>
      <c r="MTT40" s="423"/>
      <c r="MTU40" s="426"/>
      <c r="MTV40" s="423"/>
      <c r="MTW40" s="426"/>
      <c r="MTX40" s="423"/>
      <c r="MTY40" s="426"/>
      <c r="MTZ40" s="423"/>
      <c r="MUA40" s="426"/>
      <c r="MUB40" s="423"/>
      <c r="MUC40" s="426"/>
      <c r="MUD40" s="423"/>
      <c r="MUE40" s="426"/>
      <c r="MUF40" s="423"/>
      <c r="MUG40" s="426"/>
      <c r="MUH40" s="423"/>
      <c r="MUI40" s="426"/>
      <c r="MUJ40" s="423"/>
      <c r="MUK40" s="426"/>
      <c r="MUL40" s="423"/>
      <c r="MUM40" s="426"/>
      <c r="MUN40" s="423"/>
      <c r="MUO40" s="426"/>
      <c r="MUP40" s="423"/>
      <c r="MUQ40" s="426"/>
      <c r="MUR40" s="423"/>
      <c r="MUS40" s="426"/>
      <c r="MUT40" s="423"/>
      <c r="MUU40" s="426"/>
      <c r="MUV40" s="423"/>
      <c r="MUW40" s="426"/>
      <c r="MUX40" s="423"/>
      <c r="MUY40" s="426"/>
      <c r="MUZ40" s="423"/>
      <c r="MVA40" s="426"/>
      <c r="MVB40" s="423"/>
      <c r="MVC40" s="426"/>
      <c r="MVD40" s="423"/>
      <c r="MVE40" s="426"/>
      <c r="MVF40" s="423"/>
      <c r="MVG40" s="426"/>
      <c r="MVH40" s="423"/>
      <c r="MVI40" s="426"/>
      <c r="MVJ40" s="423"/>
      <c r="MVK40" s="426"/>
      <c r="MVL40" s="423"/>
      <c r="MVM40" s="426"/>
      <c r="MVN40" s="423"/>
      <c r="MVO40" s="426"/>
      <c r="MVP40" s="423"/>
      <c r="MVQ40" s="426"/>
      <c r="MVR40" s="423"/>
      <c r="MVS40" s="426"/>
      <c r="MVT40" s="423"/>
      <c r="MVU40" s="426"/>
      <c r="MVV40" s="423"/>
      <c r="MVW40" s="426"/>
      <c r="MVX40" s="423"/>
      <c r="MVY40" s="426"/>
      <c r="MVZ40" s="423"/>
      <c r="MWA40" s="426"/>
      <c r="MWB40" s="423"/>
      <c r="MWC40" s="426"/>
      <c r="MWD40" s="423"/>
      <c r="MWE40" s="426"/>
      <c r="MWF40" s="423"/>
      <c r="MWG40" s="426"/>
      <c r="MWH40" s="423"/>
      <c r="MWI40" s="426"/>
      <c r="MWJ40" s="423"/>
      <c r="MWK40" s="426"/>
      <c r="MWL40" s="423"/>
      <c r="MWM40" s="426"/>
      <c r="MWN40" s="423"/>
      <c r="MWO40" s="426"/>
      <c r="MWP40" s="423"/>
      <c r="MWQ40" s="426"/>
      <c r="MWR40" s="423"/>
      <c r="MWS40" s="426"/>
      <c r="MWT40" s="423"/>
      <c r="MWU40" s="426"/>
      <c r="MWV40" s="423"/>
      <c r="MWW40" s="426"/>
      <c r="MWX40" s="423"/>
      <c r="MWY40" s="426"/>
      <c r="MWZ40" s="423"/>
      <c r="MXA40" s="426"/>
      <c r="MXB40" s="423"/>
      <c r="MXC40" s="426"/>
      <c r="MXD40" s="423"/>
      <c r="MXE40" s="426"/>
      <c r="MXF40" s="423"/>
      <c r="MXG40" s="426"/>
      <c r="MXH40" s="423"/>
      <c r="MXI40" s="426"/>
      <c r="MXJ40" s="423"/>
      <c r="MXK40" s="426"/>
      <c r="MXL40" s="423"/>
      <c r="MXM40" s="426"/>
      <c r="MXN40" s="423"/>
      <c r="MXO40" s="426"/>
      <c r="MXP40" s="423"/>
      <c r="MXQ40" s="426"/>
      <c r="MXR40" s="423"/>
      <c r="MXS40" s="426"/>
      <c r="MXT40" s="423"/>
      <c r="MXU40" s="426"/>
      <c r="MXV40" s="423"/>
      <c r="MXW40" s="426"/>
      <c r="MXX40" s="423"/>
      <c r="MXY40" s="426"/>
      <c r="MXZ40" s="423"/>
      <c r="MYA40" s="426"/>
      <c r="MYB40" s="423"/>
      <c r="MYC40" s="426"/>
      <c r="MYD40" s="423"/>
      <c r="MYE40" s="426"/>
      <c r="MYF40" s="423"/>
      <c r="MYG40" s="426"/>
      <c r="MYH40" s="423"/>
      <c r="MYI40" s="426"/>
      <c r="MYJ40" s="423"/>
      <c r="MYK40" s="426"/>
      <c r="MYL40" s="423"/>
      <c r="MYM40" s="426"/>
      <c r="MYN40" s="423"/>
      <c r="MYO40" s="426"/>
      <c r="MYP40" s="423"/>
      <c r="MYQ40" s="426"/>
      <c r="MYR40" s="423"/>
      <c r="MYS40" s="426"/>
      <c r="MYT40" s="423"/>
      <c r="MYU40" s="426"/>
      <c r="MYV40" s="423"/>
      <c r="MYW40" s="426"/>
      <c r="MYX40" s="423"/>
      <c r="MYY40" s="426"/>
      <c r="MYZ40" s="423"/>
      <c r="MZA40" s="426"/>
      <c r="MZB40" s="423"/>
      <c r="MZC40" s="426"/>
      <c r="MZD40" s="423"/>
      <c r="MZE40" s="426"/>
      <c r="MZF40" s="423"/>
      <c r="MZG40" s="426"/>
      <c r="MZH40" s="423"/>
      <c r="MZI40" s="426"/>
      <c r="MZJ40" s="423"/>
      <c r="MZK40" s="426"/>
      <c r="MZL40" s="423"/>
      <c r="MZM40" s="426"/>
      <c r="MZN40" s="423"/>
      <c r="MZO40" s="426"/>
      <c r="MZP40" s="423"/>
      <c r="MZQ40" s="426"/>
      <c r="MZR40" s="423"/>
      <c r="MZS40" s="426"/>
      <c r="MZT40" s="423"/>
      <c r="MZU40" s="426"/>
      <c r="MZV40" s="423"/>
      <c r="MZW40" s="426"/>
      <c r="MZX40" s="423"/>
      <c r="MZY40" s="426"/>
      <c r="MZZ40" s="423"/>
      <c r="NAA40" s="426"/>
      <c r="NAB40" s="423"/>
      <c r="NAC40" s="426"/>
      <c r="NAD40" s="423"/>
      <c r="NAE40" s="426"/>
      <c r="NAF40" s="423"/>
      <c r="NAG40" s="426"/>
      <c r="NAH40" s="423"/>
      <c r="NAI40" s="426"/>
      <c r="NAJ40" s="423"/>
      <c r="NAK40" s="426"/>
      <c r="NAL40" s="423"/>
      <c r="NAM40" s="426"/>
      <c r="NAN40" s="423"/>
      <c r="NAO40" s="426"/>
      <c r="NAP40" s="423"/>
      <c r="NAQ40" s="426"/>
      <c r="NAR40" s="423"/>
      <c r="NAS40" s="426"/>
      <c r="NAT40" s="423"/>
      <c r="NAU40" s="426"/>
      <c r="NAV40" s="423"/>
      <c r="NAW40" s="426"/>
      <c r="NAX40" s="423"/>
      <c r="NAY40" s="426"/>
      <c r="NAZ40" s="423"/>
      <c r="NBA40" s="426"/>
      <c r="NBB40" s="423"/>
      <c r="NBC40" s="426"/>
      <c r="NBD40" s="423"/>
      <c r="NBE40" s="426"/>
      <c r="NBF40" s="423"/>
      <c r="NBG40" s="426"/>
      <c r="NBH40" s="423"/>
      <c r="NBI40" s="426"/>
      <c r="NBJ40" s="423"/>
      <c r="NBK40" s="426"/>
      <c r="NBL40" s="423"/>
      <c r="NBM40" s="426"/>
      <c r="NBN40" s="423"/>
      <c r="NBO40" s="426"/>
      <c r="NBP40" s="423"/>
      <c r="NBQ40" s="426"/>
      <c r="NBR40" s="423"/>
      <c r="NBS40" s="426"/>
      <c r="NBT40" s="423"/>
      <c r="NBU40" s="426"/>
      <c r="NBV40" s="423"/>
      <c r="NBW40" s="426"/>
      <c r="NBX40" s="423"/>
      <c r="NBY40" s="426"/>
      <c r="NBZ40" s="423"/>
      <c r="NCA40" s="426"/>
      <c r="NCB40" s="423"/>
      <c r="NCC40" s="426"/>
      <c r="NCD40" s="423"/>
      <c r="NCE40" s="426"/>
      <c r="NCF40" s="423"/>
      <c r="NCG40" s="426"/>
      <c r="NCH40" s="423"/>
      <c r="NCI40" s="426"/>
      <c r="NCJ40" s="423"/>
      <c r="NCK40" s="426"/>
      <c r="NCL40" s="423"/>
      <c r="NCM40" s="426"/>
      <c r="NCN40" s="423"/>
      <c r="NCO40" s="426"/>
      <c r="NCP40" s="423"/>
      <c r="NCQ40" s="426"/>
      <c r="NCR40" s="423"/>
      <c r="NCS40" s="426"/>
      <c r="NCT40" s="423"/>
      <c r="NCU40" s="426"/>
      <c r="NCV40" s="423"/>
      <c r="NCW40" s="426"/>
      <c r="NCX40" s="423"/>
      <c r="NCY40" s="426"/>
      <c r="NCZ40" s="423"/>
      <c r="NDA40" s="426"/>
      <c r="NDB40" s="423"/>
      <c r="NDC40" s="426"/>
      <c r="NDD40" s="423"/>
      <c r="NDE40" s="426"/>
      <c r="NDF40" s="423"/>
      <c r="NDG40" s="426"/>
      <c r="NDH40" s="423"/>
      <c r="NDI40" s="426"/>
      <c r="NDJ40" s="423"/>
      <c r="NDK40" s="426"/>
      <c r="NDL40" s="423"/>
      <c r="NDM40" s="426"/>
      <c r="NDN40" s="423"/>
      <c r="NDO40" s="426"/>
      <c r="NDP40" s="423"/>
      <c r="NDQ40" s="426"/>
      <c r="NDR40" s="423"/>
      <c r="NDS40" s="426"/>
      <c r="NDT40" s="423"/>
      <c r="NDU40" s="426"/>
      <c r="NDV40" s="423"/>
      <c r="NDW40" s="426"/>
      <c r="NDX40" s="423"/>
      <c r="NDY40" s="426"/>
      <c r="NDZ40" s="423"/>
      <c r="NEA40" s="426"/>
      <c r="NEB40" s="423"/>
      <c r="NEC40" s="426"/>
      <c r="NED40" s="423"/>
      <c r="NEE40" s="426"/>
      <c r="NEF40" s="423"/>
      <c r="NEG40" s="426"/>
      <c r="NEH40" s="423"/>
      <c r="NEI40" s="426"/>
      <c r="NEJ40" s="423"/>
      <c r="NEK40" s="426"/>
      <c r="NEL40" s="423"/>
      <c r="NEM40" s="426"/>
      <c r="NEN40" s="423"/>
      <c r="NEO40" s="426"/>
      <c r="NEP40" s="423"/>
      <c r="NEQ40" s="426"/>
      <c r="NER40" s="423"/>
      <c r="NES40" s="426"/>
      <c r="NET40" s="423"/>
      <c r="NEU40" s="426"/>
      <c r="NEV40" s="423"/>
      <c r="NEW40" s="426"/>
      <c r="NEX40" s="423"/>
      <c r="NEY40" s="426"/>
      <c r="NEZ40" s="423"/>
      <c r="NFA40" s="426"/>
      <c r="NFB40" s="423"/>
      <c r="NFC40" s="426"/>
      <c r="NFD40" s="423"/>
      <c r="NFE40" s="426"/>
      <c r="NFF40" s="423"/>
      <c r="NFG40" s="426"/>
      <c r="NFH40" s="423"/>
      <c r="NFI40" s="426"/>
      <c r="NFJ40" s="423"/>
      <c r="NFK40" s="426"/>
      <c r="NFL40" s="423"/>
      <c r="NFM40" s="426"/>
      <c r="NFN40" s="423"/>
      <c r="NFO40" s="426"/>
      <c r="NFP40" s="423"/>
      <c r="NFQ40" s="426"/>
      <c r="NFR40" s="423"/>
      <c r="NFS40" s="426"/>
      <c r="NFT40" s="423"/>
      <c r="NFU40" s="426"/>
      <c r="NFV40" s="423"/>
      <c r="NFW40" s="426"/>
      <c r="NFX40" s="423"/>
      <c r="NFY40" s="426"/>
      <c r="NFZ40" s="423"/>
      <c r="NGA40" s="426"/>
      <c r="NGB40" s="423"/>
      <c r="NGC40" s="426"/>
      <c r="NGD40" s="423"/>
      <c r="NGE40" s="426"/>
      <c r="NGF40" s="423"/>
      <c r="NGG40" s="426"/>
      <c r="NGH40" s="423"/>
      <c r="NGI40" s="426"/>
      <c r="NGJ40" s="423"/>
      <c r="NGK40" s="426"/>
      <c r="NGL40" s="423"/>
      <c r="NGM40" s="426"/>
      <c r="NGN40" s="423"/>
      <c r="NGO40" s="426"/>
      <c r="NGP40" s="423"/>
      <c r="NGQ40" s="426"/>
      <c r="NGR40" s="423"/>
      <c r="NGS40" s="426"/>
      <c r="NGT40" s="423"/>
      <c r="NGU40" s="426"/>
      <c r="NGV40" s="423"/>
      <c r="NGW40" s="426"/>
      <c r="NGX40" s="423"/>
      <c r="NGY40" s="426"/>
      <c r="NGZ40" s="423"/>
      <c r="NHA40" s="426"/>
      <c r="NHB40" s="423"/>
      <c r="NHC40" s="426"/>
      <c r="NHD40" s="423"/>
      <c r="NHE40" s="426"/>
      <c r="NHF40" s="423"/>
      <c r="NHG40" s="426"/>
      <c r="NHH40" s="423"/>
      <c r="NHI40" s="426"/>
      <c r="NHJ40" s="423"/>
      <c r="NHK40" s="426"/>
      <c r="NHL40" s="423"/>
      <c r="NHM40" s="426"/>
      <c r="NHN40" s="423"/>
      <c r="NHO40" s="426"/>
      <c r="NHP40" s="423"/>
      <c r="NHQ40" s="426"/>
      <c r="NHR40" s="423"/>
      <c r="NHS40" s="426"/>
      <c r="NHT40" s="423"/>
      <c r="NHU40" s="426"/>
      <c r="NHV40" s="423"/>
      <c r="NHW40" s="426"/>
      <c r="NHX40" s="423"/>
      <c r="NHY40" s="426"/>
      <c r="NHZ40" s="423"/>
      <c r="NIA40" s="426"/>
      <c r="NIB40" s="423"/>
      <c r="NIC40" s="426"/>
      <c r="NID40" s="423"/>
      <c r="NIE40" s="426"/>
      <c r="NIF40" s="423"/>
      <c r="NIG40" s="426"/>
      <c r="NIH40" s="423"/>
      <c r="NII40" s="426"/>
      <c r="NIJ40" s="423"/>
      <c r="NIK40" s="426"/>
      <c r="NIL40" s="423"/>
      <c r="NIM40" s="426"/>
      <c r="NIN40" s="423"/>
      <c r="NIO40" s="426"/>
      <c r="NIP40" s="423"/>
      <c r="NIQ40" s="426"/>
      <c r="NIR40" s="423"/>
      <c r="NIS40" s="426"/>
      <c r="NIT40" s="423"/>
      <c r="NIU40" s="426"/>
      <c r="NIV40" s="423"/>
      <c r="NIW40" s="426"/>
      <c r="NIX40" s="423"/>
      <c r="NIY40" s="426"/>
      <c r="NIZ40" s="423"/>
      <c r="NJA40" s="426"/>
      <c r="NJB40" s="423"/>
      <c r="NJC40" s="426"/>
      <c r="NJD40" s="423"/>
      <c r="NJE40" s="426"/>
      <c r="NJF40" s="423"/>
      <c r="NJG40" s="426"/>
      <c r="NJH40" s="423"/>
      <c r="NJI40" s="426"/>
      <c r="NJJ40" s="423"/>
      <c r="NJK40" s="426"/>
      <c r="NJL40" s="423"/>
      <c r="NJM40" s="426"/>
      <c r="NJN40" s="423"/>
      <c r="NJO40" s="426"/>
      <c r="NJP40" s="423"/>
      <c r="NJQ40" s="426"/>
      <c r="NJR40" s="423"/>
      <c r="NJS40" s="426"/>
      <c r="NJT40" s="423"/>
      <c r="NJU40" s="426"/>
      <c r="NJV40" s="423"/>
      <c r="NJW40" s="426"/>
      <c r="NJX40" s="423"/>
      <c r="NJY40" s="426"/>
      <c r="NJZ40" s="423"/>
      <c r="NKA40" s="426"/>
      <c r="NKB40" s="423"/>
      <c r="NKC40" s="426"/>
      <c r="NKD40" s="423"/>
      <c r="NKE40" s="426"/>
      <c r="NKF40" s="423"/>
      <c r="NKG40" s="426"/>
      <c r="NKH40" s="423"/>
      <c r="NKI40" s="426"/>
      <c r="NKJ40" s="423"/>
      <c r="NKK40" s="426"/>
      <c r="NKL40" s="423"/>
      <c r="NKM40" s="426"/>
      <c r="NKN40" s="423"/>
      <c r="NKO40" s="426"/>
      <c r="NKP40" s="423"/>
      <c r="NKQ40" s="426"/>
      <c r="NKR40" s="423"/>
      <c r="NKS40" s="426"/>
      <c r="NKT40" s="423"/>
      <c r="NKU40" s="426"/>
      <c r="NKV40" s="423"/>
      <c r="NKW40" s="426"/>
      <c r="NKX40" s="423"/>
      <c r="NKY40" s="426"/>
      <c r="NKZ40" s="423"/>
      <c r="NLA40" s="426"/>
      <c r="NLB40" s="423"/>
      <c r="NLC40" s="426"/>
      <c r="NLD40" s="423"/>
      <c r="NLE40" s="426"/>
      <c r="NLF40" s="423"/>
      <c r="NLG40" s="426"/>
      <c r="NLH40" s="423"/>
      <c r="NLI40" s="426"/>
      <c r="NLJ40" s="423"/>
      <c r="NLK40" s="426"/>
      <c r="NLL40" s="423"/>
      <c r="NLM40" s="426"/>
      <c r="NLN40" s="423"/>
      <c r="NLO40" s="426"/>
      <c r="NLP40" s="423"/>
      <c r="NLQ40" s="426"/>
      <c r="NLR40" s="423"/>
      <c r="NLS40" s="426"/>
      <c r="NLT40" s="423"/>
      <c r="NLU40" s="426"/>
      <c r="NLV40" s="423"/>
      <c r="NLW40" s="426"/>
      <c r="NLX40" s="423"/>
      <c r="NLY40" s="426"/>
      <c r="NLZ40" s="423"/>
      <c r="NMA40" s="426"/>
      <c r="NMB40" s="423"/>
      <c r="NMC40" s="426"/>
      <c r="NMD40" s="423"/>
      <c r="NME40" s="426"/>
      <c r="NMF40" s="423"/>
      <c r="NMG40" s="426"/>
      <c r="NMH40" s="423"/>
      <c r="NMI40" s="426"/>
      <c r="NMJ40" s="423"/>
      <c r="NMK40" s="426"/>
      <c r="NML40" s="423"/>
      <c r="NMM40" s="426"/>
      <c r="NMN40" s="423"/>
      <c r="NMO40" s="426"/>
      <c r="NMP40" s="423"/>
      <c r="NMQ40" s="426"/>
      <c r="NMR40" s="423"/>
      <c r="NMS40" s="426"/>
      <c r="NMT40" s="423"/>
      <c r="NMU40" s="426"/>
      <c r="NMV40" s="423"/>
      <c r="NMW40" s="426"/>
      <c r="NMX40" s="423"/>
      <c r="NMY40" s="426"/>
      <c r="NMZ40" s="423"/>
      <c r="NNA40" s="426"/>
      <c r="NNB40" s="423"/>
      <c r="NNC40" s="426"/>
      <c r="NND40" s="423"/>
      <c r="NNE40" s="426"/>
      <c r="NNF40" s="423"/>
      <c r="NNG40" s="426"/>
      <c r="NNH40" s="423"/>
      <c r="NNI40" s="426"/>
      <c r="NNJ40" s="423"/>
      <c r="NNK40" s="426"/>
      <c r="NNL40" s="423"/>
      <c r="NNM40" s="426"/>
      <c r="NNN40" s="423"/>
      <c r="NNO40" s="426"/>
      <c r="NNP40" s="423"/>
      <c r="NNQ40" s="426"/>
      <c r="NNR40" s="423"/>
      <c r="NNS40" s="426"/>
      <c r="NNT40" s="423"/>
      <c r="NNU40" s="426"/>
      <c r="NNV40" s="423"/>
      <c r="NNW40" s="426"/>
      <c r="NNX40" s="423"/>
      <c r="NNY40" s="426"/>
      <c r="NNZ40" s="423"/>
      <c r="NOA40" s="426"/>
      <c r="NOB40" s="423"/>
      <c r="NOC40" s="426"/>
      <c r="NOD40" s="423"/>
      <c r="NOE40" s="426"/>
      <c r="NOF40" s="423"/>
      <c r="NOG40" s="426"/>
      <c r="NOH40" s="423"/>
      <c r="NOI40" s="426"/>
      <c r="NOJ40" s="423"/>
      <c r="NOK40" s="426"/>
      <c r="NOL40" s="423"/>
      <c r="NOM40" s="426"/>
      <c r="NON40" s="423"/>
      <c r="NOO40" s="426"/>
      <c r="NOP40" s="423"/>
      <c r="NOQ40" s="426"/>
      <c r="NOR40" s="423"/>
      <c r="NOS40" s="426"/>
      <c r="NOT40" s="423"/>
      <c r="NOU40" s="426"/>
      <c r="NOV40" s="423"/>
      <c r="NOW40" s="426"/>
      <c r="NOX40" s="423"/>
      <c r="NOY40" s="426"/>
      <c r="NOZ40" s="423"/>
      <c r="NPA40" s="426"/>
      <c r="NPB40" s="423"/>
      <c r="NPC40" s="426"/>
      <c r="NPD40" s="423"/>
      <c r="NPE40" s="426"/>
      <c r="NPF40" s="423"/>
      <c r="NPG40" s="426"/>
      <c r="NPH40" s="423"/>
      <c r="NPI40" s="426"/>
      <c r="NPJ40" s="423"/>
      <c r="NPK40" s="426"/>
      <c r="NPL40" s="423"/>
      <c r="NPM40" s="426"/>
      <c r="NPN40" s="423"/>
      <c r="NPO40" s="426"/>
      <c r="NPP40" s="423"/>
      <c r="NPQ40" s="426"/>
      <c r="NPR40" s="423"/>
      <c r="NPS40" s="426"/>
      <c r="NPT40" s="423"/>
      <c r="NPU40" s="426"/>
      <c r="NPV40" s="423"/>
      <c r="NPW40" s="426"/>
      <c r="NPX40" s="423"/>
      <c r="NPY40" s="426"/>
      <c r="NPZ40" s="423"/>
      <c r="NQA40" s="426"/>
      <c r="NQB40" s="423"/>
      <c r="NQC40" s="426"/>
      <c r="NQD40" s="423"/>
      <c r="NQE40" s="426"/>
      <c r="NQF40" s="423"/>
      <c r="NQG40" s="426"/>
      <c r="NQH40" s="423"/>
      <c r="NQI40" s="426"/>
      <c r="NQJ40" s="423"/>
      <c r="NQK40" s="426"/>
      <c r="NQL40" s="423"/>
      <c r="NQM40" s="426"/>
      <c r="NQN40" s="423"/>
      <c r="NQO40" s="426"/>
      <c r="NQP40" s="423"/>
      <c r="NQQ40" s="426"/>
      <c r="NQR40" s="423"/>
      <c r="NQS40" s="426"/>
      <c r="NQT40" s="423"/>
      <c r="NQU40" s="426"/>
      <c r="NQV40" s="423"/>
      <c r="NQW40" s="426"/>
      <c r="NQX40" s="423"/>
      <c r="NQY40" s="426"/>
      <c r="NQZ40" s="423"/>
      <c r="NRA40" s="426"/>
      <c r="NRB40" s="423"/>
      <c r="NRC40" s="426"/>
      <c r="NRD40" s="423"/>
      <c r="NRE40" s="426"/>
      <c r="NRF40" s="423"/>
      <c r="NRG40" s="426"/>
      <c r="NRH40" s="423"/>
      <c r="NRI40" s="426"/>
      <c r="NRJ40" s="423"/>
      <c r="NRK40" s="426"/>
      <c r="NRL40" s="423"/>
      <c r="NRM40" s="426"/>
      <c r="NRN40" s="423"/>
      <c r="NRO40" s="426"/>
      <c r="NRP40" s="423"/>
      <c r="NRQ40" s="426"/>
      <c r="NRR40" s="423"/>
      <c r="NRS40" s="426"/>
      <c r="NRT40" s="423"/>
      <c r="NRU40" s="426"/>
      <c r="NRV40" s="423"/>
      <c r="NRW40" s="426"/>
      <c r="NRX40" s="423"/>
      <c r="NRY40" s="426"/>
      <c r="NRZ40" s="423"/>
      <c r="NSA40" s="426"/>
      <c r="NSB40" s="423"/>
      <c r="NSC40" s="426"/>
      <c r="NSD40" s="423"/>
      <c r="NSE40" s="426"/>
      <c r="NSF40" s="423"/>
      <c r="NSG40" s="426"/>
      <c r="NSH40" s="423"/>
      <c r="NSI40" s="426"/>
      <c r="NSJ40" s="423"/>
      <c r="NSK40" s="426"/>
      <c r="NSL40" s="423"/>
      <c r="NSM40" s="426"/>
      <c r="NSN40" s="423"/>
      <c r="NSO40" s="426"/>
      <c r="NSP40" s="423"/>
      <c r="NSQ40" s="426"/>
      <c r="NSR40" s="423"/>
      <c r="NSS40" s="426"/>
      <c r="NST40" s="423"/>
      <c r="NSU40" s="426"/>
      <c r="NSV40" s="423"/>
      <c r="NSW40" s="426"/>
      <c r="NSX40" s="423"/>
      <c r="NSY40" s="426"/>
      <c r="NSZ40" s="423"/>
      <c r="NTA40" s="426"/>
      <c r="NTB40" s="423"/>
      <c r="NTC40" s="426"/>
      <c r="NTD40" s="423"/>
      <c r="NTE40" s="426"/>
      <c r="NTF40" s="423"/>
      <c r="NTG40" s="426"/>
      <c r="NTH40" s="423"/>
      <c r="NTI40" s="426"/>
      <c r="NTJ40" s="423"/>
      <c r="NTK40" s="426"/>
      <c r="NTL40" s="423"/>
      <c r="NTM40" s="426"/>
      <c r="NTN40" s="423"/>
      <c r="NTO40" s="426"/>
      <c r="NTP40" s="423"/>
      <c r="NTQ40" s="426"/>
      <c r="NTR40" s="423"/>
      <c r="NTS40" s="426"/>
      <c r="NTT40" s="423"/>
      <c r="NTU40" s="426"/>
      <c r="NTV40" s="423"/>
      <c r="NTW40" s="426"/>
      <c r="NTX40" s="423"/>
      <c r="NTY40" s="426"/>
      <c r="NTZ40" s="423"/>
      <c r="NUA40" s="426"/>
      <c r="NUB40" s="423"/>
      <c r="NUC40" s="426"/>
      <c r="NUD40" s="423"/>
      <c r="NUE40" s="426"/>
      <c r="NUF40" s="423"/>
      <c r="NUG40" s="426"/>
      <c r="NUH40" s="423"/>
      <c r="NUI40" s="426"/>
      <c r="NUJ40" s="423"/>
      <c r="NUK40" s="426"/>
      <c r="NUL40" s="423"/>
      <c r="NUM40" s="426"/>
      <c r="NUN40" s="423"/>
      <c r="NUO40" s="426"/>
      <c r="NUP40" s="423"/>
      <c r="NUQ40" s="426"/>
      <c r="NUR40" s="423"/>
      <c r="NUS40" s="426"/>
      <c r="NUT40" s="423"/>
      <c r="NUU40" s="426"/>
      <c r="NUV40" s="423"/>
      <c r="NUW40" s="426"/>
      <c r="NUX40" s="423"/>
      <c r="NUY40" s="426"/>
      <c r="NUZ40" s="423"/>
      <c r="NVA40" s="426"/>
      <c r="NVB40" s="423"/>
      <c r="NVC40" s="426"/>
      <c r="NVD40" s="423"/>
      <c r="NVE40" s="426"/>
      <c r="NVF40" s="423"/>
      <c r="NVG40" s="426"/>
      <c r="NVH40" s="423"/>
      <c r="NVI40" s="426"/>
      <c r="NVJ40" s="423"/>
      <c r="NVK40" s="426"/>
      <c r="NVL40" s="423"/>
      <c r="NVM40" s="426"/>
      <c r="NVN40" s="423"/>
      <c r="NVO40" s="426"/>
      <c r="NVP40" s="423"/>
      <c r="NVQ40" s="426"/>
      <c r="NVR40" s="423"/>
      <c r="NVS40" s="426"/>
      <c r="NVT40" s="423"/>
      <c r="NVU40" s="426"/>
      <c r="NVV40" s="423"/>
      <c r="NVW40" s="426"/>
      <c r="NVX40" s="423"/>
      <c r="NVY40" s="426"/>
      <c r="NVZ40" s="423"/>
      <c r="NWA40" s="426"/>
      <c r="NWB40" s="423"/>
      <c r="NWC40" s="426"/>
      <c r="NWD40" s="423"/>
      <c r="NWE40" s="426"/>
      <c r="NWF40" s="423"/>
      <c r="NWG40" s="426"/>
      <c r="NWH40" s="423"/>
      <c r="NWI40" s="426"/>
      <c r="NWJ40" s="423"/>
      <c r="NWK40" s="426"/>
      <c r="NWL40" s="423"/>
      <c r="NWM40" s="426"/>
      <c r="NWN40" s="423"/>
      <c r="NWO40" s="426"/>
      <c r="NWP40" s="423"/>
      <c r="NWQ40" s="426"/>
      <c r="NWR40" s="423"/>
      <c r="NWS40" s="426"/>
      <c r="NWT40" s="423"/>
      <c r="NWU40" s="426"/>
      <c r="NWV40" s="423"/>
      <c r="NWW40" s="426"/>
      <c r="NWX40" s="423"/>
      <c r="NWY40" s="426"/>
      <c r="NWZ40" s="423"/>
      <c r="NXA40" s="426"/>
      <c r="NXB40" s="423"/>
      <c r="NXC40" s="426"/>
      <c r="NXD40" s="423"/>
      <c r="NXE40" s="426"/>
      <c r="NXF40" s="423"/>
      <c r="NXG40" s="426"/>
      <c r="NXH40" s="423"/>
      <c r="NXI40" s="426"/>
      <c r="NXJ40" s="423"/>
      <c r="NXK40" s="426"/>
      <c r="NXL40" s="423"/>
      <c r="NXM40" s="426"/>
      <c r="NXN40" s="423"/>
      <c r="NXO40" s="426"/>
      <c r="NXP40" s="423"/>
      <c r="NXQ40" s="426"/>
      <c r="NXR40" s="423"/>
      <c r="NXS40" s="426"/>
      <c r="NXT40" s="423"/>
      <c r="NXU40" s="426"/>
      <c r="NXV40" s="423"/>
      <c r="NXW40" s="426"/>
      <c r="NXX40" s="423"/>
      <c r="NXY40" s="426"/>
      <c r="NXZ40" s="423"/>
      <c r="NYA40" s="426"/>
      <c r="NYB40" s="423"/>
      <c r="NYC40" s="426"/>
      <c r="NYD40" s="423"/>
      <c r="NYE40" s="426"/>
      <c r="NYF40" s="423"/>
      <c r="NYG40" s="426"/>
      <c r="NYH40" s="423"/>
      <c r="NYI40" s="426"/>
      <c r="NYJ40" s="423"/>
      <c r="NYK40" s="426"/>
      <c r="NYL40" s="423"/>
      <c r="NYM40" s="426"/>
      <c r="NYN40" s="423"/>
      <c r="NYO40" s="426"/>
      <c r="NYP40" s="423"/>
      <c r="NYQ40" s="426"/>
      <c r="NYR40" s="423"/>
      <c r="NYS40" s="426"/>
      <c r="NYT40" s="423"/>
      <c r="NYU40" s="426"/>
      <c r="NYV40" s="423"/>
      <c r="NYW40" s="426"/>
      <c r="NYX40" s="423"/>
      <c r="NYY40" s="426"/>
      <c r="NYZ40" s="423"/>
      <c r="NZA40" s="426"/>
      <c r="NZB40" s="423"/>
      <c r="NZC40" s="426"/>
      <c r="NZD40" s="423"/>
      <c r="NZE40" s="426"/>
      <c r="NZF40" s="423"/>
      <c r="NZG40" s="426"/>
      <c r="NZH40" s="423"/>
      <c r="NZI40" s="426"/>
      <c r="NZJ40" s="423"/>
      <c r="NZK40" s="426"/>
      <c r="NZL40" s="423"/>
      <c r="NZM40" s="426"/>
      <c r="NZN40" s="423"/>
      <c r="NZO40" s="426"/>
      <c r="NZP40" s="423"/>
      <c r="NZQ40" s="426"/>
      <c r="NZR40" s="423"/>
      <c r="NZS40" s="426"/>
      <c r="NZT40" s="423"/>
      <c r="NZU40" s="426"/>
      <c r="NZV40" s="423"/>
      <c r="NZW40" s="426"/>
      <c r="NZX40" s="423"/>
      <c r="NZY40" s="426"/>
      <c r="NZZ40" s="423"/>
      <c r="OAA40" s="426"/>
      <c r="OAB40" s="423"/>
      <c r="OAC40" s="426"/>
      <c r="OAD40" s="423"/>
      <c r="OAE40" s="426"/>
      <c r="OAF40" s="423"/>
      <c r="OAG40" s="426"/>
      <c r="OAH40" s="423"/>
      <c r="OAI40" s="426"/>
      <c r="OAJ40" s="423"/>
      <c r="OAK40" s="426"/>
      <c r="OAL40" s="423"/>
      <c r="OAM40" s="426"/>
      <c r="OAN40" s="423"/>
      <c r="OAO40" s="426"/>
      <c r="OAP40" s="423"/>
      <c r="OAQ40" s="426"/>
      <c r="OAR40" s="423"/>
      <c r="OAS40" s="426"/>
      <c r="OAT40" s="423"/>
      <c r="OAU40" s="426"/>
      <c r="OAV40" s="423"/>
      <c r="OAW40" s="426"/>
      <c r="OAX40" s="423"/>
      <c r="OAY40" s="426"/>
      <c r="OAZ40" s="423"/>
      <c r="OBA40" s="426"/>
      <c r="OBB40" s="423"/>
      <c r="OBC40" s="426"/>
      <c r="OBD40" s="423"/>
      <c r="OBE40" s="426"/>
      <c r="OBF40" s="423"/>
      <c r="OBG40" s="426"/>
      <c r="OBH40" s="423"/>
      <c r="OBI40" s="426"/>
      <c r="OBJ40" s="423"/>
      <c r="OBK40" s="426"/>
      <c r="OBL40" s="423"/>
      <c r="OBM40" s="426"/>
      <c r="OBN40" s="423"/>
      <c r="OBO40" s="426"/>
      <c r="OBP40" s="423"/>
      <c r="OBQ40" s="426"/>
      <c r="OBR40" s="423"/>
      <c r="OBS40" s="426"/>
      <c r="OBT40" s="423"/>
      <c r="OBU40" s="426"/>
      <c r="OBV40" s="423"/>
      <c r="OBW40" s="426"/>
      <c r="OBX40" s="423"/>
      <c r="OBY40" s="426"/>
      <c r="OBZ40" s="423"/>
      <c r="OCA40" s="426"/>
      <c r="OCB40" s="423"/>
      <c r="OCC40" s="426"/>
      <c r="OCD40" s="423"/>
      <c r="OCE40" s="426"/>
      <c r="OCF40" s="423"/>
      <c r="OCG40" s="426"/>
      <c r="OCH40" s="423"/>
      <c r="OCI40" s="426"/>
      <c r="OCJ40" s="423"/>
      <c r="OCK40" s="426"/>
      <c r="OCL40" s="423"/>
      <c r="OCM40" s="426"/>
      <c r="OCN40" s="423"/>
      <c r="OCO40" s="426"/>
      <c r="OCP40" s="423"/>
      <c r="OCQ40" s="426"/>
      <c r="OCR40" s="423"/>
      <c r="OCS40" s="426"/>
      <c r="OCT40" s="423"/>
      <c r="OCU40" s="426"/>
      <c r="OCV40" s="423"/>
      <c r="OCW40" s="426"/>
      <c r="OCX40" s="423"/>
      <c r="OCY40" s="426"/>
      <c r="OCZ40" s="423"/>
      <c r="ODA40" s="426"/>
      <c r="ODB40" s="423"/>
      <c r="ODC40" s="426"/>
      <c r="ODD40" s="423"/>
      <c r="ODE40" s="426"/>
      <c r="ODF40" s="423"/>
      <c r="ODG40" s="426"/>
      <c r="ODH40" s="423"/>
      <c r="ODI40" s="426"/>
      <c r="ODJ40" s="423"/>
      <c r="ODK40" s="426"/>
      <c r="ODL40" s="423"/>
      <c r="ODM40" s="426"/>
      <c r="ODN40" s="423"/>
      <c r="ODO40" s="426"/>
      <c r="ODP40" s="423"/>
      <c r="ODQ40" s="426"/>
      <c r="ODR40" s="423"/>
      <c r="ODS40" s="426"/>
      <c r="ODT40" s="423"/>
      <c r="ODU40" s="426"/>
      <c r="ODV40" s="423"/>
      <c r="ODW40" s="426"/>
      <c r="ODX40" s="423"/>
      <c r="ODY40" s="426"/>
      <c r="ODZ40" s="423"/>
      <c r="OEA40" s="426"/>
      <c r="OEB40" s="423"/>
      <c r="OEC40" s="426"/>
      <c r="OED40" s="423"/>
      <c r="OEE40" s="426"/>
      <c r="OEF40" s="423"/>
      <c r="OEG40" s="426"/>
      <c r="OEH40" s="423"/>
      <c r="OEI40" s="426"/>
      <c r="OEJ40" s="423"/>
      <c r="OEK40" s="426"/>
      <c r="OEL40" s="423"/>
      <c r="OEM40" s="426"/>
      <c r="OEN40" s="423"/>
      <c r="OEO40" s="426"/>
      <c r="OEP40" s="423"/>
      <c r="OEQ40" s="426"/>
      <c r="OER40" s="423"/>
      <c r="OES40" s="426"/>
      <c r="OET40" s="423"/>
      <c r="OEU40" s="426"/>
      <c r="OEV40" s="423"/>
      <c r="OEW40" s="426"/>
      <c r="OEX40" s="423"/>
      <c r="OEY40" s="426"/>
      <c r="OEZ40" s="423"/>
      <c r="OFA40" s="426"/>
      <c r="OFB40" s="423"/>
      <c r="OFC40" s="426"/>
      <c r="OFD40" s="423"/>
      <c r="OFE40" s="426"/>
      <c r="OFF40" s="423"/>
      <c r="OFG40" s="426"/>
      <c r="OFH40" s="423"/>
      <c r="OFI40" s="426"/>
      <c r="OFJ40" s="423"/>
      <c r="OFK40" s="426"/>
      <c r="OFL40" s="423"/>
      <c r="OFM40" s="426"/>
      <c r="OFN40" s="423"/>
      <c r="OFO40" s="426"/>
      <c r="OFP40" s="423"/>
      <c r="OFQ40" s="426"/>
      <c r="OFR40" s="423"/>
      <c r="OFS40" s="426"/>
      <c r="OFT40" s="423"/>
      <c r="OFU40" s="426"/>
      <c r="OFV40" s="423"/>
      <c r="OFW40" s="426"/>
      <c r="OFX40" s="423"/>
      <c r="OFY40" s="426"/>
      <c r="OFZ40" s="423"/>
      <c r="OGA40" s="426"/>
      <c r="OGB40" s="423"/>
      <c r="OGC40" s="426"/>
      <c r="OGD40" s="423"/>
      <c r="OGE40" s="426"/>
      <c r="OGF40" s="423"/>
      <c r="OGG40" s="426"/>
      <c r="OGH40" s="423"/>
      <c r="OGI40" s="426"/>
      <c r="OGJ40" s="423"/>
      <c r="OGK40" s="426"/>
      <c r="OGL40" s="423"/>
      <c r="OGM40" s="426"/>
      <c r="OGN40" s="423"/>
      <c r="OGO40" s="426"/>
      <c r="OGP40" s="423"/>
      <c r="OGQ40" s="426"/>
      <c r="OGR40" s="423"/>
      <c r="OGS40" s="426"/>
      <c r="OGT40" s="423"/>
      <c r="OGU40" s="426"/>
      <c r="OGV40" s="423"/>
      <c r="OGW40" s="426"/>
      <c r="OGX40" s="423"/>
      <c r="OGY40" s="426"/>
      <c r="OGZ40" s="423"/>
      <c r="OHA40" s="426"/>
      <c r="OHB40" s="423"/>
      <c r="OHC40" s="426"/>
      <c r="OHD40" s="423"/>
      <c r="OHE40" s="426"/>
      <c r="OHF40" s="423"/>
      <c r="OHG40" s="426"/>
      <c r="OHH40" s="423"/>
      <c r="OHI40" s="426"/>
      <c r="OHJ40" s="423"/>
      <c r="OHK40" s="426"/>
      <c r="OHL40" s="423"/>
      <c r="OHM40" s="426"/>
      <c r="OHN40" s="423"/>
      <c r="OHO40" s="426"/>
      <c r="OHP40" s="423"/>
      <c r="OHQ40" s="426"/>
      <c r="OHR40" s="423"/>
      <c r="OHS40" s="426"/>
      <c r="OHT40" s="423"/>
      <c r="OHU40" s="426"/>
      <c r="OHV40" s="423"/>
      <c r="OHW40" s="426"/>
      <c r="OHX40" s="423"/>
      <c r="OHY40" s="426"/>
      <c r="OHZ40" s="423"/>
      <c r="OIA40" s="426"/>
      <c r="OIB40" s="423"/>
      <c r="OIC40" s="426"/>
      <c r="OID40" s="423"/>
      <c r="OIE40" s="426"/>
      <c r="OIF40" s="423"/>
      <c r="OIG40" s="426"/>
      <c r="OIH40" s="423"/>
      <c r="OII40" s="426"/>
      <c r="OIJ40" s="423"/>
      <c r="OIK40" s="426"/>
      <c r="OIL40" s="423"/>
      <c r="OIM40" s="426"/>
      <c r="OIN40" s="423"/>
      <c r="OIO40" s="426"/>
      <c r="OIP40" s="423"/>
      <c r="OIQ40" s="426"/>
      <c r="OIR40" s="423"/>
      <c r="OIS40" s="426"/>
      <c r="OIT40" s="423"/>
      <c r="OIU40" s="426"/>
      <c r="OIV40" s="423"/>
      <c r="OIW40" s="426"/>
      <c r="OIX40" s="423"/>
      <c r="OIY40" s="426"/>
      <c r="OIZ40" s="423"/>
      <c r="OJA40" s="426"/>
      <c r="OJB40" s="423"/>
      <c r="OJC40" s="426"/>
      <c r="OJD40" s="423"/>
      <c r="OJE40" s="426"/>
      <c r="OJF40" s="423"/>
      <c r="OJG40" s="426"/>
      <c r="OJH40" s="423"/>
      <c r="OJI40" s="426"/>
      <c r="OJJ40" s="423"/>
      <c r="OJK40" s="426"/>
      <c r="OJL40" s="423"/>
      <c r="OJM40" s="426"/>
      <c r="OJN40" s="423"/>
      <c r="OJO40" s="426"/>
      <c r="OJP40" s="423"/>
      <c r="OJQ40" s="426"/>
      <c r="OJR40" s="423"/>
      <c r="OJS40" s="426"/>
      <c r="OJT40" s="423"/>
      <c r="OJU40" s="426"/>
      <c r="OJV40" s="423"/>
      <c r="OJW40" s="426"/>
      <c r="OJX40" s="423"/>
      <c r="OJY40" s="426"/>
      <c r="OJZ40" s="423"/>
      <c r="OKA40" s="426"/>
      <c r="OKB40" s="423"/>
      <c r="OKC40" s="426"/>
      <c r="OKD40" s="423"/>
      <c r="OKE40" s="426"/>
      <c r="OKF40" s="423"/>
      <c r="OKG40" s="426"/>
      <c r="OKH40" s="423"/>
      <c r="OKI40" s="426"/>
      <c r="OKJ40" s="423"/>
      <c r="OKK40" s="426"/>
      <c r="OKL40" s="423"/>
      <c r="OKM40" s="426"/>
      <c r="OKN40" s="423"/>
      <c r="OKO40" s="426"/>
      <c r="OKP40" s="423"/>
      <c r="OKQ40" s="426"/>
      <c r="OKR40" s="423"/>
      <c r="OKS40" s="426"/>
      <c r="OKT40" s="423"/>
      <c r="OKU40" s="426"/>
      <c r="OKV40" s="423"/>
      <c r="OKW40" s="426"/>
      <c r="OKX40" s="423"/>
      <c r="OKY40" s="426"/>
      <c r="OKZ40" s="423"/>
      <c r="OLA40" s="426"/>
      <c r="OLB40" s="423"/>
      <c r="OLC40" s="426"/>
      <c r="OLD40" s="423"/>
      <c r="OLE40" s="426"/>
      <c r="OLF40" s="423"/>
      <c r="OLG40" s="426"/>
      <c r="OLH40" s="423"/>
      <c r="OLI40" s="426"/>
      <c r="OLJ40" s="423"/>
      <c r="OLK40" s="426"/>
      <c r="OLL40" s="423"/>
      <c r="OLM40" s="426"/>
      <c r="OLN40" s="423"/>
      <c r="OLO40" s="426"/>
      <c r="OLP40" s="423"/>
      <c r="OLQ40" s="426"/>
      <c r="OLR40" s="423"/>
      <c r="OLS40" s="426"/>
      <c r="OLT40" s="423"/>
      <c r="OLU40" s="426"/>
      <c r="OLV40" s="423"/>
      <c r="OLW40" s="426"/>
      <c r="OLX40" s="423"/>
      <c r="OLY40" s="426"/>
      <c r="OLZ40" s="423"/>
      <c r="OMA40" s="426"/>
      <c r="OMB40" s="423"/>
      <c r="OMC40" s="426"/>
      <c r="OMD40" s="423"/>
      <c r="OME40" s="426"/>
      <c r="OMF40" s="423"/>
      <c r="OMG40" s="426"/>
      <c r="OMH40" s="423"/>
      <c r="OMI40" s="426"/>
      <c r="OMJ40" s="423"/>
      <c r="OMK40" s="426"/>
      <c r="OML40" s="423"/>
      <c r="OMM40" s="426"/>
      <c r="OMN40" s="423"/>
      <c r="OMO40" s="426"/>
      <c r="OMP40" s="423"/>
      <c r="OMQ40" s="426"/>
      <c r="OMR40" s="423"/>
      <c r="OMS40" s="426"/>
      <c r="OMT40" s="423"/>
      <c r="OMU40" s="426"/>
      <c r="OMV40" s="423"/>
      <c r="OMW40" s="426"/>
      <c r="OMX40" s="423"/>
      <c r="OMY40" s="426"/>
      <c r="OMZ40" s="423"/>
      <c r="ONA40" s="426"/>
      <c r="ONB40" s="423"/>
      <c r="ONC40" s="426"/>
      <c r="OND40" s="423"/>
      <c r="ONE40" s="426"/>
      <c r="ONF40" s="423"/>
      <c r="ONG40" s="426"/>
      <c r="ONH40" s="423"/>
      <c r="ONI40" s="426"/>
      <c r="ONJ40" s="423"/>
      <c r="ONK40" s="426"/>
      <c r="ONL40" s="423"/>
      <c r="ONM40" s="426"/>
      <c r="ONN40" s="423"/>
      <c r="ONO40" s="426"/>
      <c r="ONP40" s="423"/>
      <c r="ONQ40" s="426"/>
      <c r="ONR40" s="423"/>
      <c r="ONS40" s="426"/>
      <c r="ONT40" s="423"/>
      <c r="ONU40" s="426"/>
      <c r="ONV40" s="423"/>
      <c r="ONW40" s="426"/>
      <c r="ONX40" s="423"/>
      <c r="ONY40" s="426"/>
      <c r="ONZ40" s="423"/>
      <c r="OOA40" s="426"/>
      <c r="OOB40" s="423"/>
      <c r="OOC40" s="426"/>
      <c r="OOD40" s="423"/>
      <c r="OOE40" s="426"/>
      <c r="OOF40" s="423"/>
      <c r="OOG40" s="426"/>
      <c r="OOH40" s="423"/>
      <c r="OOI40" s="426"/>
      <c r="OOJ40" s="423"/>
      <c r="OOK40" s="426"/>
      <c r="OOL40" s="423"/>
      <c r="OOM40" s="426"/>
      <c r="OON40" s="423"/>
      <c r="OOO40" s="426"/>
      <c r="OOP40" s="423"/>
      <c r="OOQ40" s="426"/>
      <c r="OOR40" s="423"/>
      <c r="OOS40" s="426"/>
      <c r="OOT40" s="423"/>
      <c r="OOU40" s="426"/>
      <c r="OOV40" s="423"/>
      <c r="OOW40" s="426"/>
      <c r="OOX40" s="423"/>
      <c r="OOY40" s="426"/>
      <c r="OOZ40" s="423"/>
      <c r="OPA40" s="426"/>
      <c r="OPB40" s="423"/>
      <c r="OPC40" s="426"/>
      <c r="OPD40" s="423"/>
      <c r="OPE40" s="426"/>
      <c r="OPF40" s="423"/>
      <c r="OPG40" s="426"/>
      <c r="OPH40" s="423"/>
      <c r="OPI40" s="426"/>
      <c r="OPJ40" s="423"/>
      <c r="OPK40" s="426"/>
      <c r="OPL40" s="423"/>
      <c r="OPM40" s="426"/>
      <c r="OPN40" s="423"/>
      <c r="OPO40" s="426"/>
      <c r="OPP40" s="423"/>
      <c r="OPQ40" s="426"/>
      <c r="OPR40" s="423"/>
      <c r="OPS40" s="426"/>
      <c r="OPT40" s="423"/>
      <c r="OPU40" s="426"/>
      <c r="OPV40" s="423"/>
      <c r="OPW40" s="426"/>
      <c r="OPX40" s="423"/>
      <c r="OPY40" s="426"/>
      <c r="OPZ40" s="423"/>
      <c r="OQA40" s="426"/>
      <c r="OQB40" s="423"/>
      <c r="OQC40" s="426"/>
      <c r="OQD40" s="423"/>
      <c r="OQE40" s="426"/>
      <c r="OQF40" s="423"/>
      <c r="OQG40" s="426"/>
      <c r="OQH40" s="423"/>
      <c r="OQI40" s="426"/>
      <c r="OQJ40" s="423"/>
      <c r="OQK40" s="426"/>
      <c r="OQL40" s="423"/>
      <c r="OQM40" s="426"/>
      <c r="OQN40" s="423"/>
      <c r="OQO40" s="426"/>
      <c r="OQP40" s="423"/>
      <c r="OQQ40" s="426"/>
      <c r="OQR40" s="423"/>
      <c r="OQS40" s="426"/>
      <c r="OQT40" s="423"/>
      <c r="OQU40" s="426"/>
      <c r="OQV40" s="423"/>
      <c r="OQW40" s="426"/>
      <c r="OQX40" s="423"/>
      <c r="OQY40" s="426"/>
      <c r="OQZ40" s="423"/>
      <c r="ORA40" s="426"/>
      <c r="ORB40" s="423"/>
      <c r="ORC40" s="426"/>
      <c r="ORD40" s="423"/>
      <c r="ORE40" s="426"/>
      <c r="ORF40" s="423"/>
      <c r="ORG40" s="426"/>
      <c r="ORH40" s="423"/>
      <c r="ORI40" s="426"/>
      <c r="ORJ40" s="423"/>
      <c r="ORK40" s="426"/>
      <c r="ORL40" s="423"/>
      <c r="ORM40" s="426"/>
      <c r="ORN40" s="423"/>
      <c r="ORO40" s="426"/>
      <c r="ORP40" s="423"/>
      <c r="ORQ40" s="426"/>
      <c r="ORR40" s="423"/>
      <c r="ORS40" s="426"/>
      <c r="ORT40" s="423"/>
      <c r="ORU40" s="426"/>
      <c r="ORV40" s="423"/>
      <c r="ORW40" s="426"/>
      <c r="ORX40" s="423"/>
      <c r="ORY40" s="426"/>
      <c r="ORZ40" s="423"/>
      <c r="OSA40" s="426"/>
      <c r="OSB40" s="423"/>
      <c r="OSC40" s="426"/>
      <c r="OSD40" s="423"/>
      <c r="OSE40" s="426"/>
      <c r="OSF40" s="423"/>
      <c r="OSG40" s="426"/>
      <c r="OSH40" s="423"/>
      <c r="OSI40" s="426"/>
      <c r="OSJ40" s="423"/>
      <c r="OSK40" s="426"/>
      <c r="OSL40" s="423"/>
      <c r="OSM40" s="426"/>
      <c r="OSN40" s="423"/>
      <c r="OSO40" s="426"/>
      <c r="OSP40" s="423"/>
      <c r="OSQ40" s="426"/>
      <c r="OSR40" s="423"/>
      <c r="OSS40" s="426"/>
      <c r="OST40" s="423"/>
      <c r="OSU40" s="426"/>
      <c r="OSV40" s="423"/>
      <c r="OSW40" s="426"/>
      <c r="OSX40" s="423"/>
      <c r="OSY40" s="426"/>
      <c r="OSZ40" s="423"/>
      <c r="OTA40" s="426"/>
      <c r="OTB40" s="423"/>
      <c r="OTC40" s="426"/>
      <c r="OTD40" s="423"/>
      <c r="OTE40" s="426"/>
      <c r="OTF40" s="423"/>
      <c r="OTG40" s="426"/>
      <c r="OTH40" s="423"/>
      <c r="OTI40" s="426"/>
      <c r="OTJ40" s="423"/>
      <c r="OTK40" s="426"/>
      <c r="OTL40" s="423"/>
      <c r="OTM40" s="426"/>
      <c r="OTN40" s="423"/>
      <c r="OTO40" s="426"/>
      <c r="OTP40" s="423"/>
      <c r="OTQ40" s="426"/>
      <c r="OTR40" s="423"/>
      <c r="OTS40" s="426"/>
      <c r="OTT40" s="423"/>
      <c r="OTU40" s="426"/>
      <c r="OTV40" s="423"/>
      <c r="OTW40" s="426"/>
      <c r="OTX40" s="423"/>
      <c r="OTY40" s="426"/>
      <c r="OTZ40" s="423"/>
      <c r="OUA40" s="426"/>
      <c r="OUB40" s="423"/>
      <c r="OUC40" s="426"/>
      <c r="OUD40" s="423"/>
      <c r="OUE40" s="426"/>
      <c r="OUF40" s="423"/>
      <c r="OUG40" s="426"/>
      <c r="OUH40" s="423"/>
      <c r="OUI40" s="426"/>
      <c r="OUJ40" s="423"/>
      <c r="OUK40" s="426"/>
      <c r="OUL40" s="423"/>
      <c r="OUM40" s="426"/>
      <c r="OUN40" s="423"/>
      <c r="OUO40" s="426"/>
      <c r="OUP40" s="423"/>
      <c r="OUQ40" s="426"/>
      <c r="OUR40" s="423"/>
      <c r="OUS40" s="426"/>
      <c r="OUT40" s="423"/>
      <c r="OUU40" s="426"/>
      <c r="OUV40" s="423"/>
      <c r="OUW40" s="426"/>
      <c r="OUX40" s="423"/>
      <c r="OUY40" s="426"/>
      <c r="OUZ40" s="423"/>
      <c r="OVA40" s="426"/>
      <c r="OVB40" s="423"/>
      <c r="OVC40" s="426"/>
      <c r="OVD40" s="423"/>
      <c r="OVE40" s="426"/>
      <c r="OVF40" s="423"/>
      <c r="OVG40" s="426"/>
      <c r="OVH40" s="423"/>
      <c r="OVI40" s="426"/>
      <c r="OVJ40" s="423"/>
      <c r="OVK40" s="426"/>
      <c r="OVL40" s="423"/>
      <c r="OVM40" s="426"/>
      <c r="OVN40" s="423"/>
      <c r="OVO40" s="426"/>
      <c r="OVP40" s="423"/>
      <c r="OVQ40" s="426"/>
      <c r="OVR40" s="423"/>
      <c r="OVS40" s="426"/>
      <c r="OVT40" s="423"/>
      <c r="OVU40" s="426"/>
      <c r="OVV40" s="423"/>
      <c r="OVW40" s="426"/>
      <c r="OVX40" s="423"/>
      <c r="OVY40" s="426"/>
      <c r="OVZ40" s="423"/>
      <c r="OWA40" s="426"/>
      <c r="OWB40" s="423"/>
      <c r="OWC40" s="426"/>
      <c r="OWD40" s="423"/>
      <c r="OWE40" s="426"/>
      <c r="OWF40" s="423"/>
      <c r="OWG40" s="426"/>
      <c r="OWH40" s="423"/>
      <c r="OWI40" s="426"/>
      <c r="OWJ40" s="423"/>
      <c r="OWK40" s="426"/>
      <c r="OWL40" s="423"/>
      <c r="OWM40" s="426"/>
      <c r="OWN40" s="423"/>
      <c r="OWO40" s="426"/>
      <c r="OWP40" s="423"/>
      <c r="OWQ40" s="426"/>
      <c r="OWR40" s="423"/>
      <c r="OWS40" s="426"/>
      <c r="OWT40" s="423"/>
      <c r="OWU40" s="426"/>
      <c r="OWV40" s="423"/>
      <c r="OWW40" s="426"/>
      <c r="OWX40" s="423"/>
      <c r="OWY40" s="426"/>
      <c r="OWZ40" s="423"/>
      <c r="OXA40" s="426"/>
      <c r="OXB40" s="423"/>
      <c r="OXC40" s="426"/>
      <c r="OXD40" s="423"/>
      <c r="OXE40" s="426"/>
      <c r="OXF40" s="423"/>
      <c r="OXG40" s="426"/>
      <c r="OXH40" s="423"/>
      <c r="OXI40" s="426"/>
      <c r="OXJ40" s="423"/>
      <c r="OXK40" s="426"/>
      <c r="OXL40" s="423"/>
      <c r="OXM40" s="426"/>
      <c r="OXN40" s="423"/>
      <c r="OXO40" s="426"/>
      <c r="OXP40" s="423"/>
      <c r="OXQ40" s="426"/>
      <c r="OXR40" s="423"/>
      <c r="OXS40" s="426"/>
      <c r="OXT40" s="423"/>
      <c r="OXU40" s="426"/>
      <c r="OXV40" s="423"/>
      <c r="OXW40" s="426"/>
      <c r="OXX40" s="423"/>
      <c r="OXY40" s="426"/>
      <c r="OXZ40" s="423"/>
      <c r="OYA40" s="426"/>
      <c r="OYB40" s="423"/>
      <c r="OYC40" s="426"/>
      <c r="OYD40" s="423"/>
      <c r="OYE40" s="426"/>
      <c r="OYF40" s="423"/>
      <c r="OYG40" s="426"/>
      <c r="OYH40" s="423"/>
      <c r="OYI40" s="426"/>
      <c r="OYJ40" s="423"/>
      <c r="OYK40" s="426"/>
      <c r="OYL40" s="423"/>
      <c r="OYM40" s="426"/>
      <c r="OYN40" s="423"/>
      <c r="OYO40" s="426"/>
      <c r="OYP40" s="423"/>
      <c r="OYQ40" s="426"/>
      <c r="OYR40" s="423"/>
      <c r="OYS40" s="426"/>
      <c r="OYT40" s="423"/>
      <c r="OYU40" s="426"/>
      <c r="OYV40" s="423"/>
      <c r="OYW40" s="426"/>
      <c r="OYX40" s="423"/>
      <c r="OYY40" s="426"/>
      <c r="OYZ40" s="423"/>
      <c r="OZA40" s="426"/>
      <c r="OZB40" s="423"/>
      <c r="OZC40" s="426"/>
      <c r="OZD40" s="423"/>
      <c r="OZE40" s="426"/>
      <c r="OZF40" s="423"/>
      <c r="OZG40" s="426"/>
      <c r="OZH40" s="423"/>
      <c r="OZI40" s="426"/>
      <c r="OZJ40" s="423"/>
      <c r="OZK40" s="426"/>
      <c r="OZL40" s="423"/>
      <c r="OZM40" s="426"/>
      <c r="OZN40" s="423"/>
      <c r="OZO40" s="426"/>
      <c r="OZP40" s="423"/>
      <c r="OZQ40" s="426"/>
      <c r="OZR40" s="423"/>
      <c r="OZS40" s="426"/>
      <c r="OZT40" s="423"/>
      <c r="OZU40" s="426"/>
      <c r="OZV40" s="423"/>
      <c r="OZW40" s="426"/>
      <c r="OZX40" s="423"/>
      <c r="OZY40" s="426"/>
      <c r="OZZ40" s="423"/>
      <c r="PAA40" s="426"/>
      <c r="PAB40" s="423"/>
      <c r="PAC40" s="426"/>
      <c r="PAD40" s="423"/>
      <c r="PAE40" s="426"/>
      <c r="PAF40" s="423"/>
      <c r="PAG40" s="426"/>
      <c r="PAH40" s="423"/>
      <c r="PAI40" s="426"/>
      <c r="PAJ40" s="423"/>
      <c r="PAK40" s="426"/>
      <c r="PAL40" s="423"/>
      <c r="PAM40" s="426"/>
      <c r="PAN40" s="423"/>
      <c r="PAO40" s="426"/>
      <c r="PAP40" s="423"/>
      <c r="PAQ40" s="426"/>
      <c r="PAR40" s="423"/>
      <c r="PAS40" s="426"/>
      <c r="PAT40" s="423"/>
      <c r="PAU40" s="426"/>
      <c r="PAV40" s="423"/>
      <c r="PAW40" s="426"/>
      <c r="PAX40" s="423"/>
      <c r="PAY40" s="426"/>
      <c r="PAZ40" s="423"/>
      <c r="PBA40" s="426"/>
      <c r="PBB40" s="423"/>
      <c r="PBC40" s="426"/>
      <c r="PBD40" s="423"/>
      <c r="PBE40" s="426"/>
      <c r="PBF40" s="423"/>
      <c r="PBG40" s="426"/>
      <c r="PBH40" s="423"/>
      <c r="PBI40" s="426"/>
      <c r="PBJ40" s="423"/>
      <c r="PBK40" s="426"/>
      <c r="PBL40" s="423"/>
      <c r="PBM40" s="426"/>
      <c r="PBN40" s="423"/>
      <c r="PBO40" s="426"/>
      <c r="PBP40" s="423"/>
      <c r="PBQ40" s="426"/>
      <c r="PBR40" s="423"/>
      <c r="PBS40" s="426"/>
      <c r="PBT40" s="423"/>
      <c r="PBU40" s="426"/>
      <c r="PBV40" s="423"/>
      <c r="PBW40" s="426"/>
      <c r="PBX40" s="423"/>
      <c r="PBY40" s="426"/>
      <c r="PBZ40" s="423"/>
      <c r="PCA40" s="426"/>
      <c r="PCB40" s="423"/>
      <c r="PCC40" s="426"/>
      <c r="PCD40" s="423"/>
      <c r="PCE40" s="426"/>
      <c r="PCF40" s="423"/>
      <c r="PCG40" s="426"/>
      <c r="PCH40" s="423"/>
      <c r="PCI40" s="426"/>
      <c r="PCJ40" s="423"/>
      <c r="PCK40" s="426"/>
      <c r="PCL40" s="423"/>
      <c r="PCM40" s="426"/>
      <c r="PCN40" s="423"/>
      <c r="PCO40" s="426"/>
      <c r="PCP40" s="423"/>
      <c r="PCQ40" s="426"/>
      <c r="PCR40" s="423"/>
      <c r="PCS40" s="426"/>
      <c r="PCT40" s="423"/>
      <c r="PCU40" s="426"/>
      <c r="PCV40" s="423"/>
      <c r="PCW40" s="426"/>
      <c r="PCX40" s="423"/>
      <c r="PCY40" s="426"/>
      <c r="PCZ40" s="423"/>
      <c r="PDA40" s="426"/>
      <c r="PDB40" s="423"/>
      <c r="PDC40" s="426"/>
      <c r="PDD40" s="423"/>
      <c r="PDE40" s="426"/>
      <c r="PDF40" s="423"/>
      <c r="PDG40" s="426"/>
      <c r="PDH40" s="423"/>
      <c r="PDI40" s="426"/>
      <c r="PDJ40" s="423"/>
      <c r="PDK40" s="426"/>
      <c r="PDL40" s="423"/>
      <c r="PDM40" s="426"/>
      <c r="PDN40" s="423"/>
      <c r="PDO40" s="426"/>
      <c r="PDP40" s="423"/>
      <c r="PDQ40" s="426"/>
      <c r="PDR40" s="423"/>
      <c r="PDS40" s="426"/>
      <c r="PDT40" s="423"/>
      <c r="PDU40" s="426"/>
      <c r="PDV40" s="423"/>
      <c r="PDW40" s="426"/>
      <c r="PDX40" s="423"/>
      <c r="PDY40" s="426"/>
      <c r="PDZ40" s="423"/>
      <c r="PEA40" s="426"/>
      <c r="PEB40" s="423"/>
      <c r="PEC40" s="426"/>
      <c r="PED40" s="423"/>
      <c r="PEE40" s="426"/>
      <c r="PEF40" s="423"/>
      <c r="PEG40" s="426"/>
      <c r="PEH40" s="423"/>
      <c r="PEI40" s="426"/>
      <c r="PEJ40" s="423"/>
      <c r="PEK40" s="426"/>
      <c r="PEL40" s="423"/>
      <c r="PEM40" s="426"/>
      <c r="PEN40" s="423"/>
      <c r="PEO40" s="426"/>
      <c r="PEP40" s="423"/>
      <c r="PEQ40" s="426"/>
      <c r="PER40" s="423"/>
      <c r="PES40" s="426"/>
      <c r="PET40" s="423"/>
      <c r="PEU40" s="426"/>
      <c r="PEV40" s="423"/>
      <c r="PEW40" s="426"/>
      <c r="PEX40" s="423"/>
      <c r="PEY40" s="426"/>
      <c r="PEZ40" s="423"/>
      <c r="PFA40" s="426"/>
      <c r="PFB40" s="423"/>
      <c r="PFC40" s="426"/>
      <c r="PFD40" s="423"/>
      <c r="PFE40" s="426"/>
      <c r="PFF40" s="423"/>
      <c r="PFG40" s="426"/>
      <c r="PFH40" s="423"/>
      <c r="PFI40" s="426"/>
      <c r="PFJ40" s="423"/>
      <c r="PFK40" s="426"/>
      <c r="PFL40" s="423"/>
      <c r="PFM40" s="426"/>
      <c r="PFN40" s="423"/>
      <c r="PFO40" s="426"/>
      <c r="PFP40" s="423"/>
      <c r="PFQ40" s="426"/>
      <c r="PFR40" s="423"/>
      <c r="PFS40" s="426"/>
      <c r="PFT40" s="423"/>
      <c r="PFU40" s="426"/>
      <c r="PFV40" s="423"/>
      <c r="PFW40" s="426"/>
      <c r="PFX40" s="423"/>
      <c r="PFY40" s="426"/>
      <c r="PFZ40" s="423"/>
      <c r="PGA40" s="426"/>
      <c r="PGB40" s="423"/>
      <c r="PGC40" s="426"/>
      <c r="PGD40" s="423"/>
      <c r="PGE40" s="426"/>
      <c r="PGF40" s="423"/>
      <c r="PGG40" s="426"/>
      <c r="PGH40" s="423"/>
      <c r="PGI40" s="426"/>
      <c r="PGJ40" s="423"/>
      <c r="PGK40" s="426"/>
      <c r="PGL40" s="423"/>
      <c r="PGM40" s="426"/>
      <c r="PGN40" s="423"/>
      <c r="PGO40" s="426"/>
      <c r="PGP40" s="423"/>
      <c r="PGQ40" s="426"/>
      <c r="PGR40" s="423"/>
      <c r="PGS40" s="426"/>
      <c r="PGT40" s="423"/>
      <c r="PGU40" s="426"/>
      <c r="PGV40" s="423"/>
      <c r="PGW40" s="426"/>
      <c r="PGX40" s="423"/>
      <c r="PGY40" s="426"/>
      <c r="PGZ40" s="423"/>
      <c r="PHA40" s="426"/>
      <c r="PHB40" s="423"/>
      <c r="PHC40" s="426"/>
      <c r="PHD40" s="423"/>
      <c r="PHE40" s="426"/>
      <c r="PHF40" s="423"/>
      <c r="PHG40" s="426"/>
      <c r="PHH40" s="423"/>
      <c r="PHI40" s="426"/>
      <c r="PHJ40" s="423"/>
      <c r="PHK40" s="426"/>
      <c r="PHL40" s="423"/>
      <c r="PHM40" s="426"/>
      <c r="PHN40" s="423"/>
      <c r="PHO40" s="426"/>
      <c r="PHP40" s="423"/>
      <c r="PHQ40" s="426"/>
      <c r="PHR40" s="423"/>
      <c r="PHS40" s="426"/>
      <c r="PHT40" s="423"/>
      <c r="PHU40" s="426"/>
      <c r="PHV40" s="423"/>
      <c r="PHW40" s="426"/>
      <c r="PHX40" s="423"/>
      <c r="PHY40" s="426"/>
      <c r="PHZ40" s="423"/>
      <c r="PIA40" s="426"/>
      <c r="PIB40" s="423"/>
      <c r="PIC40" s="426"/>
      <c r="PID40" s="423"/>
      <c r="PIE40" s="426"/>
      <c r="PIF40" s="423"/>
      <c r="PIG40" s="426"/>
      <c r="PIH40" s="423"/>
      <c r="PII40" s="426"/>
      <c r="PIJ40" s="423"/>
      <c r="PIK40" s="426"/>
      <c r="PIL40" s="423"/>
      <c r="PIM40" s="426"/>
      <c r="PIN40" s="423"/>
      <c r="PIO40" s="426"/>
      <c r="PIP40" s="423"/>
      <c r="PIQ40" s="426"/>
      <c r="PIR40" s="423"/>
      <c r="PIS40" s="426"/>
      <c r="PIT40" s="423"/>
      <c r="PIU40" s="426"/>
      <c r="PIV40" s="423"/>
      <c r="PIW40" s="426"/>
      <c r="PIX40" s="423"/>
      <c r="PIY40" s="426"/>
      <c r="PIZ40" s="423"/>
      <c r="PJA40" s="426"/>
      <c r="PJB40" s="423"/>
      <c r="PJC40" s="426"/>
      <c r="PJD40" s="423"/>
      <c r="PJE40" s="426"/>
      <c r="PJF40" s="423"/>
      <c r="PJG40" s="426"/>
      <c r="PJH40" s="423"/>
      <c r="PJI40" s="426"/>
      <c r="PJJ40" s="423"/>
      <c r="PJK40" s="426"/>
      <c r="PJL40" s="423"/>
      <c r="PJM40" s="426"/>
      <c r="PJN40" s="423"/>
      <c r="PJO40" s="426"/>
      <c r="PJP40" s="423"/>
      <c r="PJQ40" s="426"/>
      <c r="PJR40" s="423"/>
      <c r="PJS40" s="426"/>
      <c r="PJT40" s="423"/>
      <c r="PJU40" s="426"/>
      <c r="PJV40" s="423"/>
      <c r="PJW40" s="426"/>
      <c r="PJX40" s="423"/>
      <c r="PJY40" s="426"/>
      <c r="PJZ40" s="423"/>
      <c r="PKA40" s="426"/>
      <c r="PKB40" s="423"/>
      <c r="PKC40" s="426"/>
      <c r="PKD40" s="423"/>
      <c r="PKE40" s="426"/>
      <c r="PKF40" s="423"/>
      <c r="PKG40" s="426"/>
      <c r="PKH40" s="423"/>
      <c r="PKI40" s="426"/>
      <c r="PKJ40" s="423"/>
      <c r="PKK40" s="426"/>
      <c r="PKL40" s="423"/>
      <c r="PKM40" s="426"/>
      <c r="PKN40" s="423"/>
      <c r="PKO40" s="426"/>
      <c r="PKP40" s="423"/>
      <c r="PKQ40" s="426"/>
      <c r="PKR40" s="423"/>
      <c r="PKS40" s="426"/>
      <c r="PKT40" s="423"/>
      <c r="PKU40" s="426"/>
      <c r="PKV40" s="423"/>
      <c r="PKW40" s="426"/>
      <c r="PKX40" s="423"/>
      <c r="PKY40" s="426"/>
      <c r="PKZ40" s="423"/>
      <c r="PLA40" s="426"/>
      <c r="PLB40" s="423"/>
      <c r="PLC40" s="426"/>
      <c r="PLD40" s="423"/>
      <c r="PLE40" s="426"/>
      <c r="PLF40" s="423"/>
      <c r="PLG40" s="426"/>
      <c r="PLH40" s="423"/>
      <c r="PLI40" s="426"/>
      <c r="PLJ40" s="423"/>
      <c r="PLK40" s="426"/>
      <c r="PLL40" s="423"/>
      <c r="PLM40" s="426"/>
      <c r="PLN40" s="423"/>
      <c r="PLO40" s="426"/>
      <c r="PLP40" s="423"/>
      <c r="PLQ40" s="426"/>
      <c r="PLR40" s="423"/>
      <c r="PLS40" s="426"/>
      <c r="PLT40" s="423"/>
      <c r="PLU40" s="426"/>
      <c r="PLV40" s="423"/>
      <c r="PLW40" s="426"/>
      <c r="PLX40" s="423"/>
      <c r="PLY40" s="426"/>
      <c r="PLZ40" s="423"/>
      <c r="PMA40" s="426"/>
      <c r="PMB40" s="423"/>
      <c r="PMC40" s="426"/>
      <c r="PMD40" s="423"/>
      <c r="PME40" s="426"/>
      <c r="PMF40" s="423"/>
      <c r="PMG40" s="426"/>
      <c r="PMH40" s="423"/>
      <c r="PMI40" s="426"/>
      <c r="PMJ40" s="423"/>
      <c r="PMK40" s="426"/>
      <c r="PML40" s="423"/>
      <c r="PMM40" s="426"/>
      <c r="PMN40" s="423"/>
      <c r="PMO40" s="426"/>
      <c r="PMP40" s="423"/>
      <c r="PMQ40" s="426"/>
      <c r="PMR40" s="423"/>
      <c r="PMS40" s="426"/>
      <c r="PMT40" s="423"/>
      <c r="PMU40" s="426"/>
      <c r="PMV40" s="423"/>
      <c r="PMW40" s="426"/>
      <c r="PMX40" s="423"/>
      <c r="PMY40" s="426"/>
      <c r="PMZ40" s="423"/>
      <c r="PNA40" s="426"/>
      <c r="PNB40" s="423"/>
      <c r="PNC40" s="426"/>
      <c r="PND40" s="423"/>
      <c r="PNE40" s="426"/>
      <c r="PNF40" s="423"/>
      <c r="PNG40" s="426"/>
      <c r="PNH40" s="423"/>
      <c r="PNI40" s="426"/>
      <c r="PNJ40" s="423"/>
      <c r="PNK40" s="426"/>
      <c r="PNL40" s="423"/>
      <c r="PNM40" s="426"/>
      <c r="PNN40" s="423"/>
      <c r="PNO40" s="426"/>
      <c r="PNP40" s="423"/>
      <c r="PNQ40" s="426"/>
      <c r="PNR40" s="423"/>
      <c r="PNS40" s="426"/>
      <c r="PNT40" s="423"/>
      <c r="PNU40" s="426"/>
      <c r="PNV40" s="423"/>
      <c r="PNW40" s="426"/>
      <c r="PNX40" s="423"/>
      <c r="PNY40" s="426"/>
      <c r="PNZ40" s="423"/>
      <c r="POA40" s="426"/>
      <c r="POB40" s="423"/>
      <c r="POC40" s="426"/>
      <c r="POD40" s="423"/>
      <c r="POE40" s="426"/>
      <c r="POF40" s="423"/>
      <c r="POG40" s="426"/>
      <c r="POH40" s="423"/>
      <c r="POI40" s="426"/>
      <c r="POJ40" s="423"/>
      <c r="POK40" s="426"/>
      <c r="POL40" s="423"/>
      <c r="POM40" s="426"/>
      <c r="PON40" s="423"/>
      <c r="POO40" s="426"/>
      <c r="POP40" s="423"/>
      <c r="POQ40" s="426"/>
      <c r="POR40" s="423"/>
      <c r="POS40" s="426"/>
      <c r="POT40" s="423"/>
      <c r="POU40" s="426"/>
      <c r="POV40" s="423"/>
      <c r="POW40" s="426"/>
      <c r="POX40" s="423"/>
      <c r="POY40" s="426"/>
      <c r="POZ40" s="423"/>
      <c r="PPA40" s="426"/>
      <c r="PPB40" s="423"/>
      <c r="PPC40" s="426"/>
      <c r="PPD40" s="423"/>
      <c r="PPE40" s="426"/>
      <c r="PPF40" s="423"/>
      <c r="PPG40" s="426"/>
      <c r="PPH40" s="423"/>
      <c r="PPI40" s="426"/>
      <c r="PPJ40" s="423"/>
      <c r="PPK40" s="426"/>
      <c r="PPL40" s="423"/>
      <c r="PPM40" s="426"/>
      <c r="PPN40" s="423"/>
      <c r="PPO40" s="426"/>
      <c r="PPP40" s="423"/>
      <c r="PPQ40" s="426"/>
      <c r="PPR40" s="423"/>
      <c r="PPS40" s="426"/>
      <c r="PPT40" s="423"/>
      <c r="PPU40" s="426"/>
      <c r="PPV40" s="423"/>
      <c r="PPW40" s="426"/>
      <c r="PPX40" s="423"/>
      <c r="PPY40" s="426"/>
      <c r="PPZ40" s="423"/>
      <c r="PQA40" s="426"/>
      <c r="PQB40" s="423"/>
      <c r="PQC40" s="426"/>
      <c r="PQD40" s="423"/>
      <c r="PQE40" s="426"/>
      <c r="PQF40" s="423"/>
      <c r="PQG40" s="426"/>
      <c r="PQH40" s="423"/>
      <c r="PQI40" s="426"/>
      <c r="PQJ40" s="423"/>
      <c r="PQK40" s="426"/>
      <c r="PQL40" s="423"/>
      <c r="PQM40" s="426"/>
      <c r="PQN40" s="423"/>
      <c r="PQO40" s="426"/>
      <c r="PQP40" s="423"/>
      <c r="PQQ40" s="426"/>
      <c r="PQR40" s="423"/>
      <c r="PQS40" s="426"/>
      <c r="PQT40" s="423"/>
      <c r="PQU40" s="426"/>
      <c r="PQV40" s="423"/>
      <c r="PQW40" s="426"/>
      <c r="PQX40" s="423"/>
      <c r="PQY40" s="426"/>
      <c r="PQZ40" s="423"/>
      <c r="PRA40" s="426"/>
      <c r="PRB40" s="423"/>
      <c r="PRC40" s="426"/>
      <c r="PRD40" s="423"/>
      <c r="PRE40" s="426"/>
      <c r="PRF40" s="423"/>
      <c r="PRG40" s="426"/>
      <c r="PRH40" s="423"/>
      <c r="PRI40" s="426"/>
      <c r="PRJ40" s="423"/>
      <c r="PRK40" s="426"/>
      <c r="PRL40" s="423"/>
      <c r="PRM40" s="426"/>
      <c r="PRN40" s="423"/>
      <c r="PRO40" s="426"/>
      <c r="PRP40" s="423"/>
      <c r="PRQ40" s="426"/>
      <c r="PRR40" s="423"/>
      <c r="PRS40" s="426"/>
      <c r="PRT40" s="423"/>
      <c r="PRU40" s="426"/>
      <c r="PRV40" s="423"/>
      <c r="PRW40" s="426"/>
      <c r="PRX40" s="423"/>
      <c r="PRY40" s="426"/>
      <c r="PRZ40" s="423"/>
      <c r="PSA40" s="426"/>
      <c r="PSB40" s="423"/>
      <c r="PSC40" s="426"/>
      <c r="PSD40" s="423"/>
      <c r="PSE40" s="426"/>
      <c r="PSF40" s="423"/>
      <c r="PSG40" s="426"/>
      <c r="PSH40" s="423"/>
      <c r="PSI40" s="426"/>
      <c r="PSJ40" s="423"/>
      <c r="PSK40" s="426"/>
      <c r="PSL40" s="423"/>
      <c r="PSM40" s="426"/>
      <c r="PSN40" s="423"/>
      <c r="PSO40" s="426"/>
      <c r="PSP40" s="423"/>
      <c r="PSQ40" s="426"/>
      <c r="PSR40" s="423"/>
      <c r="PSS40" s="426"/>
      <c r="PST40" s="423"/>
      <c r="PSU40" s="426"/>
      <c r="PSV40" s="423"/>
      <c r="PSW40" s="426"/>
      <c r="PSX40" s="423"/>
      <c r="PSY40" s="426"/>
      <c r="PSZ40" s="423"/>
      <c r="PTA40" s="426"/>
      <c r="PTB40" s="423"/>
      <c r="PTC40" s="426"/>
      <c r="PTD40" s="423"/>
      <c r="PTE40" s="426"/>
      <c r="PTF40" s="423"/>
      <c r="PTG40" s="426"/>
      <c r="PTH40" s="423"/>
      <c r="PTI40" s="426"/>
      <c r="PTJ40" s="423"/>
      <c r="PTK40" s="426"/>
      <c r="PTL40" s="423"/>
      <c r="PTM40" s="426"/>
      <c r="PTN40" s="423"/>
      <c r="PTO40" s="426"/>
      <c r="PTP40" s="423"/>
      <c r="PTQ40" s="426"/>
      <c r="PTR40" s="423"/>
      <c r="PTS40" s="426"/>
      <c r="PTT40" s="423"/>
      <c r="PTU40" s="426"/>
      <c r="PTV40" s="423"/>
      <c r="PTW40" s="426"/>
      <c r="PTX40" s="423"/>
      <c r="PTY40" s="426"/>
      <c r="PTZ40" s="423"/>
      <c r="PUA40" s="426"/>
      <c r="PUB40" s="423"/>
      <c r="PUC40" s="426"/>
      <c r="PUD40" s="423"/>
      <c r="PUE40" s="426"/>
      <c r="PUF40" s="423"/>
      <c r="PUG40" s="426"/>
      <c r="PUH40" s="423"/>
      <c r="PUI40" s="426"/>
      <c r="PUJ40" s="423"/>
      <c r="PUK40" s="426"/>
      <c r="PUL40" s="423"/>
      <c r="PUM40" s="426"/>
      <c r="PUN40" s="423"/>
      <c r="PUO40" s="426"/>
      <c r="PUP40" s="423"/>
      <c r="PUQ40" s="426"/>
      <c r="PUR40" s="423"/>
      <c r="PUS40" s="426"/>
      <c r="PUT40" s="423"/>
      <c r="PUU40" s="426"/>
      <c r="PUV40" s="423"/>
      <c r="PUW40" s="426"/>
      <c r="PUX40" s="423"/>
      <c r="PUY40" s="426"/>
      <c r="PUZ40" s="423"/>
      <c r="PVA40" s="426"/>
      <c r="PVB40" s="423"/>
      <c r="PVC40" s="426"/>
      <c r="PVD40" s="423"/>
      <c r="PVE40" s="426"/>
      <c r="PVF40" s="423"/>
      <c r="PVG40" s="426"/>
      <c r="PVH40" s="423"/>
      <c r="PVI40" s="426"/>
      <c r="PVJ40" s="423"/>
      <c r="PVK40" s="426"/>
      <c r="PVL40" s="423"/>
      <c r="PVM40" s="426"/>
      <c r="PVN40" s="423"/>
      <c r="PVO40" s="426"/>
      <c r="PVP40" s="423"/>
      <c r="PVQ40" s="426"/>
      <c r="PVR40" s="423"/>
      <c r="PVS40" s="426"/>
      <c r="PVT40" s="423"/>
      <c r="PVU40" s="426"/>
      <c r="PVV40" s="423"/>
      <c r="PVW40" s="426"/>
      <c r="PVX40" s="423"/>
      <c r="PVY40" s="426"/>
      <c r="PVZ40" s="423"/>
      <c r="PWA40" s="426"/>
      <c r="PWB40" s="423"/>
      <c r="PWC40" s="426"/>
      <c r="PWD40" s="423"/>
      <c r="PWE40" s="426"/>
      <c r="PWF40" s="423"/>
      <c r="PWG40" s="426"/>
      <c r="PWH40" s="423"/>
      <c r="PWI40" s="426"/>
      <c r="PWJ40" s="423"/>
      <c r="PWK40" s="426"/>
      <c r="PWL40" s="423"/>
      <c r="PWM40" s="426"/>
      <c r="PWN40" s="423"/>
      <c r="PWO40" s="426"/>
      <c r="PWP40" s="423"/>
      <c r="PWQ40" s="426"/>
      <c r="PWR40" s="423"/>
      <c r="PWS40" s="426"/>
      <c r="PWT40" s="423"/>
      <c r="PWU40" s="426"/>
      <c r="PWV40" s="423"/>
      <c r="PWW40" s="426"/>
      <c r="PWX40" s="423"/>
      <c r="PWY40" s="426"/>
      <c r="PWZ40" s="423"/>
      <c r="PXA40" s="426"/>
      <c r="PXB40" s="423"/>
      <c r="PXC40" s="426"/>
      <c r="PXD40" s="423"/>
      <c r="PXE40" s="426"/>
      <c r="PXF40" s="423"/>
      <c r="PXG40" s="426"/>
      <c r="PXH40" s="423"/>
      <c r="PXI40" s="426"/>
      <c r="PXJ40" s="423"/>
      <c r="PXK40" s="426"/>
      <c r="PXL40" s="423"/>
      <c r="PXM40" s="426"/>
      <c r="PXN40" s="423"/>
      <c r="PXO40" s="426"/>
      <c r="PXP40" s="423"/>
      <c r="PXQ40" s="426"/>
      <c r="PXR40" s="423"/>
      <c r="PXS40" s="426"/>
      <c r="PXT40" s="423"/>
      <c r="PXU40" s="426"/>
      <c r="PXV40" s="423"/>
      <c r="PXW40" s="426"/>
      <c r="PXX40" s="423"/>
      <c r="PXY40" s="426"/>
      <c r="PXZ40" s="423"/>
      <c r="PYA40" s="426"/>
      <c r="PYB40" s="423"/>
      <c r="PYC40" s="426"/>
      <c r="PYD40" s="423"/>
      <c r="PYE40" s="426"/>
      <c r="PYF40" s="423"/>
      <c r="PYG40" s="426"/>
      <c r="PYH40" s="423"/>
      <c r="PYI40" s="426"/>
      <c r="PYJ40" s="423"/>
      <c r="PYK40" s="426"/>
      <c r="PYL40" s="423"/>
      <c r="PYM40" s="426"/>
      <c r="PYN40" s="423"/>
      <c r="PYO40" s="426"/>
      <c r="PYP40" s="423"/>
      <c r="PYQ40" s="426"/>
      <c r="PYR40" s="423"/>
      <c r="PYS40" s="426"/>
      <c r="PYT40" s="423"/>
      <c r="PYU40" s="426"/>
      <c r="PYV40" s="423"/>
      <c r="PYW40" s="426"/>
      <c r="PYX40" s="423"/>
      <c r="PYY40" s="426"/>
      <c r="PYZ40" s="423"/>
      <c r="PZA40" s="426"/>
      <c r="PZB40" s="423"/>
      <c r="PZC40" s="426"/>
      <c r="PZD40" s="423"/>
      <c r="PZE40" s="426"/>
      <c r="PZF40" s="423"/>
      <c r="PZG40" s="426"/>
      <c r="PZH40" s="423"/>
      <c r="PZI40" s="426"/>
      <c r="PZJ40" s="423"/>
      <c r="PZK40" s="426"/>
      <c r="PZL40" s="423"/>
      <c r="PZM40" s="426"/>
      <c r="PZN40" s="423"/>
      <c r="PZO40" s="426"/>
      <c r="PZP40" s="423"/>
      <c r="PZQ40" s="426"/>
      <c r="PZR40" s="423"/>
      <c r="PZS40" s="426"/>
      <c r="PZT40" s="423"/>
      <c r="PZU40" s="426"/>
      <c r="PZV40" s="423"/>
      <c r="PZW40" s="426"/>
      <c r="PZX40" s="423"/>
      <c r="PZY40" s="426"/>
      <c r="PZZ40" s="423"/>
      <c r="QAA40" s="426"/>
      <c r="QAB40" s="423"/>
      <c r="QAC40" s="426"/>
      <c r="QAD40" s="423"/>
      <c r="QAE40" s="426"/>
      <c r="QAF40" s="423"/>
      <c r="QAG40" s="426"/>
      <c r="QAH40" s="423"/>
      <c r="QAI40" s="426"/>
      <c r="QAJ40" s="423"/>
      <c r="QAK40" s="426"/>
      <c r="QAL40" s="423"/>
      <c r="QAM40" s="426"/>
      <c r="QAN40" s="423"/>
      <c r="QAO40" s="426"/>
      <c r="QAP40" s="423"/>
      <c r="QAQ40" s="426"/>
      <c r="QAR40" s="423"/>
      <c r="QAS40" s="426"/>
      <c r="QAT40" s="423"/>
      <c r="QAU40" s="426"/>
      <c r="QAV40" s="423"/>
      <c r="QAW40" s="426"/>
      <c r="QAX40" s="423"/>
      <c r="QAY40" s="426"/>
      <c r="QAZ40" s="423"/>
      <c r="QBA40" s="426"/>
      <c r="QBB40" s="423"/>
      <c r="QBC40" s="426"/>
      <c r="QBD40" s="423"/>
      <c r="QBE40" s="426"/>
      <c r="QBF40" s="423"/>
      <c r="QBG40" s="426"/>
      <c r="QBH40" s="423"/>
      <c r="QBI40" s="426"/>
      <c r="QBJ40" s="423"/>
      <c r="QBK40" s="426"/>
      <c r="QBL40" s="423"/>
      <c r="QBM40" s="426"/>
      <c r="QBN40" s="423"/>
      <c r="QBO40" s="426"/>
      <c r="QBP40" s="423"/>
      <c r="QBQ40" s="426"/>
      <c r="QBR40" s="423"/>
      <c r="QBS40" s="426"/>
      <c r="QBT40" s="423"/>
      <c r="QBU40" s="426"/>
      <c r="QBV40" s="423"/>
      <c r="QBW40" s="426"/>
      <c r="QBX40" s="423"/>
      <c r="QBY40" s="426"/>
      <c r="QBZ40" s="423"/>
      <c r="QCA40" s="426"/>
      <c r="QCB40" s="423"/>
      <c r="QCC40" s="426"/>
      <c r="QCD40" s="423"/>
      <c r="QCE40" s="426"/>
      <c r="QCF40" s="423"/>
      <c r="QCG40" s="426"/>
      <c r="QCH40" s="423"/>
      <c r="QCI40" s="426"/>
      <c r="QCJ40" s="423"/>
      <c r="QCK40" s="426"/>
      <c r="QCL40" s="423"/>
      <c r="QCM40" s="426"/>
      <c r="QCN40" s="423"/>
      <c r="QCO40" s="426"/>
      <c r="QCP40" s="423"/>
      <c r="QCQ40" s="426"/>
      <c r="QCR40" s="423"/>
      <c r="QCS40" s="426"/>
      <c r="QCT40" s="423"/>
      <c r="QCU40" s="426"/>
      <c r="QCV40" s="423"/>
      <c r="QCW40" s="426"/>
      <c r="QCX40" s="423"/>
      <c r="QCY40" s="426"/>
      <c r="QCZ40" s="423"/>
      <c r="QDA40" s="426"/>
      <c r="QDB40" s="423"/>
      <c r="QDC40" s="426"/>
      <c r="QDD40" s="423"/>
      <c r="QDE40" s="426"/>
      <c r="QDF40" s="423"/>
      <c r="QDG40" s="426"/>
      <c r="QDH40" s="423"/>
      <c r="QDI40" s="426"/>
      <c r="QDJ40" s="423"/>
      <c r="QDK40" s="426"/>
      <c r="QDL40" s="423"/>
      <c r="QDM40" s="426"/>
      <c r="QDN40" s="423"/>
      <c r="QDO40" s="426"/>
      <c r="QDP40" s="423"/>
      <c r="QDQ40" s="426"/>
      <c r="QDR40" s="423"/>
      <c r="QDS40" s="426"/>
      <c r="QDT40" s="423"/>
      <c r="QDU40" s="426"/>
      <c r="QDV40" s="423"/>
      <c r="QDW40" s="426"/>
      <c r="QDX40" s="423"/>
      <c r="QDY40" s="426"/>
      <c r="QDZ40" s="423"/>
      <c r="QEA40" s="426"/>
      <c r="QEB40" s="423"/>
      <c r="QEC40" s="426"/>
      <c r="QED40" s="423"/>
      <c r="QEE40" s="426"/>
      <c r="QEF40" s="423"/>
      <c r="QEG40" s="426"/>
      <c r="QEH40" s="423"/>
      <c r="QEI40" s="426"/>
      <c r="QEJ40" s="423"/>
      <c r="QEK40" s="426"/>
      <c r="QEL40" s="423"/>
      <c r="QEM40" s="426"/>
      <c r="QEN40" s="423"/>
      <c r="QEO40" s="426"/>
      <c r="QEP40" s="423"/>
      <c r="QEQ40" s="426"/>
      <c r="QER40" s="423"/>
      <c r="QES40" s="426"/>
      <c r="QET40" s="423"/>
      <c r="QEU40" s="426"/>
      <c r="QEV40" s="423"/>
      <c r="QEW40" s="426"/>
      <c r="QEX40" s="423"/>
      <c r="QEY40" s="426"/>
      <c r="QEZ40" s="423"/>
      <c r="QFA40" s="426"/>
      <c r="QFB40" s="423"/>
      <c r="QFC40" s="426"/>
      <c r="QFD40" s="423"/>
      <c r="QFE40" s="426"/>
      <c r="QFF40" s="423"/>
      <c r="QFG40" s="426"/>
      <c r="QFH40" s="423"/>
      <c r="QFI40" s="426"/>
      <c r="QFJ40" s="423"/>
      <c r="QFK40" s="426"/>
      <c r="QFL40" s="423"/>
      <c r="QFM40" s="426"/>
      <c r="QFN40" s="423"/>
      <c r="QFO40" s="426"/>
      <c r="QFP40" s="423"/>
      <c r="QFQ40" s="426"/>
      <c r="QFR40" s="423"/>
      <c r="QFS40" s="426"/>
      <c r="QFT40" s="423"/>
      <c r="QFU40" s="426"/>
      <c r="QFV40" s="423"/>
      <c r="QFW40" s="426"/>
      <c r="QFX40" s="423"/>
      <c r="QFY40" s="426"/>
      <c r="QFZ40" s="423"/>
      <c r="QGA40" s="426"/>
      <c r="QGB40" s="423"/>
      <c r="QGC40" s="426"/>
      <c r="QGD40" s="423"/>
      <c r="QGE40" s="426"/>
      <c r="QGF40" s="423"/>
      <c r="QGG40" s="426"/>
      <c r="QGH40" s="423"/>
      <c r="QGI40" s="426"/>
      <c r="QGJ40" s="423"/>
      <c r="QGK40" s="426"/>
      <c r="QGL40" s="423"/>
      <c r="QGM40" s="426"/>
      <c r="QGN40" s="423"/>
      <c r="QGO40" s="426"/>
      <c r="QGP40" s="423"/>
      <c r="QGQ40" s="426"/>
      <c r="QGR40" s="423"/>
      <c r="QGS40" s="426"/>
      <c r="QGT40" s="423"/>
      <c r="QGU40" s="426"/>
      <c r="QGV40" s="423"/>
      <c r="QGW40" s="426"/>
      <c r="QGX40" s="423"/>
      <c r="QGY40" s="426"/>
      <c r="QGZ40" s="423"/>
      <c r="QHA40" s="426"/>
      <c r="QHB40" s="423"/>
      <c r="QHC40" s="426"/>
      <c r="QHD40" s="423"/>
      <c r="QHE40" s="426"/>
      <c r="QHF40" s="423"/>
      <c r="QHG40" s="426"/>
      <c r="QHH40" s="423"/>
      <c r="QHI40" s="426"/>
      <c r="QHJ40" s="423"/>
      <c r="QHK40" s="426"/>
      <c r="QHL40" s="423"/>
      <c r="QHM40" s="426"/>
      <c r="QHN40" s="423"/>
      <c r="QHO40" s="426"/>
      <c r="QHP40" s="423"/>
      <c r="QHQ40" s="426"/>
      <c r="QHR40" s="423"/>
      <c r="QHS40" s="426"/>
      <c r="QHT40" s="423"/>
      <c r="QHU40" s="426"/>
      <c r="QHV40" s="423"/>
      <c r="QHW40" s="426"/>
      <c r="QHX40" s="423"/>
      <c r="QHY40" s="426"/>
      <c r="QHZ40" s="423"/>
      <c r="QIA40" s="426"/>
      <c r="QIB40" s="423"/>
      <c r="QIC40" s="426"/>
      <c r="QID40" s="423"/>
      <c r="QIE40" s="426"/>
      <c r="QIF40" s="423"/>
      <c r="QIG40" s="426"/>
      <c r="QIH40" s="423"/>
      <c r="QII40" s="426"/>
      <c r="QIJ40" s="423"/>
      <c r="QIK40" s="426"/>
      <c r="QIL40" s="423"/>
      <c r="QIM40" s="426"/>
      <c r="QIN40" s="423"/>
      <c r="QIO40" s="426"/>
      <c r="QIP40" s="423"/>
      <c r="QIQ40" s="426"/>
      <c r="QIR40" s="423"/>
      <c r="QIS40" s="426"/>
      <c r="QIT40" s="423"/>
      <c r="QIU40" s="426"/>
      <c r="QIV40" s="423"/>
      <c r="QIW40" s="426"/>
      <c r="QIX40" s="423"/>
      <c r="QIY40" s="426"/>
      <c r="QIZ40" s="423"/>
      <c r="QJA40" s="426"/>
      <c r="QJB40" s="423"/>
      <c r="QJC40" s="426"/>
      <c r="QJD40" s="423"/>
      <c r="QJE40" s="426"/>
      <c r="QJF40" s="423"/>
      <c r="QJG40" s="426"/>
      <c r="QJH40" s="423"/>
      <c r="QJI40" s="426"/>
      <c r="QJJ40" s="423"/>
      <c r="QJK40" s="426"/>
      <c r="QJL40" s="423"/>
      <c r="QJM40" s="426"/>
      <c r="QJN40" s="423"/>
      <c r="QJO40" s="426"/>
      <c r="QJP40" s="423"/>
      <c r="QJQ40" s="426"/>
      <c r="QJR40" s="423"/>
      <c r="QJS40" s="426"/>
      <c r="QJT40" s="423"/>
      <c r="QJU40" s="426"/>
      <c r="QJV40" s="423"/>
      <c r="QJW40" s="426"/>
      <c r="QJX40" s="423"/>
      <c r="QJY40" s="426"/>
      <c r="QJZ40" s="423"/>
      <c r="QKA40" s="426"/>
      <c r="QKB40" s="423"/>
      <c r="QKC40" s="426"/>
      <c r="QKD40" s="423"/>
      <c r="QKE40" s="426"/>
      <c r="QKF40" s="423"/>
      <c r="QKG40" s="426"/>
      <c r="QKH40" s="423"/>
      <c r="QKI40" s="426"/>
      <c r="QKJ40" s="423"/>
      <c r="QKK40" s="426"/>
      <c r="QKL40" s="423"/>
      <c r="QKM40" s="426"/>
      <c r="QKN40" s="423"/>
      <c r="QKO40" s="426"/>
      <c r="QKP40" s="423"/>
      <c r="QKQ40" s="426"/>
      <c r="QKR40" s="423"/>
      <c r="QKS40" s="426"/>
      <c r="QKT40" s="423"/>
      <c r="QKU40" s="426"/>
      <c r="QKV40" s="423"/>
      <c r="QKW40" s="426"/>
      <c r="QKX40" s="423"/>
      <c r="QKY40" s="426"/>
      <c r="QKZ40" s="423"/>
      <c r="QLA40" s="426"/>
      <c r="QLB40" s="423"/>
      <c r="QLC40" s="426"/>
      <c r="QLD40" s="423"/>
      <c r="QLE40" s="426"/>
      <c r="QLF40" s="423"/>
      <c r="QLG40" s="426"/>
      <c r="QLH40" s="423"/>
      <c r="QLI40" s="426"/>
      <c r="QLJ40" s="423"/>
      <c r="QLK40" s="426"/>
      <c r="QLL40" s="423"/>
      <c r="QLM40" s="426"/>
      <c r="QLN40" s="423"/>
      <c r="QLO40" s="426"/>
      <c r="QLP40" s="423"/>
      <c r="QLQ40" s="426"/>
      <c r="QLR40" s="423"/>
      <c r="QLS40" s="426"/>
      <c r="QLT40" s="423"/>
      <c r="QLU40" s="426"/>
      <c r="QLV40" s="423"/>
      <c r="QLW40" s="426"/>
      <c r="QLX40" s="423"/>
      <c r="QLY40" s="426"/>
      <c r="QLZ40" s="423"/>
      <c r="QMA40" s="426"/>
      <c r="QMB40" s="423"/>
      <c r="QMC40" s="426"/>
      <c r="QMD40" s="423"/>
      <c r="QME40" s="426"/>
      <c r="QMF40" s="423"/>
      <c r="QMG40" s="426"/>
      <c r="QMH40" s="423"/>
      <c r="QMI40" s="426"/>
      <c r="QMJ40" s="423"/>
      <c r="QMK40" s="426"/>
      <c r="QML40" s="423"/>
      <c r="QMM40" s="426"/>
      <c r="QMN40" s="423"/>
      <c r="QMO40" s="426"/>
      <c r="QMP40" s="423"/>
      <c r="QMQ40" s="426"/>
      <c r="QMR40" s="423"/>
      <c r="QMS40" s="426"/>
      <c r="QMT40" s="423"/>
      <c r="QMU40" s="426"/>
      <c r="QMV40" s="423"/>
      <c r="QMW40" s="426"/>
      <c r="QMX40" s="423"/>
      <c r="QMY40" s="426"/>
      <c r="QMZ40" s="423"/>
      <c r="QNA40" s="426"/>
      <c r="QNB40" s="423"/>
      <c r="QNC40" s="426"/>
      <c r="QND40" s="423"/>
      <c r="QNE40" s="426"/>
      <c r="QNF40" s="423"/>
      <c r="QNG40" s="426"/>
      <c r="QNH40" s="423"/>
      <c r="QNI40" s="426"/>
      <c r="QNJ40" s="423"/>
      <c r="QNK40" s="426"/>
      <c r="QNL40" s="423"/>
      <c r="QNM40" s="426"/>
      <c r="QNN40" s="423"/>
      <c r="QNO40" s="426"/>
      <c r="QNP40" s="423"/>
      <c r="QNQ40" s="426"/>
      <c r="QNR40" s="423"/>
      <c r="QNS40" s="426"/>
      <c r="QNT40" s="423"/>
      <c r="QNU40" s="426"/>
      <c r="QNV40" s="423"/>
      <c r="QNW40" s="426"/>
      <c r="QNX40" s="423"/>
      <c r="QNY40" s="426"/>
      <c r="QNZ40" s="423"/>
      <c r="QOA40" s="426"/>
      <c r="QOB40" s="423"/>
      <c r="QOC40" s="426"/>
      <c r="QOD40" s="423"/>
      <c r="QOE40" s="426"/>
      <c r="QOF40" s="423"/>
      <c r="QOG40" s="426"/>
      <c r="QOH40" s="423"/>
      <c r="QOI40" s="426"/>
      <c r="QOJ40" s="423"/>
      <c r="QOK40" s="426"/>
      <c r="QOL40" s="423"/>
      <c r="QOM40" s="426"/>
      <c r="QON40" s="423"/>
      <c r="QOO40" s="426"/>
      <c r="QOP40" s="423"/>
      <c r="QOQ40" s="426"/>
      <c r="QOR40" s="423"/>
      <c r="QOS40" s="426"/>
      <c r="QOT40" s="423"/>
      <c r="QOU40" s="426"/>
      <c r="QOV40" s="423"/>
      <c r="QOW40" s="426"/>
      <c r="QOX40" s="423"/>
      <c r="QOY40" s="426"/>
      <c r="QOZ40" s="423"/>
      <c r="QPA40" s="426"/>
      <c r="QPB40" s="423"/>
      <c r="QPC40" s="426"/>
      <c r="QPD40" s="423"/>
      <c r="QPE40" s="426"/>
      <c r="QPF40" s="423"/>
      <c r="QPG40" s="426"/>
      <c r="QPH40" s="423"/>
      <c r="QPI40" s="426"/>
      <c r="QPJ40" s="423"/>
      <c r="QPK40" s="426"/>
      <c r="QPL40" s="423"/>
      <c r="QPM40" s="426"/>
      <c r="QPN40" s="423"/>
      <c r="QPO40" s="426"/>
      <c r="QPP40" s="423"/>
      <c r="QPQ40" s="426"/>
      <c r="QPR40" s="423"/>
      <c r="QPS40" s="426"/>
      <c r="QPT40" s="423"/>
      <c r="QPU40" s="426"/>
      <c r="QPV40" s="423"/>
      <c r="QPW40" s="426"/>
      <c r="QPX40" s="423"/>
      <c r="QPY40" s="426"/>
      <c r="QPZ40" s="423"/>
      <c r="QQA40" s="426"/>
      <c r="QQB40" s="423"/>
      <c r="QQC40" s="426"/>
      <c r="QQD40" s="423"/>
      <c r="QQE40" s="426"/>
      <c r="QQF40" s="423"/>
      <c r="QQG40" s="426"/>
      <c r="QQH40" s="423"/>
      <c r="QQI40" s="426"/>
      <c r="QQJ40" s="423"/>
      <c r="QQK40" s="426"/>
      <c r="QQL40" s="423"/>
      <c r="QQM40" s="426"/>
      <c r="QQN40" s="423"/>
      <c r="QQO40" s="426"/>
      <c r="QQP40" s="423"/>
      <c r="QQQ40" s="426"/>
      <c r="QQR40" s="423"/>
      <c r="QQS40" s="426"/>
      <c r="QQT40" s="423"/>
      <c r="QQU40" s="426"/>
      <c r="QQV40" s="423"/>
      <c r="QQW40" s="426"/>
      <c r="QQX40" s="423"/>
      <c r="QQY40" s="426"/>
      <c r="QQZ40" s="423"/>
      <c r="QRA40" s="426"/>
      <c r="QRB40" s="423"/>
      <c r="QRC40" s="426"/>
      <c r="QRD40" s="423"/>
      <c r="QRE40" s="426"/>
      <c r="QRF40" s="423"/>
      <c r="QRG40" s="426"/>
      <c r="QRH40" s="423"/>
      <c r="QRI40" s="426"/>
      <c r="QRJ40" s="423"/>
      <c r="QRK40" s="426"/>
      <c r="QRL40" s="423"/>
      <c r="QRM40" s="426"/>
      <c r="QRN40" s="423"/>
      <c r="QRO40" s="426"/>
      <c r="QRP40" s="423"/>
      <c r="QRQ40" s="426"/>
      <c r="QRR40" s="423"/>
      <c r="QRS40" s="426"/>
      <c r="QRT40" s="423"/>
      <c r="QRU40" s="426"/>
      <c r="QRV40" s="423"/>
      <c r="QRW40" s="426"/>
      <c r="QRX40" s="423"/>
      <c r="QRY40" s="426"/>
      <c r="QRZ40" s="423"/>
      <c r="QSA40" s="426"/>
      <c r="QSB40" s="423"/>
      <c r="QSC40" s="426"/>
      <c r="QSD40" s="423"/>
      <c r="QSE40" s="426"/>
      <c r="QSF40" s="423"/>
      <c r="QSG40" s="426"/>
      <c r="QSH40" s="423"/>
      <c r="QSI40" s="426"/>
      <c r="QSJ40" s="423"/>
      <c r="QSK40" s="426"/>
      <c r="QSL40" s="423"/>
      <c r="QSM40" s="426"/>
      <c r="QSN40" s="423"/>
      <c r="QSO40" s="426"/>
      <c r="QSP40" s="423"/>
      <c r="QSQ40" s="426"/>
      <c r="QSR40" s="423"/>
      <c r="QSS40" s="426"/>
      <c r="QST40" s="423"/>
      <c r="QSU40" s="426"/>
      <c r="QSV40" s="423"/>
      <c r="QSW40" s="426"/>
      <c r="QSX40" s="423"/>
      <c r="QSY40" s="426"/>
      <c r="QSZ40" s="423"/>
      <c r="QTA40" s="426"/>
      <c r="QTB40" s="423"/>
      <c r="QTC40" s="426"/>
      <c r="QTD40" s="423"/>
      <c r="QTE40" s="426"/>
      <c r="QTF40" s="423"/>
      <c r="QTG40" s="426"/>
      <c r="QTH40" s="423"/>
      <c r="QTI40" s="426"/>
      <c r="QTJ40" s="423"/>
      <c r="QTK40" s="426"/>
      <c r="QTL40" s="423"/>
      <c r="QTM40" s="426"/>
      <c r="QTN40" s="423"/>
      <c r="QTO40" s="426"/>
      <c r="QTP40" s="423"/>
      <c r="QTQ40" s="426"/>
      <c r="QTR40" s="423"/>
      <c r="QTS40" s="426"/>
      <c r="QTT40" s="423"/>
      <c r="QTU40" s="426"/>
      <c r="QTV40" s="423"/>
      <c r="QTW40" s="426"/>
      <c r="QTX40" s="423"/>
      <c r="QTY40" s="426"/>
      <c r="QTZ40" s="423"/>
      <c r="QUA40" s="426"/>
      <c r="QUB40" s="423"/>
      <c r="QUC40" s="426"/>
      <c r="QUD40" s="423"/>
      <c r="QUE40" s="426"/>
      <c r="QUF40" s="423"/>
      <c r="QUG40" s="426"/>
      <c r="QUH40" s="423"/>
      <c r="QUI40" s="426"/>
      <c r="QUJ40" s="423"/>
      <c r="QUK40" s="426"/>
      <c r="QUL40" s="423"/>
      <c r="QUM40" s="426"/>
      <c r="QUN40" s="423"/>
      <c r="QUO40" s="426"/>
      <c r="QUP40" s="423"/>
      <c r="QUQ40" s="426"/>
      <c r="QUR40" s="423"/>
      <c r="QUS40" s="426"/>
      <c r="QUT40" s="423"/>
      <c r="QUU40" s="426"/>
      <c r="QUV40" s="423"/>
      <c r="QUW40" s="426"/>
      <c r="QUX40" s="423"/>
      <c r="QUY40" s="426"/>
      <c r="QUZ40" s="423"/>
      <c r="QVA40" s="426"/>
      <c r="QVB40" s="423"/>
      <c r="QVC40" s="426"/>
      <c r="QVD40" s="423"/>
      <c r="QVE40" s="426"/>
      <c r="QVF40" s="423"/>
      <c r="QVG40" s="426"/>
      <c r="QVH40" s="423"/>
      <c r="QVI40" s="426"/>
      <c r="QVJ40" s="423"/>
      <c r="QVK40" s="426"/>
      <c r="QVL40" s="423"/>
      <c r="QVM40" s="426"/>
      <c r="QVN40" s="423"/>
      <c r="QVO40" s="426"/>
      <c r="QVP40" s="423"/>
      <c r="QVQ40" s="426"/>
      <c r="QVR40" s="423"/>
      <c r="QVS40" s="426"/>
      <c r="QVT40" s="423"/>
      <c r="QVU40" s="426"/>
      <c r="QVV40" s="423"/>
      <c r="QVW40" s="426"/>
      <c r="QVX40" s="423"/>
      <c r="QVY40" s="426"/>
      <c r="QVZ40" s="423"/>
      <c r="QWA40" s="426"/>
      <c r="QWB40" s="423"/>
      <c r="QWC40" s="426"/>
      <c r="QWD40" s="423"/>
      <c r="QWE40" s="426"/>
      <c r="QWF40" s="423"/>
      <c r="QWG40" s="426"/>
      <c r="QWH40" s="423"/>
      <c r="QWI40" s="426"/>
      <c r="QWJ40" s="423"/>
      <c r="QWK40" s="426"/>
      <c r="QWL40" s="423"/>
      <c r="QWM40" s="426"/>
      <c r="QWN40" s="423"/>
      <c r="QWO40" s="426"/>
      <c r="QWP40" s="423"/>
      <c r="QWQ40" s="426"/>
      <c r="QWR40" s="423"/>
      <c r="QWS40" s="426"/>
      <c r="QWT40" s="423"/>
      <c r="QWU40" s="426"/>
      <c r="QWV40" s="423"/>
      <c r="QWW40" s="426"/>
      <c r="QWX40" s="423"/>
      <c r="QWY40" s="426"/>
      <c r="QWZ40" s="423"/>
      <c r="QXA40" s="426"/>
      <c r="QXB40" s="423"/>
      <c r="QXC40" s="426"/>
      <c r="QXD40" s="423"/>
      <c r="QXE40" s="426"/>
      <c r="QXF40" s="423"/>
      <c r="QXG40" s="426"/>
      <c r="QXH40" s="423"/>
      <c r="QXI40" s="426"/>
      <c r="QXJ40" s="423"/>
      <c r="QXK40" s="426"/>
      <c r="QXL40" s="423"/>
      <c r="QXM40" s="426"/>
      <c r="QXN40" s="423"/>
      <c r="QXO40" s="426"/>
      <c r="QXP40" s="423"/>
      <c r="QXQ40" s="426"/>
      <c r="QXR40" s="423"/>
      <c r="QXS40" s="426"/>
      <c r="QXT40" s="423"/>
      <c r="QXU40" s="426"/>
      <c r="QXV40" s="423"/>
      <c r="QXW40" s="426"/>
      <c r="QXX40" s="423"/>
      <c r="QXY40" s="426"/>
      <c r="QXZ40" s="423"/>
      <c r="QYA40" s="426"/>
      <c r="QYB40" s="423"/>
      <c r="QYC40" s="426"/>
      <c r="QYD40" s="423"/>
      <c r="QYE40" s="426"/>
      <c r="QYF40" s="423"/>
      <c r="QYG40" s="426"/>
      <c r="QYH40" s="423"/>
      <c r="QYI40" s="426"/>
      <c r="QYJ40" s="423"/>
      <c r="QYK40" s="426"/>
      <c r="QYL40" s="423"/>
      <c r="QYM40" s="426"/>
      <c r="QYN40" s="423"/>
      <c r="QYO40" s="426"/>
      <c r="QYP40" s="423"/>
      <c r="QYQ40" s="426"/>
      <c r="QYR40" s="423"/>
      <c r="QYS40" s="426"/>
      <c r="QYT40" s="423"/>
      <c r="QYU40" s="426"/>
      <c r="QYV40" s="423"/>
      <c r="QYW40" s="426"/>
      <c r="QYX40" s="423"/>
      <c r="QYY40" s="426"/>
      <c r="QYZ40" s="423"/>
      <c r="QZA40" s="426"/>
      <c r="QZB40" s="423"/>
      <c r="QZC40" s="426"/>
      <c r="QZD40" s="423"/>
      <c r="QZE40" s="426"/>
      <c r="QZF40" s="423"/>
      <c r="QZG40" s="426"/>
      <c r="QZH40" s="423"/>
      <c r="QZI40" s="426"/>
      <c r="QZJ40" s="423"/>
      <c r="QZK40" s="426"/>
      <c r="QZL40" s="423"/>
      <c r="QZM40" s="426"/>
      <c r="QZN40" s="423"/>
      <c r="QZO40" s="426"/>
      <c r="QZP40" s="423"/>
      <c r="QZQ40" s="426"/>
      <c r="QZR40" s="423"/>
      <c r="QZS40" s="426"/>
      <c r="QZT40" s="423"/>
      <c r="QZU40" s="426"/>
      <c r="QZV40" s="423"/>
      <c r="QZW40" s="426"/>
      <c r="QZX40" s="423"/>
      <c r="QZY40" s="426"/>
      <c r="QZZ40" s="423"/>
      <c r="RAA40" s="426"/>
      <c r="RAB40" s="423"/>
      <c r="RAC40" s="426"/>
      <c r="RAD40" s="423"/>
      <c r="RAE40" s="426"/>
      <c r="RAF40" s="423"/>
      <c r="RAG40" s="426"/>
      <c r="RAH40" s="423"/>
      <c r="RAI40" s="426"/>
      <c r="RAJ40" s="423"/>
      <c r="RAK40" s="426"/>
      <c r="RAL40" s="423"/>
      <c r="RAM40" s="426"/>
      <c r="RAN40" s="423"/>
      <c r="RAO40" s="426"/>
      <c r="RAP40" s="423"/>
      <c r="RAQ40" s="426"/>
      <c r="RAR40" s="423"/>
      <c r="RAS40" s="426"/>
      <c r="RAT40" s="423"/>
      <c r="RAU40" s="426"/>
      <c r="RAV40" s="423"/>
      <c r="RAW40" s="426"/>
      <c r="RAX40" s="423"/>
      <c r="RAY40" s="426"/>
      <c r="RAZ40" s="423"/>
      <c r="RBA40" s="426"/>
      <c r="RBB40" s="423"/>
      <c r="RBC40" s="426"/>
      <c r="RBD40" s="423"/>
      <c r="RBE40" s="426"/>
      <c r="RBF40" s="423"/>
      <c r="RBG40" s="426"/>
      <c r="RBH40" s="423"/>
      <c r="RBI40" s="426"/>
      <c r="RBJ40" s="423"/>
      <c r="RBK40" s="426"/>
      <c r="RBL40" s="423"/>
      <c r="RBM40" s="426"/>
      <c r="RBN40" s="423"/>
      <c r="RBO40" s="426"/>
      <c r="RBP40" s="423"/>
      <c r="RBQ40" s="426"/>
      <c r="RBR40" s="423"/>
      <c r="RBS40" s="426"/>
      <c r="RBT40" s="423"/>
      <c r="RBU40" s="426"/>
      <c r="RBV40" s="423"/>
      <c r="RBW40" s="426"/>
      <c r="RBX40" s="423"/>
      <c r="RBY40" s="426"/>
      <c r="RBZ40" s="423"/>
      <c r="RCA40" s="426"/>
      <c r="RCB40" s="423"/>
      <c r="RCC40" s="426"/>
      <c r="RCD40" s="423"/>
      <c r="RCE40" s="426"/>
      <c r="RCF40" s="423"/>
      <c r="RCG40" s="426"/>
      <c r="RCH40" s="423"/>
      <c r="RCI40" s="426"/>
      <c r="RCJ40" s="423"/>
      <c r="RCK40" s="426"/>
      <c r="RCL40" s="423"/>
      <c r="RCM40" s="426"/>
      <c r="RCN40" s="423"/>
      <c r="RCO40" s="426"/>
      <c r="RCP40" s="423"/>
      <c r="RCQ40" s="426"/>
      <c r="RCR40" s="423"/>
      <c r="RCS40" s="426"/>
      <c r="RCT40" s="423"/>
      <c r="RCU40" s="426"/>
      <c r="RCV40" s="423"/>
      <c r="RCW40" s="426"/>
      <c r="RCX40" s="423"/>
      <c r="RCY40" s="426"/>
      <c r="RCZ40" s="423"/>
      <c r="RDA40" s="426"/>
      <c r="RDB40" s="423"/>
      <c r="RDC40" s="426"/>
      <c r="RDD40" s="423"/>
      <c r="RDE40" s="426"/>
      <c r="RDF40" s="423"/>
      <c r="RDG40" s="426"/>
      <c r="RDH40" s="423"/>
      <c r="RDI40" s="426"/>
      <c r="RDJ40" s="423"/>
      <c r="RDK40" s="426"/>
      <c r="RDL40" s="423"/>
      <c r="RDM40" s="426"/>
      <c r="RDN40" s="423"/>
      <c r="RDO40" s="426"/>
      <c r="RDP40" s="423"/>
      <c r="RDQ40" s="426"/>
      <c r="RDR40" s="423"/>
      <c r="RDS40" s="426"/>
      <c r="RDT40" s="423"/>
      <c r="RDU40" s="426"/>
      <c r="RDV40" s="423"/>
      <c r="RDW40" s="426"/>
      <c r="RDX40" s="423"/>
      <c r="RDY40" s="426"/>
      <c r="RDZ40" s="423"/>
      <c r="REA40" s="426"/>
      <c r="REB40" s="423"/>
      <c r="REC40" s="426"/>
      <c r="RED40" s="423"/>
      <c r="REE40" s="426"/>
      <c r="REF40" s="423"/>
      <c r="REG40" s="426"/>
      <c r="REH40" s="423"/>
      <c r="REI40" s="426"/>
      <c r="REJ40" s="423"/>
      <c r="REK40" s="426"/>
      <c r="REL40" s="423"/>
      <c r="REM40" s="426"/>
      <c r="REN40" s="423"/>
      <c r="REO40" s="426"/>
      <c r="REP40" s="423"/>
      <c r="REQ40" s="426"/>
      <c r="RER40" s="423"/>
      <c r="RES40" s="426"/>
      <c r="RET40" s="423"/>
      <c r="REU40" s="426"/>
      <c r="REV40" s="423"/>
      <c r="REW40" s="426"/>
      <c r="REX40" s="423"/>
      <c r="REY40" s="426"/>
      <c r="REZ40" s="423"/>
      <c r="RFA40" s="426"/>
      <c r="RFB40" s="423"/>
      <c r="RFC40" s="426"/>
      <c r="RFD40" s="423"/>
      <c r="RFE40" s="426"/>
      <c r="RFF40" s="423"/>
      <c r="RFG40" s="426"/>
      <c r="RFH40" s="423"/>
      <c r="RFI40" s="426"/>
      <c r="RFJ40" s="423"/>
      <c r="RFK40" s="426"/>
      <c r="RFL40" s="423"/>
      <c r="RFM40" s="426"/>
      <c r="RFN40" s="423"/>
      <c r="RFO40" s="426"/>
      <c r="RFP40" s="423"/>
      <c r="RFQ40" s="426"/>
      <c r="RFR40" s="423"/>
      <c r="RFS40" s="426"/>
      <c r="RFT40" s="423"/>
      <c r="RFU40" s="426"/>
      <c r="RFV40" s="423"/>
      <c r="RFW40" s="426"/>
      <c r="RFX40" s="423"/>
      <c r="RFY40" s="426"/>
      <c r="RFZ40" s="423"/>
      <c r="RGA40" s="426"/>
      <c r="RGB40" s="423"/>
      <c r="RGC40" s="426"/>
      <c r="RGD40" s="423"/>
      <c r="RGE40" s="426"/>
      <c r="RGF40" s="423"/>
      <c r="RGG40" s="426"/>
      <c r="RGH40" s="423"/>
      <c r="RGI40" s="426"/>
      <c r="RGJ40" s="423"/>
      <c r="RGK40" s="426"/>
      <c r="RGL40" s="423"/>
      <c r="RGM40" s="426"/>
      <c r="RGN40" s="423"/>
      <c r="RGO40" s="426"/>
      <c r="RGP40" s="423"/>
      <c r="RGQ40" s="426"/>
      <c r="RGR40" s="423"/>
      <c r="RGS40" s="426"/>
      <c r="RGT40" s="423"/>
      <c r="RGU40" s="426"/>
      <c r="RGV40" s="423"/>
      <c r="RGW40" s="426"/>
      <c r="RGX40" s="423"/>
      <c r="RGY40" s="426"/>
      <c r="RGZ40" s="423"/>
      <c r="RHA40" s="426"/>
      <c r="RHB40" s="423"/>
      <c r="RHC40" s="426"/>
      <c r="RHD40" s="423"/>
      <c r="RHE40" s="426"/>
      <c r="RHF40" s="423"/>
      <c r="RHG40" s="426"/>
      <c r="RHH40" s="423"/>
      <c r="RHI40" s="426"/>
      <c r="RHJ40" s="423"/>
      <c r="RHK40" s="426"/>
      <c r="RHL40" s="423"/>
      <c r="RHM40" s="426"/>
      <c r="RHN40" s="423"/>
      <c r="RHO40" s="426"/>
      <c r="RHP40" s="423"/>
      <c r="RHQ40" s="426"/>
      <c r="RHR40" s="423"/>
      <c r="RHS40" s="426"/>
      <c r="RHT40" s="423"/>
      <c r="RHU40" s="426"/>
      <c r="RHV40" s="423"/>
      <c r="RHW40" s="426"/>
      <c r="RHX40" s="423"/>
      <c r="RHY40" s="426"/>
      <c r="RHZ40" s="423"/>
      <c r="RIA40" s="426"/>
      <c r="RIB40" s="423"/>
      <c r="RIC40" s="426"/>
      <c r="RID40" s="423"/>
      <c r="RIE40" s="426"/>
      <c r="RIF40" s="423"/>
      <c r="RIG40" s="426"/>
      <c r="RIH40" s="423"/>
      <c r="RII40" s="426"/>
      <c r="RIJ40" s="423"/>
      <c r="RIK40" s="426"/>
      <c r="RIL40" s="423"/>
      <c r="RIM40" s="426"/>
      <c r="RIN40" s="423"/>
      <c r="RIO40" s="426"/>
      <c r="RIP40" s="423"/>
      <c r="RIQ40" s="426"/>
      <c r="RIR40" s="423"/>
      <c r="RIS40" s="426"/>
      <c r="RIT40" s="423"/>
      <c r="RIU40" s="426"/>
      <c r="RIV40" s="423"/>
      <c r="RIW40" s="426"/>
      <c r="RIX40" s="423"/>
      <c r="RIY40" s="426"/>
      <c r="RIZ40" s="423"/>
      <c r="RJA40" s="426"/>
      <c r="RJB40" s="423"/>
      <c r="RJC40" s="426"/>
      <c r="RJD40" s="423"/>
      <c r="RJE40" s="426"/>
      <c r="RJF40" s="423"/>
      <c r="RJG40" s="426"/>
      <c r="RJH40" s="423"/>
      <c r="RJI40" s="426"/>
      <c r="RJJ40" s="423"/>
      <c r="RJK40" s="426"/>
      <c r="RJL40" s="423"/>
      <c r="RJM40" s="426"/>
      <c r="RJN40" s="423"/>
      <c r="RJO40" s="426"/>
      <c r="RJP40" s="423"/>
      <c r="RJQ40" s="426"/>
      <c r="RJR40" s="423"/>
      <c r="RJS40" s="426"/>
      <c r="RJT40" s="423"/>
      <c r="RJU40" s="426"/>
      <c r="RJV40" s="423"/>
      <c r="RJW40" s="426"/>
      <c r="RJX40" s="423"/>
      <c r="RJY40" s="426"/>
      <c r="RJZ40" s="423"/>
      <c r="RKA40" s="426"/>
      <c r="RKB40" s="423"/>
      <c r="RKC40" s="426"/>
      <c r="RKD40" s="423"/>
      <c r="RKE40" s="426"/>
      <c r="RKF40" s="423"/>
      <c r="RKG40" s="426"/>
      <c r="RKH40" s="423"/>
      <c r="RKI40" s="426"/>
      <c r="RKJ40" s="423"/>
      <c r="RKK40" s="426"/>
      <c r="RKL40" s="423"/>
      <c r="RKM40" s="426"/>
      <c r="RKN40" s="423"/>
      <c r="RKO40" s="426"/>
      <c r="RKP40" s="423"/>
      <c r="RKQ40" s="426"/>
      <c r="RKR40" s="423"/>
      <c r="RKS40" s="426"/>
      <c r="RKT40" s="423"/>
      <c r="RKU40" s="426"/>
      <c r="RKV40" s="423"/>
      <c r="RKW40" s="426"/>
      <c r="RKX40" s="423"/>
      <c r="RKY40" s="426"/>
      <c r="RKZ40" s="423"/>
      <c r="RLA40" s="426"/>
      <c r="RLB40" s="423"/>
      <c r="RLC40" s="426"/>
      <c r="RLD40" s="423"/>
      <c r="RLE40" s="426"/>
      <c r="RLF40" s="423"/>
      <c r="RLG40" s="426"/>
      <c r="RLH40" s="423"/>
      <c r="RLI40" s="426"/>
      <c r="RLJ40" s="423"/>
      <c r="RLK40" s="426"/>
      <c r="RLL40" s="423"/>
      <c r="RLM40" s="426"/>
      <c r="RLN40" s="423"/>
      <c r="RLO40" s="426"/>
      <c r="RLP40" s="423"/>
      <c r="RLQ40" s="426"/>
      <c r="RLR40" s="423"/>
      <c r="RLS40" s="426"/>
      <c r="RLT40" s="423"/>
      <c r="RLU40" s="426"/>
      <c r="RLV40" s="423"/>
      <c r="RLW40" s="426"/>
      <c r="RLX40" s="423"/>
      <c r="RLY40" s="426"/>
      <c r="RLZ40" s="423"/>
      <c r="RMA40" s="426"/>
      <c r="RMB40" s="423"/>
      <c r="RMC40" s="426"/>
      <c r="RMD40" s="423"/>
      <c r="RME40" s="426"/>
      <c r="RMF40" s="423"/>
      <c r="RMG40" s="426"/>
      <c r="RMH40" s="423"/>
      <c r="RMI40" s="426"/>
      <c r="RMJ40" s="423"/>
      <c r="RMK40" s="426"/>
      <c r="RML40" s="423"/>
      <c r="RMM40" s="426"/>
      <c r="RMN40" s="423"/>
      <c r="RMO40" s="426"/>
      <c r="RMP40" s="423"/>
      <c r="RMQ40" s="426"/>
      <c r="RMR40" s="423"/>
      <c r="RMS40" s="426"/>
      <c r="RMT40" s="423"/>
      <c r="RMU40" s="426"/>
      <c r="RMV40" s="423"/>
      <c r="RMW40" s="426"/>
      <c r="RMX40" s="423"/>
      <c r="RMY40" s="426"/>
      <c r="RMZ40" s="423"/>
      <c r="RNA40" s="426"/>
      <c r="RNB40" s="423"/>
      <c r="RNC40" s="426"/>
      <c r="RND40" s="423"/>
      <c r="RNE40" s="426"/>
      <c r="RNF40" s="423"/>
      <c r="RNG40" s="426"/>
      <c r="RNH40" s="423"/>
      <c r="RNI40" s="426"/>
      <c r="RNJ40" s="423"/>
      <c r="RNK40" s="426"/>
      <c r="RNL40" s="423"/>
      <c r="RNM40" s="426"/>
      <c r="RNN40" s="423"/>
      <c r="RNO40" s="426"/>
      <c r="RNP40" s="423"/>
      <c r="RNQ40" s="426"/>
      <c r="RNR40" s="423"/>
      <c r="RNS40" s="426"/>
      <c r="RNT40" s="423"/>
      <c r="RNU40" s="426"/>
      <c r="RNV40" s="423"/>
      <c r="RNW40" s="426"/>
      <c r="RNX40" s="423"/>
      <c r="RNY40" s="426"/>
      <c r="RNZ40" s="423"/>
      <c r="ROA40" s="426"/>
      <c r="ROB40" s="423"/>
      <c r="ROC40" s="426"/>
      <c r="ROD40" s="423"/>
      <c r="ROE40" s="426"/>
      <c r="ROF40" s="423"/>
      <c r="ROG40" s="426"/>
      <c r="ROH40" s="423"/>
      <c r="ROI40" s="426"/>
      <c r="ROJ40" s="423"/>
      <c r="ROK40" s="426"/>
      <c r="ROL40" s="423"/>
      <c r="ROM40" s="426"/>
      <c r="RON40" s="423"/>
      <c r="ROO40" s="426"/>
      <c r="ROP40" s="423"/>
      <c r="ROQ40" s="426"/>
      <c r="ROR40" s="423"/>
      <c r="ROS40" s="426"/>
      <c r="ROT40" s="423"/>
      <c r="ROU40" s="426"/>
      <c r="ROV40" s="423"/>
      <c r="ROW40" s="426"/>
      <c r="ROX40" s="423"/>
      <c r="ROY40" s="426"/>
      <c r="ROZ40" s="423"/>
      <c r="RPA40" s="426"/>
      <c r="RPB40" s="423"/>
      <c r="RPC40" s="426"/>
      <c r="RPD40" s="423"/>
      <c r="RPE40" s="426"/>
      <c r="RPF40" s="423"/>
      <c r="RPG40" s="426"/>
      <c r="RPH40" s="423"/>
      <c r="RPI40" s="426"/>
      <c r="RPJ40" s="423"/>
      <c r="RPK40" s="426"/>
      <c r="RPL40" s="423"/>
      <c r="RPM40" s="426"/>
      <c r="RPN40" s="423"/>
      <c r="RPO40" s="426"/>
      <c r="RPP40" s="423"/>
      <c r="RPQ40" s="426"/>
      <c r="RPR40" s="423"/>
      <c r="RPS40" s="426"/>
      <c r="RPT40" s="423"/>
      <c r="RPU40" s="426"/>
      <c r="RPV40" s="423"/>
      <c r="RPW40" s="426"/>
      <c r="RPX40" s="423"/>
      <c r="RPY40" s="426"/>
      <c r="RPZ40" s="423"/>
      <c r="RQA40" s="426"/>
      <c r="RQB40" s="423"/>
      <c r="RQC40" s="426"/>
      <c r="RQD40" s="423"/>
      <c r="RQE40" s="426"/>
      <c r="RQF40" s="423"/>
      <c r="RQG40" s="426"/>
      <c r="RQH40" s="423"/>
      <c r="RQI40" s="426"/>
      <c r="RQJ40" s="423"/>
      <c r="RQK40" s="426"/>
      <c r="RQL40" s="423"/>
      <c r="RQM40" s="426"/>
      <c r="RQN40" s="423"/>
      <c r="RQO40" s="426"/>
      <c r="RQP40" s="423"/>
      <c r="RQQ40" s="426"/>
      <c r="RQR40" s="423"/>
      <c r="RQS40" s="426"/>
      <c r="RQT40" s="423"/>
      <c r="RQU40" s="426"/>
      <c r="RQV40" s="423"/>
      <c r="RQW40" s="426"/>
      <c r="RQX40" s="423"/>
      <c r="RQY40" s="426"/>
      <c r="RQZ40" s="423"/>
      <c r="RRA40" s="426"/>
      <c r="RRB40" s="423"/>
      <c r="RRC40" s="426"/>
      <c r="RRD40" s="423"/>
      <c r="RRE40" s="426"/>
      <c r="RRF40" s="423"/>
      <c r="RRG40" s="426"/>
      <c r="RRH40" s="423"/>
      <c r="RRI40" s="426"/>
      <c r="RRJ40" s="423"/>
      <c r="RRK40" s="426"/>
      <c r="RRL40" s="423"/>
      <c r="RRM40" s="426"/>
      <c r="RRN40" s="423"/>
      <c r="RRO40" s="426"/>
      <c r="RRP40" s="423"/>
      <c r="RRQ40" s="426"/>
      <c r="RRR40" s="423"/>
      <c r="RRS40" s="426"/>
      <c r="RRT40" s="423"/>
      <c r="RRU40" s="426"/>
      <c r="RRV40" s="423"/>
      <c r="RRW40" s="426"/>
      <c r="RRX40" s="423"/>
      <c r="RRY40" s="426"/>
      <c r="RRZ40" s="423"/>
      <c r="RSA40" s="426"/>
      <c r="RSB40" s="423"/>
      <c r="RSC40" s="426"/>
      <c r="RSD40" s="423"/>
      <c r="RSE40" s="426"/>
      <c r="RSF40" s="423"/>
      <c r="RSG40" s="426"/>
      <c r="RSH40" s="423"/>
      <c r="RSI40" s="426"/>
      <c r="RSJ40" s="423"/>
      <c r="RSK40" s="426"/>
      <c r="RSL40" s="423"/>
      <c r="RSM40" s="426"/>
      <c r="RSN40" s="423"/>
      <c r="RSO40" s="426"/>
      <c r="RSP40" s="423"/>
      <c r="RSQ40" s="426"/>
      <c r="RSR40" s="423"/>
      <c r="RSS40" s="426"/>
      <c r="RST40" s="423"/>
      <c r="RSU40" s="426"/>
      <c r="RSV40" s="423"/>
      <c r="RSW40" s="426"/>
      <c r="RSX40" s="423"/>
      <c r="RSY40" s="426"/>
      <c r="RSZ40" s="423"/>
      <c r="RTA40" s="426"/>
      <c r="RTB40" s="423"/>
      <c r="RTC40" s="426"/>
      <c r="RTD40" s="423"/>
      <c r="RTE40" s="426"/>
      <c r="RTF40" s="423"/>
      <c r="RTG40" s="426"/>
      <c r="RTH40" s="423"/>
      <c r="RTI40" s="426"/>
      <c r="RTJ40" s="423"/>
      <c r="RTK40" s="426"/>
      <c r="RTL40" s="423"/>
      <c r="RTM40" s="426"/>
      <c r="RTN40" s="423"/>
      <c r="RTO40" s="426"/>
      <c r="RTP40" s="423"/>
      <c r="RTQ40" s="426"/>
      <c r="RTR40" s="423"/>
      <c r="RTS40" s="426"/>
      <c r="RTT40" s="423"/>
      <c r="RTU40" s="426"/>
      <c r="RTV40" s="423"/>
      <c r="RTW40" s="426"/>
      <c r="RTX40" s="423"/>
      <c r="RTY40" s="426"/>
      <c r="RTZ40" s="423"/>
      <c r="RUA40" s="426"/>
      <c r="RUB40" s="423"/>
      <c r="RUC40" s="426"/>
      <c r="RUD40" s="423"/>
      <c r="RUE40" s="426"/>
      <c r="RUF40" s="423"/>
      <c r="RUG40" s="426"/>
      <c r="RUH40" s="423"/>
      <c r="RUI40" s="426"/>
      <c r="RUJ40" s="423"/>
      <c r="RUK40" s="426"/>
      <c r="RUL40" s="423"/>
      <c r="RUM40" s="426"/>
      <c r="RUN40" s="423"/>
      <c r="RUO40" s="426"/>
      <c r="RUP40" s="423"/>
      <c r="RUQ40" s="426"/>
      <c r="RUR40" s="423"/>
      <c r="RUS40" s="426"/>
      <c r="RUT40" s="423"/>
      <c r="RUU40" s="426"/>
      <c r="RUV40" s="423"/>
      <c r="RUW40" s="426"/>
      <c r="RUX40" s="423"/>
      <c r="RUY40" s="426"/>
      <c r="RUZ40" s="423"/>
      <c r="RVA40" s="426"/>
      <c r="RVB40" s="423"/>
      <c r="RVC40" s="426"/>
      <c r="RVD40" s="423"/>
      <c r="RVE40" s="426"/>
      <c r="RVF40" s="423"/>
      <c r="RVG40" s="426"/>
      <c r="RVH40" s="423"/>
      <c r="RVI40" s="426"/>
      <c r="RVJ40" s="423"/>
      <c r="RVK40" s="426"/>
      <c r="RVL40" s="423"/>
      <c r="RVM40" s="426"/>
      <c r="RVN40" s="423"/>
      <c r="RVO40" s="426"/>
      <c r="RVP40" s="423"/>
      <c r="RVQ40" s="426"/>
      <c r="RVR40" s="423"/>
      <c r="RVS40" s="426"/>
      <c r="RVT40" s="423"/>
      <c r="RVU40" s="426"/>
      <c r="RVV40" s="423"/>
      <c r="RVW40" s="426"/>
      <c r="RVX40" s="423"/>
      <c r="RVY40" s="426"/>
      <c r="RVZ40" s="423"/>
      <c r="RWA40" s="426"/>
      <c r="RWB40" s="423"/>
      <c r="RWC40" s="426"/>
      <c r="RWD40" s="423"/>
      <c r="RWE40" s="426"/>
      <c r="RWF40" s="423"/>
      <c r="RWG40" s="426"/>
      <c r="RWH40" s="423"/>
      <c r="RWI40" s="426"/>
      <c r="RWJ40" s="423"/>
      <c r="RWK40" s="426"/>
      <c r="RWL40" s="423"/>
      <c r="RWM40" s="426"/>
      <c r="RWN40" s="423"/>
      <c r="RWO40" s="426"/>
      <c r="RWP40" s="423"/>
      <c r="RWQ40" s="426"/>
      <c r="RWR40" s="423"/>
      <c r="RWS40" s="426"/>
      <c r="RWT40" s="423"/>
      <c r="RWU40" s="426"/>
      <c r="RWV40" s="423"/>
      <c r="RWW40" s="426"/>
      <c r="RWX40" s="423"/>
      <c r="RWY40" s="426"/>
      <c r="RWZ40" s="423"/>
      <c r="RXA40" s="426"/>
      <c r="RXB40" s="423"/>
      <c r="RXC40" s="426"/>
      <c r="RXD40" s="423"/>
      <c r="RXE40" s="426"/>
      <c r="RXF40" s="423"/>
      <c r="RXG40" s="426"/>
      <c r="RXH40" s="423"/>
      <c r="RXI40" s="426"/>
      <c r="RXJ40" s="423"/>
      <c r="RXK40" s="426"/>
      <c r="RXL40" s="423"/>
      <c r="RXM40" s="426"/>
      <c r="RXN40" s="423"/>
      <c r="RXO40" s="426"/>
      <c r="RXP40" s="423"/>
      <c r="RXQ40" s="426"/>
      <c r="RXR40" s="423"/>
      <c r="RXS40" s="426"/>
      <c r="RXT40" s="423"/>
      <c r="RXU40" s="426"/>
      <c r="RXV40" s="423"/>
      <c r="RXW40" s="426"/>
      <c r="RXX40" s="423"/>
      <c r="RXY40" s="426"/>
      <c r="RXZ40" s="423"/>
      <c r="RYA40" s="426"/>
      <c r="RYB40" s="423"/>
      <c r="RYC40" s="426"/>
      <c r="RYD40" s="423"/>
      <c r="RYE40" s="426"/>
      <c r="RYF40" s="423"/>
      <c r="RYG40" s="426"/>
      <c r="RYH40" s="423"/>
      <c r="RYI40" s="426"/>
      <c r="RYJ40" s="423"/>
      <c r="RYK40" s="426"/>
      <c r="RYL40" s="423"/>
      <c r="RYM40" s="426"/>
      <c r="RYN40" s="423"/>
      <c r="RYO40" s="426"/>
      <c r="RYP40" s="423"/>
      <c r="RYQ40" s="426"/>
      <c r="RYR40" s="423"/>
      <c r="RYS40" s="426"/>
      <c r="RYT40" s="423"/>
      <c r="RYU40" s="426"/>
      <c r="RYV40" s="423"/>
      <c r="RYW40" s="426"/>
      <c r="RYX40" s="423"/>
      <c r="RYY40" s="426"/>
      <c r="RYZ40" s="423"/>
      <c r="RZA40" s="426"/>
      <c r="RZB40" s="423"/>
      <c r="RZC40" s="426"/>
      <c r="RZD40" s="423"/>
      <c r="RZE40" s="426"/>
      <c r="RZF40" s="423"/>
      <c r="RZG40" s="426"/>
      <c r="RZH40" s="423"/>
      <c r="RZI40" s="426"/>
      <c r="RZJ40" s="423"/>
      <c r="RZK40" s="426"/>
      <c r="RZL40" s="423"/>
      <c r="RZM40" s="426"/>
      <c r="RZN40" s="423"/>
      <c r="RZO40" s="426"/>
      <c r="RZP40" s="423"/>
      <c r="RZQ40" s="426"/>
      <c r="RZR40" s="423"/>
      <c r="RZS40" s="426"/>
      <c r="RZT40" s="423"/>
      <c r="RZU40" s="426"/>
      <c r="RZV40" s="423"/>
      <c r="RZW40" s="426"/>
      <c r="RZX40" s="423"/>
      <c r="RZY40" s="426"/>
      <c r="RZZ40" s="423"/>
      <c r="SAA40" s="426"/>
      <c r="SAB40" s="423"/>
      <c r="SAC40" s="426"/>
      <c r="SAD40" s="423"/>
      <c r="SAE40" s="426"/>
      <c r="SAF40" s="423"/>
      <c r="SAG40" s="426"/>
      <c r="SAH40" s="423"/>
      <c r="SAI40" s="426"/>
      <c r="SAJ40" s="423"/>
      <c r="SAK40" s="426"/>
      <c r="SAL40" s="423"/>
      <c r="SAM40" s="426"/>
      <c r="SAN40" s="423"/>
      <c r="SAO40" s="426"/>
      <c r="SAP40" s="423"/>
      <c r="SAQ40" s="426"/>
      <c r="SAR40" s="423"/>
      <c r="SAS40" s="426"/>
      <c r="SAT40" s="423"/>
      <c r="SAU40" s="426"/>
      <c r="SAV40" s="423"/>
      <c r="SAW40" s="426"/>
      <c r="SAX40" s="423"/>
      <c r="SAY40" s="426"/>
      <c r="SAZ40" s="423"/>
      <c r="SBA40" s="426"/>
      <c r="SBB40" s="423"/>
      <c r="SBC40" s="426"/>
      <c r="SBD40" s="423"/>
      <c r="SBE40" s="426"/>
      <c r="SBF40" s="423"/>
      <c r="SBG40" s="426"/>
      <c r="SBH40" s="423"/>
      <c r="SBI40" s="426"/>
      <c r="SBJ40" s="423"/>
      <c r="SBK40" s="426"/>
      <c r="SBL40" s="423"/>
      <c r="SBM40" s="426"/>
      <c r="SBN40" s="423"/>
      <c r="SBO40" s="426"/>
      <c r="SBP40" s="423"/>
      <c r="SBQ40" s="426"/>
      <c r="SBR40" s="423"/>
      <c r="SBS40" s="426"/>
      <c r="SBT40" s="423"/>
      <c r="SBU40" s="426"/>
      <c r="SBV40" s="423"/>
      <c r="SBW40" s="426"/>
      <c r="SBX40" s="423"/>
      <c r="SBY40" s="426"/>
      <c r="SBZ40" s="423"/>
      <c r="SCA40" s="426"/>
      <c r="SCB40" s="423"/>
      <c r="SCC40" s="426"/>
      <c r="SCD40" s="423"/>
      <c r="SCE40" s="426"/>
      <c r="SCF40" s="423"/>
      <c r="SCG40" s="426"/>
      <c r="SCH40" s="423"/>
      <c r="SCI40" s="426"/>
      <c r="SCJ40" s="423"/>
      <c r="SCK40" s="426"/>
      <c r="SCL40" s="423"/>
      <c r="SCM40" s="426"/>
      <c r="SCN40" s="423"/>
      <c r="SCO40" s="426"/>
      <c r="SCP40" s="423"/>
      <c r="SCQ40" s="426"/>
      <c r="SCR40" s="423"/>
      <c r="SCS40" s="426"/>
      <c r="SCT40" s="423"/>
      <c r="SCU40" s="426"/>
      <c r="SCV40" s="423"/>
      <c r="SCW40" s="426"/>
      <c r="SCX40" s="423"/>
      <c r="SCY40" s="426"/>
      <c r="SCZ40" s="423"/>
      <c r="SDA40" s="426"/>
      <c r="SDB40" s="423"/>
      <c r="SDC40" s="426"/>
      <c r="SDD40" s="423"/>
      <c r="SDE40" s="426"/>
      <c r="SDF40" s="423"/>
      <c r="SDG40" s="426"/>
      <c r="SDH40" s="423"/>
      <c r="SDI40" s="426"/>
      <c r="SDJ40" s="423"/>
      <c r="SDK40" s="426"/>
      <c r="SDL40" s="423"/>
      <c r="SDM40" s="426"/>
      <c r="SDN40" s="423"/>
      <c r="SDO40" s="426"/>
      <c r="SDP40" s="423"/>
      <c r="SDQ40" s="426"/>
      <c r="SDR40" s="423"/>
      <c r="SDS40" s="426"/>
      <c r="SDT40" s="423"/>
      <c r="SDU40" s="426"/>
      <c r="SDV40" s="423"/>
      <c r="SDW40" s="426"/>
      <c r="SDX40" s="423"/>
      <c r="SDY40" s="426"/>
      <c r="SDZ40" s="423"/>
      <c r="SEA40" s="426"/>
      <c r="SEB40" s="423"/>
      <c r="SEC40" s="426"/>
      <c r="SED40" s="423"/>
      <c r="SEE40" s="426"/>
      <c r="SEF40" s="423"/>
      <c r="SEG40" s="426"/>
      <c r="SEH40" s="423"/>
      <c r="SEI40" s="426"/>
      <c r="SEJ40" s="423"/>
      <c r="SEK40" s="426"/>
      <c r="SEL40" s="423"/>
      <c r="SEM40" s="426"/>
      <c r="SEN40" s="423"/>
      <c r="SEO40" s="426"/>
      <c r="SEP40" s="423"/>
      <c r="SEQ40" s="426"/>
      <c r="SER40" s="423"/>
      <c r="SES40" s="426"/>
      <c r="SET40" s="423"/>
      <c r="SEU40" s="426"/>
      <c r="SEV40" s="423"/>
      <c r="SEW40" s="426"/>
      <c r="SEX40" s="423"/>
      <c r="SEY40" s="426"/>
      <c r="SEZ40" s="423"/>
      <c r="SFA40" s="426"/>
      <c r="SFB40" s="423"/>
      <c r="SFC40" s="426"/>
      <c r="SFD40" s="423"/>
      <c r="SFE40" s="426"/>
      <c r="SFF40" s="423"/>
      <c r="SFG40" s="426"/>
      <c r="SFH40" s="423"/>
      <c r="SFI40" s="426"/>
      <c r="SFJ40" s="423"/>
      <c r="SFK40" s="426"/>
      <c r="SFL40" s="423"/>
      <c r="SFM40" s="426"/>
      <c r="SFN40" s="423"/>
      <c r="SFO40" s="426"/>
      <c r="SFP40" s="423"/>
      <c r="SFQ40" s="426"/>
      <c r="SFR40" s="423"/>
      <c r="SFS40" s="426"/>
      <c r="SFT40" s="423"/>
      <c r="SFU40" s="426"/>
      <c r="SFV40" s="423"/>
      <c r="SFW40" s="426"/>
      <c r="SFX40" s="423"/>
      <c r="SFY40" s="426"/>
      <c r="SFZ40" s="423"/>
      <c r="SGA40" s="426"/>
      <c r="SGB40" s="423"/>
      <c r="SGC40" s="426"/>
      <c r="SGD40" s="423"/>
      <c r="SGE40" s="426"/>
      <c r="SGF40" s="423"/>
      <c r="SGG40" s="426"/>
      <c r="SGH40" s="423"/>
      <c r="SGI40" s="426"/>
      <c r="SGJ40" s="423"/>
      <c r="SGK40" s="426"/>
      <c r="SGL40" s="423"/>
      <c r="SGM40" s="426"/>
      <c r="SGN40" s="423"/>
      <c r="SGO40" s="426"/>
      <c r="SGP40" s="423"/>
      <c r="SGQ40" s="426"/>
      <c r="SGR40" s="423"/>
      <c r="SGS40" s="426"/>
      <c r="SGT40" s="423"/>
      <c r="SGU40" s="426"/>
      <c r="SGV40" s="423"/>
      <c r="SGW40" s="426"/>
      <c r="SGX40" s="423"/>
      <c r="SGY40" s="426"/>
      <c r="SGZ40" s="423"/>
      <c r="SHA40" s="426"/>
      <c r="SHB40" s="423"/>
      <c r="SHC40" s="426"/>
      <c r="SHD40" s="423"/>
      <c r="SHE40" s="426"/>
      <c r="SHF40" s="423"/>
      <c r="SHG40" s="426"/>
      <c r="SHH40" s="423"/>
      <c r="SHI40" s="426"/>
      <c r="SHJ40" s="423"/>
      <c r="SHK40" s="426"/>
      <c r="SHL40" s="423"/>
      <c r="SHM40" s="426"/>
      <c r="SHN40" s="423"/>
      <c r="SHO40" s="426"/>
      <c r="SHP40" s="423"/>
      <c r="SHQ40" s="426"/>
      <c r="SHR40" s="423"/>
      <c r="SHS40" s="426"/>
      <c r="SHT40" s="423"/>
      <c r="SHU40" s="426"/>
      <c r="SHV40" s="423"/>
      <c r="SHW40" s="426"/>
      <c r="SHX40" s="423"/>
      <c r="SHY40" s="426"/>
      <c r="SHZ40" s="423"/>
      <c r="SIA40" s="426"/>
      <c r="SIB40" s="423"/>
      <c r="SIC40" s="426"/>
      <c r="SID40" s="423"/>
      <c r="SIE40" s="426"/>
      <c r="SIF40" s="423"/>
      <c r="SIG40" s="426"/>
      <c r="SIH40" s="423"/>
      <c r="SII40" s="426"/>
      <c r="SIJ40" s="423"/>
      <c r="SIK40" s="426"/>
      <c r="SIL40" s="423"/>
      <c r="SIM40" s="426"/>
      <c r="SIN40" s="423"/>
      <c r="SIO40" s="426"/>
      <c r="SIP40" s="423"/>
      <c r="SIQ40" s="426"/>
      <c r="SIR40" s="423"/>
      <c r="SIS40" s="426"/>
      <c r="SIT40" s="423"/>
      <c r="SIU40" s="426"/>
      <c r="SIV40" s="423"/>
      <c r="SIW40" s="426"/>
      <c r="SIX40" s="423"/>
      <c r="SIY40" s="426"/>
      <c r="SIZ40" s="423"/>
      <c r="SJA40" s="426"/>
      <c r="SJB40" s="423"/>
      <c r="SJC40" s="426"/>
      <c r="SJD40" s="423"/>
      <c r="SJE40" s="426"/>
      <c r="SJF40" s="423"/>
      <c r="SJG40" s="426"/>
      <c r="SJH40" s="423"/>
      <c r="SJI40" s="426"/>
      <c r="SJJ40" s="423"/>
      <c r="SJK40" s="426"/>
      <c r="SJL40" s="423"/>
      <c r="SJM40" s="426"/>
      <c r="SJN40" s="423"/>
      <c r="SJO40" s="426"/>
      <c r="SJP40" s="423"/>
      <c r="SJQ40" s="426"/>
      <c r="SJR40" s="423"/>
      <c r="SJS40" s="426"/>
      <c r="SJT40" s="423"/>
      <c r="SJU40" s="426"/>
      <c r="SJV40" s="423"/>
      <c r="SJW40" s="426"/>
      <c r="SJX40" s="423"/>
      <c r="SJY40" s="426"/>
      <c r="SJZ40" s="423"/>
      <c r="SKA40" s="426"/>
      <c r="SKB40" s="423"/>
      <c r="SKC40" s="426"/>
      <c r="SKD40" s="423"/>
      <c r="SKE40" s="426"/>
      <c r="SKF40" s="423"/>
      <c r="SKG40" s="426"/>
      <c r="SKH40" s="423"/>
      <c r="SKI40" s="426"/>
      <c r="SKJ40" s="423"/>
      <c r="SKK40" s="426"/>
      <c r="SKL40" s="423"/>
      <c r="SKM40" s="426"/>
      <c r="SKN40" s="423"/>
      <c r="SKO40" s="426"/>
      <c r="SKP40" s="423"/>
      <c r="SKQ40" s="426"/>
      <c r="SKR40" s="423"/>
      <c r="SKS40" s="426"/>
      <c r="SKT40" s="423"/>
      <c r="SKU40" s="426"/>
      <c r="SKV40" s="423"/>
      <c r="SKW40" s="426"/>
      <c r="SKX40" s="423"/>
      <c r="SKY40" s="426"/>
      <c r="SKZ40" s="423"/>
      <c r="SLA40" s="426"/>
      <c r="SLB40" s="423"/>
      <c r="SLC40" s="426"/>
      <c r="SLD40" s="423"/>
      <c r="SLE40" s="426"/>
      <c r="SLF40" s="423"/>
      <c r="SLG40" s="426"/>
      <c r="SLH40" s="423"/>
      <c r="SLI40" s="426"/>
      <c r="SLJ40" s="423"/>
      <c r="SLK40" s="426"/>
      <c r="SLL40" s="423"/>
      <c r="SLM40" s="426"/>
      <c r="SLN40" s="423"/>
      <c r="SLO40" s="426"/>
      <c r="SLP40" s="423"/>
      <c r="SLQ40" s="426"/>
      <c r="SLR40" s="423"/>
      <c r="SLS40" s="426"/>
      <c r="SLT40" s="423"/>
      <c r="SLU40" s="426"/>
      <c r="SLV40" s="423"/>
      <c r="SLW40" s="426"/>
      <c r="SLX40" s="423"/>
      <c r="SLY40" s="426"/>
      <c r="SLZ40" s="423"/>
      <c r="SMA40" s="426"/>
      <c r="SMB40" s="423"/>
      <c r="SMC40" s="426"/>
      <c r="SMD40" s="423"/>
      <c r="SME40" s="426"/>
      <c r="SMF40" s="423"/>
      <c r="SMG40" s="426"/>
      <c r="SMH40" s="423"/>
      <c r="SMI40" s="426"/>
      <c r="SMJ40" s="423"/>
      <c r="SMK40" s="426"/>
      <c r="SML40" s="423"/>
      <c r="SMM40" s="426"/>
      <c r="SMN40" s="423"/>
      <c r="SMO40" s="426"/>
      <c r="SMP40" s="423"/>
      <c r="SMQ40" s="426"/>
      <c r="SMR40" s="423"/>
      <c r="SMS40" s="426"/>
      <c r="SMT40" s="423"/>
      <c r="SMU40" s="426"/>
      <c r="SMV40" s="423"/>
      <c r="SMW40" s="426"/>
      <c r="SMX40" s="423"/>
      <c r="SMY40" s="426"/>
      <c r="SMZ40" s="423"/>
      <c r="SNA40" s="426"/>
      <c r="SNB40" s="423"/>
      <c r="SNC40" s="426"/>
      <c r="SND40" s="423"/>
      <c r="SNE40" s="426"/>
      <c r="SNF40" s="423"/>
      <c r="SNG40" s="426"/>
      <c r="SNH40" s="423"/>
      <c r="SNI40" s="426"/>
      <c r="SNJ40" s="423"/>
      <c r="SNK40" s="426"/>
      <c r="SNL40" s="423"/>
      <c r="SNM40" s="426"/>
      <c r="SNN40" s="423"/>
      <c r="SNO40" s="426"/>
      <c r="SNP40" s="423"/>
      <c r="SNQ40" s="426"/>
      <c r="SNR40" s="423"/>
      <c r="SNS40" s="426"/>
      <c r="SNT40" s="423"/>
      <c r="SNU40" s="426"/>
      <c r="SNV40" s="423"/>
      <c r="SNW40" s="426"/>
      <c r="SNX40" s="423"/>
      <c r="SNY40" s="426"/>
      <c r="SNZ40" s="423"/>
      <c r="SOA40" s="426"/>
      <c r="SOB40" s="423"/>
      <c r="SOC40" s="426"/>
      <c r="SOD40" s="423"/>
      <c r="SOE40" s="426"/>
      <c r="SOF40" s="423"/>
      <c r="SOG40" s="426"/>
      <c r="SOH40" s="423"/>
      <c r="SOI40" s="426"/>
      <c r="SOJ40" s="423"/>
      <c r="SOK40" s="426"/>
      <c r="SOL40" s="423"/>
      <c r="SOM40" s="426"/>
      <c r="SON40" s="423"/>
      <c r="SOO40" s="426"/>
      <c r="SOP40" s="423"/>
      <c r="SOQ40" s="426"/>
      <c r="SOR40" s="423"/>
      <c r="SOS40" s="426"/>
      <c r="SOT40" s="423"/>
      <c r="SOU40" s="426"/>
      <c r="SOV40" s="423"/>
      <c r="SOW40" s="426"/>
      <c r="SOX40" s="423"/>
      <c r="SOY40" s="426"/>
      <c r="SOZ40" s="423"/>
      <c r="SPA40" s="426"/>
      <c r="SPB40" s="423"/>
      <c r="SPC40" s="426"/>
      <c r="SPD40" s="423"/>
      <c r="SPE40" s="426"/>
      <c r="SPF40" s="423"/>
      <c r="SPG40" s="426"/>
      <c r="SPH40" s="423"/>
      <c r="SPI40" s="426"/>
      <c r="SPJ40" s="423"/>
      <c r="SPK40" s="426"/>
      <c r="SPL40" s="423"/>
      <c r="SPM40" s="426"/>
      <c r="SPN40" s="423"/>
      <c r="SPO40" s="426"/>
      <c r="SPP40" s="423"/>
      <c r="SPQ40" s="426"/>
      <c r="SPR40" s="423"/>
      <c r="SPS40" s="426"/>
      <c r="SPT40" s="423"/>
      <c r="SPU40" s="426"/>
      <c r="SPV40" s="423"/>
      <c r="SPW40" s="426"/>
      <c r="SPX40" s="423"/>
      <c r="SPY40" s="426"/>
      <c r="SPZ40" s="423"/>
      <c r="SQA40" s="426"/>
      <c r="SQB40" s="423"/>
      <c r="SQC40" s="426"/>
      <c r="SQD40" s="423"/>
      <c r="SQE40" s="426"/>
      <c r="SQF40" s="423"/>
      <c r="SQG40" s="426"/>
      <c r="SQH40" s="423"/>
      <c r="SQI40" s="426"/>
      <c r="SQJ40" s="423"/>
      <c r="SQK40" s="426"/>
      <c r="SQL40" s="423"/>
      <c r="SQM40" s="426"/>
      <c r="SQN40" s="423"/>
      <c r="SQO40" s="426"/>
      <c r="SQP40" s="423"/>
      <c r="SQQ40" s="426"/>
      <c r="SQR40" s="423"/>
      <c r="SQS40" s="426"/>
      <c r="SQT40" s="423"/>
      <c r="SQU40" s="426"/>
      <c r="SQV40" s="423"/>
      <c r="SQW40" s="426"/>
      <c r="SQX40" s="423"/>
      <c r="SQY40" s="426"/>
      <c r="SQZ40" s="423"/>
      <c r="SRA40" s="426"/>
      <c r="SRB40" s="423"/>
      <c r="SRC40" s="426"/>
      <c r="SRD40" s="423"/>
      <c r="SRE40" s="426"/>
      <c r="SRF40" s="423"/>
      <c r="SRG40" s="426"/>
      <c r="SRH40" s="423"/>
      <c r="SRI40" s="426"/>
      <c r="SRJ40" s="423"/>
      <c r="SRK40" s="426"/>
      <c r="SRL40" s="423"/>
      <c r="SRM40" s="426"/>
      <c r="SRN40" s="423"/>
      <c r="SRO40" s="426"/>
      <c r="SRP40" s="423"/>
      <c r="SRQ40" s="426"/>
      <c r="SRR40" s="423"/>
      <c r="SRS40" s="426"/>
      <c r="SRT40" s="423"/>
      <c r="SRU40" s="426"/>
      <c r="SRV40" s="423"/>
      <c r="SRW40" s="426"/>
      <c r="SRX40" s="423"/>
      <c r="SRY40" s="426"/>
      <c r="SRZ40" s="423"/>
      <c r="SSA40" s="426"/>
      <c r="SSB40" s="423"/>
      <c r="SSC40" s="426"/>
      <c r="SSD40" s="423"/>
      <c r="SSE40" s="426"/>
      <c r="SSF40" s="423"/>
      <c r="SSG40" s="426"/>
      <c r="SSH40" s="423"/>
      <c r="SSI40" s="426"/>
      <c r="SSJ40" s="423"/>
      <c r="SSK40" s="426"/>
      <c r="SSL40" s="423"/>
      <c r="SSM40" s="426"/>
      <c r="SSN40" s="423"/>
      <c r="SSO40" s="426"/>
      <c r="SSP40" s="423"/>
      <c r="SSQ40" s="426"/>
      <c r="SSR40" s="423"/>
      <c r="SSS40" s="426"/>
      <c r="SST40" s="423"/>
      <c r="SSU40" s="426"/>
      <c r="SSV40" s="423"/>
      <c r="SSW40" s="426"/>
      <c r="SSX40" s="423"/>
      <c r="SSY40" s="426"/>
      <c r="SSZ40" s="423"/>
      <c r="STA40" s="426"/>
      <c r="STB40" s="423"/>
      <c r="STC40" s="426"/>
      <c r="STD40" s="423"/>
      <c r="STE40" s="426"/>
      <c r="STF40" s="423"/>
      <c r="STG40" s="426"/>
      <c r="STH40" s="423"/>
      <c r="STI40" s="426"/>
      <c r="STJ40" s="423"/>
      <c r="STK40" s="426"/>
      <c r="STL40" s="423"/>
      <c r="STM40" s="426"/>
      <c r="STN40" s="423"/>
      <c r="STO40" s="426"/>
      <c r="STP40" s="423"/>
      <c r="STQ40" s="426"/>
      <c r="STR40" s="423"/>
      <c r="STS40" s="426"/>
      <c r="STT40" s="423"/>
      <c r="STU40" s="426"/>
      <c r="STV40" s="423"/>
      <c r="STW40" s="426"/>
      <c r="STX40" s="423"/>
      <c r="STY40" s="426"/>
      <c r="STZ40" s="423"/>
      <c r="SUA40" s="426"/>
      <c r="SUB40" s="423"/>
      <c r="SUC40" s="426"/>
      <c r="SUD40" s="423"/>
      <c r="SUE40" s="426"/>
      <c r="SUF40" s="423"/>
      <c r="SUG40" s="426"/>
      <c r="SUH40" s="423"/>
      <c r="SUI40" s="426"/>
      <c r="SUJ40" s="423"/>
      <c r="SUK40" s="426"/>
      <c r="SUL40" s="423"/>
      <c r="SUM40" s="426"/>
      <c r="SUN40" s="423"/>
      <c r="SUO40" s="426"/>
      <c r="SUP40" s="423"/>
      <c r="SUQ40" s="426"/>
      <c r="SUR40" s="423"/>
      <c r="SUS40" s="426"/>
      <c r="SUT40" s="423"/>
      <c r="SUU40" s="426"/>
      <c r="SUV40" s="423"/>
      <c r="SUW40" s="426"/>
      <c r="SUX40" s="423"/>
      <c r="SUY40" s="426"/>
      <c r="SUZ40" s="423"/>
      <c r="SVA40" s="426"/>
      <c r="SVB40" s="423"/>
      <c r="SVC40" s="426"/>
      <c r="SVD40" s="423"/>
      <c r="SVE40" s="426"/>
      <c r="SVF40" s="423"/>
      <c r="SVG40" s="426"/>
      <c r="SVH40" s="423"/>
      <c r="SVI40" s="426"/>
      <c r="SVJ40" s="423"/>
      <c r="SVK40" s="426"/>
      <c r="SVL40" s="423"/>
      <c r="SVM40" s="426"/>
      <c r="SVN40" s="423"/>
      <c r="SVO40" s="426"/>
      <c r="SVP40" s="423"/>
      <c r="SVQ40" s="426"/>
      <c r="SVR40" s="423"/>
      <c r="SVS40" s="426"/>
      <c r="SVT40" s="423"/>
      <c r="SVU40" s="426"/>
      <c r="SVV40" s="423"/>
      <c r="SVW40" s="426"/>
      <c r="SVX40" s="423"/>
      <c r="SVY40" s="426"/>
      <c r="SVZ40" s="423"/>
      <c r="SWA40" s="426"/>
      <c r="SWB40" s="423"/>
      <c r="SWC40" s="426"/>
      <c r="SWD40" s="423"/>
      <c r="SWE40" s="426"/>
      <c r="SWF40" s="423"/>
      <c r="SWG40" s="426"/>
      <c r="SWH40" s="423"/>
      <c r="SWI40" s="426"/>
      <c r="SWJ40" s="423"/>
      <c r="SWK40" s="426"/>
      <c r="SWL40" s="423"/>
      <c r="SWM40" s="426"/>
      <c r="SWN40" s="423"/>
      <c r="SWO40" s="426"/>
      <c r="SWP40" s="423"/>
      <c r="SWQ40" s="426"/>
      <c r="SWR40" s="423"/>
      <c r="SWS40" s="426"/>
      <c r="SWT40" s="423"/>
      <c r="SWU40" s="426"/>
      <c r="SWV40" s="423"/>
      <c r="SWW40" s="426"/>
      <c r="SWX40" s="423"/>
      <c r="SWY40" s="426"/>
      <c r="SWZ40" s="423"/>
      <c r="SXA40" s="426"/>
      <c r="SXB40" s="423"/>
      <c r="SXC40" s="426"/>
      <c r="SXD40" s="423"/>
      <c r="SXE40" s="426"/>
      <c r="SXF40" s="423"/>
      <c r="SXG40" s="426"/>
      <c r="SXH40" s="423"/>
      <c r="SXI40" s="426"/>
      <c r="SXJ40" s="423"/>
      <c r="SXK40" s="426"/>
      <c r="SXL40" s="423"/>
      <c r="SXM40" s="426"/>
      <c r="SXN40" s="423"/>
      <c r="SXO40" s="426"/>
      <c r="SXP40" s="423"/>
      <c r="SXQ40" s="426"/>
      <c r="SXR40" s="423"/>
      <c r="SXS40" s="426"/>
      <c r="SXT40" s="423"/>
      <c r="SXU40" s="426"/>
      <c r="SXV40" s="423"/>
      <c r="SXW40" s="426"/>
      <c r="SXX40" s="423"/>
      <c r="SXY40" s="426"/>
      <c r="SXZ40" s="423"/>
      <c r="SYA40" s="426"/>
      <c r="SYB40" s="423"/>
      <c r="SYC40" s="426"/>
      <c r="SYD40" s="423"/>
      <c r="SYE40" s="426"/>
      <c r="SYF40" s="423"/>
      <c r="SYG40" s="426"/>
      <c r="SYH40" s="423"/>
      <c r="SYI40" s="426"/>
      <c r="SYJ40" s="423"/>
      <c r="SYK40" s="426"/>
      <c r="SYL40" s="423"/>
      <c r="SYM40" s="426"/>
      <c r="SYN40" s="423"/>
      <c r="SYO40" s="426"/>
      <c r="SYP40" s="423"/>
      <c r="SYQ40" s="426"/>
      <c r="SYR40" s="423"/>
      <c r="SYS40" s="426"/>
      <c r="SYT40" s="423"/>
      <c r="SYU40" s="426"/>
      <c r="SYV40" s="423"/>
      <c r="SYW40" s="426"/>
      <c r="SYX40" s="423"/>
      <c r="SYY40" s="426"/>
      <c r="SYZ40" s="423"/>
      <c r="SZA40" s="426"/>
      <c r="SZB40" s="423"/>
      <c r="SZC40" s="426"/>
      <c r="SZD40" s="423"/>
      <c r="SZE40" s="426"/>
      <c r="SZF40" s="423"/>
      <c r="SZG40" s="426"/>
      <c r="SZH40" s="423"/>
      <c r="SZI40" s="426"/>
      <c r="SZJ40" s="423"/>
      <c r="SZK40" s="426"/>
      <c r="SZL40" s="423"/>
      <c r="SZM40" s="426"/>
      <c r="SZN40" s="423"/>
      <c r="SZO40" s="426"/>
      <c r="SZP40" s="423"/>
      <c r="SZQ40" s="426"/>
      <c r="SZR40" s="423"/>
      <c r="SZS40" s="426"/>
      <c r="SZT40" s="423"/>
      <c r="SZU40" s="426"/>
      <c r="SZV40" s="423"/>
      <c r="SZW40" s="426"/>
      <c r="SZX40" s="423"/>
      <c r="SZY40" s="426"/>
      <c r="SZZ40" s="423"/>
      <c r="TAA40" s="426"/>
      <c r="TAB40" s="423"/>
      <c r="TAC40" s="426"/>
      <c r="TAD40" s="423"/>
      <c r="TAE40" s="426"/>
      <c r="TAF40" s="423"/>
      <c r="TAG40" s="426"/>
      <c r="TAH40" s="423"/>
      <c r="TAI40" s="426"/>
      <c r="TAJ40" s="423"/>
      <c r="TAK40" s="426"/>
      <c r="TAL40" s="423"/>
      <c r="TAM40" s="426"/>
      <c r="TAN40" s="423"/>
      <c r="TAO40" s="426"/>
      <c r="TAP40" s="423"/>
      <c r="TAQ40" s="426"/>
      <c r="TAR40" s="423"/>
      <c r="TAS40" s="426"/>
      <c r="TAT40" s="423"/>
      <c r="TAU40" s="426"/>
      <c r="TAV40" s="423"/>
      <c r="TAW40" s="426"/>
      <c r="TAX40" s="423"/>
      <c r="TAY40" s="426"/>
      <c r="TAZ40" s="423"/>
      <c r="TBA40" s="426"/>
      <c r="TBB40" s="423"/>
      <c r="TBC40" s="426"/>
      <c r="TBD40" s="423"/>
      <c r="TBE40" s="426"/>
      <c r="TBF40" s="423"/>
      <c r="TBG40" s="426"/>
      <c r="TBH40" s="423"/>
      <c r="TBI40" s="426"/>
      <c r="TBJ40" s="423"/>
      <c r="TBK40" s="426"/>
      <c r="TBL40" s="423"/>
      <c r="TBM40" s="426"/>
      <c r="TBN40" s="423"/>
      <c r="TBO40" s="426"/>
      <c r="TBP40" s="423"/>
      <c r="TBQ40" s="426"/>
      <c r="TBR40" s="423"/>
      <c r="TBS40" s="426"/>
      <c r="TBT40" s="423"/>
      <c r="TBU40" s="426"/>
      <c r="TBV40" s="423"/>
      <c r="TBW40" s="426"/>
      <c r="TBX40" s="423"/>
      <c r="TBY40" s="426"/>
      <c r="TBZ40" s="423"/>
      <c r="TCA40" s="426"/>
      <c r="TCB40" s="423"/>
      <c r="TCC40" s="426"/>
      <c r="TCD40" s="423"/>
      <c r="TCE40" s="426"/>
      <c r="TCF40" s="423"/>
      <c r="TCG40" s="426"/>
      <c r="TCH40" s="423"/>
      <c r="TCI40" s="426"/>
      <c r="TCJ40" s="423"/>
      <c r="TCK40" s="426"/>
      <c r="TCL40" s="423"/>
      <c r="TCM40" s="426"/>
      <c r="TCN40" s="423"/>
      <c r="TCO40" s="426"/>
      <c r="TCP40" s="423"/>
      <c r="TCQ40" s="426"/>
      <c r="TCR40" s="423"/>
      <c r="TCS40" s="426"/>
      <c r="TCT40" s="423"/>
      <c r="TCU40" s="426"/>
      <c r="TCV40" s="423"/>
      <c r="TCW40" s="426"/>
      <c r="TCX40" s="423"/>
      <c r="TCY40" s="426"/>
      <c r="TCZ40" s="423"/>
      <c r="TDA40" s="426"/>
      <c r="TDB40" s="423"/>
      <c r="TDC40" s="426"/>
      <c r="TDD40" s="423"/>
      <c r="TDE40" s="426"/>
      <c r="TDF40" s="423"/>
      <c r="TDG40" s="426"/>
      <c r="TDH40" s="423"/>
      <c r="TDI40" s="426"/>
      <c r="TDJ40" s="423"/>
      <c r="TDK40" s="426"/>
      <c r="TDL40" s="423"/>
      <c r="TDM40" s="426"/>
      <c r="TDN40" s="423"/>
      <c r="TDO40" s="426"/>
      <c r="TDP40" s="423"/>
      <c r="TDQ40" s="426"/>
      <c r="TDR40" s="423"/>
      <c r="TDS40" s="426"/>
      <c r="TDT40" s="423"/>
      <c r="TDU40" s="426"/>
      <c r="TDV40" s="423"/>
      <c r="TDW40" s="426"/>
      <c r="TDX40" s="423"/>
      <c r="TDY40" s="426"/>
      <c r="TDZ40" s="423"/>
      <c r="TEA40" s="426"/>
      <c r="TEB40" s="423"/>
      <c r="TEC40" s="426"/>
      <c r="TED40" s="423"/>
      <c r="TEE40" s="426"/>
      <c r="TEF40" s="423"/>
      <c r="TEG40" s="426"/>
      <c r="TEH40" s="423"/>
      <c r="TEI40" s="426"/>
      <c r="TEJ40" s="423"/>
      <c r="TEK40" s="426"/>
      <c r="TEL40" s="423"/>
      <c r="TEM40" s="426"/>
      <c r="TEN40" s="423"/>
      <c r="TEO40" s="426"/>
      <c r="TEP40" s="423"/>
      <c r="TEQ40" s="426"/>
      <c r="TER40" s="423"/>
      <c r="TES40" s="426"/>
      <c r="TET40" s="423"/>
      <c r="TEU40" s="426"/>
      <c r="TEV40" s="423"/>
      <c r="TEW40" s="426"/>
      <c r="TEX40" s="423"/>
      <c r="TEY40" s="426"/>
      <c r="TEZ40" s="423"/>
      <c r="TFA40" s="426"/>
      <c r="TFB40" s="423"/>
      <c r="TFC40" s="426"/>
      <c r="TFD40" s="423"/>
      <c r="TFE40" s="426"/>
      <c r="TFF40" s="423"/>
      <c r="TFG40" s="426"/>
      <c r="TFH40" s="423"/>
      <c r="TFI40" s="426"/>
      <c r="TFJ40" s="423"/>
      <c r="TFK40" s="426"/>
      <c r="TFL40" s="423"/>
      <c r="TFM40" s="426"/>
      <c r="TFN40" s="423"/>
      <c r="TFO40" s="426"/>
      <c r="TFP40" s="423"/>
      <c r="TFQ40" s="426"/>
      <c r="TFR40" s="423"/>
      <c r="TFS40" s="426"/>
      <c r="TFT40" s="423"/>
      <c r="TFU40" s="426"/>
      <c r="TFV40" s="423"/>
      <c r="TFW40" s="426"/>
      <c r="TFX40" s="423"/>
      <c r="TFY40" s="426"/>
      <c r="TFZ40" s="423"/>
      <c r="TGA40" s="426"/>
      <c r="TGB40" s="423"/>
      <c r="TGC40" s="426"/>
      <c r="TGD40" s="423"/>
      <c r="TGE40" s="426"/>
      <c r="TGF40" s="423"/>
      <c r="TGG40" s="426"/>
      <c r="TGH40" s="423"/>
      <c r="TGI40" s="426"/>
      <c r="TGJ40" s="423"/>
      <c r="TGK40" s="426"/>
      <c r="TGL40" s="423"/>
      <c r="TGM40" s="426"/>
      <c r="TGN40" s="423"/>
      <c r="TGO40" s="426"/>
      <c r="TGP40" s="423"/>
      <c r="TGQ40" s="426"/>
      <c r="TGR40" s="423"/>
      <c r="TGS40" s="426"/>
      <c r="TGT40" s="423"/>
      <c r="TGU40" s="426"/>
      <c r="TGV40" s="423"/>
      <c r="TGW40" s="426"/>
      <c r="TGX40" s="423"/>
      <c r="TGY40" s="426"/>
      <c r="TGZ40" s="423"/>
      <c r="THA40" s="426"/>
      <c r="THB40" s="423"/>
      <c r="THC40" s="426"/>
      <c r="THD40" s="423"/>
      <c r="THE40" s="426"/>
      <c r="THF40" s="423"/>
      <c r="THG40" s="426"/>
      <c r="THH40" s="423"/>
      <c r="THI40" s="426"/>
      <c r="THJ40" s="423"/>
      <c r="THK40" s="426"/>
      <c r="THL40" s="423"/>
      <c r="THM40" s="426"/>
      <c r="THN40" s="423"/>
      <c r="THO40" s="426"/>
      <c r="THP40" s="423"/>
      <c r="THQ40" s="426"/>
      <c r="THR40" s="423"/>
      <c r="THS40" s="426"/>
      <c r="THT40" s="423"/>
      <c r="THU40" s="426"/>
      <c r="THV40" s="423"/>
      <c r="THW40" s="426"/>
      <c r="THX40" s="423"/>
      <c r="THY40" s="426"/>
      <c r="THZ40" s="423"/>
      <c r="TIA40" s="426"/>
      <c r="TIB40" s="423"/>
      <c r="TIC40" s="426"/>
      <c r="TID40" s="423"/>
      <c r="TIE40" s="426"/>
      <c r="TIF40" s="423"/>
      <c r="TIG40" s="426"/>
      <c r="TIH40" s="423"/>
      <c r="TII40" s="426"/>
      <c r="TIJ40" s="423"/>
      <c r="TIK40" s="426"/>
      <c r="TIL40" s="423"/>
      <c r="TIM40" s="426"/>
      <c r="TIN40" s="423"/>
      <c r="TIO40" s="426"/>
      <c r="TIP40" s="423"/>
      <c r="TIQ40" s="426"/>
      <c r="TIR40" s="423"/>
      <c r="TIS40" s="426"/>
      <c r="TIT40" s="423"/>
      <c r="TIU40" s="426"/>
      <c r="TIV40" s="423"/>
      <c r="TIW40" s="426"/>
      <c r="TIX40" s="423"/>
      <c r="TIY40" s="426"/>
      <c r="TIZ40" s="423"/>
      <c r="TJA40" s="426"/>
      <c r="TJB40" s="423"/>
      <c r="TJC40" s="426"/>
      <c r="TJD40" s="423"/>
      <c r="TJE40" s="426"/>
      <c r="TJF40" s="423"/>
      <c r="TJG40" s="426"/>
      <c r="TJH40" s="423"/>
      <c r="TJI40" s="426"/>
      <c r="TJJ40" s="423"/>
      <c r="TJK40" s="426"/>
      <c r="TJL40" s="423"/>
      <c r="TJM40" s="426"/>
      <c r="TJN40" s="423"/>
      <c r="TJO40" s="426"/>
      <c r="TJP40" s="423"/>
      <c r="TJQ40" s="426"/>
      <c r="TJR40" s="423"/>
      <c r="TJS40" s="426"/>
      <c r="TJT40" s="423"/>
      <c r="TJU40" s="426"/>
      <c r="TJV40" s="423"/>
      <c r="TJW40" s="426"/>
      <c r="TJX40" s="423"/>
      <c r="TJY40" s="426"/>
      <c r="TJZ40" s="423"/>
      <c r="TKA40" s="426"/>
      <c r="TKB40" s="423"/>
      <c r="TKC40" s="426"/>
      <c r="TKD40" s="423"/>
      <c r="TKE40" s="426"/>
      <c r="TKF40" s="423"/>
      <c r="TKG40" s="426"/>
      <c r="TKH40" s="423"/>
      <c r="TKI40" s="426"/>
      <c r="TKJ40" s="423"/>
      <c r="TKK40" s="426"/>
      <c r="TKL40" s="423"/>
      <c r="TKM40" s="426"/>
      <c r="TKN40" s="423"/>
      <c r="TKO40" s="426"/>
      <c r="TKP40" s="423"/>
      <c r="TKQ40" s="426"/>
      <c r="TKR40" s="423"/>
      <c r="TKS40" s="426"/>
      <c r="TKT40" s="423"/>
      <c r="TKU40" s="426"/>
      <c r="TKV40" s="423"/>
      <c r="TKW40" s="426"/>
      <c r="TKX40" s="423"/>
      <c r="TKY40" s="426"/>
      <c r="TKZ40" s="423"/>
      <c r="TLA40" s="426"/>
      <c r="TLB40" s="423"/>
      <c r="TLC40" s="426"/>
      <c r="TLD40" s="423"/>
      <c r="TLE40" s="426"/>
      <c r="TLF40" s="423"/>
      <c r="TLG40" s="426"/>
      <c r="TLH40" s="423"/>
      <c r="TLI40" s="426"/>
      <c r="TLJ40" s="423"/>
      <c r="TLK40" s="426"/>
      <c r="TLL40" s="423"/>
      <c r="TLM40" s="426"/>
      <c r="TLN40" s="423"/>
      <c r="TLO40" s="426"/>
      <c r="TLP40" s="423"/>
      <c r="TLQ40" s="426"/>
      <c r="TLR40" s="423"/>
      <c r="TLS40" s="426"/>
      <c r="TLT40" s="423"/>
      <c r="TLU40" s="426"/>
      <c r="TLV40" s="423"/>
      <c r="TLW40" s="426"/>
      <c r="TLX40" s="423"/>
      <c r="TLY40" s="426"/>
      <c r="TLZ40" s="423"/>
      <c r="TMA40" s="426"/>
      <c r="TMB40" s="423"/>
      <c r="TMC40" s="426"/>
      <c r="TMD40" s="423"/>
      <c r="TME40" s="426"/>
      <c r="TMF40" s="423"/>
      <c r="TMG40" s="426"/>
      <c r="TMH40" s="423"/>
      <c r="TMI40" s="426"/>
      <c r="TMJ40" s="423"/>
      <c r="TMK40" s="426"/>
      <c r="TML40" s="423"/>
      <c r="TMM40" s="426"/>
      <c r="TMN40" s="423"/>
      <c r="TMO40" s="426"/>
      <c r="TMP40" s="423"/>
      <c r="TMQ40" s="426"/>
      <c r="TMR40" s="423"/>
      <c r="TMS40" s="426"/>
      <c r="TMT40" s="423"/>
      <c r="TMU40" s="426"/>
      <c r="TMV40" s="423"/>
      <c r="TMW40" s="426"/>
      <c r="TMX40" s="423"/>
      <c r="TMY40" s="426"/>
      <c r="TMZ40" s="423"/>
      <c r="TNA40" s="426"/>
      <c r="TNB40" s="423"/>
      <c r="TNC40" s="426"/>
      <c r="TND40" s="423"/>
      <c r="TNE40" s="426"/>
      <c r="TNF40" s="423"/>
      <c r="TNG40" s="426"/>
      <c r="TNH40" s="423"/>
      <c r="TNI40" s="426"/>
      <c r="TNJ40" s="423"/>
      <c r="TNK40" s="426"/>
      <c r="TNL40" s="423"/>
      <c r="TNM40" s="426"/>
      <c r="TNN40" s="423"/>
      <c r="TNO40" s="426"/>
      <c r="TNP40" s="423"/>
      <c r="TNQ40" s="426"/>
      <c r="TNR40" s="423"/>
      <c r="TNS40" s="426"/>
      <c r="TNT40" s="423"/>
      <c r="TNU40" s="426"/>
      <c r="TNV40" s="423"/>
      <c r="TNW40" s="426"/>
      <c r="TNX40" s="423"/>
      <c r="TNY40" s="426"/>
      <c r="TNZ40" s="423"/>
      <c r="TOA40" s="426"/>
      <c r="TOB40" s="423"/>
      <c r="TOC40" s="426"/>
      <c r="TOD40" s="423"/>
      <c r="TOE40" s="426"/>
      <c r="TOF40" s="423"/>
      <c r="TOG40" s="426"/>
      <c r="TOH40" s="423"/>
      <c r="TOI40" s="426"/>
      <c r="TOJ40" s="423"/>
      <c r="TOK40" s="426"/>
      <c r="TOL40" s="423"/>
      <c r="TOM40" s="426"/>
      <c r="TON40" s="423"/>
      <c r="TOO40" s="426"/>
      <c r="TOP40" s="423"/>
      <c r="TOQ40" s="426"/>
      <c r="TOR40" s="423"/>
      <c r="TOS40" s="426"/>
      <c r="TOT40" s="423"/>
      <c r="TOU40" s="426"/>
      <c r="TOV40" s="423"/>
      <c r="TOW40" s="426"/>
      <c r="TOX40" s="423"/>
      <c r="TOY40" s="426"/>
      <c r="TOZ40" s="423"/>
      <c r="TPA40" s="426"/>
      <c r="TPB40" s="423"/>
      <c r="TPC40" s="426"/>
      <c r="TPD40" s="423"/>
      <c r="TPE40" s="426"/>
      <c r="TPF40" s="423"/>
      <c r="TPG40" s="426"/>
      <c r="TPH40" s="423"/>
      <c r="TPI40" s="426"/>
      <c r="TPJ40" s="423"/>
      <c r="TPK40" s="426"/>
      <c r="TPL40" s="423"/>
      <c r="TPM40" s="426"/>
      <c r="TPN40" s="423"/>
      <c r="TPO40" s="426"/>
      <c r="TPP40" s="423"/>
      <c r="TPQ40" s="426"/>
      <c r="TPR40" s="423"/>
      <c r="TPS40" s="426"/>
      <c r="TPT40" s="423"/>
      <c r="TPU40" s="426"/>
      <c r="TPV40" s="423"/>
      <c r="TPW40" s="426"/>
      <c r="TPX40" s="423"/>
      <c r="TPY40" s="426"/>
      <c r="TPZ40" s="423"/>
      <c r="TQA40" s="426"/>
      <c r="TQB40" s="423"/>
      <c r="TQC40" s="426"/>
      <c r="TQD40" s="423"/>
      <c r="TQE40" s="426"/>
      <c r="TQF40" s="423"/>
      <c r="TQG40" s="426"/>
      <c r="TQH40" s="423"/>
      <c r="TQI40" s="426"/>
      <c r="TQJ40" s="423"/>
      <c r="TQK40" s="426"/>
      <c r="TQL40" s="423"/>
      <c r="TQM40" s="426"/>
      <c r="TQN40" s="423"/>
      <c r="TQO40" s="426"/>
      <c r="TQP40" s="423"/>
      <c r="TQQ40" s="426"/>
      <c r="TQR40" s="423"/>
      <c r="TQS40" s="426"/>
      <c r="TQT40" s="423"/>
      <c r="TQU40" s="426"/>
      <c r="TQV40" s="423"/>
      <c r="TQW40" s="426"/>
      <c r="TQX40" s="423"/>
      <c r="TQY40" s="426"/>
      <c r="TQZ40" s="423"/>
      <c r="TRA40" s="426"/>
      <c r="TRB40" s="423"/>
      <c r="TRC40" s="426"/>
      <c r="TRD40" s="423"/>
      <c r="TRE40" s="426"/>
      <c r="TRF40" s="423"/>
      <c r="TRG40" s="426"/>
      <c r="TRH40" s="423"/>
      <c r="TRI40" s="426"/>
      <c r="TRJ40" s="423"/>
      <c r="TRK40" s="426"/>
      <c r="TRL40" s="423"/>
      <c r="TRM40" s="426"/>
      <c r="TRN40" s="423"/>
      <c r="TRO40" s="426"/>
      <c r="TRP40" s="423"/>
      <c r="TRQ40" s="426"/>
      <c r="TRR40" s="423"/>
      <c r="TRS40" s="426"/>
      <c r="TRT40" s="423"/>
      <c r="TRU40" s="426"/>
      <c r="TRV40" s="423"/>
      <c r="TRW40" s="426"/>
      <c r="TRX40" s="423"/>
      <c r="TRY40" s="426"/>
      <c r="TRZ40" s="423"/>
      <c r="TSA40" s="426"/>
      <c r="TSB40" s="423"/>
      <c r="TSC40" s="426"/>
      <c r="TSD40" s="423"/>
      <c r="TSE40" s="426"/>
      <c r="TSF40" s="423"/>
      <c r="TSG40" s="426"/>
      <c r="TSH40" s="423"/>
      <c r="TSI40" s="426"/>
      <c r="TSJ40" s="423"/>
      <c r="TSK40" s="426"/>
      <c r="TSL40" s="423"/>
      <c r="TSM40" s="426"/>
      <c r="TSN40" s="423"/>
      <c r="TSO40" s="426"/>
      <c r="TSP40" s="423"/>
      <c r="TSQ40" s="426"/>
      <c r="TSR40" s="423"/>
      <c r="TSS40" s="426"/>
      <c r="TST40" s="423"/>
      <c r="TSU40" s="426"/>
      <c r="TSV40" s="423"/>
      <c r="TSW40" s="426"/>
      <c r="TSX40" s="423"/>
      <c r="TSY40" s="426"/>
      <c r="TSZ40" s="423"/>
      <c r="TTA40" s="426"/>
      <c r="TTB40" s="423"/>
      <c r="TTC40" s="426"/>
      <c r="TTD40" s="423"/>
      <c r="TTE40" s="426"/>
      <c r="TTF40" s="423"/>
      <c r="TTG40" s="426"/>
      <c r="TTH40" s="423"/>
      <c r="TTI40" s="426"/>
      <c r="TTJ40" s="423"/>
      <c r="TTK40" s="426"/>
      <c r="TTL40" s="423"/>
      <c r="TTM40" s="426"/>
      <c r="TTN40" s="423"/>
      <c r="TTO40" s="426"/>
      <c r="TTP40" s="423"/>
      <c r="TTQ40" s="426"/>
      <c r="TTR40" s="423"/>
      <c r="TTS40" s="426"/>
      <c r="TTT40" s="423"/>
      <c r="TTU40" s="426"/>
      <c r="TTV40" s="423"/>
      <c r="TTW40" s="426"/>
      <c r="TTX40" s="423"/>
      <c r="TTY40" s="426"/>
      <c r="TTZ40" s="423"/>
      <c r="TUA40" s="426"/>
      <c r="TUB40" s="423"/>
      <c r="TUC40" s="426"/>
      <c r="TUD40" s="423"/>
      <c r="TUE40" s="426"/>
      <c r="TUF40" s="423"/>
      <c r="TUG40" s="426"/>
      <c r="TUH40" s="423"/>
      <c r="TUI40" s="426"/>
      <c r="TUJ40" s="423"/>
      <c r="TUK40" s="426"/>
      <c r="TUL40" s="423"/>
      <c r="TUM40" s="426"/>
      <c r="TUN40" s="423"/>
      <c r="TUO40" s="426"/>
      <c r="TUP40" s="423"/>
      <c r="TUQ40" s="426"/>
      <c r="TUR40" s="423"/>
      <c r="TUS40" s="426"/>
      <c r="TUT40" s="423"/>
      <c r="TUU40" s="426"/>
      <c r="TUV40" s="423"/>
      <c r="TUW40" s="426"/>
      <c r="TUX40" s="423"/>
      <c r="TUY40" s="426"/>
      <c r="TUZ40" s="423"/>
      <c r="TVA40" s="426"/>
      <c r="TVB40" s="423"/>
      <c r="TVC40" s="426"/>
      <c r="TVD40" s="423"/>
      <c r="TVE40" s="426"/>
      <c r="TVF40" s="423"/>
      <c r="TVG40" s="426"/>
      <c r="TVH40" s="423"/>
      <c r="TVI40" s="426"/>
      <c r="TVJ40" s="423"/>
      <c r="TVK40" s="426"/>
      <c r="TVL40" s="423"/>
      <c r="TVM40" s="426"/>
      <c r="TVN40" s="423"/>
      <c r="TVO40" s="426"/>
      <c r="TVP40" s="423"/>
      <c r="TVQ40" s="426"/>
      <c r="TVR40" s="423"/>
      <c r="TVS40" s="426"/>
      <c r="TVT40" s="423"/>
      <c r="TVU40" s="426"/>
      <c r="TVV40" s="423"/>
      <c r="TVW40" s="426"/>
      <c r="TVX40" s="423"/>
      <c r="TVY40" s="426"/>
      <c r="TVZ40" s="423"/>
      <c r="TWA40" s="426"/>
      <c r="TWB40" s="423"/>
      <c r="TWC40" s="426"/>
      <c r="TWD40" s="423"/>
      <c r="TWE40" s="426"/>
      <c r="TWF40" s="423"/>
      <c r="TWG40" s="426"/>
      <c r="TWH40" s="423"/>
      <c r="TWI40" s="426"/>
      <c r="TWJ40" s="423"/>
      <c r="TWK40" s="426"/>
      <c r="TWL40" s="423"/>
      <c r="TWM40" s="426"/>
      <c r="TWN40" s="423"/>
      <c r="TWO40" s="426"/>
      <c r="TWP40" s="423"/>
      <c r="TWQ40" s="426"/>
      <c r="TWR40" s="423"/>
      <c r="TWS40" s="426"/>
      <c r="TWT40" s="423"/>
      <c r="TWU40" s="426"/>
      <c r="TWV40" s="423"/>
      <c r="TWW40" s="426"/>
      <c r="TWX40" s="423"/>
      <c r="TWY40" s="426"/>
      <c r="TWZ40" s="423"/>
      <c r="TXA40" s="426"/>
      <c r="TXB40" s="423"/>
      <c r="TXC40" s="426"/>
      <c r="TXD40" s="423"/>
      <c r="TXE40" s="426"/>
      <c r="TXF40" s="423"/>
      <c r="TXG40" s="426"/>
      <c r="TXH40" s="423"/>
      <c r="TXI40" s="426"/>
      <c r="TXJ40" s="423"/>
      <c r="TXK40" s="426"/>
      <c r="TXL40" s="423"/>
      <c r="TXM40" s="426"/>
      <c r="TXN40" s="423"/>
      <c r="TXO40" s="426"/>
      <c r="TXP40" s="423"/>
      <c r="TXQ40" s="426"/>
      <c r="TXR40" s="423"/>
      <c r="TXS40" s="426"/>
      <c r="TXT40" s="423"/>
      <c r="TXU40" s="426"/>
      <c r="TXV40" s="423"/>
      <c r="TXW40" s="426"/>
      <c r="TXX40" s="423"/>
      <c r="TXY40" s="426"/>
      <c r="TXZ40" s="423"/>
      <c r="TYA40" s="426"/>
      <c r="TYB40" s="423"/>
      <c r="TYC40" s="426"/>
      <c r="TYD40" s="423"/>
      <c r="TYE40" s="426"/>
      <c r="TYF40" s="423"/>
      <c r="TYG40" s="426"/>
      <c r="TYH40" s="423"/>
      <c r="TYI40" s="426"/>
      <c r="TYJ40" s="423"/>
      <c r="TYK40" s="426"/>
      <c r="TYL40" s="423"/>
      <c r="TYM40" s="426"/>
      <c r="TYN40" s="423"/>
      <c r="TYO40" s="426"/>
      <c r="TYP40" s="423"/>
      <c r="TYQ40" s="426"/>
      <c r="TYR40" s="423"/>
      <c r="TYS40" s="426"/>
      <c r="TYT40" s="423"/>
      <c r="TYU40" s="426"/>
      <c r="TYV40" s="423"/>
      <c r="TYW40" s="426"/>
      <c r="TYX40" s="423"/>
      <c r="TYY40" s="426"/>
      <c r="TYZ40" s="423"/>
      <c r="TZA40" s="426"/>
      <c r="TZB40" s="423"/>
      <c r="TZC40" s="426"/>
      <c r="TZD40" s="423"/>
      <c r="TZE40" s="426"/>
      <c r="TZF40" s="423"/>
      <c r="TZG40" s="426"/>
      <c r="TZH40" s="423"/>
      <c r="TZI40" s="426"/>
      <c r="TZJ40" s="423"/>
      <c r="TZK40" s="426"/>
      <c r="TZL40" s="423"/>
      <c r="TZM40" s="426"/>
      <c r="TZN40" s="423"/>
      <c r="TZO40" s="426"/>
      <c r="TZP40" s="423"/>
      <c r="TZQ40" s="426"/>
      <c r="TZR40" s="423"/>
      <c r="TZS40" s="426"/>
      <c r="TZT40" s="423"/>
      <c r="TZU40" s="426"/>
      <c r="TZV40" s="423"/>
      <c r="TZW40" s="426"/>
      <c r="TZX40" s="423"/>
      <c r="TZY40" s="426"/>
      <c r="TZZ40" s="423"/>
      <c r="UAA40" s="426"/>
      <c r="UAB40" s="423"/>
      <c r="UAC40" s="426"/>
      <c r="UAD40" s="423"/>
      <c r="UAE40" s="426"/>
      <c r="UAF40" s="423"/>
      <c r="UAG40" s="426"/>
      <c r="UAH40" s="423"/>
      <c r="UAI40" s="426"/>
      <c r="UAJ40" s="423"/>
      <c r="UAK40" s="426"/>
      <c r="UAL40" s="423"/>
      <c r="UAM40" s="426"/>
      <c r="UAN40" s="423"/>
      <c r="UAO40" s="426"/>
      <c r="UAP40" s="423"/>
      <c r="UAQ40" s="426"/>
      <c r="UAR40" s="423"/>
      <c r="UAS40" s="426"/>
      <c r="UAT40" s="423"/>
      <c r="UAU40" s="426"/>
      <c r="UAV40" s="423"/>
      <c r="UAW40" s="426"/>
      <c r="UAX40" s="423"/>
      <c r="UAY40" s="426"/>
      <c r="UAZ40" s="423"/>
      <c r="UBA40" s="426"/>
      <c r="UBB40" s="423"/>
      <c r="UBC40" s="426"/>
      <c r="UBD40" s="423"/>
      <c r="UBE40" s="426"/>
      <c r="UBF40" s="423"/>
      <c r="UBG40" s="426"/>
      <c r="UBH40" s="423"/>
      <c r="UBI40" s="426"/>
      <c r="UBJ40" s="423"/>
      <c r="UBK40" s="426"/>
      <c r="UBL40" s="423"/>
      <c r="UBM40" s="426"/>
      <c r="UBN40" s="423"/>
      <c r="UBO40" s="426"/>
      <c r="UBP40" s="423"/>
      <c r="UBQ40" s="426"/>
      <c r="UBR40" s="423"/>
      <c r="UBS40" s="426"/>
      <c r="UBT40" s="423"/>
      <c r="UBU40" s="426"/>
      <c r="UBV40" s="423"/>
      <c r="UBW40" s="426"/>
      <c r="UBX40" s="423"/>
      <c r="UBY40" s="426"/>
      <c r="UBZ40" s="423"/>
      <c r="UCA40" s="426"/>
      <c r="UCB40" s="423"/>
      <c r="UCC40" s="426"/>
      <c r="UCD40" s="423"/>
      <c r="UCE40" s="426"/>
      <c r="UCF40" s="423"/>
      <c r="UCG40" s="426"/>
      <c r="UCH40" s="423"/>
      <c r="UCI40" s="426"/>
      <c r="UCJ40" s="423"/>
      <c r="UCK40" s="426"/>
      <c r="UCL40" s="423"/>
      <c r="UCM40" s="426"/>
      <c r="UCN40" s="423"/>
      <c r="UCO40" s="426"/>
      <c r="UCP40" s="423"/>
      <c r="UCQ40" s="426"/>
      <c r="UCR40" s="423"/>
      <c r="UCS40" s="426"/>
      <c r="UCT40" s="423"/>
      <c r="UCU40" s="426"/>
      <c r="UCV40" s="423"/>
      <c r="UCW40" s="426"/>
      <c r="UCX40" s="423"/>
      <c r="UCY40" s="426"/>
      <c r="UCZ40" s="423"/>
      <c r="UDA40" s="426"/>
      <c r="UDB40" s="423"/>
      <c r="UDC40" s="426"/>
      <c r="UDD40" s="423"/>
      <c r="UDE40" s="426"/>
      <c r="UDF40" s="423"/>
      <c r="UDG40" s="426"/>
      <c r="UDH40" s="423"/>
      <c r="UDI40" s="426"/>
      <c r="UDJ40" s="423"/>
      <c r="UDK40" s="426"/>
      <c r="UDL40" s="423"/>
      <c r="UDM40" s="426"/>
      <c r="UDN40" s="423"/>
      <c r="UDO40" s="426"/>
      <c r="UDP40" s="423"/>
      <c r="UDQ40" s="426"/>
      <c r="UDR40" s="423"/>
      <c r="UDS40" s="426"/>
      <c r="UDT40" s="423"/>
      <c r="UDU40" s="426"/>
      <c r="UDV40" s="423"/>
      <c r="UDW40" s="426"/>
      <c r="UDX40" s="423"/>
      <c r="UDY40" s="426"/>
      <c r="UDZ40" s="423"/>
      <c r="UEA40" s="426"/>
      <c r="UEB40" s="423"/>
      <c r="UEC40" s="426"/>
      <c r="UED40" s="423"/>
      <c r="UEE40" s="426"/>
      <c r="UEF40" s="423"/>
      <c r="UEG40" s="426"/>
      <c r="UEH40" s="423"/>
      <c r="UEI40" s="426"/>
      <c r="UEJ40" s="423"/>
      <c r="UEK40" s="426"/>
      <c r="UEL40" s="423"/>
      <c r="UEM40" s="426"/>
      <c r="UEN40" s="423"/>
      <c r="UEO40" s="426"/>
      <c r="UEP40" s="423"/>
      <c r="UEQ40" s="426"/>
      <c r="UER40" s="423"/>
      <c r="UES40" s="426"/>
      <c r="UET40" s="423"/>
      <c r="UEU40" s="426"/>
      <c r="UEV40" s="423"/>
      <c r="UEW40" s="426"/>
      <c r="UEX40" s="423"/>
      <c r="UEY40" s="426"/>
      <c r="UEZ40" s="423"/>
      <c r="UFA40" s="426"/>
      <c r="UFB40" s="423"/>
      <c r="UFC40" s="426"/>
      <c r="UFD40" s="423"/>
      <c r="UFE40" s="426"/>
      <c r="UFF40" s="423"/>
      <c r="UFG40" s="426"/>
      <c r="UFH40" s="423"/>
      <c r="UFI40" s="426"/>
      <c r="UFJ40" s="423"/>
      <c r="UFK40" s="426"/>
      <c r="UFL40" s="423"/>
      <c r="UFM40" s="426"/>
      <c r="UFN40" s="423"/>
      <c r="UFO40" s="426"/>
      <c r="UFP40" s="423"/>
      <c r="UFQ40" s="426"/>
      <c r="UFR40" s="423"/>
      <c r="UFS40" s="426"/>
      <c r="UFT40" s="423"/>
      <c r="UFU40" s="426"/>
      <c r="UFV40" s="423"/>
      <c r="UFW40" s="426"/>
      <c r="UFX40" s="423"/>
      <c r="UFY40" s="426"/>
      <c r="UFZ40" s="423"/>
      <c r="UGA40" s="426"/>
      <c r="UGB40" s="423"/>
      <c r="UGC40" s="426"/>
      <c r="UGD40" s="423"/>
      <c r="UGE40" s="426"/>
      <c r="UGF40" s="423"/>
      <c r="UGG40" s="426"/>
      <c r="UGH40" s="423"/>
      <c r="UGI40" s="426"/>
      <c r="UGJ40" s="423"/>
      <c r="UGK40" s="426"/>
      <c r="UGL40" s="423"/>
      <c r="UGM40" s="426"/>
      <c r="UGN40" s="423"/>
      <c r="UGO40" s="426"/>
      <c r="UGP40" s="423"/>
      <c r="UGQ40" s="426"/>
      <c r="UGR40" s="423"/>
      <c r="UGS40" s="426"/>
      <c r="UGT40" s="423"/>
      <c r="UGU40" s="426"/>
      <c r="UGV40" s="423"/>
      <c r="UGW40" s="426"/>
      <c r="UGX40" s="423"/>
      <c r="UGY40" s="426"/>
      <c r="UGZ40" s="423"/>
      <c r="UHA40" s="426"/>
      <c r="UHB40" s="423"/>
      <c r="UHC40" s="426"/>
      <c r="UHD40" s="423"/>
      <c r="UHE40" s="426"/>
      <c r="UHF40" s="423"/>
      <c r="UHG40" s="426"/>
      <c r="UHH40" s="423"/>
      <c r="UHI40" s="426"/>
      <c r="UHJ40" s="423"/>
      <c r="UHK40" s="426"/>
      <c r="UHL40" s="423"/>
      <c r="UHM40" s="426"/>
      <c r="UHN40" s="423"/>
      <c r="UHO40" s="426"/>
      <c r="UHP40" s="423"/>
      <c r="UHQ40" s="426"/>
      <c r="UHR40" s="423"/>
      <c r="UHS40" s="426"/>
      <c r="UHT40" s="423"/>
      <c r="UHU40" s="426"/>
      <c r="UHV40" s="423"/>
      <c r="UHW40" s="426"/>
      <c r="UHX40" s="423"/>
      <c r="UHY40" s="426"/>
      <c r="UHZ40" s="423"/>
      <c r="UIA40" s="426"/>
      <c r="UIB40" s="423"/>
      <c r="UIC40" s="426"/>
      <c r="UID40" s="423"/>
      <c r="UIE40" s="426"/>
      <c r="UIF40" s="423"/>
      <c r="UIG40" s="426"/>
      <c r="UIH40" s="423"/>
      <c r="UII40" s="426"/>
      <c r="UIJ40" s="423"/>
      <c r="UIK40" s="426"/>
      <c r="UIL40" s="423"/>
      <c r="UIM40" s="426"/>
      <c r="UIN40" s="423"/>
      <c r="UIO40" s="426"/>
      <c r="UIP40" s="423"/>
      <c r="UIQ40" s="426"/>
      <c r="UIR40" s="423"/>
      <c r="UIS40" s="426"/>
      <c r="UIT40" s="423"/>
      <c r="UIU40" s="426"/>
      <c r="UIV40" s="423"/>
      <c r="UIW40" s="426"/>
      <c r="UIX40" s="423"/>
      <c r="UIY40" s="426"/>
      <c r="UIZ40" s="423"/>
      <c r="UJA40" s="426"/>
      <c r="UJB40" s="423"/>
      <c r="UJC40" s="426"/>
      <c r="UJD40" s="423"/>
      <c r="UJE40" s="426"/>
      <c r="UJF40" s="423"/>
      <c r="UJG40" s="426"/>
      <c r="UJH40" s="423"/>
      <c r="UJI40" s="426"/>
      <c r="UJJ40" s="423"/>
      <c r="UJK40" s="426"/>
      <c r="UJL40" s="423"/>
      <c r="UJM40" s="426"/>
      <c r="UJN40" s="423"/>
      <c r="UJO40" s="426"/>
      <c r="UJP40" s="423"/>
      <c r="UJQ40" s="426"/>
      <c r="UJR40" s="423"/>
      <c r="UJS40" s="426"/>
      <c r="UJT40" s="423"/>
      <c r="UJU40" s="426"/>
      <c r="UJV40" s="423"/>
      <c r="UJW40" s="426"/>
      <c r="UJX40" s="423"/>
      <c r="UJY40" s="426"/>
      <c r="UJZ40" s="423"/>
      <c r="UKA40" s="426"/>
      <c r="UKB40" s="423"/>
      <c r="UKC40" s="426"/>
      <c r="UKD40" s="423"/>
      <c r="UKE40" s="426"/>
      <c r="UKF40" s="423"/>
      <c r="UKG40" s="426"/>
      <c r="UKH40" s="423"/>
      <c r="UKI40" s="426"/>
      <c r="UKJ40" s="423"/>
      <c r="UKK40" s="426"/>
      <c r="UKL40" s="423"/>
      <c r="UKM40" s="426"/>
      <c r="UKN40" s="423"/>
      <c r="UKO40" s="426"/>
      <c r="UKP40" s="423"/>
      <c r="UKQ40" s="426"/>
      <c r="UKR40" s="423"/>
      <c r="UKS40" s="426"/>
      <c r="UKT40" s="423"/>
      <c r="UKU40" s="426"/>
      <c r="UKV40" s="423"/>
      <c r="UKW40" s="426"/>
      <c r="UKX40" s="423"/>
      <c r="UKY40" s="426"/>
      <c r="UKZ40" s="423"/>
      <c r="ULA40" s="426"/>
      <c r="ULB40" s="423"/>
      <c r="ULC40" s="426"/>
      <c r="ULD40" s="423"/>
      <c r="ULE40" s="426"/>
      <c r="ULF40" s="423"/>
      <c r="ULG40" s="426"/>
      <c r="ULH40" s="423"/>
      <c r="ULI40" s="426"/>
      <c r="ULJ40" s="423"/>
      <c r="ULK40" s="426"/>
      <c r="ULL40" s="423"/>
      <c r="ULM40" s="426"/>
      <c r="ULN40" s="423"/>
      <c r="ULO40" s="426"/>
      <c r="ULP40" s="423"/>
      <c r="ULQ40" s="426"/>
      <c r="ULR40" s="423"/>
      <c r="ULS40" s="426"/>
      <c r="ULT40" s="423"/>
      <c r="ULU40" s="426"/>
      <c r="ULV40" s="423"/>
      <c r="ULW40" s="426"/>
      <c r="ULX40" s="423"/>
      <c r="ULY40" s="426"/>
      <c r="ULZ40" s="423"/>
      <c r="UMA40" s="426"/>
      <c r="UMB40" s="423"/>
      <c r="UMC40" s="426"/>
      <c r="UMD40" s="423"/>
      <c r="UME40" s="426"/>
      <c r="UMF40" s="423"/>
      <c r="UMG40" s="426"/>
      <c r="UMH40" s="423"/>
      <c r="UMI40" s="426"/>
      <c r="UMJ40" s="423"/>
      <c r="UMK40" s="426"/>
      <c r="UML40" s="423"/>
      <c r="UMM40" s="426"/>
      <c r="UMN40" s="423"/>
      <c r="UMO40" s="426"/>
      <c r="UMP40" s="423"/>
      <c r="UMQ40" s="426"/>
      <c r="UMR40" s="423"/>
      <c r="UMS40" s="426"/>
      <c r="UMT40" s="423"/>
      <c r="UMU40" s="426"/>
      <c r="UMV40" s="423"/>
      <c r="UMW40" s="426"/>
      <c r="UMX40" s="423"/>
      <c r="UMY40" s="426"/>
      <c r="UMZ40" s="423"/>
      <c r="UNA40" s="426"/>
      <c r="UNB40" s="423"/>
      <c r="UNC40" s="426"/>
      <c r="UND40" s="423"/>
      <c r="UNE40" s="426"/>
      <c r="UNF40" s="423"/>
      <c r="UNG40" s="426"/>
      <c r="UNH40" s="423"/>
      <c r="UNI40" s="426"/>
      <c r="UNJ40" s="423"/>
      <c r="UNK40" s="426"/>
      <c r="UNL40" s="423"/>
      <c r="UNM40" s="426"/>
      <c r="UNN40" s="423"/>
      <c r="UNO40" s="426"/>
      <c r="UNP40" s="423"/>
      <c r="UNQ40" s="426"/>
      <c r="UNR40" s="423"/>
      <c r="UNS40" s="426"/>
      <c r="UNT40" s="423"/>
      <c r="UNU40" s="426"/>
      <c r="UNV40" s="423"/>
      <c r="UNW40" s="426"/>
      <c r="UNX40" s="423"/>
      <c r="UNY40" s="426"/>
      <c r="UNZ40" s="423"/>
      <c r="UOA40" s="426"/>
      <c r="UOB40" s="423"/>
      <c r="UOC40" s="426"/>
      <c r="UOD40" s="423"/>
      <c r="UOE40" s="426"/>
      <c r="UOF40" s="423"/>
      <c r="UOG40" s="426"/>
      <c r="UOH40" s="423"/>
      <c r="UOI40" s="426"/>
      <c r="UOJ40" s="423"/>
      <c r="UOK40" s="426"/>
      <c r="UOL40" s="423"/>
      <c r="UOM40" s="426"/>
      <c r="UON40" s="423"/>
      <c r="UOO40" s="426"/>
      <c r="UOP40" s="423"/>
      <c r="UOQ40" s="426"/>
      <c r="UOR40" s="423"/>
      <c r="UOS40" s="426"/>
      <c r="UOT40" s="423"/>
      <c r="UOU40" s="426"/>
      <c r="UOV40" s="423"/>
      <c r="UOW40" s="426"/>
      <c r="UOX40" s="423"/>
      <c r="UOY40" s="426"/>
      <c r="UOZ40" s="423"/>
      <c r="UPA40" s="426"/>
      <c r="UPB40" s="423"/>
      <c r="UPC40" s="426"/>
      <c r="UPD40" s="423"/>
      <c r="UPE40" s="426"/>
      <c r="UPF40" s="423"/>
      <c r="UPG40" s="426"/>
      <c r="UPH40" s="423"/>
      <c r="UPI40" s="426"/>
      <c r="UPJ40" s="423"/>
      <c r="UPK40" s="426"/>
      <c r="UPL40" s="423"/>
      <c r="UPM40" s="426"/>
      <c r="UPN40" s="423"/>
      <c r="UPO40" s="426"/>
      <c r="UPP40" s="423"/>
      <c r="UPQ40" s="426"/>
      <c r="UPR40" s="423"/>
      <c r="UPS40" s="426"/>
      <c r="UPT40" s="423"/>
      <c r="UPU40" s="426"/>
      <c r="UPV40" s="423"/>
      <c r="UPW40" s="426"/>
      <c r="UPX40" s="423"/>
      <c r="UPY40" s="426"/>
      <c r="UPZ40" s="423"/>
      <c r="UQA40" s="426"/>
      <c r="UQB40" s="423"/>
      <c r="UQC40" s="426"/>
      <c r="UQD40" s="423"/>
      <c r="UQE40" s="426"/>
      <c r="UQF40" s="423"/>
      <c r="UQG40" s="426"/>
      <c r="UQH40" s="423"/>
      <c r="UQI40" s="426"/>
      <c r="UQJ40" s="423"/>
      <c r="UQK40" s="426"/>
      <c r="UQL40" s="423"/>
      <c r="UQM40" s="426"/>
      <c r="UQN40" s="423"/>
      <c r="UQO40" s="426"/>
      <c r="UQP40" s="423"/>
      <c r="UQQ40" s="426"/>
      <c r="UQR40" s="423"/>
      <c r="UQS40" s="426"/>
      <c r="UQT40" s="423"/>
      <c r="UQU40" s="426"/>
      <c r="UQV40" s="423"/>
      <c r="UQW40" s="426"/>
      <c r="UQX40" s="423"/>
      <c r="UQY40" s="426"/>
      <c r="UQZ40" s="423"/>
      <c r="URA40" s="426"/>
      <c r="URB40" s="423"/>
      <c r="URC40" s="426"/>
      <c r="URD40" s="423"/>
      <c r="URE40" s="426"/>
      <c r="URF40" s="423"/>
      <c r="URG40" s="426"/>
      <c r="URH40" s="423"/>
      <c r="URI40" s="426"/>
      <c r="URJ40" s="423"/>
      <c r="URK40" s="426"/>
      <c r="URL40" s="423"/>
      <c r="URM40" s="426"/>
      <c r="URN40" s="423"/>
      <c r="URO40" s="426"/>
      <c r="URP40" s="423"/>
      <c r="URQ40" s="426"/>
      <c r="URR40" s="423"/>
      <c r="URS40" s="426"/>
      <c r="URT40" s="423"/>
      <c r="URU40" s="426"/>
      <c r="URV40" s="423"/>
      <c r="URW40" s="426"/>
      <c r="URX40" s="423"/>
      <c r="URY40" s="426"/>
      <c r="URZ40" s="423"/>
      <c r="USA40" s="426"/>
      <c r="USB40" s="423"/>
      <c r="USC40" s="426"/>
      <c r="USD40" s="423"/>
      <c r="USE40" s="426"/>
      <c r="USF40" s="423"/>
      <c r="USG40" s="426"/>
      <c r="USH40" s="423"/>
      <c r="USI40" s="426"/>
      <c r="USJ40" s="423"/>
      <c r="USK40" s="426"/>
      <c r="USL40" s="423"/>
      <c r="USM40" s="426"/>
      <c r="USN40" s="423"/>
      <c r="USO40" s="426"/>
      <c r="USP40" s="423"/>
      <c r="USQ40" s="426"/>
      <c r="USR40" s="423"/>
      <c r="USS40" s="426"/>
      <c r="UST40" s="423"/>
      <c r="USU40" s="426"/>
      <c r="USV40" s="423"/>
      <c r="USW40" s="426"/>
      <c r="USX40" s="423"/>
      <c r="USY40" s="426"/>
      <c r="USZ40" s="423"/>
      <c r="UTA40" s="426"/>
      <c r="UTB40" s="423"/>
      <c r="UTC40" s="426"/>
      <c r="UTD40" s="423"/>
      <c r="UTE40" s="426"/>
      <c r="UTF40" s="423"/>
      <c r="UTG40" s="426"/>
      <c r="UTH40" s="423"/>
      <c r="UTI40" s="426"/>
      <c r="UTJ40" s="423"/>
      <c r="UTK40" s="426"/>
      <c r="UTL40" s="423"/>
      <c r="UTM40" s="426"/>
      <c r="UTN40" s="423"/>
      <c r="UTO40" s="426"/>
      <c r="UTP40" s="423"/>
      <c r="UTQ40" s="426"/>
      <c r="UTR40" s="423"/>
      <c r="UTS40" s="426"/>
      <c r="UTT40" s="423"/>
      <c r="UTU40" s="426"/>
      <c r="UTV40" s="423"/>
      <c r="UTW40" s="426"/>
      <c r="UTX40" s="423"/>
      <c r="UTY40" s="426"/>
      <c r="UTZ40" s="423"/>
      <c r="UUA40" s="426"/>
      <c r="UUB40" s="423"/>
      <c r="UUC40" s="426"/>
      <c r="UUD40" s="423"/>
      <c r="UUE40" s="426"/>
      <c r="UUF40" s="423"/>
      <c r="UUG40" s="426"/>
      <c r="UUH40" s="423"/>
      <c r="UUI40" s="426"/>
      <c r="UUJ40" s="423"/>
      <c r="UUK40" s="426"/>
      <c r="UUL40" s="423"/>
      <c r="UUM40" s="426"/>
      <c r="UUN40" s="423"/>
      <c r="UUO40" s="426"/>
      <c r="UUP40" s="423"/>
      <c r="UUQ40" s="426"/>
      <c r="UUR40" s="423"/>
      <c r="UUS40" s="426"/>
      <c r="UUT40" s="423"/>
      <c r="UUU40" s="426"/>
      <c r="UUV40" s="423"/>
      <c r="UUW40" s="426"/>
      <c r="UUX40" s="423"/>
      <c r="UUY40" s="426"/>
      <c r="UUZ40" s="423"/>
      <c r="UVA40" s="426"/>
      <c r="UVB40" s="423"/>
      <c r="UVC40" s="426"/>
      <c r="UVD40" s="423"/>
      <c r="UVE40" s="426"/>
      <c r="UVF40" s="423"/>
      <c r="UVG40" s="426"/>
      <c r="UVH40" s="423"/>
      <c r="UVI40" s="426"/>
      <c r="UVJ40" s="423"/>
      <c r="UVK40" s="426"/>
      <c r="UVL40" s="423"/>
      <c r="UVM40" s="426"/>
      <c r="UVN40" s="423"/>
      <c r="UVO40" s="426"/>
      <c r="UVP40" s="423"/>
      <c r="UVQ40" s="426"/>
      <c r="UVR40" s="423"/>
      <c r="UVS40" s="426"/>
      <c r="UVT40" s="423"/>
      <c r="UVU40" s="426"/>
      <c r="UVV40" s="423"/>
      <c r="UVW40" s="426"/>
      <c r="UVX40" s="423"/>
      <c r="UVY40" s="426"/>
      <c r="UVZ40" s="423"/>
      <c r="UWA40" s="426"/>
      <c r="UWB40" s="423"/>
      <c r="UWC40" s="426"/>
      <c r="UWD40" s="423"/>
      <c r="UWE40" s="426"/>
      <c r="UWF40" s="423"/>
      <c r="UWG40" s="426"/>
      <c r="UWH40" s="423"/>
      <c r="UWI40" s="426"/>
      <c r="UWJ40" s="423"/>
      <c r="UWK40" s="426"/>
      <c r="UWL40" s="423"/>
      <c r="UWM40" s="426"/>
      <c r="UWN40" s="423"/>
      <c r="UWO40" s="426"/>
      <c r="UWP40" s="423"/>
      <c r="UWQ40" s="426"/>
      <c r="UWR40" s="423"/>
      <c r="UWS40" s="426"/>
      <c r="UWT40" s="423"/>
      <c r="UWU40" s="426"/>
      <c r="UWV40" s="423"/>
      <c r="UWW40" s="426"/>
      <c r="UWX40" s="423"/>
      <c r="UWY40" s="426"/>
      <c r="UWZ40" s="423"/>
      <c r="UXA40" s="426"/>
      <c r="UXB40" s="423"/>
      <c r="UXC40" s="426"/>
      <c r="UXD40" s="423"/>
      <c r="UXE40" s="426"/>
      <c r="UXF40" s="423"/>
      <c r="UXG40" s="426"/>
      <c r="UXH40" s="423"/>
      <c r="UXI40" s="426"/>
      <c r="UXJ40" s="423"/>
      <c r="UXK40" s="426"/>
      <c r="UXL40" s="423"/>
      <c r="UXM40" s="426"/>
      <c r="UXN40" s="423"/>
      <c r="UXO40" s="426"/>
      <c r="UXP40" s="423"/>
      <c r="UXQ40" s="426"/>
      <c r="UXR40" s="423"/>
      <c r="UXS40" s="426"/>
      <c r="UXT40" s="423"/>
      <c r="UXU40" s="426"/>
      <c r="UXV40" s="423"/>
      <c r="UXW40" s="426"/>
      <c r="UXX40" s="423"/>
      <c r="UXY40" s="426"/>
      <c r="UXZ40" s="423"/>
      <c r="UYA40" s="426"/>
      <c r="UYB40" s="423"/>
      <c r="UYC40" s="426"/>
      <c r="UYD40" s="423"/>
      <c r="UYE40" s="426"/>
      <c r="UYF40" s="423"/>
      <c r="UYG40" s="426"/>
      <c r="UYH40" s="423"/>
      <c r="UYI40" s="426"/>
      <c r="UYJ40" s="423"/>
      <c r="UYK40" s="426"/>
      <c r="UYL40" s="423"/>
      <c r="UYM40" s="426"/>
      <c r="UYN40" s="423"/>
      <c r="UYO40" s="426"/>
      <c r="UYP40" s="423"/>
      <c r="UYQ40" s="426"/>
      <c r="UYR40" s="423"/>
      <c r="UYS40" s="426"/>
      <c r="UYT40" s="423"/>
      <c r="UYU40" s="426"/>
      <c r="UYV40" s="423"/>
      <c r="UYW40" s="426"/>
      <c r="UYX40" s="423"/>
      <c r="UYY40" s="426"/>
      <c r="UYZ40" s="423"/>
      <c r="UZA40" s="426"/>
      <c r="UZB40" s="423"/>
      <c r="UZC40" s="426"/>
      <c r="UZD40" s="423"/>
      <c r="UZE40" s="426"/>
      <c r="UZF40" s="423"/>
      <c r="UZG40" s="426"/>
      <c r="UZH40" s="423"/>
      <c r="UZI40" s="426"/>
      <c r="UZJ40" s="423"/>
      <c r="UZK40" s="426"/>
      <c r="UZL40" s="423"/>
      <c r="UZM40" s="426"/>
      <c r="UZN40" s="423"/>
      <c r="UZO40" s="426"/>
      <c r="UZP40" s="423"/>
      <c r="UZQ40" s="426"/>
      <c r="UZR40" s="423"/>
      <c r="UZS40" s="426"/>
      <c r="UZT40" s="423"/>
      <c r="UZU40" s="426"/>
      <c r="UZV40" s="423"/>
      <c r="UZW40" s="426"/>
      <c r="UZX40" s="423"/>
      <c r="UZY40" s="426"/>
      <c r="UZZ40" s="423"/>
      <c r="VAA40" s="426"/>
      <c r="VAB40" s="423"/>
      <c r="VAC40" s="426"/>
      <c r="VAD40" s="423"/>
      <c r="VAE40" s="426"/>
      <c r="VAF40" s="423"/>
      <c r="VAG40" s="426"/>
      <c r="VAH40" s="423"/>
      <c r="VAI40" s="426"/>
      <c r="VAJ40" s="423"/>
      <c r="VAK40" s="426"/>
      <c r="VAL40" s="423"/>
      <c r="VAM40" s="426"/>
      <c r="VAN40" s="423"/>
      <c r="VAO40" s="426"/>
      <c r="VAP40" s="423"/>
      <c r="VAQ40" s="426"/>
      <c r="VAR40" s="423"/>
      <c r="VAS40" s="426"/>
      <c r="VAT40" s="423"/>
      <c r="VAU40" s="426"/>
      <c r="VAV40" s="423"/>
      <c r="VAW40" s="426"/>
      <c r="VAX40" s="423"/>
      <c r="VAY40" s="426"/>
      <c r="VAZ40" s="423"/>
      <c r="VBA40" s="426"/>
      <c r="VBB40" s="423"/>
      <c r="VBC40" s="426"/>
      <c r="VBD40" s="423"/>
      <c r="VBE40" s="426"/>
      <c r="VBF40" s="423"/>
      <c r="VBG40" s="426"/>
      <c r="VBH40" s="423"/>
      <c r="VBI40" s="426"/>
      <c r="VBJ40" s="423"/>
      <c r="VBK40" s="426"/>
      <c r="VBL40" s="423"/>
      <c r="VBM40" s="426"/>
      <c r="VBN40" s="423"/>
      <c r="VBO40" s="426"/>
      <c r="VBP40" s="423"/>
      <c r="VBQ40" s="426"/>
      <c r="VBR40" s="423"/>
      <c r="VBS40" s="426"/>
      <c r="VBT40" s="423"/>
      <c r="VBU40" s="426"/>
      <c r="VBV40" s="423"/>
      <c r="VBW40" s="426"/>
      <c r="VBX40" s="423"/>
      <c r="VBY40" s="426"/>
      <c r="VBZ40" s="423"/>
      <c r="VCA40" s="426"/>
      <c r="VCB40" s="423"/>
      <c r="VCC40" s="426"/>
      <c r="VCD40" s="423"/>
      <c r="VCE40" s="426"/>
      <c r="VCF40" s="423"/>
      <c r="VCG40" s="426"/>
      <c r="VCH40" s="423"/>
      <c r="VCI40" s="426"/>
      <c r="VCJ40" s="423"/>
      <c r="VCK40" s="426"/>
      <c r="VCL40" s="423"/>
      <c r="VCM40" s="426"/>
      <c r="VCN40" s="423"/>
      <c r="VCO40" s="426"/>
      <c r="VCP40" s="423"/>
      <c r="VCQ40" s="426"/>
      <c r="VCR40" s="423"/>
      <c r="VCS40" s="426"/>
      <c r="VCT40" s="423"/>
      <c r="VCU40" s="426"/>
      <c r="VCV40" s="423"/>
      <c r="VCW40" s="426"/>
      <c r="VCX40" s="423"/>
      <c r="VCY40" s="426"/>
      <c r="VCZ40" s="423"/>
      <c r="VDA40" s="426"/>
      <c r="VDB40" s="423"/>
      <c r="VDC40" s="426"/>
      <c r="VDD40" s="423"/>
      <c r="VDE40" s="426"/>
      <c r="VDF40" s="423"/>
      <c r="VDG40" s="426"/>
      <c r="VDH40" s="423"/>
      <c r="VDI40" s="426"/>
      <c r="VDJ40" s="423"/>
      <c r="VDK40" s="426"/>
      <c r="VDL40" s="423"/>
      <c r="VDM40" s="426"/>
      <c r="VDN40" s="423"/>
      <c r="VDO40" s="426"/>
      <c r="VDP40" s="423"/>
      <c r="VDQ40" s="426"/>
      <c r="VDR40" s="423"/>
      <c r="VDS40" s="426"/>
      <c r="VDT40" s="423"/>
      <c r="VDU40" s="426"/>
      <c r="VDV40" s="423"/>
      <c r="VDW40" s="426"/>
      <c r="VDX40" s="423"/>
      <c r="VDY40" s="426"/>
      <c r="VDZ40" s="423"/>
      <c r="VEA40" s="426"/>
      <c r="VEB40" s="423"/>
      <c r="VEC40" s="426"/>
      <c r="VED40" s="423"/>
      <c r="VEE40" s="426"/>
      <c r="VEF40" s="423"/>
      <c r="VEG40" s="426"/>
      <c r="VEH40" s="423"/>
      <c r="VEI40" s="426"/>
      <c r="VEJ40" s="423"/>
      <c r="VEK40" s="426"/>
      <c r="VEL40" s="423"/>
      <c r="VEM40" s="426"/>
      <c r="VEN40" s="423"/>
      <c r="VEO40" s="426"/>
      <c r="VEP40" s="423"/>
      <c r="VEQ40" s="426"/>
      <c r="VER40" s="423"/>
      <c r="VES40" s="426"/>
      <c r="VET40" s="423"/>
      <c r="VEU40" s="426"/>
      <c r="VEV40" s="423"/>
      <c r="VEW40" s="426"/>
      <c r="VEX40" s="423"/>
      <c r="VEY40" s="426"/>
      <c r="VEZ40" s="423"/>
      <c r="VFA40" s="426"/>
      <c r="VFB40" s="423"/>
      <c r="VFC40" s="426"/>
      <c r="VFD40" s="423"/>
      <c r="VFE40" s="426"/>
      <c r="VFF40" s="423"/>
      <c r="VFG40" s="426"/>
      <c r="VFH40" s="423"/>
      <c r="VFI40" s="426"/>
      <c r="VFJ40" s="423"/>
      <c r="VFK40" s="426"/>
      <c r="VFL40" s="423"/>
      <c r="VFM40" s="426"/>
      <c r="VFN40" s="423"/>
      <c r="VFO40" s="426"/>
      <c r="VFP40" s="423"/>
      <c r="VFQ40" s="426"/>
      <c r="VFR40" s="423"/>
      <c r="VFS40" s="426"/>
      <c r="VFT40" s="423"/>
      <c r="VFU40" s="426"/>
      <c r="VFV40" s="423"/>
      <c r="VFW40" s="426"/>
      <c r="VFX40" s="423"/>
      <c r="VFY40" s="426"/>
      <c r="VFZ40" s="423"/>
      <c r="VGA40" s="426"/>
      <c r="VGB40" s="423"/>
      <c r="VGC40" s="426"/>
      <c r="VGD40" s="423"/>
      <c r="VGE40" s="426"/>
      <c r="VGF40" s="423"/>
      <c r="VGG40" s="426"/>
      <c r="VGH40" s="423"/>
      <c r="VGI40" s="426"/>
      <c r="VGJ40" s="423"/>
      <c r="VGK40" s="426"/>
      <c r="VGL40" s="423"/>
      <c r="VGM40" s="426"/>
      <c r="VGN40" s="423"/>
      <c r="VGO40" s="426"/>
      <c r="VGP40" s="423"/>
      <c r="VGQ40" s="426"/>
      <c r="VGR40" s="423"/>
      <c r="VGS40" s="426"/>
      <c r="VGT40" s="423"/>
      <c r="VGU40" s="426"/>
      <c r="VGV40" s="423"/>
      <c r="VGW40" s="426"/>
      <c r="VGX40" s="423"/>
      <c r="VGY40" s="426"/>
      <c r="VGZ40" s="423"/>
      <c r="VHA40" s="426"/>
      <c r="VHB40" s="423"/>
      <c r="VHC40" s="426"/>
      <c r="VHD40" s="423"/>
      <c r="VHE40" s="426"/>
      <c r="VHF40" s="423"/>
      <c r="VHG40" s="426"/>
      <c r="VHH40" s="423"/>
      <c r="VHI40" s="426"/>
      <c r="VHJ40" s="423"/>
      <c r="VHK40" s="426"/>
      <c r="VHL40" s="423"/>
      <c r="VHM40" s="426"/>
      <c r="VHN40" s="423"/>
      <c r="VHO40" s="426"/>
      <c r="VHP40" s="423"/>
      <c r="VHQ40" s="426"/>
      <c r="VHR40" s="423"/>
      <c r="VHS40" s="426"/>
      <c r="VHT40" s="423"/>
      <c r="VHU40" s="426"/>
      <c r="VHV40" s="423"/>
      <c r="VHW40" s="426"/>
      <c r="VHX40" s="423"/>
      <c r="VHY40" s="426"/>
      <c r="VHZ40" s="423"/>
      <c r="VIA40" s="426"/>
      <c r="VIB40" s="423"/>
      <c r="VIC40" s="426"/>
      <c r="VID40" s="423"/>
      <c r="VIE40" s="426"/>
      <c r="VIF40" s="423"/>
      <c r="VIG40" s="426"/>
      <c r="VIH40" s="423"/>
      <c r="VII40" s="426"/>
      <c r="VIJ40" s="423"/>
      <c r="VIK40" s="426"/>
      <c r="VIL40" s="423"/>
      <c r="VIM40" s="426"/>
      <c r="VIN40" s="423"/>
      <c r="VIO40" s="426"/>
      <c r="VIP40" s="423"/>
      <c r="VIQ40" s="426"/>
      <c r="VIR40" s="423"/>
      <c r="VIS40" s="426"/>
      <c r="VIT40" s="423"/>
      <c r="VIU40" s="426"/>
      <c r="VIV40" s="423"/>
      <c r="VIW40" s="426"/>
      <c r="VIX40" s="423"/>
      <c r="VIY40" s="426"/>
      <c r="VIZ40" s="423"/>
      <c r="VJA40" s="426"/>
      <c r="VJB40" s="423"/>
      <c r="VJC40" s="426"/>
      <c r="VJD40" s="423"/>
      <c r="VJE40" s="426"/>
      <c r="VJF40" s="423"/>
      <c r="VJG40" s="426"/>
      <c r="VJH40" s="423"/>
      <c r="VJI40" s="426"/>
      <c r="VJJ40" s="423"/>
      <c r="VJK40" s="426"/>
      <c r="VJL40" s="423"/>
      <c r="VJM40" s="426"/>
      <c r="VJN40" s="423"/>
      <c r="VJO40" s="426"/>
      <c r="VJP40" s="423"/>
      <c r="VJQ40" s="426"/>
      <c r="VJR40" s="423"/>
      <c r="VJS40" s="426"/>
      <c r="VJT40" s="423"/>
      <c r="VJU40" s="426"/>
      <c r="VJV40" s="423"/>
      <c r="VJW40" s="426"/>
      <c r="VJX40" s="423"/>
      <c r="VJY40" s="426"/>
      <c r="VJZ40" s="423"/>
      <c r="VKA40" s="426"/>
      <c r="VKB40" s="423"/>
      <c r="VKC40" s="426"/>
      <c r="VKD40" s="423"/>
      <c r="VKE40" s="426"/>
      <c r="VKF40" s="423"/>
      <c r="VKG40" s="426"/>
      <c r="VKH40" s="423"/>
      <c r="VKI40" s="426"/>
      <c r="VKJ40" s="423"/>
      <c r="VKK40" s="426"/>
      <c r="VKL40" s="423"/>
      <c r="VKM40" s="426"/>
      <c r="VKN40" s="423"/>
      <c r="VKO40" s="426"/>
      <c r="VKP40" s="423"/>
      <c r="VKQ40" s="426"/>
      <c r="VKR40" s="423"/>
      <c r="VKS40" s="426"/>
      <c r="VKT40" s="423"/>
      <c r="VKU40" s="426"/>
      <c r="VKV40" s="423"/>
      <c r="VKW40" s="426"/>
      <c r="VKX40" s="423"/>
      <c r="VKY40" s="426"/>
      <c r="VKZ40" s="423"/>
      <c r="VLA40" s="426"/>
      <c r="VLB40" s="423"/>
      <c r="VLC40" s="426"/>
      <c r="VLD40" s="423"/>
      <c r="VLE40" s="426"/>
      <c r="VLF40" s="423"/>
      <c r="VLG40" s="426"/>
      <c r="VLH40" s="423"/>
      <c r="VLI40" s="426"/>
      <c r="VLJ40" s="423"/>
      <c r="VLK40" s="426"/>
      <c r="VLL40" s="423"/>
      <c r="VLM40" s="426"/>
      <c r="VLN40" s="423"/>
      <c r="VLO40" s="426"/>
      <c r="VLP40" s="423"/>
      <c r="VLQ40" s="426"/>
      <c r="VLR40" s="423"/>
      <c r="VLS40" s="426"/>
      <c r="VLT40" s="423"/>
      <c r="VLU40" s="426"/>
      <c r="VLV40" s="423"/>
      <c r="VLW40" s="426"/>
      <c r="VLX40" s="423"/>
      <c r="VLY40" s="426"/>
      <c r="VLZ40" s="423"/>
      <c r="VMA40" s="426"/>
      <c r="VMB40" s="423"/>
      <c r="VMC40" s="426"/>
      <c r="VMD40" s="423"/>
      <c r="VME40" s="426"/>
      <c r="VMF40" s="423"/>
      <c r="VMG40" s="426"/>
      <c r="VMH40" s="423"/>
      <c r="VMI40" s="426"/>
      <c r="VMJ40" s="423"/>
      <c r="VMK40" s="426"/>
      <c r="VML40" s="423"/>
      <c r="VMM40" s="426"/>
      <c r="VMN40" s="423"/>
      <c r="VMO40" s="426"/>
      <c r="VMP40" s="423"/>
      <c r="VMQ40" s="426"/>
      <c r="VMR40" s="423"/>
      <c r="VMS40" s="426"/>
      <c r="VMT40" s="423"/>
      <c r="VMU40" s="426"/>
      <c r="VMV40" s="423"/>
      <c r="VMW40" s="426"/>
      <c r="VMX40" s="423"/>
      <c r="VMY40" s="426"/>
      <c r="VMZ40" s="423"/>
      <c r="VNA40" s="426"/>
      <c r="VNB40" s="423"/>
      <c r="VNC40" s="426"/>
      <c r="VND40" s="423"/>
      <c r="VNE40" s="426"/>
      <c r="VNF40" s="423"/>
      <c r="VNG40" s="426"/>
      <c r="VNH40" s="423"/>
      <c r="VNI40" s="426"/>
      <c r="VNJ40" s="423"/>
      <c r="VNK40" s="426"/>
      <c r="VNL40" s="423"/>
      <c r="VNM40" s="426"/>
      <c r="VNN40" s="423"/>
      <c r="VNO40" s="426"/>
      <c r="VNP40" s="423"/>
      <c r="VNQ40" s="426"/>
      <c r="VNR40" s="423"/>
      <c r="VNS40" s="426"/>
      <c r="VNT40" s="423"/>
      <c r="VNU40" s="426"/>
      <c r="VNV40" s="423"/>
      <c r="VNW40" s="426"/>
      <c r="VNX40" s="423"/>
      <c r="VNY40" s="426"/>
      <c r="VNZ40" s="423"/>
      <c r="VOA40" s="426"/>
      <c r="VOB40" s="423"/>
      <c r="VOC40" s="426"/>
      <c r="VOD40" s="423"/>
      <c r="VOE40" s="426"/>
      <c r="VOF40" s="423"/>
      <c r="VOG40" s="426"/>
      <c r="VOH40" s="423"/>
      <c r="VOI40" s="426"/>
      <c r="VOJ40" s="423"/>
      <c r="VOK40" s="426"/>
      <c r="VOL40" s="423"/>
      <c r="VOM40" s="426"/>
      <c r="VON40" s="423"/>
      <c r="VOO40" s="426"/>
      <c r="VOP40" s="423"/>
      <c r="VOQ40" s="426"/>
      <c r="VOR40" s="423"/>
      <c r="VOS40" s="426"/>
      <c r="VOT40" s="423"/>
      <c r="VOU40" s="426"/>
      <c r="VOV40" s="423"/>
      <c r="VOW40" s="426"/>
      <c r="VOX40" s="423"/>
      <c r="VOY40" s="426"/>
      <c r="VOZ40" s="423"/>
      <c r="VPA40" s="426"/>
      <c r="VPB40" s="423"/>
      <c r="VPC40" s="426"/>
      <c r="VPD40" s="423"/>
      <c r="VPE40" s="426"/>
      <c r="VPF40" s="423"/>
      <c r="VPG40" s="426"/>
      <c r="VPH40" s="423"/>
      <c r="VPI40" s="426"/>
      <c r="VPJ40" s="423"/>
      <c r="VPK40" s="426"/>
      <c r="VPL40" s="423"/>
      <c r="VPM40" s="426"/>
      <c r="VPN40" s="423"/>
      <c r="VPO40" s="426"/>
      <c r="VPP40" s="423"/>
      <c r="VPQ40" s="426"/>
      <c r="VPR40" s="423"/>
      <c r="VPS40" s="426"/>
      <c r="VPT40" s="423"/>
      <c r="VPU40" s="426"/>
      <c r="VPV40" s="423"/>
      <c r="VPW40" s="426"/>
      <c r="VPX40" s="423"/>
      <c r="VPY40" s="426"/>
      <c r="VPZ40" s="423"/>
      <c r="VQA40" s="426"/>
      <c r="VQB40" s="423"/>
      <c r="VQC40" s="426"/>
      <c r="VQD40" s="423"/>
      <c r="VQE40" s="426"/>
      <c r="VQF40" s="423"/>
      <c r="VQG40" s="426"/>
      <c r="VQH40" s="423"/>
      <c r="VQI40" s="426"/>
      <c r="VQJ40" s="423"/>
      <c r="VQK40" s="426"/>
      <c r="VQL40" s="423"/>
      <c r="VQM40" s="426"/>
      <c r="VQN40" s="423"/>
      <c r="VQO40" s="426"/>
      <c r="VQP40" s="423"/>
      <c r="VQQ40" s="426"/>
      <c r="VQR40" s="423"/>
      <c r="VQS40" s="426"/>
      <c r="VQT40" s="423"/>
      <c r="VQU40" s="426"/>
      <c r="VQV40" s="423"/>
      <c r="VQW40" s="426"/>
      <c r="VQX40" s="423"/>
      <c r="VQY40" s="426"/>
      <c r="VQZ40" s="423"/>
      <c r="VRA40" s="426"/>
      <c r="VRB40" s="423"/>
      <c r="VRC40" s="426"/>
      <c r="VRD40" s="423"/>
      <c r="VRE40" s="426"/>
      <c r="VRF40" s="423"/>
      <c r="VRG40" s="426"/>
      <c r="VRH40" s="423"/>
      <c r="VRI40" s="426"/>
      <c r="VRJ40" s="423"/>
      <c r="VRK40" s="426"/>
      <c r="VRL40" s="423"/>
      <c r="VRM40" s="426"/>
      <c r="VRN40" s="423"/>
      <c r="VRO40" s="426"/>
      <c r="VRP40" s="423"/>
      <c r="VRQ40" s="426"/>
      <c r="VRR40" s="423"/>
      <c r="VRS40" s="426"/>
      <c r="VRT40" s="423"/>
      <c r="VRU40" s="426"/>
      <c r="VRV40" s="423"/>
      <c r="VRW40" s="426"/>
      <c r="VRX40" s="423"/>
      <c r="VRY40" s="426"/>
      <c r="VRZ40" s="423"/>
      <c r="VSA40" s="426"/>
      <c r="VSB40" s="423"/>
      <c r="VSC40" s="426"/>
      <c r="VSD40" s="423"/>
      <c r="VSE40" s="426"/>
      <c r="VSF40" s="423"/>
      <c r="VSG40" s="426"/>
      <c r="VSH40" s="423"/>
      <c r="VSI40" s="426"/>
      <c r="VSJ40" s="423"/>
      <c r="VSK40" s="426"/>
      <c r="VSL40" s="423"/>
      <c r="VSM40" s="426"/>
      <c r="VSN40" s="423"/>
      <c r="VSO40" s="426"/>
      <c r="VSP40" s="423"/>
      <c r="VSQ40" s="426"/>
      <c r="VSR40" s="423"/>
      <c r="VSS40" s="426"/>
      <c r="VST40" s="423"/>
      <c r="VSU40" s="426"/>
      <c r="VSV40" s="423"/>
      <c r="VSW40" s="426"/>
      <c r="VSX40" s="423"/>
      <c r="VSY40" s="426"/>
      <c r="VSZ40" s="423"/>
      <c r="VTA40" s="426"/>
      <c r="VTB40" s="423"/>
      <c r="VTC40" s="426"/>
      <c r="VTD40" s="423"/>
      <c r="VTE40" s="426"/>
      <c r="VTF40" s="423"/>
      <c r="VTG40" s="426"/>
      <c r="VTH40" s="423"/>
      <c r="VTI40" s="426"/>
      <c r="VTJ40" s="423"/>
      <c r="VTK40" s="426"/>
      <c r="VTL40" s="423"/>
      <c r="VTM40" s="426"/>
      <c r="VTN40" s="423"/>
      <c r="VTO40" s="426"/>
      <c r="VTP40" s="423"/>
      <c r="VTQ40" s="426"/>
      <c r="VTR40" s="423"/>
      <c r="VTS40" s="426"/>
      <c r="VTT40" s="423"/>
      <c r="VTU40" s="426"/>
      <c r="VTV40" s="423"/>
      <c r="VTW40" s="426"/>
      <c r="VTX40" s="423"/>
      <c r="VTY40" s="426"/>
      <c r="VTZ40" s="423"/>
      <c r="VUA40" s="426"/>
      <c r="VUB40" s="423"/>
      <c r="VUC40" s="426"/>
      <c r="VUD40" s="423"/>
      <c r="VUE40" s="426"/>
      <c r="VUF40" s="423"/>
      <c r="VUG40" s="426"/>
      <c r="VUH40" s="423"/>
      <c r="VUI40" s="426"/>
      <c r="VUJ40" s="423"/>
      <c r="VUK40" s="426"/>
      <c r="VUL40" s="423"/>
      <c r="VUM40" s="426"/>
      <c r="VUN40" s="423"/>
      <c r="VUO40" s="426"/>
      <c r="VUP40" s="423"/>
      <c r="VUQ40" s="426"/>
      <c r="VUR40" s="423"/>
      <c r="VUS40" s="426"/>
      <c r="VUT40" s="423"/>
      <c r="VUU40" s="426"/>
      <c r="VUV40" s="423"/>
      <c r="VUW40" s="426"/>
      <c r="VUX40" s="423"/>
      <c r="VUY40" s="426"/>
      <c r="VUZ40" s="423"/>
      <c r="VVA40" s="426"/>
      <c r="VVB40" s="423"/>
      <c r="VVC40" s="426"/>
      <c r="VVD40" s="423"/>
      <c r="VVE40" s="426"/>
      <c r="VVF40" s="423"/>
      <c r="VVG40" s="426"/>
      <c r="VVH40" s="423"/>
      <c r="VVI40" s="426"/>
      <c r="VVJ40" s="423"/>
      <c r="VVK40" s="426"/>
      <c r="VVL40" s="423"/>
      <c r="VVM40" s="426"/>
      <c r="VVN40" s="423"/>
      <c r="VVO40" s="426"/>
      <c r="VVP40" s="423"/>
      <c r="VVQ40" s="426"/>
      <c r="VVR40" s="423"/>
      <c r="VVS40" s="426"/>
      <c r="VVT40" s="423"/>
      <c r="VVU40" s="426"/>
      <c r="VVV40" s="423"/>
      <c r="VVW40" s="426"/>
      <c r="VVX40" s="423"/>
      <c r="VVY40" s="426"/>
      <c r="VVZ40" s="423"/>
      <c r="VWA40" s="426"/>
      <c r="VWB40" s="423"/>
      <c r="VWC40" s="426"/>
      <c r="VWD40" s="423"/>
      <c r="VWE40" s="426"/>
      <c r="VWF40" s="423"/>
      <c r="VWG40" s="426"/>
      <c r="VWH40" s="423"/>
      <c r="VWI40" s="426"/>
      <c r="VWJ40" s="423"/>
      <c r="VWK40" s="426"/>
      <c r="VWL40" s="423"/>
      <c r="VWM40" s="426"/>
      <c r="VWN40" s="423"/>
      <c r="VWO40" s="426"/>
      <c r="VWP40" s="423"/>
      <c r="VWQ40" s="426"/>
      <c r="VWR40" s="423"/>
      <c r="VWS40" s="426"/>
      <c r="VWT40" s="423"/>
      <c r="VWU40" s="426"/>
      <c r="VWV40" s="423"/>
      <c r="VWW40" s="426"/>
      <c r="VWX40" s="423"/>
      <c r="VWY40" s="426"/>
      <c r="VWZ40" s="423"/>
      <c r="VXA40" s="426"/>
      <c r="VXB40" s="423"/>
      <c r="VXC40" s="426"/>
      <c r="VXD40" s="423"/>
      <c r="VXE40" s="426"/>
      <c r="VXF40" s="423"/>
      <c r="VXG40" s="426"/>
      <c r="VXH40" s="423"/>
      <c r="VXI40" s="426"/>
      <c r="VXJ40" s="423"/>
      <c r="VXK40" s="426"/>
      <c r="VXL40" s="423"/>
      <c r="VXM40" s="426"/>
      <c r="VXN40" s="423"/>
      <c r="VXO40" s="426"/>
      <c r="VXP40" s="423"/>
      <c r="VXQ40" s="426"/>
      <c r="VXR40" s="423"/>
      <c r="VXS40" s="426"/>
      <c r="VXT40" s="423"/>
      <c r="VXU40" s="426"/>
      <c r="VXV40" s="423"/>
      <c r="VXW40" s="426"/>
      <c r="VXX40" s="423"/>
      <c r="VXY40" s="426"/>
      <c r="VXZ40" s="423"/>
      <c r="VYA40" s="426"/>
      <c r="VYB40" s="423"/>
      <c r="VYC40" s="426"/>
      <c r="VYD40" s="423"/>
      <c r="VYE40" s="426"/>
      <c r="VYF40" s="423"/>
      <c r="VYG40" s="426"/>
      <c r="VYH40" s="423"/>
      <c r="VYI40" s="426"/>
      <c r="VYJ40" s="423"/>
      <c r="VYK40" s="426"/>
      <c r="VYL40" s="423"/>
      <c r="VYM40" s="426"/>
      <c r="VYN40" s="423"/>
      <c r="VYO40" s="426"/>
      <c r="VYP40" s="423"/>
      <c r="VYQ40" s="426"/>
      <c r="VYR40" s="423"/>
      <c r="VYS40" s="426"/>
      <c r="VYT40" s="423"/>
      <c r="VYU40" s="426"/>
      <c r="VYV40" s="423"/>
      <c r="VYW40" s="426"/>
      <c r="VYX40" s="423"/>
      <c r="VYY40" s="426"/>
      <c r="VYZ40" s="423"/>
      <c r="VZA40" s="426"/>
      <c r="VZB40" s="423"/>
      <c r="VZC40" s="426"/>
      <c r="VZD40" s="423"/>
      <c r="VZE40" s="426"/>
      <c r="VZF40" s="423"/>
      <c r="VZG40" s="426"/>
      <c r="VZH40" s="423"/>
      <c r="VZI40" s="426"/>
      <c r="VZJ40" s="423"/>
      <c r="VZK40" s="426"/>
      <c r="VZL40" s="423"/>
      <c r="VZM40" s="426"/>
      <c r="VZN40" s="423"/>
      <c r="VZO40" s="426"/>
      <c r="VZP40" s="423"/>
      <c r="VZQ40" s="426"/>
      <c r="VZR40" s="423"/>
      <c r="VZS40" s="426"/>
      <c r="VZT40" s="423"/>
      <c r="VZU40" s="426"/>
      <c r="VZV40" s="423"/>
      <c r="VZW40" s="426"/>
      <c r="VZX40" s="423"/>
      <c r="VZY40" s="426"/>
      <c r="VZZ40" s="423"/>
      <c r="WAA40" s="426"/>
      <c r="WAB40" s="423"/>
      <c r="WAC40" s="426"/>
      <c r="WAD40" s="423"/>
      <c r="WAE40" s="426"/>
      <c r="WAF40" s="423"/>
      <c r="WAG40" s="426"/>
      <c r="WAH40" s="423"/>
      <c r="WAI40" s="426"/>
      <c r="WAJ40" s="423"/>
      <c r="WAK40" s="426"/>
      <c r="WAL40" s="423"/>
      <c r="WAM40" s="426"/>
      <c r="WAN40" s="423"/>
      <c r="WAO40" s="426"/>
      <c r="WAP40" s="423"/>
      <c r="WAQ40" s="426"/>
      <c r="WAR40" s="423"/>
      <c r="WAS40" s="426"/>
      <c r="WAT40" s="423"/>
      <c r="WAU40" s="426"/>
      <c r="WAV40" s="423"/>
      <c r="WAW40" s="426"/>
      <c r="WAX40" s="423"/>
      <c r="WAY40" s="426"/>
      <c r="WAZ40" s="423"/>
      <c r="WBA40" s="426"/>
      <c r="WBB40" s="423"/>
      <c r="WBC40" s="426"/>
      <c r="WBD40" s="423"/>
      <c r="WBE40" s="426"/>
      <c r="WBF40" s="423"/>
      <c r="WBG40" s="426"/>
      <c r="WBH40" s="423"/>
      <c r="WBI40" s="426"/>
      <c r="WBJ40" s="423"/>
      <c r="WBK40" s="426"/>
      <c r="WBL40" s="423"/>
      <c r="WBM40" s="426"/>
      <c r="WBN40" s="423"/>
      <c r="WBO40" s="426"/>
      <c r="WBP40" s="423"/>
      <c r="WBQ40" s="426"/>
      <c r="WBR40" s="423"/>
      <c r="WBS40" s="426"/>
      <c r="WBT40" s="423"/>
      <c r="WBU40" s="426"/>
      <c r="WBV40" s="423"/>
      <c r="WBW40" s="426"/>
      <c r="WBX40" s="423"/>
      <c r="WBY40" s="426"/>
      <c r="WBZ40" s="423"/>
      <c r="WCA40" s="426"/>
      <c r="WCB40" s="423"/>
      <c r="WCC40" s="426"/>
      <c r="WCD40" s="423"/>
      <c r="WCE40" s="426"/>
      <c r="WCF40" s="423"/>
      <c r="WCG40" s="426"/>
      <c r="WCH40" s="423"/>
      <c r="WCI40" s="426"/>
      <c r="WCJ40" s="423"/>
      <c r="WCK40" s="426"/>
      <c r="WCL40" s="423"/>
      <c r="WCM40" s="426"/>
      <c r="WCN40" s="423"/>
      <c r="WCO40" s="426"/>
      <c r="WCP40" s="423"/>
      <c r="WCQ40" s="426"/>
      <c r="WCR40" s="423"/>
      <c r="WCS40" s="426"/>
      <c r="WCT40" s="423"/>
      <c r="WCU40" s="426"/>
      <c r="WCV40" s="423"/>
      <c r="WCW40" s="426"/>
      <c r="WCX40" s="423"/>
      <c r="WCY40" s="426"/>
      <c r="WCZ40" s="423"/>
      <c r="WDA40" s="426"/>
      <c r="WDB40" s="423"/>
      <c r="WDC40" s="426"/>
      <c r="WDD40" s="423"/>
      <c r="WDE40" s="426"/>
      <c r="WDF40" s="423"/>
      <c r="WDG40" s="426"/>
      <c r="WDH40" s="423"/>
      <c r="WDI40" s="426"/>
      <c r="WDJ40" s="423"/>
      <c r="WDK40" s="426"/>
      <c r="WDL40" s="423"/>
      <c r="WDM40" s="426"/>
      <c r="WDN40" s="423"/>
      <c r="WDO40" s="426"/>
      <c r="WDP40" s="423"/>
      <c r="WDQ40" s="426"/>
      <c r="WDR40" s="423"/>
      <c r="WDS40" s="426"/>
      <c r="WDT40" s="423"/>
      <c r="WDU40" s="426"/>
      <c r="WDV40" s="423"/>
      <c r="WDW40" s="426"/>
      <c r="WDX40" s="423"/>
      <c r="WDY40" s="426"/>
      <c r="WDZ40" s="423"/>
      <c r="WEA40" s="426"/>
      <c r="WEB40" s="423"/>
      <c r="WEC40" s="426"/>
      <c r="WED40" s="423"/>
      <c r="WEE40" s="426"/>
      <c r="WEF40" s="423"/>
      <c r="WEG40" s="426"/>
      <c r="WEH40" s="423"/>
      <c r="WEI40" s="426"/>
      <c r="WEJ40" s="423"/>
      <c r="WEK40" s="426"/>
      <c r="WEL40" s="423"/>
      <c r="WEM40" s="426"/>
      <c r="WEN40" s="423"/>
      <c r="WEO40" s="426"/>
      <c r="WEP40" s="423"/>
      <c r="WEQ40" s="426"/>
      <c r="WER40" s="423"/>
      <c r="WES40" s="426"/>
      <c r="WET40" s="423"/>
      <c r="WEU40" s="426"/>
      <c r="WEV40" s="423"/>
      <c r="WEW40" s="426"/>
      <c r="WEX40" s="423"/>
      <c r="WEY40" s="426"/>
      <c r="WEZ40" s="423"/>
      <c r="WFA40" s="426"/>
      <c r="WFB40" s="423"/>
      <c r="WFC40" s="426"/>
      <c r="WFD40" s="423"/>
      <c r="WFE40" s="426"/>
      <c r="WFF40" s="423"/>
      <c r="WFG40" s="426"/>
      <c r="WFH40" s="423"/>
      <c r="WFI40" s="426"/>
      <c r="WFJ40" s="423"/>
      <c r="WFK40" s="426"/>
      <c r="WFL40" s="423"/>
      <c r="WFM40" s="426"/>
      <c r="WFN40" s="423"/>
      <c r="WFO40" s="426"/>
      <c r="WFP40" s="423"/>
      <c r="WFQ40" s="426"/>
      <c r="WFR40" s="423"/>
      <c r="WFS40" s="426"/>
      <c r="WFT40" s="423"/>
      <c r="WFU40" s="426"/>
      <c r="WFV40" s="423"/>
      <c r="WFW40" s="426"/>
      <c r="WFX40" s="423"/>
      <c r="WFY40" s="426"/>
      <c r="WFZ40" s="423"/>
      <c r="WGA40" s="426"/>
      <c r="WGB40" s="423"/>
      <c r="WGC40" s="426"/>
      <c r="WGD40" s="423"/>
      <c r="WGE40" s="426"/>
      <c r="WGF40" s="423"/>
      <c r="WGG40" s="426"/>
      <c r="WGH40" s="423"/>
      <c r="WGI40" s="426"/>
      <c r="WGJ40" s="423"/>
      <c r="WGK40" s="426"/>
      <c r="WGL40" s="423"/>
      <c r="WGM40" s="426"/>
      <c r="WGN40" s="423"/>
      <c r="WGO40" s="426"/>
      <c r="WGP40" s="423"/>
      <c r="WGQ40" s="426"/>
      <c r="WGR40" s="423"/>
      <c r="WGS40" s="426"/>
      <c r="WGT40" s="423"/>
      <c r="WGU40" s="426"/>
      <c r="WGV40" s="423"/>
      <c r="WGW40" s="426"/>
      <c r="WGX40" s="423"/>
      <c r="WGY40" s="426"/>
      <c r="WGZ40" s="423"/>
      <c r="WHA40" s="426"/>
      <c r="WHB40" s="423"/>
      <c r="WHC40" s="426"/>
      <c r="WHD40" s="423"/>
      <c r="WHE40" s="426"/>
      <c r="WHF40" s="423"/>
      <c r="WHG40" s="426"/>
      <c r="WHH40" s="423"/>
      <c r="WHI40" s="426"/>
      <c r="WHJ40" s="423"/>
      <c r="WHK40" s="426"/>
      <c r="WHL40" s="423"/>
      <c r="WHM40" s="426"/>
      <c r="WHN40" s="423"/>
      <c r="WHO40" s="426"/>
      <c r="WHP40" s="423"/>
      <c r="WHQ40" s="426"/>
      <c r="WHR40" s="423"/>
      <c r="WHS40" s="426"/>
      <c r="WHT40" s="423"/>
      <c r="WHU40" s="426"/>
      <c r="WHV40" s="423"/>
      <c r="WHW40" s="426"/>
      <c r="WHX40" s="423"/>
      <c r="WHY40" s="426"/>
      <c r="WHZ40" s="423"/>
      <c r="WIA40" s="426"/>
      <c r="WIB40" s="423"/>
      <c r="WIC40" s="426"/>
      <c r="WID40" s="423"/>
      <c r="WIE40" s="426"/>
      <c r="WIF40" s="423"/>
      <c r="WIG40" s="426"/>
      <c r="WIH40" s="423"/>
      <c r="WII40" s="426"/>
      <c r="WIJ40" s="423"/>
      <c r="WIK40" s="426"/>
      <c r="WIL40" s="423"/>
      <c r="WIM40" s="426"/>
      <c r="WIN40" s="423"/>
      <c r="WIO40" s="426"/>
      <c r="WIP40" s="423"/>
      <c r="WIQ40" s="426"/>
      <c r="WIR40" s="423"/>
      <c r="WIS40" s="426"/>
      <c r="WIT40" s="423"/>
      <c r="WIU40" s="426"/>
      <c r="WIV40" s="423"/>
      <c r="WIW40" s="426"/>
      <c r="WIX40" s="423"/>
      <c r="WIY40" s="426"/>
      <c r="WIZ40" s="423"/>
      <c r="WJA40" s="426"/>
      <c r="WJB40" s="423"/>
      <c r="WJC40" s="426"/>
      <c r="WJD40" s="423"/>
      <c r="WJE40" s="426"/>
      <c r="WJF40" s="423"/>
      <c r="WJG40" s="426"/>
      <c r="WJH40" s="423"/>
      <c r="WJI40" s="426"/>
      <c r="WJJ40" s="423"/>
      <c r="WJK40" s="426"/>
      <c r="WJL40" s="423"/>
      <c r="WJM40" s="426"/>
      <c r="WJN40" s="423"/>
      <c r="WJO40" s="426"/>
      <c r="WJP40" s="423"/>
      <c r="WJQ40" s="426"/>
      <c r="WJR40" s="423"/>
      <c r="WJS40" s="426"/>
      <c r="WJT40" s="423"/>
      <c r="WJU40" s="426"/>
      <c r="WJV40" s="423"/>
      <c r="WJW40" s="426"/>
      <c r="WJX40" s="423"/>
      <c r="WJY40" s="426"/>
      <c r="WJZ40" s="423"/>
      <c r="WKA40" s="426"/>
      <c r="WKB40" s="423"/>
      <c r="WKC40" s="426"/>
      <c r="WKD40" s="423"/>
      <c r="WKE40" s="426"/>
      <c r="WKF40" s="423"/>
      <c r="WKG40" s="426"/>
      <c r="WKH40" s="423"/>
      <c r="WKI40" s="426"/>
      <c r="WKJ40" s="423"/>
      <c r="WKK40" s="426"/>
      <c r="WKL40" s="423"/>
      <c r="WKM40" s="426"/>
      <c r="WKN40" s="423"/>
      <c r="WKO40" s="426"/>
      <c r="WKP40" s="423"/>
      <c r="WKQ40" s="426"/>
      <c r="WKR40" s="423"/>
      <c r="WKS40" s="426"/>
      <c r="WKT40" s="423"/>
      <c r="WKU40" s="426"/>
      <c r="WKV40" s="423"/>
      <c r="WKW40" s="426"/>
      <c r="WKX40" s="423"/>
      <c r="WKY40" s="426"/>
      <c r="WKZ40" s="423"/>
      <c r="WLA40" s="426"/>
      <c r="WLB40" s="423"/>
      <c r="WLC40" s="426"/>
      <c r="WLD40" s="423"/>
      <c r="WLE40" s="426"/>
      <c r="WLF40" s="423"/>
      <c r="WLG40" s="426"/>
      <c r="WLH40" s="423"/>
      <c r="WLI40" s="426"/>
      <c r="WLJ40" s="423"/>
      <c r="WLK40" s="426"/>
      <c r="WLL40" s="423"/>
      <c r="WLM40" s="426"/>
      <c r="WLN40" s="423"/>
      <c r="WLO40" s="426"/>
      <c r="WLP40" s="423"/>
      <c r="WLQ40" s="426"/>
      <c r="WLR40" s="423"/>
      <c r="WLS40" s="426"/>
      <c r="WLT40" s="423"/>
      <c r="WLU40" s="426"/>
      <c r="WLV40" s="423"/>
      <c r="WLW40" s="426"/>
      <c r="WLX40" s="423"/>
      <c r="WLY40" s="426"/>
      <c r="WLZ40" s="423"/>
      <c r="WMA40" s="426"/>
      <c r="WMB40" s="423"/>
      <c r="WMC40" s="426"/>
      <c r="WMD40" s="423"/>
      <c r="WME40" s="426"/>
      <c r="WMF40" s="423"/>
      <c r="WMG40" s="426"/>
      <c r="WMH40" s="423"/>
      <c r="WMI40" s="426"/>
      <c r="WMJ40" s="423"/>
      <c r="WMK40" s="426"/>
      <c r="WML40" s="423"/>
      <c r="WMM40" s="426"/>
      <c r="WMN40" s="423"/>
      <c r="WMO40" s="426"/>
      <c r="WMP40" s="423"/>
      <c r="WMQ40" s="426"/>
      <c r="WMR40" s="423"/>
      <c r="WMS40" s="426"/>
      <c r="WMT40" s="423"/>
      <c r="WMU40" s="426"/>
      <c r="WMV40" s="423"/>
      <c r="WMW40" s="426"/>
      <c r="WMX40" s="423"/>
      <c r="WMY40" s="426"/>
      <c r="WMZ40" s="423"/>
      <c r="WNA40" s="426"/>
      <c r="WNB40" s="423"/>
      <c r="WNC40" s="426"/>
      <c r="WND40" s="423"/>
      <c r="WNE40" s="426"/>
      <c r="WNF40" s="423"/>
      <c r="WNG40" s="426"/>
      <c r="WNH40" s="423"/>
      <c r="WNI40" s="426"/>
      <c r="WNJ40" s="423"/>
      <c r="WNK40" s="426"/>
      <c r="WNL40" s="423"/>
      <c r="WNM40" s="426"/>
      <c r="WNN40" s="423"/>
      <c r="WNO40" s="426"/>
      <c r="WNP40" s="423"/>
      <c r="WNQ40" s="426"/>
      <c r="WNR40" s="423"/>
      <c r="WNS40" s="426"/>
      <c r="WNT40" s="423"/>
      <c r="WNU40" s="426"/>
      <c r="WNV40" s="423"/>
      <c r="WNW40" s="426"/>
      <c r="WNX40" s="423"/>
      <c r="WNY40" s="426"/>
      <c r="WNZ40" s="423"/>
      <c r="WOA40" s="426"/>
      <c r="WOB40" s="423"/>
      <c r="WOC40" s="426"/>
      <c r="WOD40" s="423"/>
      <c r="WOE40" s="426"/>
      <c r="WOF40" s="423"/>
      <c r="WOG40" s="426"/>
      <c r="WOH40" s="423"/>
      <c r="WOI40" s="426"/>
      <c r="WOJ40" s="423"/>
      <c r="WOK40" s="426"/>
      <c r="WOL40" s="423"/>
      <c r="WOM40" s="426"/>
      <c r="WON40" s="423"/>
      <c r="WOO40" s="426"/>
      <c r="WOP40" s="423"/>
      <c r="WOQ40" s="426"/>
      <c r="WOR40" s="423"/>
      <c r="WOS40" s="426"/>
      <c r="WOT40" s="423"/>
      <c r="WOU40" s="426"/>
      <c r="WOV40" s="423"/>
      <c r="WOW40" s="426"/>
      <c r="WOX40" s="423"/>
      <c r="WOY40" s="426"/>
      <c r="WOZ40" s="423"/>
      <c r="WPA40" s="426"/>
      <c r="WPB40" s="423"/>
      <c r="WPC40" s="426"/>
      <c r="WPD40" s="423"/>
      <c r="WPE40" s="426"/>
      <c r="WPF40" s="423"/>
      <c r="WPG40" s="426"/>
      <c r="WPH40" s="423"/>
      <c r="WPI40" s="426"/>
      <c r="WPJ40" s="423"/>
      <c r="WPK40" s="426"/>
      <c r="WPL40" s="423"/>
      <c r="WPM40" s="426"/>
      <c r="WPN40" s="423"/>
      <c r="WPO40" s="426"/>
      <c r="WPP40" s="423"/>
      <c r="WPQ40" s="426"/>
      <c r="WPR40" s="423"/>
      <c r="WPS40" s="426"/>
      <c r="WPT40" s="423"/>
      <c r="WPU40" s="426"/>
      <c r="WPV40" s="423"/>
      <c r="WPW40" s="426"/>
      <c r="WPX40" s="423"/>
      <c r="WPY40" s="426"/>
      <c r="WPZ40" s="423"/>
      <c r="WQA40" s="426"/>
      <c r="WQB40" s="423"/>
      <c r="WQC40" s="426"/>
      <c r="WQD40" s="423"/>
      <c r="WQE40" s="426"/>
      <c r="WQF40" s="423"/>
      <c r="WQG40" s="426"/>
      <c r="WQH40" s="423"/>
      <c r="WQI40" s="426"/>
      <c r="WQJ40" s="423"/>
      <c r="WQK40" s="426"/>
      <c r="WQL40" s="423"/>
      <c r="WQM40" s="426"/>
      <c r="WQN40" s="423"/>
      <c r="WQO40" s="426"/>
      <c r="WQP40" s="423"/>
      <c r="WQQ40" s="426"/>
      <c r="WQR40" s="423"/>
      <c r="WQS40" s="426"/>
      <c r="WQT40" s="423"/>
      <c r="WQU40" s="426"/>
      <c r="WQV40" s="423"/>
      <c r="WQW40" s="426"/>
      <c r="WQX40" s="423"/>
      <c r="WQY40" s="426"/>
      <c r="WQZ40" s="423"/>
      <c r="WRA40" s="426"/>
      <c r="WRB40" s="423"/>
      <c r="WRC40" s="426"/>
      <c r="WRD40" s="423"/>
      <c r="WRE40" s="426"/>
      <c r="WRF40" s="423"/>
      <c r="WRG40" s="426"/>
      <c r="WRH40" s="423"/>
      <c r="WRI40" s="426"/>
      <c r="WRJ40" s="423"/>
      <c r="WRK40" s="426"/>
      <c r="WRL40" s="423"/>
      <c r="WRM40" s="426"/>
      <c r="WRN40" s="423"/>
      <c r="WRO40" s="426"/>
      <c r="WRP40" s="423"/>
      <c r="WRQ40" s="426"/>
      <c r="WRR40" s="423"/>
      <c r="WRS40" s="426"/>
      <c r="WRT40" s="423"/>
      <c r="WRU40" s="426"/>
      <c r="WRV40" s="423"/>
      <c r="WRW40" s="426"/>
      <c r="WRX40" s="423"/>
      <c r="WRY40" s="426"/>
      <c r="WRZ40" s="423"/>
      <c r="WSA40" s="426"/>
      <c r="WSB40" s="423"/>
      <c r="WSC40" s="426"/>
      <c r="WSD40" s="423"/>
      <c r="WSE40" s="426"/>
      <c r="WSF40" s="423"/>
      <c r="WSG40" s="426"/>
      <c r="WSH40" s="423"/>
      <c r="WSI40" s="426"/>
      <c r="WSJ40" s="423"/>
      <c r="WSK40" s="426"/>
      <c r="WSL40" s="423"/>
      <c r="WSM40" s="426"/>
      <c r="WSN40" s="423"/>
      <c r="WSO40" s="426"/>
      <c r="WSP40" s="423"/>
      <c r="WSQ40" s="426"/>
      <c r="WSR40" s="423"/>
      <c r="WSS40" s="426"/>
      <c r="WST40" s="423"/>
      <c r="WSU40" s="426"/>
      <c r="WSV40" s="423"/>
      <c r="WSW40" s="426"/>
      <c r="WSX40" s="423"/>
      <c r="WSY40" s="426"/>
      <c r="WSZ40" s="423"/>
      <c r="WTA40" s="426"/>
      <c r="WTB40" s="423"/>
      <c r="WTC40" s="426"/>
      <c r="WTD40" s="423"/>
      <c r="WTE40" s="426"/>
      <c r="WTF40" s="423"/>
      <c r="WTG40" s="426"/>
      <c r="WTH40" s="423"/>
      <c r="WTI40" s="426"/>
      <c r="WTJ40" s="423"/>
      <c r="WTK40" s="426"/>
      <c r="WTL40" s="423"/>
      <c r="WTM40" s="426"/>
      <c r="WTN40" s="423"/>
      <c r="WTO40" s="426"/>
      <c r="WTP40" s="423"/>
      <c r="WTQ40" s="426"/>
      <c r="WTR40" s="423"/>
      <c r="WTS40" s="426"/>
      <c r="WTT40" s="423"/>
      <c r="WTU40" s="426"/>
      <c r="WTV40" s="423"/>
      <c r="WTW40" s="426"/>
      <c r="WTX40" s="423"/>
      <c r="WTY40" s="426"/>
      <c r="WTZ40" s="423"/>
      <c r="WUA40" s="426"/>
      <c r="WUB40" s="423"/>
      <c r="WUC40" s="426"/>
      <c r="WUD40" s="423"/>
      <c r="WUE40" s="426"/>
      <c r="WUF40" s="423"/>
      <c r="WUG40" s="426"/>
      <c r="WUH40" s="423"/>
      <c r="WUI40" s="426"/>
      <c r="WUJ40" s="423"/>
      <c r="WUK40" s="426"/>
      <c r="WUL40" s="423"/>
      <c r="WUM40" s="426"/>
      <c r="WUN40" s="423"/>
      <c r="WUO40" s="426"/>
      <c r="WUP40" s="423"/>
      <c r="WUQ40" s="426"/>
      <c r="WUR40" s="423"/>
      <c r="WUS40" s="426"/>
      <c r="WUT40" s="423"/>
      <c r="WUU40" s="426"/>
      <c r="WUV40" s="423"/>
      <c r="WUW40" s="426"/>
      <c r="WUX40" s="423"/>
      <c r="WUY40" s="426"/>
      <c r="WUZ40" s="423"/>
      <c r="WVA40" s="426"/>
      <c r="WVB40" s="423"/>
      <c r="WVC40" s="426"/>
      <c r="WVD40" s="423"/>
      <c r="WVE40" s="426"/>
      <c r="WVF40" s="423"/>
      <c r="WVG40" s="426"/>
      <c r="WVH40" s="423"/>
      <c r="WVI40" s="426"/>
      <c r="WVJ40" s="423"/>
      <c r="WVK40" s="426"/>
      <c r="WVL40" s="423"/>
      <c r="WVM40" s="426"/>
      <c r="WVN40" s="423"/>
      <c r="WVO40" s="426"/>
      <c r="WVP40" s="423"/>
      <c r="WVQ40" s="426"/>
      <c r="WVR40" s="423"/>
      <c r="WVS40" s="426"/>
      <c r="WVT40" s="423"/>
      <c r="WVU40" s="426"/>
      <c r="WVV40" s="423"/>
      <c r="WVW40" s="426"/>
      <c r="WVX40" s="423"/>
      <c r="WVY40" s="426"/>
      <c r="WVZ40" s="423"/>
      <c r="WWA40" s="426"/>
      <c r="WWB40" s="423"/>
      <c r="WWC40" s="426"/>
      <c r="WWD40" s="423"/>
      <c r="WWE40" s="426"/>
      <c r="WWF40" s="423"/>
      <c r="WWG40" s="426"/>
      <c r="WWH40" s="423"/>
      <c r="WWI40" s="426"/>
      <c r="WWJ40" s="423"/>
      <c r="WWK40" s="426"/>
      <c r="WWL40" s="423"/>
      <c r="WWM40" s="426"/>
      <c r="WWN40" s="423"/>
      <c r="WWO40" s="426"/>
      <c r="WWP40" s="423"/>
      <c r="WWQ40" s="426"/>
      <c r="WWR40" s="423"/>
      <c r="WWS40" s="426"/>
      <c r="WWT40" s="423"/>
      <c r="WWU40" s="426"/>
      <c r="WWV40" s="423"/>
      <c r="WWW40" s="426"/>
      <c r="WWX40" s="423"/>
      <c r="WWY40" s="426"/>
      <c r="WWZ40" s="423"/>
      <c r="WXA40" s="426"/>
      <c r="WXB40" s="423"/>
      <c r="WXC40" s="426"/>
      <c r="WXD40" s="423"/>
      <c r="WXE40" s="426"/>
      <c r="WXF40" s="423"/>
      <c r="WXG40" s="426"/>
      <c r="WXH40" s="423"/>
      <c r="WXI40" s="426"/>
      <c r="WXJ40" s="423"/>
      <c r="WXK40" s="426"/>
      <c r="WXL40" s="423"/>
      <c r="WXM40" s="426"/>
      <c r="WXN40" s="423"/>
      <c r="WXO40" s="426"/>
      <c r="WXP40" s="423"/>
      <c r="WXQ40" s="426"/>
      <c r="WXR40" s="423"/>
      <c r="WXS40" s="426"/>
      <c r="WXT40" s="423"/>
      <c r="WXU40" s="426"/>
      <c r="WXV40" s="423"/>
      <c r="WXW40" s="426"/>
      <c r="WXX40" s="423"/>
      <c r="WXY40" s="426"/>
      <c r="WXZ40" s="423"/>
      <c r="WYA40" s="426"/>
      <c r="WYB40" s="423"/>
      <c r="WYC40" s="426"/>
      <c r="WYD40" s="423"/>
      <c r="WYE40" s="426"/>
      <c r="WYF40" s="423"/>
      <c r="WYG40" s="426"/>
      <c r="WYH40" s="423"/>
      <c r="WYI40" s="426"/>
      <c r="WYJ40" s="423"/>
      <c r="WYK40" s="426"/>
      <c r="WYL40" s="423"/>
      <c r="WYM40" s="426"/>
      <c r="WYN40" s="423"/>
      <c r="WYO40" s="426"/>
      <c r="WYP40" s="423"/>
      <c r="WYQ40" s="426"/>
      <c r="WYR40" s="423"/>
      <c r="WYS40" s="426"/>
      <c r="WYT40" s="423"/>
      <c r="WYU40" s="426"/>
      <c r="WYV40" s="423"/>
      <c r="WYW40" s="426"/>
      <c r="WYX40" s="423"/>
      <c r="WYY40" s="426"/>
      <c r="WYZ40" s="423"/>
      <c r="WZA40" s="426"/>
      <c r="WZB40" s="423"/>
      <c r="WZC40" s="426"/>
      <c r="WZD40" s="423"/>
      <c r="WZE40" s="426"/>
      <c r="WZF40" s="423"/>
      <c r="WZG40" s="426"/>
      <c r="WZH40" s="423"/>
      <c r="WZI40" s="426"/>
      <c r="WZJ40" s="423"/>
      <c r="WZK40" s="426"/>
      <c r="WZL40" s="423"/>
      <c r="WZM40" s="426"/>
      <c r="WZN40" s="423"/>
      <c r="WZO40" s="426"/>
      <c r="WZP40" s="423"/>
      <c r="WZQ40" s="426"/>
      <c r="WZR40" s="423"/>
      <c r="WZS40" s="426"/>
      <c r="WZT40" s="423"/>
      <c r="WZU40" s="426"/>
      <c r="WZV40" s="423"/>
      <c r="WZW40" s="426"/>
      <c r="WZX40" s="423"/>
      <c r="WZY40" s="426"/>
      <c r="WZZ40" s="423"/>
      <c r="XAA40" s="426"/>
      <c r="XAB40" s="423"/>
      <c r="XAC40" s="426"/>
      <c r="XAD40" s="423"/>
      <c r="XAE40" s="426"/>
      <c r="XAF40" s="423"/>
      <c r="XAG40" s="426"/>
      <c r="XAH40" s="423"/>
      <c r="XAI40" s="426"/>
      <c r="XAJ40" s="423"/>
      <c r="XAK40" s="426"/>
      <c r="XAL40" s="423"/>
      <c r="XAM40" s="426"/>
      <c r="XAN40" s="423"/>
      <c r="XAO40" s="426"/>
      <c r="XAP40" s="423"/>
      <c r="XAQ40" s="426"/>
      <c r="XAR40" s="423"/>
      <c r="XAS40" s="426"/>
      <c r="XAT40" s="423"/>
      <c r="XAU40" s="426"/>
      <c r="XAV40" s="423"/>
      <c r="XAW40" s="426"/>
      <c r="XAX40" s="423"/>
      <c r="XAY40" s="426"/>
      <c r="XAZ40" s="423"/>
      <c r="XBA40" s="426"/>
      <c r="XBB40" s="423"/>
      <c r="XBC40" s="426"/>
      <c r="XBD40" s="423"/>
      <c r="XBE40" s="426"/>
      <c r="XBF40" s="423"/>
      <c r="XBG40" s="426"/>
      <c r="XBH40" s="423"/>
      <c r="XBI40" s="426"/>
      <c r="XBJ40" s="423"/>
      <c r="XBK40" s="426"/>
      <c r="XBL40" s="423"/>
      <c r="XBM40" s="426"/>
      <c r="XBN40" s="423"/>
      <c r="XBO40" s="426"/>
      <c r="XBP40" s="423"/>
      <c r="XBQ40" s="426"/>
      <c r="XBR40" s="423"/>
      <c r="XBS40" s="426"/>
      <c r="XBT40" s="423"/>
      <c r="XBU40" s="426"/>
      <c r="XBV40" s="423"/>
      <c r="XBW40" s="426"/>
      <c r="XBX40" s="423"/>
      <c r="XBY40" s="426"/>
      <c r="XBZ40" s="423"/>
      <c r="XCA40" s="426"/>
      <c r="XCB40" s="423"/>
      <c r="XCC40" s="426"/>
      <c r="XCD40" s="423"/>
      <c r="XCE40" s="426"/>
      <c r="XCF40" s="423"/>
      <c r="XCG40" s="426"/>
      <c r="XCH40" s="423"/>
      <c r="XCI40" s="426"/>
      <c r="XCJ40" s="423"/>
      <c r="XCK40" s="426"/>
      <c r="XCL40" s="423"/>
      <c r="XCM40" s="426"/>
      <c r="XCN40" s="423"/>
      <c r="XCO40" s="426"/>
      <c r="XCP40" s="423"/>
      <c r="XCQ40" s="426"/>
      <c r="XCR40" s="423"/>
      <c r="XCS40" s="426"/>
      <c r="XCT40" s="423"/>
      <c r="XCU40" s="426"/>
      <c r="XCV40" s="423"/>
      <c r="XCW40" s="426"/>
      <c r="XCX40" s="423"/>
      <c r="XCY40" s="426"/>
      <c r="XCZ40" s="423"/>
      <c r="XDA40" s="426"/>
      <c r="XDB40" s="423"/>
      <c r="XDC40" s="426"/>
      <c r="XDD40" s="423"/>
      <c r="XDE40" s="426"/>
      <c r="XDF40" s="423"/>
      <c r="XDG40" s="426"/>
      <c r="XDH40" s="423"/>
      <c r="XDI40" s="426"/>
      <c r="XDJ40" s="423"/>
      <c r="XDK40" s="426"/>
      <c r="XDL40" s="423"/>
      <c r="XDM40" s="426"/>
      <c r="XDN40" s="423"/>
      <c r="XDO40" s="426"/>
      <c r="XDP40" s="423"/>
      <c r="XDQ40" s="426"/>
      <c r="XDR40" s="423"/>
      <c r="XDS40" s="426"/>
      <c r="XDT40" s="423"/>
      <c r="XDU40" s="426"/>
      <c r="XDV40" s="423"/>
      <c r="XDW40" s="426"/>
      <c r="XDX40" s="423"/>
      <c r="XDY40" s="426"/>
      <c r="XDZ40" s="423"/>
      <c r="XEA40" s="426"/>
      <c r="XEB40" s="423"/>
      <c r="XEC40" s="426"/>
      <c r="XED40" s="423"/>
      <c r="XEE40" s="426"/>
      <c r="XEF40" s="423"/>
      <c r="XEG40" s="426"/>
      <c r="XEH40" s="423"/>
      <c r="XEI40" s="426"/>
      <c r="XEJ40" s="423"/>
      <c r="XEK40" s="426"/>
      <c r="XEL40" s="423"/>
      <c r="XEM40" s="426"/>
      <c r="XEN40" s="423"/>
      <c r="XEO40" s="426"/>
      <c r="XEP40" s="423"/>
      <c r="XEQ40" s="426"/>
      <c r="XER40" s="423"/>
      <c r="XES40" s="426"/>
      <c r="XET40" s="423"/>
      <c r="XEU40" s="426"/>
      <c r="XEV40" s="423"/>
      <c r="XEW40" s="426"/>
      <c r="XEX40" s="423"/>
      <c r="XEY40" s="426"/>
      <c r="XEZ40" s="423"/>
      <c r="XFA40" s="426"/>
      <c r="XFB40" s="423"/>
      <c r="XFC40" s="426"/>
      <c r="XFD40" s="423"/>
    </row>
    <row r="41" spans="2:16384" ht="19.899999999999999" customHeight="1" x14ac:dyDescent="0.2">
      <c r="B41" s="370" t="s">
        <v>629</v>
      </c>
      <c r="C41" s="363"/>
      <c r="D41" s="363"/>
      <c r="E41" s="359"/>
      <c r="F41" s="359"/>
      <c r="G41" s="359"/>
      <c r="H41" s="359"/>
      <c r="I41" s="359"/>
      <c r="J41" s="359"/>
      <c r="K41" s="359"/>
      <c r="L41" s="359"/>
      <c r="M41" s="359"/>
      <c r="N41" s="359"/>
      <c r="O41" s="359"/>
      <c r="P41" s="359"/>
      <c r="Q41" s="359"/>
      <c r="R41" s="359"/>
      <c r="S41" s="359"/>
      <c r="T41" s="359"/>
      <c r="U41" s="359"/>
      <c r="V41" s="359"/>
      <c r="W41" s="359"/>
      <c r="X41" s="359"/>
      <c r="Y41" s="359"/>
      <c r="Z41" s="359"/>
      <c r="AA41" s="359"/>
      <c r="AB41" s="359"/>
      <c r="AC41" s="359"/>
      <c r="AD41" s="359"/>
      <c r="AE41" s="359"/>
      <c r="AF41" s="359"/>
      <c r="AG41" s="359"/>
      <c r="AH41" s="359"/>
      <c r="AI41" s="359"/>
      <c r="AJ41" s="359"/>
      <c r="AK41" s="359"/>
      <c r="AL41" s="359"/>
      <c r="AM41" s="359"/>
      <c r="AN41" s="359"/>
      <c r="AO41" s="359"/>
      <c r="AP41" s="359"/>
      <c r="AQ41" s="359"/>
      <c r="AR41" s="359"/>
      <c r="AS41" s="359"/>
      <c r="AT41" s="359"/>
      <c r="AU41" s="359"/>
      <c r="AV41" s="359"/>
      <c r="AW41" s="359"/>
      <c r="AX41" s="359"/>
      <c r="AY41" s="359"/>
      <c r="AZ41" s="359"/>
      <c r="BA41" s="359"/>
      <c r="BB41" s="359"/>
      <c r="BC41" s="359"/>
      <c r="BD41" s="359"/>
      <c r="BE41" s="359"/>
      <c r="BF41" s="359"/>
      <c r="BG41" s="359"/>
      <c r="BH41" s="359"/>
      <c r="BI41" s="359"/>
      <c r="BJ41" s="359"/>
      <c r="BK41" s="359"/>
      <c r="BL41" s="359"/>
      <c r="BM41" s="359"/>
      <c r="BN41" s="359"/>
      <c r="BO41" s="359"/>
      <c r="BP41" s="359"/>
      <c r="BQ41" s="359"/>
      <c r="BR41" s="359"/>
      <c r="BS41" s="359"/>
      <c r="BT41" s="359"/>
      <c r="BU41" s="359"/>
      <c r="BV41" s="359"/>
      <c r="BW41" s="425"/>
      <c r="BX41" s="423"/>
      <c r="BY41" s="425"/>
      <c r="BZ41" s="423"/>
      <c r="CA41" s="425"/>
      <c r="CB41" s="423"/>
      <c r="CC41" s="425"/>
      <c r="CD41" s="423"/>
      <c r="CE41" s="425"/>
      <c r="CF41" s="423"/>
      <c r="CG41" s="425"/>
      <c r="CH41" s="423"/>
      <c r="CI41" s="425"/>
      <c r="CJ41" s="423"/>
      <c r="CK41" s="425"/>
      <c r="CL41" s="423"/>
      <c r="CM41" s="425"/>
      <c r="CN41" s="423"/>
      <c r="CO41" s="425"/>
      <c r="CP41" s="423"/>
      <c r="CQ41" s="425"/>
      <c r="CR41" s="423"/>
      <c r="CS41" s="425"/>
      <c r="CT41" s="423"/>
      <c r="CU41" s="425"/>
      <c r="CV41" s="423"/>
      <c r="CW41" s="425"/>
      <c r="CX41" s="423"/>
      <c r="CY41" s="425"/>
      <c r="CZ41" s="423"/>
      <c r="DA41" s="425"/>
      <c r="DB41" s="423"/>
      <c r="DC41" s="425"/>
      <c r="DD41" s="423"/>
      <c r="DE41" s="425"/>
      <c r="DF41" s="423"/>
      <c r="DG41" s="425"/>
      <c r="DH41" s="423"/>
      <c r="DI41" s="425"/>
      <c r="DJ41" s="423"/>
      <c r="DK41" s="425"/>
      <c r="DL41" s="423"/>
      <c r="DM41" s="425"/>
      <c r="DN41" s="423"/>
      <c r="DO41" s="425"/>
      <c r="DP41" s="423"/>
      <c r="DQ41" s="425"/>
      <c r="DR41" s="423"/>
      <c r="DS41" s="425"/>
      <c r="DT41" s="423"/>
      <c r="DU41" s="425"/>
      <c r="DV41" s="423"/>
      <c r="DW41" s="425"/>
      <c r="DX41" s="423"/>
      <c r="DY41" s="425"/>
      <c r="DZ41" s="423"/>
      <c r="EA41" s="425"/>
      <c r="EB41" s="423"/>
      <c r="EC41" s="425"/>
      <c r="ED41" s="423"/>
      <c r="EE41" s="425"/>
      <c r="EF41" s="423"/>
      <c r="EG41" s="425"/>
      <c r="EH41" s="423"/>
      <c r="EI41" s="425"/>
      <c r="EJ41" s="423"/>
      <c r="EK41" s="425"/>
      <c r="EL41" s="423"/>
      <c r="EM41" s="425"/>
      <c r="EN41" s="423"/>
      <c r="EO41" s="425"/>
      <c r="EP41" s="423"/>
      <c r="EQ41" s="425"/>
      <c r="ER41" s="423"/>
      <c r="ES41" s="425"/>
      <c r="ET41" s="423"/>
      <c r="EU41" s="425"/>
      <c r="EV41" s="423"/>
      <c r="EW41" s="425"/>
      <c r="EX41" s="423"/>
      <c r="EY41" s="425"/>
      <c r="EZ41" s="423"/>
      <c r="FA41" s="425"/>
      <c r="FB41" s="423"/>
      <c r="FC41" s="425"/>
      <c r="FD41" s="423"/>
      <c r="FE41" s="425"/>
      <c r="FF41" s="423"/>
      <c r="FG41" s="425"/>
      <c r="FH41" s="423"/>
      <c r="FI41" s="425"/>
      <c r="FJ41" s="423"/>
      <c r="FK41" s="425"/>
      <c r="FL41" s="423"/>
      <c r="FM41" s="425"/>
      <c r="FN41" s="423"/>
      <c r="FO41" s="425"/>
      <c r="FP41" s="423"/>
      <c r="FQ41" s="425"/>
      <c r="FR41" s="423"/>
      <c r="FS41" s="425"/>
      <c r="FT41" s="423"/>
      <c r="FU41" s="425"/>
      <c r="FV41" s="423"/>
      <c r="FW41" s="425"/>
      <c r="FX41" s="423"/>
      <c r="FY41" s="425"/>
      <c r="FZ41" s="423"/>
      <c r="GA41" s="425"/>
      <c r="GB41" s="423"/>
      <c r="GC41" s="425"/>
      <c r="GD41" s="423"/>
      <c r="GE41" s="425"/>
      <c r="GF41" s="423"/>
      <c r="GG41" s="425"/>
      <c r="GH41" s="423"/>
      <c r="GI41" s="425"/>
      <c r="GJ41" s="423"/>
      <c r="GK41" s="425"/>
      <c r="GL41" s="423"/>
      <c r="GM41" s="425"/>
      <c r="GN41" s="423"/>
      <c r="GO41" s="425"/>
      <c r="GP41" s="423"/>
      <c r="GQ41" s="425"/>
      <c r="GR41" s="423"/>
      <c r="GS41" s="425"/>
      <c r="GT41" s="423"/>
      <c r="GU41" s="425"/>
      <c r="GV41" s="423"/>
      <c r="GW41" s="425"/>
      <c r="GX41" s="423"/>
      <c r="GY41" s="425"/>
      <c r="GZ41" s="423"/>
      <c r="HA41" s="425"/>
      <c r="HB41" s="423"/>
      <c r="HC41" s="425"/>
      <c r="HD41" s="423"/>
      <c r="HE41" s="425"/>
      <c r="HF41" s="423"/>
      <c r="HG41" s="425"/>
      <c r="HH41" s="423"/>
      <c r="HI41" s="425"/>
      <c r="HJ41" s="423"/>
      <c r="HK41" s="425"/>
      <c r="HL41" s="423"/>
      <c r="HM41" s="425"/>
      <c r="HN41" s="423"/>
      <c r="HO41" s="425"/>
      <c r="HP41" s="423"/>
      <c r="HQ41" s="425"/>
      <c r="HR41" s="423"/>
      <c r="HS41" s="425"/>
      <c r="HT41" s="423"/>
      <c r="HU41" s="425"/>
      <c r="HV41" s="423"/>
      <c r="HW41" s="425"/>
      <c r="HX41" s="423"/>
      <c r="HY41" s="425"/>
      <c r="HZ41" s="423"/>
      <c r="IA41" s="425"/>
      <c r="IB41" s="423"/>
      <c r="IC41" s="425"/>
      <c r="ID41" s="423"/>
      <c r="IE41" s="425"/>
      <c r="IF41" s="423"/>
      <c r="IG41" s="425"/>
      <c r="IH41" s="423"/>
      <c r="II41" s="425"/>
      <c r="IJ41" s="423"/>
      <c r="IK41" s="425"/>
      <c r="IL41" s="423"/>
      <c r="IM41" s="425"/>
      <c r="IN41" s="423"/>
      <c r="IO41" s="425"/>
      <c r="IP41" s="423"/>
      <c r="IQ41" s="425"/>
      <c r="IR41" s="423"/>
      <c r="IS41" s="425"/>
      <c r="IT41" s="423"/>
      <c r="IU41" s="425"/>
      <c r="IV41" s="423"/>
      <c r="IW41" s="425"/>
      <c r="IX41" s="423"/>
      <c r="IY41" s="425"/>
      <c r="IZ41" s="423"/>
      <c r="JA41" s="425"/>
      <c r="JB41" s="423"/>
      <c r="JC41" s="425"/>
      <c r="JD41" s="423"/>
      <c r="JE41" s="425"/>
      <c r="JF41" s="423"/>
      <c r="JG41" s="425"/>
      <c r="JH41" s="423"/>
      <c r="JI41" s="425"/>
      <c r="JJ41" s="423"/>
      <c r="JK41" s="425"/>
      <c r="JL41" s="423"/>
      <c r="JM41" s="425"/>
      <c r="JN41" s="423"/>
      <c r="JO41" s="425"/>
      <c r="JP41" s="423"/>
      <c r="JQ41" s="425"/>
      <c r="JR41" s="423"/>
      <c r="JS41" s="425"/>
      <c r="JT41" s="423"/>
      <c r="JU41" s="425"/>
      <c r="JV41" s="423"/>
      <c r="JW41" s="425"/>
      <c r="JX41" s="423"/>
      <c r="JY41" s="425"/>
      <c r="JZ41" s="423"/>
      <c r="KA41" s="425"/>
      <c r="KB41" s="423"/>
      <c r="KC41" s="425"/>
      <c r="KD41" s="423"/>
      <c r="KE41" s="425"/>
      <c r="KF41" s="423"/>
      <c r="KG41" s="425"/>
      <c r="KH41" s="423"/>
      <c r="KI41" s="425"/>
      <c r="KJ41" s="423"/>
      <c r="KK41" s="425"/>
      <c r="KL41" s="423"/>
      <c r="KM41" s="425"/>
      <c r="KN41" s="423"/>
      <c r="KO41" s="425"/>
      <c r="KP41" s="423"/>
      <c r="KQ41" s="425"/>
      <c r="KR41" s="423"/>
      <c r="KS41" s="425"/>
      <c r="KT41" s="423"/>
      <c r="KU41" s="425"/>
      <c r="KV41" s="423"/>
      <c r="KW41" s="425"/>
      <c r="KX41" s="423"/>
      <c r="KY41" s="425"/>
      <c r="KZ41" s="423"/>
      <c r="LA41" s="425"/>
      <c r="LB41" s="423"/>
      <c r="LC41" s="425"/>
      <c r="LD41" s="423"/>
      <c r="LE41" s="425"/>
      <c r="LF41" s="423"/>
      <c r="LG41" s="425"/>
      <c r="LH41" s="423"/>
      <c r="LI41" s="425"/>
      <c r="LJ41" s="423"/>
      <c r="LK41" s="425"/>
      <c r="LL41" s="423"/>
      <c r="LM41" s="425"/>
      <c r="LN41" s="423"/>
      <c r="LO41" s="425"/>
      <c r="LP41" s="423"/>
      <c r="LQ41" s="425"/>
      <c r="LR41" s="423"/>
      <c r="LS41" s="425"/>
      <c r="LT41" s="423"/>
      <c r="LU41" s="425"/>
      <c r="LV41" s="423"/>
      <c r="LW41" s="425"/>
      <c r="LX41" s="423"/>
      <c r="LY41" s="425"/>
      <c r="LZ41" s="423"/>
      <c r="MA41" s="425"/>
      <c r="MB41" s="423"/>
      <c r="MC41" s="425"/>
      <c r="MD41" s="423"/>
      <c r="ME41" s="425"/>
      <c r="MF41" s="423"/>
      <c r="MG41" s="425"/>
      <c r="MH41" s="423"/>
      <c r="MI41" s="425"/>
      <c r="MJ41" s="423"/>
      <c r="MK41" s="425"/>
      <c r="ML41" s="423"/>
      <c r="MM41" s="425"/>
      <c r="MN41" s="423"/>
      <c r="MO41" s="425"/>
      <c r="MP41" s="423"/>
      <c r="MQ41" s="425"/>
      <c r="MR41" s="423"/>
      <c r="MS41" s="425"/>
      <c r="MT41" s="423"/>
      <c r="MU41" s="425"/>
      <c r="MV41" s="423"/>
      <c r="MW41" s="425"/>
      <c r="MX41" s="423"/>
      <c r="MY41" s="425"/>
      <c r="MZ41" s="423"/>
      <c r="NA41" s="425"/>
      <c r="NB41" s="423"/>
      <c r="NC41" s="425"/>
      <c r="ND41" s="423"/>
      <c r="NE41" s="425"/>
      <c r="NF41" s="423"/>
      <c r="NG41" s="425"/>
      <c r="NH41" s="423"/>
      <c r="NI41" s="425"/>
      <c r="NJ41" s="423"/>
      <c r="NK41" s="425"/>
      <c r="NL41" s="423"/>
      <c r="NM41" s="425"/>
      <c r="NN41" s="423"/>
      <c r="NO41" s="425"/>
      <c r="NP41" s="423"/>
      <c r="NQ41" s="425"/>
      <c r="NR41" s="423"/>
      <c r="NS41" s="425"/>
      <c r="NT41" s="423"/>
      <c r="NU41" s="425"/>
      <c r="NV41" s="423"/>
      <c r="NW41" s="425"/>
      <c r="NX41" s="423"/>
      <c r="NY41" s="425"/>
      <c r="NZ41" s="423"/>
      <c r="OA41" s="425"/>
      <c r="OB41" s="423"/>
      <c r="OC41" s="425"/>
      <c r="OD41" s="423"/>
      <c r="OE41" s="425"/>
      <c r="OF41" s="423"/>
      <c r="OG41" s="425"/>
      <c r="OH41" s="423"/>
      <c r="OI41" s="425"/>
      <c r="OJ41" s="423"/>
      <c r="OK41" s="425"/>
      <c r="OL41" s="423"/>
      <c r="OM41" s="425"/>
      <c r="ON41" s="423"/>
      <c r="OO41" s="425"/>
      <c r="OP41" s="423"/>
      <c r="OQ41" s="425"/>
      <c r="OR41" s="423"/>
      <c r="OS41" s="425"/>
      <c r="OT41" s="423"/>
      <c r="OU41" s="425"/>
      <c r="OV41" s="423"/>
      <c r="OW41" s="425"/>
      <c r="OX41" s="423"/>
      <c r="OY41" s="425"/>
      <c r="OZ41" s="423"/>
      <c r="PA41" s="425"/>
      <c r="PB41" s="423"/>
      <c r="PC41" s="425"/>
      <c r="PD41" s="423"/>
      <c r="PE41" s="425"/>
      <c r="PF41" s="423"/>
      <c r="PG41" s="425"/>
      <c r="PH41" s="423"/>
      <c r="PI41" s="425"/>
      <c r="PJ41" s="423"/>
      <c r="PK41" s="425"/>
      <c r="PL41" s="423"/>
      <c r="PM41" s="425"/>
      <c r="PN41" s="423"/>
      <c r="PO41" s="425"/>
      <c r="PP41" s="423"/>
      <c r="PQ41" s="425"/>
      <c r="PR41" s="423"/>
      <c r="PS41" s="425"/>
      <c r="PT41" s="423"/>
      <c r="PU41" s="425"/>
      <c r="PV41" s="423"/>
      <c r="PW41" s="425"/>
      <c r="PX41" s="423"/>
      <c r="PY41" s="425"/>
      <c r="PZ41" s="423"/>
      <c r="QA41" s="425"/>
      <c r="QB41" s="423"/>
      <c r="QC41" s="425"/>
      <c r="QD41" s="423"/>
      <c r="QE41" s="425"/>
      <c r="QF41" s="423"/>
      <c r="QG41" s="425"/>
      <c r="QH41" s="423"/>
      <c r="QI41" s="425"/>
      <c r="QJ41" s="423"/>
      <c r="QK41" s="425"/>
      <c r="QL41" s="423"/>
      <c r="QM41" s="425"/>
      <c r="QN41" s="423"/>
      <c r="QO41" s="425"/>
      <c r="QP41" s="423"/>
      <c r="QQ41" s="425"/>
      <c r="QR41" s="423"/>
      <c r="QS41" s="425"/>
      <c r="QT41" s="423"/>
      <c r="QU41" s="425"/>
      <c r="QV41" s="423"/>
      <c r="QW41" s="425"/>
      <c r="QX41" s="423"/>
      <c r="QY41" s="425"/>
      <c r="QZ41" s="423"/>
      <c r="RA41" s="425"/>
      <c r="RB41" s="423"/>
      <c r="RC41" s="425"/>
      <c r="RD41" s="423"/>
      <c r="RE41" s="425"/>
      <c r="RF41" s="423"/>
      <c r="RG41" s="425"/>
      <c r="RH41" s="423"/>
      <c r="RI41" s="425"/>
      <c r="RJ41" s="423"/>
      <c r="RK41" s="425"/>
      <c r="RL41" s="423"/>
      <c r="RM41" s="425"/>
      <c r="RN41" s="423"/>
      <c r="RO41" s="425"/>
      <c r="RP41" s="423"/>
      <c r="RQ41" s="425"/>
      <c r="RR41" s="423"/>
      <c r="RS41" s="425"/>
      <c r="RT41" s="423"/>
      <c r="RU41" s="425"/>
      <c r="RV41" s="423"/>
      <c r="RW41" s="425"/>
      <c r="RX41" s="423"/>
      <c r="RY41" s="425"/>
      <c r="RZ41" s="423"/>
      <c r="SA41" s="425"/>
      <c r="SB41" s="423"/>
      <c r="SC41" s="425"/>
      <c r="SD41" s="423"/>
      <c r="SE41" s="425"/>
      <c r="SF41" s="423"/>
      <c r="SG41" s="425"/>
      <c r="SH41" s="423"/>
      <c r="SI41" s="425"/>
      <c r="SJ41" s="423"/>
      <c r="SK41" s="425"/>
      <c r="SL41" s="423"/>
      <c r="SM41" s="425"/>
      <c r="SN41" s="423"/>
      <c r="SO41" s="425"/>
      <c r="SP41" s="423"/>
      <c r="SQ41" s="425"/>
      <c r="SR41" s="423"/>
      <c r="SS41" s="425"/>
      <c r="ST41" s="423"/>
      <c r="SU41" s="425"/>
      <c r="SV41" s="423"/>
      <c r="SW41" s="425"/>
      <c r="SX41" s="423"/>
      <c r="SY41" s="425"/>
      <c r="SZ41" s="423"/>
      <c r="TA41" s="425"/>
      <c r="TB41" s="423"/>
      <c r="TC41" s="425"/>
      <c r="TD41" s="423"/>
      <c r="TE41" s="425"/>
      <c r="TF41" s="423"/>
      <c r="TG41" s="425"/>
      <c r="TH41" s="423"/>
      <c r="TI41" s="425"/>
      <c r="TJ41" s="423"/>
      <c r="TK41" s="425"/>
      <c r="TL41" s="423"/>
      <c r="TM41" s="425"/>
      <c r="TN41" s="423"/>
      <c r="TO41" s="425"/>
      <c r="TP41" s="423"/>
      <c r="TQ41" s="425"/>
      <c r="TR41" s="423"/>
      <c r="TS41" s="425"/>
      <c r="TT41" s="423"/>
      <c r="TU41" s="425"/>
      <c r="TV41" s="423"/>
      <c r="TW41" s="425"/>
      <c r="TX41" s="423"/>
      <c r="TY41" s="425"/>
      <c r="TZ41" s="423"/>
      <c r="UA41" s="425"/>
      <c r="UB41" s="423"/>
      <c r="UC41" s="425"/>
      <c r="UD41" s="423"/>
      <c r="UE41" s="425"/>
      <c r="UF41" s="423"/>
      <c r="UG41" s="425"/>
      <c r="UH41" s="423"/>
      <c r="UI41" s="425"/>
      <c r="UJ41" s="423"/>
      <c r="UK41" s="425"/>
      <c r="UL41" s="423"/>
      <c r="UM41" s="425"/>
      <c r="UN41" s="423"/>
      <c r="UO41" s="425"/>
      <c r="UP41" s="423"/>
      <c r="UQ41" s="425"/>
      <c r="UR41" s="423"/>
      <c r="US41" s="425"/>
      <c r="UT41" s="423"/>
      <c r="UU41" s="425"/>
      <c r="UV41" s="423"/>
      <c r="UW41" s="425"/>
      <c r="UX41" s="423"/>
      <c r="UY41" s="425"/>
      <c r="UZ41" s="423"/>
      <c r="VA41" s="425"/>
      <c r="VB41" s="423"/>
      <c r="VC41" s="425"/>
      <c r="VD41" s="423"/>
      <c r="VE41" s="425"/>
      <c r="VF41" s="423"/>
      <c r="VG41" s="425"/>
      <c r="VH41" s="423"/>
      <c r="VI41" s="425"/>
      <c r="VJ41" s="423"/>
      <c r="VK41" s="425"/>
      <c r="VL41" s="423"/>
      <c r="VM41" s="425"/>
      <c r="VN41" s="423"/>
      <c r="VO41" s="425"/>
      <c r="VP41" s="423"/>
      <c r="VQ41" s="425"/>
      <c r="VR41" s="423"/>
      <c r="VS41" s="425"/>
      <c r="VT41" s="423"/>
      <c r="VU41" s="425"/>
      <c r="VV41" s="423"/>
      <c r="VW41" s="425"/>
      <c r="VX41" s="423"/>
      <c r="VY41" s="425"/>
      <c r="VZ41" s="423"/>
      <c r="WA41" s="425"/>
      <c r="WB41" s="423"/>
      <c r="WC41" s="425"/>
      <c r="WD41" s="423"/>
      <c r="WE41" s="425"/>
      <c r="WF41" s="423"/>
      <c r="WG41" s="425"/>
      <c r="WH41" s="423"/>
      <c r="WI41" s="425"/>
      <c r="WJ41" s="423"/>
      <c r="WK41" s="425"/>
      <c r="WL41" s="423"/>
      <c r="WM41" s="425"/>
      <c r="WN41" s="423"/>
      <c r="WO41" s="425"/>
      <c r="WP41" s="423"/>
      <c r="WQ41" s="425"/>
      <c r="WR41" s="423"/>
      <c r="WS41" s="425"/>
      <c r="WT41" s="423"/>
      <c r="WU41" s="425"/>
      <c r="WV41" s="423"/>
      <c r="WW41" s="425"/>
      <c r="WX41" s="423"/>
      <c r="WY41" s="425"/>
      <c r="WZ41" s="423"/>
      <c r="XA41" s="425"/>
      <c r="XB41" s="423"/>
      <c r="XC41" s="425"/>
      <c r="XD41" s="423"/>
      <c r="XE41" s="425"/>
      <c r="XF41" s="423"/>
      <c r="XG41" s="425"/>
      <c r="XH41" s="423"/>
      <c r="XI41" s="425"/>
      <c r="XJ41" s="423"/>
      <c r="XK41" s="425"/>
      <c r="XL41" s="423"/>
      <c r="XM41" s="425"/>
      <c r="XN41" s="423"/>
      <c r="XO41" s="425"/>
      <c r="XP41" s="423"/>
      <c r="XQ41" s="425"/>
      <c r="XR41" s="423"/>
      <c r="XS41" s="425"/>
      <c r="XT41" s="423"/>
      <c r="XU41" s="425"/>
      <c r="XV41" s="423"/>
      <c r="XW41" s="425"/>
      <c r="XX41" s="423"/>
      <c r="XY41" s="425"/>
      <c r="XZ41" s="423"/>
      <c r="YA41" s="425"/>
      <c r="YB41" s="423"/>
      <c r="YC41" s="425"/>
      <c r="YD41" s="423"/>
      <c r="YE41" s="425"/>
      <c r="YF41" s="423"/>
      <c r="YG41" s="425"/>
      <c r="YH41" s="423"/>
      <c r="YI41" s="425"/>
      <c r="YJ41" s="423"/>
      <c r="YK41" s="425"/>
      <c r="YL41" s="423"/>
      <c r="YM41" s="425"/>
      <c r="YN41" s="423"/>
      <c r="YO41" s="425"/>
      <c r="YP41" s="423"/>
      <c r="YQ41" s="425"/>
      <c r="YR41" s="423"/>
      <c r="YS41" s="425"/>
      <c r="YT41" s="423"/>
      <c r="YU41" s="425"/>
      <c r="YV41" s="423"/>
      <c r="YW41" s="425"/>
      <c r="YX41" s="423"/>
      <c r="YY41" s="425"/>
      <c r="YZ41" s="423"/>
      <c r="ZA41" s="425"/>
      <c r="ZB41" s="423"/>
      <c r="ZC41" s="425"/>
      <c r="ZD41" s="423"/>
      <c r="ZE41" s="425"/>
      <c r="ZF41" s="423"/>
      <c r="ZG41" s="425"/>
      <c r="ZH41" s="423"/>
      <c r="ZI41" s="425"/>
      <c r="ZJ41" s="423"/>
      <c r="ZK41" s="425"/>
      <c r="ZL41" s="423"/>
      <c r="ZM41" s="425"/>
      <c r="ZN41" s="423"/>
      <c r="ZO41" s="425"/>
      <c r="ZP41" s="423"/>
      <c r="ZQ41" s="425"/>
      <c r="ZR41" s="423"/>
      <c r="ZS41" s="425"/>
      <c r="ZT41" s="423"/>
      <c r="ZU41" s="425"/>
      <c r="ZV41" s="423"/>
      <c r="ZW41" s="425"/>
      <c r="ZX41" s="423"/>
      <c r="ZY41" s="425"/>
      <c r="ZZ41" s="423"/>
      <c r="AAA41" s="425"/>
      <c r="AAB41" s="423"/>
      <c r="AAC41" s="425"/>
      <c r="AAD41" s="423"/>
      <c r="AAE41" s="425"/>
      <c r="AAF41" s="423"/>
      <c r="AAG41" s="425"/>
      <c r="AAH41" s="423"/>
      <c r="AAI41" s="425"/>
      <c r="AAJ41" s="423"/>
      <c r="AAK41" s="425"/>
      <c r="AAL41" s="423"/>
      <c r="AAM41" s="425"/>
      <c r="AAN41" s="423"/>
      <c r="AAO41" s="425"/>
      <c r="AAP41" s="423"/>
      <c r="AAQ41" s="425"/>
      <c r="AAR41" s="423"/>
      <c r="AAS41" s="425"/>
      <c r="AAT41" s="423"/>
      <c r="AAU41" s="425"/>
      <c r="AAV41" s="423"/>
      <c r="AAW41" s="425"/>
      <c r="AAX41" s="423"/>
      <c r="AAY41" s="425"/>
      <c r="AAZ41" s="423"/>
      <c r="ABA41" s="425"/>
      <c r="ABB41" s="423"/>
      <c r="ABC41" s="425"/>
      <c r="ABD41" s="423"/>
      <c r="ABE41" s="425"/>
      <c r="ABF41" s="423"/>
      <c r="ABG41" s="425"/>
      <c r="ABH41" s="423"/>
      <c r="ABI41" s="425"/>
      <c r="ABJ41" s="423"/>
      <c r="ABK41" s="425"/>
      <c r="ABL41" s="423"/>
      <c r="ABM41" s="425"/>
      <c r="ABN41" s="423"/>
      <c r="ABO41" s="425"/>
      <c r="ABP41" s="423"/>
      <c r="ABQ41" s="425"/>
      <c r="ABR41" s="423"/>
      <c r="ABS41" s="425"/>
      <c r="ABT41" s="423"/>
      <c r="ABU41" s="425"/>
      <c r="ABV41" s="423"/>
      <c r="ABW41" s="425"/>
      <c r="ABX41" s="423"/>
      <c r="ABY41" s="425"/>
      <c r="ABZ41" s="423"/>
      <c r="ACA41" s="425"/>
      <c r="ACB41" s="423"/>
      <c r="ACC41" s="425"/>
      <c r="ACD41" s="423"/>
      <c r="ACE41" s="425"/>
      <c r="ACF41" s="423"/>
      <c r="ACG41" s="425"/>
      <c r="ACH41" s="423"/>
      <c r="ACI41" s="425"/>
      <c r="ACJ41" s="423"/>
      <c r="ACK41" s="425"/>
      <c r="ACL41" s="423"/>
      <c r="ACM41" s="425"/>
      <c r="ACN41" s="423"/>
      <c r="ACO41" s="425"/>
      <c r="ACP41" s="423"/>
      <c r="ACQ41" s="425"/>
      <c r="ACR41" s="423"/>
      <c r="ACS41" s="425"/>
      <c r="ACT41" s="423"/>
      <c r="ACU41" s="425"/>
      <c r="ACV41" s="423"/>
      <c r="ACW41" s="425"/>
      <c r="ACX41" s="423"/>
      <c r="ACY41" s="425"/>
      <c r="ACZ41" s="423"/>
      <c r="ADA41" s="425"/>
      <c r="ADB41" s="423"/>
      <c r="ADC41" s="425"/>
      <c r="ADD41" s="423"/>
      <c r="ADE41" s="425"/>
      <c r="ADF41" s="423"/>
      <c r="ADG41" s="425"/>
      <c r="ADH41" s="423"/>
      <c r="ADI41" s="425"/>
      <c r="ADJ41" s="423"/>
      <c r="ADK41" s="425"/>
      <c r="ADL41" s="423"/>
      <c r="ADM41" s="425"/>
      <c r="ADN41" s="423"/>
      <c r="ADO41" s="425"/>
      <c r="ADP41" s="423"/>
      <c r="ADQ41" s="425"/>
      <c r="ADR41" s="423"/>
      <c r="ADS41" s="425"/>
      <c r="ADT41" s="423"/>
      <c r="ADU41" s="425"/>
      <c r="ADV41" s="423"/>
      <c r="ADW41" s="425"/>
      <c r="ADX41" s="423"/>
      <c r="ADY41" s="425"/>
      <c r="ADZ41" s="423"/>
      <c r="AEA41" s="425"/>
      <c r="AEB41" s="423"/>
      <c r="AEC41" s="425"/>
      <c r="AED41" s="423"/>
      <c r="AEE41" s="425"/>
      <c r="AEF41" s="423"/>
      <c r="AEG41" s="425"/>
      <c r="AEH41" s="423"/>
      <c r="AEI41" s="425"/>
      <c r="AEJ41" s="423"/>
      <c r="AEK41" s="425"/>
      <c r="AEL41" s="423"/>
      <c r="AEM41" s="425"/>
      <c r="AEN41" s="423"/>
      <c r="AEO41" s="425"/>
      <c r="AEP41" s="423"/>
      <c r="AEQ41" s="425"/>
      <c r="AER41" s="423"/>
      <c r="AES41" s="425"/>
      <c r="AET41" s="423"/>
      <c r="AEU41" s="425"/>
      <c r="AEV41" s="423"/>
      <c r="AEW41" s="425"/>
      <c r="AEX41" s="423"/>
      <c r="AEY41" s="425"/>
      <c r="AEZ41" s="423"/>
      <c r="AFA41" s="425"/>
      <c r="AFB41" s="423"/>
      <c r="AFC41" s="425"/>
      <c r="AFD41" s="423"/>
      <c r="AFE41" s="425"/>
      <c r="AFF41" s="423"/>
      <c r="AFG41" s="425"/>
      <c r="AFH41" s="423"/>
      <c r="AFI41" s="425"/>
      <c r="AFJ41" s="423"/>
      <c r="AFK41" s="425"/>
      <c r="AFL41" s="423"/>
      <c r="AFM41" s="425"/>
      <c r="AFN41" s="423"/>
      <c r="AFO41" s="425"/>
      <c r="AFP41" s="423"/>
      <c r="AFQ41" s="425"/>
      <c r="AFR41" s="423"/>
      <c r="AFS41" s="425"/>
      <c r="AFT41" s="423"/>
      <c r="AFU41" s="425"/>
      <c r="AFV41" s="423"/>
      <c r="AFW41" s="425"/>
      <c r="AFX41" s="423"/>
      <c r="AFY41" s="425"/>
      <c r="AFZ41" s="423"/>
      <c r="AGA41" s="425"/>
      <c r="AGB41" s="423"/>
      <c r="AGC41" s="425"/>
      <c r="AGD41" s="423"/>
      <c r="AGE41" s="425"/>
      <c r="AGF41" s="423"/>
      <c r="AGG41" s="425"/>
      <c r="AGH41" s="423"/>
      <c r="AGI41" s="425"/>
      <c r="AGJ41" s="423"/>
      <c r="AGK41" s="425"/>
      <c r="AGL41" s="423"/>
      <c r="AGM41" s="425"/>
      <c r="AGN41" s="423"/>
      <c r="AGO41" s="425"/>
      <c r="AGP41" s="423"/>
      <c r="AGQ41" s="425"/>
      <c r="AGR41" s="423"/>
      <c r="AGS41" s="425"/>
      <c r="AGT41" s="423"/>
      <c r="AGU41" s="425"/>
      <c r="AGV41" s="423"/>
      <c r="AGW41" s="425"/>
      <c r="AGX41" s="423"/>
      <c r="AGY41" s="425"/>
      <c r="AGZ41" s="423"/>
      <c r="AHA41" s="425"/>
      <c r="AHB41" s="423"/>
      <c r="AHC41" s="425"/>
      <c r="AHD41" s="423"/>
      <c r="AHE41" s="425"/>
      <c r="AHF41" s="423"/>
      <c r="AHG41" s="425"/>
      <c r="AHH41" s="423"/>
      <c r="AHI41" s="425"/>
      <c r="AHJ41" s="423"/>
      <c r="AHK41" s="425"/>
      <c r="AHL41" s="423"/>
      <c r="AHM41" s="425"/>
      <c r="AHN41" s="423"/>
      <c r="AHO41" s="425"/>
      <c r="AHP41" s="423"/>
      <c r="AHQ41" s="425"/>
      <c r="AHR41" s="423"/>
      <c r="AHS41" s="425"/>
      <c r="AHT41" s="423"/>
      <c r="AHU41" s="425"/>
      <c r="AHV41" s="423"/>
      <c r="AHW41" s="425"/>
      <c r="AHX41" s="423"/>
      <c r="AHY41" s="425"/>
      <c r="AHZ41" s="423"/>
      <c r="AIA41" s="425"/>
      <c r="AIB41" s="423"/>
      <c r="AIC41" s="425"/>
      <c r="AID41" s="423"/>
      <c r="AIE41" s="425"/>
      <c r="AIF41" s="423"/>
      <c r="AIG41" s="425"/>
      <c r="AIH41" s="423"/>
      <c r="AII41" s="425"/>
      <c r="AIJ41" s="423"/>
      <c r="AIK41" s="425"/>
      <c r="AIL41" s="423"/>
      <c r="AIM41" s="425"/>
      <c r="AIN41" s="423"/>
      <c r="AIO41" s="425"/>
      <c r="AIP41" s="423"/>
      <c r="AIQ41" s="425"/>
      <c r="AIR41" s="423"/>
      <c r="AIS41" s="425"/>
      <c r="AIT41" s="423"/>
      <c r="AIU41" s="425"/>
      <c r="AIV41" s="423"/>
      <c r="AIW41" s="425"/>
      <c r="AIX41" s="423"/>
      <c r="AIY41" s="425"/>
      <c r="AIZ41" s="423"/>
      <c r="AJA41" s="425"/>
      <c r="AJB41" s="423"/>
      <c r="AJC41" s="425"/>
      <c r="AJD41" s="423"/>
      <c r="AJE41" s="425"/>
      <c r="AJF41" s="423"/>
      <c r="AJG41" s="425"/>
      <c r="AJH41" s="423"/>
      <c r="AJI41" s="425"/>
      <c r="AJJ41" s="423"/>
      <c r="AJK41" s="425"/>
      <c r="AJL41" s="423"/>
      <c r="AJM41" s="425"/>
      <c r="AJN41" s="423"/>
      <c r="AJO41" s="425"/>
      <c r="AJP41" s="423"/>
      <c r="AJQ41" s="425"/>
      <c r="AJR41" s="423"/>
      <c r="AJS41" s="425"/>
      <c r="AJT41" s="423"/>
      <c r="AJU41" s="425"/>
      <c r="AJV41" s="423"/>
      <c r="AJW41" s="425"/>
      <c r="AJX41" s="423"/>
      <c r="AJY41" s="425"/>
      <c r="AJZ41" s="423"/>
      <c r="AKA41" s="425"/>
      <c r="AKB41" s="423"/>
      <c r="AKC41" s="425"/>
      <c r="AKD41" s="423"/>
      <c r="AKE41" s="425"/>
      <c r="AKF41" s="423"/>
      <c r="AKG41" s="425"/>
      <c r="AKH41" s="423"/>
      <c r="AKI41" s="425"/>
      <c r="AKJ41" s="423"/>
      <c r="AKK41" s="425"/>
      <c r="AKL41" s="423"/>
      <c r="AKM41" s="425"/>
      <c r="AKN41" s="423"/>
      <c r="AKO41" s="425"/>
      <c r="AKP41" s="423"/>
      <c r="AKQ41" s="425"/>
      <c r="AKR41" s="423"/>
      <c r="AKS41" s="425"/>
      <c r="AKT41" s="423"/>
      <c r="AKU41" s="425"/>
      <c r="AKV41" s="423"/>
      <c r="AKW41" s="425"/>
      <c r="AKX41" s="423"/>
      <c r="AKY41" s="425"/>
      <c r="AKZ41" s="423"/>
      <c r="ALA41" s="425"/>
      <c r="ALB41" s="423"/>
      <c r="ALC41" s="425"/>
      <c r="ALD41" s="423"/>
      <c r="ALE41" s="425"/>
      <c r="ALF41" s="423"/>
      <c r="ALG41" s="425"/>
      <c r="ALH41" s="423"/>
      <c r="ALI41" s="425"/>
      <c r="ALJ41" s="423"/>
      <c r="ALK41" s="425"/>
      <c r="ALL41" s="423"/>
      <c r="ALM41" s="425"/>
      <c r="ALN41" s="423"/>
      <c r="ALO41" s="425"/>
      <c r="ALP41" s="423"/>
      <c r="ALQ41" s="425"/>
      <c r="ALR41" s="423"/>
      <c r="ALS41" s="425"/>
      <c r="ALT41" s="423"/>
      <c r="ALU41" s="425"/>
      <c r="ALV41" s="423"/>
      <c r="ALW41" s="425"/>
      <c r="ALX41" s="423"/>
      <c r="ALY41" s="425"/>
      <c r="ALZ41" s="423"/>
      <c r="AMA41" s="425"/>
      <c r="AMB41" s="423"/>
      <c r="AMC41" s="425"/>
      <c r="AMD41" s="423"/>
      <c r="AME41" s="425"/>
      <c r="AMF41" s="423"/>
      <c r="AMG41" s="425"/>
      <c r="AMH41" s="423"/>
      <c r="AMI41" s="425"/>
      <c r="AMJ41" s="423"/>
      <c r="AMK41" s="425"/>
      <c r="AML41" s="423"/>
      <c r="AMM41" s="425"/>
      <c r="AMN41" s="423"/>
      <c r="AMO41" s="425"/>
      <c r="AMP41" s="423"/>
      <c r="AMQ41" s="425"/>
      <c r="AMR41" s="423"/>
      <c r="AMS41" s="425"/>
      <c r="AMT41" s="423"/>
      <c r="AMU41" s="425"/>
      <c r="AMV41" s="423"/>
      <c r="AMW41" s="425"/>
      <c r="AMX41" s="423"/>
      <c r="AMY41" s="425"/>
      <c r="AMZ41" s="423"/>
      <c r="ANA41" s="425"/>
      <c r="ANB41" s="423"/>
      <c r="ANC41" s="425"/>
      <c r="AND41" s="423"/>
      <c r="ANE41" s="425"/>
      <c r="ANF41" s="423"/>
      <c r="ANG41" s="425"/>
      <c r="ANH41" s="423"/>
      <c r="ANI41" s="425"/>
      <c r="ANJ41" s="423"/>
      <c r="ANK41" s="425"/>
      <c r="ANL41" s="423"/>
      <c r="ANM41" s="425"/>
      <c r="ANN41" s="423"/>
      <c r="ANO41" s="425"/>
      <c r="ANP41" s="423"/>
      <c r="ANQ41" s="425"/>
      <c r="ANR41" s="423"/>
      <c r="ANS41" s="425"/>
      <c r="ANT41" s="423"/>
      <c r="ANU41" s="425"/>
      <c r="ANV41" s="423"/>
      <c r="ANW41" s="425"/>
      <c r="ANX41" s="423"/>
      <c r="ANY41" s="425"/>
      <c r="ANZ41" s="423"/>
      <c r="AOA41" s="425"/>
      <c r="AOB41" s="423"/>
      <c r="AOC41" s="425"/>
      <c r="AOD41" s="423"/>
      <c r="AOE41" s="425"/>
      <c r="AOF41" s="423"/>
      <c r="AOG41" s="425"/>
      <c r="AOH41" s="423"/>
      <c r="AOI41" s="425"/>
      <c r="AOJ41" s="423"/>
      <c r="AOK41" s="425"/>
      <c r="AOL41" s="423"/>
      <c r="AOM41" s="425"/>
      <c r="AON41" s="423"/>
      <c r="AOO41" s="425"/>
      <c r="AOP41" s="423"/>
      <c r="AOQ41" s="425"/>
      <c r="AOR41" s="423"/>
      <c r="AOS41" s="425"/>
      <c r="AOT41" s="423"/>
      <c r="AOU41" s="425"/>
      <c r="AOV41" s="423"/>
      <c r="AOW41" s="425"/>
      <c r="AOX41" s="423"/>
      <c r="AOY41" s="425"/>
      <c r="AOZ41" s="423"/>
      <c r="APA41" s="425"/>
      <c r="APB41" s="423"/>
      <c r="APC41" s="425"/>
      <c r="APD41" s="423"/>
      <c r="APE41" s="425"/>
      <c r="APF41" s="423"/>
      <c r="APG41" s="425"/>
      <c r="APH41" s="423"/>
      <c r="API41" s="425"/>
      <c r="APJ41" s="423"/>
      <c r="APK41" s="425"/>
      <c r="APL41" s="423"/>
      <c r="APM41" s="425"/>
      <c r="APN41" s="423"/>
      <c r="APO41" s="425"/>
      <c r="APP41" s="423"/>
      <c r="APQ41" s="425"/>
      <c r="APR41" s="423"/>
      <c r="APS41" s="425"/>
      <c r="APT41" s="423"/>
      <c r="APU41" s="425"/>
      <c r="APV41" s="423"/>
      <c r="APW41" s="425"/>
      <c r="APX41" s="423"/>
      <c r="APY41" s="425"/>
      <c r="APZ41" s="423"/>
      <c r="AQA41" s="425"/>
      <c r="AQB41" s="423"/>
      <c r="AQC41" s="425"/>
      <c r="AQD41" s="423"/>
      <c r="AQE41" s="425"/>
      <c r="AQF41" s="423"/>
      <c r="AQG41" s="425"/>
      <c r="AQH41" s="423"/>
      <c r="AQI41" s="425"/>
      <c r="AQJ41" s="423"/>
      <c r="AQK41" s="425"/>
      <c r="AQL41" s="423"/>
      <c r="AQM41" s="425"/>
      <c r="AQN41" s="423"/>
      <c r="AQO41" s="425"/>
      <c r="AQP41" s="423"/>
      <c r="AQQ41" s="425"/>
      <c r="AQR41" s="423"/>
      <c r="AQS41" s="425"/>
      <c r="AQT41" s="423"/>
      <c r="AQU41" s="425"/>
      <c r="AQV41" s="423"/>
      <c r="AQW41" s="425"/>
      <c r="AQX41" s="423"/>
      <c r="AQY41" s="425"/>
      <c r="AQZ41" s="423"/>
      <c r="ARA41" s="425"/>
      <c r="ARB41" s="423"/>
      <c r="ARC41" s="425"/>
      <c r="ARD41" s="423"/>
      <c r="ARE41" s="425"/>
      <c r="ARF41" s="423"/>
      <c r="ARG41" s="425"/>
      <c r="ARH41" s="423"/>
      <c r="ARI41" s="425"/>
      <c r="ARJ41" s="423"/>
      <c r="ARK41" s="425"/>
      <c r="ARL41" s="423"/>
      <c r="ARM41" s="425"/>
      <c r="ARN41" s="423"/>
      <c r="ARO41" s="425"/>
      <c r="ARP41" s="423"/>
      <c r="ARQ41" s="425"/>
      <c r="ARR41" s="423"/>
      <c r="ARS41" s="425"/>
      <c r="ART41" s="423"/>
      <c r="ARU41" s="425"/>
      <c r="ARV41" s="423"/>
      <c r="ARW41" s="425"/>
      <c r="ARX41" s="423"/>
      <c r="ARY41" s="425"/>
      <c r="ARZ41" s="423"/>
      <c r="ASA41" s="425"/>
      <c r="ASB41" s="423"/>
      <c r="ASC41" s="425"/>
      <c r="ASD41" s="423"/>
      <c r="ASE41" s="425"/>
      <c r="ASF41" s="423"/>
      <c r="ASG41" s="425"/>
      <c r="ASH41" s="423"/>
      <c r="ASI41" s="425"/>
      <c r="ASJ41" s="423"/>
      <c r="ASK41" s="425"/>
      <c r="ASL41" s="423"/>
      <c r="ASM41" s="425"/>
      <c r="ASN41" s="423"/>
      <c r="ASO41" s="425"/>
      <c r="ASP41" s="423"/>
      <c r="ASQ41" s="425"/>
      <c r="ASR41" s="423"/>
      <c r="ASS41" s="425"/>
      <c r="AST41" s="423"/>
      <c r="ASU41" s="425"/>
      <c r="ASV41" s="423"/>
      <c r="ASW41" s="425"/>
      <c r="ASX41" s="423"/>
      <c r="ASY41" s="425"/>
      <c r="ASZ41" s="423"/>
      <c r="ATA41" s="425"/>
      <c r="ATB41" s="423"/>
      <c r="ATC41" s="425"/>
      <c r="ATD41" s="423"/>
      <c r="ATE41" s="425"/>
      <c r="ATF41" s="423"/>
      <c r="ATG41" s="425"/>
      <c r="ATH41" s="423"/>
      <c r="ATI41" s="425"/>
      <c r="ATJ41" s="423"/>
      <c r="ATK41" s="425"/>
      <c r="ATL41" s="423"/>
      <c r="ATM41" s="425"/>
      <c r="ATN41" s="423"/>
      <c r="ATO41" s="425"/>
      <c r="ATP41" s="423"/>
      <c r="ATQ41" s="425"/>
      <c r="ATR41" s="423"/>
      <c r="ATS41" s="425"/>
      <c r="ATT41" s="423"/>
      <c r="ATU41" s="425"/>
      <c r="ATV41" s="423"/>
      <c r="ATW41" s="425"/>
      <c r="ATX41" s="423"/>
      <c r="ATY41" s="425"/>
      <c r="ATZ41" s="423"/>
      <c r="AUA41" s="425"/>
      <c r="AUB41" s="423"/>
      <c r="AUC41" s="425"/>
      <c r="AUD41" s="423"/>
      <c r="AUE41" s="425"/>
      <c r="AUF41" s="423"/>
      <c r="AUG41" s="425"/>
      <c r="AUH41" s="423"/>
      <c r="AUI41" s="425"/>
      <c r="AUJ41" s="423"/>
      <c r="AUK41" s="425"/>
      <c r="AUL41" s="423"/>
      <c r="AUM41" s="425"/>
      <c r="AUN41" s="423"/>
      <c r="AUO41" s="425"/>
      <c r="AUP41" s="423"/>
      <c r="AUQ41" s="425"/>
      <c r="AUR41" s="423"/>
      <c r="AUS41" s="425"/>
      <c r="AUT41" s="423"/>
      <c r="AUU41" s="425"/>
      <c r="AUV41" s="423"/>
      <c r="AUW41" s="425"/>
      <c r="AUX41" s="423"/>
      <c r="AUY41" s="425"/>
      <c r="AUZ41" s="423"/>
      <c r="AVA41" s="425"/>
      <c r="AVB41" s="423"/>
      <c r="AVC41" s="425"/>
      <c r="AVD41" s="423"/>
      <c r="AVE41" s="425"/>
      <c r="AVF41" s="423"/>
      <c r="AVG41" s="425"/>
      <c r="AVH41" s="423"/>
      <c r="AVI41" s="425"/>
      <c r="AVJ41" s="423"/>
      <c r="AVK41" s="425"/>
      <c r="AVL41" s="423"/>
      <c r="AVM41" s="425"/>
      <c r="AVN41" s="423"/>
      <c r="AVO41" s="425"/>
      <c r="AVP41" s="423"/>
      <c r="AVQ41" s="425"/>
      <c r="AVR41" s="423"/>
      <c r="AVS41" s="425"/>
      <c r="AVT41" s="423"/>
      <c r="AVU41" s="425"/>
      <c r="AVV41" s="423"/>
      <c r="AVW41" s="425"/>
      <c r="AVX41" s="423"/>
      <c r="AVY41" s="425"/>
      <c r="AVZ41" s="423"/>
      <c r="AWA41" s="425"/>
      <c r="AWB41" s="423"/>
      <c r="AWC41" s="425"/>
      <c r="AWD41" s="423"/>
      <c r="AWE41" s="425"/>
      <c r="AWF41" s="423"/>
      <c r="AWG41" s="425"/>
      <c r="AWH41" s="423"/>
      <c r="AWI41" s="425"/>
      <c r="AWJ41" s="423"/>
      <c r="AWK41" s="425"/>
      <c r="AWL41" s="423"/>
      <c r="AWM41" s="425"/>
      <c r="AWN41" s="423"/>
      <c r="AWO41" s="425"/>
      <c r="AWP41" s="423"/>
      <c r="AWQ41" s="425"/>
      <c r="AWR41" s="423"/>
      <c r="AWS41" s="425"/>
      <c r="AWT41" s="423"/>
      <c r="AWU41" s="425"/>
      <c r="AWV41" s="423"/>
      <c r="AWW41" s="425"/>
      <c r="AWX41" s="423"/>
      <c r="AWY41" s="425"/>
      <c r="AWZ41" s="423"/>
      <c r="AXA41" s="425"/>
      <c r="AXB41" s="423"/>
      <c r="AXC41" s="425"/>
      <c r="AXD41" s="423"/>
      <c r="AXE41" s="425"/>
      <c r="AXF41" s="423"/>
      <c r="AXG41" s="425"/>
      <c r="AXH41" s="423"/>
      <c r="AXI41" s="425"/>
      <c r="AXJ41" s="423"/>
      <c r="AXK41" s="425"/>
      <c r="AXL41" s="423"/>
      <c r="AXM41" s="425"/>
      <c r="AXN41" s="423"/>
      <c r="AXO41" s="425"/>
      <c r="AXP41" s="423"/>
      <c r="AXQ41" s="425"/>
      <c r="AXR41" s="423"/>
      <c r="AXS41" s="425"/>
      <c r="AXT41" s="423"/>
      <c r="AXU41" s="425"/>
      <c r="AXV41" s="423"/>
      <c r="AXW41" s="425"/>
      <c r="AXX41" s="423"/>
      <c r="AXY41" s="425"/>
      <c r="AXZ41" s="423"/>
      <c r="AYA41" s="425"/>
      <c r="AYB41" s="423"/>
      <c r="AYC41" s="425"/>
      <c r="AYD41" s="423"/>
      <c r="AYE41" s="425"/>
      <c r="AYF41" s="423"/>
      <c r="AYG41" s="425"/>
      <c r="AYH41" s="423"/>
      <c r="AYI41" s="425"/>
      <c r="AYJ41" s="423"/>
      <c r="AYK41" s="425"/>
      <c r="AYL41" s="423"/>
      <c r="AYM41" s="425"/>
      <c r="AYN41" s="423"/>
      <c r="AYO41" s="425"/>
      <c r="AYP41" s="423"/>
      <c r="AYQ41" s="425"/>
      <c r="AYR41" s="423"/>
      <c r="AYS41" s="425"/>
      <c r="AYT41" s="423"/>
      <c r="AYU41" s="425"/>
      <c r="AYV41" s="423"/>
      <c r="AYW41" s="425"/>
      <c r="AYX41" s="423"/>
      <c r="AYY41" s="425"/>
      <c r="AYZ41" s="423"/>
      <c r="AZA41" s="425"/>
      <c r="AZB41" s="423"/>
      <c r="AZC41" s="425"/>
      <c r="AZD41" s="423"/>
      <c r="AZE41" s="425"/>
      <c r="AZF41" s="423"/>
      <c r="AZG41" s="425"/>
      <c r="AZH41" s="423"/>
      <c r="AZI41" s="425"/>
      <c r="AZJ41" s="423"/>
      <c r="AZK41" s="425"/>
      <c r="AZL41" s="423"/>
      <c r="AZM41" s="425"/>
      <c r="AZN41" s="423"/>
      <c r="AZO41" s="425"/>
      <c r="AZP41" s="423"/>
      <c r="AZQ41" s="425"/>
      <c r="AZR41" s="423"/>
      <c r="AZS41" s="425"/>
      <c r="AZT41" s="423"/>
      <c r="AZU41" s="425"/>
      <c r="AZV41" s="423"/>
      <c r="AZW41" s="425"/>
      <c r="AZX41" s="423"/>
      <c r="AZY41" s="425"/>
      <c r="AZZ41" s="423"/>
      <c r="BAA41" s="425"/>
      <c r="BAB41" s="423"/>
      <c r="BAC41" s="425"/>
      <c r="BAD41" s="423"/>
      <c r="BAE41" s="425"/>
      <c r="BAF41" s="423"/>
      <c r="BAG41" s="425"/>
      <c r="BAH41" s="423"/>
      <c r="BAI41" s="425"/>
      <c r="BAJ41" s="423"/>
      <c r="BAK41" s="425"/>
      <c r="BAL41" s="423"/>
      <c r="BAM41" s="425"/>
      <c r="BAN41" s="423"/>
      <c r="BAO41" s="425"/>
      <c r="BAP41" s="423"/>
      <c r="BAQ41" s="425"/>
      <c r="BAR41" s="423"/>
      <c r="BAS41" s="425"/>
      <c r="BAT41" s="423"/>
      <c r="BAU41" s="425"/>
      <c r="BAV41" s="423"/>
      <c r="BAW41" s="425"/>
      <c r="BAX41" s="423"/>
      <c r="BAY41" s="425"/>
      <c r="BAZ41" s="423"/>
      <c r="BBA41" s="425"/>
      <c r="BBB41" s="423"/>
      <c r="BBC41" s="425"/>
      <c r="BBD41" s="423"/>
      <c r="BBE41" s="425"/>
      <c r="BBF41" s="423"/>
      <c r="BBG41" s="425"/>
      <c r="BBH41" s="423"/>
      <c r="BBI41" s="425"/>
      <c r="BBJ41" s="423"/>
      <c r="BBK41" s="425"/>
      <c r="BBL41" s="423"/>
      <c r="BBM41" s="425"/>
      <c r="BBN41" s="423"/>
      <c r="BBO41" s="425"/>
      <c r="BBP41" s="423"/>
      <c r="BBQ41" s="425"/>
      <c r="BBR41" s="423"/>
      <c r="BBS41" s="425"/>
      <c r="BBT41" s="423"/>
      <c r="BBU41" s="425"/>
      <c r="BBV41" s="423"/>
      <c r="BBW41" s="425"/>
      <c r="BBX41" s="423"/>
      <c r="BBY41" s="425"/>
      <c r="BBZ41" s="423"/>
      <c r="BCA41" s="425"/>
      <c r="BCB41" s="423"/>
      <c r="BCC41" s="425"/>
      <c r="BCD41" s="423"/>
      <c r="BCE41" s="425"/>
      <c r="BCF41" s="423"/>
      <c r="BCG41" s="425"/>
      <c r="BCH41" s="423"/>
      <c r="BCI41" s="425"/>
      <c r="BCJ41" s="423"/>
      <c r="BCK41" s="425"/>
      <c r="BCL41" s="423"/>
      <c r="BCM41" s="425"/>
      <c r="BCN41" s="423"/>
      <c r="BCO41" s="425"/>
      <c r="BCP41" s="423"/>
      <c r="BCQ41" s="425"/>
      <c r="BCR41" s="423"/>
      <c r="BCS41" s="425"/>
      <c r="BCT41" s="423"/>
      <c r="BCU41" s="425"/>
      <c r="BCV41" s="423"/>
      <c r="BCW41" s="425"/>
      <c r="BCX41" s="423"/>
      <c r="BCY41" s="425"/>
      <c r="BCZ41" s="423"/>
      <c r="BDA41" s="425"/>
      <c r="BDB41" s="423"/>
      <c r="BDC41" s="425"/>
      <c r="BDD41" s="423"/>
      <c r="BDE41" s="425"/>
      <c r="BDF41" s="423"/>
      <c r="BDG41" s="425"/>
      <c r="BDH41" s="423"/>
      <c r="BDI41" s="425"/>
      <c r="BDJ41" s="423"/>
      <c r="BDK41" s="425"/>
      <c r="BDL41" s="423"/>
      <c r="BDM41" s="425"/>
      <c r="BDN41" s="423"/>
      <c r="BDO41" s="425"/>
      <c r="BDP41" s="423"/>
      <c r="BDQ41" s="425"/>
      <c r="BDR41" s="423"/>
      <c r="BDS41" s="425"/>
      <c r="BDT41" s="423"/>
      <c r="BDU41" s="425"/>
      <c r="BDV41" s="423"/>
      <c r="BDW41" s="425"/>
      <c r="BDX41" s="423"/>
      <c r="BDY41" s="425"/>
      <c r="BDZ41" s="423"/>
      <c r="BEA41" s="425"/>
      <c r="BEB41" s="423"/>
      <c r="BEC41" s="425"/>
      <c r="BED41" s="423"/>
      <c r="BEE41" s="425"/>
      <c r="BEF41" s="423"/>
      <c r="BEG41" s="425"/>
      <c r="BEH41" s="423"/>
      <c r="BEI41" s="425"/>
      <c r="BEJ41" s="423"/>
      <c r="BEK41" s="425"/>
      <c r="BEL41" s="423"/>
      <c r="BEM41" s="425"/>
      <c r="BEN41" s="423"/>
      <c r="BEO41" s="425"/>
      <c r="BEP41" s="423"/>
      <c r="BEQ41" s="425"/>
      <c r="BER41" s="423"/>
      <c r="BES41" s="425"/>
      <c r="BET41" s="423"/>
      <c r="BEU41" s="425"/>
      <c r="BEV41" s="423"/>
      <c r="BEW41" s="425"/>
      <c r="BEX41" s="423"/>
      <c r="BEY41" s="425"/>
      <c r="BEZ41" s="423"/>
      <c r="BFA41" s="425"/>
      <c r="BFB41" s="423"/>
      <c r="BFC41" s="425"/>
      <c r="BFD41" s="423"/>
      <c r="BFE41" s="425"/>
      <c r="BFF41" s="423"/>
      <c r="BFG41" s="425"/>
      <c r="BFH41" s="423"/>
      <c r="BFI41" s="425"/>
      <c r="BFJ41" s="423"/>
      <c r="BFK41" s="425"/>
      <c r="BFL41" s="423"/>
      <c r="BFM41" s="425"/>
      <c r="BFN41" s="423"/>
      <c r="BFO41" s="425"/>
      <c r="BFP41" s="423"/>
      <c r="BFQ41" s="425"/>
      <c r="BFR41" s="423"/>
      <c r="BFS41" s="425"/>
      <c r="BFT41" s="423"/>
      <c r="BFU41" s="425"/>
      <c r="BFV41" s="423"/>
      <c r="BFW41" s="425"/>
      <c r="BFX41" s="423"/>
      <c r="BFY41" s="425"/>
      <c r="BFZ41" s="423"/>
      <c r="BGA41" s="425"/>
      <c r="BGB41" s="423"/>
      <c r="BGC41" s="425"/>
      <c r="BGD41" s="423"/>
      <c r="BGE41" s="425"/>
      <c r="BGF41" s="423"/>
      <c r="BGG41" s="425"/>
      <c r="BGH41" s="423"/>
      <c r="BGI41" s="425"/>
      <c r="BGJ41" s="423"/>
      <c r="BGK41" s="425"/>
      <c r="BGL41" s="423"/>
      <c r="BGM41" s="425"/>
      <c r="BGN41" s="423"/>
      <c r="BGO41" s="425"/>
      <c r="BGP41" s="423"/>
      <c r="BGQ41" s="425"/>
      <c r="BGR41" s="423"/>
      <c r="BGS41" s="425"/>
      <c r="BGT41" s="423"/>
      <c r="BGU41" s="425"/>
      <c r="BGV41" s="423"/>
      <c r="BGW41" s="425"/>
      <c r="BGX41" s="423"/>
      <c r="BGY41" s="425"/>
      <c r="BGZ41" s="423"/>
      <c r="BHA41" s="425"/>
      <c r="BHB41" s="423"/>
      <c r="BHC41" s="425"/>
      <c r="BHD41" s="423"/>
      <c r="BHE41" s="425"/>
      <c r="BHF41" s="423"/>
      <c r="BHG41" s="425"/>
      <c r="BHH41" s="423"/>
      <c r="BHI41" s="425"/>
      <c r="BHJ41" s="423"/>
      <c r="BHK41" s="425"/>
      <c r="BHL41" s="423"/>
      <c r="BHM41" s="425"/>
      <c r="BHN41" s="423"/>
      <c r="BHO41" s="425"/>
      <c r="BHP41" s="423"/>
      <c r="BHQ41" s="425"/>
      <c r="BHR41" s="423"/>
      <c r="BHS41" s="425"/>
      <c r="BHT41" s="423"/>
      <c r="BHU41" s="425"/>
      <c r="BHV41" s="423"/>
      <c r="BHW41" s="425"/>
      <c r="BHX41" s="423"/>
      <c r="BHY41" s="425"/>
      <c r="BHZ41" s="423"/>
      <c r="BIA41" s="425"/>
      <c r="BIB41" s="423"/>
      <c r="BIC41" s="425"/>
      <c r="BID41" s="423"/>
      <c r="BIE41" s="425"/>
      <c r="BIF41" s="423"/>
      <c r="BIG41" s="425"/>
      <c r="BIH41" s="423"/>
      <c r="BII41" s="425"/>
      <c r="BIJ41" s="423"/>
      <c r="BIK41" s="425"/>
      <c r="BIL41" s="423"/>
      <c r="BIM41" s="425"/>
      <c r="BIN41" s="423"/>
      <c r="BIO41" s="425"/>
      <c r="BIP41" s="423"/>
      <c r="BIQ41" s="425"/>
      <c r="BIR41" s="423"/>
      <c r="BIS41" s="425"/>
      <c r="BIT41" s="423"/>
      <c r="BIU41" s="425"/>
      <c r="BIV41" s="423"/>
      <c r="BIW41" s="425"/>
      <c r="BIX41" s="423"/>
      <c r="BIY41" s="425"/>
      <c r="BIZ41" s="423"/>
      <c r="BJA41" s="425"/>
      <c r="BJB41" s="423"/>
      <c r="BJC41" s="425"/>
      <c r="BJD41" s="423"/>
      <c r="BJE41" s="425"/>
      <c r="BJF41" s="423"/>
      <c r="BJG41" s="425"/>
      <c r="BJH41" s="423"/>
      <c r="BJI41" s="425"/>
      <c r="BJJ41" s="423"/>
      <c r="BJK41" s="425"/>
      <c r="BJL41" s="423"/>
      <c r="BJM41" s="425"/>
      <c r="BJN41" s="423"/>
      <c r="BJO41" s="425"/>
      <c r="BJP41" s="423"/>
      <c r="BJQ41" s="425"/>
      <c r="BJR41" s="423"/>
      <c r="BJS41" s="425"/>
      <c r="BJT41" s="423"/>
      <c r="BJU41" s="425"/>
      <c r="BJV41" s="423"/>
      <c r="BJW41" s="425"/>
      <c r="BJX41" s="423"/>
      <c r="BJY41" s="425"/>
      <c r="BJZ41" s="423"/>
      <c r="BKA41" s="425"/>
      <c r="BKB41" s="423"/>
      <c r="BKC41" s="425"/>
      <c r="BKD41" s="423"/>
      <c r="BKE41" s="425"/>
      <c r="BKF41" s="423"/>
      <c r="BKG41" s="425"/>
      <c r="BKH41" s="423"/>
      <c r="BKI41" s="425"/>
      <c r="BKJ41" s="423"/>
      <c r="BKK41" s="425"/>
      <c r="BKL41" s="423"/>
      <c r="BKM41" s="425"/>
      <c r="BKN41" s="423"/>
      <c r="BKO41" s="425"/>
      <c r="BKP41" s="423"/>
      <c r="BKQ41" s="425"/>
      <c r="BKR41" s="423"/>
      <c r="BKS41" s="425"/>
      <c r="BKT41" s="423"/>
      <c r="BKU41" s="425"/>
      <c r="BKV41" s="423"/>
      <c r="BKW41" s="425"/>
      <c r="BKX41" s="423"/>
      <c r="BKY41" s="425"/>
      <c r="BKZ41" s="423"/>
      <c r="BLA41" s="425"/>
      <c r="BLB41" s="423"/>
      <c r="BLC41" s="425"/>
      <c r="BLD41" s="423"/>
      <c r="BLE41" s="425"/>
      <c r="BLF41" s="423"/>
      <c r="BLG41" s="425"/>
      <c r="BLH41" s="423"/>
      <c r="BLI41" s="425"/>
      <c r="BLJ41" s="423"/>
      <c r="BLK41" s="425"/>
      <c r="BLL41" s="423"/>
      <c r="BLM41" s="425"/>
      <c r="BLN41" s="423"/>
      <c r="BLO41" s="425"/>
      <c r="BLP41" s="423"/>
      <c r="BLQ41" s="425"/>
      <c r="BLR41" s="423"/>
      <c r="BLS41" s="425"/>
      <c r="BLT41" s="423"/>
      <c r="BLU41" s="425"/>
      <c r="BLV41" s="423"/>
      <c r="BLW41" s="425"/>
      <c r="BLX41" s="423"/>
      <c r="BLY41" s="425"/>
      <c r="BLZ41" s="423"/>
      <c r="BMA41" s="425"/>
      <c r="BMB41" s="423"/>
      <c r="BMC41" s="425"/>
      <c r="BMD41" s="423"/>
      <c r="BME41" s="425"/>
      <c r="BMF41" s="423"/>
      <c r="BMG41" s="425"/>
      <c r="BMH41" s="423"/>
      <c r="BMI41" s="425"/>
      <c r="BMJ41" s="423"/>
      <c r="BMK41" s="425"/>
      <c r="BML41" s="423"/>
      <c r="BMM41" s="425"/>
      <c r="BMN41" s="423"/>
      <c r="BMO41" s="425"/>
      <c r="BMP41" s="423"/>
      <c r="BMQ41" s="425"/>
      <c r="BMR41" s="423"/>
      <c r="BMS41" s="425"/>
      <c r="BMT41" s="423"/>
      <c r="BMU41" s="425"/>
      <c r="BMV41" s="423"/>
      <c r="BMW41" s="425"/>
      <c r="BMX41" s="423"/>
      <c r="BMY41" s="425"/>
      <c r="BMZ41" s="423"/>
      <c r="BNA41" s="425"/>
      <c r="BNB41" s="423"/>
      <c r="BNC41" s="425"/>
      <c r="BND41" s="423"/>
      <c r="BNE41" s="425"/>
      <c r="BNF41" s="423"/>
      <c r="BNG41" s="425"/>
      <c r="BNH41" s="423"/>
      <c r="BNI41" s="425"/>
      <c r="BNJ41" s="423"/>
      <c r="BNK41" s="425"/>
      <c r="BNL41" s="423"/>
      <c r="BNM41" s="425"/>
      <c r="BNN41" s="423"/>
      <c r="BNO41" s="425"/>
      <c r="BNP41" s="423"/>
      <c r="BNQ41" s="425"/>
      <c r="BNR41" s="423"/>
      <c r="BNS41" s="425"/>
      <c r="BNT41" s="423"/>
      <c r="BNU41" s="425"/>
      <c r="BNV41" s="423"/>
      <c r="BNW41" s="425"/>
      <c r="BNX41" s="423"/>
      <c r="BNY41" s="425"/>
      <c r="BNZ41" s="423"/>
      <c r="BOA41" s="425"/>
      <c r="BOB41" s="423"/>
      <c r="BOC41" s="425"/>
      <c r="BOD41" s="423"/>
      <c r="BOE41" s="425"/>
      <c r="BOF41" s="423"/>
      <c r="BOG41" s="425"/>
      <c r="BOH41" s="423"/>
      <c r="BOI41" s="425"/>
      <c r="BOJ41" s="423"/>
      <c r="BOK41" s="425"/>
      <c r="BOL41" s="423"/>
      <c r="BOM41" s="425"/>
      <c r="BON41" s="423"/>
      <c r="BOO41" s="425"/>
      <c r="BOP41" s="423"/>
      <c r="BOQ41" s="425"/>
      <c r="BOR41" s="423"/>
      <c r="BOS41" s="425"/>
      <c r="BOT41" s="423"/>
      <c r="BOU41" s="425"/>
      <c r="BOV41" s="423"/>
      <c r="BOW41" s="425"/>
      <c r="BOX41" s="423"/>
      <c r="BOY41" s="425"/>
      <c r="BOZ41" s="423"/>
      <c r="BPA41" s="425"/>
      <c r="BPB41" s="423"/>
      <c r="BPC41" s="425"/>
      <c r="BPD41" s="423"/>
      <c r="BPE41" s="425"/>
      <c r="BPF41" s="423"/>
      <c r="BPG41" s="425"/>
      <c r="BPH41" s="423"/>
      <c r="BPI41" s="425"/>
      <c r="BPJ41" s="423"/>
      <c r="BPK41" s="425"/>
      <c r="BPL41" s="423"/>
      <c r="BPM41" s="425"/>
      <c r="BPN41" s="423"/>
      <c r="BPO41" s="425"/>
      <c r="BPP41" s="423"/>
      <c r="BPQ41" s="425"/>
      <c r="BPR41" s="423"/>
      <c r="BPS41" s="425"/>
      <c r="BPT41" s="423"/>
      <c r="BPU41" s="425"/>
      <c r="BPV41" s="423"/>
      <c r="BPW41" s="425"/>
      <c r="BPX41" s="423"/>
      <c r="BPY41" s="425"/>
      <c r="BPZ41" s="423"/>
      <c r="BQA41" s="425"/>
      <c r="BQB41" s="423"/>
      <c r="BQC41" s="425"/>
      <c r="BQD41" s="423"/>
      <c r="BQE41" s="425"/>
      <c r="BQF41" s="423"/>
      <c r="BQG41" s="425"/>
      <c r="BQH41" s="423"/>
      <c r="BQI41" s="425"/>
      <c r="BQJ41" s="423"/>
      <c r="BQK41" s="425"/>
      <c r="BQL41" s="423"/>
      <c r="BQM41" s="425"/>
      <c r="BQN41" s="423"/>
      <c r="BQO41" s="425"/>
      <c r="BQP41" s="423"/>
      <c r="BQQ41" s="425"/>
      <c r="BQR41" s="423"/>
      <c r="BQS41" s="425"/>
      <c r="BQT41" s="423"/>
      <c r="BQU41" s="425"/>
      <c r="BQV41" s="423"/>
      <c r="BQW41" s="425"/>
      <c r="BQX41" s="423"/>
      <c r="BQY41" s="425"/>
      <c r="BQZ41" s="423"/>
      <c r="BRA41" s="425"/>
      <c r="BRB41" s="423"/>
      <c r="BRC41" s="425"/>
      <c r="BRD41" s="423"/>
      <c r="BRE41" s="425"/>
      <c r="BRF41" s="423"/>
      <c r="BRG41" s="425"/>
      <c r="BRH41" s="423"/>
      <c r="BRI41" s="425"/>
      <c r="BRJ41" s="423"/>
      <c r="BRK41" s="425"/>
      <c r="BRL41" s="423"/>
      <c r="BRM41" s="425"/>
      <c r="BRN41" s="423"/>
      <c r="BRO41" s="425"/>
      <c r="BRP41" s="423"/>
      <c r="BRQ41" s="425"/>
      <c r="BRR41" s="423"/>
      <c r="BRS41" s="425"/>
      <c r="BRT41" s="423"/>
      <c r="BRU41" s="425"/>
      <c r="BRV41" s="423"/>
      <c r="BRW41" s="425"/>
      <c r="BRX41" s="423"/>
      <c r="BRY41" s="425"/>
      <c r="BRZ41" s="423"/>
      <c r="BSA41" s="425"/>
      <c r="BSB41" s="423"/>
      <c r="BSC41" s="425"/>
      <c r="BSD41" s="423"/>
      <c r="BSE41" s="425"/>
      <c r="BSF41" s="423"/>
      <c r="BSG41" s="425"/>
      <c r="BSH41" s="423"/>
      <c r="BSI41" s="425"/>
      <c r="BSJ41" s="423"/>
      <c r="BSK41" s="425"/>
      <c r="BSL41" s="423"/>
      <c r="BSM41" s="425"/>
      <c r="BSN41" s="423"/>
      <c r="BSO41" s="425"/>
      <c r="BSP41" s="423"/>
      <c r="BSQ41" s="425"/>
      <c r="BSR41" s="423"/>
      <c r="BSS41" s="425"/>
      <c r="BST41" s="423"/>
      <c r="BSU41" s="425"/>
      <c r="BSV41" s="423"/>
      <c r="BSW41" s="425"/>
      <c r="BSX41" s="423"/>
      <c r="BSY41" s="425"/>
      <c r="BSZ41" s="423"/>
      <c r="BTA41" s="425"/>
      <c r="BTB41" s="423"/>
      <c r="BTC41" s="425"/>
      <c r="BTD41" s="423"/>
      <c r="BTE41" s="425"/>
      <c r="BTF41" s="423"/>
      <c r="BTG41" s="425"/>
      <c r="BTH41" s="423"/>
      <c r="BTI41" s="425"/>
      <c r="BTJ41" s="423"/>
      <c r="BTK41" s="425"/>
      <c r="BTL41" s="423"/>
      <c r="BTM41" s="425"/>
      <c r="BTN41" s="423"/>
      <c r="BTO41" s="425"/>
      <c r="BTP41" s="423"/>
      <c r="BTQ41" s="425"/>
      <c r="BTR41" s="423"/>
      <c r="BTS41" s="425"/>
      <c r="BTT41" s="423"/>
      <c r="BTU41" s="425"/>
      <c r="BTV41" s="423"/>
      <c r="BTW41" s="425"/>
      <c r="BTX41" s="423"/>
      <c r="BTY41" s="425"/>
      <c r="BTZ41" s="423"/>
      <c r="BUA41" s="425"/>
      <c r="BUB41" s="423"/>
      <c r="BUC41" s="425"/>
      <c r="BUD41" s="423"/>
      <c r="BUE41" s="425"/>
      <c r="BUF41" s="423"/>
      <c r="BUG41" s="425"/>
      <c r="BUH41" s="423"/>
      <c r="BUI41" s="425"/>
      <c r="BUJ41" s="423"/>
      <c r="BUK41" s="425"/>
      <c r="BUL41" s="423"/>
      <c r="BUM41" s="425"/>
      <c r="BUN41" s="423"/>
      <c r="BUO41" s="425"/>
      <c r="BUP41" s="423"/>
      <c r="BUQ41" s="425"/>
      <c r="BUR41" s="423"/>
      <c r="BUS41" s="425"/>
      <c r="BUT41" s="423"/>
      <c r="BUU41" s="425"/>
      <c r="BUV41" s="423"/>
      <c r="BUW41" s="425"/>
      <c r="BUX41" s="423"/>
      <c r="BUY41" s="425"/>
      <c r="BUZ41" s="423"/>
      <c r="BVA41" s="425"/>
      <c r="BVB41" s="423"/>
      <c r="BVC41" s="425"/>
      <c r="BVD41" s="423"/>
      <c r="BVE41" s="425"/>
      <c r="BVF41" s="423"/>
      <c r="BVG41" s="425"/>
      <c r="BVH41" s="423"/>
      <c r="BVI41" s="425"/>
      <c r="BVJ41" s="423"/>
      <c r="BVK41" s="425"/>
      <c r="BVL41" s="423"/>
      <c r="BVM41" s="425"/>
      <c r="BVN41" s="423"/>
      <c r="BVO41" s="425"/>
      <c r="BVP41" s="423"/>
      <c r="BVQ41" s="425"/>
      <c r="BVR41" s="423"/>
      <c r="BVS41" s="425"/>
      <c r="BVT41" s="423"/>
      <c r="BVU41" s="425"/>
      <c r="BVV41" s="423"/>
      <c r="BVW41" s="425"/>
      <c r="BVX41" s="423"/>
      <c r="BVY41" s="425"/>
      <c r="BVZ41" s="423"/>
      <c r="BWA41" s="425"/>
      <c r="BWB41" s="423"/>
      <c r="BWC41" s="425"/>
      <c r="BWD41" s="423"/>
      <c r="BWE41" s="425"/>
      <c r="BWF41" s="423"/>
      <c r="BWG41" s="425"/>
      <c r="BWH41" s="423"/>
      <c r="BWI41" s="425"/>
      <c r="BWJ41" s="423"/>
      <c r="BWK41" s="425"/>
      <c r="BWL41" s="423"/>
      <c r="BWM41" s="425"/>
      <c r="BWN41" s="423"/>
      <c r="BWO41" s="425"/>
      <c r="BWP41" s="423"/>
      <c r="BWQ41" s="425"/>
      <c r="BWR41" s="423"/>
      <c r="BWS41" s="425"/>
      <c r="BWT41" s="423"/>
      <c r="BWU41" s="425"/>
      <c r="BWV41" s="423"/>
      <c r="BWW41" s="425"/>
      <c r="BWX41" s="423"/>
      <c r="BWY41" s="425"/>
      <c r="BWZ41" s="423"/>
      <c r="BXA41" s="425"/>
      <c r="BXB41" s="423"/>
      <c r="BXC41" s="425"/>
      <c r="BXD41" s="423"/>
      <c r="BXE41" s="425"/>
      <c r="BXF41" s="423"/>
      <c r="BXG41" s="425"/>
      <c r="BXH41" s="423"/>
      <c r="BXI41" s="425"/>
      <c r="BXJ41" s="423"/>
      <c r="BXK41" s="425"/>
      <c r="BXL41" s="423"/>
      <c r="BXM41" s="425"/>
      <c r="BXN41" s="423"/>
      <c r="BXO41" s="425"/>
      <c r="BXP41" s="423"/>
      <c r="BXQ41" s="425"/>
      <c r="BXR41" s="423"/>
      <c r="BXS41" s="425"/>
      <c r="BXT41" s="423"/>
      <c r="BXU41" s="425"/>
      <c r="BXV41" s="423"/>
      <c r="BXW41" s="425"/>
      <c r="BXX41" s="423"/>
      <c r="BXY41" s="425"/>
      <c r="BXZ41" s="423"/>
      <c r="BYA41" s="425"/>
      <c r="BYB41" s="423"/>
      <c r="BYC41" s="425"/>
      <c r="BYD41" s="423"/>
      <c r="BYE41" s="425"/>
      <c r="BYF41" s="423"/>
      <c r="BYG41" s="425"/>
      <c r="BYH41" s="423"/>
      <c r="BYI41" s="425"/>
      <c r="BYJ41" s="423"/>
      <c r="BYK41" s="425"/>
      <c r="BYL41" s="423"/>
      <c r="BYM41" s="425"/>
      <c r="BYN41" s="423"/>
      <c r="BYO41" s="425"/>
      <c r="BYP41" s="423"/>
      <c r="BYQ41" s="425"/>
      <c r="BYR41" s="423"/>
      <c r="BYS41" s="425"/>
      <c r="BYT41" s="423"/>
      <c r="BYU41" s="425"/>
      <c r="BYV41" s="423"/>
      <c r="BYW41" s="425"/>
      <c r="BYX41" s="423"/>
      <c r="BYY41" s="425"/>
      <c r="BYZ41" s="423"/>
      <c r="BZA41" s="425"/>
      <c r="BZB41" s="423"/>
      <c r="BZC41" s="425"/>
      <c r="BZD41" s="423"/>
      <c r="BZE41" s="425"/>
      <c r="BZF41" s="423"/>
      <c r="BZG41" s="425"/>
      <c r="BZH41" s="423"/>
      <c r="BZI41" s="425"/>
      <c r="BZJ41" s="423"/>
      <c r="BZK41" s="425"/>
      <c r="BZL41" s="423"/>
      <c r="BZM41" s="425"/>
      <c r="BZN41" s="423"/>
      <c r="BZO41" s="425"/>
      <c r="BZP41" s="423"/>
      <c r="BZQ41" s="425"/>
      <c r="BZR41" s="423"/>
      <c r="BZS41" s="425"/>
      <c r="BZT41" s="423"/>
      <c r="BZU41" s="425"/>
      <c r="BZV41" s="423"/>
      <c r="BZW41" s="425"/>
      <c r="BZX41" s="423"/>
      <c r="BZY41" s="425"/>
      <c r="BZZ41" s="423"/>
      <c r="CAA41" s="425"/>
      <c r="CAB41" s="423"/>
      <c r="CAC41" s="425"/>
      <c r="CAD41" s="423"/>
      <c r="CAE41" s="425"/>
      <c r="CAF41" s="423"/>
      <c r="CAG41" s="425"/>
      <c r="CAH41" s="423"/>
      <c r="CAI41" s="425"/>
      <c r="CAJ41" s="423"/>
      <c r="CAK41" s="425"/>
      <c r="CAL41" s="423"/>
      <c r="CAM41" s="425"/>
      <c r="CAN41" s="423"/>
      <c r="CAO41" s="425"/>
      <c r="CAP41" s="423"/>
      <c r="CAQ41" s="425"/>
      <c r="CAR41" s="423"/>
      <c r="CAS41" s="425"/>
      <c r="CAT41" s="423"/>
      <c r="CAU41" s="425"/>
      <c r="CAV41" s="423"/>
      <c r="CAW41" s="425"/>
      <c r="CAX41" s="423"/>
      <c r="CAY41" s="425"/>
      <c r="CAZ41" s="423"/>
      <c r="CBA41" s="425"/>
      <c r="CBB41" s="423"/>
      <c r="CBC41" s="425"/>
      <c r="CBD41" s="423"/>
      <c r="CBE41" s="425"/>
      <c r="CBF41" s="423"/>
      <c r="CBG41" s="425"/>
      <c r="CBH41" s="423"/>
      <c r="CBI41" s="425"/>
      <c r="CBJ41" s="423"/>
      <c r="CBK41" s="425"/>
      <c r="CBL41" s="423"/>
      <c r="CBM41" s="425"/>
      <c r="CBN41" s="423"/>
      <c r="CBO41" s="425"/>
      <c r="CBP41" s="423"/>
      <c r="CBQ41" s="425"/>
      <c r="CBR41" s="423"/>
      <c r="CBS41" s="425"/>
      <c r="CBT41" s="423"/>
      <c r="CBU41" s="425"/>
      <c r="CBV41" s="423"/>
      <c r="CBW41" s="425"/>
      <c r="CBX41" s="423"/>
      <c r="CBY41" s="425"/>
      <c r="CBZ41" s="423"/>
      <c r="CCA41" s="425"/>
      <c r="CCB41" s="423"/>
      <c r="CCC41" s="425"/>
      <c r="CCD41" s="423"/>
      <c r="CCE41" s="425"/>
      <c r="CCF41" s="423"/>
      <c r="CCG41" s="425"/>
      <c r="CCH41" s="423"/>
      <c r="CCI41" s="425"/>
      <c r="CCJ41" s="423"/>
      <c r="CCK41" s="425"/>
      <c r="CCL41" s="423"/>
      <c r="CCM41" s="425"/>
      <c r="CCN41" s="423"/>
      <c r="CCO41" s="425"/>
      <c r="CCP41" s="423"/>
      <c r="CCQ41" s="425"/>
      <c r="CCR41" s="423"/>
      <c r="CCS41" s="425"/>
      <c r="CCT41" s="423"/>
      <c r="CCU41" s="425"/>
      <c r="CCV41" s="423"/>
      <c r="CCW41" s="425"/>
      <c r="CCX41" s="423"/>
      <c r="CCY41" s="425"/>
      <c r="CCZ41" s="423"/>
      <c r="CDA41" s="425"/>
      <c r="CDB41" s="423"/>
      <c r="CDC41" s="425"/>
      <c r="CDD41" s="423"/>
      <c r="CDE41" s="425"/>
      <c r="CDF41" s="423"/>
      <c r="CDG41" s="425"/>
      <c r="CDH41" s="423"/>
      <c r="CDI41" s="425"/>
      <c r="CDJ41" s="423"/>
      <c r="CDK41" s="425"/>
      <c r="CDL41" s="423"/>
      <c r="CDM41" s="425"/>
      <c r="CDN41" s="423"/>
      <c r="CDO41" s="425"/>
      <c r="CDP41" s="423"/>
      <c r="CDQ41" s="425"/>
      <c r="CDR41" s="423"/>
      <c r="CDS41" s="425"/>
      <c r="CDT41" s="423"/>
      <c r="CDU41" s="425"/>
      <c r="CDV41" s="423"/>
      <c r="CDW41" s="425"/>
      <c r="CDX41" s="423"/>
      <c r="CDY41" s="425"/>
      <c r="CDZ41" s="423"/>
      <c r="CEA41" s="425"/>
      <c r="CEB41" s="423"/>
      <c r="CEC41" s="425"/>
      <c r="CED41" s="423"/>
      <c r="CEE41" s="425"/>
      <c r="CEF41" s="423"/>
      <c r="CEG41" s="425"/>
      <c r="CEH41" s="423"/>
      <c r="CEI41" s="425"/>
      <c r="CEJ41" s="423"/>
      <c r="CEK41" s="425"/>
      <c r="CEL41" s="423"/>
      <c r="CEM41" s="425"/>
      <c r="CEN41" s="423"/>
      <c r="CEO41" s="425"/>
      <c r="CEP41" s="423"/>
      <c r="CEQ41" s="425"/>
      <c r="CER41" s="423"/>
      <c r="CES41" s="425"/>
      <c r="CET41" s="423"/>
      <c r="CEU41" s="425"/>
      <c r="CEV41" s="423"/>
      <c r="CEW41" s="425"/>
      <c r="CEX41" s="423"/>
      <c r="CEY41" s="425"/>
      <c r="CEZ41" s="423"/>
      <c r="CFA41" s="425"/>
      <c r="CFB41" s="423"/>
      <c r="CFC41" s="425"/>
      <c r="CFD41" s="423"/>
      <c r="CFE41" s="425"/>
      <c r="CFF41" s="423"/>
      <c r="CFG41" s="425"/>
      <c r="CFH41" s="423"/>
      <c r="CFI41" s="425"/>
      <c r="CFJ41" s="423"/>
      <c r="CFK41" s="425"/>
      <c r="CFL41" s="423"/>
      <c r="CFM41" s="425"/>
      <c r="CFN41" s="423"/>
      <c r="CFO41" s="425"/>
      <c r="CFP41" s="423"/>
      <c r="CFQ41" s="425"/>
      <c r="CFR41" s="423"/>
      <c r="CFS41" s="425"/>
      <c r="CFT41" s="423"/>
      <c r="CFU41" s="425"/>
      <c r="CFV41" s="423"/>
      <c r="CFW41" s="425"/>
      <c r="CFX41" s="423"/>
      <c r="CFY41" s="425"/>
      <c r="CFZ41" s="423"/>
      <c r="CGA41" s="425"/>
      <c r="CGB41" s="423"/>
      <c r="CGC41" s="425"/>
      <c r="CGD41" s="423"/>
      <c r="CGE41" s="425"/>
      <c r="CGF41" s="423"/>
      <c r="CGG41" s="425"/>
      <c r="CGH41" s="423"/>
      <c r="CGI41" s="425"/>
      <c r="CGJ41" s="423"/>
      <c r="CGK41" s="425"/>
      <c r="CGL41" s="423"/>
      <c r="CGM41" s="425"/>
      <c r="CGN41" s="423"/>
      <c r="CGO41" s="425"/>
      <c r="CGP41" s="423"/>
      <c r="CGQ41" s="425"/>
      <c r="CGR41" s="423"/>
      <c r="CGS41" s="425"/>
      <c r="CGT41" s="423"/>
      <c r="CGU41" s="425"/>
      <c r="CGV41" s="423"/>
      <c r="CGW41" s="425"/>
      <c r="CGX41" s="423"/>
      <c r="CGY41" s="425"/>
      <c r="CGZ41" s="423"/>
      <c r="CHA41" s="425"/>
      <c r="CHB41" s="423"/>
      <c r="CHC41" s="425"/>
      <c r="CHD41" s="423"/>
      <c r="CHE41" s="425"/>
      <c r="CHF41" s="423"/>
      <c r="CHG41" s="425"/>
      <c r="CHH41" s="423"/>
      <c r="CHI41" s="425"/>
      <c r="CHJ41" s="423"/>
      <c r="CHK41" s="425"/>
      <c r="CHL41" s="423"/>
      <c r="CHM41" s="425"/>
      <c r="CHN41" s="423"/>
      <c r="CHO41" s="425"/>
      <c r="CHP41" s="423"/>
      <c r="CHQ41" s="425"/>
      <c r="CHR41" s="423"/>
      <c r="CHS41" s="425"/>
      <c r="CHT41" s="423"/>
      <c r="CHU41" s="425"/>
      <c r="CHV41" s="423"/>
      <c r="CHW41" s="425"/>
      <c r="CHX41" s="423"/>
      <c r="CHY41" s="425"/>
      <c r="CHZ41" s="423"/>
      <c r="CIA41" s="425"/>
      <c r="CIB41" s="423"/>
      <c r="CIC41" s="425"/>
      <c r="CID41" s="423"/>
      <c r="CIE41" s="425"/>
      <c r="CIF41" s="423"/>
      <c r="CIG41" s="425"/>
      <c r="CIH41" s="423"/>
      <c r="CII41" s="425"/>
      <c r="CIJ41" s="423"/>
      <c r="CIK41" s="425"/>
      <c r="CIL41" s="423"/>
      <c r="CIM41" s="425"/>
      <c r="CIN41" s="423"/>
      <c r="CIO41" s="425"/>
      <c r="CIP41" s="423"/>
      <c r="CIQ41" s="425"/>
      <c r="CIR41" s="423"/>
      <c r="CIS41" s="425"/>
      <c r="CIT41" s="423"/>
      <c r="CIU41" s="425"/>
      <c r="CIV41" s="423"/>
      <c r="CIW41" s="425"/>
      <c r="CIX41" s="423"/>
      <c r="CIY41" s="425"/>
      <c r="CIZ41" s="423"/>
      <c r="CJA41" s="425"/>
      <c r="CJB41" s="423"/>
      <c r="CJC41" s="425"/>
      <c r="CJD41" s="423"/>
      <c r="CJE41" s="425"/>
      <c r="CJF41" s="423"/>
      <c r="CJG41" s="425"/>
      <c r="CJH41" s="423"/>
      <c r="CJI41" s="425"/>
      <c r="CJJ41" s="423"/>
      <c r="CJK41" s="425"/>
      <c r="CJL41" s="423"/>
      <c r="CJM41" s="425"/>
      <c r="CJN41" s="423"/>
      <c r="CJO41" s="425"/>
      <c r="CJP41" s="423"/>
      <c r="CJQ41" s="425"/>
      <c r="CJR41" s="423"/>
      <c r="CJS41" s="425"/>
      <c r="CJT41" s="423"/>
      <c r="CJU41" s="425"/>
      <c r="CJV41" s="423"/>
      <c r="CJW41" s="425"/>
      <c r="CJX41" s="423"/>
      <c r="CJY41" s="425"/>
      <c r="CJZ41" s="423"/>
      <c r="CKA41" s="425"/>
      <c r="CKB41" s="423"/>
      <c r="CKC41" s="425"/>
      <c r="CKD41" s="423"/>
      <c r="CKE41" s="425"/>
      <c r="CKF41" s="423"/>
      <c r="CKG41" s="425"/>
      <c r="CKH41" s="423"/>
      <c r="CKI41" s="425"/>
      <c r="CKJ41" s="423"/>
      <c r="CKK41" s="425"/>
      <c r="CKL41" s="423"/>
      <c r="CKM41" s="425"/>
      <c r="CKN41" s="423"/>
      <c r="CKO41" s="425"/>
      <c r="CKP41" s="423"/>
      <c r="CKQ41" s="425"/>
      <c r="CKR41" s="423"/>
      <c r="CKS41" s="425"/>
      <c r="CKT41" s="423"/>
      <c r="CKU41" s="425"/>
      <c r="CKV41" s="423"/>
      <c r="CKW41" s="425"/>
      <c r="CKX41" s="423"/>
      <c r="CKY41" s="425"/>
      <c r="CKZ41" s="423"/>
      <c r="CLA41" s="425"/>
      <c r="CLB41" s="423"/>
      <c r="CLC41" s="425"/>
      <c r="CLD41" s="423"/>
      <c r="CLE41" s="425"/>
      <c r="CLF41" s="423"/>
      <c r="CLG41" s="425"/>
      <c r="CLH41" s="423"/>
      <c r="CLI41" s="425"/>
      <c r="CLJ41" s="423"/>
      <c r="CLK41" s="425"/>
      <c r="CLL41" s="423"/>
      <c r="CLM41" s="425"/>
      <c r="CLN41" s="423"/>
      <c r="CLO41" s="425"/>
      <c r="CLP41" s="423"/>
      <c r="CLQ41" s="425"/>
      <c r="CLR41" s="423"/>
      <c r="CLS41" s="425"/>
      <c r="CLT41" s="423"/>
      <c r="CLU41" s="425"/>
      <c r="CLV41" s="423"/>
      <c r="CLW41" s="425"/>
      <c r="CLX41" s="423"/>
      <c r="CLY41" s="425"/>
      <c r="CLZ41" s="423"/>
      <c r="CMA41" s="425"/>
      <c r="CMB41" s="423"/>
      <c r="CMC41" s="425"/>
      <c r="CMD41" s="423"/>
      <c r="CME41" s="425"/>
      <c r="CMF41" s="423"/>
      <c r="CMG41" s="425"/>
      <c r="CMH41" s="423"/>
      <c r="CMI41" s="425"/>
      <c r="CMJ41" s="423"/>
      <c r="CMK41" s="425"/>
      <c r="CML41" s="423"/>
      <c r="CMM41" s="425"/>
      <c r="CMN41" s="423"/>
      <c r="CMO41" s="425"/>
      <c r="CMP41" s="423"/>
      <c r="CMQ41" s="425"/>
      <c r="CMR41" s="423"/>
      <c r="CMS41" s="425"/>
      <c r="CMT41" s="423"/>
      <c r="CMU41" s="425"/>
      <c r="CMV41" s="423"/>
      <c r="CMW41" s="425"/>
      <c r="CMX41" s="423"/>
      <c r="CMY41" s="425"/>
      <c r="CMZ41" s="423"/>
      <c r="CNA41" s="425"/>
      <c r="CNB41" s="423"/>
      <c r="CNC41" s="425"/>
      <c r="CND41" s="423"/>
      <c r="CNE41" s="425"/>
      <c r="CNF41" s="423"/>
      <c r="CNG41" s="425"/>
      <c r="CNH41" s="423"/>
      <c r="CNI41" s="425"/>
      <c r="CNJ41" s="423"/>
      <c r="CNK41" s="425"/>
      <c r="CNL41" s="423"/>
      <c r="CNM41" s="425"/>
      <c r="CNN41" s="423"/>
      <c r="CNO41" s="425"/>
      <c r="CNP41" s="423"/>
      <c r="CNQ41" s="425"/>
      <c r="CNR41" s="423"/>
      <c r="CNS41" s="425"/>
      <c r="CNT41" s="423"/>
      <c r="CNU41" s="425"/>
      <c r="CNV41" s="423"/>
      <c r="CNW41" s="425"/>
      <c r="CNX41" s="423"/>
      <c r="CNY41" s="425"/>
      <c r="CNZ41" s="423"/>
      <c r="COA41" s="425"/>
      <c r="COB41" s="423"/>
      <c r="COC41" s="425"/>
      <c r="COD41" s="423"/>
      <c r="COE41" s="425"/>
      <c r="COF41" s="423"/>
      <c r="COG41" s="425"/>
      <c r="COH41" s="423"/>
      <c r="COI41" s="425"/>
      <c r="COJ41" s="423"/>
      <c r="COK41" s="425"/>
      <c r="COL41" s="423"/>
      <c r="COM41" s="425"/>
      <c r="CON41" s="423"/>
      <c r="COO41" s="425"/>
      <c r="COP41" s="423"/>
      <c r="COQ41" s="425"/>
      <c r="COR41" s="423"/>
      <c r="COS41" s="425"/>
      <c r="COT41" s="423"/>
      <c r="COU41" s="425"/>
      <c r="COV41" s="423"/>
      <c r="COW41" s="425"/>
      <c r="COX41" s="423"/>
      <c r="COY41" s="425"/>
      <c r="COZ41" s="423"/>
      <c r="CPA41" s="425"/>
      <c r="CPB41" s="423"/>
      <c r="CPC41" s="425"/>
      <c r="CPD41" s="423"/>
      <c r="CPE41" s="425"/>
      <c r="CPF41" s="423"/>
      <c r="CPG41" s="425"/>
      <c r="CPH41" s="423"/>
      <c r="CPI41" s="425"/>
      <c r="CPJ41" s="423"/>
      <c r="CPK41" s="425"/>
      <c r="CPL41" s="423"/>
      <c r="CPM41" s="425"/>
      <c r="CPN41" s="423"/>
      <c r="CPO41" s="425"/>
      <c r="CPP41" s="423"/>
      <c r="CPQ41" s="425"/>
      <c r="CPR41" s="423"/>
      <c r="CPS41" s="425"/>
      <c r="CPT41" s="423"/>
      <c r="CPU41" s="425"/>
      <c r="CPV41" s="423"/>
      <c r="CPW41" s="425"/>
      <c r="CPX41" s="423"/>
      <c r="CPY41" s="425"/>
      <c r="CPZ41" s="423"/>
      <c r="CQA41" s="425"/>
      <c r="CQB41" s="423"/>
      <c r="CQC41" s="425"/>
      <c r="CQD41" s="423"/>
      <c r="CQE41" s="425"/>
      <c r="CQF41" s="423"/>
      <c r="CQG41" s="425"/>
      <c r="CQH41" s="423"/>
      <c r="CQI41" s="425"/>
      <c r="CQJ41" s="423"/>
      <c r="CQK41" s="425"/>
      <c r="CQL41" s="423"/>
      <c r="CQM41" s="425"/>
      <c r="CQN41" s="423"/>
      <c r="CQO41" s="425"/>
      <c r="CQP41" s="423"/>
      <c r="CQQ41" s="425"/>
      <c r="CQR41" s="423"/>
      <c r="CQS41" s="425"/>
      <c r="CQT41" s="423"/>
      <c r="CQU41" s="425"/>
      <c r="CQV41" s="423"/>
      <c r="CQW41" s="425"/>
      <c r="CQX41" s="423"/>
      <c r="CQY41" s="425"/>
      <c r="CQZ41" s="423"/>
      <c r="CRA41" s="425"/>
      <c r="CRB41" s="423"/>
      <c r="CRC41" s="425"/>
      <c r="CRD41" s="423"/>
      <c r="CRE41" s="425"/>
      <c r="CRF41" s="423"/>
      <c r="CRG41" s="425"/>
      <c r="CRH41" s="423"/>
      <c r="CRI41" s="425"/>
      <c r="CRJ41" s="423"/>
      <c r="CRK41" s="425"/>
      <c r="CRL41" s="423"/>
      <c r="CRM41" s="425"/>
      <c r="CRN41" s="423"/>
      <c r="CRO41" s="425"/>
      <c r="CRP41" s="423"/>
      <c r="CRQ41" s="425"/>
      <c r="CRR41" s="423"/>
      <c r="CRS41" s="425"/>
      <c r="CRT41" s="423"/>
      <c r="CRU41" s="425"/>
      <c r="CRV41" s="423"/>
      <c r="CRW41" s="425"/>
      <c r="CRX41" s="423"/>
      <c r="CRY41" s="425"/>
      <c r="CRZ41" s="423"/>
      <c r="CSA41" s="425"/>
      <c r="CSB41" s="423"/>
      <c r="CSC41" s="425"/>
      <c r="CSD41" s="423"/>
      <c r="CSE41" s="425"/>
      <c r="CSF41" s="423"/>
      <c r="CSG41" s="425"/>
      <c r="CSH41" s="423"/>
      <c r="CSI41" s="425"/>
      <c r="CSJ41" s="423"/>
      <c r="CSK41" s="425"/>
      <c r="CSL41" s="423"/>
      <c r="CSM41" s="425"/>
      <c r="CSN41" s="423"/>
      <c r="CSO41" s="425"/>
      <c r="CSP41" s="423"/>
      <c r="CSQ41" s="425"/>
      <c r="CSR41" s="423"/>
      <c r="CSS41" s="425"/>
      <c r="CST41" s="423"/>
      <c r="CSU41" s="425"/>
      <c r="CSV41" s="423"/>
      <c r="CSW41" s="425"/>
      <c r="CSX41" s="423"/>
      <c r="CSY41" s="425"/>
      <c r="CSZ41" s="423"/>
      <c r="CTA41" s="425"/>
      <c r="CTB41" s="423"/>
      <c r="CTC41" s="425"/>
      <c r="CTD41" s="423"/>
      <c r="CTE41" s="425"/>
      <c r="CTF41" s="423"/>
      <c r="CTG41" s="425"/>
      <c r="CTH41" s="423"/>
      <c r="CTI41" s="425"/>
      <c r="CTJ41" s="423"/>
      <c r="CTK41" s="425"/>
      <c r="CTL41" s="423"/>
      <c r="CTM41" s="425"/>
      <c r="CTN41" s="423"/>
      <c r="CTO41" s="425"/>
      <c r="CTP41" s="423"/>
      <c r="CTQ41" s="425"/>
      <c r="CTR41" s="423"/>
      <c r="CTS41" s="425"/>
      <c r="CTT41" s="423"/>
      <c r="CTU41" s="425"/>
      <c r="CTV41" s="423"/>
      <c r="CTW41" s="425"/>
      <c r="CTX41" s="423"/>
      <c r="CTY41" s="425"/>
      <c r="CTZ41" s="423"/>
      <c r="CUA41" s="425"/>
      <c r="CUB41" s="423"/>
      <c r="CUC41" s="425"/>
      <c r="CUD41" s="423"/>
      <c r="CUE41" s="425"/>
      <c r="CUF41" s="423"/>
      <c r="CUG41" s="425"/>
      <c r="CUH41" s="423"/>
      <c r="CUI41" s="425"/>
      <c r="CUJ41" s="423"/>
      <c r="CUK41" s="425"/>
      <c r="CUL41" s="423"/>
      <c r="CUM41" s="425"/>
      <c r="CUN41" s="423"/>
      <c r="CUO41" s="425"/>
      <c r="CUP41" s="423"/>
      <c r="CUQ41" s="425"/>
      <c r="CUR41" s="423"/>
      <c r="CUS41" s="425"/>
      <c r="CUT41" s="423"/>
      <c r="CUU41" s="425"/>
      <c r="CUV41" s="423"/>
      <c r="CUW41" s="425"/>
      <c r="CUX41" s="423"/>
      <c r="CUY41" s="425"/>
      <c r="CUZ41" s="423"/>
      <c r="CVA41" s="425"/>
      <c r="CVB41" s="423"/>
      <c r="CVC41" s="425"/>
      <c r="CVD41" s="423"/>
      <c r="CVE41" s="425"/>
      <c r="CVF41" s="423"/>
      <c r="CVG41" s="425"/>
      <c r="CVH41" s="423"/>
      <c r="CVI41" s="425"/>
      <c r="CVJ41" s="423"/>
      <c r="CVK41" s="425"/>
      <c r="CVL41" s="423"/>
      <c r="CVM41" s="425"/>
      <c r="CVN41" s="423"/>
      <c r="CVO41" s="425"/>
      <c r="CVP41" s="423"/>
      <c r="CVQ41" s="425"/>
      <c r="CVR41" s="423"/>
      <c r="CVS41" s="425"/>
      <c r="CVT41" s="423"/>
      <c r="CVU41" s="425"/>
      <c r="CVV41" s="423"/>
      <c r="CVW41" s="425"/>
      <c r="CVX41" s="423"/>
      <c r="CVY41" s="425"/>
      <c r="CVZ41" s="423"/>
      <c r="CWA41" s="425"/>
      <c r="CWB41" s="423"/>
      <c r="CWC41" s="425"/>
      <c r="CWD41" s="423"/>
      <c r="CWE41" s="425"/>
      <c r="CWF41" s="423"/>
      <c r="CWG41" s="425"/>
      <c r="CWH41" s="423"/>
      <c r="CWI41" s="425"/>
      <c r="CWJ41" s="423"/>
      <c r="CWK41" s="425"/>
      <c r="CWL41" s="423"/>
      <c r="CWM41" s="425"/>
      <c r="CWN41" s="423"/>
      <c r="CWO41" s="425"/>
      <c r="CWP41" s="423"/>
      <c r="CWQ41" s="425"/>
      <c r="CWR41" s="423"/>
      <c r="CWS41" s="425"/>
      <c r="CWT41" s="423"/>
      <c r="CWU41" s="425"/>
      <c r="CWV41" s="423"/>
      <c r="CWW41" s="425"/>
      <c r="CWX41" s="423"/>
      <c r="CWY41" s="425"/>
      <c r="CWZ41" s="423"/>
      <c r="CXA41" s="425"/>
      <c r="CXB41" s="423"/>
      <c r="CXC41" s="425"/>
      <c r="CXD41" s="423"/>
      <c r="CXE41" s="425"/>
      <c r="CXF41" s="423"/>
      <c r="CXG41" s="425"/>
      <c r="CXH41" s="423"/>
      <c r="CXI41" s="425"/>
      <c r="CXJ41" s="423"/>
      <c r="CXK41" s="425"/>
      <c r="CXL41" s="423"/>
      <c r="CXM41" s="425"/>
      <c r="CXN41" s="423"/>
      <c r="CXO41" s="425"/>
      <c r="CXP41" s="423"/>
      <c r="CXQ41" s="425"/>
      <c r="CXR41" s="423"/>
      <c r="CXS41" s="425"/>
      <c r="CXT41" s="423"/>
      <c r="CXU41" s="425"/>
      <c r="CXV41" s="423"/>
      <c r="CXW41" s="425"/>
      <c r="CXX41" s="423"/>
      <c r="CXY41" s="425"/>
      <c r="CXZ41" s="423"/>
      <c r="CYA41" s="425"/>
      <c r="CYB41" s="423"/>
      <c r="CYC41" s="425"/>
      <c r="CYD41" s="423"/>
      <c r="CYE41" s="425"/>
      <c r="CYF41" s="423"/>
      <c r="CYG41" s="425"/>
      <c r="CYH41" s="423"/>
      <c r="CYI41" s="425"/>
      <c r="CYJ41" s="423"/>
      <c r="CYK41" s="425"/>
      <c r="CYL41" s="423"/>
      <c r="CYM41" s="425"/>
      <c r="CYN41" s="423"/>
      <c r="CYO41" s="425"/>
      <c r="CYP41" s="423"/>
      <c r="CYQ41" s="425"/>
      <c r="CYR41" s="423"/>
      <c r="CYS41" s="425"/>
      <c r="CYT41" s="423"/>
      <c r="CYU41" s="425"/>
      <c r="CYV41" s="423"/>
      <c r="CYW41" s="425"/>
      <c r="CYX41" s="423"/>
      <c r="CYY41" s="425"/>
      <c r="CYZ41" s="423"/>
      <c r="CZA41" s="425"/>
      <c r="CZB41" s="423"/>
      <c r="CZC41" s="425"/>
      <c r="CZD41" s="423"/>
      <c r="CZE41" s="425"/>
      <c r="CZF41" s="423"/>
      <c r="CZG41" s="425"/>
      <c r="CZH41" s="423"/>
      <c r="CZI41" s="425"/>
      <c r="CZJ41" s="423"/>
      <c r="CZK41" s="425"/>
      <c r="CZL41" s="423"/>
      <c r="CZM41" s="425"/>
      <c r="CZN41" s="423"/>
      <c r="CZO41" s="425"/>
      <c r="CZP41" s="423"/>
      <c r="CZQ41" s="425"/>
      <c r="CZR41" s="423"/>
      <c r="CZS41" s="425"/>
      <c r="CZT41" s="423"/>
      <c r="CZU41" s="425"/>
      <c r="CZV41" s="423"/>
      <c r="CZW41" s="425"/>
      <c r="CZX41" s="423"/>
      <c r="CZY41" s="425"/>
      <c r="CZZ41" s="423"/>
      <c r="DAA41" s="425"/>
      <c r="DAB41" s="423"/>
      <c r="DAC41" s="425"/>
      <c r="DAD41" s="423"/>
      <c r="DAE41" s="425"/>
      <c r="DAF41" s="423"/>
      <c r="DAG41" s="425"/>
      <c r="DAH41" s="423"/>
      <c r="DAI41" s="425"/>
      <c r="DAJ41" s="423"/>
      <c r="DAK41" s="425"/>
      <c r="DAL41" s="423"/>
      <c r="DAM41" s="425"/>
      <c r="DAN41" s="423"/>
      <c r="DAO41" s="425"/>
      <c r="DAP41" s="423"/>
      <c r="DAQ41" s="425"/>
      <c r="DAR41" s="423"/>
      <c r="DAS41" s="425"/>
      <c r="DAT41" s="423"/>
      <c r="DAU41" s="425"/>
      <c r="DAV41" s="423"/>
      <c r="DAW41" s="425"/>
      <c r="DAX41" s="423"/>
      <c r="DAY41" s="425"/>
      <c r="DAZ41" s="423"/>
      <c r="DBA41" s="425"/>
      <c r="DBB41" s="423"/>
      <c r="DBC41" s="425"/>
      <c r="DBD41" s="423"/>
      <c r="DBE41" s="425"/>
      <c r="DBF41" s="423"/>
      <c r="DBG41" s="425"/>
      <c r="DBH41" s="423"/>
      <c r="DBI41" s="425"/>
      <c r="DBJ41" s="423"/>
      <c r="DBK41" s="425"/>
      <c r="DBL41" s="423"/>
      <c r="DBM41" s="425"/>
      <c r="DBN41" s="423"/>
      <c r="DBO41" s="425"/>
      <c r="DBP41" s="423"/>
      <c r="DBQ41" s="425"/>
      <c r="DBR41" s="423"/>
      <c r="DBS41" s="425"/>
      <c r="DBT41" s="423"/>
      <c r="DBU41" s="425"/>
      <c r="DBV41" s="423"/>
      <c r="DBW41" s="425"/>
      <c r="DBX41" s="423"/>
      <c r="DBY41" s="425"/>
      <c r="DBZ41" s="423"/>
      <c r="DCA41" s="425"/>
      <c r="DCB41" s="423"/>
      <c r="DCC41" s="425"/>
      <c r="DCD41" s="423"/>
      <c r="DCE41" s="425"/>
      <c r="DCF41" s="423"/>
      <c r="DCG41" s="425"/>
      <c r="DCH41" s="423"/>
      <c r="DCI41" s="425"/>
      <c r="DCJ41" s="423"/>
      <c r="DCK41" s="425"/>
      <c r="DCL41" s="423"/>
      <c r="DCM41" s="425"/>
      <c r="DCN41" s="423"/>
      <c r="DCO41" s="425"/>
      <c r="DCP41" s="423"/>
      <c r="DCQ41" s="425"/>
      <c r="DCR41" s="423"/>
      <c r="DCS41" s="425"/>
      <c r="DCT41" s="423"/>
      <c r="DCU41" s="425"/>
      <c r="DCV41" s="423"/>
      <c r="DCW41" s="425"/>
      <c r="DCX41" s="423"/>
      <c r="DCY41" s="425"/>
      <c r="DCZ41" s="423"/>
      <c r="DDA41" s="425"/>
      <c r="DDB41" s="423"/>
      <c r="DDC41" s="425"/>
      <c r="DDD41" s="423"/>
      <c r="DDE41" s="425"/>
      <c r="DDF41" s="423"/>
      <c r="DDG41" s="425"/>
      <c r="DDH41" s="423"/>
      <c r="DDI41" s="425"/>
      <c r="DDJ41" s="423"/>
      <c r="DDK41" s="425"/>
      <c r="DDL41" s="423"/>
      <c r="DDM41" s="425"/>
      <c r="DDN41" s="423"/>
      <c r="DDO41" s="425"/>
      <c r="DDP41" s="423"/>
      <c r="DDQ41" s="425"/>
      <c r="DDR41" s="423"/>
      <c r="DDS41" s="425"/>
      <c r="DDT41" s="423"/>
      <c r="DDU41" s="425"/>
      <c r="DDV41" s="423"/>
      <c r="DDW41" s="425"/>
      <c r="DDX41" s="423"/>
      <c r="DDY41" s="425"/>
      <c r="DDZ41" s="423"/>
      <c r="DEA41" s="425"/>
      <c r="DEB41" s="423"/>
      <c r="DEC41" s="425"/>
      <c r="DED41" s="423"/>
      <c r="DEE41" s="425"/>
      <c r="DEF41" s="423"/>
      <c r="DEG41" s="425"/>
      <c r="DEH41" s="423"/>
      <c r="DEI41" s="425"/>
      <c r="DEJ41" s="423"/>
      <c r="DEK41" s="425"/>
      <c r="DEL41" s="423"/>
      <c r="DEM41" s="425"/>
      <c r="DEN41" s="423"/>
      <c r="DEO41" s="425"/>
      <c r="DEP41" s="423"/>
      <c r="DEQ41" s="425"/>
      <c r="DER41" s="423"/>
      <c r="DES41" s="425"/>
      <c r="DET41" s="423"/>
      <c r="DEU41" s="425"/>
      <c r="DEV41" s="423"/>
      <c r="DEW41" s="425"/>
      <c r="DEX41" s="423"/>
      <c r="DEY41" s="425"/>
      <c r="DEZ41" s="423"/>
      <c r="DFA41" s="425"/>
      <c r="DFB41" s="423"/>
      <c r="DFC41" s="425"/>
      <c r="DFD41" s="423"/>
      <c r="DFE41" s="425"/>
      <c r="DFF41" s="423"/>
      <c r="DFG41" s="425"/>
      <c r="DFH41" s="423"/>
      <c r="DFI41" s="425"/>
      <c r="DFJ41" s="423"/>
      <c r="DFK41" s="425"/>
      <c r="DFL41" s="423"/>
      <c r="DFM41" s="425"/>
      <c r="DFN41" s="423"/>
      <c r="DFO41" s="425"/>
      <c r="DFP41" s="423"/>
      <c r="DFQ41" s="425"/>
      <c r="DFR41" s="423"/>
      <c r="DFS41" s="425"/>
      <c r="DFT41" s="423"/>
      <c r="DFU41" s="425"/>
      <c r="DFV41" s="423"/>
      <c r="DFW41" s="425"/>
      <c r="DFX41" s="423"/>
      <c r="DFY41" s="425"/>
      <c r="DFZ41" s="423"/>
      <c r="DGA41" s="425"/>
      <c r="DGB41" s="423"/>
      <c r="DGC41" s="425"/>
      <c r="DGD41" s="423"/>
      <c r="DGE41" s="425"/>
      <c r="DGF41" s="423"/>
      <c r="DGG41" s="425"/>
      <c r="DGH41" s="423"/>
      <c r="DGI41" s="425"/>
      <c r="DGJ41" s="423"/>
      <c r="DGK41" s="425"/>
      <c r="DGL41" s="423"/>
      <c r="DGM41" s="425"/>
      <c r="DGN41" s="423"/>
      <c r="DGO41" s="425"/>
      <c r="DGP41" s="423"/>
      <c r="DGQ41" s="425"/>
      <c r="DGR41" s="423"/>
      <c r="DGS41" s="425"/>
      <c r="DGT41" s="423"/>
      <c r="DGU41" s="425"/>
      <c r="DGV41" s="423"/>
      <c r="DGW41" s="425"/>
      <c r="DGX41" s="423"/>
      <c r="DGY41" s="425"/>
      <c r="DGZ41" s="423"/>
      <c r="DHA41" s="425"/>
      <c r="DHB41" s="423"/>
      <c r="DHC41" s="425"/>
      <c r="DHD41" s="423"/>
      <c r="DHE41" s="425"/>
      <c r="DHF41" s="423"/>
      <c r="DHG41" s="425"/>
      <c r="DHH41" s="423"/>
      <c r="DHI41" s="425"/>
      <c r="DHJ41" s="423"/>
      <c r="DHK41" s="425"/>
      <c r="DHL41" s="423"/>
      <c r="DHM41" s="425"/>
      <c r="DHN41" s="423"/>
      <c r="DHO41" s="425"/>
      <c r="DHP41" s="423"/>
      <c r="DHQ41" s="425"/>
      <c r="DHR41" s="423"/>
      <c r="DHS41" s="425"/>
      <c r="DHT41" s="423"/>
      <c r="DHU41" s="425"/>
      <c r="DHV41" s="423"/>
      <c r="DHW41" s="425"/>
      <c r="DHX41" s="423"/>
      <c r="DHY41" s="425"/>
      <c r="DHZ41" s="423"/>
      <c r="DIA41" s="425"/>
      <c r="DIB41" s="423"/>
      <c r="DIC41" s="425"/>
      <c r="DID41" s="423"/>
      <c r="DIE41" s="425"/>
      <c r="DIF41" s="423"/>
      <c r="DIG41" s="425"/>
      <c r="DIH41" s="423"/>
      <c r="DII41" s="425"/>
      <c r="DIJ41" s="423"/>
      <c r="DIK41" s="425"/>
      <c r="DIL41" s="423"/>
      <c r="DIM41" s="425"/>
      <c r="DIN41" s="423"/>
      <c r="DIO41" s="425"/>
      <c r="DIP41" s="423"/>
      <c r="DIQ41" s="425"/>
      <c r="DIR41" s="423"/>
      <c r="DIS41" s="425"/>
      <c r="DIT41" s="423"/>
      <c r="DIU41" s="425"/>
      <c r="DIV41" s="423"/>
      <c r="DIW41" s="425"/>
      <c r="DIX41" s="423"/>
      <c r="DIY41" s="425"/>
      <c r="DIZ41" s="423"/>
      <c r="DJA41" s="425"/>
      <c r="DJB41" s="423"/>
      <c r="DJC41" s="425"/>
      <c r="DJD41" s="423"/>
      <c r="DJE41" s="425"/>
      <c r="DJF41" s="423"/>
      <c r="DJG41" s="425"/>
      <c r="DJH41" s="423"/>
      <c r="DJI41" s="425"/>
      <c r="DJJ41" s="423"/>
      <c r="DJK41" s="425"/>
      <c r="DJL41" s="423"/>
      <c r="DJM41" s="425"/>
      <c r="DJN41" s="423"/>
      <c r="DJO41" s="425"/>
      <c r="DJP41" s="423"/>
      <c r="DJQ41" s="425"/>
      <c r="DJR41" s="423"/>
      <c r="DJS41" s="425"/>
      <c r="DJT41" s="423"/>
      <c r="DJU41" s="425"/>
      <c r="DJV41" s="423"/>
      <c r="DJW41" s="425"/>
      <c r="DJX41" s="423"/>
      <c r="DJY41" s="425"/>
      <c r="DJZ41" s="423"/>
      <c r="DKA41" s="425"/>
      <c r="DKB41" s="423"/>
      <c r="DKC41" s="425"/>
      <c r="DKD41" s="423"/>
      <c r="DKE41" s="425"/>
      <c r="DKF41" s="423"/>
      <c r="DKG41" s="425"/>
      <c r="DKH41" s="423"/>
      <c r="DKI41" s="425"/>
      <c r="DKJ41" s="423"/>
      <c r="DKK41" s="425"/>
      <c r="DKL41" s="423"/>
      <c r="DKM41" s="425"/>
      <c r="DKN41" s="423"/>
      <c r="DKO41" s="425"/>
      <c r="DKP41" s="423"/>
      <c r="DKQ41" s="425"/>
      <c r="DKR41" s="423"/>
      <c r="DKS41" s="425"/>
      <c r="DKT41" s="423"/>
      <c r="DKU41" s="425"/>
      <c r="DKV41" s="423"/>
      <c r="DKW41" s="425"/>
      <c r="DKX41" s="423"/>
      <c r="DKY41" s="425"/>
      <c r="DKZ41" s="423"/>
      <c r="DLA41" s="425"/>
      <c r="DLB41" s="423"/>
      <c r="DLC41" s="425"/>
      <c r="DLD41" s="423"/>
      <c r="DLE41" s="425"/>
      <c r="DLF41" s="423"/>
      <c r="DLG41" s="425"/>
      <c r="DLH41" s="423"/>
      <c r="DLI41" s="425"/>
      <c r="DLJ41" s="423"/>
      <c r="DLK41" s="425"/>
      <c r="DLL41" s="423"/>
      <c r="DLM41" s="425"/>
      <c r="DLN41" s="423"/>
      <c r="DLO41" s="425"/>
      <c r="DLP41" s="423"/>
      <c r="DLQ41" s="425"/>
      <c r="DLR41" s="423"/>
      <c r="DLS41" s="425"/>
      <c r="DLT41" s="423"/>
      <c r="DLU41" s="425"/>
      <c r="DLV41" s="423"/>
      <c r="DLW41" s="425"/>
      <c r="DLX41" s="423"/>
      <c r="DLY41" s="425"/>
      <c r="DLZ41" s="423"/>
      <c r="DMA41" s="425"/>
      <c r="DMB41" s="423"/>
      <c r="DMC41" s="425"/>
      <c r="DMD41" s="423"/>
      <c r="DME41" s="425"/>
      <c r="DMF41" s="423"/>
      <c r="DMG41" s="425"/>
      <c r="DMH41" s="423"/>
      <c r="DMI41" s="425"/>
      <c r="DMJ41" s="423"/>
      <c r="DMK41" s="425"/>
      <c r="DML41" s="423"/>
      <c r="DMM41" s="425"/>
      <c r="DMN41" s="423"/>
      <c r="DMO41" s="425"/>
      <c r="DMP41" s="423"/>
      <c r="DMQ41" s="425"/>
      <c r="DMR41" s="423"/>
      <c r="DMS41" s="425"/>
      <c r="DMT41" s="423"/>
      <c r="DMU41" s="425"/>
      <c r="DMV41" s="423"/>
      <c r="DMW41" s="425"/>
      <c r="DMX41" s="423"/>
      <c r="DMY41" s="425"/>
      <c r="DMZ41" s="423"/>
      <c r="DNA41" s="425"/>
      <c r="DNB41" s="423"/>
      <c r="DNC41" s="425"/>
      <c r="DND41" s="423"/>
      <c r="DNE41" s="425"/>
      <c r="DNF41" s="423"/>
      <c r="DNG41" s="425"/>
      <c r="DNH41" s="423"/>
      <c r="DNI41" s="425"/>
      <c r="DNJ41" s="423"/>
      <c r="DNK41" s="425"/>
      <c r="DNL41" s="423"/>
      <c r="DNM41" s="425"/>
      <c r="DNN41" s="423"/>
      <c r="DNO41" s="425"/>
      <c r="DNP41" s="423"/>
      <c r="DNQ41" s="425"/>
      <c r="DNR41" s="423"/>
      <c r="DNS41" s="425"/>
      <c r="DNT41" s="423"/>
      <c r="DNU41" s="425"/>
      <c r="DNV41" s="423"/>
      <c r="DNW41" s="425"/>
      <c r="DNX41" s="423"/>
      <c r="DNY41" s="425"/>
      <c r="DNZ41" s="423"/>
      <c r="DOA41" s="425"/>
      <c r="DOB41" s="423"/>
      <c r="DOC41" s="425"/>
      <c r="DOD41" s="423"/>
      <c r="DOE41" s="425"/>
      <c r="DOF41" s="423"/>
      <c r="DOG41" s="425"/>
      <c r="DOH41" s="423"/>
      <c r="DOI41" s="425"/>
      <c r="DOJ41" s="423"/>
      <c r="DOK41" s="425"/>
      <c r="DOL41" s="423"/>
      <c r="DOM41" s="425"/>
      <c r="DON41" s="423"/>
      <c r="DOO41" s="425"/>
      <c r="DOP41" s="423"/>
      <c r="DOQ41" s="425"/>
      <c r="DOR41" s="423"/>
      <c r="DOS41" s="425"/>
      <c r="DOT41" s="423"/>
      <c r="DOU41" s="425"/>
      <c r="DOV41" s="423"/>
      <c r="DOW41" s="425"/>
      <c r="DOX41" s="423"/>
      <c r="DOY41" s="425"/>
      <c r="DOZ41" s="423"/>
      <c r="DPA41" s="425"/>
      <c r="DPB41" s="423"/>
      <c r="DPC41" s="425"/>
      <c r="DPD41" s="423"/>
      <c r="DPE41" s="425"/>
      <c r="DPF41" s="423"/>
      <c r="DPG41" s="425"/>
      <c r="DPH41" s="423"/>
      <c r="DPI41" s="425"/>
      <c r="DPJ41" s="423"/>
      <c r="DPK41" s="425"/>
      <c r="DPL41" s="423"/>
      <c r="DPM41" s="425"/>
      <c r="DPN41" s="423"/>
      <c r="DPO41" s="425"/>
      <c r="DPP41" s="423"/>
      <c r="DPQ41" s="425"/>
      <c r="DPR41" s="423"/>
      <c r="DPS41" s="425"/>
      <c r="DPT41" s="423"/>
      <c r="DPU41" s="425"/>
      <c r="DPV41" s="423"/>
      <c r="DPW41" s="425"/>
      <c r="DPX41" s="423"/>
      <c r="DPY41" s="425"/>
      <c r="DPZ41" s="423"/>
      <c r="DQA41" s="425"/>
      <c r="DQB41" s="423"/>
      <c r="DQC41" s="425"/>
      <c r="DQD41" s="423"/>
      <c r="DQE41" s="425"/>
      <c r="DQF41" s="423"/>
      <c r="DQG41" s="425"/>
      <c r="DQH41" s="423"/>
      <c r="DQI41" s="425"/>
      <c r="DQJ41" s="423"/>
      <c r="DQK41" s="425"/>
      <c r="DQL41" s="423"/>
      <c r="DQM41" s="425"/>
      <c r="DQN41" s="423"/>
      <c r="DQO41" s="425"/>
      <c r="DQP41" s="423"/>
      <c r="DQQ41" s="425"/>
      <c r="DQR41" s="423"/>
      <c r="DQS41" s="425"/>
      <c r="DQT41" s="423"/>
      <c r="DQU41" s="425"/>
      <c r="DQV41" s="423"/>
      <c r="DQW41" s="425"/>
      <c r="DQX41" s="423"/>
      <c r="DQY41" s="425"/>
      <c r="DQZ41" s="423"/>
      <c r="DRA41" s="425"/>
      <c r="DRB41" s="423"/>
      <c r="DRC41" s="425"/>
      <c r="DRD41" s="423"/>
      <c r="DRE41" s="425"/>
      <c r="DRF41" s="423"/>
      <c r="DRG41" s="425"/>
      <c r="DRH41" s="423"/>
      <c r="DRI41" s="425"/>
      <c r="DRJ41" s="423"/>
      <c r="DRK41" s="425"/>
      <c r="DRL41" s="423"/>
      <c r="DRM41" s="425"/>
      <c r="DRN41" s="423"/>
      <c r="DRO41" s="425"/>
      <c r="DRP41" s="423"/>
      <c r="DRQ41" s="425"/>
      <c r="DRR41" s="423"/>
      <c r="DRS41" s="425"/>
      <c r="DRT41" s="423"/>
      <c r="DRU41" s="425"/>
      <c r="DRV41" s="423"/>
      <c r="DRW41" s="425"/>
      <c r="DRX41" s="423"/>
      <c r="DRY41" s="425"/>
      <c r="DRZ41" s="423"/>
      <c r="DSA41" s="425"/>
      <c r="DSB41" s="423"/>
      <c r="DSC41" s="425"/>
      <c r="DSD41" s="423"/>
      <c r="DSE41" s="425"/>
      <c r="DSF41" s="423"/>
      <c r="DSG41" s="425"/>
      <c r="DSH41" s="423"/>
      <c r="DSI41" s="425"/>
      <c r="DSJ41" s="423"/>
      <c r="DSK41" s="425"/>
      <c r="DSL41" s="423"/>
      <c r="DSM41" s="425"/>
      <c r="DSN41" s="423"/>
      <c r="DSO41" s="425"/>
      <c r="DSP41" s="423"/>
      <c r="DSQ41" s="425"/>
      <c r="DSR41" s="423"/>
      <c r="DSS41" s="425"/>
      <c r="DST41" s="423"/>
      <c r="DSU41" s="425"/>
      <c r="DSV41" s="423"/>
      <c r="DSW41" s="425"/>
      <c r="DSX41" s="423"/>
      <c r="DSY41" s="425"/>
      <c r="DSZ41" s="423"/>
      <c r="DTA41" s="425"/>
      <c r="DTB41" s="423"/>
      <c r="DTC41" s="425"/>
      <c r="DTD41" s="423"/>
      <c r="DTE41" s="425"/>
      <c r="DTF41" s="423"/>
      <c r="DTG41" s="425"/>
      <c r="DTH41" s="423"/>
      <c r="DTI41" s="425"/>
      <c r="DTJ41" s="423"/>
      <c r="DTK41" s="425"/>
      <c r="DTL41" s="423"/>
      <c r="DTM41" s="425"/>
      <c r="DTN41" s="423"/>
      <c r="DTO41" s="425"/>
      <c r="DTP41" s="423"/>
      <c r="DTQ41" s="425"/>
      <c r="DTR41" s="423"/>
      <c r="DTS41" s="425"/>
      <c r="DTT41" s="423"/>
      <c r="DTU41" s="425"/>
      <c r="DTV41" s="423"/>
      <c r="DTW41" s="425"/>
      <c r="DTX41" s="423"/>
      <c r="DTY41" s="425"/>
      <c r="DTZ41" s="423"/>
      <c r="DUA41" s="425"/>
      <c r="DUB41" s="423"/>
      <c r="DUC41" s="425"/>
      <c r="DUD41" s="423"/>
      <c r="DUE41" s="425"/>
      <c r="DUF41" s="423"/>
      <c r="DUG41" s="425"/>
      <c r="DUH41" s="423"/>
      <c r="DUI41" s="425"/>
      <c r="DUJ41" s="423"/>
      <c r="DUK41" s="425"/>
      <c r="DUL41" s="423"/>
      <c r="DUM41" s="425"/>
      <c r="DUN41" s="423"/>
      <c r="DUO41" s="425"/>
      <c r="DUP41" s="423"/>
      <c r="DUQ41" s="425"/>
      <c r="DUR41" s="423"/>
      <c r="DUS41" s="425"/>
      <c r="DUT41" s="423"/>
      <c r="DUU41" s="425"/>
      <c r="DUV41" s="423"/>
      <c r="DUW41" s="425"/>
      <c r="DUX41" s="423"/>
      <c r="DUY41" s="425"/>
      <c r="DUZ41" s="423"/>
      <c r="DVA41" s="425"/>
      <c r="DVB41" s="423"/>
      <c r="DVC41" s="425"/>
      <c r="DVD41" s="423"/>
      <c r="DVE41" s="425"/>
      <c r="DVF41" s="423"/>
      <c r="DVG41" s="425"/>
      <c r="DVH41" s="423"/>
      <c r="DVI41" s="425"/>
      <c r="DVJ41" s="423"/>
      <c r="DVK41" s="425"/>
      <c r="DVL41" s="423"/>
      <c r="DVM41" s="425"/>
      <c r="DVN41" s="423"/>
      <c r="DVO41" s="425"/>
      <c r="DVP41" s="423"/>
      <c r="DVQ41" s="425"/>
      <c r="DVR41" s="423"/>
      <c r="DVS41" s="425"/>
      <c r="DVT41" s="423"/>
      <c r="DVU41" s="425"/>
      <c r="DVV41" s="423"/>
      <c r="DVW41" s="425"/>
      <c r="DVX41" s="423"/>
      <c r="DVY41" s="425"/>
      <c r="DVZ41" s="423"/>
      <c r="DWA41" s="425"/>
      <c r="DWB41" s="423"/>
      <c r="DWC41" s="425"/>
      <c r="DWD41" s="423"/>
      <c r="DWE41" s="425"/>
      <c r="DWF41" s="423"/>
      <c r="DWG41" s="425"/>
      <c r="DWH41" s="423"/>
      <c r="DWI41" s="425"/>
      <c r="DWJ41" s="423"/>
      <c r="DWK41" s="425"/>
      <c r="DWL41" s="423"/>
      <c r="DWM41" s="425"/>
      <c r="DWN41" s="423"/>
      <c r="DWO41" s="425"/>
      <c r="DWP41" s="423"/>
      <c r="DWQ41" s="425"/>
      <c r="DWR41" s="423"/>
      <c r="DWS41" s="425"/>
      <c r="DWT41" s="423"/>
      <c r="DWU41" s="425"/>
      <c r="DWV41" s="423"/>
      <c r="DWW41" s="425"/>
      <c r="DWX41" s="423"/>
      <c r="DWY41" s="425"/>
      <c r="DWZ41" s="423"/>
      <c r="DXA41" s="425"/>
      <c r="DXB41" s="423"/>
      <c r="DXC41" s="425"/>
      <c r="DXD41" s="423"/>
      <c r="DXE41" s="425"/>
      <c r="DXF41" s="423"/>
      <c r="DXG41" s="425"/>
      <c r="DXH41" s="423"/>
      <c r="DXI41" s="425"/>
      <c r="DXJ41" s="423"/>
      <c r="DXK41" s="425"/>
      <c r="DXL41" s="423"/>
      <c r="DXM41" s="425"/>
      <c r="DXN41" s="423"/>
      <c r="DXO41" s="425"/>
      <c r="DXP41" s="423"/>
      <c r="DXQ41" s="425"/>
      <c r="DXR41" s="423"/>
      <c r="DXS41" s="425"/>
      <c r="DXT41" s="423"/>
      <c r="DXU41" s="425"/>
      <c r="DXV41" s="423"/>
      <c r="DXW41" s="425"/>
      <c r="DXX41" s="423"/>
      <c r="DXY41" s="425"/>
      <c r="DXZ41" s="423"/>
      <c r="DYA41" s="425"/>
      <c r="DYB41" s="423"/>
      <c r="DYC41" s="425"/>
      <c r="DYD41" s="423"/>
      <c r="DYE41" s="425"/>
      <c r="DYF41" s="423"/>
      <c r="DYG41" s="425"/>
      <c r="DYH41" s="423"/>
      <c r="DYI41" s="425"/>
      <c r="DYJ41" s="423"/>
      <c r="DYK41" s="425"/>
      <c r="DYL41" s="423"/>
      <c r="DYM41" s="425"/>
      <c r="DYN41" s="423"/>
      <c r="DYO41" s="425"/>
      <c r="DYP41" s="423"/>
      <c r="DYQ41" s="425"/>
      <c r="DYR41" s="423"/>
      <c r="DYS41" s="425"/>
      <c r="DYT41" s="423"/>
      <c r="DYU41" s="425"/>
      <c r="DYV41" s="423"/>
      <c r="DYW41" s="425"/>
      <c r="DYX41" s="423"/>
      <c r="DYY41" s="425"/>
      <c r="DYZ41" s="423"/>
      <c r="DZA41" s="425"/>
      <c r="DZB41" s="423"/>
      <c r="DZC41" s="425"/>
      <c r="DZD41" s="423"/>
      <c r="DZE41" s="425"/>
      <c r="DZF41" s="423"/>
      <c r="DZG41" s="425"/>
      <c r="DZH41" s="423"/>
      <c r="DZI41" s="425"/>
      <c r="DZJ41" s="423"/>
      <c r="DZK41" s="425"/>
      <c r="DZL41" s="423"/>
      <c r="DZM41" s="425"/>
      <c r="DZN41" s="423"/>
      <c r="DZO41" s="425"/>
      <c r="DZP41" s="423"/>
      <c r="DZQ41" s="425"/>
      <c r="DZR41" s="423"/>
      <c r="DZS41" s="425"/>
      <c r="DZT41" s="423"/>
      <c r="DZU41" s="425"/>
      <c r="DZV41" s="423"/>
      <c r="DZW41" s="425"/>
      <c r="DZX41" s="423"/>
      <c r="DZY41" s="425"/>
      <c r="DZZ41" s="423"/>
      <c r="EAA41" s="425"/>
      <c r="EAB41" s="423"/>
      <c r="EAC41" s="425"/>
      <c r="EAD41" s="423"/>
      <c r="EAE41" s="425"/>
      <c r="EAF41" s="423"/>
      <c r="EAG41" s="425"/>
      <c r="EAH41" s="423"/>
      <c r="EAI41" s="425"/>
      <c r="EAJ41" s="423"/>
      <c r="EAK41" s="425"/>
      <c r="EAL41" s="423"/>
      <c r="EAM41" s="425"/>
      <c r="EAN41" s="423"/>
      <c r="EAO41" s="425"/>
      <c r="EAP41" s="423"/>
      <c r="EAQ41" s="425"/>
      <c r="EAR41" s="423"/>
      <c r="EAS41" s="425"/>
      <c r="EAT41" s="423"/>
      <c r="EAU41" s="425"/>
      <c r="EAV41" s="423"/>
      <c r="EAW41" s="425"/>
      <c r="EAX41" s="423"/>
      <c r="EAY41" s="425"/>
      <c r="EAZ41" s="423"/>
      <c r="EBA41" s="425"/>
      <c r="EBB41" s="423"/>
      <c r="EBC41" s="425"/>
      <c r="EBD41" s="423"/>
      <c r="EBE41" s="425"/>
      <c r="EBF41" s="423"/>
      <c r="EBG41" s="425"/>
      <c r="EBH41" s="423"/>
      <c r="EBI41" s="425"/>
      <c r="EBJ41" s="423"/>
      <c r="EBK41" s="425"/>
      <c r="EBL41" s="423"/>
      <c r="EBM41" s="425"/>
      <c r="EBN41" s="423"/>
      <c r="EBO41" s="425"/>
      <c r="EBP41" s="423"/>
      <c r="EBQ41" s="425"/>
      <c r="EBR41" s="423"/>
      <c r="EBS41" s="425"/>
      <c r="EBT41" s="423"/>
      <c r="EBU41" s="425"/>
      <c r="EBV41" s="423"/>
      <c r="EBW41" s="425"/>
      <c r="EBX41" s="423"/>
      <c r="EBY41" s="425"/>
      <c r="EBZ41" s="423"/>
      <c r="ECA41" s="425"/>
      <c r="ECB41" s="423"/>
      <c r="ECC41" s="425"/>
      <c r="ECD41" s="423"/>
      <c r="ECE41" s="425"/>
      <c r="ECF41" s="423"/>
      <c r="ECG41" s="425"/>
      <c r="ECH41" s="423"/>
      <c r="ECI41" s="425"/>
      <c r="ECJ41" s="423"/>
      <c r="ECK41" s="425"/>
      <c r="ECL41" s="423"/>
      <c r="ECM41" s="425"/>
      <c r="ECN41" s="423"/>
      <c r="ECO41" s="425"/>
      <c r="ECP41" s="423"/>
      <c r="ECQ41" s="425"/>
      <c r="ECR41" s="423"/>
      <c r="ECS41" s="425"/>
      <c r="ECT41" s="423"/>
      <c r="ECU41" s="425"/>
      <c r="ECV41" s="423"/>
      <c r="ECW41" s="425"/>
      <c r="ECX41" s="423"/>
      <c r="ECY41" s="425"/>
      <c r="ECZ41" s="423"/>
      <c r="EDA41" s="425"/>
      <c r="EDB41" s="423"/>
      <c r="EDC41" s="425"/>
      <c r="EDD41" s="423"/>
      <c r="EDE41" s="425"/>
      <c r="EDF41" s="423"/>
      <c r="EDG41" s="425"/>
      <c r="EDH41" s="423"/>
      <c r="EDI41" s="425"/>
      <c r="EDJ41" s="423"/>
      <c r="EDK41" s="425"/>
      <c r="EDL41" s="423"/>
      <c r="EDM41" s="425"/>
      <c r="EDN41" s="423"/>
      <c r="EDO41" s="425"/>
      <c r="EDP41" s="423"/>
      <c r="EDQ41" s="425"/>
      <c r="EDR41" s="423"/>
      <c r="EDS41" s="425"/>
      <c r="EDT41" s="423"/>
      <c r="EDU41" s="425"/>
      <c r="EDV41" s="423"/>
      <c r="EDW41" s="425"/>
      <c r="EDX41" s="423"/>
      <c r="EDY41" s="425"/>
      <c r="EDZ41" s="423"/>
      <c r="EEA41" s="425"/>
      <c r="EEB41" s="423"/>
      <c r="EEC41" s="425"/>
      <c r="EED41" s="423"/>
      <c r="EEE41" s="425"/>
      <c r="EEF41" s="423"/>
      <c r="EEG41" s="425"/>
      <c r="EEH41" s="423"/>
      <c r="EEI41" s="425"/>
      <c r="EEJ41" s="423"/>
      <c r="EEK41" s="425"/>
      <c r="EEL41" s="423"/>
      <c r="EEM41" s="425"/>
      <c r="EEN41" s="423"/>
      <c r="EEO41" s="425"/>
      <c r="EEP41" s="423"/>
      <c r="EEQ41" s="425"/>
      <c r="EER41" s="423"/>
      <c r="EES41" s="425"/>
      <c r="EET41" s="423"/>
      <c r="EEU41" s="425"/>
      <c r="EEV41" s="423"/>
      <c r="EEW41" s="425"/>
      <c r="EEX41" s="423"/>
      <c r="EEY41" s="425"/>
      <c r="EEZ41" s="423"/>
      <c r="EFA41" s="425"/>
      <c r="EFB41" s="423"/>
      <c r="EFC41" s="425"/>
      <c r="EFD41" s="423"/>
      <c r="EFE41" s="425"/>
      <c r="EFF41" s="423"/>
      <c r="EFG41" s="425"/>
      <c r="EFH41" s="423"/>
      <c r="EFI41" s="425"/>
      <c r="EFJ41" s="423"/>
      <c r="EFK41" s="425"/>
      <c r="EFL41" s="423"/>
      <c r="EFM41" s="425"/>
      <c r="EFN41" s="423"/>
      <c r="EFO41" s="425"/>
      <c r="EFP41" s="423"/>
      <c r="EFQ41" s="425"/>
      <c r="EFR41" s="423"/>
      <c r="EFS41" s="425"/>
      <c r="EFT41" s="423"/>
      <c r="EFU41" s="425"/>
      <c r="EFV41" s="423"/>
      <c r="EFW41" s="425"/>
      <c r="EFX41" s="423"/>
      <c r="EFY41" s="425"/>
      <c r="EFZ41" s="423"/>
      <c r="EGA41" s="425"/>
      <c r="EGB41" s="423"/>
      <c r="EGC41" s="425"/>
      <c r="EGD41" s="423"/>
      <c r="EGE41" s="425"/>
      <c r="EGF41" s="423"/>
      <c r="EGG41" s="425"/>
      <c r="EGH41" s="423"/>
      <c r="EGI41" s="425"/>
      <c r="EGJ41" s="423"/>
      <c r="EGK41" s="425"/>
      <c r="EGL41" s="423"/>
      <c r="EGM41" s="425"/>
      <c r="EGN41" s="423"/>
      <c r="EGO41" s="425"/>
      <c r="EGP41" s="423"/>
      <c r="EGQ41" s="425"/>
      <c r="EGR41" s="423"/>
      <c r="EGS41" s="425"/>
      <c r="EGT41" s="423"/>
      <c r="EGU41" s="425"/>
      <c r="EGV41" s="423"/>
      <c r="EGW41" s="425"/>
      <c r="EGX41" s="423"/>
      <c r="EGY41" s="425"/>
      <c r="EGZ41" s="423"/>
      <c r="EHA41" s="425"/>
      <c r="EHB41" s="423"/>
      <c r="EHC41" s="425"/>
      <c r="EHD41" s="423"/>
      <c r="EHE41" s="425"/>
      <c r="EHF41" s="423"/>
      <c r="EHG41" s="425"/>
      <c r="EHH41" s="423"/>
      <c r="EHI41" s="425"/>
      <c r="EHJ41" s="423"/>
      <c r="EHK41" s="425"/>
      <c r="EHL41" s="423"/>
      <c r="EHM41" s="425"/>
      <c r="EHN41" s="423"/>
      <c r="EHO41" s="425"/>
      <c r="EHP41" s="423"/>
      <c r="EHQ41" s="425"/>
      <c r="EHR41" s="423"/>
      <c r="EHS41" s="425"/>
      <c r="EHT41" s="423"/>
      <c r="EHU41" s="425"/>
      <c r="EHV41" s="423"/>
      <c r="EHW41" s="425"/>
      <c r="EHX41" s="423"/>
      <c r="EHY41" s="425"/>
      <c r="EHZ41" s="423"/>
      <c r="EIA41" s="425"/>
      <c r="EIB41" s="423"/>
      <c r="EIC41" s="425"/>
      <c r="EID41" s="423"/>
      <c r="EIE41" s="425"/>
      <c r="EIF41" s="423"/>
      <c r="EIG41" s="425"/>
      <c r="EIH41" s="423"/>
      <c r="EII41" s="425"/>
      <c r="EIJ41" s="423"/>
      <c r="EIK41" s="425"/>
      <c r="EIL41" s="423"/>
      <c r="EIM41" s="425"/>
      <c r="EIN41" s="423"/>
      <c r="EIO41" s="425"/>
      <c r="EIP41" s="423"/>
      <c r="EIQ41" s="425"/>
      <c r="EIR41" s="423"/>
      <c r="EIS41" s="425"/>
      <c r="EIT41" s="423"/>
      <c r="EIU41" s="425"/>
      <c r="EIV41" s="423"/>
      <c r="EIW41" s="425"/>
      <c r="EIX41" s="423"/>
      <c r="EIY41" s="425"/>
      <c r="EIZ41" s="423"/>
      <c r="EJA41" s="425"/>
      <c r="EJB41" s="423"/>
      <c r="EJC41" s="425"/>
      <c r="EJD41" s="423"/>
      <c r="EJE41" s="425"/>
      <c r="EJF41" s="423"/>
      <c r="EJG41" s="425"/>
      <c r="EJH41" s="423"/>
      <c r="EJI41" s="425"/>
      <c r="EJJ41" s="423"/>
      <c r="EJK41" s="425"/>
      <c r="EJL41" s="423"/>
      <c r="EJM41" s="425"/>
      <c r="EJN41" s="423"/>
      <c r="EJO41" s="425"/>
      <c r="EJP41" s="423"/>
      <c r="EJQ41" s="425"/>
      <c r="EJR41" s="423"/>
      <c r="EJS41" s="425"/>
      <c r="EJT41" s="423"/>
      <c r="EJU41" s="425"/>
      <c r="EJV41" s="423"/>
      <c r="EJW41" s="425"/>
      <c r="EJX41" s="423"/>
      <c r="EJY41" s="425"/>
      <c r="EJZ41" s="423"/>
      <c r="EKA41" s="425"/>
      <c r="EKB41" s="423"/>
      <c r="EKC41" s="425"/>
      <c r="EKD41" s="423"/>
      <c r="EKE41" s="425"/>
      <c r="EKF41" s="423"/>
      <c r="EKG41" s="425"/>
      <c r="EKH41" s="423"/>
      <c r="EKI41" s="425"/>
      <c r="EKJ41" s="423"/>
      <c r="EKK41" s="425"/>
      <c r="EKL41" s="423"/>
      <c r="EKM41" s="425"/>
      <c r="EKN41" s="423"/>
      <c r="EKO41" s="425"/>
      <c r="EKP41" s="423"/>
      <c r="EKQ41" s="425"/>
      <c r="EKR41" s="423"/>
      <c r="EKS41" s="425"/>
      <c r="EKT41" s="423"/>
      <c r="EKU41" s="425"/>
      <c r="EKV41" s="423"/>
      <c r="EKW41" s="425"/>
      <c r="EKX41" s="423"/>
      <c r="EKY41" s="425"/>
      <c r="EKZ41" s="423"/>
      <c r="ELA41" s="425"/>
      <c r="ELB41" s="423"/>
      <c r="ELC41" s="425"/>
      <c r="ELD41" s="423"/>
      <c r="ELE41" s="425"/>
      <c r="ELF41" s="423"/>
      <c r="ELG41" s="425"/>
      <c r="ELH41" s="423"/>
      <c r="ELI41" s="425"/>
      <c r="ELJ41" s="423"/>
      <c r="ELK41" s="425"/>
      <c r="ELL41" s="423"/>
      <c r="ELM41" s="425"/>
      <c r="ELN41" s="423"/>
      <c r="ELO41" s="425"/>
      <c r="ELP41" s="423"/>
      <c r="ELQ41" s="425"/>
      <c r="ELR41" s="423"/>
      <c r="ELS41" s="425"/>
      <c r="ELT41" s="423"/>
      <c r="ELU41" s="425"/>
      <c r="ELV41" s="423"/>
      <c r="ELW41" s="425"/>
      <c r="ELX41" s="423"/>
      <c r="ELY41" s="425"/>
      <c r="ELZ41" s="423"/>
      <c r="EMA41" s="425"/>
      <c r="EMB41" s="423"/>
      <c r="EMC41" s="425"/>
      <c r="EMD41" s="423"/>
      <c r="EME41" s="425"/>
      <c r="EMF41" s="423"/>
      <c r="EMG41" s="425"/>
      <c r="EMH41" s="423"/>
      <c r="EMI41" s="425"/>
      <c r="EMJ41" s="423"/>
      <c r="EMK41" s="425"/>
      <c r="EML41" s="423"/>
      <c r="EMM41" s="425"/>
      <c r="EMN41" s="423"/>
      <c r="EMO41" s="425"/>
      <c r="EMP41" s="423"/>
      <c r="EMQ41" s="425"/>
      <c r="EMR41" s="423"/>
      <c r="EMS41" s="425"/>
      <c r="EMT41" s="423"/>
      <c r="EMU41" s="425"/>
      <c r="EMV41" s="423"/>
      <c r="EMW41" s="425"/>
      <c r="EMX41" s="423"/>
      <c r="EMY41" s="425"/>
      <c r="EMZ41" s="423"/>
      <c r="ENA41" s="425"/>
      <c r="ENB41" s="423"/>
      <c r="ENC41" s="425"/>
      <c r="END41" s="423"/>
      <c r="ENE41" s="425"/>
      <c r="ENF41" s="423"/>
      <c r="ENG41" s="425"/>
      <c r="ENH41" s="423"/>
      <c r="ENI41" s="425"/>
      <c r="ENJ41" s="423"/>
      <c r="ENK41" s="425"/>
      <c r="ENL41" s="423"/>
      <c r="ENM41" s="425"/>
      <c r="ENN41" s="423"/>
      <c r="ENO41" s="425"/>
      <c r="ENP41" s="423"/>
      <c r="ENQ41" s="425"/>
      <c r="ENR41" s="423"/>
      <c r="ENS41" s="425"/>
      <c r="ENT41" s="423"/>
      <c r="ENU41" s="425"/>
      <c r="ENV41" s="423"/>
      <c r="ENW41" s="425"/>
      <c r="ENX41" s="423"/>
      <c r="ENY41" s="425"/>
      <c r="ENZ41" s="423"/>
      <c r="EOA41" s="425"/>
      <c r="EOB41" s="423"/>
      <c r="EOC41" s="425"/>
      <c r="EOD41" s="423"/>
      <c r="EOE41" s="425"/>
      <c r="EOF41" s="423"/>
      <c r="EOG41" s="425"/>
      <c r="EOH41" s="423"/>
      <c r="EOI41" s="425"/>
      <c r="EOJ41" s="423"/>
      <c r="EOK41" s="425"/>
      <c r="EOL41" s="423"/>
      <c r="EOM41" s="425"/>
      <c r="EON41" s="423"/>
      <c r="EOO41" s="425"/>
      <c r="EOP41" s="423"/>
      <c r="EOQ41" s="425"/>
      <c r="EOR41" s="423"/>
      <c r="EOS41" s="425"/>
      <c r="EOT41" s="423"/>
      <c r="EOU41" s="425"/>
      <c r="EOV41" s="423"/>
      <c r="EOW41" s="425"/>
      <c r="EOX41" s="423"/>
      <c r="EOY41" s="425"/>
      <c r="EOZ41" s="423"/>
      <c r="EPA41" s="425"/>
      <c r="EPB41" s="423"/>
      <c r="EPC41" s="425"/>
      <c r="EPD41" s="423"/>
      <c r="EPE41" s="425"/>
      <c r="EPF41" s="423"/>
      <c r="EPG41" s="425"/>
      <c r="EPH41" s="423"/>
      <c r="EPI41" s="425"/>
      <c r="EPJ41" s="423"/>
      <c r="EPK41" s="425"/>
      <c r="EPL41" s="423"/>
      <c r="EPM41" s="425"/>
      <c r="EPN41" s="423"/>
      <c r="EPO41" s="425"/>
      <c r="EPP41" s="423"/>
      <c r="EPQ41" s="425"/>
      <c r="EPR41" s="423"/>
      <c r="EPS41" s="425"/>
      <c r="EPT41" s="423"/>
      <c r="EPU41" s="425"/>
      <c r="EPV41" s="423"/>
      <c r="EPW41" s="425"/>
      <c r="EPX41" s="423"/>
      <c r="EPY41" s="425"/>
      <c r="EPZ41" s="423"/>
      <c r="EQA41" s="425"/>
      <c r="EQB41" s="423"/>
      <c r="EQC41" s="425"/>
      <c r="EQD41" s="423"/>
      <c r="EQE41" s="425"/>
      <c r="EQF41" s="423"/>
      <c r="EQG41" s="425"/>
      <c r="EQH41" s="423"/>
      <c r="EQI41" s="425"/>
      <c r="EQJ41" s="423"/>
      <c r="EQK41" s="425"/>
      <c r="EQL41" s="423"/>
      <c r="EQM41" s="425"/>
      <c r="EQN41" s="423"/>
      <c r="EQO41" s="425"/>
      <c r="EQP41" s="423"/>
      <c r="EQQ41" s="425"/>
      <c r="EQR41" s="423"/>
      <c r="EQS41" s="425"/>
      <c r="EQT41" s="423"/>
      <c r="EQU41" s="425"/>
      <c r="EQV41" s="423"/>
      <c r="EQW41" s="425"/>
      <c r="EQX41" s="423"/>
      <c r="EQY41" s="425"/>
      <c r="EQZ41" s="423"/>
      <c r="ERA41" s="425"/>
      <c r="ERB41" s="423"/>
      <c r="ERC41" s="425"/>
      <c r="ERD41" s="423"/>
      <c r="ERE41" s="425"/>
      <c r="ERF41" s="423"/>
      <c r="ERG41" s="425"/>
      <c r="ERH41" s="423"/>
      <c r="ERI41" s="425"/>
      <c r="ERJ41" s="423"/>
      <c r="ERK41" s="425"/>
      <c r="ERL41" s="423"/>
      <c r="ERM41" s="425"/>
      <c r="ERN41" s="423"/>
      <c r="ERO41" s="425"/>
      <c r="ERP41" s="423"/>
      <c r="ERQ41" s="425"/>
      <c r="ERR41" s="423"/>
      <c r="ERS41" s="425"/>
      <c r="ERT41" s="423"/>
      <c r="ERU41" s="425"/>
      <c r="ERV41" s="423"/>
      <c r="ERW41" s="425"/>
      <c r="ERX41" s="423"/>
      <c r="ERY41" s="425"/>
      <c r="ERZ41" s="423"/>
      <c r="ESA41" s="425"/>
      <c r="ESB41" s="423"/>
      <c r="ESC41" s="425"/>
      <c r="ESD41" s="423"/>
      <c r="ESE41" s="425"/>
      <c r="ESF41" s="423"/>
      <c r="ESG41" s="425"/>
      <c r="ESH41" s="423"/>
      <c r="ESI41" s="425"/>
      <c r="ESJ41" s="423"/>
      <c r="ESK41" s="425"/>
      <c r="ESL41" s="423"/>
      <c r="ESM41" s="425"/>
      <c r="ESN41" s="423"/>
      <c r="ESO41" s="425"/>
      <c r="ESP41" s="423"/>
      <c r="ESQ41" s="425"/>
      <c r="ESR41" s="423"/>
      <c r="ESS41" s="425"/>
      <c r="EST41" s="423"/>
      <c r="ESU41" s="425"/>
      <c r="ESV41" s="423"/>
      <c r="ESW41" s="425"/>
      <c r="ESX41" s="423"/>
      <c r="ESY41" s="425"/>
      <c r="ESZ41" s="423"/>
      <c r="ETA41" s="425"/>
      <c r="ETB41" s="423"/>
      <c r="ETC41" s="425"/>
      <c r="ETD41" s="423"/>
      <c r="ETE41" s="425"/>
      <c r="ETF41" s="423"/>
      <c r="ETG41" s="425"/>
      <c r="ETH41" s="423"/>
      <c r="ETI41" s="425"/>
      <c r="ETJ41" s="423"/>
      <c r="ETK41" s="425"/>
      <c r="ETL41" s="423"/>
      <c r="ETM41" s="425"/>
      <c r="ETN41" s="423"/>
      <c r="ETO41" s="425"/>
      <c r="ETP41" s="423"/>
      <c r="ETQ41" s="425"/>
      <c r="ETR41" s="423"/>
      <c r="ETS41" s="425"/>
      <c r="ETT41" s="423"/>
      <c r="ETU41" s="425"/>
      <c r="ETV41" s="423"/>
      <c r="ETW41" s="425"/>
      <c r="ETX41" s="423"/>
      <c r="ETY41" s="425"/>
      <c r="ETZ41" s="423"/>
      <c r="EUA41" s="425"/>
      <c r="EUB41" s="423"/>
      <c r="EUC41" s="425"/>
      <c r="EUD41" s="423"/>
      <c r="EUE41" s="425"/>
      <c r="EUF41" s="423"/>
      <c r="EUG41" s="425"/>
      <c r="EUH41" s="423"/>
      <c r="EUI41" s="425"/>
      <c r="EUJ41" s="423"/>
      <c r="EUK41" s="425"/>
      <c r="EUL41" s="423"/>
      <c r="EUM41" s="425"/>
      <c r="EUN41" s="423"/>
      <c r="EUO41" s="425"/>
      <c r="EUP41" s="423"/>
      <c r="EUQ41" s="425"/>
      <c r="EUR41" s="423"/>
      <c r="EUS41" s="425"/>
      <c r="EUT41" s="423"/>
      <c r="EUU41" s="425"/>
      <c r="EUV41" s="423"/>
      <c r="EUW41" s="425"/>
      <c r="EUX41" s="423"/>
      <c r="EUY41" s="425"/>
      <c r="EUZ41" s="423"/>
      <c r="EVA41" s="425"/>
      <c r="EVB41" s="423"/>
      <c r="EVC41" s="425"/>
      <c r="EVD41" s="423"/>
      <c r="EVE41" s="425"/>
      <c r="EVF41" s="423"/>
      <c r="EVG41" s="425"/>
      <c r="EVH41" s="423"/>
      <c r="EVI41" s="425"/>
      <c r="EVJ41" s="423"/>
      <c r="EVK41" s="425"/>
      <c r="EVL41" s="423"/>
      <c r="EVM41" s="425"/>
      <c r="EVN41" s="423"/>
      <c r="EVO41" s="425"/>
      <c r="EVP41" s="423"/>
      <c r="EVQ41" s="425"/>
      <c r="EVR41" s="423"/>
      <c r="EVS41" s="425"/>
      <c r="EVT41" s="423"/>
      <c r="EVU41" s="425"/>
      <c r="EVV41" s="423"/>
      <c r="EVW41" s="425"/>
      <c r="EVX41" s="423"/>
      <c r="EVY41" s="425"/>
      <c r="EVZ41" s="423"/>
      <c r="EWA41" s="425"/>
      <c r="EWB41" s="423"/>
      <c r="EWC41" s="425"/>
      <c r="EWD41" s="423"/>
      <c r="EWE41" s="425"/>
      <c r="EWF41" s="423"/>
      <c r="EWG41" s="425"/>
      <c r="EWH41" s="423"/>
      <c r="EWI41" s="425"/>
      <c r="EWJ41" s="423"/>
      <c r="EWK41" s="425"/>
      <c r="EWL41" s="423"/>
      <c r="EWM41" s="425"/>
      <c r="EWN41" s="423"/>
      <c r="EWO41" s="425"/>
      <c r="EWP41" s="423"/>
      <c r="EWQ41" s="425"/>
      <c r="EWR41" s="423"/>
      <c r="EWS41" s="425"/>
      <c r="EWT41" s="423"/>
      <c r="EWU41" s="425"/>
      <c r="EWV41" s="423"/>
      <c r="EWW41" s="425"/>
      <c r="EWX41" s="423"/>
      <c r="EWY41" s="425"/>
      <c r="EWZ41" s="423"/>
      <c r="EXA41" s="425"/>
      <c r="EXB41" s="423"/>
      <c r="EXC41" s="425"/>
      <c r="EXD41" s="423"/>
      <c r="EXE41" s="425"/>
      <c r="EXF41" s="423"/>
      <c r="EXG41" s="425"/>
      <c r="EXH41" s="423"/>
      <c r="EXI41" s="425"/>
      <c r="EXJ41" s="423"/>
      <c r="EXK41" s="425"/>
      <c r="EXL41" s="423"/>
      <c r="EXM41" s="425"/>
      <c r="EXN41" s="423"/>
      <c r="EXO41" s="425"/>
      <c r="EXP41" s="423"/>
      <c r="EXQ41" s="425"/>
      <c r="EXR41" s="423"/>
      <c r="EXS41" s="425"/>
      <c r="EXT41" s="423"/>
      <c r="EXU41" s="425"/>
      <c r="EXV41" s="423"/>
      <c r="EXW41" s="425"/>
      <c r="EXX41" s="423"/>
      <c r="EXY41" s="425"/>
      <c r="EXZ41" s="423"/>
      <c r="EYA41" s="425"/>
      <c r="EYB41" s="423"/>
      <c r="EYC41" s="425"/>
      <c r="EYD41" s="423"/>
      <c r="EYE41" s="425"/>
      <c r="EYF41" s="423"/>
      <c r="EYG41" s="425"/>
      <c r="EYH41" s="423"/>
      <c r="EYI41" s="425"/>
      <c r="EYJ41" s="423"/>
      <c r="EYK41" s="425"/>
      <c r="EYL41" s="423"/>
      <c r="EYM41" s="425"/>
      <c r="EYN41" s="423"/>
      <c r="EYO41" s="425"/>
      <c r="EYP41" s="423"/>
      <c r="EYQ41" s="425"/>
      <c r="EYR41" s="423"/>
      <c r="EYS41" s="425"/>
      <c r="EYT41" s="423"/>
      <c r="EYU41" s="425"/>
      <c r="EYV41" s="423"/>
      <c r="EYW41" s="425"/>
      <c r="EYX41" s="423"/>
      <c r="EYY41" s="425"/>
      <c r="EYZ41" s="423"/>
      <c r="EZA41" s="425"/>
      <c r="EZB41" s="423"/>
      <c r="EZC41" s="425"/>
      <c r="EZD41" s="423"/>
      <c r="EZE41" s="425"/>
      <c r="EZF41" s="423"/>
      <c r="EZG41" s="425"/>
      <c r="EZH41" s="423"/>
      <c r="EZI41" s="425"/>
      <c r="EZJ41" s="423"/>
      <c r="EZK41" s="425"/>
      <c r="EZL41" s="423"/>
      <c r="EZM41" s="425"/>
      <c r="EZN41" s="423"/>
      <c r="EZO41" s="425"/>
      <c r="EZP41" s="423"/>
      <c r="EZQ41" s="425"/>
      <c r="EZR41" s="423"/>
      <c r="EZS41" s="425"/>
      <c r="EZT41" s="423"/>
      <c r="EZU41" s="425"/>
      <c r="EZV41" s="423"/>
      <c r="EZW41" s="425"/>
      <c r="EZX41" s="423"/>
      <c r="EZY41" s="425"/>
      <c r="EZZ41" s="423"/>
      <c r="FAA41" s="425"/>
      <c r="FAB41" s="423"/>
      <c r="FAC41" s="425"/>
      <c r="FAD41" s="423"/>
      <c r="FAE41" s="425"/>
      <c r="FAF41" s="423"/>
      <c r="FAG41" s="425"/>
      <c r="FAH41" s="423"/>
      <c r="FAI41" s="425"/>
      <c r="FAJ41" s="423"/>
      <c r="FAK41" s="425"/>
      <c r="FAL41" s="423"/>
      <c r="FAM41" s="425"/>
      <c r="FAN41" s="423"/>
      <c r="FAO41" s="425"/>
      <c r="FAP41" s="423"/>
      <c r="FAQ41" s="425"/>
      <c r="FAR41" s="423"/>
      <c r="FAS41" s="425"/>
      <c r="FAT41" s="423"/>
      <c r="FAU41" s="425"/>
      <c r="FAV41" s="423"/>
      <c r="FAW41" s="425"/>
      <c r="FAX41" s="423"/>
      <c r="FAY41" s="425"/>
      <c r="FAZ41" s="423"/>
      <c r="FBA41" s="425"/>
      <c r="FBB41" s="423"/>
      <c r="FBC41" s="425"/>
      <c r="FBD41" s="423"/>
      <c r="FBE41" s="425"/>
      <c r="FBF41" s="423"/>
      <c r="FBG41" s="425"/>
      <c r="FBH41" s="423"/>
      <c r="FBI41" s="425"/>
      <c r="FBJ41" s="423"/>
      <c r="FBK41" s="425"/>
      <c r="FBL41" s="423"/>
      <c r="FBM41" s="425"/>
      <c r="FBN41" s="423"/>
      <c r="FBO41" s="425"/>
      <c r="FBP41" s="423"/>
      <c r="FBQ41" s="425"/>
      <c r="FBR41" s="423"/>
      <c r="FBS41" s="425"/>
      <c r="FBT41" s="423"/>
      <c r="FBU41" s="425"/>
      <c r="FBV41" s="423"/>
      <c r="FBW41" s="425"/>
      <c r="FBX41" s="423"/>
      <c r="FBY41" s="425"/>
      <c r="FBZ41" s="423"/>
      <c r="FCA41" s="425"/>
      <c r="FCB41" s="423"/>
      <c r="FCC41" s="425"/>
      <c r="FCD41" s="423"/>
      <c r="FCE41" s="425"/>
      <c r="FCF41" s="423"/>
      <c r="FCG41" s="425"/>
      <c r="FCH41" s="423"/>
      <c r="FCI41" s="425"/>
      <c r="FCJ41" s="423"/>
      <c r="FCK41" s="425"/>
      <c r="FCL41" s="423"/>
      <c r="FCM41" s="425"/>
      <c r="FCN41" s="423"/>
      <c r="FCO41" s="425"/>
      <c r="FCP41" s="423"/>
      <c r="FCQ41" s="425"/>
      <c r="FCR41" s="423"/>
      <c r="FCS41" s="425"/>
      <c r="FCT41" s="423"/>
      <c r="FCU41" s="425"/>
      <c r="FCV41" s="423"/>
      <c r="FCW41" s="425"/>
      <c r="FCX41" s="423"/>
      <c r="FCY41" s="425"/>
      <c r="FCZ41" s="423"/>
      <c r="FDA41" s="425"/>
      <c r="FDB41" s="423"/>
      <c r="FDC41" s="425"/>
      <c r="FDD41" s="423"/>
      <c r="FDE41" s="425"/>
      <c r="FDF41" s="423"/>
      <c r="FDG41" s="425"/>
      <c r="FDH41" s="423"/>
      <c r="FDI41" s="425"/>
      <c r="FDJ41" s="423"/>
      <c r="FDK41" s="425"/>
      <c r="FDL41" s="423"/>
      <c r="FDM41" s="425"/>
      <c r="FDN41" s="423"/>
      <c r="FDO41" s="425"/>
      <c r="FDP41" s="423"/>
      <c r="FDQ41" s="425"/>
      <c r="FDR41" s="423"/>
      <c r="FDS41" s="425"/>
      <c r="FDT41" s="423"/>
      <c r="FDU41" s="425"/>
      <c r="FDV41" s="423"/>
      <c r="FDW41" s="425"/>
      <c r="FDX41" s="423"/>
      <c r="FDY41" s="425"/>
      <c r="FDZ41" s="423"/>
      <c r="FEA41" s="425"/>
      <c r="FEB41" s="423"/>
      <c r="FEC41" s="425"/>
      <c r="FED41" s="423"/>
      <c r="FEE41" s="425"/>
      <c r="FEF41" s="423"/>
      <c r="FEG41" s="425"/>
      <c r="FEH41" s="423"/>
      <c r="FEI41" s="425"/>
      <c r="FEJ41" s="423"/>
      <c r="FEK41" s="425"/>
      <c r="FEL41" s="423"/>
      <c r="FEM41" s="425"/>
      <c r="FEN41" s="423"/>
      <c r="FEO41" s="425"/>
      <c r="FEP41" s="423"/>
      <c r="FEQ41" s="425"/>
      <c r="FER41" s="423"/>
      <c r="FES41" s="425"/>
      <c r="FET41" s="423"/>
      <c r="FEU41" s="425"/>
      <c r="FEV41" s="423"/>
      <c r="FEW41" s="425"/>
      <c r="FEX41" s="423"/>
      <c r="FEY41" s="425"/>
      <c r="FEZ41" s="423"/>
      <c r="FFA41" s="425"/>
      <c r="FFB41" s="423"/>
      <c r="FFC41" s="425"/>
      <c r="FFD41" s="423"/>
      <c r="FFE41" s="425"/>
      <c r="FFF41" s="423"/>
      <c r="FFG41" s="425"/>
      <c r="FFH41" s="423"/>
      <c r="FFI41" s="425"/>
      <c r="FFJ41" s="423"/>
      <c r="FFK41" s="425"/>
      <c r="FFL41" s="423"/>
      <c r="FFM41" s="425"/>
      <c r="FFN41" s="423"/>
      <c r="FFO41" s="425"/>
      <c r="FFP41" s="423"/>
      <c r="FFQ41" s="425"/>
      <c r="FFR41" s="423"/>
      <c r="FFS41" s="425"/>
      <c r="FFT41" s="423"/>
      <c r="FFU41" s="425"/>
      <c r="FFV41" s="423"/>
      <c r="FFW41" s="425"/>
      <c r="FFX41" s="423"/>
      <c r="FFY41" s="425"/>
      <c r="FFZ41" s="423"/>
      <c r="FGA41" s="425"/>
      <c r="FGB41" s="423"/>
      <c r="FGC41" s="425"/>
      <c r="FGD41" s="423"/>
      <c r="FGE41" s="425"/>
      <c r="FGF41" s="423"/>
      <c r="FGG41" s="425"/>
      <c r="FGH41" s="423"/>
      <c r="FGI41" s="425"/>
      <c r="FGJ41" s="423"/>
      <c r="FGK41" s="425"/>
      <c r="FGL41" s="423"/>
      <c r="FGM41" s="425"/>
      <c r="FGN41" s="423"/>
      <c r="FGO41" s="425"/>
      <c r="FGP41" s="423"/>
      <c r="FGQ41" s="425"/>
      <c r="FGR41" s="423"/>
      <c r="FGS41" s="425"/>
      <c r="FGT41" s="423"/>
      <c r="FGU41" s="425"/>
      <c r="FGV41" s="423"/>
      <c r="FGW41" s="425"/>
      <c r="FGX41" s="423"/>
      <c r="FGY41" s="425"/>
      <c r="FGZ41" s="423"/>
      <c r="FHA41" s="425"/>
      <c r="FHB41" s="423"/>
      <c r="FHC41" s="425"/>
      <c r="FHD41" s="423"/>
      <c r="FHE41" s="425"/>
      <c r="FHF41" s="423"/>
      <c r="FHG41" s="425"/>
      <c r="FHH41" s="423"/>
      <c r="FHI41" s="425"/>
      <c r="FHJ41" s="423"/>
      <c r="FHK41" s="425"/>
      <c r="FHL41" s="423"/>
      <c r="FHM41" s="425"/>
      <c r="FHN41" s="423"/>
      <c r="FHO41" s="425"/>
      <c r="FHP41" s="423"/>
      <c r="FHQ41" s="425"/>
      <c r="FHR41" s="423"/>
      <c r="FHS41" s="425"/>
      <c r="FHT41" s="423"/>
      <c r="FHU41" s="425"/>
      <c r="FHV41" s="423"/>
      <c r="FHW41" s="425"/>
      <c r="FHX41" s="423"/>
      <c r="FHY41" s="425"/>
      <c r="FHZ41" s="423"/>
      <c r="FIA41" s="425"/>
      <c r="FIB41" s="423"/>
      <c r="FIC41" s="425"/>
      <c r="FID41" s="423"/>
      <c r="FIE41" s="425"/>
      <c r="FIF41" s="423"/>
      <c r="FIG41" s="425"/>
      <c r="FIH41" s="423"/>
      <c r="FII41" s="425"/>
      <c r="FIJ41" s="423"/>
      <c r="FIK41" s="425"/>
      <c r="FIL41" s="423"/>
      <c r="FIM41" s="425"/>
      <c r="FIN41" s="423"/>
      <c r="FIO41" s="425"/>
      <c r="FIP41" s="423"/>
      <c r="FIQ41" s="425"/>
      <c r="FIR41" s="423"/>
      <c r="FIS41" s="425"/>
      <c r="FIT41" s="423"/>
      <c r="FIU41" s="425"/>
      <c r="FIV41" s="423"/>
      <c r="FIW41" s="425"/>
      <c r="FIX41" s="423"/>
      <c r="FIY41" s="425"/>
      <c r="FIZ41" s="423"/>
      <c r="FJA41" s="425"/>
      <c r="FJB41" s="423"/>
      <c r="FJC41" s="425"/>
      <c r="FJD41" s="423"/>
      <c r="FJE41" s="425"/>
      <c r="FJF41" s="423"/>
      <c r="FJG41" s="425"/>
      <c r="FJH41" s="423"/>
      <c r="FJI41" s="425"/>
      <c r="FJJ41" s="423"/>
      <c r="FJK41" s="425"/>
      <c r="FJL41" s="423"/>
      <c r="FJM41" s="425"/>
      <c r="FJN41" s="423"/>
      <c r="FJO41" s="425"/>
      <c r="FJP41" s="423"/>
      <c r="FJQ41" s="425"/>
      <c r="FJR41" s="423"/>
      <c r="FJS41" s="425"/>
      <c r="FJT41" s="423"/>
      <c r="FJU41" s="425"/>
      <c r="FJV41" s="423"/>
      <c r="FJW41" s="425"/>
      <c r="FJX41" s="423"/>
      <c r="FJY41" s="425"/>
      <c r="FJZ41" s="423"/>
      <c r="FKA41" s="425"/>
      <c r="FKB41" s="423"/>
      <c r="FKC41" s="425"/>
      <c r="FKD41" s="423"/>
      <c r="FKE41" s="425"/>
      <c r="FKF41" s="423"/>
      <c r="FKG41" s="425"/>
      <c r="FKH41" s="423"/>
      <c r="FKI41" s="425"/>
      <c r="FKJ41" s="423"/>
      <c r="FKK41" s="425"/>
      <c r="FKL41" s="423"/>
      <c r="FKM41" s="425"/>
      <c r="FKN41" s="423"/>
      <c r="FKO41" s="425"/>
      <c r="FKP41" s="423"/>
      <c r="FKQ41" s="425"/>
      <c r="FKR41" s="423"/>
      <c r="FKS41" s="425"/>
      <c r="FKT41" s="423"/>
      <c r="FKU41" s="425"/>
      <c r="FKV41" s="423"/>
      <c r="FKW41" s="425"/>
      <c r="FKX41" s="423"/>
      <c r="FKY41" s="425"/>
      <c r="FKZ41" s="423"/>
      <c r="FLA41" s="425"/>
      <c r="FLB41" s="423"/>
      <c r="FLC41" s="425"/>
      <c r="FLD41" s="423"/>
      <c r="FLE41" s="425"/>
      <c r="FLF41" s="423"/>
      <c r="FLG41" s="425"/>
      <c r="FLH41" s="423"/>
      <c r="FLI41" s="425"/>
      <c r="FLJ41" s="423"/>
      <c r="FLK41" s="425"/>
      <c r="FLL41" s="423"/>
      <c r="FLM41" s="425"/>
      <c r="FLN41" s="423"/>
      <c r="FLO41" s="425"/>
      <c r="FLP41" s="423"/>
      <c r="FLQ41" s="425"/>
      <c r="FLR41" s="423"/>
      <c r="FLS41" s="425"/>
      <c r="FLT41" s="423"/>
      <c r="FLU41" s="425"/>
      <c r="FLV41" s="423"/>
      <c r="FLW41" s="425"/>
      <c r="FLX41" s="423"/>
      <c r="FLY41" s="425"/>
      <c r="FLZ41" s="423"/>
      <c r="FMA41" s="425"/>
      <c r="FMB41" s="423"/>
      <c r="FMC41" s="425"/>
      <c r="FMD41" s="423"/>
      <c r="FME41" s="425"/>
      <c r="FMF41" s="423"/>
      <c r="FMG41" s="425"/>
      <c r="FMH41" s="423"/>
      <c r="FMI41" s="425"/>
      <c r="FMJ41" s="423"/>
      <c r="FMK41" s="425"/>
      <c r="FML41" s="423"/>
      <c r="FMM41" s="425"/>
      <c r="FMN41" s="423"/>
      <c r="FMO41" s="425"/>
      <c r="FMP41" s="423"/>
      <c r="FMQ41" s="425"/>
      <c r="FMR41" s="423"/>
      <c r="FMS41" s="425"/>
      <c r="FMT41" s="423"/>
      <c r="FMU41" s="425"/>
      <c r="FMV41" s="423"/>
      <c r="FMW41" s="425"/>
      <c r="FMX41" s="423"/>
      <c r="FMY41" s="425"/>
      <c r="FMZ41" s="423"/>
      <c r="FNA41" s="425"/>
      <c r="FNB41" s="423"/>
      <c r="FNC41" s="425"/>
      <c r="FND41" s="423"/>
      <c r="FNE41" s="425"/>
      <c r="FNF41" s="423"/>
      <c r="FNG41" s="425"/>
      <c r="FNH41" s="423"/>
      <c r="FNI41" s="425"/>
      <c r="FNJ41" s="423"/>
      <c r="FNK41" s="425"/>
      <c r="FNL41" s="423"/>
      <c r="FNM41" s="425"/>
      <c r="FNN41" s="423"/>
      <c r="FNO41" s="425"/>
      <c r="FNP41" s="423"/>
      <c r="FNQ41" s="425"/>
      <c r="FNR41" s="423"/>
      <c r="FNS41" s="425"/>
      <c r="FNT41" s="423"/>
      <c r="FNU41" s="425"/>
      <c r="FNV41" s="423"/>
      <c r="FNW41" s="425"/>
      <c r="FNX41" s="423"/>
      <c r="FNY41" s="425"/>
      <c r="FNZ41" s="423"/>
      <c r="FOA41" s="425"/>
      <c r="FOB41" s="423"/>
      <c r="FOC41" s="425"/>
      <c r="FOD41" s="423"/>
      <c r="FOE41" s="425"/>
      <c r="FOF41" s="423"/>
      <c r="FOG41" s="425"/>
      <c r="FOH41" s="423"/>
      <c r="FOI41" s="425"/>
      <c r="FOJ41" s="423"/>
      <c r="FOK41" s="425"/>
      <c r="FOL41" s="423"/>
      <c r="FOM41" s="425"/>
      <c r="FON41" s="423"/>
      <c r="FOO41" s="425"/>
      <c r="FOP41" s="423"/>
      <c r="FOQ41" s="425"/>
      <c r="FOR41" s="423"/>
      <c r="FOS41" s="425"/>
      <c r="FOT41" s="423"/>
      <c r="FOU41" s="425"/>
      <c r="FOV41" s="423"/>
      <c r="FOW41" s="425"/>
      <c r="FOX41" s="423"/>
      <c r="FOY41" s="425"/>
      <c r="FOZ41" s="423"/>
      <c r="FPA41" s="425"/>
      <c r="FPB41" s="423"/>
      <c r="FPC41" s="425"/>
      <c r="FPD41" s="423"/>
      <c r="FPE41" s="425"/>
      <c r="FPF41" s="423"/>
      <c r="FPG41" s="425"/>
      <c r="FPH41" s="423"/>
      <c r="FPI41" s="425"/>
      <c r="FPJ41" s="423"/>
      <c r="FPK41" s="425"/>
      <c r="FPL41" s="423"/>
      <c r="FPM41" s="425"/>
      <c r="FPN41" s="423"/>
      <c r="FPO41" s="425"/>
      <c r="FPP41" s="423"/>
      <c r="FPQ41" s="425"/>
      <c r="FPR41" s="423"/>
      <c r="FPS41" s="425"/>
      <c r="FPT41" s="423"/>
      <c r="FPU41" s="425"/>
      <c r="FPV41" s="423"/>
      <c r="FPW41" s="425"/>
      <c r="FPX41" s="423"/>
      <c r="FPY41" s="425"/>
      <c r="FPZ41" s="423"/>
      <c r="FQA41" s="425"/>
      <c r="FQB41" s="423"/>
      <c r="FQC41" s="425"/>
      <c r="FQD41" s="423"/>
      <c r="FQE41" s="425"/>
      <c r="FQF41" s="423"/>
      <c r="FQG41" s="425"/>
      <c r="FQH41" s="423"/>
      <c r="FQI41" s="425"/>
      <c r="FQJ41" s="423"/>
      <c r="FQK41" s="425"/>
      <c r="FQL41" s="423"/>
      <c r="FQM41" s="425"/>
      <c r="FQN41" s="423"/>
      <c r="FQO41" s="425"/>
      <c r="FQP41" s="423"/>
      <c r="FQQ41" s="425"/>
      <c r="FQR41" s="423"/>
      <c r="FQS41" s="425"/>
      <c r="FQT41" s="423"/>
      <c r="FQU41" s="425"/>
      <c r="FQV41" s="423"/>
      <c r="FQW41" s="425"/>
      <c r="FQX41" s="423"/>
      <c r="FQY41" s="425"/>
      <c r="FQZ41" s="423"/>
      <c r="FRA41" s="425"/>
      <c r="FRB41" s="423"/>
      <c r="FRC41" s="425"/>
      <c r="FRD41" s="423"/>
      <c r="FRE41" s="425"/>
      <c r="FRF41" s="423"/>
      <c r="FRG41" s="425"/>
      <c r="FRH41" s="423"/>
      <c r="FRI41" s="425"/>
      <c r="FRJ41" s="423"/>
      <c r="FRK41" s="425"/>
      <c r="FRL41" s="423"/>
      <c r="FRM41" s="425"/>
      <c r="FRN41" s="423"/>
      <c r="FRO41" s="425"/>
      <c r="FRP41" s="423"/>
      <c r="FRQ41" s="425"/>
      <c r="FRR41" s="423"/>
      <c r="FRS41" s="425"/>
      <c r="FRT41" s="423"/>
      <c r="FRU41" s="425"/>
      <c r="FRV41" s="423"/>
      <c r="FRW41" s="425"/>
      <c r="FRX41" s="423"/>
      <c r="FRY41" s="425"/>
      <c r="FRZ41" s="423"/>
      <c r="FSA41" s="425"/>
      <c r="FSB41" s="423"/>
      <c r="FSC41" s="425"/>
      <c r="FSD41" s="423"/>
      <c r="FSE41" s="425"/>
      <c r="FSF41" s="423"/>
      <c r="FSG41" s="425"/>
      <c r="FSH41" s="423"/>
      <c r="FSI41" s="425"/>
      <c r="FSJ41" s="423"/>
      <c r="FSK41" s="425"/>
      <c r="FSL41" s="423"/>
      <c r="FSM41" s="425"/>
      <c r="FSN41" s="423"/>
      <c r="FSO41" s="425"/>
      <c r="FSP41" s="423"/>
      <c r="FSQ41" s="425"/>
      <c r="FSR41" s="423"/>
      <c r="FSS41" s="425"/>
      <c r="FST41" s="423"/>
      <c r="FSU41" s="425"/>
      <c r="FSV41" s="423"/>
      <c r="FSW41" s="425"/>
      <c r="FSX41" s="423"/>
      <c r="FSY41" s="425"/>
      <c r="FSZ41" s="423"/>
      <c r="FTA41" s="425"/>
      <c r="FTB41" s="423"/>
      <c r="FTC41" s="425"/>
      <c r="FTD41" s="423"/>
      <c r="FTE41" s="425"/>
      <c r="FTF41" s="423"/>
      <c r="FTG41" s="425"/>
      <c r="FTH41" s="423"/>
      <c r="FTI41" s="425"/>
      <c r="FTJ41" s="423"/>
      <c r="FTK41" s="425"/>
      <c r="FTL41" s="423"/>
      <c r="FTM41" s="425"/>
      <c r="FTN41" s="423"/>
      <c r="FTO41" s="425"/>
      <c r="FTP41" s="423"/>
      <c r="FTQ41" s="425"/>
      <c r="FTR41" s="423"/>
      <c r="FTS41" s="425"/>
      <c r="FTT41" s="423"/>
      <c r="FTU41" s="425"/>
      <c r="FTV41" s="423"/>
      <c r="FTW41" s="425"/>
      <c r="FTX41" s="423"/>
      <c r="FTY41" s="425"/>
      <c r="FTZ41" s="423"/>
      <c r="FUA41" s="425"/>
      <c r="FUB41" s="423"/>
      <c r="FUC41" s="425"/>
      <c r="FUD41" s="423"/>
      <c r="FUE41" s="425"/>
      <c r="FUF41" s="423"/>
      <c r="FUG41" s="425"/>
      <c r="FUH41" s="423"/>
      <c r="FUI41" s="425"/>
      <c r="FUJ41" s="423"/>
      <c r="FUK41" s="425"/>
      <c r="FUL41" s="423"/>
      <c r="FUM41" s="425"/>
      <c r="FUN41" s="423"/>
      <c r="FUO41" s="425"/>
      <c r="FUP41" s="423"/>
      <c r="FUQ41" s="425"/>
      <c r="FUR41" s="423"/>
      <c r="FUS41" s="425"/>
      <c r="FUT41" s="423"/>
      <c r="FUU41" s="425"/>
      <c r="FUV41" s="423"/>
      <c r="FUW41" s="425"/>
      <c r="FUX41" s="423"/>
      <c r="FUY41" s="425"/>
      <c r="FUZ41" s="423"/>
      <c r="FVA41" s="425"/>
      <c r="FVB41" s="423"/>
      <c r="FVC41" s="425"/>
      <c r="FVD41" s="423"/>
      <c r="FVE41" s="425"/>
      <c r="FVF41" s="423"/>
      <c r="FVG41" s="425"/>
      <c r="FVH41" s="423"/>
      <c r="FVI41" s="425"/>
      <c r="FVJ41" s="423"/>
      <c r="FVK41" s="425"/>
      <c r="FVL41" s="423"/>
      <c r="FVM41" s="425"/>
      <c r="FVN41" s="423"/>
      <c r="FVO41" s="425"/>
      <c r="FVP41" s="423"/>
      <c r="FVQ41" s="425"/>
      <c r="FVR41" s="423"/>
      <c r="FVS41" s="425"/>
      <c r="FVT41" s="423"/>
      <c r="FVU41" s="425"/>
      <c r="FVV41" s="423"/>
      <c r="FVW41" s="425"/>
      <c r="FVX41" s="423"/>
      <c r="FVY41" s="425"/>
      <c r="FVZ41" s="423"/>
      <c r="FWA41" s="425"/>
      <c r="FWB41" s="423"/>
      <c r="FWC41" s="425"/>
      <c r="FWD41" s="423"/>
      <c r="FWE41" s="425"/>
      <c r="FWF41" s="423"/>
      <c r="FWG41" s="425"/>
      <c r="FWH41" s="423"/>
      <c r="FWI41" s="425"/>
      <c r="FWJ41" s="423"/>
      <c r="FWK41" s="425"/>
      <c r="FWL41" s="423"/>
      <c r="FWM41" s="425"/>
      <c r="FWN41" s="423"/>
      <c r="FWO41" s="425"/>
      <c r="FWP41" s="423"/>
      <c r="FWQ41" s="425"/>
      <c r="FWR41" s="423"/>
      <c r="FWS41" s="425"/>
      <c r="FWT41" s="423"/>
      <c r="FWU41" s="425"/>
      <c r="FWV41" s="423"/>
      <c r="FWW41" s="425"/>
      <c r="FWX41" s="423"/>
      <c r="FWY41" s="425"/>
      <c r="FWZ41" s="423"/>
      <c r="FXA41" s="425"/>
      <c r="FXB41" s="423"/>
      <c r="FXC41" s="425"/>
      <c r="FXD41" s="423"/>
      <c r="FXE41" s="425"/>
      <c r="FXF41" s="423"/>
      <c r="FXG41" s="425"/>
      <c r="FXH41" s="423"/>
      <c r="FXI41" s="425"/>
      <c r="FXJ41" s="423"/>
      <c r="FXK41" s="425"/>
      <c r="FXL41" s="423"/>
      <c r="FXM41" s="425"/>
      <c r="FXN41" s="423"/>
      <c r="FXO41" s="425"/>
      <c r="FXP41" s="423"/>
      <c r="FXQ41" s="425"/>
      <c r="FXR41" s="423"/>
      <c r="FXS41" s="425"/>
      <c r="FXT41" s="423"/>
      <c r="FXU41" s="425"/>
      <c r="FXV41" s="423"/>
      <c r="FXW41" s="425"/>
      <c r="FXX41" s="423"/>
      <c r="FXY41" s="425"/>
      <c r="FXZ41" s="423"/>
      <c r="FYA41" s="425"/>
      <c r="FYB41" s="423"/>
      <c r="FYC41" s="425"/>
      <c r="FYD41" s="423"/>
      <c r="FYE41" s="425"/>
      <c r="FYF41" s="423"/>
      <c r="FYG41" s="425"/>
      <c r="FYH41" s="423"/>
      <c r="FYI41" s="425"/>
      <c r="FYJ41" s="423"/>
      <c r="FYK41" s="425"/>
      <c r="FYL41" s="423"/>
      <c r="FYM41" s="425"/>
      <c r="FYN41" s="423"/>
      <c r="FYO41" s="425"/>
      <c r="FYP41" s="423"/>
      <c r="FYQ41" s="425"/>
      <c r="FYR41" s="423"/>
      <c r="FYS41" s="425"/>
      <c r="FYT41" s="423"/>
      <c r="FYU41" s="425"/>
      <c r="FYV41" s="423"/>
      <c r="FYW41" s="425"/>
      <c r="FYX41" s="423"/>
      <c r="FYY41" s="425"/>
      <c r="FYZ41" s="423"/>
      <c r="FZA41" s="425"/>
      <c r="FZB41" s="423"/>
      <c r="FZC41" s="425"/>
      <c r="FZD41" s="423"/>
      <c r="FZE41" s="425"/>
      <c r="FZF41" s="423"/>
      <c r="FZG41" s="425"/>
      <c r="FZH41" s="423"/>
      <c r="FZI41" s="425"/>
      <c r="FZJ41" s="423"/>
      <c r="FZK41" s="425"/>
      <c r="FZL41" s="423"/>
      <c r="FZM41" s="425"/>
      <c r="FZN41" s="423"/>
      <c r="FZO41" s="425"/>
      <c r="FZP41" s="423"/>
      <c r="FZQ41" s="425"/>
      <c r="FZR41" s="423"/>
      <c r="FZS41" s="425"/>
      <c r="FZT41" s="423"/>
      <c r="FZU41" s="425"/>
      <c r="FZV41" s="423"/>
      <c r="FZW41" s="425"/>
      <c r="FZX41" s="423"/>
      <c r="FZY41" s="425"/>
      <c r="FZZ41" s="423"/>
      <c r="GAA41" s="425"/>
      <c r="GAB41" s="423"/>
      <c r="GAC41" s="425"/>
      <c r="GAD41" s="423"/>
      <c r="GAE41" s="425"/>
      <c r="GAF41" s="423"/>
      <c r="GAG41" s="425"/>
      <c r="GAH41" s="423"/>
      <c r="GAI41" s="425"/>
      <c r="GAJ41" s="423"/>
      <c r="GAK41" s="425"/>
      <c r="GAL41" s="423"/>
      <c r="GAM41" s="425"/>
      <c r="GAN41" s="423"/>
      <c r="GAO41" s="425"/>
      <c r="GAP41" s="423"/>
      <c r="GAQ41" s="425"/>
      <c r="GAR41" s="423"/>
      <c r="GAS41" s="425"/>
      <c r="GAT41" s="423"/>
      <c r="GAU41" s="425"/>
      <c r="GAV41" s="423"/>
      <c r="GAW41" s="425"/>
      <c r="GAX41" s="423"/>
      <c r="GAY41" s="425"/>
      <c r="GAZ41" s="423"/>
      <c r="GBA41" s="425"/>
      <c r="GBB41" s="423"/>
      <c r="GBC41" s="425"/>
      <c r="GBD41" s="423"/>
      <c r="GBE41" s="425"/>
      <c r="GBF41" s="423"/>
      <c r="GBG41" s="425"/>
      <c r="GBH41" s="423"/>
      <c r="GBI41" s="425"/>
      <c r="GBJ41" s="423"/>
      <c r="GBK41" s="425"/>
      <c r="GBL41" s="423"/>
      <c r="GBM41" s="425"/>
      <c r="GBN41" s="423"/>
      <c r="GBO41" s="425"/>
      <c r="GBP41" s="423"/>
      <c r="GBQ41" s="425"/>
      <c r="GBR41" s="423"/>
      <c r="GBS41" s="425"/>
      <c r="GBT41" s="423"/>
      <c r="GBU41" s="425"/>
      <c r="GBV41" s="423"/>
      <c r="GBW41" s="425"/>
      <c r="GBX41" s="423"/>
      <c r="GBY41" s="425"/>
      <c r="GBZ41" s="423"/>
      <c r="GCA41" s="425"/>
      <c r="GCB41" s="423"/>
      <c r="GCC41" s="425"/>
      <c r="GCD41" s="423"/>
      <c r="GCE41" s="425"/>
      <c r="GCF41" s="423"/>
      <c r="GCG41" s="425"/>
      <c r="GCH41" s="423"/>
      <c r="GCI41" s="425"/>
      <c r="GCJ41" s="423"/>
      <c r="GCK41" s="425"/>
      <c r="GCL41" s="423"/>
      <c r="GCM41" s="425"/>
      <c r="GCN41" s="423"/>
      <c r="GCO41" s="425"/>
      <c r="GCP41" s="423"/>
      <c r="GCQ41" s="425"/>
      <c r="GCR41" s="423"/>
      <c r="GCS41" s="425"/>
      <c r="GCT41" s="423"/>
      <c r="GCU41" s="425"/>
      <c r="GCV41" s="423"/>
      <c r="GCW41" s="425"/>
      <c r="GCX41" s="423"/>
      <c r="GCY41" s="425"/>
      <c r="GCZ41" s="423"/>
      <c r="GDA41" s="425"/>
      <c r="GDB41" s="423"/>
      <c r="GDC41" s="425"/>
      <c r="GDD41" s="423"/>
      <c r="GDE41" s="425"/>
      <c r="GDF41" s="423"/>
      <c r="GDG41" s="425"/>
      <c r="GDH41" s="423"/>
      <c r="GDI41" s="425"/>
      <c r="GDJ41" s="423"/>
      <c r="GDK41" s="425"/>
      <c r="GDL41" s="423"/>
      <c r="GDM41" s="425"/>
      <c r="GDN41" s="423"/>
      <c r="GDO41" s="425"/>
      <c r="GDP41" s="423"/>
      <c r="GDQ41" s="425"/>
      <c r="GDR41" s="423"/>
      <c r="GDS41" s="425"/>
      <c r="GDT41" s="423"/>
      <c r="GDU41" s="425"/>
      <c r="GDV41" s="423"/>
      <c r="GDW41" s="425"/>
      <c r="GDX41" s="423"/>
      <c r="GDY41" s="425"/>
      <c r="GDZ41" s="423"/>
      <c r="GEA41" s="425"/>
      <c r="GEB41" s="423"/>
      <c r="GEC41" s="425"/>
      <c r="GED41" s="423"/>
      <c r="GEE41" s="425"/>
      <c r="GEF41" s="423"/>
      <c r="GEG41" s="425"/>
      <c r="GEH41" s="423"/>
      <c r="GEI41" s="425"/>
      <c r="GEJ41" s="423"/>
      <c r="GEK41" s="425"/>
      <c r="GEL41" s="423"/>
      <c r="GEM41" s="425"/>
      <c r="GEN41" s="423"/>
      <c r="GEO41" s="425"/>
      <c r="GEP41" s="423"/>
      <c r="GEQ41" s="425"/>
      <c r="GER41" s="423"/>
      <c r="GES41" s="425"/>
      <c r="GET41" s="423"/>
      <c r="GEU41" s="425"/>
      <c r="GEV41" s="423"/>
      <c r="GEW41" s="425"/>
      <c r="GEX41" s="423"/>
      <c r="GEY41" s="425"/>
      <c r="GEZ41" s="423"/>
      <c r="GFA41" s="425"/>
      <c r="GFB41" s="423"/>
      <c r="GFC41" s="425"/>
      <c r="GFD41" s="423"/>
      <c r="GFE41" s="425"/>
      <c r="GFF41" s="423"/>
      <c r="GFG41" s="425"/>
      <c r="GFH41" s="423"/>
      <c r="GFI41" s="425"/>
      <c r="GFJ41" s="423"/>
      <c r="GFK41" s="425"/>
      <c r="GFL41" s="423"/>
      <c r="GFM41" s="425"/>
      <c r="GFN41" s="423"/>
      <c r="GFO41" s="425"/>
      <c r="GFP41" s="423"/>
      <c r="GFQ41" s="425"/>
      <c r="GFR41" s="423"/>
      <c r="GFS41" s="425"/>
      <c r="GFT41" s="423"/>
      <c r="GFU41" s="425"/>
      <c r="GFV41" s="423"/>
      <c r="GFW41" s="425"/>
      <c r="GFX41" s="423"/>
      <c r="GFY41" s="425"/>
      <c r="GFZ41" s="423"/>
      <c r="GGA41" s="425"/>
      <c r="GGB41" s="423"/>
      <c r="GGC41" s="425"/>
      <c r="GGD41" s="423"/>
      <c r="GGE41" s="425"/>
      <c r="GGF41" s="423"/>
      <c r="GGG41" s="425"/>
      <c r="GGH41" s="423"/>
      <c r="GGI41" s="425"/>
      <c r="GGJ41" s="423"/>
      <c r="GGK41" s="425"/>
      <c r="GGL41" s="423"/>
      <c r="GGM41" s="425"/>
      <c r="GGN41" s="423"/>
      <c r="GGO41" s="425"/>
      <c r="GGP41" s="423"/>
      <c r="GGQ41" s="425"/>
      <c r="GGR41" s="423"/>
      <c r="GGS41" s="425"/>
      <c r="GGT41" s="423"/>
      <c r="GGU41" s="425"/>
      <c r="GGV41" s="423"/>
      <c r="GGW41" s="425"/>
      <c r="GGX41" s="423"/>
      <c r="GGY41" s="425"/>
      <c r="GGZ41" s="423"/>
      <c r="GHA41" s="425"/>
      <c r="GHB41" s="423"/>
      <c r="GHC41" s="425"/>
      <c r="GHD41" s="423"/>
      <c r="GHE41" s="425"/>
      <c r="GHF41" s="423"/>
      <c r="GHG41" s="425"/>
      <c r="GHH41" s="423"/>
      <c r="GHI41" s="425"/>
      <c r="GHJ41" s="423"/>
      <c r="GHK41" s="425"/>
      <c r="GHL41" s="423"/>
      <c r="GHM41" s="425"/>
      <c r="GHN41" s="423"/>
      <c r="GHO41" s="425"/>
      <c r="GHP41" s="423"/>
      <c r="GHQ41" s="425"/>
      <c r="GHR41" s="423"/>
      <c r="GHS41" s="425"/>
      <c r="GHT41" s="423"/>
      <c r="GHU41" s="425"/>
      <c r="GHV41" s="423"/>
      <c r="GHW41" s="425"/>
      <c r="GHX41" s="423"/>
      <c r="GHY41" s="425"/>
      <c r="GHZ41" s="423"/>
      <c r="GIA41" s="425"/>
      <c r="GIB41" s="423"/>
      <c r="GIC41" s="425"/>
      <c r="GID41" s="423"/>
      <c r="GIE41" s="425"/>
      <c r="GIF41" s="423"/>
      <c r="GIG41" s="425"/>
      <c r="GIH41" s="423"/>
      <c r="GII41" s="425"/>
      <c r="GIJ41" s="423"/>
      <c r="GIK41" s="425"/>
      <c r="GIL41" s="423"/>
      <c r="GIM41" s="425"/>
      <c r="GIN41" s="423"/>
      <c r="GIO41" s="425"/>
      <c r="GIP41" s="423"/>
      <c r="GIQ41" s="425"/>
      <c r="GIR41" s="423"/>
      <c r="GIS41" s="425"/>
      <c r="GIT41" s="423"/>
      <c r="GIU41" s="425"/>
      <c r="GIV41" s="423"/>
      <c r="GIW41" s="425"/>
      <c r="GIX41" s="423"/>
      <c r="GIY41" s="425"/>
      <c r="GIZ41" s="423"/>
      <c r="GJA41" s="425"/>
      <c r="GJB41" s="423"/>
      <c r="GJC41" s="425"/>
      <c r="GJD41" s="423"/>
      <c r="GJE41" s="425"/>
      <c r="GJF41" s="423"/>
      <c r="GJG41" s="425"/>
      <c r="GJH41" s="423"/>
      <c r="GJI41" s="425"/>
      <c r="GJJ41" s="423"/>
      <c r="GJK41" s="425"/>
      <c r="GJL41" s="423"/>
      <c r="GJM41" s="425"/>
      <c r="GJN41" s="423"/>
      <c r="GJO41" s="425"/>
      <c r="GJP41" s="423"/>
      <c r="GJQ41" s="425"/>
      <c r="GJR41" s="423"/>
      <c r="GJS41" s="425"/>
      <c r="GJT41" s="423"/>
      <c r="GJU41" s="425"/>
      <c r="GJV41" s="423"/>
      <c r="GJW41" s="425"/>
      <c r="GJX41" s="423"/>
      <c r="GJY41" s="425"/>
      <c r="GJZ41" s="423"/>
      <c r="GKA41" s="425"/>
      <c r="GKB41" s="423"/>
      <c r="GKC41" s="425"/>
      <c r="GKD41" s="423"/>
      <c r="GKE41" s="425"/>
      <c r="GKF41" s="423"/>
      <c r="GKG41" s="425"/>
      <c r="GKH41" s="423"/>
      <c r="GKI41" s="425"/>
      <c r="GKJ41" s="423"/>
      <c r="GKK41" s="425"/>
      <c r="GKL41" s="423"/>
      <c r="GKM41" s="425"/>
      <c r="GKN41" s="423"/>
      <c r="GKO41" s="425"/>
      <c r="GKP41" s="423"/>
      <c r="GKQ41" s="425"/>
      <c r="GKR41" s="423"/>
      <c r="GKS41" s="425"/>
      <c r="GKT41" s="423"/>
      <c r="GKU41" s="425"/>
      <c r="GKV41" s="423"/>
      <c r="GKW41" s="425"/>
      <c r="GKX41" s="423"/>
      <c r="GKY41" s="425"/>
      <c r="GKZ41" s="423"/>
      <c r="GLA41" s="425"/>
      <c r="GLB41" s="423"/>
      <c r="GLC41" s="425"/>
      <c r="GLD41" s="423"/>
      <c r="GLE41" s="425"/>
      <c r="GLF41" s="423"/>
      <c r="GLG41" s="425"/>
      <c r="GLH41" s="423"/>
      <c r="GLI41" s="425"/>
      <c r="GLJ41" s="423"/>
      <c r="GLK41" s="425"/>
      <c r="GLL41" s="423"/>
      <c r="GLM41" s="425"/>
      <c r="GLN41" s="423"/>
      <c r="GLO41" s="425"/>
      <c r="GLP41" s="423"/>
      <c r="GLQ41" s="425"/>
      <c r="GLR41" s="423"/>
      <c r="GLS41" s="425"/>
      <c r="GLT41" s="423"/>
      <c r="GLU41" s="425"/>
      <c r="GLV41" s="423"/>
      <c r="GLW41" s="425"/>
      <c r="GLX41" s="423"/>
      <c r="GLY41" s="425"/>
      <c r="GLZ41" s="423"/>
      <c r="GMA41" s="425"/>
      <c r="GMB41" s="423"/>
      <c r="GMC41" s="425"/>
      <c r="GMD41" s="423"/>
      <c r="GME41" s="425"/>
      <c r="GMF41" s="423"/>
      <c r="GMG41" s="425"/>
      <c r="GMH41" s="423"/>
      <c r="GMI41" s="425"/>
      <c r="GMJ41" s="423"/>
      <c r="GMK41" s="425"/>
      <c r="GML41" s="423"/>
      <c r="GMM41" s="425"/>
      <c r="GMN41" s="423"/>
      <c r="GMO41" s="425"/>
      <c r="GMP41" s="423"/>
      <c r="GMQ41" s="425"/>
      <c r="GMR41" s="423"/>
      <c r="GMS41" s="425"/>
      <c r="GMT41" s="423"/>
      <c r="GMU41" s="425"/>
      <c r="GMV41" s="423"/>
      <c r="GMW41" s="425"/>
      <c r="GMX41" s="423"/>
      <c r="GMY41" s="425"/>
      <c r="GMZ41" s="423"/>
      <c r="GNA41" s="425"/>
      <c r="GNB41" s="423"/>
      <c r="GNC41" s="425"/>
      <c r="GND41" s="423"/>
      <c r="GNE41" s="425"/>
      <c r="GNF41" s="423"/>
      <c r="GNG41" s="425"/>
      <c r="GNH41" s="423"/>
      <c r="GNI41" s="425"/>
      <c r="GNJ41" s="423"/>
      <c r="GNK41" s="425"/>
      <c r="GNL41" s="423"/>
      <c r="GNM41" s="425"/>
      <c r="GNN41" s="423"/>
      <c r="GNO41" s="425"/>
      <c r="GNP41" s="423"/>
      <c r="GNQ41" s="425"/>
      <c r="GNR41" s="423"/>
      <c r="GNS41" s="425"/>
      <c r="GNT41" s="423"/>
      <c r="GNU41" s="425"/>
      <c r="GNV41" s="423"/>
      <c r="GNW41" s="425"/>
      <c r="GNX41" s="423"/>
      <c r="GNY41" s="425"/>
      <c r="GNZ41" s="423"/>
      <c r="GOA41" s="425"/>
      <c r="GOB41" s="423"/>
      <c r="GOC41" s="425"/>
      <c r="GOD41" s="423"/>
      <c r="GOE41" s="425"/>
      <c r="GOF41" s="423"/>
      <c r="GOG41" s="425"/>
      <c r="GOH41" s="423"/>
      <c r="GOI41" s="425"/>
      <c r="GOJ41" s="423"/>
      <c r="GOK41" s="425"/>
      <c r="GOL41" s="423"/>
      <c r="GOM41" s="425"/>
      <c r="GON41" s="423"/>
      <c r="GOO41" s="425"/>
      <c r="GOP41" s="423"/>
      <c r="GOQ41" s="425"/>
      <c r="GOR41" s="423"/>
      <c r="GOS41" s="425"/>
      <c r="GOT41" s="423"/>
      <c r="GOU41" s="425"/>
      <c r="GOV41" s="423"/>
      <c r="GOW41" s="425"/>
      <c r="GOX41" s="423"/>
      <c r="GOY41" s="425"/>
      <c r="GOZ41" s="423"/>
      <c r="GPA41" s="425"/>
      <c r="GPB41" s="423"/>
      <c r="GPC41" s="425"/>
      <c r="GPD41" s="423"/>
      <c r="GPE41" s="425"/>
      <c r="GPF41" s="423"/>
      <c r="GPG41" s="425"/>
      <c r="GPH41" s="423"/>
      <c r="GPI41" s="425"/>
      <c r="GPJ41" s="423"/>
      <c r="GPK41" s="425"/>
      <c r="GPL41" s="423"/>
      <c r="GPM41" s="425"/>
      <c r="GPN41" s="423"/>
      <c r="GPO41" s="425"/>
      <c r="GPP41" s="423"/>
      <c r="GPQ41" s="425"/>
      <c r="GPR41" s="423"/>
      <c r="GPS41" s="425"/>
      <c r="GPT41" s="423"/>
      <c r="GPU41" s="425"/>
      <c r="GPV41" s="423"/>
      <c r="GPW41" s="425"/>
      <c r="GPX41" s="423"/>
      <c r="GPY41" s="425"/>
      <c r="GPZ41" s="423"/>
      <c r="GQA41" s="425"/>
      <c r="GQB41" s="423"/>
      <c r="GQC41" s="425"/>
      <c r="GQD41" s="423"/>
      <c r="GQE41" s="425"/>
      <c r="GQF41" s="423"/>
      <c r="GQG41" s="425"/>
      <c r="GQH41" s="423"/>
      <c r="GQI41" s="425"/>
      <c r="GQJ41" s="423"/>
      <c r="GQK41" s="425"/>
      <c r="GQL41" s="423"/>
      <c r="GQM41" s="425"/>
      <c r="GQN41" s="423"/>
      <c r="GQO41" s="425"/>
      <c r="GQP41" s="423"/>
      <c r="GQQ41" s="425"/>
      <c r="GQR41" s="423"/>
      <c r="GQS41" s="425"/>
      <c r="GQT41" s="423"/>
      <c r="GQU41" s="425"/>
      <c r="GQV41" s="423"/>
      <c r="GQW41" s="425"/>
      <c r="GQX41" s="423"/>
      <c r="GQY41" s="425"/>
      <c r="GQZ41" s="423"/>
      <c r="GRA41" s="425"/>
      <c r="GRB41" s="423"/>
      <c r="GRC41" s="425"/>
      <c r="GRD41" s="423"/>
      <c r="GRE41" s="425"/>
      <c r="GRF41" s="423"/>
      <c r="GRG41" s="425"/>
      <c r="GRH41" s="423"/>
      <c r="GRI41" s="425"/>
      <c r="GRJ41" s="423"/>
      <c r="GRK41" s="425"/>
      <c r="GRL41" s="423"/>
      <c r="GRM41" s="425"/>
      <c r="GRN41" s="423"/>
      <c r="GRO41" s="425"/>
      <c r="GRP41" s="423"/>
      <c r="GRQ41" s="425"/>
      <c r="GRR41" s="423"/>
      <c r="GRS41" s="425"/>
      <c r="GRT41" s="423"/>
      <c r="GRU41" s="425"/>
      <c r="GRV41" s="423"/>
      <c r="GRW41" s="425"/>
      <c r="GRX41" s="423"/>
      <c r="GRY41" s="425"/>
      <c r="GRZ41" s="423"/>
      <c r="GSA41" s="425"/>
      <c r="GSB41" s="423"/>
      <c r="GSC41" s="425"/>
      <c r="GSD41" s="423"/>
      <c r="GSE41" s="425"/>
      <c r="GSF41" s="423"/>
      <c r="GSG41" s="425"/>
      <c r="GSH41" s="423"/>
      <c r="GSI41" s="425"/>
      <c r="GSJ41" s="423"/>
      <c r="GSK41" s="425"/>
      <c r="GSL41" s="423"/>
      <c r="GSM41" s="425"/>
      <c r="GSN41" s="423"/>
      <c r="GSO41" s="425"/>
      <c r="GSP41" s="423"/>
      <c r="GSQ41" s="425"/>
      <c r="GSR41" s="423"/>
      <c r="GSS41" s="425"/>
      <c r="GST41" s="423"/>
      <c r="GSU41" s="425"/>
      <c r="GSV41" s="423"/>
      <c r="GSW41" s="425"/>
      <c r="GSX41" s="423"/>
      <c r="GSY41" s="425"/>
      <c r="GSZ41" s="423"/>
      <c r="GTA41" s="425"/>
      <c r="GTB41" s="423"/>
      <c r="GTC41" s="425"/>
      <c r="GTD41" s="423"/>
      <c r="GTE41" s="425"/>
      <c r="GTF41" s="423"/>
      <c r="GTG41" s="425"/>
      <c r="GTH41" s="423"/>
      <c r="GTI41" s="425"/>
      <c r="GTJ41" s="423"/>
      <c r="GTK41" s="425"/>
      <c r="GTL41" s="423"/>
      <c r="GTM41" s="425"/>
      <c r="GTN41" s="423"/>
      <c r="GTO41" s="425"/>
      <c r="GTP41" s="423"/>
      <c r="GTQ41" s="425"/>
      <c r="GTR41" s="423"/>
      <c r="GTS41" s="425"/>
      <c r="GTT41" s="423"/>
      <c r="GTU41" s="425"/>
      <c r="GTV41" s="423"/>
      <c r="GTW41" s="425"/>
      <c r="GTX41" s="423"/>
      <c r="GTY41" s="425"/>
      <c r="GTZ41" s="423"/>
      <c r="GUA41" s="425"/>
      <c r="GUB41" s="423"/>
      <c r="GUC41" s="425"/>
      <c r="GUD41" s="423"/>
      <c r="GUE41" s="425"/>
      <c r="GUF41" s="423"/>
      <c r="GUG41" s="425"/>
      <c r="GUH41" s="423"/>
      <c r="GUI41" s="425"/>
      <c r="GUJ41" s="423"/>
      <c r="GUK41" s="425"/>
      <c r="GUL41" s="423"/>
      <c r="GUM41" s="425"/>
      <c r="GUN41" s="423"/>
      <c r="GUO41" s="425"/>
      <c r="GUP41" s="423"/>
      <c r="GUQ41" s="425"/>
      <c r="GUR41" s="423"/>
      <c r="GUS41" s="425"/>
      <c r="GUT41" s="423"/>
      <c r="GUU41" s="425"/>
      <c r="GUV41" s="423"/>
      <c r="GUW41" s="425"/>
      <c r="GUX41" s="423"/>
      <c r="GUY41" s="425"/>
      <c r="GUZ41" s="423"/>
      <c r="GVA41" s="425"/>
      <c r="GVB41" s="423"/>
      <c r="GVC41" s="425"/>
      <c r="GVD41" s="423"/>
      <c r="GVE41" s="425"/>
      <c r="GVF41" s="423"/>
      <c r="GVG41" s="425"/>
      <c r="GVH41" s="423"/>
      <c r="GVI41" s="425"/>
      <c r="GVJ41" s="423"/>
      <c r="GVK41" s="425"/>
      <c r="GVL41" s="423"/>
      <c r="GVM41" s="425"/>
      <c r="GVN41" s="423"/>
      <c r="GVO41" s="425"/>
      <c r="GVP41" s="423"/>
      <c r="GVQ41" s="425"/>
      <c r="GVR41" s="423"/>
      <c r="GVS41" s="425"/>
      <c r="GVT41" s="423"/>
      <c r="GVU41" s="425"/>
      <c r="GVV41" s="423"/>
      <c r="GVW41" s="425"/>
      <c r="GVX41" s="423"/>
      <c r="GVY41" s="425"/>
      <c r="GVZ41" s="423"/>
      <c r="GWA41" s="425"/>
      <c r="GWB41" s="423"/>
      <c r="GWC41" s="425"/>
      <c r="GWD41" s="423"/>
      <c r="GWE41" s="425"/>
      <c r="GWF41" s="423"/>
      <c r="GWG41" s="425"/>
      <c r="GWH41" s="423"/>
      <c r="GWI41" s="425"/>
      <c r="GWJ41" s="423"/>
      <c r="GWK41" s="425"/>
      <c r="GWL41" s="423"/>
      <c r="GWM41" s="425"/>
      <c r="GWN41" s="423"/>
      <c r="GWO41" s="425"/>
      <c r="GWP41" s="423"/>
      <c r="GWQ41" s="425"/>
      <c r="GWR41" s="423"/>
      <c r="GWS41" s="425"/>
      <c r="GWT41" s="423"/>
      <c r="GWU41" s="425"/>
      <c r="GWV41" s="423"/>
      <c r="GWW41" s="425"/>
      <c r="GWX41" s="423"/>
      <c r="GWY41" s="425"/>
      <c r="GWZ41" s="423"/>
      <c r="GXA41" s="425"/>
      <c r="GXB41" s="423"/>
      <c r="GXC41" s="425"/>
      <c r="GXD41" s="423"/>
      <c r="GXE41" s="425"/>
      <c r="GXF41" s="423"/>
      <c r="GXG41" s="425"/>
      <c r="GXH41" s="423"/>
      <c r="GXI41" s="425"/>
      <c r="GXJ41" s="423"/>
      <c r="GXK41" s="425"/>
      <c r="GXL41" s="423"/>
      <c r="GXM41" s="425"/>
      <c r="GXN41" s="423"/>
      <c r="GXO41" s="425"/>
      <c r="GXP41" s="423"/>
      <c r="GXQ41" s="425"/>
      <c r="GXR41" s="423"/>
      <c r="GXS41" s="425"/>
      <c r="GXT41" s="423"/>
      <c r="GXU41" s="425"/>
      <c r="GXV41" s="423"/>
      <c r="GXW41" s="425"/>
      <c r="GXX41" s="423"/>
      <c r="GXY41" s="425"/>
      <c r="GXZ41" s="423"/>
      <c r="GYA41" s="425"/>
      <c r="GYB41" s="423"/>
      <c r="GYC41" s="425"/>
      <c r="GYD41" s="423"/>
      <c r="GYE41" s="425"/>
      <c r="GYF41" s="423"/>
      <c r="GYG41" s="425"/>
      <c r="GYH41" s="423"/>
      <c r="GYI41" s="425"/>
      <c r="GYJ41" s="423"/>
      <c r="GYK41" s="425"/>
      <c r="GYL41" s="423"/>
      <c r="GYM41" s="425"/>
      <c r="GYN41" s="423"/>
      <c r="GYO41" s="425"/>
      <c r="GYP41" s="423"/>
      <c r="GYQ41" s="425"/>
      <c r="GYR41" s="423"/>
      <c r="GYS41" s="425"/>
      <c r="GYT41" s="423"/>
      <c r="GYU41" s="425"/>
      <c r="GYV41" s="423"/>
      <c r="GYW41" s="425"/>
      <c r="GYX41" s="423"/>
      <c r="GYY41" s="425"/>
      <c r="GYZ41" s="423"/>
      <c r="GZA41" s="425"/>
      <c r="GZB41" s="423"/>
      <c r="GZC41" s="425"/>
      <c r="GZD41" s="423"/>
      <c r="GZE41" s="425"/>
      <c r="GZF41" s="423"/>
      <c r="GZG41" s="425"/>
      <c r="GZH41" s="423"/>
      <c r="GZI41" s="425"/>
      <c r="GZJ41" s="423"/>
      <c r="GZK41" s="425"/>
      <c r="GZL41" s="423"/>
      <c r="GZM41" s="425"/>
      <c r="GZN41" s="423"/>
      <c r="GZO41" s="425"/>
      <c r="GZP41" s="423"/>
      <c r="GZQ41" s="425"/>
      <c r="GZR41" s="423"/>
      <c r="GZS41" s="425"/>
      <c r="GZT41" s="423"/>
      <c r="GZU41" s="425"/>
      <c r="GZV41" s="423"/>
      <c r="GZW41" s="425"/>
      <c r="GZX41" s="423"/>
      <c r="GZY41" s="425"/>
      <c r="GZZ41" s="423"/>
      <c r="HAA41" s="425"/>
      <c r="HAB41" s="423"/>
      <c r="HAC41" s="425"/>
      <c r="HAD41" s="423"/>
      <c r="HAE41" s="425"/>
      <c r="HAF41" s="423"/>
      <c r="HAG41" s="425"/>
      <c r="HAH41" s="423"/>
      <c r="HAI41" s="425"/>
      <c r="HAJ41" s="423"/>
      <c r="HAK41" s="425"/>
      <c r="HAL41" s="423"/>
      <c r="HAM41" s="425"/>
      <c r="HAN41" s="423"/>
      <c r="HAO41" s="425"/>
      <c r="HAP41" s="423"/>
      <c r="HAQ41" s="425"/>
      <c r="HAR41" s="423"/>
      <c r="HAS41" s="425"/>
      <c r="HAT41" s="423"/>
      <c r="HAU41" s="425"/>
      <c r="HAV41" s="423"/>
      <c r="HAW41" s="425"/>
      <c r="HAX41" s="423"/>
      <c r="HAY41" s="425"/>
      <c r="HAZ41" s="423"/>
      <c r="HBA41" s="425"/>
      <c r="HBB41" s="423"/>
      <c r="HBC41" s="425"/>
      <c r="HBD41" s="423"/>
      <c r="HBE41" s="425"/>
      <c r="HBF41" s="423"/>
      <c r="HBG41" s="425"/>
      <c r="HBH41" s="423"/>
      <c r="HBI41" s="425"/>
      <c r="HBJ41" s="423"/>
      <c r="HBK41" s="425"/>
      <c r="HBL41" s="423"/>
      <c r="HBM41" s="425"/>
      <c r="HBN41" s="423"/>
      <c r="HBO41" s="425"/>
      <c r="HBP41" s="423"/>
      <c r="HBQ41" s="425"/>
      <c r="HBR41" s="423"/>
      <c r="HBS41" s="425"/>
      <c r="HBT41" s="423"/>
      <c r="HBU41" s="425"/>
      <c r="HBV41" s="423"/>
      <c r="HBW41" s="425"/>
      <c r="HBX41" s="423"/>
      <c r="HBY41" s="425"/>
      <c r="HBZ41" s="423"/>
      <c r="HCA41" s="425"/>
      <c r="HCB41" s="423"/>
      <c r="HCC41" s="425"/>
      <c r="HCD41" s="423"/>
      <c r="HCE41" s="425"/>
      <c r="HCF41" s="423"/>
      <c r="HCG41" s="425"/>
      <c r="HCH41" s="423"/>
      <c r="HCI41" s="425"/>
      <c r="HCJ41" s="423"/>
      <c r="HCK41" s="425"/>
      <c r="HCL41" s="423"/>
      <c r="HCM41" s="425"/>
      <c r="HCN41" s="423"/>
      <c r="HCO41" s="425"/>
      <c r="HCP41" s="423"/>
      <c r="HCQ41" s="425"/>
      <c r="HCR41" s="423"/>
      <c r="HCS41" s="425"/>
      <c r="HCT41" s="423"/>
      <c r="HCU41" s="425"/>
      <c r="HCV41" s="423"/>
      <c r="HCW41" s="425"/>
      <c r="HCX41" s="423"/>
      <c r="HCY41" s="425"/>
      <c r="HCZ41" s="423"/>
      <c r="HDA41" s="425"/>
      <c r="HDB41" s="423"/>
      <c r="HDC41" s="425"/>
      <c r="HDD41" s="423"/>
      <c r="HDE41" s="425"/>
      <c r="HDF41" s="423"/>
      <c r="HDG41" s="425"/>
      <c r="HDH41" s="423"/>
      <c r="HDI41" s="425"/>
      <c r="HDJ41" s="423"/>
      <c r="HDK41" s="425"/>
      <c r="HDL41" s="423"/>
      <c r="HDM41" s="425"/>
      <c r="HDN41" s="423"/>
      <c r="HDO41" s="425"/>
      <c r="HDP41" s="423"/>
      <c r="HDQ41" s="425"/>
      <c r="HDR41" s="423"/>
      <c r="HDS41" s="425"/>
      <c r="HDT41" s="423"/>
      <c r="HDU41" s="425"/>
      <c r="HDV41" s="423"/>
      <c r="HDW41" s="425"/>
      <c r="HDX41" s="423"/>
      <c r="HDY41" s="425"/>
      <c r="HDZ41" s="423"/>
      <c r="HEA41" s="425"/>
      <c r="HEB41" s="423"/>
      <c r="HEC41" s="425"/>
      <c r="HED41" s="423"/>
      <c r="HEE41" s="425"/>
      <c r="HEF41" s="423"/>
      <c r="HEG41" s="425"/>
      <c r="HEH41" s="423"/>
      <c r="HEI41" s="425"/>
      <c r="HEJ41" s="423"/>
      <c r="HEK41" s="425"/>
      <c r="HEL41" s="423"/>
      <c r="HEM41" s="425"/>
      <c r="HEN41" s="423"/>
      <c r="HEO41" s="425"/>
      <c r="HEP41" s="423"/>
      <c r="HEQ41" s="425"/>
      <c r="HER41" s="423"/>
      <c r="HES41" s="425"/>
      <c r="HET41" s="423"/>
      <c r="HEU41" s="425"/>
      <c r="HEV41" s="423"/>
      <c r="HEW41" s="425"/>
      <c r="HEX41" s="423"/>
      <c r="HEY41" s="425"/>
      <c r="HEZ41" s="423"/>
      <c r="HFA41" s="425"/>
      <c r="HFB41" s="423"/>
      <c r="HFC41" s="425"/>
      <c r="HFD41" s="423"/>
      <c r="HFE41" s="425"/>
      <c r="HFF41" s="423"/>
      <c r="HFG41" s="425"/>
      <c r="HFH41" s="423"/>
      <c r="HFI41" s="425"/>
      <c r="HFJ41" s="423"/>
      <c r="HFK41" s="425"/>
      <c r="HFL41" s="423"/>
      <c r="HFM41" s="425"/>
      <c r="HFN41" s="423"/>
      <c r="HFO41" s="425"/>
      <c r="HFP41" s="423"/>
      <c r="HFQ41" s="425"/>
      <c r="HFR41" s="423"/>
      <c r="HFS41" s="425"/>
      <c r="HFT41" s="423"/>
      <c r="HFU41" s="425"/>
      <c r="HFV41" s="423"/>
      <c r="HFW41" s="425"/>
      <c r="HFX41" s="423"/>
      <c r="HFY41" s="425"/>
      <c r="HFZ41" s="423"/>
      <c r="HGA41" s="425"/>
      <c r="HGB41" s="423"/>
      <c r="HGC41" s="425"/>
      <c r="HGD41" s="423"/>
      <c r="HGE41" s="425"/>
      <c r="HGF41" s="423"/>
      <c r="HGG41" s="425"/>
      <c r="HGH41" s="423"/>
      <c r="HGI41" s="425"/>
      <c r="HGJ41" s="423"/>
      <c r="HGK41" s="425"/>
      <c r="HGL41" s="423"/>
      <c r="HGM41" s="425"/>
      <c r="HGN41" s="423"/>
      <c r="HGO41" s="425"/>
      <c r="HGP41" s="423"/>
      <c r="HGQ41" s="425"/>
      <c r="HGR41" s="423"/>
      <c r="HGS41" s="425"/>
      <c r="HGT41" s="423"/>
      <c r="HGU41" s="425"/>
      <c r="HGV41" s="423"/>
      <c r="HGW41" s="425"/>
      <c r="HGX41" s="423"/>
      <c r="HGY41" s="425"/>
      <c r="HGZ41" s="423"/>
      <c r="HHA41" s="425"/>
      <c r="HHB41" s="423"/>
      <c r="HHC41" s="425"/>
      <c r="HHD41" s="423"/>
      <c r="HHE41" s="425"/>
      <c r="HHF41" s="423"/>
      <c r="HHG41" s="425"/>
      <c r="HHH41" s="423"/>
      <c r="HHI41" s="425"/>
      <c r="HHJ41" s="423"/>
      <c r="HHK41" s="425"/>
      <c r="HHL41" s="423"/>
      <c r="HHM41" s="425"/>
      <c r="HHN41" s="423"/>
      <c r="HHO41" s="425"/>
      <c r="HHP41" s="423"/>
      <c r="HHQ41" s="425"/>
      <c r="HHR41" s="423"/>
      <c r="HHS41" s="425"/>
      <c r="HHT41" s="423"/>
      <c r="HHU41" s="425"/>
      <c r="HHV41" s="423"/>
      <c r="HHW41" s="425"/>
      <c r="HHX41" s="423"/>
      <c r="HHY41" s="425"/>
      <c r="HHZ41" s="423"/>
      <c r="HIA41" s="425"/>
      <c r="HIB41" s="423"/>
      <c r="HIC41" s="425"/>
      <c r="HID41" s="423"/>
      <c r="HIE41" s="425"/>
      <c r="HIF41" s="423"/>
      <c r="HIG41" s="425"/>
      <c r="HIH41" s="423"/>
      <c r="HII41" s="425"/>
      <c r="HIJ41" s="423"/>
      <c r="HIK41" s="425"/>
      <c r="HIL41" s="423"/>
      <c r="HIM41" s="425"/>
      <c r="HIN41" s="423"/>
      <c r="HIO41" s="425"/>
      <c r="HIP41" s="423"/>
      <c r="HIQ41" s="425"/>
      <c r="HIR41" s="423"/>
      <c r="HIS41" s="425"/>
      <c r="HIT41" s="423"/>
      <c r="HIU41" s="425"/>
      <c r="HIV41" s="423"/>
      <c r="HIW41" s="425"/>
      <c r="HIX41" s="423"/>
      <c r="HIY41" s="425"/>
      <c r="HIZ41" s="423"/>
      <c r="HJA41" s="425"/>
      <c r="HJB41" s="423"/>
      <c r="HJC41" s="425"/>
      <c r="HJD41" s="423"/>
      <c r="HJE41" s="425"/>
      <c r="HJF41" s="423"/>
      <c r="HJG41" s="425"/>
      <c r="HJH41" s="423"/>
      <c r="HJI41" s="425"/>
      <c r="HJJ41" s="423"/>
      <c r="HJK41" s="425"/>
      <c r="HJL41" s="423"/>
      <c r="HJM41" s="425"/>
      <c r="HJN41" s="423"/>
      <c r="HJO41" s="425"/>
      <c r="HJP41" s="423"/>
      <c r="HJQ41" s="425"/>
      <c r="HJR41" s="423"/>
      <c r="HJS41" s="425"/>
      <c r="HJT41" s="423"/>
      <c r="HJU41" s="425"/>
      <c r="HJV41" s="423"/>
      <c r="HJW41" s="425"/>
      <c r="HJX41" s="423"/>
      <c r="HJY41" s="425"/>
      <c r="HJZ41" s="423"/>
      <c r="HKA41" s="425"/>
      <c r="HKB41" s="423"/>
      <c r="HKC41" s="425"/>
      <c r="HKD41" s="423"/>
      <c r="HKE41" s="425"/>
      <c r="HKF41" s="423"/>
      <c r="HKG41" s="425"/>
      <c r="HKH41" s="423"/>
      <c r="HKI41" s="425"/>
      <c r="HKJ41" s="423"/>
      <c r="HKK41" s="425"/>
      <c r="HKL41" s="423"/>
      <c r="HKM41" s="425"/>
      <c r="HKN41" s="423"/>
      <c r="HKO41" s="425"/>
      <c r="HKP41" s="423"/>
      <c r="HKQ41" s="425"/>
      <c r="HKR41" s="423"/>
      <c r="HKS41" s="425"/>
      <c r="HKT41" s="423"/>
      <c r="HKU41" s="425"/>
      <c r="HKV41" s="423"/>
      <c r="HKW41" s="425"/>
      <c r="HKX41" s="423"/>
      <c r="HKY41" s="425"/>
      <c r="HKZ41" s="423"/>
      <c r="HLA41" s="425"/>
      <c r="HLB41" s="423"/>
      <c r="HLC41" s="425"/>
      <c r="HLD41" s="423"/>
      <c r="HLE41" s="425"/>
      <c r="HLF41" s="423"/>
      <c r="HLG41" s="425"/>
      <c r="HLH41" s="423"/>
      <c r="HLI41" s="425"/>
      <c r="HLJ41" s="423"/>
      <c r="HLK41" s="425"/>
      <c r="HLL41" s="423"/>
      <c r="HLM41" s="425"/>
      <c r="HLN41" s="423"/>
      <c r="HLO41" s="425"/>
      <c r="HLP41" s="423"/>
      <c r="HLQ41" s="425"/>
      <c r="HLR41" s="423"/>
      <c r="HLS41" s="425"/>
      <c r="HLT41" s="423"/>
      <c r="HLU41" s="425"/>
      <c r="HLV41" s="423"/>
      <c r="HLW41" s="425"/>
      <c r="HLX41" s="423"/>
      <c r="HLY41" s="425"/>
      <c r="HLZ41" s="423"/>
      <c r="HMA41" s="425"/>
      <c r="HMB41" s="423"/>
      <c r="HMC41" s="425"/>
      <c r="HMD41" s="423"/>
      <c r="HME41" s="425"/>
      <c r="HMF41" s="423"/>
      <c r="HMG41" s="425"/>
      <c r="HMH41" s="423"/>
      <c r="HMI41" s="425"/>
      <c r="HMJ41" s="423"/>
      <c r="HMK41" s="425"/>
      <c r="HML41" s="423"/>
      <c r="HMM41" s="425"/>
      <c r="HMN41" s="423"/>
      <c r="HMO41" s="425"/>
      <c r="HMP41" s="423"/>
      <c r="HMQ41" s="425"/>
      <c r="HMR41" s="423"/>
      <c r="HMS41" s="425"/>
      <c r="HMT41" s="423"/>
      <c r="HMU41" s="425"/>
      <c r="HMV41" s="423"/>
      <c r="HMW41" s="425"/>
      <c r="HMX41" s="423"/>
      <c r="HMY41" s="425"/>
      <c r="HMZ41" s="423"/>
      <c r="HNA41" s="425"/>
      <c r="HNB41" s="423"/>
      <c r="HNC41" s="425"/>
      <c r="HND41" s="423"/>
      <c r="HNE41" s="425"/>
      <c r="HNF41" s="423"/>
      <c r="HNG41" s="425"/>
      <c r="HNH41" s="423"/>
      <c r="HNI41" s="425"/>
      <c r="HNJ41" s="423"/>
      <c r="HNK41" s="425"/>
      <c r="HNL41" s="423"/>
      <c r="HNM41" s="425"/>
      <c r="HNN41" s="423"/>
      <c r="HNO41" s="425"/>
      <c r="HNP41" s="423"/>
      <c r="HNQ41" s="425"/>
      <c r="HNR41" s="423"/>
      <c r="HNS41" s="425"/>
      <c r="HNT41" s="423"/>
      <c r="HNU41" s="425"/>
      <c r="HNV41" s="423"/>
      <c r="HNW41" s="425"/>
      <c r="HNX41" s="423"/>
      <c r="HNY41" s="425"/>
      <c r="HNZ41" s="423"/>
      <c r="HOA41" s="425"/>
      <c r="HOB41" s="423"/>
      <c r="HOC41" s="425"/>
      <c r="HOD41" s="423"/>
      <c r="HOE41" s="425"/>
      <c r="HOF41" s="423"/>
      <c r="HOG41" s="425"/>
      <c r="HOH41" s="423"/>
      <c r="HOI41" s="425"/>
      <c r="HOJ41" s="423"/>
      <c r="HOK41" s="425"/>
      <c r="HOL41" s="423"/>
      <c r="HOM41" s="425"/>
      <c r="HON41" s="423"/>
      <c r="HOO41" s="425"/>
      <c r="HOP41" s="423"/>
      <c r="HOQ41" s="425"/>
      <c r="HOR41" s="423"/>
      <c r="HOS41" s="425"/>
      <c r="HOT41" s="423"/>
      <c r="HOU41" s="425"/>
      <c r="HOV41" s="423"/>
      <c r="HOW41" s="425"/>
      <c r="HOX41" s="423"/>
      <c r="HOY41" s="425"/>
      <c r="HOZ41" s="423"/>
      <c r="HPA41" s="425"/>
      <c r="HPB41" s="423"/>
      <c r="HPC41" s="425"/>
      <c r="HPD41" s="423"/>
      <c r="HPE41" s="425"/>
      <c r="HPF41" s="423"/>
      <c r="HPG41" s="425"/>
      <c r="HPH41" s="423"/>
      <c r="HPI41" s="425"/>
      <c r="HPJ41" s="423"/>
      <c r="HPK41" s="425"/>
      <c r="HPL41" s="423"/>
      <c r="HPM41" s="425"/>
      <c r="HPN41" s="423"/>
      <c r="HPO41" s="425"/>
      <c r="HPP41" s="423"/>
      <c r="HPQ41" s="425"/>
      <c r="HPR41" s="423"/>
      <c r="HPS41" s="425"/>
      <c r="HPT41" s="423"/>
      <c r="HPU41" s="425"/>
      <c r="HPV41" s="423"/>
      <c r="HPW41" s="425"/>
      <c r="HPX41" s="423"/>
      <c r="HPY41" s="425"/>
      <c r="HPZ41" s="423"/>
      <c r="HQA41" s="425"/>
      <c r="HQB41" s="423"/>
      <c r="HQC41" s="425"/>
      <c r="HQD41" s="423"/>
      <c r="HQE41" s="425"/>
      <c r="HQF41" s="423"/>
      <c r="HQG41" s="425"/>
      <c r="HQH41" s="423"/>
      <c r="HQI41" s="425"/>
      <c r="HQJ41" s="423"/>
      <c r="HQK41" s="425"/>
      <c r="HQL41" s="423"/>
      <c r="HQM41" s="425"/>
      <c r="HQN41" s="423"/>
      <c r="HQO41" s="425"/>
      <c r="HQP41" s="423"/>
      <c r="HQQ41" s="425"/>
      <c r="HQR41" s="423"/>
      <c r="HQS41" s="425"/>
      <c r="HQT41" s="423"/>
      <c r="HQU41" s="425"/>
      <c r="HQV41" s="423"/>
      <c r="HQW41" s="425"/>
      <c r="HQX41" s="423"/>
      <c r="HQY41" s="425"/>
      <c r="HQZ41" s="423"/>
      <c r="HRA41" s="425"/>
      <c r="HRB41" s="423"/>
      <c r="HRC41" s="425"/>
      <c r="HRD41" s="423"/>
      <c r="HRE41" s="425"/>
      <c r="HRF41" s="423"/>
      <c r="HRG41" s="425"/>
      <c r="HRH41" s="423"/>
      <c r="HRI41" s="425"/>
      <c r="HRJ41" s="423"/>
      <c r="HRK41" s="425"/>
      <c r="HRL41" s="423"/>
      <c r="HRM41" s="425"/>
      <c r="HRN41" s="423"/>
      <c r="HRO41" s="425"/>
      <c r="HRP41" s="423"/>
      <c r="HRQ41" s="425"/>
      <c r="HRR41" s="423"/>
      <c r="HRS41" s="425"/>
      <c r="HRT41" s="423"/>
      <c r="HRU41" s="425"/>
      <c r="HRV41" s="423"/>
      <c r="HRW41" s="425"/>
      <c r="HRX41" s="423"/>
      <c r="HRY41" s="425"/>
      <c r="HRZ41" s="423"/>
      <c r="HSA41" s="425"/>
      <c r="HSB41" s="423"/>
      <c r="HSC41" s="425"/>
      <c r="HSD41" s="423"/>
      <c r="HSE41" s="425"/>
      <c r="HSF41" s="423"/>
      <c r="HSG41" s="425"/>
      <c r="HSH41" s="423"/>
      <c r="HSI41" s="425"/>
      <c r="HSJ41" s="423"/>
      <c r="HSK41" s="425"/>
      <c r="HSL41" s="423"/>
      <c r="HSM41" s="425"/>
      <c r="HSN41" s="423"/>
      <c r="HSO41" s="425"/>
      <c r="HSP41" s="423"/>
      <c r="HSQ41" s="425"/>
      <c r="HSR41" s="423"/>
      <c r="HSS41" s="425"/>
      <c r="HST41" s="423"/>
      <c r="HSU41" s="425"/>
      <c r="HSV41" s="423"/>
      <c r="HSW41" s="425"/>
      <c r="HSX41" s="423"/>
      <c r="HSY41" s="425"/>
      <c r="HSZ41" s="423"/>
      <c r="HTA41" s="425"/>
      <c r="HTB41" s="423"/>
      <c r="HTC41" s="425"/>
      <c r="HTD41" s="423"/>
      <c r="HTE41" s="425"/>
      <c r="HTF41" s="423"/>
      <c r="HTG41" s="425"/>
      <c r="HTH41" s="423"/>
      <c r="HTI41" s="425"/>
      <c r="HTJ41" s="423"/>
      <c r="HTK41" s="425"/>
      <c r="HTL41" s="423"/>
      <c r="HTM41" s="425"/>
      <c r="HTN41" s="423"/>
      <c r="HTO41" s="425"/>
      <c r="HTP41" s="423"/>
      <c r="HTQ41" s="425"/>
      <c r="HTR41" s="423"/>
      <c r="HTS41" s="425"/>
      <c r="HTT41" s="423"/>
      <c r="HTU41" s="425"/>
      <c r="HTV41" s="423"/>
      <c r="HTW41" s="425"/>
      <c r="HTX41" s="423"/>
      <c r="HTY41" s="425"/>
      <c r="HTZ41" s="423"/>
      <c r="HUA41" s="425"/>
      <c r="HUB41" s="423"/>
      <c r="HUC41" s="425"/>
      <c r="HUD41" s="423"/>
      <c r="HUE41" s="425"/>
      <c r="HUF41" s="423"/>
      <c r="HUG41" s="425"/>
      <c r="HUH41" s="423"/>
      <c r="HUI41" s="425"/>
      <c r="HUJ41" s="423"/>
      <c r="HUK41" s="425"/>
      <c r="HUL41" s="423"/>
      <c r="HUM41" s="425"/>
      <c r="HUN41" s="423"/>
      <c r="HUO41" s="425"/>
      <c r="HUP41" s="423"/>
      <c r="HUQ41" s="425"/>
      <c r="HUR41" s="423"/>
      <c r="HUS41" s="425"/>
      <c r="HUT41" s="423"/>
      <c r="HUU41" s="425"/>
      <c r="HUV41" s="423"/>
      <c r="HUW41" s="425"/>
      <c r="HUX41" s="423"/>
      <c r="HUY41" s="425"/>
      <c r="HUZ41" s="423"/>
      <c r="HVA41" s="425"/>
      <c r="HVB41" s="423"/>
      <c r="HVC41" s="425"/>
      <c r="HVD41" s="423"/>
      <c r="HVE41" s="425"/>
      <c r="HVF41" s="423"/>
      <c r="HVG41" s="425"/>
      <c r="HVH41" s="423"/>
      <c r="HVI41" s="425"/>
      <c r="HVJ41" s="423"/>
      <c r="HVK41" s="425"/>
      <c r="HVL41" s="423"/>
      <c r="HVM41" s="425"/>
      <c r="HVN41" s="423"/>
      <c r="HVO41" s="425"/>
      <c r="HVP41" s="423"/>
      <c r="HVQ41" s="425"/>
      <c r="HVR41" s="423"/>
      <c r="HVS41" s="425"/>
      <c r="HVT41" s="423"/>
      <c r="HVU41" s="425"/>
      <c r="HVV41" s="423"/>
      <c r="HVW41" s="425"/>
      <c r="HVX41" s="423"/>
      <c r="HVY41" s="425"/>
      <c r="HVZ41" s="423"/>
      <c r="HWA41" s="425"/>
      <c r="HWB41" s="423"/>
      <c r="HWC41" s="425"/>
      <c r="HWD41" s="423"/>
      <c r="HWE41" s="425"/>
      <c r="HWF41" s="423"/>
      <c r="HWG41" s="425"/>
      <c r="HWH41" s="423"/>
      <c r="HWI41" s="425"/>
      <c r="HWJ41" s="423"/>
      <c r="HWK41" s="425"/>
      <c r="HWL41" s="423"/>
      <c r="HWM41" s="425"/>
      <c r="HWN41" s="423"/>
      <c r="HWO41" s="425"/>
      <c r="HWP41" s="423"/>
      <c r="HWQ41" s="425"/>
      <c r="HWR41" s="423"/>
      <c r="HWS41" s="425"/>
      <c r="HWT41" s="423"/>
      <c r="HWU41" s="425"/>
      <c r="HWV41" s="423"/>
      <c r="HWW41" s="425"/>
      <c r="HWX41" s="423"/>
      <c r="HWY41" s="425"/>
      <c r="HWZ41" s="423"/>
      <c r="HXA41" s="425"/>
      <c r="HXB41" s="423"/>
      <c r="HXC41" s="425"/>
      <c r="HXD41" s="423"/>
      <c r="HXE41" s="425"/>
      <c r="HXF41" s="423"/>
      <c r="HXG41" s="425"/>
      <c r="HXH41" s="423"/>
      <c r="HXI41" s="425"/>
      <c r="HXJ41" s="423"/>
      <c r="HXK41" s="425"/>
      <c r="HXL41" s="423"/>
      <c r="HXM41" s="425"/>
      <c r="HXN41" s="423"/>
      <c r="HXO41" s="425"/>
      <c r="HXP41" s="423"/>
      <c r="HXQ41" s="425"/>
      <c r="HXR41" s="423"/>
      <c r="HXS41" s="425"/>
      <c r="HXT41" s="423"/>
      <c r="HXU41" s="425"/>
      <c r="HXV41" s="423"/>
      <c r="HXW41" s="425"/>
      <c r="HXX41" s="423"/>
      <c r="HXY41" s="425"/>
      <c r="HXZ41" s="423"/>
      <c r="HYA41" s="425"/>
      <c r="HYB41" s="423"/>
      <c r="HYC41" s="425"/>
      <c r="HYD41" s="423"/>
      <c r="HYE41" s="425"/>
      <c r="HYF41" s="423"/>
      <c r="HYG41" s="425"/>
      <c r="HYH41" s="423"/>
      <c r="HYI41" s="425"/>
      <c r="HYJ41" s="423"/>
      <c r="HYK41" s="425"/>
      <c r="HYL41" s="423"/>
      <c r="HYM41" s="425"/>
      <c r="HYN41" s="423"/>
      <c r="HYO41" s="425"/>
      <c r="HYP41" s="423"/>
      <c r="HYQ41" s="425"/>
      <c r="HYR41" s="423"/>
      <c r="HYS41" s="425"/>
      <c r="HYT41" s="423"/>
      <c r="HYU41" s="425"/>
      <c r="HYV41" s="423"/>
      <c r="HYW41" s="425"/>
      <c r="HYX41" s="423"/>
      <c r="HYY41" s="425"/>
      <c r="HYZ41" s="423"/>
      <c r="HZA41" s="425"/>
      <c r="HZB41" s="423"/>
      <c r="HZC41" s="425"/>
      <c r="HZD41" s="423"/>
      <c r="HZE41" s="425"/>
      <c r="HZF41" s="423"/>
      <c r="HZG41" s="425"/>
      <c r="HZH41" s="423"/>
      <c r="HZI41" s="425"/>
      <c r="HZJ41" s="423"/>
      <c r="HZK41" s="425"/>
      <c r="HZL41" s="423"/>
      <c r="HZM41" s="425"/>
      <c r="HZN41" s="423"/>
      <c r="HZO41" s="425"/>
      <c r="HZP41" s="423"/>
      <c r="HZQ41" s="425"/>
      <c r="HZR41" s="423"/>
      <c r="HZS41" s="425"/>
      <c r="HZT41" s="423"/>
      <c r="HZU41" s="425"/>
      <c r="HZV41" s="423"/>
      <c r="HZW41" s="425"/>
      <c r="HZX41" s="423"/>
      <c r="HZY41" s="425"/>
      <c r="HZZ41" s="423"/>
      <c r="IAA41" s="425"/>
      <c r="IAB41" s="423"/>
      <c r="IAC41" s="425"/>
      <c r="IAD41" s="423"/>
      <c r="IAE41" s="425"/>
      <c r="IAF41" s="423"/>
      <c r="IAG41" s="425"/>
      <c r="IAH41" s="423"/>
      <c r="IAI41" s="425"/>
      <c r="IAJ41" s="423"/>
      <c r="IAK41" s="425"/>
      <c r="IAL41" s="423"/>
      <c r="IAM41" s="425"/>
      <c r="IAN41" s="423"/>
      <c r="IAO41" s="425"/>
      <c r="IAP41" s="423"/>
      <c r="IAQ41" s="425"/>
      <c r="IAR41" s="423"/>
      <c r="IAS41" s="425"/>
      <c r="IAT41" s="423"/>
      <c r="IAU41" s="425"/>
      <c r="IAV41" s="423"/>
      <c r="IAW41" s="425"/>
      <c r="IAX41" s="423"/>
      <c r="IAY41" s="425"/>
      <c r="IAZ41" s="423"/>
      <c r="IBA41" s="425"/>
      <c r="IBB41" s="423"/>
      <c r="IBC41" s="425"/>
      <c r="IBD41" s="423"/>
      <c r="IBE41" s="425"/>
      <c r="IBF41" s="423"/>
      <c r="IBG41" s="425"/>
      <c r="IBH41" s="423"/>
      <c r="IBI41" s="425"/>
      <c r="IBJ41" s="423"/>
      <c r="IBK41" s="425"/>
      <c r="IBL41" s="423"/>
      <c r="IBM41" s="425"/>
      <c r="IBN41" s="423"/>
      <c r="IBO41" s="425"/>
      <c r="IBP41" s="423"/>
      <c r="IBQ41" s="425"/>
      <c r="IBR41" s="423"/>
      <c r="IBS41" s="425"/>
      <c r="IBT41" s="423"/>
      <c r="IBU41" s="425"/>
      <c r="IBV41" s="423"/>
      <c r="IBW41" s="425"/>
      <c r="IBX41" s="423"/>
      <c r="IBY41" s="425"/>
      <c r="IBZ41" s="423"/>
      <c r="ICA41" s="425"/>
      <c r="ICB41" s="423"/>
      <c r="ICC41" s="425"/>
      <c r="ICD41" s="423"/>
      <c r="ICE41" s="425"/>
      <c r="ICF41" s="423"/>
      <c r="ICG41" s="425"/>
      <c r="ICH41" s="423"/>
      <c r="ICI41" s="425"/>
      <c r="ICJ41" s="423"/>
      <c r="ICK41" s="425"/>
      <c r="ICL41" s="423"/>
      <c r="ICM41" s="425"/>
      <c r="ICN41" s="423"/>
      <c r="ICO41" s="425"/>
      <c r="ICP41" s="423"/>
      <c r="ICQ41" s="425"/>
      <c r="ICR41" s="423"/>
      <c r="ICS41" s="425"/>
      <c r="ICT41" s="423"/>
      <c r="ICU41" s="425"/>
      <c r="ICV41" s="423"/>
      <c r="ICW41" s="425"/>
      <c r="ICX41" s="423"/>
      <c r="ICY41" s="425"/>
      <c r="ICZ41" s="423"/>
      <c r="IDA41" s="425"/>
      <c r="IDB41" s="423"/>
      <c r="IDC41" s="425"/>
      <c r="IDD41" s="423"/>
      <c r="IDE41" s="425"/>
      <c r="IDF41" s="423"/>
      <c r="IDG41" s="425"/>
      <c r="IDH41" s="423"/>
      <c r="IDI41" s="425"/>
      <c r="IDJ41" s="423"/>
      <c r="IDK41" s="425"/>
      <c r="IDL41" s="423"/>
      <c r="IDM41" s="425"/>
      <c r="IDN41" s="423"/>
      <c r="IDO41" s="425"/>
      <c r="IDP41" s="423"/>
      <c r="IDQ41" s="425"/>
      <c r="IDR41" s="423"/>
      <c r="IDS41" s="425"/>
      <c r="IDT41" s="423"/>
      <c r="IDU41" s="425"/>
      <c r="IDV41" s="423"/>
      <c r="IDW41" s="425"/>
      <c r="IDX41" s="423"/>
      <c r="IDY41" s="425"/>
      <c r="IDZ41" s="423"/>
      <c r="IEA41" s="425"/>
      <c r="IEB41" s="423"/>
      <c r="IEC41" s="425"/>
      <c r="IED41" s="423"/>
      <c r="IEE41" s="425"/>
      <c r="IEF41" s="423"/>
      <c r="IEG41" s="425"/>
      <c r="IEH41" s="423"/>
      <c r="IEI41" s="425"/>
      <c r="IEJ41" s="423"/>
      <c r="IEK41" s="425"/>
      <c r="IEL41" s="423"/>
      <c r="IEM41" s="425"/>
      <c r="IEN41" s="423"/>
      <c r="IEO41" s="425"/>
      <c r="IEP41" s="423"/>
      <c r="IEQ41" s="425"/>
      <c r="IER41" s="423"/>
      <c r="IES41" s="425"/>
      <c r="IET41" s="423"/>
      <c r="IEU41" s="425"/>
      <c r="IEV41" s="423"/>
      <c r="IEW41" s="425"/>
      <c r="IEX41" s="423"/>
      <c r="IEY41" s="425"/>
      <c r="IEZ41" s="423"/>
      <c r="IFA41" s="425"/>
      <c r="IFB41" s="423"/>
      <c r="IFC41" s="425"/>
      <c r="IFD41" s="423"/>
      <c r="IFE41" s="425"/>
      <c r="IFF41" s="423"/>
      <c r="IFG41" s="425"/>
      <c r="IFH41" s="423"/>
      <c r="IFI41" s="425"/>
      <c r="IFJ41" s="423"/>
      <c r="IFK41" s="425"/>
      <c r="IFL41" s="423"/>
      <c r="IFM41" s="425"/>
      <c r="IFN41" s="423"/>
      <c r="IFO41" s="425"/>
      <c r="IFP41" s="423"/>
      <c r="IFQ41" s="425"/>
      <c r="IFR41" s="423"/>
      <c r="IFS41" s="425"/>
      <c r="IFT41" s="423"/>
      <c r="IFU41" s="425"/>
      <c r="IFV41" s="423"/>
      <c r="IFW41" s="425"/>
      <c r="IFX41" s="423"/>
      <c r="IFY41" s="425"/>
      <c r="IFZ41" s="423"/>
      <c r="IGA41" s="425"/>
      <c r="IGB41" s="423"/>
      <c r="IGC41" s="425"/>
      <c r="IGD41" s="423"/>
      <c r="IGE41" s="425"/>
      <c r="IGF41" s="423"/>
      <c r="IGG41" s="425"/>
      <c r="IGH41" s="423"/>
      <c r="IGI41" s="425"/>
      <c r="IGJ41" s="423"/>
      <c r="IGK41" s="425"/>
      <c r="IGL41" s="423"/>
      <c r="IGM41" s="425"/>
      <c r="IGN41" s="423"/>
      <c r="IGO41" s="425"/>
      <c r="IGP41" s="423"/>
      <c r="IGQ41" s="425"/>
      <c r="IGR41" s="423"/>
      <c r="IGS41" s="425"/>
      <c r="IGT41" s="423"/>
      <c r="IGU41" s="425"/>
      <c r="IGV41" s="423"/>
      <c r="IGW41" s="425"/>
      <c r="IGX41" s="423"/>
      <c r="IGY41" s="425"/>
      <c r="IGZ41" s="423"/>
      <c r="IHA41" s="425"/>
      <c r="IHB41" s="423"/>
      <c r="IHC41" s="425"/>
      <c r="IHD41" s="423"/>
      <c r="IHE41" s="425"/>
      <c r="IHF41" s="423"/>
      <c r="IHG41" s="425"/>
      <c r="IHH41" s="423"/>
      <c r="IHI41" s="425"/>
      <c r="IHJ41" s="423"/>
      <c r="IHK41" s="425"/>
      <c r="IHL41" s="423"/>
      <c r="IHM41" s="425"/>
      <c r="IHN41" s="423"/>
      <c r="IHO41" s="425"/>
      <c r="IHP41" s="423"/>
      <c r="IHQ41" s="425"/>
      <c r="IHR41" s="423"/>
      <c r="IHS41" s="425"/>
      <c r="IHT41" s="423"/>
      <c r="IHU41" s="425"/>
      <c r="IHV41" s="423"/>
      <c r="IHW41" s="425"/>
      <c r="IHX41" s="423"/>
      <c r="IHY41" s="425"/>
      <c r="IHZ41" s="423"/>
      <c r="IIA41" s="425"/>
      <c r="IIB41" s="423"/>
      <c r="IIC41" s="425"/>
      <c r="IID41" s="423"/>
      <c r="IIE41" s="425"/>
      <c r="IIF41" s="423"/>
      <c r="IIG41" s="425"/>
      <c r="IIH41" s="423"/>
      <c r="III41" s="425"/>
      <c r="IIJ41" s="423"/>
      <c r="IIK41" s="425"/>
      <c r="IIL41" s="423"/>
      <c r="IIM41" s="425"/>
      <c r="IIN41" s="423"/>
      <c r="IIO41" s="425"/>
      <c r="IIP41" s="423"/>
      <c r="IIQ41" s="425"/>
      <c r="IIR41" s="423"/>
      <c r="IIS41" s="425"/>
      <c r="IIT41" s="423"/>
      <c r="IIU41" s="425"/>
      <c r="IIV41" s="423"/>
      <c r="IIW41" s="425"/>
      <c r="IIX41" s="423"/>
      <c r="IIY41" s="425"/>
      <c r="IIZ41" s="423"/>
      <c r="IJA41" s="425"/>
      <c r="IJB41" s="423"/>
      <c r="IJC41" s="425"/>
      <c r="IJD41" s="423"/>
      <c r="IJE41" s="425"/>
      <c r="IJF41" s="423"/>
      <c r="IJG41" s="425"/>
      <c r="IJH41" s="423"/>
      <c r="IJI41" s="425"/>
      <c r="IJJ41" s="423"/>
      <c r="IJK41" s="425"/>
      <c r="IJL41" s="423"/>
      <c r="IJM41" s="425"/>
      <c r="IJN41" s="423"/>
      <c r="IJO41" s="425"/>
      <c r="IJP41" s="423"/>
      <c r="IJQ41" s="425"/>
      <c r="IJR41" s="423"/>
      <c r="IJS41" s="425"/>
      <c r="IJT41" s="423"/>
      <c r="IJU41" s="425"/>
      <c r="IJV41" s="423"/>
      <c r="IJW41" s="425"/>
      <c r="IJX41" s="423"/>
      <c r="IJY41" s="425"/>
      <c r="IJZ41" s="423"/>
      <c r="IKA41" s="425"/>
      <c r="IKB41" s="423"/>
      <c r="IKC41" s="425"/>
      <c r="IKD41" s="423"/>
      <c r="IKE41" s="425"/>
      <c r="IKF41" s="423"/>
      <c r="IKG41" s="425"/>
      <c r="IKH41" s="423"/>
      <c r="IKI41" s="425"/>
      <c r="IKJ41" s="423"/>
      <c r="IKK41" s="425"/>
      <c r="IKL41" s="423"/>
      <c r="IKM41" s="425"/>
      <c r="IKN41" s="423"/>
      <c r="IKO41" s="425"/>
      <c r="IKP41" s="423"/>
      <c r="IKQ41" s="425"/>
      <c r="IKR41" s="423"/>
      <c r="IKS41" s="425"/>
      <c r="IKT41" s="423"/>
      <c r="IKU41" s="425"/>
      <c r="IKV41" s="423"/>
      <c r="IKW41" s="425"/>
      <c r="IKX41" s="423"/>
      <c r="IKY41" s="425"/>
      <c r="IKZ41" s="423"/>
      <c r="ILA41" s="425"/>
      <c r="ILB41" s="423"/>
      <c r="ILC41" s="425"/>
      <c r="ILD41" s="423"/>
      <c r="ILE41" s="425"/>
      <c r="ILF41" s="423"/>
      <c r="ILG41" s="425"/>
      <c r="ILH41" s="423"/>
      <c r="ILI41" s="425"/>
      <c r="ILJ41" s="423"/>
      <c r="ILK41" s="425"/>
      <c r="ILL41" s="423"/>
      <c r="ILM41" s="425"/>
      <c r="ILN41" s="423"/>
      <c r="ILO41" s="425"/>
      <c r="ILP41" s="423"/>
      <c r="ILQ41" s="425"/>
      <c r="ILR41" s="423"/>
      <c r="ILS41" s="425"/>
      <c r="ILT41" s="423"/>
      <c r="ILU41" s="425"/>
      <c r="ILV41" s="423"/>
      <c r="ILW41" s="425"/>
      <c r="ILX41" s="423"/>
      <c r="ILY41" s="425"/>
      <c r="ILZ41" s="423"/>
      <c r="IMA41" s="425"/>
      <c r="IMB41" s="423"/>
      <c r="IMC41" s="425"/>
      <c r="IMD41" s="423"/>
      <c r="IME41" s="425"/>
      <c r="IMF41" s="423"/>
      <c r="IMG41" s="425"/>
      <c r="IMH41" s="423"/>
      <c r="IMI41" s="425"/>
      <c r="IMJ41" s="423"/>
      <c r="IMK41" s="425"/>
      <c r="IML41" s="423"/>
      <c r="IMM41" s="425"/>
      <c r="IMN41" s="423"/>
      <c r="IMO41" s="425"/>
      <c r="IMP41" s="423"/>
      <c r="IMQ41" s="425"/>
      <c r="IMR41" s="423"/>
      <c r="IMS41" s="425"/>
      <c r="IMT41" s="423"/>
      <c r="IMU41" s="425"/>
      <c r="IMV41" s="423"/>
      <c r="IMW41" s="425"/>
      <c r="IMX41" s="423"/>
      <c r="IMY41" s="425"/>
      <c r="IMZ41" s="423"/>
      <c r="INA41" s="425"/>
      <c r="INB41" s="423"/>
      <c r="INC41" s="425"/>
      <c r="IND41" s="423"/>
      <c r="INE41" s="425"/>
      <c r="INF41" s="423"/>
      <c r="ING41" s="425"/>
      <c r="INH41" s="423"/>
      <c r="INI41" s="425"/>
      <c r="INJ41" s="423"/>
      <c r="INK41" s="425"/>
      <c r="INL41" s="423"/>
      <c r="INM41" s="425"/>
      <c r="INN41" s="423"/>
      <c r="INO41" s="425"/>
      <c r="INP41" s="423"/>
      <c r="INQ41" s="425"/>
      <c r="INR41" s="423"/>
      <c r="INS41" s="425"/>
      <c r="INT41" s="423"/>
      <c r="INU41" s="425"/>
      <c r="INV41" s="423"/>
      <c r="INW41" s="425"/>
      <c r="INX41" s="423"/>
      <c r="INY41" s="425"/>
      <c r="INZ41" s="423"/>
      <c r="IOA41" s="425"/>
      <c r="IOB41" s="423"/>
      <c r="IOC41" s="425"/>
      <c r="IOD41" s="423"/>
      <c r="IOE41" s="425"/>
      <c r="IOF41" s="423"/>
      <c r="IOG41" s="425"/>
      <c r="IOH41" s="423"/>
      <c r="IOI41" s="425"/>
      <c r="IOJ41" s="423"/>
      <c r="IOK41" s="425"/>
      <c r="IOL41" s="423"/>
      <c r="IOM41" s="425"/>
      <c r="ION41" s="423"/>
      <c r="IOO41" s="425"/>
      <c r="IOP41" s="423"/>
      <c r="IOQ41" s="425"/>
      <c r="IOR41" s="423"/>
      <c r="IOS41" s="425"/>
      <c r="IOT41" s="423"/>
      <c r="IOU41" s="425"/>
      <c r="IOV41" s="423"/>
      <c r="IOW41" s="425"/>
      <c r="IOX41" s="423"/>
      <c r="IOY41" s="425"/>
      <c r="IOZ41" s="423"/>
      <c r="IPA41" s="425"/>
      <c r="IPB41" s="423"/>
      <c r="IPC41" s="425"/>
      <c r="IPD41" s="423"/>
      <c r="IPE41" s="425"/>
      <c r="IPF41" s="423"/>
      <c r="IPG41" s="425"/>
      <c r="IPH41" s="423"/>
      <c r="IPI41" s="425"/>
      <c r="IPJ41" s="423"/>
      <c r="IPK41" s="425"/>
      <c r="IPL41" s="423"/>
      <c r="IPM41" s="425"/>
      <c r="IPN41" s="423"/>
      <c r="IPO41" s="425"/>
      <c r="IPP41" s="423"/>
      <c r="IPQ41" s="425"/>
      <c r="IPR41" s="423"/>
      <c r="IPS41" s="425"/>
      <c r="IPT41" s="423"/>
      <c r="IPU41" s="425"/>
      <c r="IPV41" s="423"/>
      <c r="IPW41" s="425"/>
      <c r="IPX41" s="423"/>
      <c r="IPY41" s="425"/>
      <c r="IPZ41" s="423"/>
      <c r="IQA41" s="425"/>
      <c r="IQB41" s="423"/>
      <c r="IQC41" s="425"/>
      <c r="IQD41" s="423"/>
      <c r="IQE41" s="425"/>
      <c r="IQF41" s="423"/>
      <c r="IQG41" s="425"/>
      <c r="IQH41" s="423"/>
      <c r="IQI41" s="425"/>
      <c r="IQJ41" s="423"/>
      <c r="IQK41" s="425"/>
      <c r="IQL41" s="423"/>
      <c r="IQM41" s="425"/>
      <c r="IQN41" s="423"/>
      <c r="IQO41" s="425"/>
      <c r="IQP41" s="423"/>
      <c r="IQQ41" s="425"/>
      <c r="IQR41" s="423"/>
      <c r="IQS41" s="425"/>
      <c r="IQT41" s="423"/>
      <c r="IQU41" s="425"/>
      <c r="IQV41" s="423"/>
      <c r="IQW41" s="425"/>
      <c r="IQX41" s="423"/>
      <c r="IQY41" s="425"/>
      <c r="IQZ41" s="423"/>
      <c r="IRA41" s="425"/>
      <c r="IRB41" s="423"/>
      <c r="IRC41" s="425"/>
      <c r="IRD41" s="423"/>
      <c r="IRE41" s="425"/>
      <c r="IRF41" s="423"/>
      <c r="IRG41" s="425"/>
      <c r="IRH41" s="423"/>
      <c r="IRI41" s="425"/>
      <c r="IRJ41" s="423"/>
      <c r="IRK41" s="425"/>
      <c r="IRL41" s="423"/>
      <c r="IRM41" s="425"/>
      <c r="IRN41" s="423"/>
      <c r="IRO41" s="425"/>
      <c r="IRP41" s="423"/>
      <c r="IRQ41" s="425"/>
      <c r="IRR41" s="423"/>
      <c r="IRS41" s="425"/>
      <c r="IRT41" s="423"/>
      <c r="IRU41" s="425"/>
      <c r="IRV41" s="423"/>
      <c r="IRW41" s="425"/>
      <c r="IRX41" s="423"/>
      <c r="IRY41" s="425"/>
      <c r="IRZ41" s="423"/>
      <c r="ISA41" s="425"/>
      <c r="ISB41" s="423"/>
      <c r="ISC41" s="425"/>
      <c r="ISD41" s="423"/>
      <c r="ISE41" s="425"/>
      <c r="ISF41" s="423"/>
      <c r="ISG41" s="425"/>
      <c r="ISH41" s="423"/>
      <c r="ISI41" s="425"/>
      <c r="ISJ41" s="423"/>
      <c r="ISK41" s="425"/>
      <c r="ISL41" s="423"/>
      <c r="ISM41" s="425"/>
      <c r="ISN41" s="423"/>
      <c r="ISO41" s="425"/>
      <c r="ISP41" s="423"/>
      <c r="ISQ41" s="425"/>
      <c r="ISR41" s="423"/>
      <c r="ISS41" s="425"/>
      <c r="IST41" s="423"/>
      <c r="ISU41" s="425"/>
      <c r="ISV41" s="423"/>
      <c r="ISW41" s="425"/>
      <c r="ISX41" s="423"/>
      <c r="ISY41" s="425"/>
      <c r="ISZ41" s="423"/>
      <c r="ITA41" s="425"/>
      <c r="ITB41" s="423"/>
      <c r="ITC41" s="425"/>
      <c r="ITD41" s="423"/>
      <c r="ITE41" s="425"/>
      <c r="ITF41" s="423"/>
      <c r="ITG41" s="425"/>
      <c r="ITH41" s="423"/>
      <c r="ITI41" s="425"/>
      <c r="ITJ41" s="423"/>
      <c r="ITK41" s="425"/>
      <c r="ITL41" s="423"/>
      <c r="ITM41" s="425"/>
      <c r="ITN41" s="423"/>
      <c r="ITO41" s="425"/>
      <c r="ITP41" s="423"/>
      <c r="ITQ41" s="425"/>
      <c r="ITR41" s="423"/>
      <c r="ITS41" s="425"/>
      <c r="ITT41" s="423"/>
      <c r="ITU41" s="425"/>
      <c r="ITV41" s="423"/>
      <c r="ITW41" s="425"/>
      <c r="ITX41" s="423"/>
      <c r="ITY41" s="425"/>
      <c r="ITZ41" s="423"/>
      <c r="IUA41" s="425"/>
      <c r="IUB41" s="423"/>
      <c r="IUC41" s="425"/>
      <c r="IUD41" s="423"/>
      <c r="IUE41" s="425"/>
      <c r="IUF41" s="423"/>
      <c r="IUG41" s="425"/>
      <c r="IUH41" s="423"/>
      <c r="IUI41" s="425"/>
      <c r="IUJ41" s="423"/>
      <c r="IUK41" s="425"/>
      <c r="IUL41" s="423"/>
      <c r="IUM41" s="425"/>
      <c r="IUN41" s="423"/>
      <c r="IUO41" s="425"/>
      <c r="IUP41" s="423"/>
      <c r="IUQ41" s="425"/>
      <c r="IUR41" s="423"/>
      <c r="IUS41" s="425"/>
      <c r="IUT41" s="423"/>
      <c r="IUU41" s="425"/>
      <c r="IUV41" s="423"/>
      <c r="IUW41" s="425"/>
      <c r="IUX41" s="423"/>
      <c r="IUY41" s="425"/>
      <c r="IUZ41" s="423"/>
      <c r="IVA41" s="425"/>
      <c r="IVB41" s="423"/>
      <c r="IVC41" s="425"/>
      <c r="IVD41" s="423"/>
      <c r="IVE41" s="425"/>
      <c r="IVF41" s="423"/>
      <c r="IVG41" s="425"/>
      <c r="IVH41" s="423"/>
      <c r="IVI41" s="425"/>
      <c r="IVJ41" s="423"/>
      <c r="IVK41" s="425"/>
      <c r="IVL41" s="423"/>
      <c r="IVM41" s="425"/>
      <c r="IVN41" s="423"/>
      <c r="IVO41" s="425"/>
      <c r="IVP41" s="423"/>
      <c r="IVQ41" s="425"/>
      <c r="IVR41" s="423"/>
      <c r="IVS41" s="425"/>
      <c r="IVT41" s="423"/>
      <c r="IVU41" s="425"/>
      <c r="IVV41" s="423"/>
      <c r="IVW41" s="425"/>
      <c r="IVX41" s="423"/>
      <c r="IVY41" s="425"/>
      <c r="IVZ41" s="423"/>
      <c r="IWA41" s="425"/>
      <c r="IWB41" s="423"/>
      <c r="IWC41" s="425"/>
      <c r="IWD41" s="423"/>
      <c r="IWE41" s="425"/>
      <c r="IWF41" s="423"/>
      <c r="IWG41" s="425"/>
      <c r="IWH41" s="423"/>
      <c r="IWI41" s="425"/>
      <c r="IWJ41" s="423"/>
      <c r="IWK41" s="425"/>
      <c r="IWL41" s="423"/>
      <c r="IWM41" s="425"/>
      <c r="IWN41" s="423"/>
      <c r="IWO41" s="425"/>
      <c r="IWP41" s="423"/>
      <c r="IWQ41" s="425"/>
      <c r="IWR41" s="423"/>
      <c r="IWS41" s="425"/>
      <c r="IWT41" s="423"/>
      <c r="IWU41" s="425"/>
      <c r="IWV41" s="423"/>
      <c r="IWW41" s="425"/>
      <c r="IWX41" s="423"/>
      <c r="IWY41" s="425"/>
      <c r="IWZ41" s="423"/>
      <c r="IXA41" s="425"/>
      <c r="IXB41" s="423"/>
      <c r="IXC41" s="425"/>
      <c r="IXD41" s="423"/>
      <c r="IXE41" s="425"/>
      <c r="IXF41" s="423"/>
      <c r="IXG41" s="425"/>
      <c r="IXH41" s="423"/>
      <c r="IXI41" s="425"/>
      <c r="IXJ41" s="423"/>
      <c r="IXK41" s="425"/>
      <c r="IXL41" s="423"/>
      <c r="IXM41" s="425"/>
      <c r="IXN41" s="423"/>
      <c r="IXO41" s="425"/>
      <c r="IXP41" s="423"/>
      <c r="IXQ41" s="425"/>
      <c r="IXR41" s="423"/>
      <c r="IXS41" s="425"/>
      <c r="IXT41" s="423"/>
      <c r="IXU41" s="425"/>
      <c r="IXV41" s="423"/>
      <c r="IXW41" s="425"/>
      <c r="IXX41" s="423"/>
      <c r="IXY41" s="425"/>
      <c r="IXZ41" s="423"/>
      <c r="IYA41" s="425"/>
      <c r="IYB41" s="423"/>
      <c r="IYC41" s="425"/>
      <c r="IYD41" s="423"/>
      <c r="IYE41" s="425"/>
      <c r="IYF41" s="423"/>
      <c r="IYG41" s="425"/>
      <c r="IYH41" s="423"/>
      <c r="IYI41" s="425"/>
      <c r="IYJ41" s="423"/>
      <c r="IYK41" s="425"/>
      <c r="IYL41" s="423"/>
      <c r="IYM41" s="425"/>
      <c r="IYN41" s="423"/>
      <c r="IYO41" s="425"/>
      <c r="IYP41" s="423"/>
      <c r="IYQ41" s="425"/>
      <c r="IYR41" s="423"/>
      <c r="IYS41" s="425"/>
      <c r="IYT41" s="423"/>
      <c r="IYU41" s="425"/>
      <c r="IYV41" s="423"/>
      <c r="IYW41" s="425"/>
      <c r="IYX41" s="423"/>
      <c r="IYY41" s="425"/>
      <c r="IYZ41" s="423"/>
      <c r="IZA41" s="425"/>
      <c r="IZB41" s="423"/>
      <c r="IZC41" s="425"/>
      <c r="IZD41" s="423"/>
      <c r="IZE41" s="425"/>
      <c r="IZF41" s="423"/>
      <c r="IZG41" s="425"/>
      <c r="IZH41" s="423"/>
      <c r="IZI41" s="425"/>
      <c r="IZJ41" s="423"/>
      <c r="IZK41" s="425"/>
      <c r="IZL41" s="423"/>
      <c r="IZM41" s="425"/>
      <c r="IZN41" s="423"/>
      <c r="IZO41" s="425"/>
      <c r="IZP41" s="423"/>
      <c r="IZQ41" s="425"/>
      <c r="IZR41" s="423"/>
      <c r="IZS41" s="425"/>
      <c r="IZT41" s="423"/>
      <c r="IZU41" s="425"/>
      <c r="IZV41" s="423"/>
      <c r="IZW41" s="425"/>
      <c r="IZX41" s="423"/>
      <c r="IZY41" s="425"/>
      <c r="IZZ41" s="423"/>
      <c r="JAA41" s="425"/>
      <c r="JAB41" s="423"/>
      <c r="JAC41" s="425"/>
      <c r="JAD41" s="423"/>
      <c r="JAE41" s="425"/>
      <c r="JAF41" s="423"/>
      <c r="JAG41" s="425"/>
      <c r="JAH41" s="423"/>
      <c r="JAI41" s="425"/>
      <c r="JAJ41" s="423"/>
      <c r="JAK41" s="425"/>
      <c r="JAL41" s="423"/>
      <c r="JAM41" s="425"/>
      <c r="JAN41" s="423"/>
      <c r="JAO41" s="425"/>
      <c r="JAP41" s="423"/>
      <c r="JAQ41" s="425"/>
      <c r="JAR41" s="423"/>
      <c r="JAS41" s="425"/>
      <c r="JAT41" s="423"/>
      <c r="JAU41" s="425"/>
      <c r="JAV41" s="423"/>
      <c r="JAW41" s="425"/>
      <c r="JAX41" s="423"/>
      <c r="JAY41" s="425"/>
      <c r="JAZ41" s="423"/>
      <c r="JBA41" s="425"/>
      <c r="JBB41" s="423"/>
      <c r="JBC41" s="425"/>
      <c r="JBD41" s="423"/>
      <c r="JBE41" s="425"/>
      <c r="JBF41" s="423"/>
      <c r="JBG41" s="425"/>
      <c r="JBH41" s="423"/>
      <c r="JBI41" s="425"/>
      <c r="JBJ41" s="423"/>
      <c r="JBK41" s="425"/>
      <c r="JBL41" s="423"/>
      <c r="JBM41" s="425"/>
      <c r="JBN41" s="423"/>
      <c r="JBO41" s="425"/>
      <c r="JBP41" s="423"/>
      <c r="JBQ41" s="425"/>
      <c r="JBR41" s="423"/>
      <c r="JBS41" s="425"/>
      <c r="JBT41" s="423"/>
      <c r="JBU41" s="425"/>
      <c r="JBV41" s="423"/>
      <c r="JBW41" s="425"/>
      <c r="JBX41" s="423"/>
      <c r="JBY41" s="425"/>
      <c r="JBZ41" s="423"/>
      <c r="JCA41" s="425"/>
      <c r="JCB41" s="423"/>
      <c r="JCC41" s="425"/>
      <c r="JCD41" s="423"/>
      <c r="JCE41" s="425"/>
      <c r="JCF41" s="423"/>
      <c r="JCG41" s="425"/>
      <c r="JCH41" s="423"/>
      <c r="JCI41" s="425"/>
      <c r="JCJ41" s="423"/>
      <c r="JCK41" s="425"/>
      <c r="JCL41" s="423"/>
      <c r="JCM41" s="425"/>
      <c r="JCN41" s="423"/>
      <c r="JCO41" s="425"/>
      <c r="JCP41" s="423"/>
      <c r="JCQ41" s="425"/>
      <c r="JCR41" s="423"/>
      <c r="JCS41" s="425"/>
      <c r="JCT41" s="423"/>
      <c r="JCU41" s="425"/>
      <c r="JCV41" s="423"/>
      <c r="JCW41" s="425"/>
      <c r="JCX41" s="423"/>
      <c r="JCY41" s="425"/>
      <c r="JCZ41" s="423"/>
      <c r="JDA41" s="425"/>
      <c r="JDB41" s="423"/>
      <c r="JDC41" s="425"/>
      <c r="JDD41" s="423"/>
      <c r="JDE41" s="425"/>
      <c r="JDF41" s="423"/>
      <c r="JDG41" s="425"/>
      <c r="JDH41" s="423"/>
      <c r="JDI41" s="425"/>
      <c r="JDJ41" s="423"/>
      <c r="JDK41" s="425"/>
      <c r="JDL41" s="423"/>
      <c r="JDM41" s="425"/>
      <c r="JDN41" s="423"/>
      <c r="JDO41" s="425"/>
      <c r="JDP41" s="423"/>
      <c r="JDQ41" s="425"/>
      <c r="JDR41" s="423"/>
      <c r="JDS41" s="425"/>
      <c r="JDT41" s="423"/>
      <c r="JDU41" s="425"/>
      <c r="JDV41" s="423"/>
      <c r="JDW41" s="425"/>
      <c r="JDX41" s="423"/>
      <c r="JDY41" s="425"/>
      <c r="JDZ41" s="423"/>
      <c r="JEA41" s="425"/>
      <c r="JEB41" s="423"/>
      <c r="JEC41" s="425"/>
      <c r="JED41" s="423"/>
      <c r="JEE41" s="425"/>
      <c r="JEF41" s="423"/>
      <c r="JEG41" s="425"/>
      <c r="JEH41" s="423"/>
      <c r="JEI41" s="425"/>
      <c r="JEJ41" s="423"/>
      <c r="JEK41" s="425"/>
      <c r="JEL41" s="423"/>
      <c r="JEM41" s="425"/>
      <c r="JEN41" s="423"/>
      <c r="JEO41" s="425"/>
      <c r="JEP41" s="423"/>
      <c r="JEQ41" s="425"/>
      <c r="JER41" s="423"/>
      <c r="JES41" s="425"/>
      <c r="JET41" s="423"/>
      <c r="JEU41" s="425"/>
      <c r="JEV41" s="423"/>
      <c r="JEW41" s="425"/>
      <c r="JEX41" s="423"/>
      <c r="JEY41" s="425"/>
      <c r="JEZ41" s="423"/>
      <c r="JFA41" s="425"/>
      <c r="JFB41" s="423"/>
      <c r="JFC41" s="425"/>
      <c r="JFD41" s="423"/>
      <c r="JFE41" s="425"/>
      <c r="JFF41" s="423"/>
      <c r="JFG41" s="425"/>
      <c r="JFH41" s="423"/>
      <c r="JFI41" s="425"/>
      <c r="JFJ41" s="423"/>
      <c r="JFK41" s="425"/>
      <c r="JFL41" s="423"/>
      <c r="JFM41" s="425"/>
      <c r="JFN41" s="423"/>
      <c r="JFO41" s="425"/>
      <c r="JFP41" s="423"/>
      <c r="JFQ41" s="425"/>
      <c r="JFR41" s="423"/>
      <c r="JFS41" s="425"/>
      <c r="JFT41" s="423"/>
      <c r="JFU41" s="425"/>
      <c r="JFV41" s="423"/>
      <c r="JFW41" s="425"/>
      <c r="JFX41" s="423"/>
      <c r="JFY41" s="425"/>
      <c r="JFZ41" s="423"/>
      <c r="JGA41" s="425"/>
      <c r="JGB41" s="423"/>
      <c r="JGC41" s="425"/>
      <c r="JGD41" s="423"/>
      <c r="JGE41" s="425"/>
      <c r="JGF41" s="423"/>
      <c r="JGG41" s="425"/>
      <c r="JGH41" s="423"/>
      <c r="JGI41" s="425"/>
      <c r="JGJ41" s="423"/>
      <c r="JGK41" s="425"/>
      <c r="JGL41" s="423"/>
      <c r="JGM41" s="425"/>
      <c r="JGN41" s="423"/>
      <c r="JGO41" s="425"/>
      <c r="JGP41" s="423"/>
      <c r="JGQ41" s="425"/>
      <c r="JGR41" s="423"/>
      <c r="JGS41" s="425"/>
      <c r="JGT41" s="423"/>
      <c r="JGU41" s="425"/>
      <c r="JGV41" s="423"/>
      <c r="JGW41" s="425"/>
      <c r="JGX41" s="423"/>
      <c r="JGY41" s="425"/>
      <c r="JGZ41" s="423"/>
      <c r="JHA41" s="425"/>
      <c r="JHB41" s="423"/>
      <c r="JHC41" s="425"/>
      <c r="JHD41" s="423"/>
      <c r="JHE41" s="425"/>
      <c r="JHF41" s="423"/>
      <c r="JHG41" s="425"/>
      <c r="JHH41" s="423"/>
      <c r="JHI41" s="425"/>
      <c r="JHJ41" s="423"/>
      <c r="JHK41" s="425"/>
      <c r="JHL41" s="423"/>
      <c r="JHM41" s="425"/>
      <c r="JHN41" s="423"/>
      <c r="JHO41" s="425"/>
      <c r="JHP41" s="423"/>
      <c r="JHQ41" s="425"/>
      <c r="JHR41" s="423"/>
      <c r="JHS41" s="425"/>
      <c r="JHT41" s="423"/>
      <c r="JHU41" s="425"/>
      <c r="JHV41" s="423"/>
      <c r="JHW41" s="425"/>
      <c r="JHX41" s="423"/>
      <c r="JHY41" s="425"/>
      <c r="JHZ41" s="423"/>
      <c r="JIA41" s="425"/>
      <c r="JIB41" s="423"/>
      <c r="JIC41" s="425"/>
      <c r="JID41" s="423"/>
      <c r="JIE41" s="425"/>
      <c r="JIF41" s="423"/>
      <c r="JIG41" s="425"/>
      <c r="JIH41" s="423"/>
      <c r="JII41" s="425"/>
      <c r="JIJ41" s="423"/>
      <c r="JIK41" s="425"/>
      <c r="JIL41" s="423"/>
      <c r="JIM41" s="425"/>
      <c r="JIN41" s="423"/>
      <c r="JIO41" s="425"/>
      <c r="JIP41" s="423"/>
      <c r="JIQ41" s="425"/>
      <c r="JIR41" s="423"/>
      <c r="JIS41" s="425"/>
      <c r="JIT41" s="423"/>
      <c r="JIU41" s="425"/>
      <c r="JIV41" s="423"/>
      <c r="JIW41" s="425"/>
      <c r="JIX41" s="423"/>
      <c r="JIY41" s="425"/>
      <c r="JIZ41" s="423"/>
      <c r="JJA41" s="425"/>
      <c r="JJB41" s="423"/>
      <c r="JJC41" s="425"/>
      <c r="JJD41" s="423"/>
      <c r="JJE41" s="425"/>
      <c r="JJF41" s="423"/>
      <c r="JJG41" s="425"/>
      <c r="JJH41" s="423"/>
      <c r="JJI41" s="425"/>
      <c r="JJJ41" s="423"/>
      <c r="JJK41" s="425"/>
      <c r="JJL41" s="423"/>
      <c r="JJM41" s="425"/>
      <c r="JJN41" s="423"/>
      <c r="JJO41" s="425"/>
      <c r="JJP41" s="423"/>
      <c r="JJQ41" s="425"/>
      <c r="JJR41" s="423"/>
      <c r="JJS41" s="425"/>
      <c r="JJT41" s="423"/>
      <c r="JJU41" s="425"/>
      <c r="JJV41" s="423"/>
      <c r="JJW41" s="425"/>
      <c r="JJX41" s="423"/>
      <c r="JJY41" s="425"/>
      <c r="JJZ41" s="423"/>
      <c r="JKA41" s="425"/>
      <c r="JKB41" s="423"/>
      <c r="JKC41" s="425"/>
      <c r="JKD41" s="423"/>
      <c r="JKE41" s="425"/>
      <c r="JKF41" s="423"/>
      <c r="JKG41" s="425"/>
      <c r="JKH41" s="423"/>
      <c r="JKI41" s="425"/>
      <c r="JKJ41" s="423"/>
      <c r="JKK41" s="425"/>
      <c r="JKL41" s="423"/>
      <c r="JKM41" s="425"/>
      <c r="JKN41" s="423"/>
      <c r="JKO41" s="425"/>
      <c r="JKP41" s="423"/>
      <c r="JKQ41" s="425"/>
      <c r="JKR41" s="423"/>
      <c r="JKS41" s="425"/>
      <c r="JKT41" s="423"/>
      <c r="JKU41" s="425"/>
      <c r="JKV41" s="423"/>
      <c r="JKW41" s="425"/>
      <c r="JKX41" s="423"/>
      <c r="JKY41" s="425"/>
      <c r="JKZ41" s="423"/>
      <c r="JLA41" s="425"/>
      <c r="JLB41" s="423"/>
      <c r="JLC41" s="425"/>
      <c r="JLD41" s="423"/>
      <c r="JLE41" s="425"/>
      <c r="JLF41" s="423"/>
      <c r="JLG41" s="425"/>
      <c r="JLH41" s="423"/>
      <c r="JLI41" s="425"/>
      <c r="JLJ41" s="423"/>
      <c r="JLK41" s="425"/>
      <c r="JLL41" s="423"/>
      <c r="JLM41" s="425"/>
      <c r="JLN41" s="423"/>
      <c r="JLO41" s="425"/>
      <c r="JLP41" s="423"/>
      <c r="JLQ41" s="425"/>
      <c r="JLR41" s="423"/>
      <c r="JLS41" s="425"/>
      <c r="JLT41" s="423"/>
      <c r="JLU41" s="425"/>
      <c r="JLV41" s="423"/>
      <c r="JLW41" s="425"/>
      <c r="JLX41" s="423"/>
      <c r="JLY41" s="425"/>
      <c r="JLZ41" s="423"/>
      <c r="JMA41" s="425"/>
      <c r="JMB41" s="423"/>
      <c r="JMC41" s="425"/>
      <c r="JMD41" s="423"/>
      <c r="JME41" s="425"/>
      <c r="JMF41" s="423"/>
      <c r="JMG41" s="425"/>
      <c r="JMH41" s="423"/>
      <c r="JMI41" s="425"/>
      <c r="JMJ41" s="423"/>
      <c r="JMK41" s="425"/>
      <c r="JML41" s="423"/>
      <c r="JMM41" s="425"/>
      <c r="JMN41" s="423"/>
      <c r="JMO41" s="425"/>
      <c r="JMP41" s="423"/>
      <c r="JMQ41" s="425"/>
      <c r="JMR41" s="423"/>
      <c r="JMS41" s="425"/>
      <c r="JMT41" s="423"/>
      <c r="JMU41" s="425"/>
      <c r="JMV41" s="423"/>
      <c r="JMW41" s="425"/>
      <c r="JMX41" s="423"/>
      <c r="JMY41" s="425"/>
      <c r="JMZ41" s="423"/>
      <c r="JNA41" s="425"/>
      <c r="JNB41" s="423"/>
      <c r="JNC41" s="425"/>
      <c r="JND41" s="423"/>
      <c r="JNE41" s="425"/>
      <c r="JNF41" s="423"/>
      <c r="JNG41" s="425"/>
      <c r="JNH41" s="423"/>
      <c r="JNI41" s="425"/>
      <c r="JNJ41" s="423"/>
      <c r="JNK41" s="425"/>
      <c r="JNL41" s="423"/>
      <c r="JNM41" s="425"/>
      <c r="JNN41" s="423"/>
      <c r="JNO41" s="425"/>
      <c r="JNP41" s="423"/>
      <c r="JNQ41" s="425"/>
      <c r="JNR41" s="423"/>
      <c r="JNS41" s="425"/>
      <c r="JNT41" s="423"/>
      <c r="JNU41" s="425"/>
      <c r="JNV41" s="423"/>
      <c r="JNW41" s="425"/>
      <c r="JNX41" s="423"/>
      <c r="JNY41" s="425"/>
      <c r="JNZ41" s="423"/>
      <c r="JOA41" s="425"/>
      <c r="JOB41" s="423"/>
      <c r="JOC41" s="425"/>
      <c r="JOD41" s="423"/>
      <c r="JOE41" s="425"/>
      <c r="JOF41" s="423"/>
      <c r="JOG41" s="425"/>
      <c r="JOH41" s="423"/>
      <c r="JOI41" s="425"/>
      <c r="JOJ41" s="423"/>
      <c r="JOK41" s="425"/>
      <c r="JOL41" s="423"/>
      <c r="JOM41" s="425"/>
      <c r="JON41" s="423"/>
      <c r="JOO41" s="425"/>
      <c r="JOP41" s="423"/>
      <c r="JOQ41" s="425"/>
      <c r="JOR41" s="423"/>
      <c r="JOS41" s="425"/>
      <c r="JOT41" s="423"/>
      <c r="JOU41" s="425"/>
      <c r="JOV41" s="423"/>
      <c r="JOW41" s="425"/>
      <c r="JOX41" s="423"/>
      <c r="JOY41" s="425"/>
      <c r="JOZ41" s="423"/>
      <c r="JPA41" s="425"/>
      <c r="JPB41" s="423"/>
      <c r="JPC41" s="425"/>
      <c r="JPD41" s="423"/>
      <c r="JPE41" s="425"/>
      <c r="JPF41" s="423"/>
      <c r="JPG41" s="425"/>
      <c r="JPH41" s="423"/>
      <c r="JPI41" s="425"/>
      <c r="JPJ41" s="423"/>
      <c r="JPK41" s="425"/>
      <c r="JPL41" s="423"/>
      <c r="JPM41" s="425"/>
      <c r="JPN41" s="423"/>
      <c r="JPO41" s="425"/>
      <c r="JPP41" s="423"/>
      <c r="JPQ41" s="425"/>
      <c r="JPR41" s="423"/>
      <c r="JPS41" s="425"/>
      <c r="JPT41" s="423"/>
      <c r="JPU41" s="425"/>
      <c r="JPV41" s="423"/>
      <c r="JPW41" s="425"/>
      <c r="JPX41" s="423"/>
      <c r="JPY41" s="425"/>
      <c r="JPZ41" s="423"/>
      <c r="JQA41" s="425"/>
      <c r="JQB41" s="423"/>
      <c r="JQC41" s="425"/>
      <c r="JQD41" s="423"/>
      <c r="JQE41" s="425"/>
      <c r="JQF41" s="423"/>
      <c r="JQG41" s="425"/>
      <c r="JQH41" s="423"/>
      <c r="JQI41" s="425"/>
      <c r="JQJ41" s="423"/>
      <c r="JQK41" s="425"/>
      <c r="JQL41" s="423"/>
      <c r="JQM41" s="425"/>
      <c r="JQN41" s="423"/>
      <c r="JQO41" s="425"/>
      <c r="JQP41" s="423"/>
      <c r="JQQ41" s="425"/>
      <c r="JQR41" s="423"/>
      <c r="JQS41" s="425"/>
      <c r="JQT41" s="423"/>
      <c r="JQU41" s="425"/>
      <c r="JQV41" s="423"/>
      <c r="JQW41" s="425"/>
      <c r="JQX41" s="423"/>
      <c r="JQY41" s="425"/>
      <c r="JQZ41" s="423"/>
      <c r="JRA41" s="425"/>
      <c r="JRB41" s="423"/>
      <c r="JRC41" s="425"/>
      <c r="JRD41" s="423"/>
      <c r="JRE41" s="425"/>
      <c r="JRF41" s="423"/>
      <c r="JRG41" s="425"/>
      <c r="JRH41" s="423"/>
      <c r="JRI41" s="425"/>
      <c r="JRJ41" s="423"/>
      <c r="JRK41" s="425"/>
      <c r="JRL41" s="423"/>
      <c r="JRM41" s="425"/>
      <c r="JRN41" s="423"/>
      <c r="JRO41" s="425"/>
      <c r="JRP41" s="423"/>
      <c r="JRQ41" s="425"/>
      <c r="JRR41" s="423"/>
      <c r="JRS41" s="425"/>
      <c r="JRT41" s="423"/>
      <c r="JRU41" s="425"/>
      <c r="JRV41" s="423"/>
      <c r="JRW41" s="425"/>
      <c r="JRX41" s="423"/>
      <c r="JRY41" s="425"/>
      <c r="JRZ41" s="423"/>
      <c r="JSA41" s="425"/>
      <c r="JSB41" s="423"/>
      <c r="JSC41" s="425"/>
      <c r="JSD41" s="423"/>
      <c r="JSE41" s="425"/>
      <c r="JSF41" s="423"/>
      <c r="JSG41" s="425"/>
      <c r="JSH41" s="423"/>
      <c r="JSI41" s="425"/>
      <c r="JSJ41" s="423"/>
      <c r="JSK41" s="425"/>
      <c r="JSL41" s="423"/>
      <c r="JSM41" s="425"/>
      <c r="JSN41" s="423"/>
      <c r="JSO41" s="425"/>
      <c r="JSP41" s="423"/>
      <c r="JSQ41" s="425"/>
      <c r="JSR41" s="423"/>
      <c r="JSS41" s="425"/>
      <c r="JST41" s="423"/>
      <c r="JSU41" s="425"/>
      <c r="JSV41" s="423"/>
      <c r="JSW41" s="425"/>
      <c r="JSX41" s="423"/>
      <c r="JSY41" s="425"/>
      <c r="JSZ41" s="423"/>
      <c r="JTA41" s="425"/>
      <c r="JTB41" s="423"/>
      <c r="JTC41" s="425"/>
      <c r="JTD41" s="423"/>
      <c r="JTE41" s="425"/>
      <c r="JTF41" s="423"/>
      <c r="JTG41" s="425"/>
      <c r="JTH41" s="423"/>
      <c r="JTI41" s="425"/>
      <c r="JTJ41" s="423"/>
      <c r="JTK41" s="425"/>
      <c r="JTL41" s="423"/>
      <c r="JTM41" s="425"/>
      <c r="JTN41" s="423"/>
      <c r="JTO41" s="425"/>
      <c r="JTP41" s="423"/>
      <c r="JTQ41" s="425"/>
      <c r="JTR41" s="423"/>
      <c r="JTS41" s="425"/>
      <c r="JTT41" s="423"/>
      <c r="JTU41" s="425"/>
      <c r="JTV41" s="423"/>
      <c r="JTW41" s="425"/>
      <c r="JTX41" s="423"/>
      <c r="JTY41" s="425"/>
      <c r="JTZ41" s="423"/>
      <c r="JUA41" s="425"/>
      <c r="JUB41" s="423"/>
      <c r="JUC41" s="425"/>
      <c r="JUD41" s="423"/>
      <c r="JUE41" s="425"/>
      <c r="JUF41" s="423"/>
      <c r="JUG41" s="425"/>
      <c r="JUH41" s="423"/>
      <c r="JUI41" s="425"/>
      <c r="JUJ41" s="423"/>
      <c r="JUK41" s="425"/>
      <c r="JUL41" s="423"/>
      <c r="JUM41" s="425"/>
      <c r="JUN41" s="423"/>
      <c r="JUO41" s="425"/>
      <c r="JUP41" s="423"/>
      <c r="JUQ41" s="425"/>
      <c r="JUR41" s="423"/>
      <c r="JUS41" s="425"/>
      <c r="JUT41" s="423"/>
      <c r="JUU41" s="425"/>
      <c r="JUV41" s="423"/>
      <c r="JUW41" s="425"/>
      <c r="JUX41" s="423"/>
      <c r="JUY41" s="425"/>
      <c r="JUZ41" s="423"/>
      <c r="JVA41" s="425"/>
      <c r="JVB41" s="423"/>
      <c r="JVC41" s="425"/>
      <c r="JVD41" s="423"/>
      <c r="JVE41" s="425"/>
      <c r="JVF41" s="423"/>
      <c r="JVG41" s="425"/>
      <c r="JVH41" s="423"/>
      <c r="JVI41" s="425"/>
      <c r="JVJ41" s="423"/>
      <c r="JVK41" s="425"/>
      <c r="JVL41" s="423"/>
      <c r="JVM41" s="425"/>
      <c r="JVN41" s="423"/>
      <c r="JVO41" s="425"/>
      <c r="JVP41" s="423"/>
      <c r="JVQ41" s="425"/>
      <c r="JVR41" s="423"/>
      <c r="JVS41" s="425"/>
      <c r="JVT41" s="423"/>
      <c r="JVU41" s="425"/>
      <c r="JVV41" s="423"/>
      <c r="JVW41" s="425"/>
      <c r="JVX41" s="423"/>
      <c r="JVY41" s="425"/>
      <c r="JVZ41" s="423"/>
      <c r="JWA41" s="425"/>
      <c r="JWB41" s="423"/>
      <c r="JWC41" s="425"/>
      <c r="JWD41" s="423"/>
      <c r="JWE41" s="425"/>
      <c r="JWF41" s="423"/>
      <c r="JWG41" s="425"/>
      <c r="JWH41" s="423"/>
      <c r="JWI41" s="425"/>
      <c r="JWJ41" s="423"/>
      <c r="JWK41" s="425"/>
      <c r="JWL41" s="423"/>
      <c r="JWM41" s="425"/>
      <c r="JWN41" s="423"/>
      <c r="JWO41" s="425"/>
      <c r="JWP41" s="423"/>
      <c r="JWQ41" s="425"/>
      <c r="JWR41" s="423"/>
      <c r="JWS41" s="425"/>
      <c r="JWT41" s="423"/>
      <c r="JWU41" s="425"/>
      <c r="JWV41" s="423"/>
      <c r="JWW41" s="425"/>
      <c r="JWX41" s="423"/>
      <c r="JWY41" s="425"/>
      <c r="JWZ41" s="423"/>
      <c r="JXA41" s="425"/>
      <c r="JXB41" s="423"/>
      <c r="JXC41" s="425"/>
      <c r="JXD41" s="423"/>
      <c r="JXE41" s="425"/>
      <c r="JXF41" s="423"/>
      <c r="JXG41" s="425"/>
      <c r="JXH41" s="423"/>
      <c r="JXI41" s="425"/>
      <c r="JXJ41" s="423"/>
      <c r="JXK41" s="425"/>
      <c r="JXL41" s="423"/>
      <c r="JXM41" s="425"/>
      <c r="JXN41" s="423"/>
      <c r="JXO41" s="425"/>
      <c r="JXP41" s="423"/>
      <c r="JXQ41" s="425"/>
      <c r="JXR41" s="423"/>
      <c r="JXS41" s="425"/>
      <c r="JXT41" s="423"/>
      <c r="JXU41" s="425"/>
      <c r="JXV41" s="423"/>
      <c r="JXW41" s="425"/>
      <c r="JXX41" s="423"/>
      <c r="JXY41" s="425"/>
      <c r="JXZ41" s="423"/>
      <c r="JYA41" s="425"/>
      <c r="JYB41" s="423"/>
      <c r="JYC41" s="425"/>
      <c r="JYD41" s="423"/>
      <c r="JYE41" s="425"/>
      <c r="JYF41" s="423"/>
      <c r="JYG41" s="425"/>
      <c r="JYH41" s="423"/>
      <c r="JYI41" s="425"/>
      <c r="JYJ41" s="423"/>
      <c r="JYK41" s="425"/>
      <c r="JYL41" s="423"/>
      <c r="JYM41" s="425"/>
      <c r="JYN41" s="423"/>
      <c r="JYO41" s="425"/>
      <c r="JYP41" s="423"/>
      <c r="JYQ41" s="425"/>
      <c r="JYR41" s="423"/>
      <c r="JYS41" s="425"/>
      <c r="JYT41" s="423"/>
      <c r="JYU41" s="425"/>
      <c r="JYV41" s="423"/>
      <c r="JYW41" s="425"/>
      <c r="JYX41" s="423"/>
      <c r="JYY41" s="425"/>
      <c r="JYZ41" s="423"/>
      <c r="JZA41" s="425"/>
      <c r="JZB41" s="423"/>
      <c r="JZC41" s="425"/>
      <c r="JZD41" s="423"/>
      <c r="JZE41" s="425"/>
      <c r="JZF41" s="423"/>
      <c r="JZG41" s="425"/>
      <c r="JZH41" s="423"/>
      <c r="JZI41" s="425"/>
      <c r="JZJ41" s="423"/>
      <c r="JZK41" s="425"/>
      <c r="JZL41" s="423"/>
      <c r="JZM41" s="425"/>
      <c r="JZN41" s="423"/>
      <c r="JZO41" s="425"/>
      <c r="JZP41" s="423"/>
      <c r="JZQ41" s="425"/>
      <c r="JZR41" s="423"/>
      <c r="JZS41" s="425"/>
      <c r="JZT41" s="423"/>
      <c r="JZU41" s="425"/>
      <c r="JZV41" s="423"/>
      <c r="JZW41" s="425"/>
      <c r="JZX41" s="423"/>
      <c r="JZY41" s="425"/>
      <c r="JZZ41" s="423"/>
      <c r="KAA41" s="425"/>
      <c r="KAB41" s="423"/>
      <c r="KAC41" s="425"/>
      <c r="KAD41" s="423"/>
      <c r="KAE41" s="425"/>
      <c r="KAF41" s="423"/>
      <c r="KAG41" s="425"/>
      <c r="KAH41" s="423"/>
      <c r="KAI41" s="425"/>
      <c r="KAJ41" s="423"/>
      <c r="KAK41" s="425"/>
      <c r="KAL41" s="423"/>
      <c r="KAM41" s="425"/>
      <c r="KAN41" s="423"/>
      <c r="KAO41" s="425"/>
      <c r="KAP41" s="423"/>
      <c r="KAQ41" s="425"/>
      <c r="KAR41" s="423"/>
      <c r="KAS41" s="425"/>
      <c r="KAT41" s="423"/>
      <c r="KAU41" s="425"/>
      <c r="KAV41" s="423"/>
      <c r="KAW41" s="425"/>
      <c r="KAX41" s="423"/>
      <c r="KAY41" s="425"/>
      <c r="KAZ41" s="423"/>
      <c r="KBA41" s="425"/>
      <c r="KBB41" s="423"/>
      <c r="KBC41" s="425"/>
      <c r="KBD41" s="423"/>
      <c r="KBE41" s="425"/>
      <c r="KBF41" s="423"/>
      <c r="KBG41" s="425"/>
      <c r="KBH41" s="423"/>
      <c r="KBI41" s="425"/>
      <c r="KBJ41" s="423"/>
      <c r="KBK41" s="425"/>
      <c r="KBL41" s="423"/>
      <c r="KBM41" s="425"/>
      <c r="KBN41" s="423"/>
      <c r="KBO41" s="425"/>
      <c r="KBP41" s="423"/>
      <c r="KBQ41" s="425"/>
      <c r="KBR41" s="423"/>
      <c r="KBS41" s="425"/>
      <c r="KBT41" s="423"/>
      <c r="KBU41" s="425"/>
      <c r="KBV41" s="423"/>
      <c r="KBW41" s="425"/>
      <c r="KBX41" s="423"/>
      <c r="KBY41" s="425"/>
      <c r="KBZ41" s="423"/>
      <c r="KCA41" s="425"/>
      <c r="KCB41" s="423"/>
      <c r="KCC41" s="425"/>
      <c r="KCD41" s="423"/>
      <c r="KCE41" s="425"/>
      <c r="KCF41" s="423"/>
      <c r="KCG41" s="425"/>
      <c r="KCH41" s="423"/>
      <c r="KCI41" s="425"/>
      <c r="KCJ41" s="423"/>
      <c r="KCK41" s="425"/>
      <c r="KCL41" s="423"/>
      <c r="KCM41" s="425"/>
      <c r="KCN41" s="423"/>
      <c r="KCO41" s="425"/>
      <c r="KCP41" s="423"/>
      <c r="KCQ41" s="425"/>
      <c r="KCR41" s="423"/>
      <c r="KCS41" s="425"/>
      <c r="KCT41" s="423"/>
      <c r="KCU41" s="425"/>
      <c r="KCV41" s="423"/>
      <c r="KCW41" s="425"/>
      <c r="KCX41" s="423"/>
      <c r="KCY41" s="425"/>
      <c r="KCZ41" s="423"/>
      <c r="KDA41" s="425"/>
      <c r="KDB41" s="423"/>
      <c r="KDC41" s="425"/>
      <c r="KDD41" s="423"/>
      <c r="KDE41" s="425"/>
      <c r="KDF41" s="423"/>
      <c r="KDG41" s="425"/>
      <c r="KDH41" s="423"/>
      <c r="KDI41" s="425"/>
      <c r="KDJ41" s="423"/>
      <c r="KDK41" s="425"/>
      <c r="KDL41" s="423"/>
      <c r="KDM41" s="425"/>
      <c r="KDN41" s="423"/>
      <c r="KDO41" s="425"/>
      <c r="KDP41" s="423"/>
      <c r="KDQ41" s="425"/>
      <c r="KDR41" s="423"/>
      <c r="KDS41" s="425"/>
      <c r="KDT41" s="423"/>
      <c r="KDU41" s="425"/>
      <c r="KDV41" s="423"/>
      <c r="KDW41" s="425"/>
      <c r="KDX41" s="423"/>
      <c r="KDY41" s="425"/>
      <c r="KDZ41" s="423"/>
      <c r="KEA41" s="425"/>
      <c r="KEB41" s="423"/>
      <c r="KEC41" s="425"/>
      <c r="KED41" s="423"/>
      <c r="KEE41" s="425"/>
      <c r="KEF41" s="423"/>
      <c r="KEG41" s="425"/>
      <c r="KEH41" s="423"/>
      <c r="KEI41" s="425"/>
      <c r="KEJ41" s="423"/>
      <c r="KEK41" s="425"/>
      <c r="KEL41" s="423"/>
      <c r="KEM41" s="425"/>
      <c r="KEN41" s="423"/>
      <c r="KEO41" s="425"/>
      <c r="KEP41" s="423"/>
      <c r="KEQ41" s="425"/>
      <c r="KER41" s="423"/>
      <c r="KES41" s="425"/>
      <c r="KET41" s="423"/>
      <c r="KEU41" s="425"/>
      <c r="KEV41" s="423"/>
      <c r="KEW41" s="425"/>
      <c r="KEX41" s="423"/>
      <c r="KEY41" s="425"/>
      <c r="KEZ41" s="423"/>
      <c r="KFA41" s="425"/>
      <c r="KFB41" s="423"/>
      <c r="KFC41" s="425"/>
      <c r="KFD41" s="423"/>
      <c r="KFE41" s="425"/>
      <c r="KFF41" s="423"/>
      <c r="KFG41" s="425"/>
      <c r="KFH41" s="423"/>
      <c r="KFI41" s="425"/>
      <c r="KFJ41" s="423"/>
      <c r="KFK41" s="425"/>
      <c r="KFL41" s="423"/>
      <c r="KFM41" s="425"/>
      <c r="KFN41" s="423"/>
      <c r="KFO41" s="425"/>
      <c r="KFP41" s="423"/>
      <c r="KFQ41" s="425"/>
      <c r="KFR41" s="423"/>
      <c r="KFS41" s="425"/>
      <c r="KFT41" s="423"/>
      <c r="KFU41" s="425"/>
      <c r="KFV41" s="423"/>
      <c r="KFW41" s="425"/>
      <c r="KFX41" s="423"/>
      <c r="KFY41" s="425"/>
      <c r="KFZ41" s="423"/>
      <c r="KGA41" s="425"/>
      <c r="KGB41" s="423"/>
      <c r="KGC41" s="425"/>
      <c r="KGD41" s="423"/>
      <c r="KGE41" s="425"/>
      <c r="KGF41" s="423"/>
      <c r="KGG41" s="425"/>
      <c r="KGH41" s="423"/>
      <c r="KGI41" s="425"/>
      <c r="KGJ41" s="423"/>
      <c r="KGK41" s="425"/>
      <c r="KGL41" s="423"/>
      <c r="KGM41" s="425"/>
      <c r="KGN41" s="423"/>
      <c r="KGO41" s="425"/>
      <c r="KGP41" s="423"/>
      <c r="KGQ41" s="425"/>
      <c r="KGR41" s="423"/>
      <c r="KGS41" s="425"/>
      <c r="KGT41" s="423"/>
      <c r="KGU41" s="425"/>
      <c r="KGV41" s="423"/>
      <c r="KGW41" s="425"/>
      <c r="KGX41" s="423"/>
      <c r="KGY41" s="425"/>
      <c r="KGZ41" s="423"/>
      <c r="KHA41" s="425"/>
      <c r="KHB41" s="423"/>
      <c r="KHC41" s="425"/>
      <c r="KHD41" s="423"/>
      <c r="KHE41" s="425"/>
      <c r="KHF41" s="423"/>
      <c r="KHG41" s="425"/>
      <c r="KHH41" s="423"/>
      <c r="KHI41" s="425"/>
      <c r="KHJ41" s="423"/>
      <c r="KHK41" s="425"/>
      <c r="KHL41" s="423"/>
      <c r="KHM41" s="425"/>
      <c r="KHN41" s="423"/>
      <c r="KHO41" s="425"/>
      <c r="KHP41" s="423"/>
      <c r="KHQ41" s="425"/>
      <c r="KHR41" s="423"/>
      <c r="KHS41" s="425"/>
      <c r="KHT41" s="423"/>
      <c r="KHU41" s="425"/>
      <c r="KHV41" s="423"/>
      <c r="KHW41" s="425"/>
      <c r="KHX41" s="423"/>
      <c r="KHY41" s="425"/>
      <c r="KHZ41" s="423"/>
      <c r="KIA41" s="425"/>
      <c r="KIB41" s="423"/>
      <c r="KIC41" s="425"/>
      <c r="KID41" s="423"/>
      <c r="KIE41" s="425"/>
      <c r="KIF41" s="423"/>
      <c r="KIG41" s="425"/>
      <c r="KIH41" s="423"/>
      <c r="KII41" s="425"/>
      <c r="KIJ41" s="423"/>
      <c r="KIK41" s="425"/>
      <c r="KIL41" s="423"/>
      <c r="KIM41" s="425"/>
      <c r="KIN41" s="423"/>
      <c r="KIO41" s="425"/>
      <c r="KIP41" s="423"/>
      <c r="KIQ41" s="425"/>
      <c r="KIR41" s="423"/>
      <c r="KIS41" s="425"/>
      <c r="KIT41" s="423"/>
      <c r="KIU41" s="425"/>
      <c r="KIV41" s="423"/>
      <c r="KIW41" s="425"/>
      <c r="KIX41" s="423"/>
      <c r="KIY41" s="425"/>
      <c r="KIZ41" s="423"/>
      <c r="KJA41" s="425"/>
      <c r="KJB41" s="423"/>
      <c r="KJC41" s="425"/>
      <c r="KJD41" s="423"/>
      <c r="KJE41" s="425"/>
      <c r="KJF41" s="423"/>
      <c r="KJG41" s="425"/>
      <c r="KJH41" s="423"/>
      <c r="KJI41" s="425"/>
      <c r="KJJ41" s="423"/>
      <c r="KJK41" s="425"/>
      <c r="KJL41" s="423"/>
      <c r="KJM41" s="425"/>
      <c r="KJN41" s="423"/>
      <c r="KJO41" s="425"/>
      <c r="KJP41" s="423"/>
      <c r="KJQ41" s="425"/>
      <c r="KJR41" s="423"/>
      <c r="KJS41" s="425"/>
      <c r="KJT41" s="423"/>
      <c r="KJU41" s="425"/>
      <c r="KJV41" s="423"/>
      <c r="KJW41" s="425"/>
      <c r="KJX41" s="423"/>
      <c r="KJY41" s="425"/>
      <c r="KJZ41" s="423"/>
      <c r="KKA41" s="425"/>
      <c r="KKB41" s="423"/>
      <c r="KKC41" s="425"/>
      <c r="KKD41" s="423"/>
      <c r="KKE41" s="425"/>
      <c r="KKF41" s="423"/>
      <c r="KKG41" s="425"/>
      <c r="KKH41" s="423"/>
      <c r="KKI41" s="425"/>
      <c r="KKJ41" s="423"/>
      <c r="KKK41" s="425"/>
      <c r="KKL41" s="423"/>
      <c r="KKM41" s="425"/>
      <c r="KKN41" s="423"/>
      <c r="KKO41" s="425"/>
      <c r="KKP41" s="423"/>
      <c r="KKQ41" s="425"/>
      <c r="KKR41" s="423"/>
      <c r="KKS41" s="425"/>
      <c r="KKT41" s="423"/>
      <c r="KKU41" s="425"/>
      <c r="KKV41" s="423"/>
      <c r="KKW41" s="425"/>
      <c r="KKX41" s="423"/>
      <c r="KKY41" s="425"/>
      <c r="KKZ41" s="423"/>
      <c r="KLA41" s="425"/>
      <c r="KLB41" s="423"/>
      <c r="KLC41" s="425"/>
      <c r="KLD41" s="423"/>
      <c r="KLE41" s="425"/>
      <c r="KLF41" s="423"/>
      <c r="KLG41" s="425"/>
      <c r="KLH41" s="423"/>
      <c r="KLI41" s="425"/>
      <c r="KLJ41" s="423"/>
      <c r="KLK41" s="425"/>
      <c r="KLL41" s="423"/>
      <c r="KLM41" s="425"/>
      <c r="KLN41" s="423"/>
      <c r="KLO41" s="425"/>
      <c r="KLP41" s="423"/>
      <c r="KLQ41" s="425"/>
      <c r="KLR41" s="423"/>
      <c r="KLS41" s="425"/>
      <c r="KLT41" s="423"/>
      <c r="KLU41" s="425"/>
      <c r="KLV41" s="423"/>
      <c r="KLW41" s="425"/>
      <c r="KLX41" s="423"/>
      <c r="KLY41" s="425"/>
      <c r="KLZ41" s="423"/>
      <c r="KMA41" s="425"/>
      <c r="KMB41" s="423"/>
      <c r="KMC41" s="425"/>
      <c r="KMD41" s="423"/>
      <c r="KME41" s="425"/>
      <c r="KMF41" s="423"/>
      <c r="KMG41" s="425"/>
      <c r="KMH41" s="423"/>
      <c r="KMI41" s="425"/>
      <c r="KMJ41" s="423"/>
      <c r="KMK41" s="425"/>
      <c r="KML41" s="423"/>
      <c r="KMM41" s="425"/>
      <c r="KMN41" s="423"/>
      <c r="KMO41" s="425"/>
      <c r="KMP41" s="423"/>
      <c r="KMQ41" s="425"/>
      <c r="KMR41" s="423"/>
      <c r="KMS41" s="425"/>
      <c r="KMT41" s="423"/>
      <c r="KMU41" s="425"/>
      <c r="KMV41" s="423"/>
      <c r="KMW41" s="425"/>
      <c r="KMX41" s="423"/>
      <c r="KMY41" s="425"/>
      <c r="KMZ41" s="423"/>
      <c r="KNA41" s="425"/>
      <c r="KNB41" s="423"/>
      <c r="KNC41" s="425"/>
      <c r="KND41" s="423"/>
      <c r="KNE41" s="425"/>
      <c r="KNF41" s="423"/>
      <c r="KNG41" s="425"/>
      <c r="KNH41" s="423"/>
      <c r="KNI41" s="425"/>
      <c r="KNJ41" s="423"/>
      <c r="KNK41" s="425"/>
      <c r="KNL41" s="423"/>
      <c r="KNM41" s="425"/>
      <c r="KNN41" s="423"/>
      <c r="KNO41" s="425"/>
      <c r="KNP41" s="423"/>
      <c r="KNQ41" s="425"/>
      <c r="KNR41" s="423"/>
      <c r="KNS41" s="425"/>
      <c r="KNT41" s="423"/>
      <c r="KNU41" s="425"/>
      <c r="KNV41" s="423"/>
      <c r="KNW41" s="425"/>
      <c r="KNX41" s="423"/>
      <c r="KNY41" s="425"/>
      <c r="KNZ41" s="423"/>
      <c r="KOA41" s="425"/>
      <c r="KOB41" s="423"/>
      <c r="KOC41" s="425"/>
      <c r="KOD41" s="423"/>
      <c r="KOE41" s="425"/>
      <c r="KOF41" s="423"/>
      <c r="KOG41" s="425"/>
      <c r="KOH41" s="423"/>
      <c r="KOI41" s="425"/>
      <c r="KOJ41" s="423"/>
      <c r="KOK41" s="425"/>
      <c r="KOL41" s="423"/>
      <c r="KOM41" s="425"/>
      <c r="KON41" s="423"/>
      <c r="KOO41" s="425"/>
      <c r="KOP41" s="423"/>
      <c r="KOQ41" s="425"/>
      <c r="KOR41" s="423"/>
      <c r="KOS41" s="425"/>
      <c r="KOT41" s="423"/>
      <c r="KOU41" s="425"/>
      <c r="KOV41" s="423"/>
      <c r="KOW41" s="425"/>
      <c r="KOX41" s="423"/>
      <c r="KOY41" s="425"/>
      <c r="KOZ41" s="423"/>
      <c r="KPA41" s="425"/>
      <c r="KPB41" s="423"/>
      <c r="KPC41" s="425"/>
      <c r="KPD41" s="423"/>
      <c r="KPE41" s="425"/>
      <c r="KPF41" s="423"/>
      <c r="KPG41" s="425"/>
      <c r="KPH41" s="423"/>
      <c r="KPI41" s="425"/>
      <c r="KPJ41" s="423"/>
      <c r="KPK41" s="425"/>
      <c r="KPL41" s="423"/>
      <c r="KPM41" s="425"/>
      <c r="KPN41" s="423"/>
      <c r="KPO41" s="425"/>
      <c r="KPP41" s="423"/>
      <c r="KPQ41" s="425"/>
      <c r="KPR41" s="423"/>
      <c r="KPS41" s="425"/>
      <c r="KPT41" s="423"/>
      <c r="KPU41" s="425"/>
      <c r="KPV41" s="423"/>
      <c r="KPW41" s="425"/>
      <c r="KPX41" s="423"/>
      <c r="KPY41" s="425"/>
      <c r="KPZ41" s="423"/>
      <c r="KQA41" s="425"/>
      <c r="KQB41" s="423"/>
      <c r="KQC41" s="425"/>
      <c r="KQD41" s="423"/>
      <c r="KQE41" s="425"/>
      <c r="KQF41" s="423"/>
      <c r="KQG41" s="425"/>
      <c r="KQH41" s="423"/>
      <c r="KQI41" s="425"/>
      <c r="KQJ41" s="423"/>
      <c r="KQK41" s="425"/>
      <c r="KQL41" s="423"/>
      <c r="KQM41" s="425"/>
      <c r="KQN41" s="423"/>
      <c r="KQO41" s="425"/>
      <c r="KQP41" s="423"/>
      <c r="KQQ41" s="425"/>
      <c r="KQR41" s="423"/>
      <c r="KQS41" s="425"/>
      <c r="KQT41" s="423"/>
      <c r="KQU41" s="425"/>
      <c r="KQV41" s="423"/>
      <c r="KQW41" s="425"/>
      <c r="KQX41" s="423"/>
      <c r="KQY41" s="425"/>
      <c r="KQZ41" s="423"/>
      <c r="KRA41" s="425"/>
      <c r="KRB41" s="423"/>
      <c r="KRC41" s="425"/>
      <c r="KRD41" s="423"/>
      <c r="KRE41" s="425"/>
      <c r="KRF41" s="423"/>
      <c r="KRG41" s="425"/>
      <c r="KRH41" s="423"/>
      <c r="KRI41" s="425"/>
      <c r="KRJ41" s="423"/>
      <c r="KRK41" s="425"/>
      <c r="KRL41" s="423"/>
      <c r="KRM41" s="425"/>
      <c r="KRN41" s="423"/>
      <c r="KRO41" s="425"/>
      <c r="KRP41" s="423"/>
      <c r="KRQ41" s="425"/>
      <c r="KRR41" s="423"/>
      <c r="KRS41" s="425"/>
      <c r="KRT41" s="423"/>
      <c r="KRU41" s="425"/>
      <c r="KRV41" s="423"/>
      <c r="KRW41" s="425"/>
      <c r="KRX41" s="423"/>
      <c r="KRY41" s="425"/>
      <c r="KRZ41" s="423"/>
      <c r="KSA41" s="425"/>
      <c r="KSB41" s="423"/>
      <c r="KSC41" s="425"/>
      <c r="KSD41" s="423"/>
      <c r="KSE41" s="425"/>
      <c r="KSF41" s="423"/>
      <c r="KSG41" s="425"/>
      <c r="KSH41" s="423"/>
      <c r="KSI41" s="425"/>
      <c r="KSJ41" s="423"/>
      <c r="KSK41" s="425"/>
      <c r="KSL41" s="423"/>
      <c r="KSM41" s="425"/>
      <c r="KSN41" s="423"/>
      <c r="KSO41" s="425"/>
      <c r="KSP41" s="423"/>
      <c r="KSQ41" s="425"/>
      <c r="KSR41" s="423"/>
      <c r="KSS41" s="425"/>
      <c r="KST41" s="423"/>
      <c r="KSU41" s="425"/>
      <c r="KSV41" s="423"/>
      <c r="KSW41" s="425"/>
      <c r="KSX41" s="423"/>
      <c r="KSY41" s="425"/>
      <c r="KSZ41" s="423"/>
      <c r="KTA41" s="425"/>
      <c r="KTB41" s="423"/>
      <c r="KTC41" s="425"/>
      <c r="KTD41" s="423"/>
      <c r="KTE41" s="425"/>
      <c r="KTF41" s="423"/>
      <c r="KTG41" s="425"/>
      <c r="KTH41" s="423"/>
      <c r="KTI41" s="425"/>
      <c r="KTJ41" s="423"/>
      <c r="KTK41" s="425"/>
      <c r="KTL41" s="423"/>
      <c r="KTM41" s="425"/>
      <c r="KTN41" s="423"/>
      <c r="KTO41" s="425"/>
      <c r="KTP41" s="423"/>
      <c r="KTQ41" s="425"/>
      <c r="KTR41" s="423"/>
      <c r="KTS41" s="425"/>
      <c r="KTT41" s="423"/>
      <c r="KTU41" s="425"/>
      <c r="KTV41" s="423"/>
      <c r="KTW41" s="425"/>
      <c r="KTX41" s="423"/>
      <c r="KTY41" s="425"/>
      <c r="KTZ41" s="423"/>
      <c r="KUA41" s="425"/>
      <c r="KUB41" s="423"/>
      <c r="KUC41" s="425"/>
      <c r="KUD41" s="423"/>
      <c r="KUE41" s="425"/>
      <c r="KUF41" s="423"/>
      <c r="KUG41" s="425"/>
      <c r="KUH41" s="423"/>
      <c r="KUI41" s="425"/>
      <c r="KUJ41" s="423"/>
      <c r="KUK41" s="425"/>
      <c r="KUL41" s="423"/>
      <c r="KUM41" s="425"/>
      <c r="KUN41" s="423"/>
      <c r="KUO41" s="425"/>
      <c r="KUP41" s="423"/>
      <c r="KUQ41" s="425"/>
      <c r="KUR41" s="423"/>
      <c r="KUS41" s="425"/>
      <c r="KUT41" s="423"/>
      <c r="KUU41" s="425"/>
      <c r="KUV41" s="423"/>
      <c r="KUW41" s="425"/>
      <c r="KUX41" s="423"/>
      <c r="KUY41" s="425"/>
      <c r="KUZ41" s="423"/>
      <c r="KVA41" s="425"/>
      <c r="KVB41" s="423"/>
      <c r="KVC41" s="425"/>
      <c r="KVD41" s="423"/>
      <c r="KVE41" s="425"/>
      <c r="KVF41" s="423"/>
      <c r="KVG41" s="425"/>
      <c r="KVH41" s="423"/>
      <c r="KVI41" s="425"/>
      <c r="KVJ41" s="423"/>
      <c r="KVK41" s="425"/>
      <c r="KVL41" s="423"/>
      <c r="KVM41" s="425"/>
      <c r="KVN41" s="423"/>
      <c r="KVO41" s="425"/>
      <c r="KVP41" s="423"/>
      <c r="KVQ41" s="425"/>
      <c r="KVR41" s="423"/>
      <c r="KVS41" s="425"/>
      <c r="KVT41" s="423"/>
      <c r="KVU41" s="425"/>
      <c r="KVV41" s="423"/>
      <c r="KVW41" s="425"/>
      <c r="KVX41" s="423"/>
      <c r="KVY41" s="425"/>
      <c r="KVZ41" s="423"/>
      <c r="KWA41" s="425"/>
      <c r="KWB41" s="423"/>
      <c r="KWC41" s="425"/>
      <c r="KWD41" s="423"/>
      <c r="KWE41" s="425"/>
      <c r="KWF41" s="423"/>
      <c r="KWG41" s="425"/>
      <c r="KWH41" s="423"/>
      <c r="KWI41" s="425"/>
      <c r="KWJ41" s="423"/>
      <c r="KWK41" s="425"/>
      <c r="KWL41" s="423"/>
      <c r="KWM41" s="425"/>
      <c r="KWN41" s="423"/>
      <c r="KWO41" s="425"/>
      <c r="KWP41" s="423"/>
      <c r="KWQ41" s="425"/>
      <c r="KWR41" s="423"/>
      <c r="KWS41" s="425"/>
      <c r="KWT41" s="423"/>
      <c r="KWU41" s="425"/>
      <c r="KWV41" s="423"/>
      <c r="KWW41" s="425"/>
      <c r="KWX41" s="423"/>
      <c r="KWY41" s="425"/>
      <c r="KWZ41" s="423"/>
      <c r="KXA41" s="425"/>
      <c r="KXB41" s="423"/>
      <c r="KXC41" s="425"/>
      <c r="KXD41" s="423"/>
      <c r="KXE41" s="425"/>
      <c r="KXF41" s="423"/>
      <c r="KXG41" s="425"/>
      <c r="KXH41" s="423"/>
      <c r="KXI41" s="425"/>
      <c r="KXJ41" s="423"/>
      <c r="KXK41" s="425"/>
      <c r="KXL41" s="423"/>
      <c r="KXM41" s="425"/>
      <c r="KXN41" s="423"/>
      <c r="KXO41" s="425"/>
      <c r="KXP41" s="423"/>
      <c r="KXQ41" s="425"/>
      <c r="KXR41" s="423"/>
      <c r="KXS41" s="425"/>
      <c r="KXT41" s="423"/>
      <c r="KXU41" s="425"/>
      <c r="KXV41" s="423"/>
      <c r="KXW41" s="425"/>
      <c r="KXX41" s="423"/>
      <c r="KXY41" s="425"/>
      <c r="KXZ41" s="423"/>
      <c r="KYA41" s="425"/>
      <c r="KYB41" s="423"/>
      <c r="KYC41" s="425"/>
      <c r="KYD41" s="423"/>
      <c r="KYE41" s="425"/>
      <c r="KYF41" s="423"/>
      <c r="KYG41" s="425"/>
      <c r="KYH41" s="423"/>
      <c r="KYI41" s="425"/>
      <c r="KYJ41" s="423"/>
      <c r="KYK41" s="425"/>
      <c r="KYL41" s="423"/>
      <c r="KYM41" s="425"/>
      <c r="KYN41" s="423"/>
      <c r="KYO41" s="425"/>
      <c r="KYP41" s="423"/>
      <c r="KYQ41" s="425"/>
      <c r="KYR41" s="423"/>
      <c r="KYS41" s="425"/>
      <c r="KYT41" s="423"/>
      <c r="KYU41" s="425"/>
      <c r="KYV41" s="423"/>
      <c r="KYW41" s="425"/>
      <c r="KYX41" s="423"/>
      <c r="KYY41" s="425"/>
      <c r="KYZ41" s="423"/>
      <c r="KZA41" s="425"/>
      <c r="KZB41" s="423"/>
      <c r="KZC41" s="425"/>
      <c r="KZD41" s="423"/>
      <c r="KZE41" s="425"/>
      <c r="KZF41" s="423"/>
      <c r="KZG41" s="425"/>
      <c r="KZH41" s="423"/>
      <c r="KZI41" s="425"/>
      <c r="KZJ41" s="423"/>
      <c r="KZK41" s="425"/>
      <c r="KZL41" s="423"/>
      <c r="KZM41" s="425"/>
      <c r="KZN41" s="423"/>
      <c r="KZO41" s="425"/>
      <c r="KZP41" s="423"/>
      <c r="KZQ41" s="425"/>
      <c r="KZR41" s="423"/>
      <c r="KZS41" s="425"/>
      <c r="KZT41" s="423"/>
      <c r="KZU41" s="425"/>
      <c r="KZV41" s="423"/>
      <c r="KZW41" s="425"/>
      <c r="KZX41" s="423"/>
      <c r="KZY41" s="425"/>
      <c r="KZZ41" s="423"/>
      <c r="LAA41" s="425"/>
      <c r="LAB41" s="423"/>
      <c r="LAC41" s="425"/>
      <c r="LAD41" s="423"/>
      <c r="LAE41" s="425"/>
      <c r="LAF41" s="423"/>
      <c r="LAG41" s="425"/>
      <c r="LAH41" s="423"/>
      <c r="LAI41" s="425"/>
      <c r="LAJ41" s="423"/>
      <c r="LAK41" s="425"/>
      <c r="LAL41" s="423"/>
      <c r="LAM41" s="425"/>
      <c r="LAN41" s="423"/>
      <c r="LAO41" s="425"/>
      <c r="LAP41" s="423"/>
      <c r="LAQ41" s="425"/>
      <c r="LAR41" s="423"/>
      <c r="LAS41" s="425"/>
      <c r="LAT41" s="423"/>
      <c r="LAU41" s="425"/>
      <c r="LAV41" s="423"/>
      <c r="LAW41" s="425"/>
      <c r="LAX41" s="423"/>
      <c r="LAY41" s="425"/>
      <c r="LAZ41" s="423"/>
      <c r="LBA41" s="425"/>
      <c r="LBB41" s="423"/>
      <c r="LBC41" s="425"/>
      <c r="LBD41" s="423"/>
      <c r="LBE41" s="425"/>
      <c r="LBF41" s="423"/>
      <c r="LBG41" s="425"/>
      <c r="LBH41" s="423"/>
      <c r="LBI41" s="425"/>
      <c r="LBJ41" s="423"/>
      <c r="LBK41" s="425"/>
      <c r="LBL41" s="423"/>
      <c r="LBM41" s="425"/>
      <c r="LBN41" s="423"/>
      <c r="LBO41" s="425"/>
      <c r="LBP41" s="423"/>
      <c r="LBQ41" s="425"/>
      <c r="LBR41" s="423"/>
      <c r="LBS41" s="425"/>
      <c r="LBT41" s="423"/>
      <c r="LBU41" s="425"/>
      <c r="LBV41" s="423"/>
      <c r="LBW41" s="425"/>
      <c r="LBX41" s="423"/>
      <c r="LBY41" s="425"/>
      <c r="LBZ41" s="423"/>
      <c r="LCA41" s="425"/>
      <c r="LCB41" s="423"/>
      <c r="LCC41" s="425"/>
      <c r="LCD41" s="423"/>
      <c r="LCE41" s="425"/>
      <c r="LCF41" s="423"/>
      <c r="LCG41" s="425"/>
      <c r="LCH41" s="423"/>
      <c r="LCI41" s="425"/>
      <c r="LCJ41" s="423"/>
      <c r="LCK41" s="425"/>
      <c r="LCL41" s="423"/>
      <c r="LCM41" s="425"/>
      <c r="LCN41" s="423"/>
      <c r="LCO41" s="425"/>
      <c r="LCP41" s="423"/>
      <c r="LCQ41" s="425"/>
      <c r="LCR41" s="423"/>
      <c r="LCS41" s="425"/>
      <c r="LCT41" s="423"/>
      <c r="LCU41" s="425"/>
      <c r="LCV41" s="423"/>
      <c r="LCW41" s="425"/>
      <c r="LCX41" s="423"/>
      <c r="LCY41" s="425"/>
      <c r="LCZ41" s="423"/>
      <c r="LDA41" s="425"/>
      <c r="LDB41" s="423"/>
      <c r="LDC41" s="425"/>
      <c r="LDD41" s="423"/>
      <c r="LDE41" s="425"/>
      <c r="LDF41" s="423"/>
      <c r="LDG41" s="425"/>
      <c r="LDH41" s="423"/>
      <c r="LDI41" s="425"/>
      <c r="LDJ41" s="423"/>
      <c r="LDK41" s="425"/>
      <c r="LDL41" s="423"/>
      <c r="LDM41" s="425"/>
      <c r="LDN41" s="423"/>
      <c r="LDO41" s="425"/>
      <c r="LDP41" s="423"/>
      <c r="LDQ41" s="425"/>
      <c r="LDR41" s="423"/>
      <c r="LDS41" s="425"/>
      <c r="LDT41" s="423"/>
      <c r="LDU41" s="425"/>
      <c r="LDV41" s="423"/>
      <c r="LDW41" s="425"/>
      <c r="LDX41" s="423"/>
      <c r="LDY41" s="425"/>
      <c r="LDZ41" s="423"/>
      <c r="LEA41" s="425"/>
      <c r="LEB41" s="423"/>
      <c r="LEC41" s="425"/>
      <c r="LED41" s="423"/>
      <c r="LEE41" s="425"/>
      <c r="LEF41" s="423"/>
      <c r="LEG41" s="425"/>
      <c r="LEH41" s="423"/>
      <c r="LEI41" s="425"/>
      <c r="LEJ41" s="423"/>
      <c r="LEK41" s="425"/>
      <c r="LEL41" s="423"/>
      <c r="LEM41" s="425"/>
      <c r="LEN41" s="423"/>
      <c r="LEO41" s="425"/>
      <c r="LEP41" s="423"/>
      <c r="LEQ41" s="425"/>
      <c r="LER41" s="423"/>
      <c r="LES41" s="425"/>
      <c r="LET41" s="423"/>
      <c r="LEU41" s="425"/>
      <c r="LEV41" s="423"/>
      <c r="LEW41" s="425"/>
      <c r="LEX41" s="423"/>
      <c r="LEY41" s="425"/>
      <c r="LEZ41" s="423"/>
      <c r="LFA41" s="425"/>
      <c r="LFB41" s="423"/>
      <c r="LFC41" s="425"/>
      <c r="LFD41" s="423"/>
      <c r="LFE41" s="425"/>
      <c r="LFF41" s="423"/>
      <c r="LFG41" s="425"/>
      <c r="LFH41" s="423"/>
      <c r="LFI41" s="425"/>
      <c r="LFJ41" s="423"/>
      <c r="LFK41" s="425"/>
      <c r="LFL41" s="423"/>
      <c r="LFM41" s="425"/>
      <c r="LFN41" s="423"/>
      <c r="LFO41" s="425"/>
      <c r="LFP41" s="423"/>
      <c r="LFQ41" s="425"/>
      <c r="LFR41" s="423"/>
      <c r="LFS41" s="425"/>
      <c r="LFT41" s="423"/>
      <c r="LFU41" s="425"/>
      <c r="LFV41" s="423"/>
      <c r="LFW41" s="425"/>
      <c r="LFX41" s="423"/>
      <c r="LFY41" s="425"/>
      <c r="LFZ41" s="423"/>
      <c r="LGA41" s="425"/>
      <c r="LGB41" s="423"/>
      <c r="LGC41" s="425"/>
      <c r="LGD41" s="423"/>
      <c r="LGE41" s="425"/>
      <c r="LGF41" s="423"/>
      <c r="LGG41" s="425"/>
      <c r="LGH41" s="423"/>
      <c r="LGI41" s="425"/>
      <c r="LGJ41" s="423"/>
      <c r="LGK41" s="425"/>
      <c r="LGL41" s="423"/>
      <c r="LGM41" s="425"/>
      <c r="LGN41" s="423"/>
      <c r="LGO41" s="425"/>
      <c r="LGP41" s="423"/>
      <c r="LGQ41" s="425"/>
      <c r="LGR41" s="423"/>
      <c r="LGS41" s="425"/>
      <c r="LGT41" s="423"/>
      <c r="LGU41" s="425"/>
      <c r="LGV41" s="423"/>
      <c r="LGW41" s="425"/>
      <c r="LGX41" s="423"/>
      <c r="LGY41" s="425"/>
      <c r="LGZ41" s="423"/>
      <c r="LHA41" s="425"/>
      <c r="LHB41" s="423"/>
      <c r="LHC41" s="425"/>
      <c r="LHD41" s="423"/>
      <c r="LHE41" s="425"/>
      <c r="LHF41" s="423"/>
      <c r="LHG41" s="425"/>
      <c r="LHH41" s="423"/>
      <c r="LHI41" s="425"/>
      <c r="LHJ41" s="423"/>
      <c r="LHK41" s="425"/>
      <c r="LHL41" s="423"/>
      <c r="LHM41" s="425"/>
      <c r="LHN41" s="423"/>
      <c r="LHO41" s="425"/>
      <c r="LHP41" s="423"/>
      <c r="LHQ41" s="425"/>
      <c r="LHR41" s="423"/>
      <c r="LHS41" s="425"/>
      <c r="LHT41" s="423"/>
      <c r="LHU41" s="425"/>
      <c r="LHV41" s="423"/>
      <c r="LHW41" s="425"/>
      <c r="LHX41" s="423"/>
      <c r="LHY41" s="425"/>
      <c r="LHZ41" s="423"/>
      <c r="LIA41" s="425"/>
      <c r="LIB41" s="423"/>
      <c r="LIC41" s="425"/>
      <c r="LID41" s="423"/>
      <c r="LIE41" s="425"/>
      <c r="LIF41" s="423"/>
      <c r="LIG41" s="425"/>
      <c r="LIH41" s="423"/>
      <c r="LII41" s="425"/>
      <c r="LIJ41" s="423"/>
      <c r="LIK41" s="425"/>
      <c r="LIL41" s="423"/>
      <c r="LIM41" s="425"/>
      <c r="LIN41" s="423"/>
      <c r="LIO41" s="425"/>
      <c r="LIP41" s="423"/>
      <c r="LIQ41" s="425"/>
      <c r="LIR41" s="423"/>
      <c r="LIS41" s="425"/>
      <c r="LIT41" s="423"/>
      <c r="LIU41" s="425"/>
      <c r="LIV41" s="423"/>
      <c r="LIW41" s="425"/>
      <c r="LIX41" s="423"/>
      <c r="LIY41" s="425"/>
      <c r="LIZ41" s="423"/>
      <c r="LJA41" s="425"/>
      <c r="LJB41" s="423"/>
      <c r="LJC41" s="425"/>
      <c r="LJD41" s="423"/>
      <c r="LJE41" s="425"/>
      <c r="LJF41" s="423"/>
      <c r="LJG41" s="425"/>
      <c r="LJH41" s="423"/>
      <c r="LJI41" s="425"/>
      <c r="LJJ41" s="423"/>
      <c r="LJK41" s="425"/>
      <c r="LJL41" s="423"/>
      <c r="LJM41" s="425"/>
      <c r="LJN41" s="423"/>
      <c r="LJO41" s="425"/>
      <c r="LJP41" s="423"/>
      <c r="LJQ41" s="425"/>
      <c r="LJR41" s="423"/>
      <c r="LJS41" s="425"/>
      <c r="LJT41" s="423"/>
      <c r="LJU41" s="425"/>
      <c r="LJV41" s="423"/>
      <c r="LJW41" s="425"/>
      <c r="LJX41" s="423"/>
      <c r="LJY41" s="425"/>
      <c r="LJZ41" s="423"/>
      <c r="LKA41" s="425"/>
      <c r="LKB41" s="423"/>
      <c r="LKC41" s="425"/>
      <c r="LKD41" s="423"/>
      <c r="LKE41" s="425"/>
      <c r="LKF41" s="423"/>
      <c r="LKG41" s="425"/>
      <c r="LKH41" s="423"/>
      <c r="LKI41" s="425"/>
      <c r="LKJ41" s="423"/>
      <c r="LKK41" s="425"/>
      <c r="LKL41" s="423"/>
      <c r="LKM41" s="425"/>
      <c r="LKN41" s="423"/>
      <c r="LKO41" s="425"/>
      <c r="LKP41" s="423"/>
      <c r="LKQ41" s="425"/>
      <c r="LKR41" s="423"/>
      <c r="LKS41" s="425"/>
      <c r="LKT41" s="423"/>
      <c r="LKU41" s="425"/>
      <c r="LKV41" s="423"/>
      <c r="LKW41" s="425"/>
      <c r="LKX41" s="423"/>
      <c r="LKY41" s="425"/>
      <c r="LKZ41" s="423"/>
      <c r="LLA41" s="425"/>
      <c r="LLB41" s="423"/>
      <c r="LLC41" s="425"/>
      <c r="LLD41" s="423"/>
      <c r="LLE41" s="425"/>
      <c r="LLF41" s="423"/>
      <c r="LLG41" s="425"/>
      <c r="LLH41" s="423"/>
      <c r="LLI41" s="425"/>
      <c r="LLJ41" s="423"/>
      <c r="LLK41" s="425"/>
      <c r="LLL41" s="423"/>
      <c r="LLM41" s="425"/>
      <c r="LLN41" s="423"/>
      <c r="LLO41" s="425"/>
      <c r="LLP41" s="423"/>
      <c r="LLQ41" s="425"/>
      <c r="LLR41" s="423"/>
      <c r="LLS41" s="425"/>
      <c r="LLT41" s="423"/>
      <c r="LLU41" s="425"/>
      <c r="LLV41" s="423"/>
      <c r="LLW41" s="425"/>
      <c r="LLX41" s="423"/>
      <c r="LLY41" s="425"/>
      <c r="LLZ41" s="423"/>
      <c r="LMA41" s="425"/>
      <c r="LMB41" s="423"/>
      <c r="LMC41" s="425"/>
      <c r="LMD41" s="423"/>
      <c r="LME41" s="425"/>
      <c r="LMF41" s="423"/>
      <c r="LMG41" s="425"/>
      <c r="LMH41" s="423"/>
      <c r="LMI41" s="425"/>
      <c r="LMJ41" s="423"/>
      <c r="LMK41" s="425"/>
      <c r="LML41" s="423"/>
      <c r="LMM41" s="425"/>
      <c r="LMN41" s="423"/>
      <c r="LMO41" s="425"/>
      <c r="LMP41" s="423"/>
      <c r="LMQ41" s="425"/>
      <c r="LMR41" s="423"/>
      <c r="LMS41" s="425"/>
      <c r="LMT41" s="423"/>
      <c r="LMU41" s="425"/>
      <c r="LMV41" s="423"/>
      <c r="LMW41" s="425"/>
      <c r="LMX41" s="423"/>
      <c r="LMY41" s="425"/>
      <c r="LMZ41" s="423"/>
      <c r="LNA41" s="425"/>
      <c r="LNB41" s="423"/>
      <c r="LNC41" s="425"/>
      <c r="LND41" s="423"/>
      <c r="LNE41" s="425"/>
      <c r="LNF41" s="423"/>
      <c r="LNG41" s="425"/>
      <c r="LNH41" s="423"/>
      <c r="LNI41" s="425"/>
      <c r="LNJ41" s="423"/>
      <c r="LNK41" s="425"/>
      <c r="LNL41" s="423"/>
      <c r="LNM41" s="425"/>
      <c r="LNN41" s="423"/>
      <c r="LNO41" s="425"/>
      <c r="LNP41" s="423"/>
      <c r="LNQ41" s="425"/>
      <c r="LNR41" s="423"/>
      <c r="LNS41" s="425"/>
      <c r="LNT41" s="423"/>
      <c r="LNU41" s="425"/>
      <c r="LNV41" s="423"/>
      <c r="LNW41" s="425"/>
      <c r="LNX41" s="423"/>
      <c r="LNY41" s="425"/>
      <c r="LNZ41" s="423"/>
      <c r="LOA41" s="425"/>
      <c r="LOB41" s="423"/>
      <c r="LOC41" s="425"/>
      <c r="LOD41" s="423"/>
      <c r="LOE41" s="425"/>
      <c r="LOF41" s="423"/>
      <c r="LOG41" s="425"/>
      <c r="LOH41" s="423"/>
      <c r="LOI41" s="425"/>
      <c r="LOJ41" s="423"/>
      <c r="LOK41" s="425"/>
      <c r="LOL41" s="423"/>
      <c r="LOM41" s="425"/>
      <c r="LON41" s="423"/>
      <c r="LOO41" s="425"/>
      <c r="LOP41" s="423"/>
      <c r="LOQ41" s="425"/>
      <c r="LOR41" s="423"/>
      <c r="LOS41" s="425"/>
      <c r="LOT41" s="423"/>
      <c r="LOU41" s="425"/>
      <c r="LOV41" s="423"/>
      <c r="LOW41" s="425"/>
      <c r="LOX41" s="423"/>
      <c r="LOY41" s="425"/>
      <c r="LOZ41" s="423"/>
      <c r="LPA41" s="425"/>
      <c r="LPB41" s="423"/>
      <c r="LPC41" s="425"/>
      <c r="LPD41" s="423"/>
      <c r="LPE41" s="425"/>
      <c r="LPF41" s="423"/>
      <c r="LPG41" s="425"/>
      <c r="LPH41" s="423"/>
      <c r="LPI41" s="425"/>
      <c r="LPJ41" s="423"/>
      <c r="LPK41" s="425"/>
      <c r="LPL41" s="423"/>
      <c r="LPM41" s="425"/>
      <c r="LPN41" s="423"/>
      <c r="LPO41" s="425"/>
      <c r="LPP41" s="423"/>
      <c r="LPQ41" s="425"/>
      <c r="LPR41" s="423"/>
      <c r="LPS41" s="425"/>
      <c r="LPT41" s="423"/>
      <c r="LPU41" s="425"/>
      <c r="LPV41" s="423"/>
      <c r="LPW41" s="425"/>
      <c r="LPX41" s="423"/>
      <c r="LPY41" s="425"/>
      <c r="LPZ41" s="423"/>
      <c r="LQA41" s="425"/>
      <c r="LQB41" s="423"/>
      <c r="LQC41" s="425"/>
      <c r="LQD41" s="423"/>
      <c r="LQE41" s="425"/>
      <c r="LQF41" s="423"/>
      <c r="LQG41" s="425"/>
      <c r="LQH41" s="423"/>
      <c r="LQI41" s="425"/>
      <c r="LQJ41" s="423"/>
      <c r="LQK41" s="425"/>
      <c r="LQL41" s="423"/>
      <c r="LQM41" s="425"/>
      <c r="LQN41" s="423"/>
      <c r="LQO41" s="425"/>
      <c r="LQP41" s="423"/>
      <c r="LQQ41" s="425"/>
      <c r="LQR41" s="423"/>
      <c r="LQS41" s="425"/>
      <c r="LQT41" s="423"/>
      <c r="LQU41" s="425"/>
      <c r="LQV41" s="423"/>
      <c r="LQW41" s="425"/>
      <c r="LQX41" s="423"/>
      <c r="LQY41" s="425"/>
      <c r="LQZ41" s="423"/>
      <c r="LRA41" s="425"/>
      <c r="LRB41" s="423"/>
      <c r="LRC41" s="425"/>
      <c r="LRD41" s="423"/>
      <c r="LRE41" s="425"/>
      <c r="LRF41" s="423"/>
      <c r="LRG41" s="425"/>
      <c r="LRH41" s="423"/>
      <c r="LRI41" s="425"/>
      <c r="LRJ41" s="423"/>
      <c r="LRK41" s="425"/>
      <c r="LRL41" s="423"/>
      <c r="LRM41" s="425"/>
      <c r="LRN41" s="423"/>
      <c r="LRO41" s="425"/>
      <c r="LRP41" s="423"/>
      <c r="LRQ41" s="425"/>
      <c r="LRR41" s="423"/>
      <c r="LRS41" s="425"/>
      <c r="LRT41" s="423"/>
      <c r="LRU41" s="425"/>
      <c r="LRV41" s="423"/>
      <c r="LRW41" s="425"/>
      <c r="LRX41" s="423"/>
      <c r="LRY41" s="425"/>
      <c r="LRZ41" s="423"/>
      <c r="LSA41" s="425"/>
      <c r="LSB41" s="423"/>
      <c r="LSC41" s="425"/>
      <c r="LSD41" s="423"/>
      <c r="LSE41" s="425"/>
      <c r="LSF41" s="423"/>
      <c r="LSG41" s="425"/>
      <c r="LSH41" s="423"/>
      <c r="LSI41" s="425"/>
      <c r="LSJ41" s="423"/>
      <c r="LSK41" s="425"/>
      <c r="LSL41" s="423"/>
      <c r="LSM41" s="425"/>
      <c r="LSN41" s="423"/>
      <c r="LSO41" s="425"/>
      <c r="LSP41" s="423"/>
      <c r="LSQ41" s="425"/>
      <c r="LSR41" s="423"/>
      <c r="LSS41" s="425"/>
      <c r="LST41" s="423"/>
      <c r="LSU41" s="425"/>
      <c r="LSV41" s="423"/>
      <c r="LSW41" s="425"/>
      <c r="LSX41" s="423"/>
      <c r="LSY41" s="425"/>
      <c r="LSZ41" s="423"/>
      <c r="LTA41" s="425"/>
      <c r="LTB41" s="423"/>
      <c r="LTC41" s="425"/>
      <c r="LTD41" s="423"/>
      <c r="LTE41" s="425"/>
      <c r="LTF41" s="423"/>
      <c r="LTG41" s="425"/>
      <c r="LTH41" s="423"/>
      <c r="LTI41" s="425"/>
      <c r="LTJ41" s="423"/>
      <c r="LTK41" s="425"/>
      <c r="LTL41" s="423"/>
      <c r="LTM41" s="425"/>
      <c r="LTN41" s="423"/>
      <c r="LTO41" s="425"/>
      <c r="LTP41" s="423"/>
      <c r="LTQ41" s="425"/>
      <c r="LTR41" s="423"/>
      <c r="LTS41" s="425"/>
      <c r="LTT41" s="423"/>
      <c r="LTU41" s="425"/>
      <c r="LTV41" s="423"/>
      <c r="LTW41" s="425"/>
      <c r="LTX41" s="423"/>
      <c r="LTY41" s="425"/>
      <c r="LTZ41" s="423"/>
      <c r="LUA41" s="425"/>
      <c r="LUB41" s="423"/>
      <c r="LUC41" s="425"/>
      <c r="LUD41" s="423"/>
      <c r="LUE41" s="425"/>
      <c r="LUF41" s="423"/>
      <c r="LUG41" s="425"/>
      <c r="LUH41" s="423"/>
      <c r="LUI41" s="425"/>
      <c r="LUJ41" s="423"/>
      <c r="LUK41" s="425"/>
      <c r="LUL41" s="423"/>
      <c r="LUM41" s="425"/>
      <c r="LUN41" s="423"/>
      <c r="LUO41" s="425"/>
      <c r="LUP41" s="423"/>
      <c r="LUQ41" s="425"/>
      <c r="LUR41" s="423"/>
      <c r="LUS41" s="425"/>
      <c r="LUT41" s="423"/>
      <c r="LUU41" s="425"/>
      <c r="LUV41" s="423"/>
      <c r="LUW41" s="425"/>
      <c r="LUX41" s="423"/>
      <c r="LUY41" s="425"/>
      <c r="LUZ41" s="423"/>
      <c r="LVA41" s="425"/>
      <c r="LVB41" s="423"/>
      <c r="LVC41" s="425"/>
      <c r="LVD41" s="423"/>
      <c r="LVE41" s="425"/>
      <c r="LVF41" s="423"/>
      <c r="LVG41" s="425"/>
      <c r="LVH41" s="423"/>
      <c r="LVI41" s="425"/>
      <c r="LVJ41" s="423"/>
      <c r="LVK41" s="425"/>
      <c r="LVL41" s="423"/>
      <c r="LVM41" s="425"/>
      <c r="LVN41" s="423"/>
      <c r="LVO41" s="425"/>
      <c r="LVP41" s="423"/>
      <c r="LVQ41" s="425"/>
      <c r="LVR41" s="423"/>
      <c r="LVS41" s="425"/>
      <c r="LVT41" s="423"/>
      <c r="LVU41" s="425"/>
      <c r="LVV41" s="423"/>
      <c r="LVW41" s="425"/>
      <c r="LVX41" s="423"/>
      <c r="LVY41" s="425"/>
      <c r="LVZ41" s="423"/>
      <c r="LWA41" s="425"/>
      <c r="LWB41" s="423"/>
      <c r="LWC41" s="425"/>
      <c r="LWD41" s="423"/>
      <c r="LWE41" s="425"/>
      <c r="LWF41" s="423"/>
      <c r="LWG41" s="425"/>
      <c r="LWH41" s="423"/>
      <c r="LWI41" s="425"/>
      <c r="LWJ41" s="423"/>
      <c r="LWK41" s="425"/>
      <c r="LWL41" s="423"/>
      <c r="LWM41" s="425"/>
      <c r="LWN41" s="423"/>
      <c r="LWO41" s="425"/>
      <c r="LWP41" s="423"/>
      <c r="LWQ41" s="425"/>
      <c r="LWR41" s="423"/>
      <c r="LWS41" s="425"/>
      <c r="LWT41" s="423"/>
      <c r="LWU41" s="425"/>
      <c r="LWV41" s="423"/>
      <c r="LWW41" s="425"/>
      <c r="LWX41" s="423"/>
      <c r="LWY41" s="425"/>
      <c r="LWZ41" s="423"/>
      <c r="LXA41" s="425"/>
      <c r="LXB41" s="423"/>
      <c r="LXC41" s="425"/>
      <c r="LXD41" s="423"/>
      <c r="LXE41" s="425"/>
      <c r="LXF41" s="423"/>
      <c r="LXG41" s="425"/>
      <c r="LXH41" s="423"/>
      <c r="LXI41" s="425"/>
      <c r="LXJ41" s="423"/>
      <c r="LXK41" s="425"/>
      <c r="LXL41" s="423"/>
      <c r="LXM41" s="425"/>
      <c r="LXN41" s="423"/>
      <c r="LXO41" s="425"/>
      <c r="LXP41" s="423"/>
      <c r="LXQ41" s="425"/>
      <c r="LXR41" s="423"/>
      <c r="LXS41" s="425"/>
      <c r="LXT41" s="423"/>
      <c r="LXU41" s="425"/>
      <c r="LXV41" s="423"/>
      <c r="LXW41" s="425"/>
      <c r="LXX41" s="423"/>
      <c r="LXY41" s="425"/>
      <c r="LXZ41" s="423"/>
      <c r="LYA41" s="425"/>
      <c r="LYB41" s="423"/>
      <c r="LYC41" s="425"/>
      <c r="LYD41" s="423"/>
      <c r="LYE41" s="425"/>
      <c r="LYF41" s="423"/>
      <c r="LYG41" s="425"/>
      <c r="LYH41" s="423"/>
      <c r="LYI41" s="425"/>
      <c r="LYJ41" s="423"/>
      <c r="LYK41" s="425"/>
      <c r="LYL41" s="423"/>
      <c r="LYM41" s="425"/>
      <c r="LYN41" s="423"/>
      <c r="LYO41" s="425"/>
      <c r="LYP41" s="423"/>
      <c r="LYQ41" s="425"/>
      <c r="LYR41" s="423"/>
      <c r="LYS41" s="425"/>
      <c r="LYT41" s="423"/>
      <c r="LYU41" s="425"/>
      <c r="LYV41" s="423"/>
      <c r="LYW41" s="425"/>
      <c r="LYX41" s="423"/>
      <c r="LYY41" s="425"/>
      <c r="LYZ41" s="423"/>
      <c r="LZA41" s="425"/>
      <c r="LZB41" s="423"/>
      <c r="LZC41" s="425"/>
      <c r="LZD41" s="423"/>
      <c r="LZE41" s="425"/>
      <c r="LZF41" s="423"/>
      <c r="LZG41" s="425"/>
      <c r="LZH41" s="423"/>
      <c r="LZI41" s="425"/>
      <c r="LZJ41" s="423"/>
      <c r="LZK41" s="425"/>
      <c r="LZL41" s="423"/>
      <c r="LZM41" s="425"/>
      <c r="LZN41" s="423"/>
      <c r="LZO41" s="425"/>
      <c r="LZP41" s="423"/>
      <c r="LZQ41" s="425"/>
      <c r="LZR41" s="423"/>
      <c r="LZS41" s="425"/>
      <c r="LZT41" s="423"/>
      <c r="LZU41" s="425"/>
      <c r="LZV41" s="423"/>
      <c r="LZW41" s="425"/>
      <c r="LZX41" s="423"/>
      <c r="LZY41" s="425"/>
      <c r="LZZ41" s="423"/>
      <c r="MAA41" s="425"/>
      <c r="MAB41" s="423"/>
      <c r="MAC41" s="425"/>
      <c r="MAD41" s="423"/>
      <c r="MAE41" s="425"/>
      <c r="MAF41" s="423"/>
      <c r="MAG41" s="425"/>
      <c r="MAH41" s="423"/>
      <c r="MAI41" s="425"/>
      <c r="MAJ41" s="423"/>
      <c r="MAK41" s="425"/>
      <c r="MAL41" s="423"/>
      <c r="MAM41" s="425"/>
      <c r="MAN41" s="423"/>
      <c r="MAO41" s="425"/>
      <c r="MAP41" s="423"/>
      <c r="MAQ41" s="425"/>
      <c r="MAR41" s="423"/>
      <c r="MAS41" s="425"/>
      <c r="MAT41" s="423"/>
      <c r="MAU41" s="425"/>
      <c r="MAV41" s="423"/>
      <c r="MAW41" s="425"/>
      <c r="MAX41" s="423"/>
      <c r="MAY41" s="425"/>
      <c r="MAZ41" s="423"/>
      <c r="MBA41" s="425"/>
      <c r="MBB41" s="423"/>
      <c r="MBC41" s="425"/>
      <c r="MBD41" s="423"/>
      <c r="MBE41" s="425"/>
      <c r="MBF41" s="423"/>
      <c r="MBG41" s="425"/>
      <c r="MBH41" s="423"/>
      <c r="MBI41" s="425"/>
      <c r="MBJ41" s="423"/>
      <c r="MBK41" s="425"/>
      <c r="MBL41" s="423"/>
      <c r="MBM41" s="425"/>
      <c r="MBN41" s="423"/>
      <c r="MBO41" s="425"/>
      <c r="MBP41" s="423"/>
      <c r="MBQ41" s="425"/>
      <c r="MBR41" s="423"/>
      <c r="MBS41" s="425"/>
      <c r="MBT41" s="423"/>
      <c r="MBU41" s="425"/>
      <c r="MBV41" s="423"/>
      <c r="MBW41" s="425"/>
      <c r="MBX41" s="423"/>
      <c r="MBY41" s="425"/>
      <c r="MBZ41" s="423"/>
      <c r="MCA41" s="425"/>
      <c r="MCB41" s="423"/>
      <c r="MCC41" s="425"/>
      <c r="MCD41" s="423"/>
      <c r="MCE41" s="425"/>
      <c r="MCF41" s="423"/>
      <c r="MCG41" s="425"/>
      <c r="MCH41" s="423"/>
      <c r="MCI41" s="425"/>
      <c r="MCJ41" s="423"/>
      <c r="MCK41" s="425"/>
      <c r="MCL41" s="423"/>
      <c r="MCM41" s="425"/>
      <c r="MCN41" s="423"/>
      <c r="MCO41" s="425"/>
      <c r="MCP41" s="423"/>
      <c r="MCQ41" s="425"/>
      <c r="MCR41" s="423"/>
      <c r="MCS41" s="425"/>
      <c r="MCT41" s="423"/>
      <c r="MCU41" s="425"/>
      <c r="MCV41" s="423"/>
      <c r="MCW41" s="425"/>
      <c r="MCX41" s="423"/>
      <c r="MCY41" s="425"/>
      <c r="MCZ41" s="423"/>
      <c r="MDA41" s="425"/>
      <c r="MDB41" s="423"/>
      <c r="MDC41" s="425"/>
      <c r="MDD41" s="423"/>
      <c r="MDE41" s="425"/>
      <c r="MDF41" s="423"/>
      <c r="MDG41" s="425"/>
      <c r="MDH41" s="423"/>
      <c r="MDI41" s="425"/>
      <c r="MDJ41" s="423"/>
      <c r="MDK41" s="425"/>
      <c r="MDL41" s="423"/>
      <c r="MDM41" s="425"/>
      <c r="MDN41" s="423"/>
      <c r="MDO41" s="425"/>
      <c r="MDP41" s="423"/>
      <c r="MDQ41" s="425"/>
      <c r="MDR41" s="423"/>
      <c r="MDS41" s="425"/>
      <c r="MDT41" s="423"/>
      <c r="MDU41" s="425"/>
      <c r="MDV41" s="423"/>
      <c r="MDW41" s="425"/>
      <c r="MDX41" s="423"/>
      <c r="MDY41" s="425"/>
      <c r="MDZ41" s="423"/>
      <c r="MEA41" s="425"/>
      <c r="MEB41" s="423"/>
      <c r="MEC41" s="425"/>
      <c r="MED41" s="423"/>
      <c r="MEE41" s="425"/>
      <c r="MEF41" s="423"/>
      <c r="MEG41" s="425"/>
      <c r="MEH41" s="423"/>
      <c r="MEI41" s="425"/>
      <c r="MEJ41" s="423"/>
      <c r="MEK41" s="425"/>
      <c r="MEL41" s="423"/>
      <c r="MEM41" s="425"/>
      <c r="MEN41" s="423"/>
      <c r="MEO41" s="425"/>
      <c r="MEP41" s="423"/>
      <c r="MEQ41" s="425"/>
      <c r="MER41" s="423"/>
      <c r="MES41" s="425"/>
      <c r="MET41" s="423"/>
      <c r="MEU41" s="425"/>
      <c r="MEV41" s="423"/>
      <c r="MEW41" s="425"/>
      <c r="MEX41" s="423"/>
      <c r="MEY41" s="425"/>
      <c r="MEZ41" s="423"/>
      <c r="MFA41" s="425"/>
      <c r="MFB41" s="423"/>
      <c r="MFC41" s="425"/>
      <c r="MFD41" s="423"/>
      <c r="MFE41" s="425"/>
      <c r="MFF41" s="423"/>
      <c r="MFG41" s="425"/>
      <c r="MFH41" s="423"/>
      <c r="MFI41" s="425"/>
      <c r="MFJ41" s="423"/>
      <c r="MFK41" s="425"/>
      <c r="MFL41" s="423"/>
      <c r="MFM41" s="425"/>
      <c r="MFN41" s="423"/>
      <c r="MFO41" s="425"/>
      <c r="MFP41" s="423"/>
      <c r="MFQ41" s="425"/>
      <c r="MFR41" s="423"/>
      <c r="MFS41" s="425"/>
      <c r="MFT41" s="423"/>
      <c r="MFU41" s="425"/>
      <c r="MFV41" s="423"/>
      <c r="MFW41" s="425"/>
      <c r="MFX41" s="423"/>
      <c r="MFY41" s="425"/>
      <c r="MFZ41" s="423"/>
      <c r="MGA41" s="425"/>
      <c r="MGB41" s="423"/>
      <c r="MGC41" s="425"/>
      <c r="MGD41" s="423"/>
      <c r="MGE41" s="425"/>
      <c r="MGF41" s="423"/>
      <c r="MGG41" s="425"/>
      <c r="MGH41" s="423"/>
      <c r="MGI41" s="425"/>
      <c r="MGJ41" s="423"/>
      <c r="MGK41" s="425"/>
      <c r="MGL41" s="423"/>
      <c r="MGM41" s="425"/>
      <c r="MGN41" s="423"/>
      <c r="MGO41" s="425"/>
      <c r="MGP41" s="423"/>
      <c r="MGQ41" s="425"/>
      <c r="MGR41" s="423"/>
      <c r="MGS41" s="425"/>
      <c r="MGT41" s="423"/>
      <c r="MGU41" s="425"/>
      <c r="MGV41" s="423"/>
      <c r="MGW41" s="425"/>
      <c r="MGX41" s="423"/>
      <c r="MGY41" s="425"/>
      <c r="MGZ41" s="423"/>
      <c r="MHA41" s="425"/>
      <c r="MHB41" s="423"/>
      <c r="MHC41" s="425"/>
      <c r="MHD41" s="423"/>
      <c r="MHE41" s="425"/>
      <c r="MHF41" s="423"/>
      <c r="MHG41" s="425"/>
      <c r="MHH41" s="423"/>
      <c r="MHI41" s="425"/>
      <c r="MHJ41" s="423"/>
      <c r="MHK41" s="425"/>
      <c r="MHL41" s="423"/>
      <c r="MHM41" s="425"/>
      <c r="MHN41" s="423"/>
      <c r="MHO41" s="425"/>
      <c r="MHP41" s="423"/>
      <c r="MHQ41" s="425"/>
      <c r="MHR41" s="423"/>
      <c r="MHS41" s="425"/>
      <c r="MHT41" s="423"/>
      <c r="MHU41" s="425"/>
      <c r="MHV41" s="423"/>
      <c r="MHW41" s="425"/>
      <c r="MHX41" s="423"/>
      <c r="MHY41" s="425"/>
      <c r="MHZ41" s="423"/>
      <c r="MIA41" s="425"/>
      <c r="MIB41" s="423"/>
      <c r="MIC41" s="425"/>
      <c r="MID41" s="423"/>
      <c r="MIE41" s="425"/>
      <c r="MIF41" s="423"/>
      <c r="MIG41" s="425"/>
      <c r="MIH41" s="423"/>
      <c r="MII41" s="425"/>
      <c r="MIJ41" s="423"/>
      <c r="MIK41" s="425"/>
      <c r="MIL41" s="423"/>
      <c r="MIM41" s="425"/>
      <c r="MIN41" s="423"/>
      <c r="MIO41" s="425"/>
      <c r="MIP41" s="423"/>
      <c r="MIQ41" s="425"/>
      <c r="MIR41" s="423"/>
      <c r="MIS41" s="425"/>
      <c r="MIT41" s="423"/>
      <c r="MIU41" s="425"/>
      <c r="MIV41" s="423"/>
      <c r="MIW41" s="425"/>
      <c r="MIX41" s="423"/>
      <c r="MIY41" s="425"/>
      <c r="MIZ41" s="423"/>
      <c r="MJA41" s="425"/>
      <c r="MJB41" s="423"/>
      <c r="MJC41" s="425"/>
      <c r="MJD41" s="423"/>
      <c r="MJE41" s="425"/>
      <c r="MJF41" s="423"/>
      <c r="MJG41" s="425"/>
      <c r="MJH41" s="423"/>
      <c r="MJI41" s="425"/>
      <c r="MJJ41" s="423"/>
      <c r="MJK41" s="425"/>
      <c r="MJL41" s="423"/>
      <c r="MJM41" s="425"/>
      <c r="MJN41" s="423"/>
      <c r="MJO41" s="425"/>
      <c r="MJP41" s="423"/>
      <c r="MJQ41" s="425"/>
      <c r="MJR41" s="423"/>
      <c r="MJS41" s="425"/>
      <c r="MJT41" s="423"/>
      <c r="MJU41" s="425"/>
      <c r="MJV41" s="423"/>
      <c r="MJW41" s="425"/>
      <c r="MJX41" s="423"/>
      <c r="MJY41" s="425"/>
      <c r="MJZ41" s="423"/>
      <c r="MKA41" s="425"/>
      <c r="MKB41" s="423"/>
      <c r="MKC41" s="425"/>
      <c r="MKD41" s="423"/>
      <c r="MKE41" s="425"/>
      <c r="MKF41" s="423"/>
      <c r="MKG41" s="425"/>
      <c r="MKH41" s="423"/>
      <c r="MKI41" s="425"/>
      <c r="MKJ41" s="423"/>
      <c r="MKK41" s="425"/>
      <c r="MKL41" s="423"/>
      <c r="MKM41" s="425"/>
      <c r="MKN41" s="423"/>
      <c r="MKO41" s="425"/>
      <c r="MKP41" s="423"/>
      <c r="MKQ41" s="425"/>
      <c r="MKR41" s="423"/>
      <c r="MKS41" s="425"/>
      <c r="MKT41" s="423"/>
      <c r="MKU41" s="425"/>
      <c r="MKV41" s="423"/>
      <c r="MKW41" s="425"/>
      <c r="MKX41" s="423"/>
      <c r="MKY41" s="425"/>
      <c r="MKZ41" s="423"/>
      <c r="MLA41" s="425"/>
      <c r="MLB41" s="423"/>
      <c r="MLC41" s="425"/>
      <c r="MLD41" s="423"/>
      <c r="MLE41" s="425"/>
      <c r="MLF41" s="423"/>
      <c r="MLG41" s="425"/>
      <c r="MLH41" s="423"/>
      <c r="MLI41" s="425"/>
      <c r="MLJ41" s="423"/>
      <c r="MLK41" s="425"/>
      <c r="MLL41" s="423"/>
      <c r="MLM41" s="425"/>
      <c r="MLN41" s="423"/>
      <c r="MLO41" s="425"/>
      <c r="MLP41" s="423"/>
      <c r="MLQ41" s="425"/>
      <c r="MLR41" s="423"/>
      <c r="MLS41" s="425"/>
      <c r="MLT41" s="423"/>
      <c r="MLU41" s="425"/>
      <c r="MLV41" s="423"/>
      <c r="MLW41" s="425"/>
      <c r="MLX41" s="423"/>
      <c r="MLY41" s="425"/>
      <c r="MLZ41" s="423"/>
      <c r="MMA41" s="425"/>
      <c r="MMB41" s="423"/>
      <c r="MMC41" s="425"/>
      <c r="MMD41" s="423"/>
      <c r="MME41" s="425"/>
      <c r="MMF41" s="423"/>
      <c r="MMG41" s="425"/>
      <c r="MMH41" s="423"/>
      <c r="MMI41" s="425"/>
      <c r="MMJ41" s="423"/>
      <c r="MMK41" s="425"/>
      <c r="MML41" s="423"/>
      <c r="MMM41" s="425"/>
      <c r="MMN41" s="423"/>
      <c r="MMO41" s="425"/>
      <c r="MMP41" s="423"/>
      <c r="MMQ41" s="425"/>
      <c r="MMR41" s="423"/>
      <c r="MMS41" s="425"/>
      <c r="MMT41" s="423"/>
      <c r="MMU41" s="425"/>
      <c r="MMV41" s="423"/>
      <c r="MMW41" s="425"/>
      <c r="MMX41" s="423"/>
      <c r="MMY41" s="425"/>
      <c r="MMZ41" s="423"/>
      <c r="MNA41" s="425"/>
      <c r="MNB41" s="423"/>
      <c r="MNC41" s="425"/>
      <c r="MND41" s="423"/>
      <c r="MNE41" s="425"/>
      <c r="MNF41" s="423"/>
      <c r="MNG41" s="425"/>
      <c r="MNH41" s="423"/>
      <c r="MNI41" s="425"/>
      <c r="MNJ41" s="423"/>
      <c r="MNK41" s="425"/>
      <c r="MNL41" s="423"/>
      <c r="MNM41" s="425"/>
      <c r="MNN41" s="423"/>
      <c r="MNO41" s="425"/>
      <c r="MNP41" s="423"/>
      <c r="MNQ41" s="425"/>
      <c r="MNR41" s="423"/>
      <c r="MNS41" s="425"/>
      <c r="MNT41" s="423"/>
      <c r="MNU41" s="425"/>
      <c r="MNV41" s="423"/>
      <c r="MNW41" s="425"/>
      <c r="MNX41" s="423"/>
      <c r="MNY41" s="425"/>
      <c r="MNZ41" s="423"/>
      <c r="MOA41" s="425"/>
      <c r="MOB41" s="423"/>
      <c r="MOC41" s="425"/>
      <c r="MOD41" s="423"/>
      <c r="MOE41" s="425"/>
      <c r="MOF41" s="423"/>
      <c r="MOG41" s="425"/>
      <c r="MOH41" s="423"/>
      <c r="MOI41" s="425"/>
      <c r="MOJ41" s="423"/>
      <c r="MOK41" s="425"/>
      <c r="MOL41" s="423"/>
      <c r="MOM41" s="425"/>
      <c r="MON41" s="423"/>
      <c r="MOO41" s="425"/>
      <c r="MOP41" s="423"/>
      <c r="MOQ41" s="425"/>
      <c r="MOR41" s="423"/>
      <c r="MOS41" s="425"/>
      <c r="MOT41" s="423"/>
      <c r="MOU41" s="425"/>
      <c r="MOV41" s="423"/>
      <c r="MOW41" s="425"/>
      <c r="MOX41" s="423"/>
      <c r="MOY41" s="425"/>
      <c r="MOZ41" s="423"/>
      <c r="MPA41" s="425"/>
      <c r="MPB41" s="423"/>
      <c r="MPC41" s="425"/>
      <c r="MPD41" s="423"/>
      <c r="MPE41" s="425"/>
      <c r="MPF41" s="423"/>
      <c r="MPG41" s="425"/>
      <c r="MPH41" s="423"/>
      <c r="MPI41" s="425"/>
      <c r="MPJ41" s="423"/>
      <c r="MPK41" s="425"/>
      <c r="MPL41" s="423"/>
      <c r="MPM41" s="425"/>
      <c r="MPN41" s="423"/>
      <c r="MPO41" s="425"/>
      <c r="MPP41" s="423"/>
      <c r="MPQ41" s="425"/>
      <c r="MPR41" s="423"/>
      <c r="MPS41" s="425"/>
      <c r="MPT41" s="423"/>
      <c r="MPU41" s="425"/>
      <c r="MPV41" s="423"/>
      <c r="MPW41" s="425"/>
      <c r="MPX41" s="423"/>
      <c r="MPY41" s="425"/>
      <c r="MPZ41" s="423"/>
      <c r="MQA41" s="425"/>
      <c r="MQB41" s="423"/>
      <c r="MQC41" s="425"/>
      <c r="MQD41" s="423"/>
      <c r="MQE41" s="425"/>
      <c r="MQF41" s="423"/>
      <c r="MQG41" s="425"/>
      <c r="MQH41" s="423"/>
      <c r="MQI41" s="425"/>
      <c r="MQJ41" s="423"/>
      <c r="MQK41" s="425"/>
      <c r="MQL41" s="423"/>
      <c r="MQM41" s="425"/>
      <c r="MQN41" s="423"/>
      <c r="MQO41" s="425"/>
      <c r="MQP41" s="423"/>
      <c r="MQQ41" s="425"/>
      <c r="MQR41" s="423"/>
      <c r="MQS41" s="425"/>
      <c r="MQT41" s="423"/>
      <c r="MQU41" s="425"/>
      <c r="MQV41" s="423"/>
      <c r="MQW41" s="425"/>
      <c r="MQX41" s="423"/>
      <c r="MQY41" s="425"/>
      <c r="MQZ41" s="423"/>
      <c r="MRA41" s="425"/>
      <c r="MRB41" s="423"/>
      <c r="MRC41" s="425"/>
      <c r="MRD41" s="423"/>
      <c r="MRE41" s="425"/>
      <c r="MRF41" s="423"/>
      <c r="MRG41" s="425"/>
      <c r="MRH41" s="423"/>
      <c r="MRI41" s="425"/>
      <c r="MRJ41" s="423"/>
      <c r="MRK41" s="425"/>
      <c r="MRL41" s="423"/>
      <c r="MRM41" s="425"/>
      <c r="MRN41" s="423"/>
      <c r="MRO41" s="425"/>
      <c r="MRP41" s="423"/>
      <c r="MRQ41" s="425"/>
      <c r="MRR41" s="423"/>
      <c r="MRS41" s="425"/>
      <c r="MRT41" s="423"/>
      <c r="MRU41" s="425"/>
      <c r="MRV41" s="423"/>
      <c r="MRW41" s="425"/>
      <c r="MRX41" s="423"/>
      <c r="MRY41" s="425"/>
      <c r="MRZ41" s="423"/>
      <c r="MSA41" s="425"/>
      <c r="MSB41" s="423"/>
      <c r="MSC41" s="425"/>
      <c r="MSD41" s="423"/>
      <c r="MSE41" s="425"/>
      <c r="MSF41" s="423"/>
      <c r="MSG41" s="425"/>
      <c r="MSH41" s="423"/>
      <c r="MSI41" s="425"/>
      <c r="MSJ41" s="423"/>
      <c r="MSK41" s="425"/>
      <c r="MSL41" s="423"/>
      <c r="MSM41" s="425"/>
      <c r="MSN41" s="423"/>
      <c r="MSO41" s="425"/>
      <c r="MSP41" s="423"/>
      <c r="MSQ41" s="425"/>
      <c r="MSR41" s="423"/>
      <c r="MSS41" s="425"/>
      <c r="MST41" s="423"/>
      <c r="MSU41" s="425"/>
      <c r="MSV41" s="423"/>
      <c r="MSW41" s="425"/>
      <c r="MSX41" s="423"/>
      <c r="MSY41" s="425"/>
      <c r="MSZ41" s="423"/>
      <c r="MTA41" s="425"/>
      <c r="MTB41" s="423"/>
      <c r="MTC41" s="425"/>
      <c r="MTD41" s="423"/>
      <c r="MTE41" s="425"/>
      <c r="MTF41" s="423"/>
      <c r="MTG41" s="425"/>
      <c r="MTH41" s="423"/>
      <c r="MTI41" s="425"/>
      <c r="MTJ41" s="423"/>
      <c r="MTK41" s="425"/>
      <c r="MTL41" s="423"/>
      <c r="MTM41" s="425"/>
      <c r="MTN41" s="423"/>
      <c r="MTO41" s="425"/>
      <c r="MTP41" s="423"/>
      <c r="MTQ41" s="425"/>
      <c r="MTR41" s="423"/>
      <c r="MTS41" s="425"/>
      <c r="MTT41" s="423"/>
      <c r="MTU41" s="425"/>
      <c r="MTV41" s="423"/>
      <c r="MTW41" s="425"/>
      <c r="MTX41" s="423"/>
      <c r="MTY41" s="425"/>
      <c r="MTZ41" s="423"/>
      <c r="MUA41" s="425"/>
      <c r="MUB41" s="423"/>
      <c r="MUC41" s="425"/>
      <c r="MUD41" s="423"/>
      <c r="MUE41" s="425"/>
      <c r="MUF41" s="423"/>
      <c r="MUG41" s="425"/>
      <c r="MUH41" s="423"/>
      <c r="MUI41" s="425"/>
      <c r="MUJ41" s="423"/>
      <c r="MUK41" s="425"/>
      <c r="MUL41" s="423"/>
      <c r="MUM41" s="425"/>
      <c r="MUN41" s="423"/>
      <c r="MUO41" s="425"/>
      <c r="MUP41" s="423"/>
      <c r="MUQ41" s="425"/>
      <c r="MUR41" s="423"/>
      <c r="MUS41" s="425"/>
      <c r="MUT41" s="423"/>
      <c r="MUU41" s="425"/>
      <c r="MUV41" s="423"/>
      <c r="MUW41" s="425"/>
      <c r="MUX41" s="423"/>
      <c r="MUY41" s="425"/>
      <c r="MUZ41" s="423"/>
      <c r="MVA41" s="425"/>
      <c r="MVB41" s="423"/>
      <c r="MVC41" s="425"/>
      <c r="MVD41" s="423"/>
      <c r="MVE41" s="425"/>
      <c r="MVF41" s="423"/>
      <c r="MVG41" s="425"/>
      <c r="MVH41" s="423"/>
      <c r="MVI41" s="425"/>
      <c r="MVJ41" s="423"/>
      <c r="MVK41" s="425"/>
      <c r="MVL41" s="423"/>
      <c r="MVM41" s="425"/>
      <c r="MVN41" s="423"/>
      <c r="MVO41" s="425"/>
      <c r="MVP41" s="423"/>
      <c r="MVQ41" s="425"/>
      <c r="MVR41" s="423"/>
      <c r="MVS41" s="425"/>
      <c r="MVT41" s="423"/>
      <c r="MVU41" s="425"/>
      <c r="MVV41" s="423"/>
      <c r="MVW41" s="425"/>
      <c r="MVX41" s="423"/>
      <c r="MVY41" s="425"/>
      <c r="MVZ41" s="423"/>
      <c r="MWA41" s="425"/>
      <c r="MWB41" s="423"/>
      <c r="MWC41" s="425"/>
      <c r="MWD41" s="423"/>
      <c r="MWE41" s="425"/>
      <c r="MWF41" s="423"/>
      <c r="MWG41" s="425"/>
      <c r="MWH41" s="423"/>
      <c r="MWI41" s="425"/>
      <c r="MWJ41" s="423"/>
      <c r="MWK41" s="425"/>
      <c r="MWL41" s="423"/>
      <c r="MWM41" s="425"/>
      <c r="MWN41" s="423"/>
      <c r="MWO41" s="425"/>
      <c r="MWP41" s="423"/>
      <c r="MWQ41" s="425"/>
      <c r="MWR41" s="423"/>
      <c r="MWS41" s="425"/>
      <c r="MWT41" s="423"/>
      <c r="MWU41" s="425"/>
      <c r="MWV41" s="423"/>
      <c r="MWW41" s="425"/>
      <c r="MWX41" s="423"/>
      <c r="MWY41" s="425"/>
      <c r="MWZ41" s="423"/>
      <c r="MXA41" s="425"/>
      <c r="MXB41" s="423"/>
      <c r="MXC41" s="425"/>
      <c r="MXD41" s="423"/>
      <c r="MXE41" s="425"/>
      <c r="MXF41" s="423"/>
      <c r="MXG41" s="425"/>
      <c r="MXH41" s="423"/>
      <c r="MXI41" s="425"/>
      <c r="MXJ41" s="423"/>
      <c r="MXK41" s="425"/>
      <c r="MXL41" s="423"/>
      <c r="MXM41" s="425"/>
      <c r="MXN41" s="423"/>
      <c r="MXO41" s="425"/>
      <c r="MXP41" s="423"/>
      <c r="MXQ41" s="425"/>
      <c r="MXR41" s="423"/>
      <c r="MXS41" s="425"/>
      <c r="MXT41" s="423"/>
      <c r="MXU41" s="425"/>
      <c r="MXV41" s="423"/>
      <c r="MXW41" s="425"/>
      <c r="MXX41" s="423"/>
      <c r="MXY41" s="425"/>
      <c r="MXZ41" s="423"/>
      <c r="MYA41" s="425"/>
      <c r="MYB41" s="423"/>
      <c r="MYC41" s="425"/>
      <c r="MYD41" s="423"/>
      <c r="MYE41" s="425"/>
      <c r="MYF41" s="423"/>
      <c r="MYG41" s="425"/>
      <c r="MYH41" s="423"/>
      <c r="MYI41" s="425"/>
      <c r="MYJ41" s="423"/>
      <c r="MYK41" s="425"/>
      <c r="MYL41" s="423"/>
      <c r="MYM41" s="425"/>
      <c r="MYN41" s="423"/>
      <c r="MYO41" s="425"/>
      <c r="MYP41" s="423"/>
      <c r="MYQ41" s="425"/>
      <c r="MYR41" s="423"/>
      <c r="MYS41" s="425"/>
      <c r="MYT41" s="423"/>
      <c r="MYU41" s="425"/>
      <c r="MYV41" s="423"/>
      <c r="MYW41" s="425"/>
      <c r="MYX41" s="423"/>
      <c r="MYY41" s="425"/>
      <c r="MYZ41" s="423"/>
      <c r="MZA41" s="425"/>
      <c r="MZB41" s="423"/>
      <c r="MZC41" s="425"/>
      <c r="MZD41" s="423"/>
      <c r="MZE41" s="425"/>
      <c r="MZF41" s="423"/>
      <c r="MZG41" s="425"/>
      <c r="MZH41" s="423"/>
      <c r="MZI41" s="425"/>
      <c r="MZJ41" s="423"/>
      <c r="MZK41" s="425"/>
      <c r="MZL41" s="423"/>
      <c r="MZM41" s="425"/>
      <c r="MZN41" s="423"/>
      <c r="MZO41" s="425"/>
      <c r="MZP41" s="423"/>
      <c r="MZQ41" s="425"/>
      <c r="MZR41" s="423"/>
      <c r="MZS41" s="425"/>
      <c r="MZT41" s="423"/>
      <c r="MZU41" s="425"/>
      <c r="MZV41" s="423"/>
      <c r="MZW41" s="425"/>
      <c r="MZX41" s="423"/>
      <c r="MZY41" s="425"/>
      <c r="MZZ41" s="423"/>
      <c r="NAA41" s="425"/>
      <c r="NAB41" s="423"/>
      <c r="NAC41" s="425"/>
      <c r="NAD41" s="423"/>
      <c r="NAE41" s="425"/>
      <c r="NAF41" s="423"/>
      <c r="NAG41" s="425"/>
      <c r="NAH41" s="423"/>
      <c r="NAI41" s="425"/>
      <c r="NAJ41" s="423"/>
      <c r="NAK41" s="425"/>
      <c r="NAL41" s="423"/>
      <c r="NAM41" s="425"/>
      <c r="NAN41" s="423"/>
      <c r="NAO41" s="425"/>
      <c r="NAP41" s="423"/>
      <c r="NAQ41" s="425"/>
      <c r="NAR41" s="423"/>
      <c r="NAS41" s="425"/>
      <c r="NAT41" s="423"/>
      <c r="NAU41" s="425"/>
      <c r="NAV41" s="423"/>
      <c r="NAW41" s="425"/>
      <c r="NAX41" s="423"/>
      <c r="NAY41" s="425"/>
      <c r="NAZ41" s="423"/>
      <c r="NBA41" s="425"/>
      <c r="NBB41" s="423"/>
      <c r="NBC41" s="425"/>
      <c r="NBD41" s="423"/>
      <c r="NBE41" s="425"/>
      <c r="NBF41" s="423"/>
      <c r="NBG41" s="425"/>
      <c r="NBH41" s="423"/>
      <c r="NBI41" s="425"/>
      <c r="NBJ41" s="423"/>
      <c r="NBK41" s="425"/>
      <c r="NBL41" s="423"/>
      <c r="NBM41" s="425"/>
      <c r="NBN41" s="423"/>
      <c r="NBO41" s="425"/>
      <c r="NBP41" s="423"/>
      <c r="NBQ41" s="425"/>
      <c r="NBR41" s="423"/>
      <c r="NBS41" s="425"/>
      <c r="NBT41" s="423"/>
      <c r="NBU41" s="425"/>
      <c r="NBV41" s="423"/>
      <c r="NBW41" s="425"/>
      <c r="NBX41" s="423"/>
      <c r="NBY41" s="425"/>
      <c r="NBZ41" s="423"/>
      <c r="NCA41" s="425"/>
      <c r="NCB41" s="423"/>
      <c r="NCC41" s="425"/>
      <c r="NCD41" s="423"/>
      <c r="NCE41" s="425"/>
      <c r="NCF41" s="423"/>
      <c r="NCG41" s="425"/>
      <c r="NCH41" s="423"/>
      <c r="NCI41" s="425"/>
      <c r="NCJ41" s="423"/>
      <c r="NCK41" s="425"/>
      <c r="NCL41" s="423"/>
      <c r="NCM41" s="425"/>
      <c r="NCN41" s="423"/>
      <c r="NCO41" s="425"/>
      <c r="NCP41" s="423"/>
      <c r="NCQ41" s="425"/>
      <c r="NCR41" s="423"/>
      <c r="NCS41" s="425"/>
      <c r="NCT41" s="423"/>
      <c r="NCU41" s="425"/>
      <c r="NCV41" s="423"/>
      <c r="NCW41" s="425"/>
      <c r="NCX41" s="423"/>
      <c r="NCY41" s="425"/>
      <c r="NCZ41" s="423"/>
      <c r="NDA41" s="425"/>
      <c r="NDB41" s="423"/>
      <c r="NDC41" s="425"/>
      <c r="NDD41" s="423"/>
      <c r="NDE41" s="425"/>
      <c r="NDF41" s="423"/>
      <c r="NDG41" s="425"/>
      <c r="NDH41" s="423"/>
      <c r="NDI41" s="425"/>
      <c r="NDJ41" s="423"/>
      <c r="NDK41" s="425"/>
      <c r="NDL41" s="423"/>
      <c r="NDM41" s="425"/>
      <c r="NDN41" s="423"/>
      <c r="NDO41" s="425"/>
      <c r="NDP41" s="423"/>
      <c r="NDQ41" s="425"/>
      <c r="NDR41" s="423"/>
      <c r="NDS41" s="425"/>
      <c r="NDT41" s="423"/>
      <c r="NDU41" s="425"/>
      <c r="NDV41" s="423"/>
      <c r="NDW41" s="425"/>
      <c r="NDX41" s="423"/>
      <c r="NDY41" s="425"/>
      <c r="NDZ41" s="423"/>
      <c r="NEA41" s="425"/>
      <c r="NEB41" s="423"/>
      <c r="NEC41" s="425"/>
      <c r="NED41" s="423"/>
      <c r="NEE41" s="425"/>
      <c r="NEF41" s="423"/>
      <c r="NEG41" s="425"/>
      <c r="NEH41" s="423"/>
      <c r="NEI41" s="425"/>
      <c r="NEJ41" s="423"/>
      <c r="NEK41" s="425"/>
      <c r="NEL41" s="423"/>
      <c r="NEM41" s="425"/>
      <c r="NEN41" s="423"/>
      <c r="NEO41" s="425"/>
      <c r="NEP41" s="423"/>
      <c r="NEQ41" s="425"/>
      <c r="NER41" s="423"/>
      <c r="NES41" s="425"/>
      <c r="NET41" s="423"/>
      <c r="NEU41" s="425"/>
      <c r="NEV41" s="423"/>
      <c r="NEW41" s="425"/>
      <c r="NEX41" s="423"/>
      <c r="NEY41" s="425"/>
      <c r="NEZ41" s="423"/>
      <c r="NFA41" s="425"/>
      <c r="NFB41" s="423"/>
      <c r="NFC41" s="425"/>
      <c r="NFD41" s="423"/>
      <c r="NFE41" s="425"/>
      <c r="NFF41" s="423"/>
      <c r="NFG41" s="425"/>
      <c r="NFH41" s="423"/>
      <c r="NFI41" s="425"/>
      <c r="NFJ41" s="423"/>
      <c r="NFK41" s="425"/>
      <c r="NFL41" s="423"/>
      <c r="NFM41" s="425"/>
      <c r="NFN41" s="423"/>
      <c r="NFO41" s="425"/>
      <c r="NFP41" s="423"/>
      <c r="NFQ41" s="425"/>
      <c r="NFR41" s="423"/>
      <c r="NFS41" s="425"/>
      <c r="NFT41" s="423"/>
      <c r="NFU41" s="425"/>
      <c r="NFV41" s="423"/>
      <c r="NFW41" s="425"/>
      <c r="NFX41" s="423"/>
      <c r="NFY41" s="425"/>
      <c r="NFZ41" s="423"/>
      <c r="NGA41" s="425"/>
      <c r="NGB41" s="423"/>
      <c r="NGC41" s="425"/>
      <c r="NGD41" s="423"/>
      <c r="NGE41" s="425"/>
      <c r="NGF41" s="423"/>
      <c r="NGG41" s="425"/>
      <c r="NGH41" s="423"/>
      <c r="NGI41" s="425"/>
      <c r="NGJ41" s="423"/>
      <c r="NGK41" s="425"/>
      <c r="NGL41" s="423"/>
      <c r="NGM41" s="425"/>
      <c r="NGN41" s="423"/>
      <c r="NGO41" s="425"/>
      <c r="NGP41" s="423"/>
      <c r="NGQ41" s="425"/>
      <c r="NGR41" s="423"/>
      <c r="NGS41" s="425"/>
      <c r="NGT41" s="423"/>
      <c r="NGU41" s="425"/>
      <c r="NGV41" s="423"/>
      <c r="NGW41" s="425"/>
      <c r="NGX41" s="423"/>
      <c r="NGY41" s="425"/>
      <c r="NGZ41" s="423"/>
      <c r="NHA41" s="425"/>
      <c r="NHB41" s="423"/>
      <c r="NHC41" s="425"/>
      <c r="NHD41" s="423"/>
      <c r="NHE41" s="425"/>
      <c r="NHF41" s="423"/>
      <c r="NHG41" s="425"/>
      <c r="NHH41" s="423"/>
      <c r="NHI41" s="425"/>
      <c r="NHJ41" s="423"/>
      <c r="NHK41" s="425"/>
      <c r="NHL41" s="423"/>
      <c r="NHM41" s="425"/>
      <c r="NHN41" s="423"/>
      <c r="NHO41" s="425"/>
      <c r="NHP41" s="423"/>
      <c r="NHQ41" s="425"/>
      <c r="NHR41" s="423"/>
      <c r="NHS41" s="425"/>
      <c r="NHT41" s="423"/>
      <c r="NHU41" s="425"/>
      <c r="NHV41" s="423"/>
      <c r="NHW41" s="425"/>
      <c r="NHX41" s="423"/>
      <c r="NHY41" s="425"/>
      <c r="NHZ41" s="423"/>
      <c r="NIA41" s="425"/>
      <c r="NIB41" s="423"/>
      <c r="NIC41" s="425"/>
      <c r="NID41" s="423"/>
      <c r="NIE41" s="425"/>
      <c r="NIF41" s="423"/>
      <c r="NIG41" s="425"/>
      <c r="NIH41" s="423"/>
      <c r="NII41" s="425"/>
      <c r="NIJ41" s="423"/>
      <c r="NIK41" s="425"/>
      <c r="NIL41" s="423"/>
      <c r="NIM41" s="425"/>
      <c r="NIN41" s="423"/>
      <c r="NIO41" s="425"/>
      <c r="NIP41" s="423"/>
      <c r="NIQ41" s="425"/>
      <c r="NIR41" s="423"/>
      <c r="NIS41" s="425"/>
      <c r="NIT41" s="423"/>
      <c r="NIU41" s="425"/>
      <c r="NIV41" s="423"/>
      <c r="NIW41" s="425"/>
      <c r="NIX41" s="423"/>
      <c r="NIY41" s="425"/>
      <c r="NIZ41" s="423"/>
      <c r="NJA41" s="425"/>
      <c r="NJB41" s="423"/>
      <c r="NJC41" s="425"/>
      <c r="NJD41" s="423"/>
      <c r="NJE41" s="425"/>
      <c r="NJF41" s="423"/>
      <c r="NJG41" s="425"/>
      <c r="NJH41" s="423"/>
      <c r="NJI41" s="425"/>
      <c r="NJJ41" s="423"/>
      <c r="NJK41" s="425"/>
      <c r="NJL41" s="423"/>
      <c r="NJM41" s="425"/>
      <c r="NJN41" s="423"/>
      <c r="NJO41" s="425"/>
      <c r="NJP41" s="423"/>
      <c r="NJQ41" s="425"/>
      <c r="NJR41" s="423"/>
      <c r="NJS41" s="425"/>
      <c r="NJT41" s="423"/>
      <c r="NJU41" s="425"/>
      <c r="NJV41" s="423"/>
      <c r="NJW41" s="425"/>
      <c r="NJX41" s="423"/>
      <c r="NJY41" s="425"/>
      <c r="NJZ41" s="423"/>
      <c r="NKA41" s="425"/>
      <c r="NKB41" s="423"/>
      <c r="NKC41" s="425"/>
      <c r="NKD41" s="423"/>
      <c r="NKE41" s="425"/>
      <c r="NKF41" s="423"/>
      <c r="NKG41" s="425"/>
      <c r="NKH41" s="423"/>
      <c r="NKI41" s="425"/>
      <c r="NKJ41" s="423"/>
      <c r="NKK41" s="425"/>
      <c r="NKL41" s="423"/>
      <c r="NKM41" s="425"/>
      <c r="NKN41" s="423"/>
      <c r="NKO41" s="425"/>
      <c r="NKP41" s="423"/>
      <c r="NKQ41" s="425"/>
      <c r="NKR41" s="423"/>
      <c r="NKS41" s="425"/>
      <c r="NKT41" s="423"/>
      <c r="NKU41" s="425"/>
      <c r="NKV41" s="423"/>
      <c r="NKW41" s="425"/>
      <c r="NKX41" s="423"/>
      <c r="NKY41" s="425"/>
      <c r="NKZ41" s="423"/>
      <c r="NLA41" s="425"/>
      <c r="NLB41" s="423"/>
      <c r="NLC41" s="425"/>
      <c r="NLD41" s="423"/>
      <c r="NLE41" s="425"/>
      <c r="NLF41" s="423"/>
      <c r="NLG41" s="425"/>
      <c r="NLH41" s="423"/>
      <c r="NLI41" s="425"/>
      <c r="NLJ41" s="423"/>
      <c r="NLK41" s="425"/>
      <c r="NLL41" s="423"/>
      <c r="NLM41" s="425"/>
      <c r="NLN41" s="423"/>
      <c r="NLO41" s="425"/>
      <c r="NLP41" s="423"/>
      <c r="NLQ41" s="425"/>
      <c r="NLR41" s="423"/>
      <c r="NLS41" s="425"/>
      <c r="NLT41" s="423"/>
      <c r="NLU41" s="425"/>
      <c r="NLV41" s="423"/>
      <c r="NLW41" s="425"/>
      <c r="NLX41" s="423"/>
      <c r="NLY41" s="425"/>
      <c r="NLZ41" s="423"/>
      <c r="NMA41" s="425"/>
      <c r="NMB41" s="423"/>
      <c r="NMC41" s="425"/>
      <c r="NMD41" s="423"/>
      <c r="NME41" s="425"/>
      <c r="NMF41" s="423"/>
      <c r="NMG41" s="425"/>
      <c r="NMH41" s="423"/>
      <c r="NMI41" s="425"/>
      <c r="NMJ41" s="423"/>
      <c r="NMK41" s="425"/>
      <c r="NML41" s="423"/>
      <c r="NMM41" s="425"/>
      <c r="NMN41" s="423"/>
      <c r="NMO41" s="425"/>
      <c r="NMP41" s="423"/>
      <c r="NMQ41" s="425"/>
      <c r="NMR41" s="423"/>
      <c r="NMS41" s="425"/>
      <c r="NMT41" s="423"/>
      <c r="NMU41" s="425"/>
      <c r="NMV41" s="423"/>
      <c r="NMW41" s="425"/>
      <c r="NMX41" s="423"/>
      <c r="NMY41" s="425"/>
      <c r="NMZ41" s="423"/>
      <c r="NNA41" s="425"/>
      <c r="NNB41" s="423"/>
      <c r="NNC41" s="425"/>
      <c r="NND41" s="423"/>
      <c r="NNE41" s="425"/>
      <c r="NNF41" s="423"/>
      <c r="NNG41" s="425"/>
      <c r="NNH41" s="423"/>
      <c r="NNI41" s="425"/>
      <c r="NNJ41" s="423"/>
      <c r="NNK41" s="425"/>
      <c r="NNL41" s="423"/>
      <c r="NNM41" s="425"/>
      <c r="NNN41" s="423"/>
      <c r="NNO41" s="425"/>
      <c r="NNP41" s="423"/>
      <c r="NNQ41" s="425"/>
      <c r="NNR41" s="423"/>
      <c r="NNS41" s="425"/>
      <c r="NNT41" s="423"/>
      <c r="NNU41" s="425"/>
      <c r="NNV41" s="423"/>
      <c r="NNW41" s="425"/>
      <c r="NNX41" s="423"/>
      <c r="NNY41" s="425"/>
      <c r="NNZ41" s="423"/>
      <c r="NOA41" s="425"/>
      <c r="NOB41" s="423"/>
      <c r="NOC41" s="425"/>
      <c r="NOD41" s="423"/>
      <c r="NOE41" s="425"/>
      <c r="NOF41" s="423"/>
      <c r="NOG41" s="425"/>
      <c r="NOH41" s="423"/>
      <c r="NOI41" s="425"/>
      <c r="NOJ41" s="423"/>
      <c r="NOK41" s="425"/>
      <c r="NOL41" s="423"/>
      <c r="NOM41" s="425"/>
      <c r="NON41" s="423"/>
      <c r="NOO41" s="425"/>
      <c r="NOP41" s="423"/>
      <c r="NOQ41" s="425"/>
      <c r="NOR41" s="423"/>
      <c r="NOS41" s="425"/>
      <c r="NOT41" s="423"/>
      <c r="NOU41" s="425"/>
      <c r="NOV41" s="423"/>
      <c r="NOW41" s="425"/>
      <c r="NOX41" s="423"/>
      <c r="NOY41" s="425"/>
      <c r="NOZ41" s="423"/>
      <c r="NPA41" s="425"/>
      <c r="NPB41" s="423"/>
      <c r="NPC41" s="425"/>
      <c r="NPD41" s="423"/>
      <c r="NPE41" s="425"/>
      <c r="NPF41" s="423"/>
      <c r="NPG41" s="425"/>
      <c r="NPH41" s="423"/>
      <c r="NPI41" s="425"/>
      <c r="NPJ41" s="423"/>
      <c r="NPK41" s="425"/>
      <c r="NPL41" s="423"/>
      <c r="NPM41" s="425"/>
      <c r="NPN41" s="423"/>
      <c r="NPO41" s="425"/>
      <c r="NPP41" s="423"/>
      <c r="NPQ41" s="425"/>
      <c r="NPR41" s="423"/>
      <c r="NPS41" s="425"/>
      <c r="NPT41" s="423"/>
      <c r="NPU41" s="425"/>
      <c r="NPV41" s="423"/>
      <c r="NPW41" s="425"/>
      <c r="NPX41" s="423"/>
      <c r="NPY41" s="425"/>
      <c r="NPZ41" s="423"/>
      <c r="NQA41" s="425"/>
      <c r="NQB41" s="423"/>
      <c r="NQC41" s="425"/>
      <c r="NQD41" s="423"/>
      <c r="NQE41" s="425"/>
      <c r="NQF41" s="423"/>
      <c r="NQG41" s="425"/>
      <c r="NQH41" s="423"/>
      <c r="NQI41" s="425"/>
      <c r="NQJ41" s="423"/>
      <c r="NQK41" s="425"/>
      <c r="NQL41" s="423"/>
      <c r="NQM41" s="425"/>
      <c r="NQN41" s="423"/>
      <c r="NQO41" s="425"/>
      <c r="NQP41" s="423"/>
      <c r="NQQ41" s="425"/>
      <c r="NQR41" s="423"/>
      <c r="NQS41" s="425"/>
      <c r="NQT41" s="423"/>
      <c r="NQU41" s="425"/>
      <c r="NQV41" s="423"/>
      <c r="NQW41" s="425"/>
      <c r="NQX41" s="423"/>
      <c r="NQY41" s="425"/>
      <c r="NQZ41" s="423"/>
      <c r="NRA41" s="425"/>
      <c r="NRB41" s="423"/>
      <c r="NRC41" s="425"/>
      <c r="NRD41" s="423"/>
      <c r="NRE41" s="425"/>
      <c r="NRF41" s="423"/>
      <c r="NRG41" s="425"/>
      <c r="NRH41" s="423"/>
      <c r="NRI41" s="425"/>
      <c r="NRJ41" s="423"/>
      <c r="NRK41" s="425"/>
      <c r="NRL41" s="423"/>
      <c r="NRM41" s="425"/>
      <c r="NRN41" s="423"/>
      <c r="NRO41" s="425"/>
      <c r="NRP41" s="423"/>
      <c r="NRQ41" s="425"/>
      <c r="NRR41" s="423"/>
      <c r="NRS41" s="425"/>
      <c r="NRT41" s="423"/>
      <c r="NRU41" s="425"/>
      <c r="NRV41" s="423"/>
      <c r="NRW41" s="425"/>
      <c r="NRX41" s="423"/>
      <c r="NRY41" s="425"/>
      <c r="NRZ41" s="423"/>
      <c r="NSA41" s="425"/>
      <c r="NSB41" s="423"/>
      <c r="NSC41" s="425"/>
      <c r="NSD41" s="423"/>
      <c r="NSE41" s="425"/>
      <c r="NSF41" s="423"/>
      <c r="NSG41" s="425"/>
      <c r="NSH41" s="423"/>
      <c r="NSI41" s="425"/>
      <c r="NSJ41" s="423"/>
      <c r="NSK41" s="425"/>
      <c r="NSL41" s="423"/>
      <c r="NSM41" s="425"/>
      <c r="NSN41" s="423"/>
      <c r="NSO41" s="425"/>
      <c r="NSP41" s="423"/>
      <c r="NSQ41" s="425"/>
      <c r="NSR41" s="423"/>
      <c r="NSS41" s="425"/>
      <c r="NST41" s="423"/>
      <c r="NSU41" s="425"/>
      <c r="NSV41" s="423"/>
      <c r="NSW41" s="425"/>
      <c r="NSX41" s="423"/>
      <c r="NSY41" s="425"/>
      <c r="NSZ41" s="423"/>
      <c r="NTA41" s="425"/>
      <c r="NTB41" s="423"/>
      <c r="NTC41" s="425"/>
      <c r="NTD41" s="423"/>
      <c r="NTE41" s="425"/>
      <c r="NTF41" s="423"/>
      <c r="NTG41" s="425"/>
      <c r="NTH41" s="423"/>
      <c r="NTI41" s="425"/>
      <c r="NTJ41" s="423"/>
      <c r="NTK41" s="425"/>
      <c r="NTL41" s="423"/>
      <c r="NTM41" s="425"/>
      <c r="NTN41" s="423"/>
      <c r="NTO41" s="425"/>
      <c r="NTP41" s="423"/>
      <c r="NTQ41" s="425"/>
      <c r="NTR41" s="423"/>
      <c r="NTS41" s="425"/>
      <c r="NTT41" s="423"/>
      <c r="NTU41" s="425"/>
      <c r="NTV41" s="423"/>
      <c r="NTW41" s="425"/>
      <c r="NTX41" s="423"/>
      <c r="NTY41" s="425"/>
      <c r="NTZ41" s="423"/>
      <c r="NUA41" s="425"/>
      <c r="NUB41" s="423"/>
      <c r="NUC41" s="425"/>
      <c r="NUD41" s="423"/>
      <c r="NUE41" s="425"/>
      <c r="NUF41" s="423"/>
      <c r="NUG41" s="425"/>
      <c r="NUH41" s="423"/>
      <c r="NUI41" s="425"/>
      <c r="NUJ41" s="423"/>
      <c r="NUK41" s="425"/>
      <c r="NUL41" s="423"/>
      <c r="NUM41" s="425"/>
      <c r="NUN41" s="423"/>
      <c r="NUO41" s="425"/>
      <c r="NUP41" s="423"/>
      <c r="NUQ41" s="425"/>
      <c r="NUR41" s="423"/>
      <c r="NUS41" s="425"/>
      <c r="NUT41" s="423"/>
      <c r="NUU41" s="425"/>
      <c r="NUV41" s="423"/>
      <c r="NUW41" s="425"/>
      <c r="NUX41" s="423"/>
      <c r="NUY41" s="425"/>
      <c r="NUZ41" s="423"/>
      <c r="NVA41" s="425"/>
      <c r="NVB41" s="423"/>
      <c r="NVC41" s="425"/>
      <c r="NVD41" s="423"/>
      <c r="NVE41" s="425"/>
      <c r="NVF41" s="423"/>
      <c r="NVG41" s="425"/>
      <c r="NVH41" s="423"/>
      <c r="NVI41" s="425"/>
      <c r="NVJ41" s="423"/>
      <c r="NVK41" s="425"/>
      <c r="NVL41" s="423"/>
      <c r="NVM41" s="425"/>
      <c r="NVN41" s="423"/>
      <c r="NVO41" s="425"/>
      <c r="NVP41" s="423"/>
      <c r="NVQ41" s="425"/>
      <c r="NVR41" s="423"/>
      <c r="NVS41" s="425"/>
      <c r="NVT41" s="423"/>
      <c r="NVU41" s="425"/>
      <c r="NVV41" s="423"/>
      <c r="NVW41" s="425"/>
      <c r="NVX41" s="423"/>
      <c r="NVY41" s="425"/>
      <c r="NVZ41" s="423"/>
      <c r="NWA41" s="425"/>
      <c r="NWB41" s="423"/>
      <c r="NWC41" s="425"/>
      <c r="NWD41" s="423"/>
      <c r="NWE41" s="425"/>
      <c r="NWF41" s="423"/>
      <c r="NWG41" s="425"/>
      <c r="NWH41" s="423"/>
      <c r="NWI41" s="425"/>
      <c r="NWJ41" s="423"/>
      <c r="NWK41" s="425"/>
      <c r="NWL41" s="423"/>
      <c r="NWM41" s="425"/>
      <c r="NWN41" s="423"/>
      <c r="NWO41" s="425"/>
      <c r="NWP41" s="423"/>
      <c r="NWQ41" s="425"/>
      <c r="NWR41" s="423"/>
      <c r="NWS41" s="425"/>
      <c r="NWT41" s="423"/>
      <c r="NWU41" s="425"/>
      <c r="NWV41" s="423"/>
      <c r="NWW41" s="425"/>
      <c r="NWX41" s="423"/>
      <c r="NWY41" s="425"/>
      <c r="NWZ41" s="423"/>
      <c r="NXA41" s="425"/>
      <c r="NXB41" s="423"/>
      <c r="NXC41" s="425"/>
      <c r="NXD41" s="423"/>
      <c r="NXE41" s="425"/>
      <c r="NXF41" s="423"/>
      <c r="NXG41" s="425"/>
      <c r="NXH41" s="423"/>
      <c r="NXI41" s="425"/>
      <c r="NXJ41" s="423"/>
      <c r="NXK41" s="425"/>
      <c r="NXL41" s="423"/>
      <c r="NXM41" s="425"/>
      <c r="NXN41" s="423"/>
      <c r="NXO41" s="425"/>
      <c r="NXP41" s="423"/>
      <c r="NXQ41" s="425"/>
      <c r="NXR41" s="423"/>
      <c r="NXS41" s="425"/>
      <c r="NXT41" s="423"/>
      <c r="NXU41" s="425"/>
      <c r="NXV41" s="423"/>
      <c r="NXW41" s="425"/>
      <c r="NXX41" s="423"/>
      <c r="NXY41" s="425"/>
      <c r="NXZ41" s="423"/>
      <c r="NYA41" s="425"/>
      <c r="NYB41" s="423"/>
      <c r="NYC41" s="425"/>
      <c r="NYD41" s="423"/>
      <c r="NYE41" s="425"/>
      <c r="NYF41" s="423"/>
      <c r="NYG41" s="425"/>
      <c r="NYH41" s="423"/>
      <c r="NYI41" s="425"/>
      <c r="NYJ41" s="423"/>
      <c r="NYK41" s="425"/>
      <c r="NYL41" s="423"/>
      <c r="NYM41" s="425"/>
      <c r="NYN41" s="423"/>
      <c r="NYO41" s="425"/>
      <c r="NYP41" s="423"/>
      <c r="NYQ41" s="425"/>
      <c r="NYR41" s="423"/>
      <c r="NYS41" s="425"/>
      <c r="NYT41" s="423"/>
      <c r="NYU41" s="425"/>
      <c r="NYV41" s="423"/>
      <c r="NYW41" s="425"/>
      <c r="NYX41" s="423"/>
      <c r="NYY41" s="425"/>
      <c r="NYZ41" s="423"/>
      <c r="NZA41" s="425"/>
      <c r="NZB41" s="423"/>
      <c r="NZC41" s="425"/>
      <c r="NZD41" s="423"/>
      <c r="NZE41" s="425"/>
      <c r="NZF41" s="423"/>
      <c r="NZG41" s="425"/>
      <c r="NZH41" s="423"/>
      <c r="NZI41" s="425"/>
      <c r="NZJ41" s="423"/>
      <c r="NZK41" s="425"/>
      <c r="NZL41" s="423"/>
      <c r="NZM41" s="425"/>
      <c r="NZN41" s="423"/>
      <c r="NZO41" s="425"/>
      <c r="NZP41" s="423"/>
      <c r="NZQ41" s="425"/>
      <c r="NZR41" s="423"/>
      <c r="NZS41" s="425"/>
      <c r="NZT41" s="423"/>
      <c r="NZU41" s="425"/>
      <c r="NZV41" s="423"/>
      <c r="NZW41" s="425"/>
      <c r="NZX41" s="423"/>
      <c r="NZY41" s="425"/>
      <c r="NZZ41" s="423"/>
      <c r="OAA41" s="425"/>
      <c r="OAB41" s="423"/>
      <c r="OAC41" s="425"/>
      <c r="OAD41" s="423"/>
      <c r="OAE41" s="425"/>
      <c r="OAF41" s="423"/>
      <c r="OAG41" s="425"/>
      <c r="OAH41" s="423"/>
      <c r="OAI41" s="425"/>
      <c r="OAJ41" s="423"/>
      <c r="OAK41" s="425"/>
      <c r="OAL41" s="423"/>
      <c r="OAM41" s="425"/>
      <c r="OAN41" s="423"/>
      <c r="OAO41" s="425"/>
      <c r="OAP41" s="423"/>
      <c r="OAQ41" s="425"/>
      <c r="OAR41" s="423"/>
      <c r="OAS41" s="425"/>
      <c r="OAT41" s="423"/>
      <c r="OAU41" s="425"/>
      <c r="OAV41" s="423"/>
      <c r="OAW41" s="425"/>
      <c r="OAX41" s="423"/>
      <c r="OAY41" s="425"/>
      <c r="OAZ41" s="423"/>
      <c r="OBA41" s="425"/>
      <c r="OBB41" s="423"/>
      <c r="OBC41" s="425"/>
      <c r="OBD41" s="423"/>
      <c r="OBE41" s="425"/>
      <c r="OBF41" s="423"/>
      <c r="OBG41" s="425"/>
      <c r="OBH41" s="423"/>
      <c r="OBI41" s="425"/>
      <c r="OBJ41" s="423"/>
      <c r="OBK41" s="425"/>
      <c r="OBL41" s="423"/>
      <c r="OBM41" s="425"/>
      <c r="OBN41" s="423"/>
      <c r="OBO41" s="425"/>
      <c r="OBP41" s="423"/>
      <c r="OBQ41" s="425"/>
      <c r="OBR41" s="423"/>
      <c r="OBS41" s="425"/>
      <c r="OBT41" s="423"/>
      <c r="OBU41" s="425"/>
      <c r="OBV41" s="423"/>
      <c r="OBW41" s="425"/>
      <c r="OBX41" s="423"/>
      <c r="OBY41" s="425"/>
      <c r="OBZ41" s="423"/>
      <c r="OCA41" s="425"/>
      <c r="OCB41" s="423"/>
      <c r="OCC41" s="425"/>
      <c r="OCD41" s="423"/>
      <c r="OCE41" s="425"/>
      <c r="OCF41" s="423"/>
      <c r="OCG41" s="425"/>
      <c r="OCH41" s="423"/>
      <c r="OCI41" s="425"/>
      <c r="OCJ41" s="423"/>
      <c r="OCK41" s="425"/>
      <c r="OCL41" s="423"/>
      <c r="OCM41" s="425"/>
      <c r="OCN41" s="423"/>
      <c r="OCO41" s="425"/>
      <c r="OCP41" s="423"/>
      <c r="OCQ41" s="425"/>
      <c r="OCR41" s="423"/>
      <c r="OCS41" s="425"/>
      <c r="OCT41" s="423"/>
      <c r="OCU41" s="425"/>
      <c r="OCV41" s="423"/>
      <c r="OCW41" s="425"/>
      <c r="OCX41" s="423"/>
      <c r="OCY41" s="425"/>
      <c r="OCZ41" s="423"/>
      <c r="ODA41" s="425"/>
      <c r="ODB41" s="423"/>
      <c r="ODC41" s="425"/>
      <c r="ODD41" s="423"/>
      <c r="ODE41" s="425"/>
      <c r="ODF41" s="423"/>
      <c r="ODG41" s="425"/>
      <c r="ODH41" s="423"/>
      <c r="ODI41" s="425"/>
      <c r="ODJ41" s="423"/>
      <c r="ODK41" s="425"/>
      <c r="ODL41" s="423"/>
      <c r="ODM41" s="425"/>
      <c r="ODN41" s="423"/>
      <c r="ODO41" s="425"/>
      <c r="ODP41" s="423"/>
      <c r="ODQ41" s="425"/>
      <c r="ODR41" s="423"/>
      <c r="ODS41" s="425"/>
      <c r="ODT41" s="423"/>
      <c r="ODU41" s="425"/>
      <c r="ODV41" s="423"/>
      <c r="ODW41" s="425"/>
      <c r="ODX41" s="423"/>
      <c r="ODY41" s="425"/>
      <c r="ODZ41" s="423"/>
      <c r="OEA41" s="425"/>
      <c r="OEB41" s="423"/>
      <c r="OEC41" s="425"/>
      <c r="OED41" s="423"/>
      <c r="OEE41" s="425"/>
      <c r="OEF41" s="423"/>
      <c r="OEG41" s="425"/>
      <c r="OEH41" s="423"/>
      <c r="OEI41" s="425"/>
      <c r="OEJ41" s="423"/>
      <c r="OEK41" s="425"/>
      <c r="OEL41" s="423"/>
      <c r="OEM41" s="425"/>
      <c r="OEN41" s="423"/>
      <c r="OEO41" s="425"/>
      <c r="OEP41" s="423"/>
      <c r="OEQ41" s="425"/>
      <c r="OER41" s="423"/>
      <c r="OES41" s="425"/>
      <c r="OET41" s="423"/>
      <c r="OEU41" s="425"/>
      <c r="OEV41" s="423"/>
      <c r="OEW41" s="425"/>
      <c r="OEX41" s="423"/>
      <c r="OEY41" s="425"/>
      <c r="OEZ41" s="423"/>
      <c r="OFA41" s="425"/>
      <c r="OFB41" s="423"/>
      <c r="OFC41" s="425"/>
      <c r="OFD41" s="423"/>
      <c r="OFE41" s="425"/>
      <c r="OFF41" s="423"/>
      <c r="OFG41" s="425"/>
      <c r="OFH41" s="423"/>
      <c r="OFI41" s="425"/>
      <c r="OFJ41" s="423"/>
      <c r="OFK41" s="425"/>
      <c r="OFL41" s="423"/>
      <c r="OFM41" s="425"/>
      <c r="OFN41" s="423"/>
      <c r="OFO41" s="425"/>
      <c r="OFP41" s="423"/>
      <c r="OFQ41" s="425"/>
      <c r="OFR41" s="423"/>
      <c r="OFS41" s="425"/>
      <c r="OFT41" s="423"/>
      <c r="OFU41" s="425"/>
      <c r="OFV41" s="423"/>
      <c r="OFW41" s="425"/>
      <c r="OFX41" s="423"/>
      <c r="OFY41" s="425"/>
      <c r="OFZ41" s="423"/>
      <c r="OGA41" s="425"/>
      <c r="OGB41" s="423"/>
      <c r="OGC41" s="425"/>
      <c r="OGD41" s="423"/>
      <c r="OGE41" s="425"/>
      <c r="OGF41" s="423"/>
      <c r="OGG41" s="425"/>
      <c r="OGH41" s="423"/>
      <c r="OGI41" s="425"/>
      <c r="OGJ41" s="423"/>
      <c r="OGK41" s="425"/>
      <c r="OGL41" s="423"/>
      <c r="OGM41" s="425"/>
      <c r="OGN41" s="423"/>
      <c r="OGO41" s="425"/>
      <c r="OGP41" s="423"/>
      <c r="OGQ41" s="425"/>
      <c r="OGR41" s="423"/>
      <c r="OGS41" s="425"/>
      <c r="OGT41" s="423"/>
      <c r="OGU41" s="425"/>
      <c r="OGV41" s="423"/>
      <c r="OGW41" s="425"/>
      <c r="OGX41" s="423"/>
      <c r="OGY41" s="425"/>
      <c r="OGZ41" s="423"/>
      <c r="OHA41" s="425"/>
      <c r="OHB41" s="423"/>
      <c r="OHC41" s="425"/>
      <c r="OHD41" s="423"/>
      <c r="OHE41" s="425"/>
      <c r="OHF41" s="423"/>
      <c r="OHG41" s="425"/>
      <c r="OHH41" s="423"/>
      <c r="OHI41" s="425"/>
      <c r="OHJ41" s="423"/>
      <c r="OHK41" s="425"/>
      <c r="OHL41" s="423"/>
      <c r="OHM41" s="425"/>
      <c r="OHN41" s="423"/>
      <c r="OHO41" s="425"/>
      <c r="OHP41" s="423"/>
      <c r="OHQ41" s="425"/>
      <c r="OHR41" s="423"/>
      <c r="OHS41" s="425"/>
      <c r="OHT41" s="423"/>
      <c r="OHU41" s="425"/>
      <c r="OHV41" s="423"/>
      <c r="OHW41" s="425"/>
      <c r="OHX41" s="423"/>
      <c r="OHY41" s="425"/>
      <c r="OHZ41" s="423"/>
      <c r="OIA41" s="425"/>
      <c r="OIB41" s="423"/>
      <c r="OIC41" s="425"/>
      <c r="OID41" s="423"/>
      <c r="OIE41" s="425"/>
      <c r="OIF41" s="423"/>
      <c r="OIG41" s="425"/>
      <c r="OIH41" s="423"/>
      <c r="OII41" s="425"/>
      <c r="OIJ41" s="423"/>
      <c r="OIK41" s="425"/>
      <c r="OIL41" s="423"/>
      <c r="OIM41" s="425"/>
      <c r="OIN41" s="423"/>
      <c r="OIO41" s="425"/>
      <c r="OIP41" s="423"/>
      <c r="OIQ41" s="425"/>
      <c r="OIR41" s="423"/>
      <c r="OIS41" s="425"/>
      <c r="OIT41" s="423"/>
      <c r="OIU41" s="425"/>
      <c r="OIV41" s="423"/>
      <c r="OIW41" s="425"/>
      <c r="OIX41" s="423"/>
      <c r="OIY41" s="425"/>
      <c r="OIZ41" s="423"/>
      <c r="OJA41" s="425"/>
      <c r="OJB41" s="423"/>
      <c r="OJC41" s="425"/>
      <c r="OJD41" s="423"/>
      <c r="OJE41" s="425"/>
      <c r="OJF41" s="423"/>
      <c r="OJG41" s="425"/>
      <c r="OJH41" s="423"/>
      <c r="OJI41" s="425"/>
      <c r="OJJ41" s="423"/>
      <c r="OJK41" s="425"/>
      <c r="OJL41" s="423"/>
      <c r="OJM41" s="425"/>
      <c r="OJN41" s="423"/>
      <c r="OJO41" s="425"/>
      <c r="OJP41" s="423"/>
      <c r="OJQ41" s="425"/>
      <c r="OJR41" s="423"/>
      <c r="OJS41" s="425"/>
      <c r="OJT41" s="423"/>
      <c r="OJU41" s="425"/>
      <c r="OJV41" s="423"/>
      <c r="OJW41" s="425"/>
      <c r="OJX41" s="423"/>
      <c r="OJY41" s="425"/>
      <c r="OJZ41" s="423"/>
      <c r="OKA41" s="425"/>
      <c r="OKB41" s="423"/>
      <c r="OKC41" s="425"/>
      <c r="OKD41" s="423"/>
      <c r="OKE41" s="425"/>
      <c r="OKF41" s="423"/>
      <c r="OKG41" s="425"/>
      <c r="OKH41" s="423"/>
      <c r="OKI41" s="425"/>
      <c r="OKJ41" s="423"/>
      <c r="OKK41" s="425"/>
      <c r="OKL41" s="423"/>
      <c r="OKM41" s="425"/>
      <c r="OKN41" s="423"/>
      <c r="OKO41" s="425"/>
      <c r="OKP41" s="423"/>
      <c r="OKQ41" s="425"/>
      <c r="OKR41" s="423"/>
      <c r="OKS41" s="425"/>
      <c r="OKT41" s="423"/>
      <c r="OKU41" s="425"/>
      <c r="OKV41" s="423"/>
      <c r="OKW41" s="425"/>
      <c r="OKX41" s="423"/>
      <c r="OKY41" s="425"/>
      <c r="OKZ41" s="423"/>
      <c r="OLA41" s="425"/>
      <c r="OLB41" s="423"/>
      <c r="OLC41" s="425"/>
      <c r="OLD41" s="423"/>
      <c r="OLE41" s="425"/>
      <c r="OLF41" s="423"/>
      <c r="OLG41" s="425"/>
      <c r="OLH41" s="423"/>
      <c r="OLI41" s="425"/>
      <c r="OLJ41" s="423"/>
      <c r="OLK41" s="425"/>
      <c r="OLL41" s="423"/>
      <c r="OLM41" s="425"/>
      <c r="OLN41" s="423"/>
      <c r="OLO41" s="425"/>
      <c r="OLP41" s="423"/>
      <c r="OLQ41" s="425"/>
      <c r="OLR41" s="423"/>
      <c r="OLS41" s="425"/>
      <c r="OLT41" s="423"/>
      <c r="OLU41" s="425"/>
      <c r="OLV41" s="423"/>
      <c r="OLW41" s="425"/>
      <c r="OLX41" s="423"/>
      <c r="OLY41" s="425"/>
      <c r="OLZ41" s="423"/>
      <c r="OMA41" s="425"/>
      <c r="OMB41" s="423"/>
      <c r="OMC41" s="425"/>
      <c r="OMD41" s="423"/>
      <c r="OME41" s="425"/>
      <c r="OMF41" s="423"/>
      <c r="OMG41" s="425"/>
      <c r="OMH41" s="423"/>
      <c r="OMI41" s="425"/>
      <c r="OMJ41" s="423"/>
      <c r="OMK41" s="425"/>
      <c r="OML41" s="423"/>
      <c r="OMM41" s="425"/>
      <c r="OMN41" s="423"/>
      <c r="OMO41" s="425"/>
      <c r="OMP41" s="423"/>
      <c r="OMQ41" s="425"/>
      <c r="OMR41" s="423"/>
      <c r="OMS41" s="425"/>
      <c r="OMT41" s="423"/>
      <c r="OMU41" s="425"/>
      <c r="OMV41" s="423"/>
      <c r="OMW41" s="425"/>
      <c r="OMX41" s="423"/>
      <c r="OMY41" s="425"/>
      <c r="OMZ41" s="423"/>
      <c r="ONA41" s="425"/>
      <c r="ONB41" s="423"/>
      <c r="ONC41" s="425"/>
      <c r="OND41" s="423"/>
      <c r="ONE41" s="425"/>
      <c r="ONF41" s="423"/>
      <c r="ONG41" s="425"/>
      <c r="ONH41" s="423"/>
      <c r="ONI41" s="425"/>
      <c r="ONJ41" s="423"/>
      <c r="ONK41" s="425"/>
      <c r="ONL41" s="423"/>
      <c r="ONM41" s="425"/>
      <c r="ONN41" s="423"/>
      <c r="ONO41" s="425"/>
      <c r="ONP41" s="423"/>
      <c r="ONQ41" s="425"/>
      <c r="ONR41" s="423"/>
      <c r="ONS41" s="425"/>
      <c r="ONT41" s="423"/>
      <c r="ONU41" s="425"/>
      <c r="ONV41" s="423"/>
      <c r="ONW41" s="425"/>
      <c r="ONX41" s="423"/>
      <c r="ONY41" s="425"/>
      <c r="ONZ41" s="423"/>
      <c r="OOA41" s="425"/>
      <c r="OOB41" s="423"/>
      <c r="OOC41" s="425"/>
      <c r="OOD41" s="423"/>
      <c r="OOE41" s="425"/>
      <c r="OOF41" s="423"/>
      <c r="OOG41" s="425"/>
      <c r="OOH41" s="423"/>
      <c r="OOI41" s="425"/>
      <c r="OOJ41" s="423"/>
      <c r="OOK41" s="425"/>
      <c r="OOL41" s="423"/>
      <c r="OOM41" s="425"/>
      <c r="OON41" s="423"/>
      <c r="OOO41" s="425"/>
      <c r="OOP41" s="423"/>
      <c r="OOQ41" s="425"/>
      <c r="OOR41" s="423"/>
      <c r="OOS41" s="425"/>
      <c r="OOT41" s="423"/>
      <c r="OOU41" s="425"/>
      <c r="OOV41" s="423"/>
      <c r="OOW41" s="425"/>
      <c r="OOX41" s="423"/>
      <c r="OOY41" s="425"/>
      <c r="OOZ41" s="423"/>
      <c r="OPA41" s="425"/>
      <c r="OPB41" s="423"/>
      <c r="OPC41" s="425"/>
      <c r="OPD41" s="423"/>
      <c r="OPE41" s="425"/>
      <c r="OPF41" s="423"/>
      <c r="OPG41" s="425"/>
      <c r="OPH41" s="423"/>
      <c r="OPI41" s="425"/>
      <c r="OPJ41" s="423"/>
      <c r="OPK41" s="425"/>
      <c r="OPL41" s="423"/>
      <c r="OPM41" s="425"/>
      <c r="OPN41" s="423"/>
      <c r="OPO41" s="425"/>
      <c r="OPP41" s="423"/>
      <c r="OPQ41" s="425"/>
      <c r="OPR41" s="423"/>
      <c r="OPS41" s="425"/>
      <c r="OPT41" s="423"/>
      <c r="OPU41" s="425"/>
      <c r="OPV41" s="423"/>
      <c r="OPW41" s="425"/>
      <c r="OPX41" s="423"/>
      <c r="OPY41" s="425"/>
      <c r="OPZ41" s="423"/>
      <c r="OQA41" s="425"/>
      <c r="OQB41" s="423"/>
      <c r="OQC41" s="425"/>
      <c r="OQD41" s="423"/>
      <c r="OQE41" s="425"/>
      <c r="OQF41" s="423"/>
      <c r="OQG41" s="425"/>
      <c r="OQH41" s="423"/>
      <c r="OQI41" s="425"/>
      <c r="OQJ41" s="423"/>
      <c r="OQK41" s="425"/>
      <c r="OQL41" s="423"/>
      <c r="OQM41" s="425"/>
      <c r="OQN41" s="423"/>
      <c r="OQO41" s="425"/>
      <c r="OQP41" s="423"/>
      <c r="OQQ41" s="425"/>
      <c r="OQR41" s="423"/>
      <c r="OQS41" s="425"/>
      <c r="OQT41" s="423"/>
      <c r="OQU41" s="425"/>
      <c r="OQV41" s="423"/>
      <c r="OQW41" s="425"/>
      <c r="OQX41" s="423"/>
      <c r="OQY41" s="425"/>
      <c r="OQZ41" s="423"/>
      <c r="ORA41" s="425"/>
      <c r="ORB41" s="423"/>
      <c r="ORC41" s="425"/>
      <c r="ORD41" s="423"/>
      <c r="ORE41" s="425"/>
      <c r="ORF41" s="423"/>
      <c r="ORG41" s="425"/>
      <c r="ORH41" s="423"/>
      <c r="ORI41" s="425"/>
      <c r="ORJ41" s="423"/>
      <c r="ORK41" s="425"/>
      <c r="ORL41" s="423"/>
      <c r="ORM41" s="425"/>
      <c r="ORN41" s="423"/>
      <c r="ORO41" s="425"/>
      <c r="ORP41" s="423"/>
      <c r="ORQ41" s="425"/>
      <c r="ORR41" s="423"/>
      <c r="ORS41" s="425"/>
      <c r="ORT41" s="423"/>
      <c r="ORU41" s="425"/>
      <c r="ORV41" s="423"/>
      <c r="ORW41" s="425"/>
      <c r="ORX41" s="423"/>
      <c r="ORY41" s="425"/>
      <c r="ORZ41" s="423"/>
      <c r="OSA41" s="425"/>
      <c r="OSB41" s="423"/>
      <c r="OSC41" s="425"/>
      <c r="OSD41" s="423"/>
      <c r="OSE41" s="425"/>
      <c r="OSF41" s="423"/>
      <c r="OSG41" s="425"/>
      <c r="OSH41" s="423"/>
      <c r="OSI41" s="425"/>
      <c r="OSJ41" s="423"/>
      <c r="OSK41" s="425"/>
      <c r="OSL41" s="423"/>
      <c r="OSM41" s="425"/>
      <c r="OSN41" s="423"/>
      <c r="OSO41" s="425"/>
      <c r="OSP41" s="423"/>
      <c r="OSQ41" s="425"/>
      <c r="OSR41" s="423"/>
      <c r="OSS41" s="425"/>
      <c r="OST41" s="423"/>
      <c r="OSU41" s="425"/>
      <c r="OSV41" s="423"/>
      <c r="OSW41" s="425"/>
      <c r="OSX41" s="423"/>
      <c r="OSY41" s="425"/>
      <c r="OSZ41" s="423"/>
      <c r="OTA41" s="425"/>
      <c r="OTB41" s="423"/>
      <c r="OTC41" s="425"/>
      <c r="OTD41" s="423"/>
      <c r="OTE41" s="425"/>
      <c r="OTF41" s="423"/>
      <c r="OTG41" s="425"/>
      <c r="OTH41" s="423"/>
      <c r="OTI41" s="425"/>
      <c r="OTJ41" s="423"/>
      <c r="OTK41" s="425"/>
      <c r="OTL41" s="423"/>
      <c r="OTM41" s="425"/>
      <c r="OTN41" s="423"/>
      <c r="OTO41" s="425"/>
      <c r="OTP41" s="423"/>
      <c r="OTQ41" s="425"/>
      <c r="OTR41" s="423"/>
      <c r="OTS41" s="425"/>
      <c r="OTT41" s="423"/>
      <c r="OTU41" s="425"/>
      <c r="OTV41" s="423"/>
      <c r="OTW41" s="425"/>
      <c r="OTX41" s="423"/>
      <c r="OTY41" s="425"/>
      <c r="OTZ41" s="423"/>
      <c r="OUA41" s="425"/>
      <c r="OUB41" s="423"/>
      <c r="OUC41" s="425"/>
      <c r="OUD41" s="423"/>
      <c r="OUE41" s="425"/>
      <c r="OUF41" s="423"/>
      <c r="OUG41" s="425"/>
      <c r="OUH41" s="423"/>
      <c r="OUI41" s="425"/>
      <c r="OUJ41" s="423"/>
      <c r="OUK41" s="425"/>
      <c r="OUL41" s="423"/>
      <c r="OUM41" s="425"/>
      <c r="OUN41" s="423"/>
      <c r="OUO41" s="425"/>
      <c r="OUP41" s="423"/>
      <c r="OUQ41" s="425"/>
      <c r="OUR41" s="423"/>
      <c r="OUS41" s="425"/>
      <c r="OUT41" s="423"/>
      <c r="OUU41" s="425"/>
      <c r="OUV41" s="423"/>
      <c r="OUW41" s="425"/>
      <c r="OUX41" s="423"/>
      <c r="OUY41" s="425"/>
      <c r="OUZ41" s="423"/>
      <c r="OVA41" s="425"/>
      <c r="OVB41" s="423"/>
      <c r="OVC41" s="425"/>
      <c r="OVD41" s="423"/>
      <c r="OVE41" s="425"/>
      <c r="OVF41" s="423"/>
      <c r="OVG41" s="425"/>
      <c r="OVH41" s="423"/>
      <c r="OVI41" s="425"/>
      <c r="OVJ41" s="423"/>
      <c r="OVK41" s="425"/>
      <c r="OVL41" s="423"/>
      <c r="OVM41" s="425"/>
      <c r="OVN41" s="423"/>
      <c r="OVO41" s="425"/>
      <c r="OVP41" s="423"/>
      <c r="OVQ41" s="425"/>
      <c r="OVR41" s="423"/>
      <c r="OVS41" s="425"/>
      <c r="OVT41" s="423"/>
      <c r="OVU41" s="425"/>
      <c r="OVV41" s="423"/>
      <c r="OVW41" s="425"/>
      <c r="OVX41" s="423"/>
      <c r="OVY41" s="425"/>
      <c r="OVZ41" s="423"/>
      <c r="OWA41" s="425"/>
      <c r="OWB41" s="423"/>
      <c r="OWC41" s="425"/>
      <c r="OWD41" s="423"/>
      <c r="OWE41" s="425"/>
      <c r="OWF41" s="423"/>
      <c r="OWG41" s="425"/>
      <c r="OWH41" s="423"/>
      <c r="OWI41" s="425"/>
      <c r="OWJ41" s="423"/>
      <c r="OWK41" s="425"/>
      <c r="OWL41" s="423"/>
      <c r="OWM41" s="425"/>
      <c r="OWN41" s="423"/>
      <c r="OWO41" s="425"/>
      <c r="OWP41" s="423"/>
      <c r="OWQ41" s="425"/>
      <c r="OWR41" s="423"/>
      <c r="OWS41" s="425"/>
      <c r="OWT41" s="423"/>
      <c r="OWU41" s="425"/>
      <c r="OWV41" s="423"/>
      <c r="OWW41" s="425"/>
      <c r="OWX41" s="423"/>
      <c r="OWY41" s="425"/>
      <c r="OWZ41" s="423"/>
      <c r="OXA41" s="425"/>
      <c r="OXB41" s="423"/>
      <c r="OXC41" s="425"/>
      <c r="OXD41" s="423"/>
      <c r="OXE41" s="425"/>
      <c r="OXF41" s="423"/>
      <c r="OXG41" s="425"/>
      <c r="OXH41" s="423"/>
      <c r="OXI41" s="425"/>
      <c r="OXJ41" s="423"/>
      <c r="OXK41" s="425"/>
      <c r="OXL41" s="423"/>
      <c r="OXM41" s="425"/>
      <c r="OXN41" s="423"/>
      <c r="OXO41" s="425"/>
      <c r="OXP41" s="423"/>
      <c r="OXQ41" s="425"/>
      <c r="OXR41" s="423"/>
      <c r="OXS41" s="425"/>
      <c r="OXT41" s="423"/>
      <c r="OXU41" s="425"/>
      <c r="OXV41" s="423"/>
      <c r="OXW41" s="425"/>
      <c r="OXX41" s="423"/>
      <c r="OXY41" s="425"/>
      <c r="OXZ41" s="423"/>
      <c r="OYA41" s="425"/>
      <c r="OYB41" s="423"/>
      <c r="OYC41" s="425"/>
      <c r="OYD41" s="423"/>
      <c r="OYE41" s="425"/>
      <c r="OYF41" s="423"/>
      <c r="OYG41" s="425"/>
      <c r="OYH41" s="423"/>
      <c r="OYI41" s="425"/>
      <c r="OYJ41" s="423"/>
      <c r="OYK41" s="425"/>
      <c r="OYL41" s="423"/>
      <c r="OYM41" s="425"/>
      <c r="OYN41" s="423"/>
      <c r="OYO41" s="425"/>
      <c r="OYP41" s="423"/>
      <c r="OYQ41" s="425"/>
      <c r="OYR41" s="423"/>
      <c r="OYS41" s="425"/>
      <c r="OYT41" s="423"/>
      <c r="OYU41" s="425"/>
      <c r="OYV41" s="423"/>
      <c r="OYW41" s="425"/>
      <c r="OYX41" s="423"/>
      <c r="OYY41" s="425"/>
      <c r="OYZ41" s="423"/>
      <c r="OZA41" s="425"/>
      <c r="OZB41" s="423"/>
      <c r="OZC41" s="425"/>
      <c r="OZD41" s="423"/>
      <c r="OZE41" s="425"/>
      <c r="OZF41" s="423"/>
      <c r="OZG41" s="425"/>
      <c r="OZH41" s="423"/>
      <c r="OZI41" s="425"/>
      <c r="OZJ41" s="423"/>
      <c r="OZK41" s="425"/>
      <c r="OZL41" s="423"/>
      <c r="OZM41" s="425"/>
      <c r="OZN41" s="423"/>
      <c r="OZO41" s="425"/>
      <c r="OZP41" s="423"/>
      <c r="OZQ41" s="425"/>
      <c r="OZR41" s="423"/>
      <c r="OZS41" s="425"/>
      <c r="OZT41" s="423"/>
      <c r="OZU41" s="425"/>
      <c r="OZV41" s="423"/>
      <c r="OZW41" s="425"/>
      <c r="OZX41" s="423"/>
      <c r="OZY41" s="425"/>
      <c r="OZZ41" s="423"/>
      <c r="PAA41" s="425"/>
      <c r="PAB41" s="423"/>
      <c r="PAC41" s="425"/>
      <c r="PAD41" s="423"/>
      <c r="PAE41" s="425"/>
      <c r="PAF41" s="423"/>
      <c r="PAG41" s="425"/>
      <c r="PAH41" s="423"/>
      <c r="PAI41" s="425"/>
      <c r="PAJ41" s="423"/>
      <c r="PAK41" s="425"/>
      <c r="PAL41" s="423"/>
      <c r="PAM41" s="425"/>
      <c r="PAN41" s="423"/>
      <c r="PAO41" s="425"/>
      <c r="PAP41" s="423"/>
      <c r="PAQ41" s="425"/>
      <c r="PAR41" s="423"/>
      <c r="PAS41" s="425"/>
      <c r="PAT41" s="423"/>
      <c r="PAU41" s="425"/>
      <c r="PAV41" s="423"/>
      <c r="PAW41" s="425"/>
      <c r="PAX41" s="423"/>
      <c r="PAY41" s="425"/>
      <c r="PAZ41" s="423"/>
      <c r="PBA41" s="425"/>
      <c r="PBB41" s="423"/>
      <c r="PBC41" s="425"/>
      <c r="PBD41" s="423"/>
      <c r="PBE41" s="425"/>
      <c r="PBF41" s="423"/>
      <c r="PBG41" s="425"/>
      <c r="PBH41" s="423"/>
      <c r="PBI41" s="425"/>
      <c r="PBJ41" s="423"/>
      <c r="PBK41" s="425"/>
      <c r="PBL41" s="423"/>
      <c r="PBM41" s="425"/>
      <c r="PBN41" s="423"/>
      <c r="PBO41" s="425"/>
      <c r="PBP41" s="423"/>
      <c r="PBQ41" s="425"/>
      <c r="PBR41" s="423"/>
      <c r="PBS41" s="425"/>
      <c r="PBT41" s="423"/>
      <c r="PBU41" s="425"/>
      <c r="PBV41" s="423"/>
      <c r="PBW41" s="425"/>
      <c r="PBX41" s="423"/>
      <c r="PBY41" s="425"/>
      <c r="PBZ41" s="423"/>
      <c r="PCA41" s="425"/>
      <c r="PCB41" s="423"/>
      <c r="PCC41" s="425"/>
      <c r="PCD41" s="423"/>
      <c r="PCE41" s="425"/>
      <c r="PCF41" s="423"/>
      <c r="PCG41" s="425"/>
      <c r="PCH41" s="423"/>
      <c r="PCI41" s="425"/>
      <c r="PCJ41" s="423"/>
      <c r="PCK41" s="425"/>
      <c r="PCL41" s="423"/>
      <c r="PCM41" s="425"/>
      <c r="PCN41" s="423"/>
      <c r="PCO41" s="425"/>
      <c r="PCP41" s="423"/>
      <c r="PCQ41" s="425"/>
      <c r="PCR41" s="423"/>
      <c r="PCS41" s="425"/>
      <c r="PCT41" s="423"/>
      <c r="PCU41" s="425"/>
      <c r="PCV41" s="423"/>
      <c r="PCW41" s="425"/>
      <c r="PCX41" s="423"/>
      <c r="PCY41" s="425"/>
      <c r="PCZ41" s="423"/>
      <c r="PDA41" s="425"/>
      <c r="PDB41" s="423"/>
      <c r="PDC41" s="425"/>
      <c r="PDD41" s="423"/>
      <c r="PDE41" s="425"/>
      <c r="PDF41" s="423"/>
      <c r="PDG41" s="425"/>
      <c r="PDH41" s="423"/>
      <c r="PDI41" s="425"/>
      <c r="PDJ41" s="423"/>
      <c r="PDK41" s="425"/>
      <c r="PDL41" s="423"/>
      <c r="PDM41" s="425"/>
      <c r="PDN41" s="423"/>
      <c r="PDO41" s="425"/>
      <c r="PDP41" s="423"/>
      <c r="PDQ41" s="425"/>
      <c r="PDR41" s="423"/>
      <c r="PDS41" s="425"/>
      <c r="PDT41" s="423"/>
      <c r="PDU41" s="425"/>
      <c r="PDV41" s="423"/>
      <c r="PDW41" s="425"/>
      <c r="PDX41" s="423"/>
      <c r="PDY41" s="425"/>
      <c r="PDZ41" s="423"/>
      <c r="PEA41" s="425"/>
      <c r="PEB41" s="423"/>
      <c r="PEC41" s="425"/>
      <c r="PED41" s="423"/>
      <c r="PEE41" s="425"/>
      <c r="PEF41" s="423"/>
      <c r="PEG41" s="425"/>
      <c r="PEH41" s="423"/>
      <c r="PEI41" s="425"/>
      <c r="PEJ41" s="423"/>
      <c r="PEK41" s="425"/>
      <c r="PEL41" s="423"/>
      <c r="PEM41" s="425"/>
      <c r="PEN41" s="423"/>
      <c r="PEO41" s="425"/>
      <c r="PEP41" s="423"/>
      <c r="PEQ41" s="425"/>
      <c r="PER41" s="423"/>
      <c r="PES41" s="425"/>
      <c r="PET41" s="423"/>
      <c r="PEU41" s="425"/>
      <c r="PEV41" s="423"/>
      <c r="PEW41" s="425"/>
      <c r="PEX41" s="423"/>
      <c r="PEY41" s="425"/>
      <c r="PEZ41" s="423"/>
      <c r="PFA41" s="425"/>
      <c r="PFB41" s="423"/>
      <c r="PFC41" s="425"/>
      <c r="PFD41" s="423"/>
      <c r="PFE41" s="425"/>
      <c r="PFF41" s="423"/>
      <c r="PFG41" s="425"/>
      <c r="PFH41" s="423"/>
      <c r="PFI41" s="425"/>
      <c r="PFJ41" s="423"/>
      <c r="PFK41" s="425"/>
      <c r="PFL41" s="423"/>
      <c r="PFM41" s="425"/>
      <c r="PFN41" s="423"/>
      <c r="PFO41" s="425"/>
      <c r="PFP41" s="423"/>
      <c r="PFQ41" s="425"/>
      <c r="PFR41" s="423"/>
      <c r="PFS41" s="425"/>
      <c r="PFT41" s="423"/>
      <c r="PFU41" s="425"/>
      <c r="PFV41" s="423"/>
      <c r="PFW41" s="425"/>
      <c r="PFX41" s="423"/>
      <c r="PFY41" s="425"/>
      <c r="PFZ41" s="423"/>
      <c r="PGA41" s="425"/>
      <c r="PGB41" s="423"/>
      <c r="PGC41" s="425"/>
      <c r="PGD41" s="423"/>
      <c r="PGE41" s="425"/>
      <c r="PGF41" s="423"/>
      <c r="PGG41" s="425"/>
      <c r="PGH41" s="423"/>
      <c r="PGI41" s="425"/>
      <c r="PGJ41" s="423"/>
      <c r="PGK41" s="425"/>
      <c r="PGL41" s="423"/>
      <c r="PGM41" s="425"/>
      <c r="PGN41" s="423"/>
      <c r="PGO41" s="425"/>
      <c r="PGP41" s="423"/>
      <c r="PGQ41" s="425"/>
      <c r="PGR41" s="423"/>
      <c r="PGS41" s="425"/>
      <c r="PGT41" s="423"/>
      <c r="PGU41" s="425"/>
      <c r="PGV41" s="423"/>
      <c r="PGW41" s="425"/>
      <c r="PGX41" s="423"/>
      <c r="PGY41" s="425"/>
      <c r="PGZ41" s="423"/>
      <c r="PHA41" s="425"/>
      <c r="PHB41" s="423"/>
      <c r="PHC41" s="425"/>
      <c r="PHD41" s="423"/>
      <c r="PHE41" s="425"/>
      <c r="PHF41" s="423"/>
      <c r="PHG41" s="425"/>
      <c r="PHH41" s="423"/>
      <c r="PHI41" s="425"/>
      <c r="PHJ41" s="423"/>
      <c r="PHK41" s="425"/>
      <c r="PHL41" s="423"/>
      <c r="PHM41" s="425"/>
      <c r="PHN41" s="423"/>
      <c r="PHO41" s="425"/>
      <c r="PHP41" s="423"/>
      <c r="PHQ41" s="425"/>
      <c r="PHR41" s="423"/>
      <c r="PHS41" s="425"/>
      <c r="PHT41" s="423"/>
      <c r="PHU41" s="425"/>
      <c r="PHV41" s="423"/>
      <c r="PHW41" s="425"/>
      <c r="PHX41" s="423"/>
      <c r="PHY41" s="425"/>
      <c r="PHZ41" s="423"/>
      <c r="PIA41" s="425"/>
      <c r="PIB41" s="423"/>
      <c r="PIC41" s="425"/>
      <c r="PID41" s="423"/>
      <c r="PIE41" s="425"/>
      <c r="PIF41" s="423"/>
      <c r="PIG41" s="425"/>
      <c r="PIH41" s="423"/>
      <c r="PII41" s="425"/>
      <c r="PIJ41" s="423"/>
      <c r="PIK41" s="425"/>
      <c r="PIL41" s="423"/>
      <c r="PIM41" s="425"/>
      <c r="PIN41" s="423"/>
      <c r="PIO41" s="425"/>
      <c r="PIP41" s="423"/>
      <c r="PIQ41" s="425"/>
      <c r="PIR41" s="423"/>
      <c r="PIS41" s="425"/>
      <c r="PIT41" s="423"/>
      <c r="PIU41" s="425"/>
      <c r="PIV41" s="423"/>
      <c r="PIW41" s="425"/>
      <c r="PIX41" s="423"/>
      <c r="PIY41" s="425"/>
      <c r="PIZ41" s="423"/>
      <c r="PJA41" s="425"/>
      <c r="PJB41" s="423"/>
      <c r="PJC41" s="425"/>
      <c r="PJD41" s="423"/>
      <c r="PJE41" s="425"/>
      <c r="PJF41" s="423"/>
      <c r="PJG41" s="425"/>
      <c r="PJH41" s="423"/>
      <c r="PJI41" s="425"/>
      <c r="PJJ41" s="423"/>
      <c r="PJK41" s="425"/>
      <c r="PJL41" s="423"/>
      <c r="PJM41" s="425"/>
      <c r="PJN41" s="423"/>
      <c r="PJO41" s="425"/>
      <c r="PJP41" s="423"/>
      <c r="PJQ41" s="425"/>
      <c r="PJR41" s="423"/>
      <c r="PJS41" s="425"/>
      <c r="PJT41" s="423"/>
      <c r="PJU41" s="425"/>
      <c r="PJV41" s="423"/>
      <c r="PJW41" s="425"/>
      <c r="PJX41" s="423"/>
      <c r="PJY41" s="425"/>
      <c r="PJZ41" s="423"/>
      <c r="PKA41" s="425"/>
      <c r="PKB41" s="423"/>
      <c r="PKC41" s="425"/>
      <c r="PKD41" s="423"/>
      <c r="PKE41" s="425"/>
      <c r="PKF41" s="423"/>
      <c r="PKG41" s="425"/>
      <c r="PKH41" s="423"/>
      <c r="PKI41" s="425"/>
      <c r="PKJ41" s="423"/>
      <c r="PKK41" s="425"/>
      <c r="PKL41" s="423"/>
      <c r="PKM41" s="425"/>
      <c r="PKN41" s="423"/>
      <c r="PKO41" s="425"/>
      <c r="PKP41" s="423"/>
      <c r="PKQ41" s="425"/>
      <c r="PKR41" s="423"/>
      <c r="PKS41" s="425"/>
      <c r="PKT41" s="423"/>
      <c r="PKU41" s="425"/>
      <c r="PKV41" s="423"/>
      <c r="PKW41" s="425"/>
      <c r="PKX41" s="423"/>
      <c r="PKY41" s="425"/>
      <c r="PKZ41" s="423"/>
      <c r="PLA41" s="425"/>
      <c r="PLB41" s="423"/>
      <c r="PLC41" s="425"/>
      <c r="PLD41" s="423"/>
      <c r="PLE41" s="425"/>
      <c r="PLF41" s="423"/>
      <c r="PLG41" s="425"/>
      <c r="PLH41" s="423"/>
      <c r="PLI41" s="425"/>
      <c r="PLJ41" s="423"/>
      <c r="PLK41" s="425"/>
      <c r="PLL41" s="423"/>
      <c r="PLM41" s="425"/>
      <c r="PLN41" s="423"/>
      <c r="PLO41" s="425"/>
      <c r="PLP41" s="423"/>
      <c r="PLQ41" s="425"/>
      <c r="PLR41" s="423"/>
      <c r="PLS41" s="425"/>
      <c r="PLT41" s="423"/>
      <c r="PLU41" s="425"/>
      <c r="PLV41" s="423"/>
      <c r="PLW41" s="425"/>
      <c r="PLX41" s="423"/>
      <c r="PLY41" s="425"/>
      <c r="PLZ41" s="423"/>
      <c r="PMA41" s="425"/>
      <c r="PMB41" s="423"/>
      <c r="PMC41" s="425"/>
      <c r="PMD41" s="423"/>
      <c r="PME41" s="425"/>
      <c r="PMF41" s="423"/>
      <c r="PMG41" s="425"/>
      <c r="PMH41" s="423"/>
      <c r="PMI41" s="425"/>
      <c r="PMJ41" s="423"/>
      <c r="PMK41" s="425"/>
      <c r="PML41" s="423"/>
      <c r="PMM41" s="425"/>
      <c r="PMN41" s="423"/>
      <c r="PMO41" s="425"/>
      <c r="PMP41" s="423"/>
      <c r="PMQ41" s="425"/>
      <c r="PMR41" s="423"/>
      <c r="PMS41" s="425"/>
      <c r="PMT41" s="423"/>
      <c r="PMU41" s="425"/>
      <c r="PMV41" s="423"/>
      <c r="PMW41" s="425"/>
      <c r="PMX41" s="423"/>
      <c r="PMY41" s="425"/>
      <c r="PMZ41" s="423"/>
      <c r="PNA41" s="425"/>
      <c r="PNB41" s="423"/>
      <c r="PNC41" s="425"/>
      <c r="PND41" s="423"/>
      <c r="PNE41" s="425"/>
      <c r="PNF41" s="423"/>
      <c r="PNG41" s="425"/>
      <c r="PNH41" s="423"/>
      <c r="PNI41" s="425"/>
      <c r="PNJ41" s="423"/>
      <c r="PNK41" s="425"/>
      <c r="PNL41" s="423"/>
      <c r="PNM41" s="425"/>
      <c r="PNN41" s="423"/>
      <c r="PNO41" s="425"/>
      <c r="PNP41" s="423"/>
      <c r="PNQ41" s="425"/>
      <c r="PNR41" s="423"/>
      <c r="PNS41" s="425"/>
      <c r="PNT41" s="423"/>
      <c r="PNU41" s="425"/>
      <c r="PNV41" s="423"/>
      <c r="PNW41" s="425"/>
      <c r="PNX41" s="423"/>
      <c r="PNY41" s="425"/>
      <c r="PNZ41" s="423"/>
      <c r="POA41" s="425"/>
      <c r="POB41" s="423"/>
      <c r="POC41" s="425"/>
      <c r="POD41" s="423"/>
      <c r="POE41" s="425"/>
      <c r="POF41" s="423"/>
      <c r="POG41" s="425"/>
      <c r="POH41" s="423"/>
      <c r="POI41" s="425"/>
      <c r="POJ41" s="423"/>
      <c r="POK41" s="425"/>
      <c r="POL41" s="423"/>
      <c r="POM41" s="425"/>
      <c r="PON41" s="423"/>
      <c r="POO41" s="425"/>
      <c r="POP41" s="423"/>
      <c r="POQ41" s="425"/>
      <c r="POR41" s="423"/>
      <c r="POS41" s="425"/>
      <c r="POT41" s="423"/>
      <c r="POU41" s="425"/>
      <c r="POV41" s="423"/>
      <c r="POW41" s="425"/>
      <c r="POX41" s="423"/>
      <c r="POY41" s="425"/>
      <c r="POZ41" s="423"/>
      <c r="PPA41" s="425"/>
      <c r="PPB41" s="423"/>
      <c r="PPC41" s="425"/>
      <c r="PPD41" s="423"/>
      <c r="PPE41" s="425"/>
      <c r="PPF41" s="423"/>
      <c r="PPG41" s="425"/>
      <c r="PPH41" s="423"/>
      <c r="PPI41" s="425"/>
      <c r="PPJ41" s="423"/>
      <c r="PPK41" s="425"/>
      <c r="PPL41" s="423"/>
      <c r="PPM41" s="425"/>
      <c r="PPN41" s="423"/>
      <c r="PPO41" s="425"/>
      <c r="PPP41" s="423"/>
      <c r="PPQ41" s="425"/>
      <c r="PPR41" s="423"/>
      <c r="PPS41" s="425"/>
      <c r="PPT41" s="423"/>
      <c r="PPU41" s="425"/>
      <c r="PPV41" s="423"/>
      <c r="PPW41" s="425"/>
      <c r="PPX41" s="423"/>
      <c r="PPY41" s="425"/>
      <c r="PPZ41" s="423"/>
      <c r="PQA41" s="425"/>
      <c r="PQB41" s="423"/>
      <c r="PQC41" s="425"/>
      <c r="PQD41" s="423"/>
      <c r="PQE41" s="425"/>
      <c r="PQF41" s="423"/>
      <c r="PQG41" s="425"/>
      <c r="PQH41" s="423"/>
      <c r="PQI41" s="425"/>
      <c r="PQJ41" s="423"/>
      <c r="PQK41" s="425"/>
      <c r="PQL41" s="423"/>
      <c r="PQM41" s="425"/>
      <c r="PQN41" s="423"/>
      <c r="PQO41" s="425"/>
      <c r="PQP41" s="423"/>
      <c r="PQQ41" s="425"/>
      <c r="PQR41" s="423"/>
      <c r="PQS41" s="425"/>
      <c r="PQT41" s="423"/>
      <c r="PQU41" s="425"/>
      <c r="PQV41" s="423"/>
      <c r="PQW41" s="425"/>
      <c r="PQX41" s="423"/>
      <c r="PQY41" s="425"/>
      <c r="PQZ41" s="423"/>
      <c r="PRA41" s="425"/>
      <c r="PRB41" s="423"/>
      <c r="PRC41" s="425"/>
      <c r="PRD41" s="423"/>
      <c r="PRE41" s="425"/>
      <c r="PRF41" s="423"/>
      <c r="PRG41" s="425"/>
      <c r="PRH41" s="423"/>
      <c r="PRI41" s="425"/>
      <c r="PRJ41" s="423"/>
      <c r="PRK41" s="425"/>
      <c r="PRL41" s="423"/>
      <c r="PRM41" s="425"/>
      <c r="PRN41" s="423"/>
      <c r="PRO41" s="425"/>
      <c r="PRP41" s="423"/>
      <c r="PRQ41" s="425"/>
      <c r="PRR41" s="423"/>
      <c r="PRS41" s="425"/>
      <c r="PRT41" s="423"/>
      <c r="PRU41" s="425"/>
      <c r="PRV41" s="423"/>
      <c r="PRW41" s="425"/>
      <c r="PRX41" s="423"/>
      <c r="PRY41" s="425"/>
      <c r="PRZ41" s="423"/>
      <c r="PSA41" s="425"/>
      <c r="PSB41" s="423"/>
      <c r="PSC41" s="425"/>
      <c r="PSD41" s="423"/>
      <c r="PSE41" s="425"/>
      <c r="PSF41" s="423"/>
      <c r="PSG41" s="425"/>
      <c r="PSH41" s="423"/>
      <c r="PSI41" s="425"/>
      <c r="PSJ41" s="423"/>
      <c r="PSK41" s="425"/>
      <c r="PSL41" s="423"/>
      <c r="PSM41" s="425"/>
      <c r="PSN41" s="423"/>
      <c r="PSO41" s="425"/>
      <c r="PSP41" s="423"/>
      <c r="PSQ41" s="425"/>
      <c r="PSR41" s="423"/>
      <c r="PSS41" s="425"/>
      <c r="PST41" s="423"/>
      <c r="PSU41" s="425"/>
      <c r="PSV41" s="423"/>
      <c r="PSW41" s="425"/>
      <c r="PSX41" s="423"/>
      <c r="PSY41" s="425"/>
      <c r="PSZ41" s="423"/>
      <c r="PTA41" s="425"/>
      <c r="PTB41" s="423"/>
      <c r="PTC41" s="425"/>
      <c r="PTD41" s="423"/>
      <c r="PTE41" s="425"/>
      <c r="PTF41" s="423"/>
      <c r="PTG41" s="425"/>
      <c r="PTH41" s="423"/>
      <c r="PTI41" s="425"/>
      <c r="PTJ41" s="423"/>
      <c r="PTK41" s="425"/>
      <c r="PTL41" s="423"/>
      <c r="PTM41" s="425"/>
      <c r="PTN41" s="423"/>
      <c r="PTO41" s="425"/>
      <c r="PTP41" s="423"/>
      <c r="PTQ41" s="425"/>
      <c r="PTR41" s="423"/>
      <c r="PTS41" s="425"/>
      <c r="PTT41" s="423"/>
      <c r="PTU41" s="425"/>
      <c r="PTV41" s="423"/>
      <c r="PTW41" s="425"/>
      <c r="PTX41" s="423"/>
      <c r="PTY41" s="425"/>
      <c r="PTZ41" s="423"/>
      <c r="PUA41" s="425"/>
      <c r="PUB41" s="423"/>
      <c r="PUC41" s="425"/>
      <c r="PUD41" s="423"/>
      <c r="PUE41" s="425"/>
      <c r="PUF41" s="423"/>
      <c r="PUG41" s="425"/>
      <c r="PUH41" s="423"/>
      <c r="PUI41" s="425"/>
      <c r="PUJ41" s="423"/>
      <c r="PUK41" s="425"/>
      <c r="PUL41" s="423"/>
      <c r="PUM41" s="425"/>
      <c r="PUN41" s="423"/>
      <c r="PUO41" s="425"/>
      <c r="PUP41" s="423"/>
      <c r="PUQ41" s="425"/>
      <c r="PUR41" s="423"/>
      <c r="PUS41" s="425"/>
      <c r="PUT41" s="423"/>
      <c r="PUU41" s="425"/>
      <c r="PUV41" s="423"/>
      <c r="PUW41" s="425"/>
      <c r="PUX41" s="423"/>
      <c r="PUY41" s="425"/>
      <c r="PUZ41" s="423"/>
      <c r="PVA41" s="425"/>
      <c r="PVB41" s="423"/>
      <c r="PVC41" s="425"/>
      <c r="PVD41" s="423"/>
      <c r="PVE41" s="425"/>
      <c r="PVF41" s="423"/>
      <c r="PVG41" s="425"/>
      <c r="PVH41" s="423"/>
      <c r="PVI41" s="425"/>
      <c r="PVJ41" s="423"/>
      <c r="PVK41" s="425"/>
      <c r="PVL41" s="423"/>
      <c r="PVM41" s="425"/>
      <c r="PVN41" s="423"/>
      <c r="PVO41" s="425"/>
      <c r="PVP41" s="423"/>
      <c r="PVQ41" s="425"/>
      <c r="PVR41" s="423"/>
      <c r="PVS41" s="425"/>
      <c r="PVT41" s="423"/>
      <c r="PVU41" s="425"/>
      <c r="PVV41" s="423"/>
      <c r="PVW41" s="425"/>
      <c r="PVX41" s="423"/>
      <c r="PVY41" s="425"/>
      <c r="PVZ41" s="423"/>
      <c r="PWA41" s="425"/>
      <c r="PWB41" s="423"/>
      <c r="PWC41" s="425"/>
      <c r="PWD41" s="423"/>
      <c r="PWE41" s="425"/>
      <c r="PWF41" s="423"/>
      <c r="PWG41" s="425"/>
      <c r="PWH41" s="423"/>
      <c r="PWI41" s="425"/>
      <c r="PWJ41" s="423"/>
      <c r="PWK41" s="425"/>
      <c r="PWL41" s="423"/>
      <c r="PWM41" s="425"/>
      <c r="PWN41" s="423"/>
      <c r="PWO41" s="425"/>
      <c r="PWP41" s="423"/>
      <c r="PWQ41" s="425"/>
      <c r="PWR41" s="423"/>
      <c r="PWS41" s="425"/>
      <c r="PWT41" s="423"/>
      <c r="PWU41" s="425"/>
      <c r="PWV41" s="423"/>
      <c r="PWW41" s="425"/>
      <c r="PWX41" s="423"/>
      <c r="PWY41" s="425"/>
      <c r="PWZ41" s="423"/>
      <c r="PXA41" s="425"/>
      <c r="PXB41" s="423"/>
      <c r="PXC41" s="425"/>
      <c r="PXD41" s="423"/>
      <c r="PXE41" s="425"/>
      <c r="PXF41" s="423"/>
      <c r="PXG41" s="425"/>
      <c r="PXH41" s="423"/>
      <c r="PXI41" s="425"/>
      <c r="PXJ41" s="423"/>
      <c r="PXK41" s="425"/>
      <c r="PXL41" s="423"/>
      <c r="PXM41" s="425"/>
      <c r="PXN41" s="423"/>
      <c r="PXO41" s="425"/>
      <c r="PXP41" s="423"/>
      <c r="PXQ41" s="425"/>
      <c r="PXR41" s="423"/>
      <c r="PXS41" s="425"/>
      <c r="PXT41" s="423"/>
      <c r="PXU41" s="425"/>
      <c r="PXV41" s="423"/>
      <c r="PXW41" s="425"/>
      <c r="PXX41" s="423"/>
      <c r="PXY41" s="425"/>
      <c r="PXZ41" s="423"/>
      <c r="PYA41" s="425"/>
      <c r="PYB41" s="423"/>
      <c r="PYC41" s="425"/>
      <c r="PYD41" s="423"/>
      <c r="PYE41" s="425"/>
      <c r="PYF41" s="423"/>
      <c r="PYG41" s="425"/>
      <c r="PYH41" s="423"/>
      <c r="PYI41" s="425"/>
      <c r="PYJ41" s="423"/>
      <c r="PYK41" s="425"/>
      <c r="PYL41" s="423"/>
      <c r="PYM41" s="425"/>
      <c r="PYN41" s="423"/>
      <c r="PYO41" s="425"/>
      <c r="PYP41" s="423"/>
      <c r="PYQ41" s="425"/>
      <c r="PYR41" s="423"/>
      <c r="PYS41" s="425"/>
      <c r="PYT41" s="423"/>
      <c r="PYU41" s="425"/>
      <c r="PYV41" s="423"/>
      <c r="PYW41" s="425"/>
      <c r="PYX41" s="423"/>
      <c r="PYY41" s="425"/>
      <c r="PYZ41" s="423"/>
      <c r="PZA41" s="425"/>
      <c r="PZB41" s="423"/>
      <c r="PZC41" s="425"/>
      <c r="PZD41" s="423"/>
      <c r="PZE41" s="425"/>
      <c r="PZF41" s="423"/>
      <c r="PZG41" s="425"/>
      <c r="PZH41" s="423"/>
      <c r="PZI41" s="425"/>
      <c r="PZJ41" s="423"/>
      <c r="PZK41" s="425"/>
      <c r="PZL41" s="423"/>
      <c r="PZM41" s="425"/>
      <c r="PZN41" s="423"/>
      <c r="PZO41" s="425"/>
      <c r="PZP41" s="423"/>
      <c r="PZQ41" s="425"/>
      <c r="PZR41" s="423"/>
      <c r="PZS41" s="425"/>
      <c r="PZT41" s="423"/>
      <c r="PZU41" s="425"/>
      <c r="PZV41" s="423"/>
      <c r="PZW41" s="425"/>
      <c r="PZX41" s="423"/>
      <c r="PZY41" s="425"/>
      <c r="PZZ41" s="423"/>
      <c r="QAA41" s="425"/>
      <c r="QAB41" s="423"/>
      <c r="QAC41" s="425"/>
      <c r="QAD41" s="423"/>
      <c r="QAE41" s="425"/>
      <c r="QAF41" s="423"/>
      <c r="QAG41" s="425"/>
      <c r="QAH41" s="423"/>
      <c r="QAI41" s="425"/>
      <c r="QAJ41" s="423"/>
      <c r="QAK41" s="425"/>
      <c r="QAL41" s="423"/>
      <c r="QAM41" s="425"/>
      <c r="QAN41" s="423"/>
      <c r="QAO41" s="425"/>
      <c r="QAP41" s="423"/>
      <c r="QAQ41" s="425"/>
      <c r="QAR41" s="423"/>
      <c r="QAS41" s="425"/>
      <c r="QAT41" s="423"/>
      <c r="QAU41" s="425"/>
      <c r="QAV41" s="423"/>
      <c r="QAW41" s="425"/>
      <c r="QAX41" s="423"/>
      <c r="QAY41" s="425"/>
      <c r="QAZ41" s="423"/>
      <c r="QBA41" s="425"/>
      <c r="QBB41" s="423"/>
      <c r="QBC41" s="425"/>
      <c r="QBD41" s="423"/>
      <c r="QBE41" s="425"/>
      <c r="QBF41" s="423"/>
      <c r="QBG41" s="425"/>
      <c r="QBH41" s="423"/>
      <c r="QBI41" s="425"/>
      <c r="QBJ41" s="423"/>
      <c r="QBK41" s="425"/>
      <c r="QBL41" s="423"/>
      <c r="QBM41" s="425"/>
      <c r="QBN41" s="423"/>
      <c r="QBO41" s="425"/>
      <c r="QBP41" s="423"/>
      <c r="QBQ41" s="425"/>
      <c r="QBR41" s="423"/>
      <c r="QBS41" s="425"/>
      <c r="QBT41" s="423"/>
      <c r="QBU41" s="425"/>
      <c r="QBV41" s="423"/>
      <c r="QBW41" s="425"/>
      <c r="QBX41" s="423"/>
      <c r="QBY41" s="425"/>
      <c r="QBZ41" s="423"/>
      <c r="QCA41" s="425"/>
      <c r="QCB41" s="423"/>
      <c r="QCC41" s="425"/>
      <c r="QCD41" s="423"/>
      <c r="QCE41" s="425"/>
      <c r="QCF41" s="423"/>
      <c r="QCG41" s="425"/>
      <c r="QCH41" s="423"/>
      <c r="QCI41" s="425"/>
      <c r="QCJ41" s="423"/>
      <c r="QCK41" s="425"/>
      <c r="QCL41" s="423"/>
      <c r="QCM41" s="425"/>
      <c r="QCN41" s="423"/>
      <c r="QCO41" s="425"/>
      <c r="QCP41" s="423"/>
      <c r="QCQ41" s="425"/>
      <c r="QCR41" s="423"/>
      <c r="QCS41" s="425"/>
      <c r="QCT41" s="423"/>
      <c r="QCU41" s="425"/>
      <c r="QCV41" s="423"/>
      <c r="QCW41" s="425"/>
      <c r="QCX41" s="423"/>
      <c r="QCY41" s="425"/>
      <c r="QCZ41" s="423"/>
      <c r="QDA41" s="425"/>
      <c r="QDB41" s="423"/>
      <c r="QDC41" s="425"/>
      <c r="QDD41" s="423"/>
      <c r="QDE41" s="425"/>
      <c r="QDF41" s="423"/>
      <c r="QDG41" s="425"/>
      <c r="QDH41" s="423"/>
      <c r="QDI41" s="425"/>
      <c r="QDJ41" s="423"/>
      <c r="QDK41" s="425"/>
      <c r="QDL41" s="423"/>
      <c r="QDM41" s="425"/>
      <c r="QDN41" s="423"/>
      <c r="QDO41" s="425"/>
      <c r="QDP41" s="423"/>
      <c r="QDQ41" s="425"/>
      <c r="QDR41" s="423"/>
      <c r="QDS41" s="425"/>
      <c r="QDT41" s="423"/>
      <c r="QDU41" s="425"/>
      <c r="QDV41" s="423"/>
      <c r="QDW41" s="425"/>
      <c r="QDX41" s="423"/>
      <c r="QDY41" s="425"/>
      <c r="QDZ41" s="423"/>
      <c r="QEA41" s="425"/>
      <c r="QEB41" s="423"/>
      <c r="QEC41" s="425"/>
      <c r="QED41" s="423"/>
      <c r="QEE41" s="425"/>
      <c r="QEF41" s="423"/>
      <c r="QEG41" s="425"/>
      <c r="QEH41" s="423"/>
      <c r="QEI41" s="425"/>
      <c r="QEJ41" s="423"/>
      <c r="QEK41" s="425"/>
      <c r="QEL41" s="423"/>
      <c r="QEM41" s="425"/>
      <c r="QEN41" s="423"/>
      <c r="QEO41" s="425"/>
      <c r="QEP41" s="423"/>
      <c r="QEQ41" s="425"/>
      <c r="QER41" s="423"/>
      <c r="QES41" s="425"/>
      <c r="QET41" s="423"/>
      <c r="QEU41" s="425"/>
      <c r="QEV41" s="423"/>
      <c r="QEW41" s="425"/>
      <c r="QEX41" s="423"/>
      <c r="QEY41" s="425"/>
      <c r="QEZ41" s="423"/>
      <c r="QFA41" s="425"/>
      <c r="QFB41" s="423"/>
      <c r="QFC41" s="425"/>
      <c r="QFD41" s="423"/>
      <c r="QFE41" s="425"/>
      <c r="QFF41" s="423"/>
      <c r="QFG41" s="425"/>
      <c r="QFH41" s="423"/>
      <c r="QFI41" s="425"/>
      <c r="QFJ41" s="423"/>
      <c r="QFK41" s="425"/>
      <c r="QFL41" s="423"/>
      <c r="QFM41" s="425"/>
      <c r="QFN41" s="423"/>
      <c r="QFO41" s="425"/>
      <c r="QFP41" s="423"/>
      <c r="QFQ41" s="425"/>
      <c r="QFR41" s="423"/>
      <c r="QFS41" s="425"/>
      <c r="QFT41" s="423"/>
      <c r="QFU41" s="425"/>
      <c r="QFV41" s="423"/>
      <c r="QFW41" s="425"/>
      <c r="QFX41" s="423"/>
      <c r="QFY41" s="425"/>
      <c r="QFZ41" s="423"/>
      <c r="QGA41" s="425"/>
      <c r="QGB41" s="423"/>
      <c r="QGC41" s="425"/>
      <c r="QGD41" s="423"/>
      <c r="QGE41" s="425"/>
      <c r="QGF41" s="423"/>
      <c r="QGG41" s="425"/>
      <c r="QGH41" s="423"/>
      <c r="QGI41" s="425"/>
      <c r="QGJ41" s="423"/>
      <c r="QGK41" s="425"/>
      <c r="QGL41" s="423"/>
      <c r="QGM41" s="425"/>
      <c r="QGN41" s="423"/>
      <c r="QGO41" s="425"/>
      <c r="QGP41" s="423"/>
      <c r="QGQ41" s="425"/>
      <c r="QGR41" s="423"/>
      <c r="QGS41" s="425"/>
      <c r="QGT41" s="423"/>
      <c r="QGU41" s="425"/>
      <c r="QGV41" s="423"/>
      <c r="QGW41" s="425"/>
      <c r="QGX41" s="423"/>
      <c r="QGY41" s="425"/>
      <c r="QGZ41" s="423"/>
      <c r="QHA41" s="425"/>
      <c r="QHB41" s="423"/>
      <c r="QHC41" s="425"/>
      <c r="QHD41" s="423"/>
      <c r="QHE41" s="425"/>
      <c r="QHF41" s="423"/>
      <c r="QHG41" s="425"/>
      <c r="QHH41" s="423"/>
      <c r="QHI41" s="425"/>
      <c r="QHJ41" s="423"/>
      <c r="QHK41" s="425"/>
      <c r="QHL41" s="423"/>
      <c r="QHM41" s="425"/>
      <c r="QHN41" s="423"/>
      <c r="QHO41" s="425"/>
      <c r="QHP41" s="423"/>
      <c r="QHQ41" s="425"/>
      <c r="QHR41" s="423"/>
      <c r="QHS41" s="425"/>
      <c r="QHT41" s="423"/>
      <c r="QHU41" s="425"/>
      <c r="QHV41" s="423"/>
      <c r="QHW41" s="425"/>
      <c r="QHX41" s="423"/>
      <c r="QHY41" s="425"/>
      <c r="QHZ41" s="423"/>
      <c r="QIA41" s="425"/>
      <c r="QIB41" s="423"/>
      <c r="QIC41" s="425"/>
      <c r="QID41" s="423"/>
      <c r="QIE41" s="425"/>
      <c r="QIF41" s="423"/>
      <c r="QIG41" s="425"/>
      <c r="QIH41" s="423"/>
      <c r="QII41" s="425"/>
      <c r="QIJ41" s="423"/>
      <c r="QIK41" s="425"/>
      <c r="QIL41" s="423"/>
      <c r="QIM41" s="425"/>
      <c r="QIN41" s="423"/>
      <c r="QIO41" s="425"/>
      <c r="QIP41" s="423"/>
      <c r="QIQ41" s="425"/>
      <c r="QIR41" s="423"/>
      <c r="QIS41" s="425"/>
      <c r="QIT41" s="423"/>
      <c r="QIU41" s="425"/>
      <c r="QIV41" s="423"/>
      <c r="QIW41" s="425"/>
      <c r="QIX41" s="423"/>
      <c r="QIY41" s="425"/>
      <c r="QIZ41" s="423"/>
      <c r="QJA41" s="425"/>
      <c r="QJB41" s="423"/>
      <c r="QJC41" s="425"/>
      <c r="QJD41" s="423"/>
      <c r="QJE41" s="425"/>
      <c r="QJF41" s="423"/>
      <c r="QJG41" s="425"/>
      <c r="QJH41" s="423"/>
      <c r="QJI41" s="425"/>
      <c r="QJJ41" s="423"/>
      <c r="QJK41" s="425"/>
      <c r="QJL41" s="423"/>
      <c r="QJM41" s="425"/>
      <c r="QJN41" s="423"/>
      <c r="QJO41" s="425"/>
      <c r="QJP41" s="423"/>
      <c r="QJQ41" s="425"/>
      <c r="QJR41" s="423"/>
      <c r="QJS41" s="425"/>
      <c r="QJT41" s="423"/>
      <c r="QJU41" s="425"/>
      <c r="QJV41" s="423"/>
      <c r="QJW41" s="425"/>
      <c r="QJX41" s="423"/>
      <c r="QJY41" s="425"/>
      <c r="QJZ41" s="423"/>
      <c r="QKA41" s="425"/>
      <c r="QKB41" s="423"/>
      <c r="QKC41" s="425"/>
      <c r="QKD41" s="423"/>
      <c r="QKE41" s="425"/>
      <c r="QKF41" s="423"/>
      <c r="QKG41" s="425"/>
      <c r="QKH41" s="423"/>
      <c r="QKI41" s="425"/>
      <c r="QKJ41" s="423"/>
      <c r="QKK41" s="425"/>
      <c r="QKL41" s="423"/>
      <c r="QKM41" s="425"/>
      <c r="QKN41" s="423"/>
      <c r="QKO41" s="425"/>
      <c r="QKP41" s="423"/>
      <c r="QKQ41" s="425"/>
      <c r="QKR41" s="423"/>
      <c r="QKS41" s="425"/>
      <c r="QKT41" s="423"/>
      <c r="QKU41" s="425"/>
      <c r="QKV41" s="423"/>
      <c r="QKW41" s="425"/>
      <c r="QKX41" s="423"/>
      <c r="QKY41" s="425"/>
      <c r="QKZ41" s="423"/>
      <c r="QLA41" s="425"/>
      <c r="QLB41" s="423"/>
      <c r="QLC41" s="425"/>
      <c r="QLD41" s="423"/>
      <c r="QLE41" s="425"/>
      <c r="QLF41" s="423"/>
      <c r="QLG41" s="425"/>
      <c r="QLH41" s="423"/>
      <c r="QLI41" s="425"/>
      <c r="QLJ41" s="423"/>
      <c r="QLK41" s="425"/>
      <c r="QLL41" s="423"/>
      <c r="QLM41" s="425"/>
      <c r="QLN41" s="423"/>
      <c r="QLO41" s="425"/>
      <c r="QLP41" s="423"/>
      <c r="QLQ41" s="425"/>
      <c r="QLR41" s="423"/>
      <c r="QLS41" s="425"/>
      <c r="QLT41" s="423"/>
      <c r="QLU41" s="425"/>
      <c r="QLV41" s="423"/>
      <c r="QLW41" s="425"/>
      <c r="QLX41" s="423"/>
      <c r="QLY41" s="425"/>
      <c r="QLZ41" s="423"/>
      <c r="QMA41" s="425"/>
      <c r="QMB41" s="423"/>
      <c r="QMC41" s="425"/>
      <c r="QMD41" s="423"/>
      <c r="QME41" s="425"/>
      <c r="QMF41" s="423"/>
      <c r="QMG41" s="425"/>
      <c r="QMH41" s="423"/>
      <c r="QMI41" s="425"/>
      <c r="QMJ41" s="423"/>
      <c r="QMK41" s="425"/>
      <c r="QML41" s="423"/>
      <c r="QMM41" s="425"/>
      <c r="QMN41" s="423"/>
      <c r="QMO41" s="425"/>
      <c r="QMP41" s="423"/>
      <c r="QMQ41" s="425"/>
      <c r="QMR41" s="423"/>
      <c r="QMS41" s="425"/>
      <c r="QMT41" s="423"/>
      <c r="QMU41" s="425"/>
      <c r="QMV41" s="423"/>
      <c r="QMW41" s="425"/>
      <c r="QMX41" s="423"/>
      <c r="QMY41" s="425"/>
      <c r="QMZ41" s="423"/>
      <c r="QNA41" s="425"/>
      <c r="QNB41" s="423"/>
      <c r="QNC41" s="425"/>
      <c r="QND41" s="423"/>
      <c r="QNE41" s="425"/>
      <c r="QNF41" s="423"/>
      <c r="QNG41" s="425"/>
      <c r="QNH41" s="423"/>
      <c r="QNI41" s="425"/>
      <c r="QNJ41" s="423"/>
      <c r="QNK41" s="425"/>
      <c r="QNL41" s="423"/>
      <c r="QNM41" s="425"/>
      <c r="QNN41" s="423"/>
      <c r="QNO41" s="425"/>
      <c r="QNP41" s="423"/>
      <c r="QNQ41" s="425"/>
      <c r="QNR41" s="423"/>
      <c r="QNS41" s="425"/>
      <c r="QNT41" s="423"/>
      <c r="QNU41" s="425"/>
      <c r="QNV41" s="423"/>
      <c r="QNW41" s="425"/>
      <c r="QNX41" s="423"/>
      <c r="QNY41" s="425"/>
      <c r="QNZ41" s="423"/>
      <c r="QOA41" s="425"/>
      <c r="QOB41" s="423"/>
      <c r="QOC41" s="425"/>
      <c r="QOD41" s="423"/>
      <c r="QOE41" s="425"/>
      <c r="QOF41" s="423"/>
      <c r="QOG41" s="425"/>
      <c r="QOH41" s="423"/>
      <c r="QOI41" s="425"/>
      <c r="QOJ41" s="423"/>
      <c r="QOK41" s="425"/>
      <c r="QOL41" s="423"/>
      <c r="QOM41" s="425"/>
      <c r="QON41" s="423"/>
      <c r="QOO41" s="425"/>
      <c r="QOP41" s="423"/>
      <c r="QOQ41" s="425"/>
      <c r="QOR41" s="423"/>
      <c r="QOS41" s="425"/>
      <c r="QOT41" s="423"/>
      <c r="QOU41" s="425"/>
      <c r="QOV41" s="423"/>
      <c r="QOW41" s="425"/>
      <c r="QOX41" s="423"/>
      <c r="QOY41" s="425"/>
      <c r="QOZ41" s="423"/>
      <c r="QPA41" s="425"/>
      <c r="QPB41" s="423"/>
      <c r="QPC41" s="425"/>
      <c r="QPD41" s="423"/>
      <c r="QPE41" s="425"/>
      <c r="QPF41" s="423"/>
      <c r="QPG41" s="425"/>
      <c r="QPH41" s="423"/>
      <c r="QPI41" s="425"/>
      <c r="QPJ41" s="423"/>
      <c r="QPK41" s="425"/>
      <c r="QPL41" s="423"/>
      <c r="QPM41" s="425"/>
      <c r="QPN41" s="423"/>
      <c r="QPO41" s="425"/>
      <c r="QPP41" s="423"/>
      <c r="QPQ41" s="425"/>
      <c r="QPR41" s="423"/>
      <c r="QPS41" s="425"/>
      <c r="QPT41" s="423"/>
      <c r="QPU41" s="425"/>
      <c r="QPV41" s="423"/>
      <c r="QPW41" s="425"/>
      <c r="QPX41" s="423"/>
      <c r="QPY41" s="425"/>
      <c r="QPZ41" s="423"/>
      <c r="QQA41" s="425"/>
      <c r="QQB41" s="423"/>
      <c r="QQC41" s="425"/>
      <c r="QQD41" s="423"/>
      <c r="QQE41" s="425"/>
      <c r="QQF41" s="423"/>
      <c r="QQG41" s="425"/>
      <c r="QQH41" s="423"/>
      <c r="QQI41" s="425"/>
      <c r="QQJ41" s="423"/>
      <c r="QQK41" s="425"/>
      <c r="QQL41" s="423"/>
      <c r="QQM41" s="425"/>
      <c r="QQN41" s="423"/>
      <c r="QQO41" s="425"/>
      <c r="QQP41" s="423"/>
      <c r="QQQ41" s="425"/>
      <c r="QQR41" s="423"/>
      <c r="QQS41" s="425"/>
      <c r="QQT41" s="423"/>
      <c r="QQU41" s="425"/>
      <c r="QQV41" s="423"/>
      <c r="QQW41" s="425"/>
      <c r="QQX41" s="423"/>
      <c r="QQY41" s="425"/>
      <c r="QQZ41" s="423"/>
      <c r="QRA41" s="425"/>
      <c r="QRB41" s="423"/>
      <c r="QRC41" s="425"/>
      <c r="QRD41" s="423"/>
      <c r="QRE41" s="425"/>
      <c r="QRF41" s="423"/>
      <c r="QRG41" s="425"/>
      <c r="QRH41" s="423"/>
      <c r="QRI41" s="425"/>
      <c r="QRJ41" s="423"/>
      <c r="QRK41" s="425"/>
      <c r="QRL41" s="423"/>
      <c r="QRM41" s="425"/>
      <c r="QRN41" s="423"/>
      <c r="QRO41" s="425"/>
      <c r="QRP41" s="423"/>
      <c r="QRQ41" s="425"/>
      <c r="QRR41" s="423"/>
      <c r="QRS41" s="425"/>
      <c r="QRT41" s="423"/>
      <c r="QRU41" s="425"/>
      <c r="QRV41" s="423"/>
      <c r="QRW41" s="425"/>
      <c r="QRX41" s="423"/>
      <c r="QRY41" s="425"/>
      <c r="QRZ41" s="423"/>
      <c r="QSA41" s="425"/>
      <c r="QSB41" s="423"/>
      <c r="QSC41" s="425"/>
      <c r="QSD41" s="423"/>
      <c r="QSE41" s="425"/>
      <c r="QSF41" s="423"/>
      <c r="QSG41" s="425"/>
      <c r="QSH41" s="423"/>
      <c r="QSI41" s="425"/>
      <c r="QSJ41" s="423"/>
      <c r="QSK41" s="425"/>
      <c r="QSL41" s="423"/>
      <c r="QSM41" s="425"/>
      <c r="QSN41" s="423"/>
      <c r="QSO41" s="425"/>
      <c r="QSP41" s="423"/>
      <c r="QSQ41" s="425"/>
      <c r="QSR41" s="423"/>
      <c r="QSS41" s="425"/>
      <c r="QST41" s="423"/>
      <c r="QSU41" s="425"/>
      <c r="QSV41" s="423"/>
      <c r="QSW41" s="425"/>
      <c r="QSX41" s="423"/>
      <c r="QSY41" s="425"/>
      <c r="QSZ41" s="423"/>
      <c r="QTA41" s="425"/>
      <c r="QTB41" s="423"/>
      <c r="QTC41" s="425"/>
      <c r="QTD41" s="423"/>
      <c r="QTE41" s="425"/>
      <c r="QTF41" s="423"/>
      <c r="QTG41" s="425"/>
      <c r="QTH41" s="423"/>
      <c r="QTI41" s="425"/>
      <c r="QTJ41" s="423"/>
      <c r="QTK41" s="425"/>
      <c r="QTL41" s="423"/>
      <c r="QTM41" s="425"/>
      <c r="QTN41" s="423"/>
      <c r="QTO41" s="425"/>
      <c r="QTP41" s="423"/>
      <c r="QTQ41" s="425"/>
      <c r="QTR41" s="423"/>
      <c r="QTS41" s="425"/>
      <c r="QTT41" s="423"/>
      <c r="QTU41" s="425"/>
      <c r="QTV41" s="423"/>
      <c r="QTW41" s="425"/>
      <c r="QTX41" s="423"/>
      <c r="QTY41" s="425"/>
      <c r="QTZ41" s="423"/>
      <c r="QUA41" s="425"/>
      <c r="QUB41" s="423"/>
      <c r="QUC41" s="425"/>
      <c r="QUD41" s="423"/>
      <c r="QUE41" s="425"/>
      <c r="QUF41" s="423"/>
      <c r="QUG41" s="425"/>
      <c r="QUH41" s="423"/>
      <c r="QUI41" s="425"/>
      <c r="QUJ41" s="423"/>
      <c r="QUK41" s="425"/>
      <c r="QUL41" s="423"/>
      <c r="QUM41" s="425"/>
      <c r="QUN41" s="423"/>
      <c r="QUO41" s="425"/>
      <c r="QUP41" s="423"/>
      <c r="QUQ41" s="425"/>
      <c r="QUR41" s="423"/>
      <c r="QUS41" s="425"/>
      <c r="QUT41" s="423"/>
      <c r="QUU41" s="425"/>
      <c r="QUV41" s="423"/>
      <c r="QUW41" s="425"/>
      <c r="QUX41" s="423"/>
      <c r="QUY41" s="425"/>
      <c r="QUZ41" s="423"/>
      <c r="QVA41" s="425"/>
      <c r="QVB41" s="423"/>
      <c r="QVC41" s="425"/>
      <c r="QVD41" s="423"/>
      <c r="QVE41" s="425"/>
      <c r="QVF41" s="423"/>
      <c r="QVG41" s="425"/>
      <c r="QVH41" s="423"/>
      <c r="QVI41" s="425"/>
      <c r="QVJ41" s="423"/>
      <c r="QVK41" s="425"/>
      <c r="QVL41" s="423"/>
      <c r="QVM41" s="425"/>
      <c r="QVN41" s="423"/>
      <c r="QVO41" s="425"/>
      <c r="QVP41" s="423"/>
      <c r="QVQ41" s="425"/>
      <c r="QVR41" s="423"/>
      <c r="QVS41" s="425"/>
      <c r="QVT41" s="423"/>
      <c r="QVU41" s="425"/>
      <c r="QVV41" s="423"/>
      <c r="QVW41" s="425"/>
      <c r="QVX41" s="423"/>
      <c r="QVY41" s="425"/>
      <c r="QVZ41" s="423"/>
      <c r="QWA41" s="425"/>
      <c r="QWB41" s="423"/>
      <c r="QWC41" s="425"/>
      <c r="QWD41" s="423"/>
      <c r="QWE41" s="425"/>
      <c r="QWF41" s="423"/>
      <c r="QWG41" s="425"/>
      <c r="QWH41" s="423"/>
      <c r="QWI41" s="425"/>
      <c r="QWJ41" s="423"/>
      <c r="QWK41" s="425"/>
      <c r="QWL41" s="423"/>
      <c r="QWM41" s="425"/>
      <c r="QWN41" s="423"/>
      <c r="QWO41" s="425"/>
      <c r="QWP41" s="423"/>
      <c r="QWQ41" s="425"/>
      <c r="QWR41" s="423"/>
      <c r="QWS41" s="425"/>
      <c r="QWT41" s="423"/>
      <c r="QWU41" s="425"/>
      <c r="QWV41" s="423"/>
      <c r="QWW41" s="425"/>
      <c r="QWX41" s="423"/>
      <c r="QWY41" s="425"/>
      <c r="QWZ41" s="423"/>
      <c r="QXA41" s="425"/>
      <c r="QXB41" s="423"/>
      <c r="QXC41" s="425"/>
      <c r="QXD41" s="423"/>
      <c r="QXE41" s="425"/>
      <c r="QXF41" s="423"/>
      <c r="QXG41" s="425"/>
      <c r="QXH41" s="423"/>
      <c r="QXI41" s="425"/>
      <c r="QXJ41" s="423"/>
      <c r="QXK41" s="425"/>
      <c r="QXL41" s="423"/>
      <c r="QXM41" s="425"/>
      <c r="QXN41" s="423"/>
      <c r="QXO41" s="425"/>
      <c r="QXP41" s="423"/>
      <c r="QXQ41" s="425"/>
      <c r="QXR41" s="423"/>
      <c r="QXS41" s="425"/>
      <c r="QXT41" s="423"/>
      <c r="QXU41" s="425"/>
      <c r="QXV41" s="423"/>
      <c r="QXW41" s="425"/>
      <c r="QXX41" s="423"/>
      <c r="QXY41" s="425"/>
      <c r="QXZ41" s="423"/>
      <c r="QYA41" s="425"/>
      <c r="QYB41" s="423"/>
      <c r="QYC41" s="425"/>
      <c r="QYD41" s="423"/>
      <c r="QYE41" s="425"/>
      <c r="QYF41" s="423"/>
      <c r="QYG41" s="425"/>
      <c r="QYH41" s="423"/>
      <c r="QYI41" s="425"/>
      <c r="QYJ41" s="423"/>
      <c r="QYK41" s="425"/>
      <c r="QYL41" s="423"/>
      <c r="QYM41" s="425"/>
      <c r="QYN41" s="423"/>
      <c r="QYO41" s="425"/>
      <c r="QYP41" s="423"/>
      <c r="QYQ41" s="425"/>
      <c r="QYR41" s="423"/>
      <c r="QYS41" s="425"/>
      <c r="QYT41" s="423"/>
      <c r="QYU41" s="425"/>
      <c r="QYV41" s="423"/>
      <c r="QYW41" s="425"/>
      <c r="QYX41" s="423"/>
      <c r="QYY41" s="425"/>
      <c r="QYZ41" s="423"/>
      <c r="QZA41" s="425"/>
      <c r="QZB41" s="423"/>
      <c r="QZC41" s="425"/>
      <c r="QZD41" s="423"/>
      <c r="QZE41" s="425"/>
      <c r="QZF41" s="423"/>
      <c r="QZG41" s="425"/>
      <c r="QZH41" s="423"/>
      <c r="QZI41" s="425"/>
      <c r="QZJ41" s="423"/>
      <c r="QZK41" s="425"/>
      <c r="QZL41" s="423"/>
      <c r="QZM41" s="425"/>
      <c r="QZN41" s="423"/>
      <c r="QZO41" s="425"/>
      <c r="QZP41" s="423"/>
      <c r="QZQ41" s="425"/>
      <c r="QZR41" s="423"/>
      <c r="QZS41" s="425"/>
      <c r="QZT41" s="423"/>
      <c r="QZU41" s="425"/>
      <c r="QZV41" s="423"/>
      <c r="QZW41" s="425"/>
      <c r="QZX41" s="423"/>
      <c r="QZY41" s="425"/>
      <c r="QZZ41" s="423"/>
      <c r="RAA41" s="425"/>
      <c r="RAB41" s="423"/>
      <c r="RAC41" s="425"/>
      <c r="RAD41" s="423"/>
      <c r="RAE41" s="425"/>
      <c r="RAF41" s="423"/>
      <c r="RAG41" s="425"/>
      <c r="RAH41" s="423"/>
      <c r="RAI41" s="425"/>
      <c r="RAJ41" s="423"/>
      <c r="RAK41" s="425"/>
      <c r="RAL41" s="423"/>
      <c r="RAM41" s="425"/>
      <c r="RAN41" s="423"/>
      <c r="RAO41" s="425"/>
      <c r="RAP41" s="423"/>
      <c r="RAQ41" s="425"/>
      <c r="RAR41" s="423"/>
      <c r="RAS41" s="425"/>
      <c r="RAT41" s="423"/>
      <c r="RAU41" s="425"/>
      <c r="RAV41" s="423"/>
      <c r="RAW41" s="425"/>
      <c r="RAX41" s="423"/>
      <c r="RAY41" s="425"/>
      <c r="RAZ41" s="423"/>
      <c r="RBA41" s="425"/>
      <c r="RBB41" s="423"/>
      <c r="RBC41" s="425"/>
      <c r="RBD41" s="423"/>
      <c r="RBE41" s="425"/>
      <c r="RBF41" s="423"/>
      <c r="RBG41" s="425"/>
      <c r="RBH41" s="423"/>
      <c r="RBI41" s="425"/>
      <c r="RBJ41" s="423"/>
      <c r="RBK41" s="425"/>
      <c r="RBL41" s="423"/>
      <c r="RBM41" s="425"/>
      <c r="RBN41" s="423"/>
      <c r="RBO41" s="425"/>
      <c r="RBP41" s="423"/>
      <c r="RBQ41" s="425"/>
      <c r="RBR41" s="423"/>
      <c r="RBS41" s="425"/>
      <c r="RBT41" s="423"/>
      <c r="RBU41" s="425"/>
      <c r="RBV41" s="423"/>
      <c r="RBW41" s="425"/>
      <c r="RBX41" s="423"/>
      <c r="RBY41" s="425"/>
      <c r="RBZ41" s="423"/>
      <c r="RCA41" s="425"/>
      <c r="RCB41" s="423"/>
      <c r="RCC41" s="425"/>
      <c r="RCD41" s="423"/>
      <c r="RCE41" s="425"/>
      <c r="RCF41" s="423"/>
      <c r="RCG41" s="425"/>
      <c r="RCH41" s="423"/>
      <c r="RCI41" s="425"/>
      <c r="RCJ41" s="423"/>
      <c r="RCK41" s="425"/>
      <c r="RCL41" s="423"/>
      <c r="RCM41" s="425"/>
      <c r="RCN41" s="423"/>
      <c r="RCO41" s="425"/>
      <c r="RCP41" s="423"/>
      <c r="RCQ41" s="425"/>
      <c r="RCR41" s="423"/>
      <c r="RCS41" s="425"/>
      <c r="RCT41" s="423"/>
      <c r="RCU41" s="425"/>
      <c r="RCV41" s="423"/>
      <c r="RCW41" s="425"/>
      <c r="RCX41" s="423"/>
      <c r="RCY41" s="425"/>
      <c r="RCZ41" s="423"/>
      <c r="RDA41" s="425"/>
      <c r="RDB41" s="423"/>
      <c r="RDC41" s="425"/>
      <c r="RDD41" s="423"/>
      <c r="RDE41" s="425"/>
      <c r="RDF41" s="423"/>
      <c r="RDG41" s="425"/>
      <c r="RDH41" s="423"/>
      <c r="RDI41" s="425"/>
      <c r="RDJ41" s="423"/>
      <c r="RDK41" s="425"/>
      <c r="RDL41" s="423"/>
      <c r="RDM41" s="425"/>
      <c r="RDN41" s="423"/>
      <c r="RDO41" s="425"/>
      <c r="RDP41" s="423"/>
      <c r="RDQ41" s="425"/>
      <c r="RDR41" s="423"/>
      <c r="RDS41" s="425"/>
      <c r="RDT41" s="423"/>
      <c r="RDU41" s="425"/>
      <c r="RDV41" s="423"/>
      <c r="RDW41" s="425"/>
      <c r="RDX41" s="423"/>
      <c r="RDY41" s="425"/>
      <c r="RDZ41" s="423"/>
      <c r="REA41" s="425"/>
      <c r="REB41" s="423"/>
      <c r="REC41" s="425"/>
      <c r="RED41" s="423"/>
      <c r="REE41" s="425"/>
      <c r="REF41" s="423"/>
      <c r="REG41" s="425"/>
      <c r="REH41" s="423"/>
      <c r="REI41" s="425"/>
      <c r="REJ41" s="423"/>
      <c r="REK41" s="425"/>
      <c r="REL41" s="423"/>
      <c r="REM41" s="425"/>
      <c r="REN41" s="423"/>
      <c r="REO41" s="425"/>
      <c r="REP41" s="423"/>
      <c r="REQ41" s="425"/>
      <c r="RER41" s="423"/>
      <c r="RES41" s="425"/>
      <c r="RET41" s="423"/>
      <c r="REU41" s="425"/>
      <c r="REV41" s="423"/>
      <c r="REW41" s="425"/>
      <c r="REX41" s="423"/>
      <c r="REY41" s="425"/>
      <c r="REZ41" s="423"/>
      <c r="RFA41" s="425"/>
      <c r="RFB41" s="423"/>
      <c r="RFC41" s="425"/>
      <c r="RFD41" s="423"/>
      <c r="RFE41" s="425"/>
      <c r="RFF41" s="423"/>
      <c r="RFG41" s="425"/>
      <c r="RFH41" s="423"/>
      <c r="RFI41" s="425"/>
      <c r="RFJ41" s="423"/>
      <c r="RFK41" s="425"/>
      <c r="RFL41" s="423"/>
      <c r="RFM41" s="425"/>
      <c r="RFN41" s="423"/>
      <c r="RFO41" s="425"/>
      <c r="RFP41" s="423"/>
      <c r="RFQ41" s="425"/>
      <c r="RFR41" s="423"/>
      <c r="RFS41" s="425"/>
      <c r="RFT41" s="423"/>
      <c r="RFU41" s="425"/>
      <c r="RFV41" s="423"/>
      <c r="RFW41" s="425"/>
      <c r="RFX41" s="423"/>
      <c r="RFY41" s="425"/>
      <c r="RFZ41" s="423"/>
      <c r="RGA41" s="425"/>
      <c r="RGB41" s="423"/>
      <c r="RGC41" s="425"/>
      <c r="RGD41" s="423"/>
      <c r="RGE41" s="425"/>
      <c r="RGF41" s="423"/>
      <c r="RGG41" s="425"/>
      <c r="RGH41" s="423"/>
      <c r="RGI41" s="425"/>
      <c r="RGJ41" s="423"/>
      <c r="RGK41" s="425"/>
      <c r="RGL41" s="423"/>
      <c r="RGM41" s="425"/>
      <c r="RGN41" s="423"/>
      <c r="RGO41" s="425"/>
      <c r="RGP41" s="423"/>
      <c r="RGQ41" s="425"/>
      <c r="RGR41" s="423"/>
      <c r="RGS41" s="425"/>
      <c r="RGT41" s="423"/>
      <c r="RGU41" s="425"/>
      <c r="RGV41" s="423"/>
      <c r="RGW41" s="425"/>
      <c r="RGX41" s="423"/>
      <c r="RGY41" s="425"/>
      <c r="RGZ41" s="423"/>
      <c r="RHA41" s="425"/>
      <c r="RHB41" s="423"/>
      <c r="RHC41" s="425"/>
      <c r="RHD41" s="423"/>
      <c r="RHE41" s="425"/>
      <c r="RHF41" s="423"/>
      <c r="RHG41" s="425"/>
      <c r="RHH41" s="423"/>
      <c r="RHI41" s="425"/>
      <c r="RHJ41" s="423"/>
      <c r="RHK41" s="425"/>
      <c r="RHL41" s="423"/>
      <c r="RHM41" s="425"/>
      <c r="RHN41" s="423"/>
      <c r="RHO41" s="425"/>
      <c r="RHP41" s="423"/>
      <c r="RHQ41" s="425"/>
      <c r="RHR41" s="423"/>
      <c r="RHS41" s="425"/>
      <c r="RHT41" s="423"/>
      <c r="RHU41" s="425"/>
      <c r="RHV41" s="423"/>
      <c r="RHW41" s="425"/>
      <c r="RHX41" s="423"/>
      <c r="RHY41" s="425"/>
      <c r="RHZ41" s="423"/>
      <c r="RIA41" s="425"/>
      <c r="RIB41" s="423"/>
      <c r="RIC41" s="425"/>
      <c r="RID41" s="423"/>
      <c r="RIE41" s="425"/>
      <c r="RIF41" s="423"/>
      <c r="RIG41" s="425"/>
      <c r="RIH41" s="423"/>
      <c r="RII41" s="425"/>
      <c r="RIJ41" s="423"/>
      <c r="RIK41" s="425"/>
      <c r="RIL41" s="423"/>
      <c r="RIM41" s="425"/>
      <c r="RIN41" s="423"/>
      <c r="RIO41" s="425"/>
      <c r="RIP41" s="423"/>
      <c r="RIQ41" s="425"/>
      <c r="RIR41" s="423"/>
      <c r="RIS41" s="425"/>
      <c r="RIT41" s="423"/>
      <c r="RIU41" s="425"/>
      <c r="RIV41" s="423"/>
      <c r="RIW41" s="425"/>
      <c r="RIX41" s="423"/>
      <c r="RIY41" s="425"/>
      <c r="RIZ41" s="423"/>
      <c r="RJA41" s="425"/>
      <c r="RJB41" s="423"/>
      <c r="RJC41" s="425"/>
      <c r="RJD41" s="423"/>
      <c r="RJE41" s="425"/>
      <c r="RJF41" s="423"/>
      <c r="RJG41" s="425"/>
      <c r="RJH41" s="423"/>
      <c r="RJI41" s="425"/>
      <c r="RJJ41" s="423"/>
      <c r="RJK41" s="425"/>
      <c r="RJL41" s="423"/>
      <c r="RJM41" s="425"/>
      <c r="RJN41" s="423"/>
      <c r="RJO41" s="425"/>
      <c r="RJP41" s="423"/>
      <c r="RJQ41" s="425"/>
      <c r="RJR41" s="423"/>
      <c r="RJS41" s="425"/>
      <c r="RJT41" s="423"/>
      <c r="RJU41" s="425"/>
      <c r="RJV41" s="423"/>
      <c r="RJW41" s="425"/>
      <c r="RJX41" s="423"/>
      <c r="RJY41" s="425"/>
      <c r="RJZ41" s="423"/>
      <c r="RKA41" s="425"/>
      <c r="RKB41" s="423"/>
      <c r="RKC41" s="425"/>
      <c r="RKD41" s="423"/>
      <c r="RKE41" s="425"/>
      <c r="RKF41" s="423"/>
      <c r="RKG41" s="425"/>
      <c r="RKH41" s="423"/>
      <c r="RKI41" s="425"/>
      <c r="RKJ41" s="423"/>
      <c r="RKK41" s="425"/>
      <c r="RKL41" s="423"/>
      <c r="RKM41" s="425"/>
      <c r="RKN41" s="423"/>
      <c r="RKO41" s="425"/>
      <c r="RKP41" s="423"/>
      <c r="RKQ41" s="425"/>
      <c r="RKR41" s="423"/>
      <c r="RKS41" s="425"/>
      <c r="RKT41" s="423"/>
      <c r="RKU41" s="425"/>
      <c r="RKV41" s="423"/>
      <c r="RKW41" s="425"/>
      <c r="RKX41" s="423"/>
      <c r="RKY41" s="425"/>
      <c r="RKZ41" s="423"/>
      <c r="RLA41" s="425"/>
      <c r="RLB41" s="423"/>
      <c r="RLC41" s="425"/>
      <c r="RLD41" s="423"/>
      <c r="RLE41" s="425"/>
      <c r="RLF41" s="423"/>
      <c r="RLG41" s="425"/>
      <c r="RLH41" s="423"/>
      <c r="RLI41" s="425"/>
      <c r="RLJ41" s="423"/>
      <c r="RLK41" s="425"/>
      <c r="RLL41" s="423"/>
      <c r="RLM41" s="425"/>
      <c r="RLN41" s="423"/>
      <c r="RLO41" s="425"/>
      <c r="RLP41" s="423"/>
      <c r="RLQ41" s="425"/>
      <c r="RLR41" s="423"/>
      <c r="RLS41" s="425"/>
      <c r="RLT41" s="423"/>
      <c r="RLU41" s="425"/>
      <c r="RLV41" s="423"/>
      <c r="RLW41" s="425"/>
      <c r="RLX41" s="423"/>
      <c r="RLY41" s="425"/>
      <c r="RLZ41" s="423"/>
      <c r="RMA41" s="425"/>
      <c r="RMB41" s="423"/>
      <c r="RMC41" s="425"/>
      <c r="RMD41" s="423"/>
      <c r="RME41" s="425"/>
      <c r="RMF41" s="423"/>
      <c r="RMG41" s="425"/>
      <c r="RMH41" s="423"/>
      <c r="RMI41" s="425"/>
      <c r="RMJ41" s="423"/>
      <c r="RMK41" s="425"/>
      <c r="RML41" s="423"/>
      <c r="RMM41" s="425"/>
      <c r="RMN41" s="423"/>
      <c r="RMO41" s="425"/>
      <c r="RMP41" s="423"/>
      <c r="RMQ41" s="425"/>
      <c r="RMR41" s="423"/>
      <c r="RMS41" s="425"/>
      <c r="RMT41" s="423"/>
      <c r="RMU41" s="425"/>
      <c r="RMV41" s="423"/>
      <c r="RMW41" s="425"/>
      <c r="RMX41" s="423"/>
      <c r="RMY41" s="425"/>
      <c r="RMZ41" s="423"/>
      <c r="RNA41" s="425"/>
      <c r="RNB41" s="423"/>
      <c r="RNC41" s="425"/>
      <c r="RND41" s="423"/>
      <c r="RNE41" s="425"/>
      <c r="RNF41" s="423"/>
      <c r="RNG41" s="425"/>
      <c r="RNH41" s="423"/>
      <c r="RNI41" s="425"/>
      <c r="RNJ41" s="423"/>
      <c r="RNK41" s="425"/>
      <c r="RNL41" s="423"/>
      <c r="RNM41" s="425"/>
      <c r="RNN41" s="423"/>
      <c r="RNO41" s="425"/>
      <c r="RNP41" s="423"/>
      <c r="RNQ41" s="425"/>
      <c r="RNR41" s="423"/>
      <c r="RNS41" s="425"/>
      <c r="RNT41" s="423"/>
      <c r="RNU41" s="425"/>
      <c r="RNV41" s="423"/>
      <c r="RNW41" s="425"/>
      <c r="RNX41" s="423"/>
      <c r="RNY41" s="425"/>
      <c r="RNZ41" s="423"/>
      <c r="ROA41" s="425"/>
      <c r="ROB41" s="423"/>
      <c r="ROC41" s="425"/>
      <c r="ROD41" s="423"/>
      <c r="ROE41" s="425"/>
      <c r="ROF41" s="423"/>
      <c r="ROG41" s="425"/>
      <c r="ROH41" s="423"/>
      <c r="ROI41" s="425"/>
      <c r="ROJ41" s="423"/>
      <c r="ROK41" s="425"/>
      <c r="ROL41" s="423"/>
      <c r="ROM41" s="425"/>
      <c r="RON41" s="423"/>
      <c r="ROO41" s="425"/>
      <c r="ROP41" s="423"/>
      <c r="ROQ41" s="425"/>
      <c r="ROR41" s="423"/>
      <c r="ROS41" s="425"/>
      <c r="ROT41" s="423"/>
      <c r="ROU41" s="425"/>
      <c r="ROV41" s="423"/>
      <c r="ROW41" s="425"/>
      <c r="ROX41" s="423"/>
      <c r="ROY41" s="425"/>
      <c r="ROZ41" s="423"/>
      <c r="RPA41" s="425"/>
      <c r="RPB41" s="423"/>
      <c r="RPC41" s="425"/>
      <c r="RPD41" s="423"/>
      <c r="RPE41" s="425"/>
      <c r="RPF41" s="423"/>
      <c r="RPG41" s="425"/>
      <c r="RPH41" s="423"/>
      <c r="RPI41" s="425"/>
      <c r="RPJ41" s="423"/>
      <c r="RPK41" s="425"/>
      <c r="RPL41" s="423"/>
      <c r="RPM41" s="425"/>
      <c r="RPN41" s="423"/>
      <c r="RPO41" s="425"/>
      <c r="RPP41" s="423"/>
      <c r="RPQ41" s="425"/>
      <c r="RPR41" s="423"/>
      <c r="RPS41" s="425"/>
      <c r="RPT41" s="423"/>
      <c r="RPU41" s="425"/>
      <c r="RPV41" s="423"/>
      <c r="RPW41" s="425"/>
      <c r="RPX41" s="423"/>
      <c r="RPY41" s="425"/>
      <c r="RPZ41" s="423"/>
      <c r="RQA41" s="425"/>
      <c r="RQB41" s="423"/>
      <c r="RQC41" s="425"/>
      <c r="RQD41" s="423"/>
      <c r="RQE41" s="425"/>
      <c r="RQF41" s="423"/>
      <c r="RQG41" s="425"/>
      <c r="RQH41" s="423"/>
      <c r="RQI41" s="425"/>
      <c r="RQJ41" s="423"/>
      <c r="RQK41" s="425"/>
      <c r="RQL41" s="423"/>
      <c r="RQM41" s="425"/>
      <c r="RQN41" s="423"/>
      <c r="RQO41" s="425"/>
      <c r="RQP41" s="423"/>
      <c r="RQQ41" s="425"/>
      <c r="RQR41" s="423"/>
      <c r="RQS41" s="425"/>
      <c r="RQT41" s="423"/>
      <c r="RQU41" s="425"/>
      <c r="RQV41" s="423"/>
      <c r="RQW41" s="425"/>
      <c r="RQX41" s="423"/>
      <c r="RQY41" s="425"/>
      <c r="RQZ41" s="423"/>
      <c r="RRA41" s="425"/>
      <c r="RRB41" s="423"/>
      <c r="RRC41" s="425"/>
      <c r="RRD41" s="423"/>
      <c r="RRE41" s="425"/>
      <c r="RRF41" s="423"/>
      <c r="RRG41" s="425"/>
      <c r="RRH41" s="423"/>
      <c r="RRI41" s="425"/>
      <c r="RRJ41" s="423"/>
      <c r="RRK41" s="425"/>
      <c r="RRL41" s="423"/>
      <c r="RRM41" s="425"/>
      <c r="RRN41" s="423"/>
      <c r="RRO41" s="425"/>
      <c r="RRP41" s="423"/>
      <c r="RRQ41" s="425"/>
      <c r="RRR41" s="423"/>
      <c r="RRS41" s="425"/>
      <c r="RRT41" s="423"/>
      <c r="RRU41" s="425"/>
      <c r="RRV41" s="423"/>
      <c r="RRW41" s="425"/>
      <c r="RRX41" s="423"/>
      <c r="RRY41" s="425"/>
      <c r="RRZ41" s="423"/>
      <c r="RSA41" s="425"/>
      <c r="RSB41" s="423"/>
      <c r="RSC41" s="425"/>
      <c r="RSD41" s="423"/>
      <c r="RSE41" s="425"/>
      <c r="RSF41" s="423"/>
      <c r="RSG41" s="425"/>
      <c r="RSH41" s="423"/>
      <c r="RSI41" s="425"/>
      <c r="RSJ41" s="423"/>
      <c r="RSK41" s="425"/>
      <c r="RSL41" s="423"/>
      <c r="RSM41" s="425"/>
      <c r="RSN41" s="423"/>
      <c r="RSO41" s="425"/>
      <c r="RSP41" s="423"/>
      <c r="RSQ41" s="425"/>
      <c r="RSR41" s="423"/>
      <c r="RSS41" s="425"/>
      <c r="RST41" s="423"/>
      <c r="RSU41" s="425"/>
      <c r="RSV41" s="423"/>
      <c r="RSW41" s="425"/>
      <c r="RSX41" s="423"/>
      <c r="RSY41" s="425"/>
      <c r="RSZ41" s="423"/>
      <c r="RTA41" s="425"/>
      <c r="RTB41" s="423"/>
      <c r="RTC41" s="425"/>
      <c r="RTD41" s="423"/>
      <c r="RTE41" s="425"/>
      <c r="RTF41" s="423"/>
      <c r="RTG41" s="425"/>
      <c r="RTH41" s="423"/>
      <c r="RTI41" s="425"/>
      <c r="RTJ41" s="423"/>
      <c r="RTK41" s="425"/>
      <c r="RTL41" s="423"/>
      <c r="RTM41" s="425"/>
      <c r="RTN41" s="423"/>
      <c r="RTO41" s="425"/>
      <c r="RTP41" s="423"/>
      <c r="RTQ41" s="425"/>
      <c r="RTR41" s="423"/>
      <c r="RTS41" s="425"/>
      <c r="RTT41" s="423"/>
      <c r="RTU41" s="425"/>
      <c r="RTV41" s="423"/>
      <c r="RTW41" s="425"/>
      <c r="RTX41" s="423"/>
      <c r="RTY41" s="425"/>
      <c r="RTZ41" s="423"/>
      <c r="RUA41" s="425"/>
      <c r="RUB41" s="423"/>
      <c r="RUC41" s="425"/>
      <c r="RUD41" s="423"/>
      <c r="RUE41" s="425"/>
      <c r="RUF41" s="423"/>
      <c r="RUG41" s="425"/>
      <c r="RUH41" s="423"/>
      <c r="RUI41" s="425"/>
      <c r="RUJ41" s="423"/>
      <c r="RUK41" s="425"/>
      <c r="RUL41" s="423"/>
      <c r="RUM41" s="425"/>
      <c r="RUN41" s="423"/>
      <c r="RUO41" s="425"/>
      <c r="RUP41" s="423"/>
      <c r="RUQ41" s="425"/>
      <c r="RUR41" s="423"/>
      <c r="RUS41" s="425"/>
      <c r="RUT41" s="423"/>
      <c r="RUU41" s="425"/>
      <c r="RUV41" s="423"/>
      <c r="RUW41" s="425"/>
      <c r="RUX41" s="423"/>
      <c r="RUY41" s="425"/>
      <c r="RUZ41" s="423"/>
      <c r="RVA41" s="425"/>
      <c r="RVB41" s="423"/>
      <c r="RVC41" s="425"/>
      <c r="RVD41" s="423"/>
      <c r="RVE41" s="425"/>
      <c r="RVF41" s="423"/>
      <c r="RVG41" s="425"/>
      <c r="RVH41" s="423"/>
      <c r="RVI41" s="425"/>
      <c r="RVJ41" s="423"/>
      <c r="RVK41" s="425"/>
      <c r="RVL41" s="423"/>
      <c r="RVM41" s="425"/>
      <c r="RVN41" s="423"/>
      <c r="RVO41" s="425"/>
      <c r="RVP41" s="423"/>
      <c r="RVQ41" s="425"/>
      <c r="RVR41" s="423"/>
      <c r="RVS41" s="425"/>
      <c r="RVT41" s="423"/>
      <c r="RVU41" s="425"/>
      <c r="RVV41" s="423"/>
      <c r="RVW41" s="425"/>
      <c r="RVX41" s="423"/>
      <c r="RVY41" s="425"/>
      <c r="RVZ41" s="423"/>
      <c r="RWA41" s="425"/>
      <c r="RWB41" s="423"/>
      <c r="RWC41" s="425"/>
      <c r="RWD41" s="423"/>
      <c r="RWE41" s="425"/>
      <c r="RWF41" s="423"/>
      <c r="RWG41" s="425"/>
      <c r="RWH41" s="423"/>
      <c r="RWI41" s="425"/>
      <c r="RWJ41" s="423"/>
      <c r="RWK41" s="425"/>
      <c r="RWL41" s="423"/>
      <c r="RWM41" s="425"/>
      <c r="RWN41" s="423"/>
      <c r="RWO41" s="425"/>
      <c r="RWP41" s="423"/>
      <c r="RWQ41" s="425"/>
      <c r="RWR41" s="423"/>
      <c r="RWS41" s="425"/>
      <c r="RWT41" s="423"/>
      <c r="RWU41" s="425"/>
      <c r="RWV41" s="423"/>
      <c r="RWW41" s="425"/>
      <c r="RWX41" s="423"/>
      <c r="RWY41" s="425"/>
      <c r="RWZ41" s="423"/>
      <c r="RXA41" s="425"/>
      <c r="RXB41" s="423"/>
      <c r="RXC41" s="425"/>
      <c r="RXD41" s="423"/>
      <c r="RXE41" s="425"/>
      <c r="RXF41" s="423"/>
      <c r="RXG41" s="425"/>
      <c r="RXH41" s="423"/>
      <c r="RXI41" s="425"/>
      <c r="RXJ41" s="423"/>
      <c r="RXK41" s="425"/>
      <c r="RXL41" s="423"/>
      <c r="RXM41" s="425"/>
      <c r="RXN41" s="423"/>
      <c r="RXO41" s="425"/>
      <c r="RXP41" s="423"/>
      <c r="RXQ41" s="425"/>
      <c r="RXR41" s="423"/>
      <c r="RXS41" s="425"/>
      <c r="RXT41" s="423"/>
      <c r="RXU41" s="425"/>
      <c r="RXV41" s="423"/>
      <c r="RXW41" s="425"/>
      <c r="RXX41" s="423"/>
      <c r="RXY41" s="425"/>
      <c r="RXZ41" s="423"/>
      <c r="RYA41" s="425"/>
      <c r="RYB41" s="423"/>
      <c r="RYC41" s="425"/>
      <c r="RYD41" s="423"/>
      <c r="RYE41" s="425"/>
      <c r="RYF41" s="423"/>
      <c r="RYG41" s="425"/>
      <c r="RYH41" s="423"/>
      <c r="RYI41" s="425"/>
      <c r="RYJ41" s="423"/>
      <c r="RYK41" s="425"/>
      <c r="RYL41" s="423"/>
      <c r="RYM41" s="425"/>
      <c r="RYN41" s="423"/>
      <c r="RYO41" s="425"/>
      <c r="RYP41" s="423"/>
      <c r="RYQ41" s="425"/>
      <c r="RYR41" s="423"/>
      <c r="RYS41" s="425"/>
      <c r="RYT41" s="423"/>
      <c r="RYU41" s="425"/>
      <c r="RYV41" s="423"/>
      <c r="RYW41" s="425"/>
      <c r="RYX41" s="423"/>
      <c r="RYY41" s="425"/>
      <c r="RYZ41" s="423"/>
      <c r="RZA41" s="425"/>
      <c r="RZB41" s="423"/>
      <c r="RZC41" s="425"/>
      <c r="RZD41" s="423"/>
      <c r="RZE41" s="425"/>
      <c r="RZF41" s="423"/>
      <c r="RZG41" s="425"/>
      <c r="RZH41" s="423"/>
      <c r="RZI41" s="425"/>
      <c r="RZJ41" s="423"/>
      <c r="RZK41" s="425"/>
      <c r="RZL41" s="423"/>
      <c r="RZM41" s="425"/>
      <c r="RZN41" s="423"/>
      <c r="RZO41" s="425"/>
      <c r="RZP41" s="423"/>
      <c r="RZQ41" s="425"/>
      <c r="RZR41" s="423"/>
      <c r="RZS41" s="425"/>
      <c r="RZT41" s="423"/>
      <c r="RZU41" s="425"/>
      <c r="RZV41" s="423"/>
      <c r="RZW41" s="425"/>
      <c r="RZX41" s="423"/>
      <c r="RZY41" s="425"/>
      <c r="RZZ41" s="423"/>
      <c r="SAA41" s="425"/>
      <c r="SAB41" s="423"/>
      <c r="SAC41" s="425"/>
      <c r="SAD41" s="423"/>
      <c r="SAE41" s="425"/>
      <c r="SAF41" s="423"/>
      <c r="SAG41" s="425"/>
      <c r="SAH41" s="423"/>
      <c r="SAI41" s="425"/>
      <c r="SAJ41" s="423"/>
      <c r="SAK41" s="425"/>
      <c r="SAL41" s="423"/>
      <c r="SAM41" s="425"/>
      <c r="SAN41" s="423"/>
      <c r="SAO41" s="425"/>
      <c r="SAP41" s="423"/>
      <c r="SAQ41" s="425"/>
      <c r="SAR41" s="423"/>
      <c r="SAS41" s="425"/>
      <c r="SAT41" s="423"/>
      <c r="SAU41" s="425"/>
      <c r="SAV41" s="423"/>
      <c r="SAW41" s="425"/>
      <c r="SAX41" s="423"/>
      <c r="SAY41" s="425"/>
      <c r="SAZ41" s="423"/>
      <c r="SBA41" s="425"/>
      <c r="SBB41" s="423"/>
      <c r="SBC41" s="425"/>
      <c r="SBD41" s="423"/>
      <c r="SBE41" s="425"/>
      <c r="SBF41" s="423"/>
      <c r="SBG41" s="425"/>
      <c r="SBH41" s="423"/>
      <c r="SBI41" s="425"/>
      <c r="SBJ41" s="423"/>
      <c r="SBK41" s="425"/>
      <c r="SBL41" s="423"/>
      <c r="SBM41" s="425"/>
      <c r="SBN41" s="423"/>
      <c r="SBO41" s="425"/>
      <c r="SBP41" s="423"/>
      <c r="SBQ41" s="425"/>
      <c r="SBR41" s="423"/>
      <c r="SBS41" s="425"/>
      <c r="SBT41" s="423"/>
      <c r="SBU41" s="425"/>
      <c r="SBV41" s="423"/>
      <c r="SBW41" s="425"/>
      <c r="SBX41" s="423"/>
      <c r="SBY41" s="425"/>
      <c r="SBZ41" s="423"/>
      <c r="SCA41" s="425"/>
      <c r="SCB41" s="423"/>
      <c r="SCC41" s="425"/>
      <c r="SCD41" s="423"/>
      <c r="SCE41" s="425"/>
      <c r="SCF41" s="423"/>
      <c r="SCG41" s="425"/>
      <c r="SCH41" s="423"/>
      <c r="SCI41" s="425"/>
      <c r="SCJ41" s="423"/>
      <c r="SCK41" s="425"/>
      <c r="SCL41" s="423"/>
      <c r="SCM41" s="425"/>
      <c r="SCN41" s="423"/>
      <c r="SCO41" s="425"/>
      <c r="SCP41" s="423"/>
      <c r="SCQ41" s="425"/>
      <c r="SCR41" s="423"/>
      <c r="SCS41" s="425"/>
      <c r="SCT41" s="423"/>
      <c r="SCU41" s="425"/>
      <c r="SCV41" s="423"/>
      <c r="SCW41" s="425"/>
      <c r="SCX41" s="423"/>
      <c r="SCY41" s="425"/>
      <c r="SCZ41" s="423"/>
      <c r="SDA41" s="425"/>
      <c r="SDB41" s="423"/>
      <c r="SDC41" s="425"/>
      <c r="SDD41" s="423"/>
      <c r="SDE41" s="425"/>
      <c r="SDF41" s="423"/>
      <c r="SDG41" s="425"/>
      <c r="SDH41" s="423"/>
      <c r="SDI41" s="425"/>
      <c r="SDJ41" s="423"/>
      <c r="SDK41" s="425"/>
      <c r="SDL41" s="423"/>
      <c r="SDM41" s="425"/>
      <c r="SDN41" s="423"/>
      <c r="SDO41" s="425"/>
      <c r="SDP41" s="423"/>
      <c r="SDQ41" s="425"/>
      <c r="SDR41" s="423"/>
      <c r="SDS41" s="425"/>
      <c r="SDT41" s="423"/>
      <c r="SDU41" s="425"/>
      <c r="SDV41" s="423"/>
      <c r="SDW41" s="425"/>
      <c r="SDX41" s="423"/>
      <c r="SDY41" s="425"/>
      <c r="SDZ41" s="423"/>
      <c r="SEA41" s="425"/>
      <c r="SEB41" s="423"/>
      <c r="SEC41" s="425"/>
      <c r="SED41" s="423"/>
      <c r="SEE41" s="425"/>
      <c r="SEF41" s="423"/>
      <c r="SEG41" s="425"/>
      <c r="SEH41" s="423"/>
      <c r="SEI41" s="425"/>
      <c r="SEJ41" s="423"/>
      <c r="SEK41" s="425"/>
      <c r="SEL41" s="423"/>
      <c r="SEM41" s="425"/>
      <c r="SEN41" s="423"/>
      <c r="SEO41" s="425"/>
      <c r="SEP41" s="423"/>
      <c r="SEQ41" s="425"/>
      <c r="SER41" s="423"/>
      <c r="SES41" s="425"/>
      <c r="SET41" s="423"/>
      <c r="SEU41" s="425"/>
      <c r="SEV41" s="423"/>
      <c r="SEW41" s="425"/>
      <c r="SEX41" s="423"/>
      <c r="SEY41" s="425"/>
      <c r="SEZ41" s="423"/>
      <c r="SFA41" s="425"/>
      <c r="SFB41" s="423"/>
      <c r="SFC41" s="425"/>
      <c r="SFD41" s="423"/>
      <c r="SFE41" s="425"/>
      <c r="SFF41" s="423"/>
      <c r="SFG41" s="425"/>
      <c r="SFH41" s="423"/>
      <c r="SFI41" s="425"/>
      <c r="SFJ41" s="423"/>
      <c r="SFK41" s="425"/>
      <c r="SFL41" s="423"/>
      <c r="SFM41" s="425"/>
      <c r="SFN41" s="423"/>
      <c r="SFO41" s="425"/>
      <c r="SFP41" s="423"/>
      <c r="SFQ41" s="425"/>
      <c r="SFR41" s="423"/>
      <c r="SFS41" s="425"/>
      <c r="SFT41" s="423"/>
      <c r="SFU41" s="425"/>
      <c r="SFV41" s="423"/>
      <c r="SFW41" s="425"/>
      <c r="SFX41" s="423"/>
      <c r="SFY41" s="425"/>
      <c r="SFZ41" s="423"/>
      <c r="SGA41" s="425"/>
      <c r="SGB41" s="423"/>
      <c r="SGC41" s="425"/>
      <c r="SGD41" s="423"/>
      <c r="SGE41" s="425"/>
      <c r="SGF41" s="423"/>
      <c r="SGG41" s="425"/>
      <c r="SGH41" s="423"/>
      <c r="SGI41" s="425"/>
      <c r="SGJ41" s="423"/>
      <c r="SGK41" s="425"/>
      <c r="SGL41" s="423"/>
      <c r="SGM41" s="425"/>
      <c r="SGN41" s="423"/>
      <c r="SGO41" s="425"/>
      <c r="SGP41" s="423"/>
      <c r="SGQ41" s="425"/>
      <c r="SGR41" s="423"/>
      <c r="SGS41" s="425"/>
      <c r="SGT41" s="423"/>
      <c r="SGU41" s="425"/>
      <c r="SGV41" s="423"/>
      <c r="SGW41" s="425"/>
      <c r="SGX41" s="423"/>
      <c r="SGY41" s="425"/>
      <c r="SGZ41" s="423"/>
      <c r="SHA41" s="425"/>
      <c r="SHB41" s="423"/>
      <c r="SHC41" s="425"/>
      <c r="SHD41" s="423"/>
      <c r="SHE41" s="425"/>
      <c r="SHF41" s="423"/>
      <c r="SHG41" s="425"/>
      <c r="SHH41" s="423"/>
      <c r="SHI41" s="425"/>
      <c r="SHJ41" s="423"/>
      <c r="SHK41" s="425"/>
      <c r="SHL41" s="423"/>
      <c r="SHM41" s="425"/>
      <c r="SHN41" s="423"/>
      <c r="SHO41" s="425"/>
      <c r="SHP41" s="423"/>
      <c r="SHQ41" s="425"/>
      <c r="SHR41" s="423"/>
      <c r="SHS41" s="425"/>
      <c r="SHT41" s="423"/>
      <c r="SHU41" s="425"/>
      <c r="SHV41" s="423"/>
      <c r="SHW41" s="425"/>
      <c r="SHX41" s="423"/>
      <c r="SHY41" s="425"/>
      <c r="SHZ41" s="423"/>
      <c r="SIA41" s="425"/>
      <c r="SIB41" s="423"/>
      <c r="SIC41" s="425"/>
      <c r="SID41" s="423"/>
      <c r="SIE41" s="425"/>
      <c r="SIF41" s="423"/>
      <c r="SIG41" s="425"/>
      <c r="SIH41" s="423"/>
      <c r="SII41" s="425"/>
      <c r="SIJ41" s="423"/>
      <c r="SIK41" s="425"/>
      <c r="SIL41" s="423"/>
      <c r="SIM41" s="425"/>
      <c r="SIN41" s="423"/>
      <c r="SIO41" s="425"/>
      <c r="SIP41" s="423"/>
      <c r="SIQ41" s="425"/>
      <c r="SIR41" s="423"/>
      <c r="SIS41" s="425"/>
      <c r="SIT41" s="423"/>
      <c r="SIU41" s="425"/>
      <c r="SIV41" s="423"/>
      <c r="SIW41" s="425"/>
      <c r="SIX41" s="423"/>
      <c r="SIY41" s="425"/>
      <c r="SIZ41" s="423"/>
      <c r="SJA41" s="425"/>
      <c r="SJB41" s="423"/>
      <c r="SJC41" s="425"/>
      <c r="SJD41" s="423"/>
      <c r="SJE41" s="425"/>
      <c r="SJF41" s="423"/>
      <c r="SJG41" s="425"/>
      <c r="SJH41" s="423"/>
      <c r="SJI41" s="425"/>
      <c r="SJJ41" s="423"/>
      <c r="SJK41" s="425"/>
      <c r="SJL41" s="423"/>
      <c r="SJM41" s="425"/>
      <c r="SJN41" s="423"/>
      <c r="SJO41" s="425"/>
      <c r="SJP41" s="423"/>
      <c r="SJQ41" s="425"/>
      <c r="SJR41" s="423"/>
      <c r="SJS41" s="425"/>
      <c r="SJT41" s="423"/>
      <c r="SJU41" s="425"/>
      <c r="SJV41" s="423"/>
      <c r="SJW41" s="425"/>
      <c r="SJX41" s="423"/>
      <c r="SJY41" s="425"/>
      <c r="SJZ41" s="423"/>
      <c r="SKA41" s="425"/>
      <c r="SKB41" s="423"/>
      <c r="SKC41" s="425"/>
      <c r="SKD41" s="423"/>
      <c r="SKE41" s="425"/>
      <c r="SKF41" s="423"/>
      <c r="SKG41" s="425"/>
      <c r="SKH41" s="423"/>
      <c r="SKI41" s="425"/>
      <c r="SKJ41" s="423"/>
      <c r="SKK41" s="425"/>
      <c r="SKL41" s="423"/>
      <c r="SKM41" s="425"/>
      <c r="SKN41" s="423"/>
      <c r="SKO41" s="425"/>
      <c r="SKP41" s="423"/>
      <c r="SKQ41" s="425"/>
      <c r="SKR41" s="423"/>
      <c r="SKS41" s="425"/>
      <c r="SKT41" s="423"/>
      <c r="SKU41" s="425"/>
      <c r="SKV41" s="423"/>
      <c r="SKW41" s="425"/>
      <c r="SKX41" s="423"/>
      <c r="SKY41" s="425"/>
      <c r="SKZ41" s="423"/>
      <c r="SLA41" s="425"/>
      <c r="SLB41" s="423"/>
      <c r="SLC41" s="425"/>
      <c r="SLD41" s="423"/>
      <c r="SLE41" s="425"/>
      <c r="SLF41" s="423"/>
      <c r="SLG41" s="425"/>
      <c r="SLH41" s="423"/>
      <c r="SLI41" s="425"/>
      <c r="SLJ41" s="423"/>
      <c r="SLK41" s="425"/>
      <c r="SLL41" s="423"/>
      <c r="SLM41" s="425"/>
      <c r="SLN41" s="423"/>
      <c r="SLO41" s="425"/>
      <c r="SLP41" s="423"/>
      <c r="SLQ41" s="425"/>
      <c r="SLR41" s="423"/>
      <c r="SLS41" s="425"/>
      <c r="SLT41" s="423"/>
      <c r="SLU41" s="425"/>
      <c r="SLV41" s="423"/>
      <c r="SLW41" s="425"/>
      <c r="SLX41" s="423"/>
      <c r="SLY41" s="425"/>
      <c r="SLZ41" s="423"/>
      <c r="SMA41" s="425"/>
      <c r="SMB41" s="423"/>
      <c r="SMC41" s="425"/>
      <c r="SMD41" s="423"/>
      <c r="SME41" s="425"/>
      <c r="SMF41" s="423"/>
      <c r="SMG41" s="425"/>
      <c r="SMH41" s="423"/>
      <c r="SMI41" s="425"/>
      <c r="SMJ41" s="423"/>
      <c r="SMK41" s="425"/>
      <c r="SML41" s="423"/>
      <c r="SMM41" s="425"/>
      <c r="SMN41" s="423"/>
      <c r="SMO41" s="425"/>
      <c r="SMP41" s="423"/>
      <c r="SMQ41" s="425"/>
      <c r="SMR41" s="423"/>
      <c r="SMS41" s="425"/>
      <c r="SMT41" s="423"/>
      <c r="SMU41" s="425"/>
      <c r="SMV41" s="423"/>
      <c r="SMW41" s="425"/>
      <c r="SMX41" s="423"/>
      <c r="SMY41" s="425"/>
      <c r="SMZ41" s="423"/>
      <c r="SNA41" s="425"/>
      <c r="SNB41" s="423"/>
      <c r="SNC41" s="425"/>
      <c r="SND41" s="423"/>
      <c r="SNE41" s="425"/>
      <c r="SNF41" s="423"/>
      <c r="SNG41" s="425"/>
      <c r="SNH41" s="423"/>
      <c r="SNI41" s="425"/>
      <c r="SNJ41" s="423"/>
      <c r="SNK41" s="425"/>
      <c r="SNL41" s="423"/>
      <c r="SNM41" s="425"/>
      <c r="SNN41" s="423"/>
      <c r="SNO41" s="425"/>
      <c r="SNP41" s="423"/>
      <c r="SNQ41" s="425"/>
      <c r="SNR41" s="423"/>
      <c r="SNS41" s="425"/>
      <c r="SNT41" s="423"/>
      <c r="SNU41" s="425"/>
      <c r="SNV41" s="423"/>
      <c r="SNW41" s="425"/>
      <c r="SNX41" s="423"/>
      <c r="SNY41" s="425"/>
      <c r="SNZ41" s="423"/>
      <c r="SOA41" s="425"/>
      <c r="SOB41" s="423"/>
      <c r="SOC41" s="425"/>
      <c r="SOD41" s="423"/>
      <c r="SOE41" s="425"/>
      <c r="SOF41" s="423"/>
      <c r="SOG41" s="425"/>
      <c r="SOH41" s="423"/>
      <c r="SOI41" s="425"/>
      <c r="SOJ41" s="423"/>
      <c r="SOK41" s="425"/>
      <c r="SOL41" s="423"/>
      <c r="SOM41" s="425"/>
      <c r="SON41" s="423"/>
      <c r="SOO41" s="425"/>
      <c r="SOP41" s="423"/>
      <c r="SOQ41" s="425"/>
      <c r="SOR41" s="423"/>
      <c r="SOS41" s="425"/>
      <c r="SOT41" s="423"/>
      <c r="SOU41" s="425"/>
      <c r="SOV41" s="423"/>
      <c r="SOW41" s="425"/>
      <c r="SOX41" s="423"/>
      <c r="SOY41" s="425"/>
      <c r="SOZ41" s="423"/>
      <c r="SPA41" s="425"/>
      <c r="SPB41" s="423"/>
      <c r="SPC41" s="425"/>
      <c r="SPD41" s="423"/>
      <c r="SPE41" s="425"/>
      <c r="SPF41" s="423"/>
      <c r="SPG41" s="425"/>
      <c r="SPH41" s="423"/>
      <c r="SPI41" s="425"/>
      <c r="SPJ41" s="423"/>
      <c r="SPK41" s="425"/>
      <c r="SPL41" s="423"/>
      <c r="SPM41" s="425"/>
      <c r="SPN41" s="423"/>
      <c r="SPO41" s="425"/>
      <c r="SPP41" s="423"/>
      <c r="SPQ41" s="425"/>
      <c r="SPR41" s="423"/>
      <c r="SPS41" s="425"/>
      <c r="SPT41" s="423"/>
      <c r="SPU41" s="425"/>
      <c r="SPV41" s="423"/>
      <c r="SPW41" s="425"/>
      <c r="SPX41" s="423"/>
      <c r="SPY41" s="425"/>
      <c r="SPZ41" s="423"/>
      <c r="SQA41" s="425"/>
      <c r="SQB41" s="423"/>
      <c r="SQC41" s="425"/>
      <c r="SQD41" s="423"/>
      <c r="SQE41" s="425"/>
      <c r="SQF41" s="423"/>
      <c r="SQG41" s="425"/>
      <c r="SQH41" s="423"/>
      <c r="SQI41" s="425"/>
      <c r="SQJ41" s="423"/>
      <c r="SQK41" s="425"/>
      <c r="SQL41" s="423"/>
      <c r="SQM41" s="425"/>
      <c r="SQN41" s="423"/>
      <c r="SQO41" s="425"/>
      <c r="SQP41" s="423"/>
      <c r="SQQ41" s="425"/>
      <c r="SQR41" s="423"/>
      <c r="SQS41" s="425"/>
      <c r="SQT41" s="423"/>
      <c r="SQU41" s="425"/>
      <c r="SQV41" s="423"/>
      <c r="SQW41" s="425"/>
      <c r="SQX41" s="423"/>
      <c r="SQY41" s="425"/>
      <c r="SQZ41" s="423"/>
      <c r="SRA41" s="425"/>
      <c r="SRB41" s="423"/>
      <c r="SRC41" s="425"/>
      <c r="SRD41" s="423"/>
      <c r="SRE41" s="425"/>
      <c r="SRF41" s="423"/>
      <c r="SRG41" s="425"/>
      <c r="SRH41" s="423"/>
      <c r="SRI41" s="425"/>
      <c r="SRJ41" s="423"/>
      <c r="SRK41" s="425"/>
      <c r="SRL41" s="423"/>
      <c r="SRM41" s="425"/>
      <c r="SRN41" s="423"/>
      <c r="SRO41" s="425"/>
      <c r="SRP41" s="423"/>
      <c r="SRQ41" s="425"/>
      <c r="SRR41" s="423"/>
      <c r="SRS41" s="425"/>
      <c r="SRT41" s="423"/>
      <c r="SRU41" s="425"/>
      <c r="SRV41" s="423"/>
      <c r="SRW41" s="425"/>
      <c r="SRX41" s="423"/>
      <c r="SRY41" s="425"/>
      <c r="SRZ41" s="423"/>
      <c r="SSA41" s="425"/>
      <c r="SSB41" s="423"/>
      <c r="SSC41" s="425"/>
      <c r="SSD41" s="423"/>
      <c r="SSE41" s="425"/>
      <c r="SSF41" s="423"/>
      <c r="SSG41" s="425"/>
      <c r="SSH41" s="423"/>
      <c r="SSI41" s="425"/>
      <c r="SSJ41" s="423"/>
      <c r="SSK41" s="425"/>
      <c r="SSL41" s="423"/>
      <c r="SSM41" s="425"/>
      <c r="SSN41" s="423"/>
      <c r="SSO41" s="425"/>
      <c r="SSP41" s="423"/>
      <c r="SSQ41" s="425"/>
      <c r="SSR41" s="423"/>
      <c r="SSS41" s="425"/>
      <c r="SST41" s="423"/>
      <c r="SSU41" s="425"/>
      <c r="SSV41" s="423"/>
      <c r="SSW41" s="425"/>
      <c r="SSX41" s="423"/>
      <c r="SSY41" s="425"/>
      <c r="SSZ41" s="423"/>
      <c r="STA41" s="425"/>
      <c r="STB41" s="423"/>
      <c r="STC41" s="425"/>
      <c r="STD41" s="423"/>
      <c r="STE41" s="425"/>
      <c r="STF41" s="423"/>
      <c r="STG41" s="425"/>
      <c r="STH41" s="423"/>
      <c r="STI41" s="425"/>
      <c r="STJ41" s="423"/>
      <c r="STK41" s="425"/>
      <c r="STL41" s="423"/>
      <c r="STM41" s="425"/>
      <c r="STN41" s="423"/>
      <c r="STO41" s="425"/>
      <c r="STP41" s="423"/>
      <c r="STQ41" s="425"/>
      <c r="STR41" s="423"/>
      <c r="STS41" s="425"/>
      <c r="STT41" s="423"/>
      <c r="STU41" s="425"/>
      <c r="STV41" s="423"/>
      <c r="STW41" s="425"/>
      <c r="STX41" s="423"/>
      <c r="STY41" s="425"/>
      <c r="STZ41" s="423"/>
      <c r="SUA41" s="425"/>
      <c r="SUB41" s="423"/>
      <c r="SUC41" s="425"/>
      <c r="SUD41" s="423"/>
      <c r="SUE41" s="425"/>
      <c r="SUF41" s="423"/>
      <c r="SUG41" s="425"/>
      <c r="SUH41" s="423"/>
      <c r="SUI41" s="425"/>
      <c r="SUJ41" s="423"/>
      <c r="SUK41" s="425"/>
      <c r="SUL41" s="423"/>
      <c r="SUM41" s="425"/>
      <c r="SUN41" s="423"/>
      <c r="SUO41" s="425"/>
      <c r="SUP41" s="423"/>
      <c r="SUQ41" s="425"/>
      <c r="SUR41" s="423"/>
      <c r="SUS41" s="425"/>
      <c r="SUT41" s="423"/>
      <c r="SUU41" s="425"/>
      <c r="SUV41" s="423"/>
      <c r="SUW41" s="425"/>
      <c r="SUX41" s="423"/>
      <c r="SUY41" s="425"/>
      <c r="SUZ41" s="423"/>
      <c r="SVA41" s="425"/>
      <c r="SVB41" s="423"/>
      <c r="SVC41" s="425"/>
      <c r="SVD41" s="423"/>
      <c r="SVE41" s="425"/>
      <c r="SVF41" s="423"/>
      <c r="SVG41" s="425"/>
      <c r="SVH41" s="423"/>
      <c r="SVI41" s="425"/>
      <c r="SVJ41" s="423"/>
      <c r="SVK41" s="425"/>
      <c r="SVL41" s="423"/>
      <c r="SVM41" s="425"/>
      <c r="SVN41" s="423"/>
      <c r="SVO41" s="425"/>
      <c r="SVP41" s="423"/>
      <c r="SVQ41" s="425"/>
      <c r="SVR41" s="423"/>
      <c r="SVS41" s="425"/>
      <c r="SVT41" s="423"/>
      <c r="SVU41" s="425"/>
      <c r="SVV41" s="423"/>
      <c r="SVW41" s="425"/>
      <c r="SVX41" s="423"/>
      <c r="SVY41" s="425"/>
      <c r="SVZ41" s="423"/>
      <c r="SWA41" s="425"/>
      <c r="SWB41" s="423"/>
      <c r="SWC41" s="425"/>
      <c r="SWD41" s="423"/>
      <c r="SWE41" s="425"/>
      <c r="SWF41" s="423"/>
      <c r="SWG41" s="425"/>
      <c r="SWH41" s="423"/>
      <c r="SWI41" s="425"/>
      <c r="SWJ41" s="423"/>
      <c r="SWK41" s="425"/>
      <c r="SWL41" s="423"/>
      <c r="SWM41" s="425"/>
      <c r="SWN41" s="423"/>
      <c r="SWO41" s="425"/>
      <c r="SWP41" s="423"/>
      <c r="SWQ41" s="425"/>
      <c r="SWR41" s="423"/>
      <c r="SWS41" s="425"/>
      <c r="SWT41" s="423"/>
      <c r="SWU41" s="425"/>
      <c r="SWV41" s="423"/>
      <c r="SWW41" s="425"/>
      <c r="SWX41" s="423"/>
      <c r="SWY41" s="425"/>
      <c r="SWZ41" s="423"/>
      <c r="SXA41" s="425"/>
      <c r="SXB41" s="423"/>
      <c r="SXC41" s="425"/>
      <c r="SXD41" s="423"/>
      <c r="SXE41" s="425"/>
      <c r="SXF41" s="423"/>
      <c r="SXG41" s="425"/>
      <c r="SXH41" s="423"/>
      <c r="SXI41" s="425"/>
      <c r="SXJ41" s="423"/>
      <c r="SXK41" s="425"/>
      <c r="SXL41" s="423"/>
      <c r="SXM41" s="425"/>
      <c r="SXN41" s="423"/>
      <c r="SXO41" s="425"/>
      <c r="SXP41" s="423"/>
      <c r="SXQ41" s="425"/>
      <c r="SXR41" s="423"/>
      <c r="SXS41" s="425"/>
      <c r="SXT41" s="423"/>
      <c r="SXU41" s="425"/>
      <c r="SXV41" s="423"/>
      <c r="SXW41" s="425"/>
      <c r="SXX41" s="423"/>
      <c r="SXY41" s="425"/>
      <c r="SXZ41" s="423"/>
      <c r="SYA41" s="425"/>
      <c r="SYB41" s="423"/>
      <c r="SYC41" s="425"/>
      <c r="SYD41" s="423"/>
      <c r="SYE41" s="425"/>
      <c r="SYF41" s="423"/>
      <c r="SYG41" s="425"/>
      <c r="SYH41" s="423"/>
      <c r="SYI41" s="425"/>
      <c r="SYJ41" s="423"/>
      <c r="SYK41" s="425"/>
      <c r="SYL41" s="423"/>
      <c r="SYM41" s="425"/>
      <c r="SYN41" s="423"/>
      <c r="SYO41" s="425"/>
      <c r="SYP41" s="423"/>
      <c r="SYQ41" s="425"/>
      <c r="SYR41" s="423"/>
      <c r="SYS41" s="425"/>
      <c r="SYT41" s="423"/>
      <c r="SYU41" s="425"/>
      <c r="SYV41" s="423"/>
      <c r="SYW41" s="425"/>
      <c r="SYX41" s="423"/>
      <c r="SYY41" s="425"/>
      <c r="SYZ41" s="423"/>
      <c r="SZA41" s="425"/>
      <c r="SZB41" s="423"/>
      <c r="SZC41" s="425"/>
      <c r="SZD41" s="423"/>
      <c r="SZE41" s="425"/>
      <c r="SZF41" s="423"/>
      <c r="SZG41" s="425"/>
      <c r="SZH41" s="423"/>
      <c r="SZI41" s="425"/>
      <c r="SZJ41" s="423"/>
      <c r="SZK41" s="425"/>
      <c r="SZL41" s="423"/>
      <c r="SZM41" s="425"/>
      <c r="SZN41" s="423"/>
      <c r="SZO41" s="425"/>
      <c r="SZP41" s="423"/>
      <c r="SZQ41" s="425"/>
      <c r="SZR41" s="423"/>
      <c r="SZS41" s="425"/>
      <c r="SZT41" s="423"/>
      <c r="SZU41" s="425"/>
      <c r="SZV41" s="423"/>
      <c r="SZW41" s="425"/>
      <c r="SZX41" s="423"/>
      <c r="SZY41" s="425"/>
      <c r="SZZ41" s="423"/>
      <c r="TAA41" s="425"/>
      <c r="TAB41" s="423"/>
      <c r="TAC41" s="425"/>
      <c r="TAD41" s="423"/>
      <c r="TAE41" s="425"/>
      <c r="TAF41" s="423"/>
      <c r="TAG41" s="425"/>
      <c r="TAH41" s="423"/>
      <c r="TAI41" s="425"/>
      <c r="TAJ41" s="423"/>
      <c r="TAK41" s="425"/>
      <c r="TAL41" s="423"/>
      <c r="TAM41" s="425"/>
      <c r="TAN41" s="423"/>
      <c r="TAO41" s="425"/>
      <c r="TAP41" s="423"/>
      <c r="TAQ41" s="425"/>
      <c r="TAR41" s="423"/>
      <c r="TAS41" s="425"/>
      <c r="TAT41" s="423"/>
      <c r="TAU41" s="425"/>
      <c r="TAV41" s="423"/>
      <c r="TAW41" s="425"/>
      <c r="TAX41" s="423"/>
      <c r="TAY41" s="425"/>
      <c r="TAZ41" s="423"/>
      <c r="TBA41" s="425"/>
      <c r="TBB41" s="423"/>
      <c r="TBC41" s="425"/>
      <c r="TBD41" s="423"/>
      <c r="TBE41" s="425"/>
      <c r="TBF41" s="423"/>
      <c r="TBG41" s="425"/>
      <c r="TBH41" s="423"/>
      <c r="TBI41" s="425"/>
      <c r="TBJ41" s="423"/>
      <c r="TBK41" s="425"/>
      <c r="TBL41" s="423"/>
      <c r="TBM41" s="425"/>
      <c r="TBN41" s="423"/>
      <c r="TBO41" s="425"/>
      <c r="TBP41" s="423"/>
      <c r="TBQ41" s="425"/>
      <c r="TBR41" s="423"/>
      <c r="TBS41" s="425"/>
      <c r="TBT41" s="423"/>
      <c r="TBU41" s="425"/>
      <c r="TBV41" s="423"/>
      <c r="TBW41" s="425"/>
      <c r="TBX41" s="423"/>
      <c r="TBY41" s="425"/>
      <c r="TBZ41" s="423"/>
      <c r="TCA41" s="425"/>
      <c r="TCB41" s="423"/>
      <c r="TCC41" s="425"/>
      <c r="TCD41" s="423"/>
      <c r="TCE41" s="425"/>
      <c r="TCF41" s="423"/>
      <c r="TCG41" s="425"/>
      <c r="TCH41" s="423"/>
      <c r="TCI41" s="425"/>
      <c r="TCJ41" s="423"/>
      <c r="TCK41" s="425"/>
      <c r="TCL41" s="423"/>
      <c r="TCM41" s="425"/>
      <c r="TCN41" s="423"/>
      <c r="TCO41" s="425"/>
      <c r="TCP41" s="423"/>
      <c r="TCQ41" s="425"/>
      <c r="TCR41" s="423"/>
      <c r="TCS41" s="425"/>
      <c r="TCT41" s="423"/>
      <c r="TCU41" s="425"/>
      <c r="TCV41" s="423"/>
      <c r="TCW41" s="425"/>
      <c r="TCX41" s="423"/>
      <c r="TCY41" s="425"/>
      <c r="TCZ41" s="423"/>
      <c r="TDA41" s="425"/>
      <c r="TDB41" s="423"/>
      <c r="TDC41" s="425"/>
      <c r="TDD41" s="423"/>
      <c r="TDE41" s="425"/>
      <c r="TDF41" s="423"/>
      <c r="TDG41" s="425"/>
      <c r="TDH41" s="423"/>
      <c r="TDI41" s="425"/>
      <c r="TDJ41" s="423"/>
      <c r="TDK41" s="425"/>
      <c r="TDL41" s="423"/>
      <c r="TDM41" s="425"/>
      <c r="TDN41" s="423"/>
      <c r="TDO41" s="425"/>
      <c r="TDP41" s="423"/>
      <c r="TDQ41" s="425"/>
      <c r="TDR41" s="423"/>
      <c r="TDS41" s="425"/>
      <c r="TDT41" s="423"/>
      <c r="TDU41" s="425"/>
      <c r="TDV41" s="423"/>
      <c r="TDW41" s="425"/>
      <c r="TDX41" s="423"/>
      <c r="TDY41" s="425"/>
      <c r="TDZ41" s="423"/>
      <c r="TEA41" s="425"/>
      <c r="TEB41" s="423"/>
      <c r="TEC41" s="425"/>
      <c r="TED41" s="423"/>
      <c r="TEE41" s="425"/>
      <c r="TEF41" s="423"/>
      <c r="TEG41" s="425"/>
      <c r="TEH41" s="423"/>
      <c r="TEI41" s="425"/>
      <c r="TEJ41" s="423"/>
      <c r="TEK41" s="425"/>
      <c r="TEL41" s="423"/>
      <c r="TEM41" s="425"/>
      <c r="TEN41" s="423"/>
      <c r="TEO41" s="425"/>
      <c r="TEP41" s="423"/>
      <c r="TEQ41" s="425"/>
      <c r="TER41" s="423"/>
      <c r="TES41" s="425"/>
      <c r="TET41" s="423"/>
      <c r="TEU41" s="425"/>
      <c r="TEV41" s="423"/>
      <c r="TEW41" s="425"/>
      <c r="TEX41" s="423"/>
      <c r="TEY41" s="425"/>
      <c r="TEZ41" s="423"/>
      <c r="TFA41" s="425"/>
      <c r="TFB41" s="423"/>
      <c r="TFC41" s="425"/>
      <c r="TFD41" s="423"/>
      <c r="TFE41" s="425"/>
      <c r="TFF41" s="423"/>
      <c r="TFG41" s="425"/>
      <c r="TFH41" s="423"/>
      <c r="TFI41" s="425"/>
      <c r="TFJ41" s="423"/>
      <c r="TFK41" s="425"/>
      <c r="TFL41" s="423"/>
      <c r="TFM41" s="425"/>
      <c r="TFN41" s="423"/>
      <c r="TFO41" s="425"/>
      <c r="TFP41" s="423"/>
      <c r="TFQ41" s="425"/>
      <c r="TFR41" s="423"/>
      <c r="TFS41" s="425"/>
      <c r="TFT41" s="423"/>
      <c r="TFU41" s="425"/>
      <c r="TFV41" s="423"/>
      <c r="TFW41" s="425"/>
      <c r="TFX41" s="423"/>
      <c r="TFY41" s="425"/>
      <c r="TFZ41" s="423"/>
      <c r="TGA41" s="425"/>
      <c r="TGB41" s="423"/>
      <c r="TGC41" s="425"/>
      <c r="TGD41" s="423"/>
      <c r="TGE41" s="425"/>
      <c r="TGF41" s="423"/>
      <c r="TGG41" s="425"/>
      <c r="TGH41" s="423"/>
      <c r="TGI41" s="425"/>
      <c r="TGJ41" s="423"/>
      <c r="TGK41" s="425"/>
      <c r="TGL41" s="423"/>
      <c r="TGM41" s="425"/>
      <c r="TGN41" s="423"/>
      <c r="TGO41" s="425"/>
      <c r="TGP41" s="423"/>
      <c r="TGQ41" s="425"/>
      <c r="TGR41" s="423"/>
      <c r="TGS41" s="425"/>
      <c r="TGT41" s="423"/>
      <c r="TGU41" s="425"/>
      <c r="TGV41" s="423"/>
      <c r="TGW41" s="425"/>
      <c r="TGX41" s="423"/>
      <c r="TGY41" s="425"/>
      <c r="TGZ41" s="423"/>
      <c r="THA41" s="425"/>
      <c r="THB41" s="423"/>
      <c r="THC41" s="425"/>
      <c r="THD41" s="423"/>
      <c r="THE41" s="425"/>
      <c r="THF41" s="423"/>
      <c r="THG41" s="425"/>
      <c r="THH41" s="423"/>
      <c r="THI41" s="425"/>
      <c r="THJ41" s="423"/>
      <c r="THK41" s="425"/>
      <c r="THL41" s="423"/>
      <c r="THM41" s="425"/>
      <c r="THN41" s="423"/>
      <c r="THO41" s="425"/>
      <c r="THP41" s="423"/>
      <c r="THQ41" s="425"/>
      <c r="THR41" s="423"/>
      <c r="THS41" s="425"/>
      <c r="THT41" s="423"/>
      <c r="THU41" s="425"/>
      <c r="THV41" s="423"/>
      <c r="THW41" s="425"/>
      <c r="THX41" s="423"/>
      <c r="THY41" s="425"/>
      <c r="THZ41" s="423"/>
      <c r="TIA41" s="425"/>
      <c r="TIB41" s="423"/>
      <c r="TIC41" s="425"/>
      <c r="TID41" s="423"/>
      <c r="TIE41" s="425"/>
      <c r="TIF41" s="423"/>
      <c r="TIG41" s="425"/>
      <c r="TIH41" s="423"/>
      <c r="TII41" s="425"/>
      <c r="TIJ41" s="423"/>
      <c r="TIK41" s="425"/>
      <c r="TIL41" s="423"/>
      <c r="TIM41" s="425"/>
      <c r="TIN41" s="423"/>
      <c r="TIO41" s="425"/>
      <c r="TIP41" s="423"/>
      <c r="TIQ41" s="425"/>
      <c r="TIR41" s="423"/>
      <c r="TIS41" s="425"/>
      <c r="TIT41" s="423"/>
      <c r="TIU41" s="425"/>
      <c r="TIV41" s="423"/>
      <c r="TIW41" s="425"/>
      <c r="TIX41" s="423"/>
      <c r="TIY41" s="425"/>
      <c r="TIZ41" s="423"/>
      <c r="TJA41" s="425"/>
      <c r="TJB41" s="423"/>
      <c r="TJC41" s="425"/>
      <c r="TJD41" s="423"/>
      <c r="TJE41" s="425"/>
      <c r="TJF41" s="423"/>
      <c r="TJG41" s="425"/>
      <c r="TJH41" s="423"/>
      <c r="TJI41" s="425"/>
      <c r="TJJ41" s="423"/>
      <c r="TJK41" s="425"/>
      <c r="TJL41" s="423"/>
      <c r="TJM41" s="425"/>
      <c r="TJN41" s="423"/>
      <c r="TJO41" s="425"/>
      <c r="TJP41" s="423"/>
      <c r="TJQ41" s="425"/>
      <c r="TJR41" s="423"/>
      <c r="TJS41" s="425"/>
      <c r="TJT41" s="423"/>
      <c r="TJU41" s="425"/>
      <c r="TJV41" s="423"/>
      <c r="TJW41" s="425"/>
      <c r="TJX41" s="423"/>
      <c r="TJY41" s="425"/>
      <c r="TJZ41" s="423"/>
      <c r="TKA41" s="425"/>
      <c r="TKB41" s="423"/>
      <c r="TKC41" s="425"/>
      <c r="TKD41" s="423"/>
      <c r="TKE41" s="425"/>
      <c r="TKF41" s="423"/>
      <c r="TKG41" s="425"/>
      <c r="TKH41" s="423"/>
      <c r="TKI41" s="425"/>
      <c r="TKJ41" s="423"/>
      <c r="TKK41" s="425"/>
      <c r="TKL41" s="423"/>
      <c r="TKM41" s="425"/>
      <c r="TKN41" s="423"/>
      <c r="TKO41" s="425"/>
      <c r="TKP41" s="423"/>
      <c r="TKQ41" s="425"/>
      <c r="TKR41" s="423"/>
      <c r="TKS41" s="425"/>
      <c r="TKT41" s="423"/>
      <c r="TKU41" s="425"/>
      <c r="TKV41" s="423"/>
      <c r="TKW41" s="425"/>
      <c r="TKX41" s="423"/>
      <c r="TKY41" s="425"/>
      <c r="TKZ41" s="423"/>
      <c r="TLA41" s="425"/>
      <c r="TLB41" s="423"/>
      <c r="TLC41" s="425"/>
      <c r="TLD41" s="423"/>
      <c r="TLE41" s="425"/>
      <c r="TLF41" s="423"/>
      <c r="TLG41" s="425"/>
      <c r="TLH41" s="423"/>
      <c r="TLI41" s="425"/>
      <c r="TLJ41" s="423"/>
      <c r="TLK41" s="425"/>
      <c r="TLL41" s="423"/>
      <c r="TLM41" s="425"/>
      <c r="TLN41" s="423"/>
      <c r="TLO41" s="425"/>
      <c r="TLP41" s="423"/>
      <c r="TLQ41" s="425"/>
      <c r="TLR41" s="423"/>
      <c r="TLS41" s="425"/>
      <c r="TLT41" s="423"/>
      <c r="TLU41" s="425"/>
      <c r="TLV41" s="423"/>
      <c r="TLW41" s="425"/>
      <c r="TLX41" s="423"/>
      <c r="TLY41" s="425"/>
      <c r="TLZ41" s="423"/>
      <c r="TMA41" s="425"/>
      <c r="TMB41" s="423"/>
      <c r="TMC41" s="425"/>
      <c r="TMD41" s="423"/>
      <c r="TME41" s="425"/>
      <c r="TMF41" s="423"/>
      <c r="TMG41" s="425"/>
      <c r="TMH41" s="423"/>
      <c r="TMI41" s="425"/>
      <c r="TMJ41" s="423"/>
      <c r="TMK41" s="425"/>
      <c r="TML41" s="423"/>
      <c r="TMM41" s="425"/>
      <c r="TMN41" s="423"/>
      <c r="TMO41" s="425"/>
      <c r="TMP41" s="423"/>
      <c r="TMQ41" s="425"/>
      <c r="TMR41" s="423"/>
      <c r="TMS41" s="425"/>
      <c r="TMT41" s="423"/>
      <c r="TMU41" s="425"/>
      <c r="TMV41" s="423"/>
      <c r="TMW41" s="425"/>
      <c r="TMX41" s="423"/>
      <c r="TMY41" s="425"/>
      <c r="TMZ41" s="423"/>
      <c r="TNA41" s="425"/>
      <c r="TNB41" s="423"/>
      <c r="TNC41" s="425"/>
      <c r="TND41" s="423"/>
      <c r="TNE41" s="425"/>
      <c r="TNF41" s="423"/>
      <c r="TNG41" s="425"/>
      <c r="TNH41" s="423"/>
      <c r="TNI41" s="425"/>
      <c r="TNJ41" s="423"/>
      <c r="TNK41" s="425"/>
      <c r="TNL41" s="423"/>
      <c r="TNM41" s="425"/>
      <c r="TNN41" s="423"/>
      <c r="TNO41" s="425"/>
      <c r="TNP41" s="423"/>
      <c r="TNQ41" s="425"/>
      <c r="TNR41" s="423"/>
      <c r="TNS41" s="425"/>
      <c r="TNT41" s="423"/>
      <c r="TNU41" s="425"/>
      <c r="TNV41" s="423"/>
      <c r="TNW41" s="425"/>
      <c r="TNX41" s="423"/>
      <c r="TNY41" s="425"/>
      <c r="TNZ41" s="423"/>
      <c r="TOA41" s="425"/>
      <c r="TOB41" s="423"/>
      <c r="TOC41" s="425"/>
      <c r="TOD41" s="423"/>
      <c r="TOE41" s="425"/>
      <c r="TOF41" s="423"/>
      <c r="TOG41" s="425"/>
      <c r="TOH41" s="423"/>
      <c r="TOI41" s="425"/>
      <c r="TOJ41" s="423"/>
      <c r="TOK41" s="425"/>
      <c r="TOL41" s="423"/>
      <c r="TOM41" s="425"/>
      <c r="TON41" s="423"/>
      <c r="TOO41" s="425"/>
      <c r="TOP41" s="423"/>
      <c r="TOQ41" s="425"/>
      <c r="TOR41" s="423"/>
      <c r="TOS41" s="425"/>
      <c r="TOT41" s="423"/>
      <c r="TOU41" s="425"/>
      <c r="TOV41" s="423"/>
      <c r="TOW41" s="425"/>
      <c r="TOX41" s="423"/>
      <c r="TOY41" s="425"/>
      <c r="TOZ41" s="423"/>
      <c r="TPA41" s="425"/>
      <c r="TPB41" s="423"/>
      <c r="TPC41" s="425"/>
      <c r="TPD41" s="423"/>
      <c r="TPE41" s="425"/>
      <c r="TPF41" s="423"/>
      <c r="TPG41" s="425"/>
      <c r="TPH41" s="423"/>
      <c r="TPI41" s="425"/>
      <c r="TPJ41" s="423"/>
      <c r="TPK41" s="425"/>
      <c r="TPL41" s="423"/>
      <c r="TPM41" s="425"/>
      <c r="TPN41" s="423"/>
      <c r="TPO41" s="425"/>
      <c r="TPP41" s="423"/>
      <c r="TPQ41" s="425"/>
      <c r="TPR41" s="423"/>
      <c r="TPS41" s="425"/>
      <c r="TPT41" s="423"/>
      <c r="TPU41" s="425"/>
      <c r="TPV41" s="423"/>
      <c r="TPW41" s="425"/>
      <c r="TPX41" s="423"/>
      <c r="TPY41" s="425"/>
      <c r="TPZ41" s="423"/>
      <c r="TQA41" s="425"/>
      <c r="TQB41" s="423"/>
      <c r="TQC41" s="425"/>
      <c r="TQD41" s="423"/>
      <c r="TQE41" s="425"/>
      <c r="TQF41" s="423"/>
      <c r="TQG41" s="425"/>
      <c r="TQH41" s="423"/>
      <c r="TQI41" s="425"/>
      <c r="TQJ41" s="423"/>
      <c r="TQK41" s="425"/>
      <c r="TQL41" s="423"/>
      <c r="TQM41" s="425"/>
      <c r="TQN41" s="423"/>
      <c r="TQO41" s="425"/>
      <c r="TQP41" s="423"/>
      <c r="TQQ41" s="425"/>
      <c r="TQR41" s="423"/>
      <c r="TQS41" s="425"/>
      <c r="TQT41" s="423"/>
      <c r="TQU41" s="425"/>
      <c r="TQV41" s="423"/>
      <c r="TQW41" s="425"/>
      <c r="TQX41" s="423"/>
      <c r="TQY41" s="425"/>
      <c r="TQZ41" s="423"/>
      <c r="TRA41" s="425"/>
      <c r="TRB41" s="423"/>
      <c r="TRC41" s="425"/>
      <c r="TRD41" s="423"/>
      <c r="TRE41" s="425"/>
      <c r="TRF41" s="423"/>
      <c r="TRG41" s="425"/>
      <c r="TRH41" s="423"/>
      <c r="TRI41" s="425"/>
      <c r="TRJ41" s="423"/>
      <c r="TRK41" s="425"/>
      <c r="TRL41" s="423"/>
      <c r="TRM41" s="425"/>
      <c r="TRN41" s="423"/>
      <c r="TRO41" s="425"/>
      <c r="TRP41" s="423"/>
      <c r="TRQ41" s="425"/>
      <c r="TRR41" s="423"/>
      <c r="TRS41" s="425"/>
      <c r="TRT41" s="423"/>
      <c r="TRU41" s="425"/>
      <c r="TRV41" s="423"/>
      <c r="TRW41" s="425"/>
      <c r="TRX41" s="423"/>
      <c r="TRY41" s="425"/>
      <c r="TRZ41" s="423"/>
      <c r="TSA41" s="425"/>
      <c r="TSB41" s="423"/>
      <c r="TSC41" s="425"/>
      <c r="TSD41" s="423"/>
      <c r="TSE41" s="425"/>
      <c r="TSF41" s="423"/>
      <c r="TSG41" s="425"/>
      <c r="TSH41" s="423"/>
      <c r="TSI41" s="425"/>
      <c r="TSJ41" s="423"/>
      <c r="TSK41" s="425"/>
      <c r="TSL41" s="423"/>
      <c r="TSM41" s="425"/>
      <c r="TSN41" s="423"/>
      <c r="TSO41" s="425"/>
      <c r="TSP41" s="423"/>
      <c r="TSQ41" s="425"/>
      <c r="TSR41" s="423"/>
      <c r="TSS41" s="425"/>
      <c r="TST41" s="423"/>
      <c r="TSU41" s="425"/>
      <c r="TSV41" s="423"/>
      <c r="TSW41" s="425"/>
      <c r="TSX41" s="423"/>
      <c r="TSY41" s="425"/>
      <c r="TSZ41" s="423"/>
      <c r="TTA41" s="425"/>
      <c r="TTB41" s="423"/>
      <c r="TTC41" s="425"/>
      <c r="TTD41" s="423"/>
      <c r="TTE41" s="425"/>
      <c r="TTF41" s="423"/>
      <c r="TTG41" s="425"/>
      <c r="TTH41" s="423"/>
      <c r="TTI41" s="425"/>
      <c r="TTJ41" s="423"/>
      <c r="TTK41" s="425"/>
      <c r="TTL41" s="423"/>
      <c r="TTM41" s="425"/>
      <c r="TTN41" s="423"/>
      <c r="TTO41" s="425"/>
      <c r="TTP41" s="423"/>
      <c r="TTQ41" s="425"/>
      <c r="TTR41" s="423"/>
      <c r="TTS41" s="425"/>
      <c r="TTT41" s="423"/>
      <c r="TTU41" s="425"/>
      <c r="TTV41" s="423"/>
      <c r="TTW41" s="425"/>
      <c r="TTX41" s="423"/>
      <c r="TTY41" s="425"/>
      <c r="TTZ41" s="423"/>
      <c r="TUA41" s="425"/>
      <c r="TUB41" s="423"/>
      <c r="TUC41" s="425"/>
      <c r="TUD41" s="423"/>
      <c r="TUE41" s="425"/>
      <c r="TUF41" s="423"/>
      <c r="TUG41" s="425"/>
      <c r="TUH41" s="423"/>
      <c r="TUI41" s="425"/>
      <c r="TUJ41" s="423"/>
      <c r="TUK41" s="425"/>
      <c r="TUL41" s="423"/>
      <c r="TUM41" s="425"/>
      <c r="TUN41" s="423"/>
      <c r="TUO41" s="425"/>
      <c r="TUP41" s="423"/>
      <c r="TUQ41" s="425"/>
      <c r="TUR41" s="423"/>
      <c r="TUS41" s="425"/>
      <c r="TUT41" s="423"/>
      <c r="TUU41" s="425"/>
      <c r="TUV41" s="423"/>
      <c r="TUW41" s="425"/>
      <c r="TUX41" s="423"/>
      <c r="TUY41" s="425"/>
      <c r="TUZ41" s="423"/>
      <c r="TVA41" s="425"/>
      <c r="TVB41" s="423"/>
      <c r="TVC41" s="425"/>
      <c r="TVD41" s="423"/>
      <c r="TVE41" s="425"/>
      <c r="TVF41" s="423"/>
      <c r="TVG41" s="425"/>
      <c r="TVH41" s="423"/>
      <c r="TVI41" s="425"/>
      <c r="TVJ41" s="423"/>
      <c r="TVK41" s="425"/>
      <c r="TVL41" s="423"/>
      <c r="TVM41" s="425"/>
      <c r="TVN41" s="423"/>
      <c r="TVO41" s="425"/>
      <c r="TVP41" s="423"/>
      <c r="TVQ41" s="425"/>
      <c r="TVR41" s="423"/>
      <c r="TVS41" s="425"/>
      <c r="TVT41" s="423"/>
      <c r="TVU41" s="425"/>
      <c r="TVV41" s="423"/>
      <c r="TVW41" s="425"/>
      <c r="TVX41" s="423"/>
      <c r="TVY41" s="425"/>
      <c r="TVZ41" s="423"/>
      <c r="TWA41" s="425"/>
      <c r="TWB41" s="423"/>
      <c r="TWC41" s="425"/>
      <c r="TWD41" s="423"/>
      <c r="TWE41" s="425"/>
      <c r="TWF41" s="423"/>
      <c r="TWG41" s="425"/>
      <c r="TWH41" s="423"/>
      <c r="TWI41" s="425"/>
      <c r="TWJ41" s="423"/>
      <c r="TWK41" s="425"/>
      <c r="TWL41" s="423"/>
      <c r="TWM41" s="425"/>
      <c r="TWN41" s="423"/>
      <c r="TWO41" s="425"/>
      <c r="TWP41" s="423"/>
      <c r="TWQ41" s="425"/>
      <c r="TWR41" s="423"/>
      <c r="TWS41" s="425"/>
      <c r="TWT41" s="423"/>
      <c r="TWU41" s="425"/>
      <c r="TWV41" s="423"/>
      <c r="TWW41" s="425"/>
      <c r="TWX41" s="423"/>
      <c r="TWY41" s="425"/>
      <c r="TWZ41" s="423"/>
      <c r="TXA41" s="425"/>
      <c r="TXB41" s="423"/>
      <c r="TXC41" s="425"/>
      <c r="TXD41" s="423"/>
      <c r="TXE41" s="425"/>
      <c r="TXF41" s="423"/>
      <c r="TXG41" s="425"/>
      <c r="TXH41" s="423"/>
      <c r="TXI41" s="425"/>
      <c r="TXJ41" s="423"/>
      <c r="TXK41" s="425"/>
      <c r="TXL41" s="423"/>
      <c r="TXM41" s="425"/>
      <c r="TXN41" s="423"/>
      <c r="TXO41" s="425"/>
      <c r="TXP41" s="423"/>
      <c r="TXQ41" s="425"/>
      <c r="TXR41" s="423"/>
      <c r="TXS41" s="425"/>
      <c r="TXT41" s="423"/>
      <c r="TXU41" s="425"/>
      <c r="TXV41" s="423"/>
      <c r="TXW41" s="425"/>
      <c r="TXX41" s="423"/>
      <c r="TXY41" s="425"/>
      <c r="TXZ41" s="423"/>
      <c r="TYA41" s="425"/>
      <c r="TYB41" s="423"/>
      <c r="TYC41" s="425"/>
      <c r="TYD41" s="423"/>
      <c r="TYE41" s="425"/>
      <c r="TYF41" s="423"/>
      <c r="TYG41" s="425"/>
      <c r="TYH41" s="423"/>
      <c r="TYI41" s="425"/>
      <c r="TYJ41" s="423"/>
      <c r="TYK41" s="425"/>
      <c r="TYL41" s="423"/>
      <c r="TYM41" s="425"/>
      <c r="TYN41" s="423"/>
      <c r="TYO41" s="425"/>
      <c r="TYP41" s="423"/>
      <c r="TYQ41" s="425"/>
      <c r="TYR41" s="423"/>
      <c r="TYS41" s="425"/>
      <c r="TYT41" s="423"/>
      <c r="TYU41" s="425"/>
      <c r="TYV41" s="423"/>
      <c r="TYW41" s="425"/>
      <c r="TYX41" s="423"/>
      <c r="TYY41" s="425"/>
      <c r="TYZ41" s="423"/>
      <c r="TZA41" s="425"/>
      <c r="TZB41" s="423"/>
      <c r="TZC41" s="425"/>
      <c r="TZD41" s="423"/>
      <c r="TZE41" s="425"/>
      <c r="TZF41" s="423"/>
      <c r="TZG41" s="425"/>
      <c r="TZH41" s="423"/>
      <c r="TZI41" s="425"/>
      <c r="TZJ41" s="423"/>
      <c r="TZK41" s="425"/>
      <c r="TZL41" s="423"/>
      <c r="TZM41" s="425"/>
      <c r="TZN41" s="423"/>
      <c r="TZO41" s="425"/>
      <c r="TZP41" s="423"/>
      <c r="TZQ41" s="425"/>
      <c r="TZR41" s="423"/>
      <c r="TZS41" s="425"/>
      <c r="TZT41" s="423"/>
      <c r="TZU41" s="425"/>
      <c r="TZV41" s="423"/>
      <c r="TZW41" s="425"/>
      <c r="TZX41" s="423"/>
      <c r="TZY41" s="425"/>
      <c r="TZZ41" s="423"/>
      <c r="UAA41" s="425"/>
      <c r="UAB41" s="423"/>
      <c r="UAC41" s="425"/>
      <c r="UAD41" s="423"/>
      <c r="UAE41" s="425"/>
      <c r="UAF41" s="423"/>
      <c r="UAG41" s="425"/>
      <c r="UAH41" s="423"/>
      <c r="UAI41" s="425"/>
      <c r="UAJ41" s="423"/>
      <c r="UAK41" s="425"/>
      <c r="UAL41" s="423"/>
      <c r="UAM41" s="425"/>
      <c r="UAN41" s="423"/>
      <c r="UAO41" s="425"/>
      <c r="UAP41" s="423"/>
      <c r="UAQ41" s="425"/>
      <c r="UAR41" s="423"/>
      <c r="UAS41" s="425"/>
      <c r="UAT41" s="423"/>
      <c r="UAU41" s="425"/>
      <c r="UAV41" s="423"/>
      <c r="UAW41" s="425"/>
      <c r="UAX41" s="423"/>
      <c r="UAY41" s="425"/>
      <c r="UAZ41" s="423"/>
      <c r="UBA41" s="425"/>
      <c r="UBB41" s="423"/>
      <c r="UBC41" s="425"/>
      <c r="UBD41" s="423"/>
      <c r="UBE41" s="425"/>
      <c r="UBF41" s="423"/>
      <c r="UBG41" s="425"/>
      <c r="UBH41" s="423"/>
      <c r="UBI41" s="425"/>
      <c r="UBJ41" s="423"/>
      <c r="UBK41" s="425"/>
      <c r="UBL41" s="423"/>
      <c r="UBM41" s="425"/>
      <c r="UBN41" s="423"/>
      <c r="UBO41" s="425"/>
      <c r="UBP41" s="423"/>
      <c r="UBQ41" s="425"/>
      <c r="UBR41" s="423"/>
      <c r="UBS41" s="425"/>
      <c r="UBT41" s="423"/>
      <c r="UBU41" s="425"/>
      <c r="UBV41" s="423"/>
      <c r="UBW41" s="425"/>
      <c r="UBX41" s="423"/>
      <c r="UBY41" s="425"/>
      <c r="UBZ41" s="423"/>
      <c r="UCA41" s="425"/>
      <c r="UCB41" s="423"/>
      <c r="UCC41" s="425"/>
      <c r="UCD41" s="423"/>
      <c r="UCE41" s="425"/>
      <c r="UCF41" s="423"/>
      <c r="UCG41" s="425"/>
      <c r="UCH41" s="423"/>
      <c r="UCI41" s="425"/>
      <c r="UCJ41" s="423"/>
      <c r="UCK41" s="425"/>
      <c r="UCL41" s="423"/>
      <c r="UCM41" s="425"/>
      <c r="UCN41" s="423"/>
      <c r="UCO41" s="425"/>
      <c r="UCP41" s="423"/>
      <c r="UCQ41" s="425"/>
      <c r="UCR41" s="423"/>
      <c r="UCS41" s="425"/>
      <c r="UCT41" s="423"/>
      <c r="UCU41" s="425"/>
      <c r="UCV41" s="423"/>
      <c r="UCW41" s="425"/>
      <c r="UCX41" s="423"/>
      <c r="UCY41" s="425"/>
      <c r="UCZ41" s="423"/>
      <c r="UDA41" s="425"/>
      <c r="UDB41" s="423"/>
      <c r="UDC41" s="425"/>
      <c r="UDD41" s="423"/>
      <c r="UDE41" s="425"/>
      <c r="UDF41" s="423"/>
      <c r="UDG41" s="425"/>
      <c r="UDH41" s="423"/>
      <c r="UDI41" s="425"/>
      <c r="UDJ41" s="423"/>
      <c r="UDK41" s="425"/>
      <c r="UDL41" s="423"/>
      <c r="UDM41" s="425"/>
      <c r="UDN41" s="423"/>
      <c r="UDO41" s="425"/>
      <c r="UDP41" s="423"/>
      <c r="UDQ41" s="425"/>
      <c r="UDR41" s="423"/>
      <c r="UDS41" s="425"/>
      <c r="UDT41" s="423"/>
      <c r="UDU41" s="425"/>
      <c r="UDV41" s="423"/>
      <c r="UDW41" s="425"/>
      <c r="UDX41" s="423"/>
      <c r="UDY41" s="425"/>
      <c r="UDZ41" s="423"/>
      <c r="UEA41" s="425"/>
      <c r="UEB41" s="423"/>
      <c r="UEC41" s="425"/>
      <c r="UED41" s="423"/>
      <c r="UEE41" s="425"/>
      <c r="UEF41" s="423"/>
      <c r="UEG41" s="425"/>
      <c r="UEH41" s="423"/>
      <c r="UEI41" s="425"/>
      <c r="UEJ41" s="423"/>
      <c r="UEK41" s="425"/>
      <c r="UEL41" s="423"/>
      <c r="UEM41" s="425"/>
      <c r="UEN41" s="423"/>
      <c r="UEO41" s="425"/>
      <c r="UEP41" s="423"/>
      <c r="UEQ41" s="425"/>
      <c r="UER41" s="423"/>
      <c r="UES41" s="425"/>
      <c r="UET41" s="423"/>
      <c r="UEU41" s="425"/>
      <c r="UEV41" s="423"/>
      <c r="UEW41" s="425"/>
      <c r="UEX41" s="423"/>
      <c r="UEY41" s="425"/>
      <c r="UEZ41" s="423"/>
      <c r="UFA41" s="425"/>
      <c r="UFB41" s="423"/>
      <c r="UFC41" s="425"/>
      <c r="UFD41" s="423"/>
      <c r="UFE41" s="425"/>
      <c r="UFF41" s="423"/>
      <c r="UFG41" s="425"/>
      <c r="UFH41" s="423"/>
      <c r="UFI41" s="425"/>
      <c r="UFJ41" s="423"/>
      <c r="UFK41" s="425"/>
      <c r="UFL41" s="423"/>
      <c r="UFM41" s="425"/>
      <c r="UFN41" s="423"/>
      <c r="UFO41" s="425"/>
      <c r="UFP41" s="423"/>
      <c r="UFQ41" s="425"/>
      <c r="UFR41" s="423"/>
      <c r="UFS41" s="425"/>
      <c r="UFT41" s="423"/>
      <c r="UFU41" s="425"/>
      <c r="UFV41" s="423"/>
      <c r="UFW41" s="425"/>
      <c r="UFX41" s="423"/>
      <c r="UFY41" s="425"/>
      <c r="UFZ41" s="423"/>
      <c r="UGA41" s="425"/>
      <c r="UGB41" s="423"/>
      <c r="UGC41" s="425"/>
      <c r="UGD41" s="423"/>
      <c r="UGE41" s="425"/>
      <c r="UGF41" s="423"/>
      <c r="UGG41" s="425"/>
      <c r="UGH41" s="423"/>
      <c r="UGI41" s="425"/>
      <c r="UGJ41" s="423"/>
      <c r="UGK41" s="425"/>
      <c r="UGL41" s="423"/>
      <c r="UGM41" s="425"/>
      <c r="UGN41" s="423"/>
      <c r="UGO41" s="425"/>
      <c r="UGP41" s="423"/>
      <c r="UGQ41" s="425"/>
      <c r="UGR41" s="423"/>
      <c r="UGS41" s="425"/>
      <c r="UGT41" s="423"/>
      <c r="UGU41" s="425"/>
      <c r="UGV41" s="423"/>
      <c r="UGW41" s="425"/>
      <c r="UGX41" s="423"/>
      <c r="UGY41" s="425"/>
      <c r="UGZ41" s="423"/>
      <c r="UHA41" s="425"/>
      <c r="UHB41" s="423"/>
      <c r="UHC41" s="425"/>
      <c r="UHD41" s="423"/>
      <c r="UHE41" s="425"/>
      <c r="UHF41" s="423"/>
      <c r="UHG41" s="425"/>
      <c r="UHH41" s="423"/>
      <c r="UHI41" s="425"/>
      <c r="UHJ41" s="423"/>
      <c r="UHK41" s="425"/>
      <c r="UHL41" s="423"/>
      <c r="UHM41" s="425"/>
      <c r="UHN41" s="423"/>
      <c r="UHO41" s="425"/>
      <c r="UHP41" s="423"/>
      <c r="UHQ41" s="425"/>
      <c r="UHR41" s="423"/>
      <c r="UHS41" s="425"/>
      <c r="UHT41" s="423"/>
      <c r="UHU41" s="425"/>
      <c r="UHV41" s="423"/>
      <c r="UHW41" s="425"/>
      <c r="UHX41" s="423"/>
      <c r="UHY41" s="425"/>
      <c r="UHZ41" s="423"/>
      <c r="UIA41" s="425"/>
      <c r="UIB41" s="423"/>
      <c r="UIC41" s="425"/>
      <c r="UID41" s="423"/>
      <c r="UIE41" s="425"/>
      <c r="UIF41" s="423"/>
      <c r="UIG41" s="425"/>
      <c r="UIH41" s="423"/>
      <c r="UII41" s="425"/>
      <c r="UIJ41" s="423"/>
      <c r="UIK41" s="425"/>
      <c r="UIL41" s="423"/>
      <c r="UIM41" s="425"/>
      <c r="UIN41" s="423"/>
      <c r="UIO41" s="425"/>
      <c r="UIP41" s="423"/>
      <c r="UIQ41" s="425"/>
      <c r="UIR41" s="423"/>
      <c r="UIS41" s="425"/>
      <c r="UIT41" s="423"/>
      <c r="UIU41" s="425"/>
      <c r="UIV41" s="423"/>
      <c r="UIW41" s="425"/>
      <c r="UIX41" s="423"/>
      <c r="UIY41" s="425"/>
      <c r="UIZ41" s="423"/>
      <c r="UJA41" s="425"/>
      <c r="UJB41" s="423"/>
      <c r="UJC41" s="425"/>
      <c r="UJD41" s="423"/>
      <c r="UJE41" s="425"/>
      <c r="UJF41" s="423"/>
      <c r="UJG41" s="425"/>
      <c r="UJH41" s="423"/>
      <c r="UJI41" s="425"/>
      <c r="UJJ41" s="423"/>
      <c r="UJK41" s="425"/>
      <c r="UJL41" s="423"/>
      <c r="UJM41" s="425"/>
      <c r="UJN41" s="423"/>
      <c r="UJO41" s="425"/>
      <c r="UJP41" s="423"/>
      <c r="UJQ41" s="425"/>
      <c r="UJR41" s="423"/>
      <c r="UJS41" s="425"/>
      <c r="UJT41" s="423"/>
      <c r="UJU41" s="425"/>
      <c r="UJV41" s="423"/>
      <c r="UJW41" s="425"/>
      <c r="UJX41" s="423"/>
      <c r="UJY41" s="425"/>
      <c r="UJZ41" s="423"/>
      <c r="UKA41" s="425"/>
      <c r="UKB41" s="423"/>
      <c r="UKC41" s="425"/>
      <c r="UKD41" s="423"/>
      <c r="UKE41" s="425"/>
      <c r="UKF41" s="423"/>
      <c r="UKG41" s="425"/>
      <c r="UKH41" s="423"/>
      <c r="UKI41" s="425"/>
      <c r="UKJ41" s="423"/>
      <c r="UKK41" s="425"/>
      <c r="UKL41" s="423"/>
      <c r="UKM41" s="425"/>
      <c r="UKN41" s="423"/>
      <c r="UKO41" s="425"/>
      <c r="UKP41" s="423"/>
      <c r="UKQ41" s="425"/>
      <c r="UKR41" s="423"/>
      <c r="UKS41" s="425"/>
      <c r="UKT41" s="423"/>
      <c r="UKU41" s="425"/>
      <c r="UKV41" s="423"/>
      <c r="UKW41" s="425"/>
      <c r="UKX41" s="423"/>
      <c r="UKY41" s="425"/>
      <c r="UKZ41" s="423"/>
      <c r="ULA41" s="425"/>
      <c r="ULB41" s="423"/>
      <c r="ULC41" s="425"/>
      <c r="ULD41" s="423"/>
      <c r="ULE41" s="425"/>
      <c r="ULF41" s="423"/>
      <c r="ULG41" s="425"/>
      <c r="ULH41" s="423"/>
      <c r="ULI41" s="425"/>
      <c r="ULJ41" s="423"/>
      <c r="ULK41" s="425"/>
      <c r="ULL41" s="423"/>
      <c r="ULM41" s="425"/>
      <c r="ULN41" s="423"/>
      <c r="ULO41" s="425"/>
      <c r="ULP41" s="423"/>
      <c r="ULQ41" s="425"/>
      <c r="ULR41" s="423"/>
      <c r="ULS41" s="425"/>
      <c r="ULT41" s="423"/>
      <c r="ULU41" s="425"/>
      <c r="ULV41" s="423"/>
      <c r="ULW41" s="425"/>
      <c r="ULX41" s="423"/>
      <c r="ULY41" s="425"/>
      <c r="ULZ41" s="423"/>
      <c r="UMA41" s="425"/>
      <c r="UMB41" s="423"/>
      <c r="UMC41" s="425"/>
      <c r="UMD41" s="423"/>
      <c r="UME41" s="425"/>
      <c r="UMF41" s="423"/>
      <c r="UMG41" s="425"/>
      <c r="UMH41" s="423"/>
      <c r="UMI41" s="425"/>
      <c r="UMJ41" s="423"/>
      <c r="UMK41" s="425"/>
      <c r="UML41" s="423"/>
      <c r="UMM41" s="425"/>
      <c r="UMN41" s="423"/>
      <c r="UMO41" s="425"/>
      <c r="UMP41" s="423"/>
      <c r="UMQ41" s="425"/>
      <c r="UMR41" s="423"/>
      <c r="UMS41" s="425"/>
      <c r="UMT41" s="423"/>
      <c r="UMU41" s="425"/>
      <c r="UMV41" s="423"/>
      <c r="UMW41" s="425"/>
      <c r="UMX41" s="423"/>
      <c r="UMY41" s="425"/>
      <c r="UMZ41" s="423"/>
      <c r="UNA41" s="425"/>
      <c r="UNB41" s="423"/>
      <c r="UNC41" s="425"/>
      <c r="UND41" s="423"/>
      <c r="UNE41" s="425"/>
      <c r="UNF41" s="423"/>
      <c r="UNG41" s="425"/>
      <c r="UNH41" s="423"/>
      <c r="UNI41" s="425"/>
      <c r="UNJ41" s="423"/>
      <c r="UNK41" s="425"/>
      <c r="UNL41" s="423"/>
      <c r="UNM41" s="425"/>
      <c r="UNN41" s="423"/>
      <c r="UNO41" s="425"/>
      <c r="UNP41" s="423"/>
      <c r="UNQ41" s="425"/>
      <c r="UNR41" s="423"/>
      <c r="UNS41" s="425"/>
      <c r="UNT41" s="423"/>
      <c r="UNU41" s="425"/>
      <c r="UNV41" s="423"/>
      <c r="UNW41" s="425"/>
      <c r="UNX41" s="423"/>
      <c r="UNY41" s="425"/>
      <c r="UNZ41" s="423"/>
      <c r="UOA41" s="425"/>
      <c r="UOB41" s="423"/>
      <c r="UOC41" s="425"/>
      <c r="UOD41" s="423"/>
      <c r="UOE41" s="425"/>
      <c r="UOF41" s="423"/>
      <c r="UOG41" s="425"/>
      <c r="UOH41" s="423"/>
      <c r="UOI41" s="425"/>
      <c r="UOJ41" s="423"/>
      <c r="UOK41" s="425"/>
      <c r="UOL41" s="423"/>
      <c r="UOM41" s="425"/>
      <c r="UON41" s="423"/>
      <c r="UOO41" s="425"/>
      <c r="UOP41" s="423"/>
      <c r="UOQ41" s="425"/>
      <c r="UOR41" s="423"/>
      <c r="UOS41" s="425"/>
      <c r="UOT41" s="423"/>
      <c r="UOU41" s="425"/>
      <c r="UOV41" s="423"/>
      <c r="UOW41" s="425"/>
      <c r="UOX41" s="423"/>
      <c r="UOY41" s="425"/>
      <c r="UOZ41" s="423"/>
      <c r="UPA41" s="425"/>
      <c r="UPB41" s="423"/>
      <c r="UPC41" s="425"/>
      <c r="UPD41" s="423"/>
      <c r="UPE41" s="425"/>
      <c r="UPF41" s="423"/>
      <c r="UPG41" s="425"/>
      <c r="UPH41" s="423"/>
      <c r="UPI41" s="425"/>
      <c r="UPJ41" s="423"/>
      <c r="UPK41" s="425"/>
      <c r="UPL41" s="423"/>
      <c r="UPM41" s="425"/>
      <c r="UPN41" s="423"/>
      <c r="UPO41" s="425"/>
      <c r="UPP41" s="423"/>
      <c r="UPQ41" s="425"/>
      <c r="UPR41" s="423"/>
      <c r="UPS41" s="425"/>
      <c r="UPT41" s="423"/>
      <c r="UPU41" s="425"/>
      <c r="UPV41" s="423"/>
      <c r="UPW41" s="425"/>
      <c r="UPX41" s="423"/>
      <c r="UPY41" s="425"/>
      <c r="UPZ41" s="423"/>
      <c r="UQA41" s="425"/>
      <c r="UQB41" s="423"/>
      <c r="UQC41" s="425"/>
      <c r="UQD41" s="423"/>
      <c r="UQE41" s="425"/>
      <c r="UQF41" s="423"/>
      <c r="UQG41" s="425"/>
      <c r="UQH41" s="423"/>
      <c r="UQI41" s="425"/>
      <c r="UQJ41" s="423"/>
      <c r="UQK41" s="425"/>
      <c r="UQL41" s="423"/>
      <c r="UQM41" s="425"/>
      <c r="UQN41" s="423"/>
      <c r="UQO41" s="425"/>
      <c r="UQP41" s="423"/>
      <c r="UQQ41" s="425"/>
      <c r="UQR41" s="423"/>
      <c r="UQS41" s="425"/>
      <c r="UQT41" s="423"/>
      <c r="UQU41" s="425"/>
      <c r="UQV41" s="423"/>
      <c r="UQW41" s="425"/>
      <c r="UQX41" s="423"/>
      <c r="UQY41" s="425"/>
      <c r="UQZ41" s="423"/>
      <c r="URA41" s="425"/>
      <c r="URB41" s="423"/>
      <c r="URC41" s="425"/>
      <c r="URD41" s="423"/>
      <c r="URE41" s="425"/>
      <c r="URF41" s="423"/>
      <c r="URG41" s="425"/>
      <c r="URH41" s="423"/>
      <c r="URI41" s="425"/>
      <c r="URJ41" s="423"/>
      <c r="URK41" s="425"/>
      <c r="URL41" s="423"/>
      <c r="URM41" s="425"/>
      <c r="URN41" s="423"/>
      <c r="URO41" s="425"/>
      <c r="URP41" s="423"/>
      <c r="URQ41" s="425"/>
      <c r="URR41" s="423"/>
      <c r="URS41" s="425"/>
      <c r="URT41" s="423"/>
      <c r="URU41" s="425"/>
      <c r="URV41" s="423"/>
      <c r="URW41" s="425"/>
      <c r="URX41" s="423"/>
      <c r="URY41" s="425"/>
      <c r="URZ41" s="423"/>
      <c r="USA41" s="425"/>
      <c r="USB41" s="423"/>
      <c r="USC41" s="425"/>
      <c r="USD41" s="423"/>
      <c r="USE41" s="425"/>
      <c r="USF41" s="423"/>
      <c r="USG41" s="425"/>
      <c r="USH41" s="423"/>
      <c r="USI41" s="425"/>
      <c r="USJ41" s="423"/>
      <c r="USK41" s="425"/>
      <c r="USL41" s="423"/>
      <c r="USM41" s="425"/>
      <c r="USN41" s="423"/>
      <c r="USO41" s="425"/>
      <c r="USP41" s="423"/>
      <c r="USQ41" s="425"/>
      <c r="USR41" s="423"/>
      <c r="USS41" s="425"/>
      <c r="UST41" s="423"/>
      <c r="USU41" s="425"/>
      <c r="USV41" s="423"/>
      <c r="USW41" s="425"/>
      <c r="USX41" s="423"/>
      <c r="USY41" s="425"/>
      <c r="USZ41" s="423"/>
      <c r="UTA41" s="425"/>
      <c r="UTB41" s="423"/>
      <c r="UTC41" s="425"/>
      <c r="UTD41" s="423"/>
      <c r="UTE41" s="425"/>
      <c r="UTF41" s="423"/>
      <c r="UTG41" s="425"/>
      <c r="UTH41" s="423"/>
      <c r="UTI41" s="425"/>
      <c r="UTJ41" s="423"/>
      <c r="UTK41" s="425"/>
      <c r="UTL41" s="423"/>
      <c r="UTM41" s="425"/>
      <c r="UTN41" s="423"/>
      <c r="UTO41" s="425"/>
      <c r="UTP41" s="423"/>
      <c r="UTQ41" s="425"/>
      <c r="UTR41" s="423"/>
      <c r="UTS41" s="425"/>
      <c r="UTT41" s="423"/>
      <c r="UTU41" s="425"/>
      <c r="UTV41" s="423"/>
      <c r="UTW41" s="425"/>
      <c r="UTX41" s="423"/>
      <c r="UTY41" s="425"/>
      <c r="UTZ41" s="423"/>
      <c r="UUA41" s="425"/>
      <c r="UUB41" s="423"/>
      <c r="UUC41" s="425"/>
      <c r="UUD41" s="423"/>
      <c r="UUE41" s="425"/>
      <c r="UUF41" s="423"/>
      <c r="UUG41" s="425"/>
      <c r="UUH41" s="423"/>
      <c r="UUI41" s="425"/>
      <c r="UUJ41" s="423"/>
      <c r="UUK41" s="425"/>
      <c r="UUL41" s="423"/>
      <c r="UUM41" s="425"/>
      <c r="UUN41" s="423"/>
      <c r="UUO41" s="425"/>
      <c r="UUP41" s="423"/>
      <c r="UUQ41" s="425"/>
      <c r="UUR41" s="423"/>
      <c r="UUS41" s="425"/>
      <c r="UUT41" s="423"/>
      <c r="UUU41" s="425"/>
      <c r="UUV41" s="423"/>
      <c r="UUW41" s="425"/>
      <c r="UUX41" s="423"/>
      <c r="UUY41" s="425"/>
      <c r="UUZ41" s="423"/>
      <c r="UVA41" s="425"/>
      <c r="UVB41" s="423"/>
      <c r="UVC41" s="425"/>
      <c r="UVD41" s="423"/>
      <c r="UVE41" s="425"/>
      <c r="UVF41" s="423"/>
      <c r="UVG41" s="425"/>
      <c r="UVH41" s="423"/>
      <c r="UVI41" s="425"/>
      <c r="UVJ41" s="423"/>
      <c r="UVK41" s="425"/>
      <c r="UVL41" s="423"/>
      <c r="UVM41" s="425"/>
      <c r="UVN41" s="423"/>
      <c r="UVO41" s="425"/>
      <c r="UVP41" s="423"/>
      <c r="UVQ41" s="425"/>
      <c r="UVR41" s="423"/>
      <c r="UVS41" s="425"/>
      <c r="UVT41" s="423"/>
      <c r="UVU41" s="425"/>
      <c r="UVV41" s="423"/>
      <c r="UVW41" s="425"/>
      <c r="UVX41" s="423"/>
      <c r="UVY41" s="425"/>
      <c r="UVZ41" s="423"/>
      <c r="UWA41" s="425"/>
      <c r="UWB41" s="423"/>
      <c r="UWC41" s="425"/>
      <c r="UWD41" s="423"/>
      <c r="UWE41" s="425"/>
      <c r="UWF41" s="423"/>
      <c r="UWG41" s="425"/>
      <c r="UWH41" s="423"/>
      <c r="UWI41" s="425"/>
      <c r="UWJ41" s="423"/>
      <c r="UWK41" s="425"/>
      <c r="UWL41" s="423"/>
      <c r="UWM41" s="425"/>
      <c r="UWN41" s="423"/>
      <c r="UWO41" s="425"/>
      <c r="UWP41" s="423"/>
      <c r="UWQ41" s="425"/>
      <c r="UWR41" s="423"/>
      <c r="UWS41" s="425"/>
      <c r="UWT41" s="423"/>
      <c r="UWU41" s="425"/>
      <c r="UWV41" s="423"/>
      <c r="UWW41" s="425"/>
      <c r="UWX41" s="423"/>
      <c r="UWY41" s="425"/>
      <c r="UWZ41" s="423"/>
      <c r="UXA41" s="425"/>
      <c r="UXB41" s="423"/>
      <c r="UXC41" s="425"/>
      <c r="UXD41" s="423"/>
      <c r="UXE41" s="425"/>
      <c r="UXF41" s="423"/>
      <c r="UXG41" s="425"/>
      <c r="UXH41" s="423"/>
      <c r="UXI41" s="425"/>
      <c r="UXJ41" s="423"/>
      <c r="UXK41" s="425"/>
      <c r="UXL41" s="423"/>
      <c r="UXM41" s="425"/>
      <c r="UXN41" s="423"/>
      <c r="UXO41" s="425"/>
      <c r="UXP41" s="423"/>
      <c r="UXQ41" s="425"/>
      <c r="UXR41" s="423"/>
      <c r="UXS41" s="425"/>
      <c r="UXT41" s="423"/>
      <c r="UXU41" s="425"/>
      <c r="UXV41" s="423"/>
      <c r="UXW41" s="425"/>
      <c r="UXX41" s="423"/>
      <c r="UXY41" s="425"/>
      <c r="UXZ41" s="423"/>
      <c r="UYA41" s="425"/>
      <c r="UYB41" s="423"/>
      <c r="UYC41" s="425"/>
      <c r="UYD41" s="423"/>
      <c r="UYE41" s="425"/>
      <c r="UYF41" s="423"/>
      <c r="UYG41" s="425"/>
      <c r="UYH41" s="423"/>
      <c r="UYI41" s="425"/>
      <c r="UYJ41" s="423"/>
      <c r="UYK41" s="425"/>
      <c r="UYL41" s="423"/>
      <c r="UYM41" s="425"/>
      <c r="UYN41" s="423"/>
      <c r="UYO41" s="425"/>
      <c r="UYP41" s="423"/>
      <c r="UYQ41" s="425"/>
      <c r="UYR41" s="423"/>
      <c r="UYS41" s="425"/>
      <c r="UYT41" s="423"/>
      <c r="UYU41" s="425"/>
      <c r="UYV41" s="423"/>
      <c r="UYW41" s="425"/>
      <c r="UYX41" s="423"/>
      <c r="UYY41" s="425"/>
      <c r="UYZ41" s="423"/>
      <c r="UZA41" s="425"/>
      <c r="UZB41" s="423"/>
      <c r="UZC41" s="425"/>
      <c r="UZD41" s="423"/>
      <c r="UZE41" s="425"/>
      <c r="UZF41" s="423"/>
      <c r="UZG41" s="425"/>
      <c r="UZH41" s="423"/>
      <c r="UZI41" s="425"/>
      <c r="UZJ41" s="423"/>
      <c r="UZK41" s="425"/>
      <c r="UZL41" s="423"/>
      <c r="UZM41" s="425"/>
      <c r="UZN41" s="423"/>
      <c r="UZO41" s="425"/>
      <c r="UZP41" s="423"/>
      <c r="UZQ41" s="425"/>
      <c r="UZR41" s="423"/>
      <c r="UZS41" s="425"/>
      <c r="UZT41" s="423"/>
      <c r="UZU41" s="425"/>
      <c r="UZV41" s="423"/>
      <c r="UZW41" s="425"/>
      <c r="UZX41" s="423"/>
      <c r="UZY41" s="425"/>
      <c r="UZZ41" s="423"/>
      <c r="VAA41" s="425"/>
      <c r="VAB41" s="423"/>
      <c r="VAC41" s="425"/>
      <c r="VAD41" s="423"/>
      <c r="VAE41" s="425"/>
      <c r="VAF41" s="423"/>
      <c r="VAG41" s="425"/>
      <c r="VAH41" s="423"/>
      <c r="VAI41" s="425"/>
      <c r="VAJ41" s="423"/>
      <c r="VAK41" s="425"/>
      <c r="VAL41" s="423"/>
      <c r="VAM41" s="425"/>
      <c r="VAN41" s="423"/>
      <c r="VAO41" s="425"/>
      <c r="VAP41" s="423"/>
      <c r="VAQ41" s="425"/>
      <c r="VAR41" s="423"/>
      <c r="VAS41" s="425"/>
      <c r="VAT41" s="423"/>
      <c r="VAU41" s="425"/>
      <c r="VAV41" s="423"/>
      <c r="VAW41" s="425"/>
      <c r="VAX41" s="423"/>
      <c r="VAY41" s="425"/>
      <c r="VAZ41" s="423"/>
      <c r="VBA41" s="425"/>
      <c r="VBB41" s="423"/>
      <c r="VBC41" s="425"/>
      <c r="VBD41" s="423"/>
      <c r="VBE41" s="425"/>
      <c r="VBF41" s="423"/>
      <c r="VBG41" s="425"/>
      <c r="VBH41" s="423"/>
      <c r="VBI41" s="425"/>
      <c r="VBJ41" s="423"/>
      <c r="VBK41" s="425"/>
      <c r="VBL41" s="423"/>
      <c r="VBM41" s="425"/>
      <c r="VBN41" s="423"/>
      <c r="VBO41" s="425"/>
      <c r="VBP41" s="423"/>
      <c r="VBQ41" s="425"/>
      <c r="VBR41" s="423"/>
      <c r="VBS41" s="425"/>
      <c r="VBT41" s="423"/>
      <c r="VBU41" s="425"/>
      <c r="VBV41" s="423"/>
      <c r="VBW41" s="425"/>
      <c r="VBX41" s="423"/>
      <c r="VBY41" s="425"/>
      <c r="VBZ41" s="423"/>
      <c r="VCA41" s="425"/>
      <c r="VCB41" s="423"/>
      <c r="VCC41" s="425"/>
      <c r="VCD41" s="423"/>
      <c r="VCE41" s="425"/>
      <c r="VCF41" s="423"/>
      <c r="VCG41" s="425"/>
      <c r="VCH41" s="423"/>
      <c r="VCI41" s="425"/>
      <c r="VCJ41" s="423"/>
      <c r="VCK41" s="425"/>
      <c r="VCL41" s="423"/>
      <c r="VCM41" s="425"/>
      <c r="VCN41" s="423"/>
      <c r="VCO41" s="425"/>
      <c r="VCP41" s="423"/>
      <c r="VCQ41" s="425"/>
      <c r="VCR41" s="423"/>
      <c r="VCS41" s="425"/>
      <c r="VCT41" s="423"/>
      <c r="VCU41" s="425"/>
      <c r="VCV41" s="423"/>
      <c r="VCW41" s="425"/>
      <c r="VCX41" s="423"/>
      <c r="VCY41" s="425"/>
      <c r="VCZ41" s="423"/>
      <c r="VDA41" s="425"/>
      <c r="VDB41" s="423"/>
      <c r="VDC41" s="425"/>
      <c r="VDD41" s="423"/>
      <c r="VDE41" s="425"/>
      <c r="VDF41" s="423"/>
      <c r="VDG41" s="425"/>
      <c r="VDH41" s="423"/>
      <c r="VDI41" s="425"/>
      <c r="VDJ41" s="423"/>
      <c r="VDK41" s="425"/>
      <c r="VDL41" s="423"/>
      <c r="VDM41" s="425"/>
      <c r="VDN41" s="423"/>
      <c r="VDO41" s="425"/>
      <c r="VDP41" s="423"/>
      <c r="VDQ41" s="425"/>
      <c r="VDR41" s="423"/>
      <c r="VDS41" s="425"/>
      <c r="VDT41" s="423"/>
      <c r="VDU41" s="425"/>
      <c r="VDV41" s="423"/>
      <c r="VDW41" s="425"/>
      <c r="VDX41" s="423"/>
      <c r="VDY41" s="425"/>
      <c r="VDZ41" s="423"/>
      <c r="VEA41" s="425"/>
      <c r="VEB41" s="423"/>
      <c r="VEC41" s="425"/>
      <c r="VED41" s="423"/>
      <c r="VEE41" s="425"/>
      <c r="VEF41" s="423"/>
      <c r="VEG41" s="425"/>
      <c r="VEH41" s="423"/>
      <c r="VEI41" s="425"/>
      <c r="VEJ41" s="423"/>
      <c r="VEK41" s="425"/>
      <c r="VEL41" s="423"/>
      <c r="VEM41" s="425"/>
      <c r="VEN41" s="423"/>
      <c r="VEO41" s="425"/>
      <c r="VEP41" s="423"/>
      <c r="VEQ41" s="425"/>
      <c r="VER41" s="423"/>
      <c r="VES41" s="425"/>
      <c r="VET41" s="423"/>
      <c r="VEU41" s="425"/>
      <c r="VEV41" s="423"/>
      <c r="VEW41" s="425"/>
      <c r="VEX41" s="423"/>
      <c r="VEY41" s="425"/>
      <c r="VEZ41" s="423"/>
      <c r="VFA41" s="425"/>
      <c r="VFB41" s="423"/>
      <c r="VFC41" s="425"/>
      <c r="VFD41" s="423"/>
      <c r="VFE41" s="425"/>
      <c r="VFF41" s="423"/>
      <c r="VFG41" s="425"/>
      <c r="VFH41" s="423"/>
      <c r="VFI41" s="425"/>
      <c r="VFJ41" s="423"/>
      <c r="VFK41" s="425"/>
      <c r="VFL41" s="423"/>
      <c r="VFM41" s="425"/>
      <c r="VFN41" s="423"/>
      <c r="VFO41" s="425"/>
      <c r="VFP41" s="423"/>
      <c r="VFQ41" s="425"/>
      <c r="VFR41" s="423"/>
      <c r="VFS41" s="425"/>
      <c r="VFT41" s="423"/>
      <c r="VFU41" s="425"/>
      <c r="VFV41" s="423"/>
      <c r="VFW41" s="425"/>
      <c r="VFX41" s="423"/>
      <c r="VFY41" s="425"/>
      <c r="VFZ41" s="423"/>
      <c r="VGA41" s="425"/>
      <c r="VGB41" s="423"/>
      <c r="VGC41" s="425"/>
      <c r="VGD41" s="423"/>
      <c r="VGE41" s="425"/>
      <c r="VGF41" s="423"/>
      <c r="VGG41" s="425"/>
      <c r="VGH41" s="423"/>
      <c r="VGI41" s="425"/>
      <c r="VGJ41" s="423"/>
      <c r="VGK41" s="425"/>
      <c r="VGL41" s="423"/>
      <c r="VGM41" s="425"/>
      <c r="VGN41" s="423"/>
      <c r="VGO41" s="425"/>
      <c r="VGP41" s="423"/>
      <c r="VGQ41" s="425"/>
      <c r="VGR41" s="423"/>
      <c r="VGS41" s="425"/>
      <c r="VGT41" s="423"/>
      <c r="VGU41" s="425"/>
      <c r="VGV41" s="423"/>
      <c r="VGW41" s="425"/>
      <c r="VGX41" s="423"/>
      <c r="VGY41" s="425"/>
      <c r="VGZ41" s="423"/>
      <c r="VHA41" s="425"/>
      <c r="VHB41" s="423"/>
      <c r="VHC41" s="425"/>
      <c r="VHD41" s="423"/>
      <c r="VHE41" s="425"/>
      <c r="VHF41" s="423"/>
      <c r="VHG41" s="425"/>
      <c r="VHH41" s="423"/>
      <c r="VHI41" s="425"/>
      <c r="VHJ41" s="423"/>
      <c r="VHK41" s="425"/>
      <c r="VHL41" s="423"/>
      <c r="VHM41" s="425"/>
      <c r="VHN41" s="423"/>
      <c r="VHO41" s="425"/>
      <c r="VHP41" s="423"/>
      <c r="VHQ41" s="425"/>
      <c r="VHR41" s="423"/>
      <c r="VHS41" s="425"/>
      <c r="VHT41" s="423"/>
      <c r="VHU41" s="425"/>
      <c r="VHV41" s="423"/>
      <c r="VHW41" s="425"/>
      <c r="VHX41" s="423"/>
      <c r="VHY41" s="425"/>
      <c r="VHZ41" s="423"/>
      <c r="VIA41" s="425"/>
      <c r="VIB41" s="423"/>
      <c r="VIC41" s="425"/>
      <c r="VID41" s="423"/>
      <c r="VIE41" s="425"/>
      <c r="VIF41" s="423"/>
      <c r="VIG41" s="425"/>
      <c r="VIH41" s="423"/>
      <c r="VII41" s="425"/>
      <c r="VIJ41" s="423"/>
      <c r="VIK41" s="425"/>
      <c r="VIL41" s="423"/>
      <c r="VIM41" s="425"/>
      <c r="VIN41" s="423"/>
      <c r="VIO41" s="425"/>
      <c r="VIP41" s="423"/>
      <c r="VIQ41" s="425"/>
      <c r="VIR41" s="423"/>
      <c r="VIS41" s="425"/>
      <c r="VIT41" s="423"/>
      <c r="VIU41" s="425"/>
      <c r="VIV41" s="423"/>
      <c r="VIW41" s="425"/>
      <c r="VIX41" s="423"/>
      <c r="VIY41" s="425"/>
      <c r="VIZ41" s="423"/>
      <c r="VJA41" s="425"/>
      <c r="VJB41" s="423"/>
      <c r="VJC41" s="425"/>
      <c r="VJD41" s="423"/>
      <c r="VJE41" s="425"/>
      <c r="VJF41" s="423"/>
      <c r="VJG41" s="425"/>
      <c r="VJH41" s="423"/>
      <c r="VJI41" s="425"/>
      <c r="VJJ41" s="423"/>
      <c r="VJK41" s="425"/>
      <c r="VJL41" s="423"/>
      <c r="VJM41" s="425"/>
      <c r="VJN41" s="423"/>
      <c r="VJO41" s="425"/>
      <c r="VJP41" s="423"/>
      <c r="VJQ41" s="425"/>
      <c r="VJR41" s="423"/>
      <c r="VJS41" s="425"/>
      <c r="VJT41" s="423"/>
      <c r="VJU41" s="425"/>
      <c r="VJV41" s="423"/>
      <c r="VJW41" s="425"/>
      <c r="VJX41" s="423"/>
      <c r="VJY41" s="425"/>
      <c r="VJZ41" s="423"/>
      <c r="VKA41" s="425"/>
      <c r="VKB41" s="423"/>
      <c r="VKC41" s="425"/>
      <c r="VKD41" s="423"/>
      <c r="VKE41" s="425"/>
      <c r="VKF41" s="423"/>
      <c r="VKG41" s="425"/>
      <c r="VKH41" s="423"/>
      <c r="VKI41" s="425"/>
      <c r="VKJ41" s="423"/>
      <c r="VKK41" s="425"/>
      <c r="VKL41" s="423"/>
      <c r="VKM41" s="425"/>
      <c r="VKN41" s="423"/>
      <c r="VKO41" s="425"/>
      <c r="VKP41" s="423"/>
      <c r="VKQ41" s="425"/>
      <c r="VKR41" s="423"/>
      <c r="VKS41" s="425"/>
      <c r="VKT41" s="423"/>
      <c r="VKU41" s="425"/>
      <c r="VKV41" s="423"/>
      <c r="VKW41" s="425"/>
      <c r="VKX41" s="423"/>
      <c r="VKY41" s="425"/>
      <c r="VKZ41" s="423"/>
      <c r="VLA41" s="425"/>
      <c r="VLB41" s="423"/>
      <c r="VLC41" s="425"/>
      <c r="VLD41" s="423"/>
      <c r="VLE41" s="425"/>
      <c r="VLF41" s="423"/>
      <c r="VLG41" s="425"/>
      <c r="VLH41" s="423"/>
      <c r="VLI41" s="425"/>
      <c r="VLJ41" s="423"/>
      <c r="VLK41" s="425"/>
      <c r="VLL41" s="423"/>
      <c r="VLM41" s="425"/>
      <c r="VLN41" s="423"/>
      <c r="VLO41" s="425"/>
      <c r="VLP41" s="423"/>
      <c r="VLQ41" s="425"/>
      <c r="VLR41" s="423"/>
      <c r="VLS41" s="425"/>
      <c r="VLT41" s="423"/>
      <c r="VLU41" s="425"/>
      <c r="VLV41" s="423"/>
      <c r="VLW41" s="425"/>
      <c r="VLX41" s="423"/>
      <c r="VLY41" s="425"/>
      <c r="VLZ41" s="423"/>
      <c r="VMA41" s="425"/>
      <c r="VMB41" s="423"/>
      <c r="VMC41" s="425"/>
      <c r="VMD41" s="423"/>
      <c r="VME41" s="425"/>
      <c r="VMF41" s="423"/>
      <c r="VMG41" s="425"/>
      <c r="VMH41" s="423"/>
      <c r="VMI41" s="425"/>
      <c r="VMJ41" s="423"/>
      <c r="VMK41" s="425"/>
      <c r="VML41" s="423"/>
      <c r="VMM41" s="425"/>
      <c r="VMN41" s="423"/>
      <c r="VMO41" s="425"/>
      <c r="VMP41" s="423"/>
      <c r="VMQ41" s="425"/>
      <c r="VMR41" s="423"/>
      <c r="VMS41" s="425"/>
      <c r="VMT41" s="423"/>
      <c r="VMU41" s="425"/>
      <c r="VMV41" s="423"/>
      <c r="VMW41" s="425"/>
      <c r="VMX41" s="423"/>
      <c r="VMY41" s="425"/>
      <c r="VMZ41" s="423"/>
      <c r="VNA41" s="425"/>
      <c r="VNB41" s="423"/>
      <c r="VNC41" s="425"/>
      <c r="VND41" s="423"/>
      <c r="VNE41" s="425"/>
      <c r="VNF41" s="423"/>
      <c r="VNG41" s="425"/>
      <c r="VNH41" s="423"/>
      <c r="VNI41" s="425"/>
      <c r="VNJ41" s="423"/>
      <c r="VNK41" s="425"/>
      <c r="VNL41" s="423"/>
      <c r="VNM41" s="425"/>
      <c r="VNN41" s="423"/>
      <c r="VNO41" s="425"/>
      <c r="VNP41" s="423"/>
      <c r="VNQ41" s="425"/>
      <c r="VNR41" s="423"/>
      <c r="VNS41" s="425"/>
      <c r="VNT41" s="423"/>
      <c r="VNU41" s="425"/>
      <c r="VNV41" s="423"/>
      <c r="VNW41" s="425"/>
      <c r="VNX41" s="423"/>
      <c r="VNY41" s="425"/>
      <c r="VNZ41" s="423"/>
      <c r="VOA41" s="425"/>
      <c r="VOB41" s="423"/>
      <c r="VOC41" s="425"/>
      <c r="VOD41" s="423"/>
      <c r="VOE41" s="425"/>
      <c r="VOF41" s="423"/>
      <c r="VOG41" s="425"/>
      <c r="VOH41" s="423"/>
      <c r="VOI41" s="425"/>
      <c r="VOJ41" s="423"/>
      <c r="VOK41" s="425"/>
      <c r="VOL41" s="423"/>
      <c r="VOM41" s="425"/>
      <c r="VON41" s="423"/>
      <c r="VOO41" s="425"/>
      <c r="VOP41" s="423"/>
      <c r="VOQ41" s="425"/>
      <c r="VOR41" s="423"/>
      <c r="VOS41" s="425"/>
      <c r="VOT41" s="423"/>
      <c r="VOU41" s="425"/>
      <c r="VOV41" s="423"/>
      <c r="VOW41" s="425"/>
      <c r="VOX41" s="423"/>
      <c r="VOY41" s="425"/>
      <c r="VOZ41" s="423"/>
      <c r="VPA41" s="425"/>
      <c r="VPB41" s="423"/>
      <c r="VPC41" s="425"/>
      <c r="VPD41" s="423"/>
      <c r="VPE41" s="425"/>
      <c r="VPF41" s="423"/>
      <c r="VPG41" s="425"/>
      <c r="VPH41" s="423"/>
      <c r="VPI41" s="425"/>
      <c r="VPJ41" s="423"/>
      <c r="VPK41" s="425"/>
      <c r="VPL41" s="423"/>
      <c r="VPM41" s="425"/>
      <c r="VPN41" s="423"/>
      <c r="VPO41" s="425"/>
      <c r="VPP41" s="423"/>
      <c r="VPQ41" s="425"/>
      <c r="VPR41" s="423"/>
      <c r="VPS41" s="425"/>
      <c r="VPT41" s="423"/>
      <c r="VPU41" s="425"/>
      <c r="VPV41" s="423"/>
      <c r="VPW41" s="425"/>
      <c r="VPX41" s="423"/>
      <c r="VPY41" s="425"/>
      <c r="VPZ41" s="423"/>
      <c r="VQA41" s="425"/>
      <c r="VQB41" s="423"/>
      <c r="VQC41" s="425"/>
      <c r="VQD41" s="423"/>
      <c r="VQE41" s="425"/>
      <c r="VQF41" s="423"/>
      <c r="VQG41" s="425"/>
      <c r="VQH41" s="423"/>
      <c r="VQI41" s="425"/>
      <c r="VQJ41" s="423"/>
      <c r="VQK41" s="425"/>
      <c r="VQL41" s="423"/>
      <c r="VQM41" s="425"/>
      <c r="VQN41" s="423"/>
      <c r="VQO41" s="425"/>
      <c r="VQP41" s="423"/>
      <c r="VQQ41" s="425"/>
      <c r="VQR41" s="423"/>
      <c r="VQS41" s="425"/>
      <c r="VQT41" s="423"/>
      <c r="VQU41" s="425"/>
      <c r="VQV41" s="423"/>
      <c r="VQW41" s="425"/>
      <c r="VQX41" s="423"/>
      <c r="VQY41" s="425"/>
      <c r="VQZ41" s="423"/>
      <c r="VRA41" s="425"/>
      <c r="VRB41" s="423"/>
      <c r="VRC41" s="425"/>
      <c r="VRD41" s="423"/>
      <c r="VRE41" s="425"/>
      <c r="VRF41" s="423"/>
      <c r="VRG41" s="425"/>
      <c r="VRH41" s="423"/>
      <c r="VRI41" s="425"/>
      <c r="VRJ41" s="423"/>
      <c r="VRK41" s="425"/>
      <c r="VRL41" s="423"/>
      <c r="VRM41" s="425"/>
      <c r="VRN41" s="423"/>
      <c r="VRO41" s="425"/>
      <c r="VRP41" s="423"/>
      <c r="VRQ41" s="425"/>
      <c r="VRR41" s="423"/>
      <c r="VRS41" s="425"/>
      <c r="VRT41" s="423"/>
      <c r="VRU41" s="425"/>
      <c r="VRV41" s="423"/>
      <c r="VRW41" s="425"/>
      <c r="VRX41" s="423"/>
      <c r="VRY41" s="425"/>
      <c r="VRZ41" s="423"/>
      <c r="VSA41" s="425"/>
      <c r="VSB41" s="423"/>
      <c r="VSC41" s="425"/>
      <c r="VSD41" s="423"/>
      <c r="VSE41" s="425"/>
      <c r="VSF41" s="423"/>
      <c r="VSG41" s="425"/>
      <c r="VSH41" s="423"/>
      <c r="VSI41" s="425"/>
      <c r="VSJ41" s="423"/>
      <c r="VSK41" s="425"/>
      <c r="VSL41" s="423"/>
      <c r="VSM41" s="425"/>
      <c r="VSN41" s="423"/>
      <c r="VSO41" s="425"/>
      <c r="VSP41" s="423"/>
      <c r="VSQ41" s="425"/>
      <c r="VSR41" s="423"/>
      <c r="VSS41" s="425"/>
      <c r="VST41" s="423"/>
      <c r="VSU41" s="425"/>
      <c r="VSV41" s="423"/>
      <c r="VSW41" s="425"/>
      <c r="VSX41" s="423"/>
      <c r="VSY41" s="425"/>
      <c r="VSZ41" s="423"/>
      <c r="VTA41" s="425"/>
      <c r="VTB41" s="423"/>
      <c r="VTC41" s="425"/>
      <c r="VTD41" s="423"/>
      <c r="VTE41" s="425"/>
      <c r="VTF41" s="423"/>
      <c r="VTG41" s="425"/>
      <c r="VTH41" s="423"/>
      <c r="VTI41" s="425"/>
      <c r="VTJ41" s="423"/>
      <c r="VTK41" s="425"/>
      <c r="VTL41" s="423"/>
      <c r="VTM41" s="425"/>
      <c r="VTN41" s="423"/>
      <c r="VTO41" s="425"/>
      <c r="VTP41" s="423"/>
      <c r="VTQ41" s="425"/>
      <c r="VTR41" s="423"/>
      <c r="VTS41" s="425"/>
      <c r="VTT41" s="423"/>
      <c r="VTU41" s="425"/>
      <c r="VTV41" s="423"/>
      <c r="VTW41" s="425"/>
      <c r="VTX41" s="423"/>
      <c r="VTY41" s="425"/>
      <c r="VTZ41" s="423"/>
      <c r="VUA41" s="425"/>
      <c r="VUB41" s="423"/>
      <c r="VUC41" s="425"/>
      <c r="VUD41" s="423"/>
      <c r="VUE41" s="425"/>
      <c r="VUF41" s="423"/>
      <c r="VUG41" s="425"/>
      <c r="VUH41" s="423"/>
      <c r="VUI41" s="425"/>
      <c r="VUJ41" s="423"/>
      <c r="VUK41" s="425"/>
      <c r="VUL41" s="423"/>
      <c r="VUM41" s="425"/>
      <c r="VUN41" s="423"/>
      <c r="VUO41" s="425"/>
      <c r="VUP41" s="423"/>
      <c r="VUQ41" s="425"/>
      <c r="VUR41" s="423"/>
      <c r="VUS41" s="425"/>
      <c r="VUT41" s="423"/>
      <c r="VUU41" s="425"/>
      <c r="VUV41" s="423"/>
      <c r="VUW41" s="425"/>
      <c r="VUX41" s="423"/>
      <c r="VUY41" s="425"/>
      <c r="VUZ41" s="423"/>
      <c r="VVA41" s="425"/>
      <c r="VVB41" s="423"/>
      <c r="VVC41" s="425"/>
      <c r="VVD41" s="423"/>
      <c r="VVE41" s="425"/>
      <c r="VVF41" s="423"/>
      <c r="VVG41" s="425"/>
      <c r="VVH41" s="423"/>
      <c r="VVI41" s="425"/>
      <c r="VVJ41" s="423"/>
      <c r="VVK41" s="425"/>
      <c r="VVL41" s="423"/>
      <c r="VVM41" s="425"/>
      <c r="VVN41" s="423"/>
      <c r="VVO41" s="425"/>
      <c r="VVP41" s="423"/>
      <c r="VVQ41" s="425"/>
      <c r="VVR41" s="423"/>
      <c r="VVS41" s="425"/>
      <c r="VVT41" s="423"/>
      <c r="VVU41" s="425"/>
      <c r="VVV41" s="423"/>
      <c r="VVW41" s="425"/>
      <c r="VVX41" s="423"/>
      <c r="VVY41" s="425"/>
      <c r="VVZ41" s="423"/>
      <c r="VWA41" s="425"/>
      <c r="VWB41" s="423"/>
      <c r="VWC41" s="425"/>
      <c r="VWD41" s="423"/>
      <c r="VWE41" s="425"/>
      <c r="VWF41" s="423"/>
      <c r="VWG41" s="425"/>
      <c r="VWH41" s="423"/>
      <c r="VWI41" s="425"/>
      <c r="VWJ41" s="423"/>
      <c r="VWK41" s="425"/>
      <c r="VWL41" s="423"/>
      <c r="VWM41" s="425"/>
      <c r="VWN41" s="423"/>
      <c r="VWO41" s="425"/>
      <c r="VWP41" s="423"/>
      <c r="VWQ41" s="425"/>
      <c r="VWR41" s="423"/>
      <c r="VWS41" s="425"/>
      <c r="VWT41" s="423"/>
      <c r="VWU41" s="425"/>
      <c r="VWV41" s="423"/>
      <c r="VWW41" s="425"/>
      <c r="VWX41" s="423"/>
      <c r="VWY41" s="425"/>
      <c r="VWZ41" s="423"/>
      <c r="VXA41" s="425"/>
      <c r="VXB41" s="423"/>
      <c r="VXC41" s="425"/>
      <c r="VXD41" s="423"/>
      <c r="VXE41" s="425"/>
      <c r="VXF41" s="423"/>
      <c r="VXG41" s="425"/>
      <c r="VXH41" s="423"/>
      <c r="VXI41" s="425"/>
      <c r="VXJ41" s="423"/>
      <c r="VXK41" s="425"/>
      <c r="VXL41" s="423"/>
      <c r="VXM41" s="425"/>
      <c r="VXN41" s="423"/>
      <c r="VXO41" s="425"/>
      <c r="VXP41" s="423"/>
      <c r="VXQ41" s="425"/>
      <c r="VXR41" s="423"/>
      <c r="VXS41" s="425"/>
      <c r="VXT41" s="423"/>
      <c r="VXU41" s="425"/>
      <c r="VXV41" s="423"/>
      <c r="VXW41" s="425"/>
      <c r="VXX41" s="423"/>
      <c r="VXY41" s="425"/>
      <c r="VXZ41" s="423"/>
      <c r="VYA41" s="425"/>
      <c r="VYB41" s="423"/>
      <c r="VYC41" s="425"/>
      <c r="VYD41" s="423"/>
      <c r="VYE41" s="425"/>
      <c r="VYF41" s="423"/>
      <c r="VYG41" s="425"/>
      <c r="VYH41" s="423"/>
      <c r="VYI41" s="425"/>
      <c r="VYJ41" s="423"/>
      <c r="VYK41" s="425"/>
      <c r="VYL41" s="423"/>
      <c r="VYM41" s="425"/>
      <c r="VYN41" s="423"/>
      <c r="VYO41" s="425"/>
      <c r="VYP41" s="423"/>
      <c r="VYQ41" s="425"/>
      <c r="VYR41" s="423"/>
      <c r="VYS41" s="425"/>
      <c r="VYT41" s="423"/>
      <c r="VYU41" s="425"/>
      <c r="VYV41" s="423"/>
      <c r="VYW41" s="425"/>
      <c r="VYX41" s="423"/>
      <c r="VYY41" s="425"/>
      <c r="VYZ41" s="423"/>
      <c r="VZA41" s="425"/>
      <c r="VZB41" s="423"/>
      <c r="VZC41" s="425"/>
      <c r="VZD41" s="423"/>
      <c r="VZE41" s="425"/>
      <c r="VZF41" s="423"/>
      <c r="VZG41" s="425"/>
      <c r="VZH41" s="423"/>
      <c r="VZI41" s="425"/>
      <c r="VZJ41" s="423"/>
      <c r="VZK41" s="425"/>
      <c r="VZL41" s="423"/>
      <c r="VZM41" s="425"/>
      <c r="VZN41" s="423"/>
      <c r="VZO41" s="425"/>
      <c r="VZP41" s="423"/>
      <c r="VZQ41" s="425"/>
      <c r="VZR41" s="423"/>
      <c r="VZS41" s="425"/>
      <c r="VZT41" s="423"/>
      <c r="VZU41" s="425"/>
      <c r="VZV41" s="423"/>
      <c r="VZW41" s="425"/>
      <c r="VZX41" s="423"/>
      <c r="VZY41" s="425"/>
      <c r="VZZ41" s="423"/>
      <c r="WAA41" s="425"/>
      <c r="WAB41" s="423"/>
      <c r="WAC41" s="425"/>
      <c r="WAD41" s="423"/>
      <c r="WAE41" s="425"/>
      <c r="WAF41" s="423"/>
      <c r="WAG41" s="425"/>
      <c r="WAH41" s="423"/>
      <c r="WAI41" s="425"/>
      <c r="WAJ41" s="423"/>
      <c r="WAK41" s="425"/>
      <c r="WAL41" s="423"/>
      <c r="WAM41" s="425"/>
      <c r="WAN41" s="423"/>
      <c r="WAO41" s="425"/>
      <c r="WAP41" s="423"/>
      <c r="WAQ41" s="425"/>
      <c r="WAR41" s="423"/>
      <c r="WAS41" s="425"/>
      <c r="WAT41" s="423"/>
      <c r="WAU41" s="425"/>
      <c r="WAV41" s="423"/>
      <c r="WAW41" s="425"/>
      <c r="WAX41" s="423"/>
      <c r="WAY41" s="425"/>
      <c r="WAZ41" s="423"/>
      <c r="WBA41" s="425"/>
      <c r="WBB41" s="423"/>
      <c r="WBC41" s="425"/>
      <c r="WBD41" s="423"/>
      <c r="WBE41" s="425"/>
      <c r="WBF41" s="423"/>
      <c r="WBG41" s="425"/>
      <c r="WBH41" s="423"/>
      <c r="WBI41" s="425"/>
      <c r="WBJ41" s="423"/>
      <c r="WBK41" s="425"/>
      <c r="WBL41" s="423"/>
      <c r="WBM41" s="425"/>
      <c r="WBN41" s="423"/>
      <c r="WBO41" s="425"/>
      <c r="WBP41" s="423"/>
      <c r="WBQ41" s="425"/>
      <c r="WBR41" s="423"/>
      <c r="WBS41" s="425"/>
      <c r="WBT41" s="423"/>
      <c r="WBU41" s="425"/>
      <c r="WBV41" s="423"/>
      <c r="WBW41" s="425"/>
      <c r="WBX41" s="423"/>
      <c r="WBY41" s="425"/>
      <c r="WBZ41" s="423"/>
      <c r="WCA41" s="425"/>
      <c r="WCB41" s="423"/>
      <c r="WCC41" s="425"/>
      <c r="WCD41" s="423"/>
      <c r="WCE41" s="425"/>
      <c r="WCF41" s="423"/>
      <c r="WCG41" s="425"/>
      <c r="WCH41" s="423"/>
      <c r="WCI41" s="425"/>
      <c r="WCJ41" s="423"/>
      <c r="WCK41" s="425"/>
      <c r="WCL41" s="423"/>
      <c r="WCM41" s="425"/>
      <c r="WCN41" s="423"/>
      <c r="WCO41" s="425"/>
      <c r="WCP41" s="423"/>
      <c r="WCQ41" s="425"/>
      <c r="WCR41" s="423"/>
      <c r="WCS41" s="425"/>
      <c r="WCT41" s="423"/>
      <c r="WCU41" s="425"/>
      <c r="WCV41" s="423"/>
      <c r="WCW41" s="425"/>
      <c r="WCX41" s="423"/>
      <c r="WCY41" s="425"/>
      <c r="WCZ41" s="423"/>
      <c r="WDA41" s="425"/>
      <c r="WDB41" s="423"/>
      <c r="WDC41" s="425"/>
      <c r="WDD41" s="423"/>
      <c r="WDE41" s="425"/>
      <c r="WDF41" s="423"/>
      <c r="WDG41" s="425"/>
      <c r="WDH41" s="423"/>
      <c r="WDI41" s="425"/>
      <c r="WDJ41" s="423"/>
      <c r="WDK41" s="425"/>
      <c r="WDL41" s="423"/>
      <c r="WDM41" s="425"/>
      <c r="WDN41" s="423"/>
      <c r="WDO41" s="425"/>
      <c r="WDP41" s="423"/>
      <c r="WDQ41" s="425"/>
      <c r="WDR41" s="423"/>
      <c r="WDS41" s="425"/>
      <c r="WDT41" s="423"/>
      <c r="WDU41" s="425"/>
      <c r="WDV41" s="423"/>
      <c r="WDW41" s="425"/>
      <c r="WDX41" s="423"/>
      <c r="WDY41" s="425"/>
      <c r="WDZ41" s="423"/>
      <c r="WEA41" s="425"/>
      <c r="WEB41" s="423"/>
      <c r="WEC41" s="425"/>
      <c r="WED41" s="423"/>
      <c r="WEE41" s="425"/>
      <c r="WEF41" s="423"/>
      <c r="WEG41" s="425"/>
      <c r="WEH41" s="423"/>
      <c r="WEI41" s="425"/>
      <c r="WEJ41" s="423"/>
      <c r="WEK41" s="425"/>
      <c r="WEL41" s="423"/>
      <c r="WEM41" s="425"/>
      <c r="WEN41" s="423"/>
      <c r="WEO41" s="425"/>
      <c r="WEP41" s="423"/>
      <c r="WEQ41" s="425"/>
      <c r="WER41" s="423"/>
      <c r="WES41" s="425"/>
      <c r="WET41" s="423"/>
      <c r="WEU41" s="425"/>
      <c r="WEV41" s="423"/>
      <c r="WEW41" s="425"/>
      <c r="WEX41" s="423"/>
      <c r="WEY41" s="425"/>
      <c r="WEZ41" s="423"/>
      <c r="WFA41" s="425"/>
      <c r="WFB41" s="423"/>
      <c r="WFC41" s="425"/>
      <c r="WFD41" s="423"/>
      <c r="WFE41" s="425"/>
      <c r="WFF41" s="423"/>
      <c r="WFG41" s="425"/>
      <c r="WFH41" s="423"/>
      <c r="WFI41" s="425"/>
      <c r="WFJ41" s="423"/>
      <c r="WFK41" s="425"/>
      <c r="WFL41" s="423"/>
      <c r="WFM41" s="425"/>
      <c r="WFN41" s="423"/>
      <c r="WFO41" s="425"/>
      <c r="WFP41" s="423"/>
      <c r="WFQ41" s="425"/>
      <c r="WFR41" s="423"/>
      <c r="WFS41" s="425"/>
      <c r="WFT41" s="423"/>
      <c r="WFU41" s="425"/>
      <c r="WFV41" s="423"/>
      <c r="WFW41" s="425"/>
      <c r="WFX41" s="423"/>
      <c r="WFY41" s="425"/>
      <c r="WFZ41" s="423"/>
      <c r="WGA41" s="425"/>
      <c r="WGB41" s="423"/>
      <c r="WGC41" s="425"/>
      <c r="WGD41" s="423"/>
      <c r="WGE41" s="425"/>
      <c r="WGF41" s="423"/>
      <c r="WGG41" s="425"/>
      <c r="WGH41" s="423"/>
      <c r="WGI41" s="425"/>
      <c r="WGJ41" s="423"/>
      <c r="WGK41" s="425"/>
      <c r="WGL41" s="423"/>
      <c r="WGM41" s="425"/>
      <c r="WGN41" s="423"/>
      <c r="WGO41" s="425"/>
      <c r="WGP41" s="423"/>
      <c r="WGQ41" s="425"/>
      <c r="WGR41" s="423"/>
      <c r="WGS41" s="425"/>
      <c r="WGT41" s="423"/>
      <c r="WGU41" s="425"/>
      <c r="WGV41" s="423"/>
      <c r="WGW41" s="425"/>
      <c r="WGX41" s="423"/>
      <c r="WGY41" s="425"/>
      <c r="WGZ41" s="423"/>
      <c r="WHA41" s="425"/>
      <c r="WHB41" s="423"/>
      <c r="WHC41" s="425"/>
      <c r="WHD41" s="423"/>
      <c r="WHE41" s="425"/>
      <c r="WHF41" s="423"/>
      <c r="WHG41" s="425"/>
      <c r="WHH41" s="423"/>
      <c r="WHI41" s="425"/>
      <c r="WHJ41" s="423"/>
      <c r="WHK41" s="425"/>
      <c r="WHL41" s="423"/>
      <c r="WHM41" s="425"/>
      <c r="WHN41" s="423"/>
      <c r="WHO41" s="425"/>
      <c r="WHP41" s="423"/>
      <c r="WHQ41" s="425"/>
      <c r="WHR41" s="423"/>
      <c r="WHS41" s="425"/>
      <c r="WHT41" s="423"/>
      <c r="WHU41" s="425"/>
      <c r="WHV41" s="423"/>
      <c r="WHW41" s="425"/>
      <c r="WHX41" s="423"/>
      <c r="WHY41" s="425"/>
      <c r="WHZ41" s="423"/>
      <c r="WIA41" s="425"/>
      <c r="WIB41" s="423"/>
      <c r="WIC41" s="425"/>
      <c r="WID41" s="423"/>
      <c r="WIE41" s="425"/>
      <c r="WIF41" s="423"/>
      <c r="WIG41" s="425"/>
      <c r="WIH41" s="423"/>
      <c r="WII41" s="425"/>
      <c r="WIJ41" s="423"/>
      <c r="WIK41" s="425"/>
      <c r="WIL41" s="423"/>
      <c r="WIM41" s="425"/>
      <c r="WIN41" s="423"/>
      <c r="WIO41" s="425"/>
      <c r="WIP41" s="423"/>
      <c r="WIQ41" s="425"/>
      <c r="WIR41" s="423"/>
      <c r="WIS41" s="425"/>
      <c r="WIT41" s="423"/>
      <c r="WIU41" s="425"/>
      <c r="WIV41" s="423"/>
      <c r="WIW41" s="425"/>
      <c r="WIX41" s="423"/>
      <c r="WIY41" s="425"/>
      <c r="WIZ41" s="423"/>
      <c r="WJA41" s="425"/>
      <c r="WJB41" s="423"/>
      <c r="WJC41" s="425"/>
      <c r="WJD41" s="423"/>
      <c r="WJE41" s="425"/>
      <c r="WJF41" s="423"/>
      <c r="WJG41" s="425"/>
      <c r="WJH41" s="423"/>
      <c r="WJI41" s="425"/>
      <c r="WJJ41" s="423"/>
      <c r="WJK41" s="425"/>
      <c r="WJL41" s="423"/>
      <c r="WJM41" s="425"/>
      <c r="WJN41" s="423"/>
      <c r="WJO41" s="425"/>
      <c r="WJP41" s="423"/>
      <c r="WJQ41" s="425"/>
      <c r="WJR41" s="423"/>
      <c r="WJS41" s="425"/>
      <c r="WJT41" s="423"/>
      <c r="WJU41" s="425"/>
      <c r="WJV41" s="423"/>
      <c r="WJW41" s="425"/>
      <c r="WJX41" s="423"/>
      <c r="WJY41" s="425"/>
      <c r="WJZ41" s="423"/>
      <c r="WKA41" s="425"/>
      <c r="WKB41" s="423"/>
      <c r="WKC41" s="425"/>
      <c r="WKD41" s="423"/>
      <c r="WKE41" s="425"/>
      <c r="WKF41" s="423"/>
      <c r="WKG41" s="425"/>
      <c r="WKH41" s="423"/>
      <c r="WKI41" s="425"/>
      <c r="WKJ41" s="423"/>
      <c r="WKK41" s="425"/>
      <c r="WKL41" s="423"/>
      <c r="WKM41" s="425"/>
      <c r="WKN41" s="423"/>
      <c r="WKO41" s="425"/>
      <c r="WKP41" s="423"/>
      <c r="WKQ41" s="425"/>
      <c r="WKR41" s="423"/>
      <c r="WKS41" s="425"/>
      <c r="WKT41" s="423"/>
      <c r="WKU41" s="425"/>
      <c r="WKV41" s="423"/>
      <c r="WKW41" s="425"/>
      <c r="WKX41" s="423"/>
      <c r="WKY41" s="425"/>
      <c r="WKZ41" s="423"/>
      <c r="WLA41" s="425"/>
      <c r="WLB41" s="423"/>
      <c r="WLC41" s="425"/>
      <c r="WLD41" s="423"/>
      <c r="WLE41" s="425"/>
      <c r="WLF41" s="423"/>
      <c r="WLG41" s="425"/>
      <c r="WLH41" s="423"/>
      <c r="WLI41" s="425"/>
      <c r="WLJ41" s="423"/>
      <c r="WLK41" s="425"/>
      <c r="WLL41" s="423"/>
      <c r="WLM41" s="425"/>
      <c r="WLN41" s="423"/>
      <c r="WLO41" s="425"/>
      <c r="WLP41" s="423"/>
      <c r="WLQ41" s="425"/>
      <c r="WLR41" s="423"/>
      <c r="WLS41" s="425"/>
      <c r="WLT41" s="423"/>
      <c r="WLU41" s="425"/>
      <c r="WLV41" s="423"/>
      <c r="WLW41" s="425"/>
      <c r="WLX41" s="423"/>
      <c r="WLY41" s="425"/>
      <c r="WLZ41" s="423"/>
      <c r="WMA41" s="425"/>
      <c r="WMB41" s="423"/>
      <c r="WMC41" s="425"/>
      <c r="WMD41" s="423"/>
      <c r="WME41" s="425"/>
      <c r="WMF41" s="423"/>
      <c r="WMG41" s="425"/>
      <c r="WMH41" s="423"/>
      <c r="WMI41" s="425"/>
      <c r="WMJ41" s="423"/>
      <c r="WMK41" s="425"/>
      <c r="WML41" s="423"/>
      <c r="WMM41" s="425"/>
      <c r="WMN41" s="423"/>
      <c r="WMO41" s="425"/>
      <c r="WMP41" s="423"/>
      <c r="WMQ41" s="425"/>
      <c r="WMR41" s="423"/>
      <c r="WMS41" s="425"/>
      <c r="WMT41" s="423"/>
      <c r="WMU41" s="425"/>
      <c r="WMV41" s="423"/>
      <c r="WMW41" s="425"/>
      <c r="WMX41" s="423"/>
      <c r="WMY41" s="425"/>
      <c r="WMZ41" s="423"/>
      <c r="WNA41" s="425"/>
      <c r="WNB41" s="423"/>
      <c r="WNC41" s="425"/>
      <c r="WND41" s="423"/>
      <c r="WNE41" s="425"/>
      <c r="WNF41" s="423"/>
      <c r="WNG41" s="425"/>
      <c r="WNH41" s="423"/>
      <c r="WNI41" s="425"/>
      <c r="WNJ41" s="423"/>
      <c r="WNK41" s="425"/>
      <c r="WNL41" s="423"/>
      <c r="WNM41" s="425"/>
      <c r="WNN41" s="423"/>
      <c r="WNO41" s="425"/>
      <c r="WNP41" s="423"/>
      <c r="WNQ41" s="425"/>
      <c r="WNR41" s="423"/>
      <c r="WNS41" s="425"/>
      <c r="WNT41" s="423"/>
      <c r="WNU41" s="425"/>
      <c r="WNV41" s="423"/>
      <c r="WNW41" s="425"/>
      <c r="WNX41" s="423"/>
      <c r="WNY41" s="425"/>
      <c r="WNZ41" s="423"/>
      <c r="WOA41" s="425"/>
      <c r="WOB41" s="423"/>
      <c r="WOC41" s="425"/>
      <c r="WOD41" s="423"/>
      <c r="WOE41" s="425"/>
      <c r="WOF41" s="423"/>
      <c r="WOG41" s="425"/>
      <c r="WOH41" s="423"/>
      <c r="WOI41" s="425"/>
      <c r="WOJ41" s="423"/>
      <c r="WOK41" s="425"/>
      <c r="WOL41" s="423"/>
      <c r="WOM41" s="425"/>
      <c r="WON41" s="423"/>
      <c r="WOO41" s="425"/>
      <c r="WOP41" s="423"/>
      <c r="WOQ41" s="425"/>
      <c r="WOR41" s="423"/>
      <c r="WOS41" s="425"/>
      <c r="WOT41" s="423"/>
      <c r="WOU41" s="425"/>
      <c r="WOV41" s="423"/>
      <c r="WOW41" s="425"/>
      <c r="WOX41" s="423"/>
      <c r="WOY41" s="425"/>
      <c r="WOZ41" s="423"/>
      <c r="WPA41" s="425"/>
      <c r="WPB41" s="423"/>
      <c r="WPC41" s="425"/>
      <c r="WPD41" s="423"/>
      <c r="WPE41" s="425"/>
      <c r="WPF41" s="423"/>
      <c r="WPG41" s="425"/>
      <c r="WPH41" s="423"/>
      <c r="WPI41" s="425"/>
      <c r="WPJ41" s="423"/>
      <c r="WPK41" s="425"/>
      <c r="WPL41" s="423"/>
      <c r="WPM41" s="425"/>
      <c r="WPN41" s="423"/>
      <c r="WPO41" s="425"/>
      <c r="WPP41" s="423"/>
      <c r="WPQ41" s="425"/>
      <c r="WPR41" s="423"/>
      <c r="WPS41" s="425"/>
      <c r="WPT41" s="423"/>
      <c r="WPU41" s="425"/>
      <c r="WPV41" s="423"/>
      <c r="WPW41" s="425"/>
      <c r="WPX41" s="423"/>
      <c r="WPY41" s="425"/>
      <c r="WPZ41" s="423"/>
      <c r="WQA41" s="425"/>
      <c r="WQB41" s="423"/>
      <c r="WQC41" s="425"/>
      <c r="WQD41" s="423"/>
      <c r="WQE41" s="425"/>
      <c r="WQF41" s="423"/>
      <c r="WQG41" s="425"/>
      <c r="WQH41" s="423"/>
      <c r="WQI41" s="425"/>
      <c r="WQJ41" s="423"/>
      <c r="WQK41" s="425"/>
      <c r="WQL41" s="423"/>
      <c r="WQM41" s="425"/>
      <c r="WQN41" s="423"/>
      <c r="WQO41" s="425"/>
      <c r="WQP41" s="423"/>
      <c r="WQQ41" s="425"/>
      <c r="WQR41" s="423"/>
      <c r="WQS41" s="425"/>
      <c r="WQT41" s="423"/>
      <c r="WQU41" s="425"/>
      <c r="WQV41" s="423"/>
      <c r="WQW41" s="425"/>
      <c r="WQX41" s="423"/>
      <c r="WQY41" s="425"/>
      <c r="WQZ41" s="423"/>
      <c r="WRA41" s="425"/>
      <c r="WRB41" s="423"/>
      <c r="WRC41" s="425"/>
      <c r="WRD41" s="423"/>
      <c r="WRE41" s="425"/>
      <c r="WRF41" s="423"/>
      <c r="WRG41" s="425"/>
      <c r="WRH41" s="423"/>
      <c r="WRI41" s="425"/>
      <c r="WRJ41" s="423"/>
      <c r="WRK41" s="425"/>
      <c r="WRL41" s="423"/>
      <c r="WRM41" s="425"/>
      <c r="WRN41" s="423"/>
      <c r="WRO41" s="425"/>
      <c r="WRP41" s="423"/>
      <c r="WRQ41" s="425"/>
      <c r="WRR41" s="423"/>
      <c r="WRS41" s="425"/>
      <c r="WRT41" s="423"/>
      <c r="WRU41" s="425"/>
      <c r="WRV41" s="423"/>
      <c r="WRW41" s="425"/>
      <c r="WRX41" s="423"/>
      <c r="WRY41" s="425"/>
      <c r="WRZ41" s="423"/>
      <c r="WSA41" s="425"/>
      <c r="WSB41" s="423"/>
      <c r="WSC41" s="425"/>
      <c r="WSD41" s="423"/>
      <c r="WSE41" s="425"/>
      <c r="WSF41" s="423"/>
      <c r="WSG41" s="425"/>
      <c r="WSH41" s="423"/>
      <c r="WSI41" s="425"/>
      <c r="WSJ41" s="423"/>
      <c r="WSK41" s="425"/>
      <c r="WSL41" s="423"/>
      <c r="WSM41" s="425"/>
      <c r="WSN41" s="423"/>
      <c r="WSO41" s="425"/>
      <c r="WSP41" s="423"/>
      <c r="WSQ41" s="425"/>
      <c r="WSR41" s="423"/>
      <c r="WSS41" s="425"/>
      <c r="WST41" s="423"/>
      <c r="WSU41" s="425"/>
      <c r="WSV41" s="423"/>
      <c r="WSW41" s="425"/>
      <c r="WSX41" s="423"/>
      <c r="WSY41" s="425"/>
      <c r="WSZ41" s="423"/>
      <c r="WTA41" s="425"/>
      <c r="WTB41" s="423"/>
      <c r="WTC41" s="425"/>
      <c r="WTD41" s="423"/>
      <c r="WTE41" s="425"/>
      <c r="WTF41" s="423"/>
      <c r="WTG41" s="425"/>
      <c r="WTH41" s="423"/>
      <c r="WTI41" s="425"/>
      <c r="WTJ41" s="423"/>
      <c r="WTK41" s="425"/>
      <c r="WTL41" s="423"/>
      <c r="WTM41" s="425"/>
      <c r="WTN41" s="423"/>
      <c r="WTO41" s="425"/>
      <c r="WTP41" s="423"/>
      <c r="WTQ41" s="425"/>
      <c r="WTR41" s="423"/>
      <c r="WTS41" s="425"/>
      <c r="WTT41" s="423"/>
      <c r="WTU41" s="425"/>
      <c r="WTV41" s="423"/>
      <c r="WTW41" s="425"/>
      <c r="WTX41" s="423"/>
      <c r="WTY41" s="425"/>
      <c r="WTZ41" s="423"/>
      <c r="WUA41" s="425"/>
      <c r="WUB41" s="423"/>
      <c r="WUC41" s="425"/>
      <c r="WUD41" s="423"/>
      <c r="WUE41" s="425"/>
      <c r="WUF41" s="423"/>
      <c r="WUG41" s="425"/>
      <c r="WUH41" s="423"/>
      <c r="WUI41" s="425"/>
      <c r="WUJ41" s="423"/>
      <c r="WUK41" s="425"/>
      <c r="WUL41" s="423"/>
      <c r="WUM41" s="425"/>
      <c r="WUN41" s="423"/>
      <c r="WUO41" s="425"/>
      <c r="WUP41" s="423"/>
      <c r="WUQ41" s="425"/>
      <c r="WUR41" s="423"/>
      <c r="WUS41" s="425"/>
      <c r="WUT41" s="423"/>
      <c r="WUU41" s="425"/>
      <c r="WUV41" s="423"/>
      <c r="WUW41" s="425"/>
      <c r="WUX41" s="423"/>
      <c r="WUY41" s="425"/>
      <c r="WUZ41" s="423"/>
      <c r="WVA41" s="425"/>
      <c r="WVB41" s="423"/>
      <c r="WVC41" s="425"/>
      <c r="WVD41" s="423"/>
      <c r="WVE41" s="425"/>
      <c r="WVF41" s="423"/>
      <c r="WVG41" s="425"/>
      <c r="WVH41" s="423"/>
      <c r="WVI41" s="425"/>
      <c r="WVJ41" s="423"/>
      <c r="WVK41" s="425"/>
      <c r="WVL41" s="423"/>
      <c r="WVM41" s="425"/>
      <c r="WVN41" s="423"/>
      <c r="WVO41" s="425"/>
      <c r="WVP41" s="423"/>
      <c r="WVQ41" s="425"/>
      <c r="WVR41" s="423"/>
      <c r="WVS41" s="425"/>
      <c r="WVT41" s="423"/>
      <c r="WVU41" s="425"/>
      <c r="WVV41" s="423"/>
      <c r="WVW41" s="425"/>
      <c r="WVX41" s="423"/>
      <c r="WVY41" s="425"/>
      <c r="WVZ41" s="423"/>
      <c r="WWA41" s="425"/>
      <c r="WWB41" s="423"/>
      <c r="WWC41" s="425"/>
      <c r="WWD41" s="423"/>
      <c r="WWE41" s="425"/>
      <c r="WWF41" s="423"/>
      <c r="WWG41" s="425"/>
      <c r="WWH41" s="423"/>
      <c r="WWI41" s="425"/>
      <c r="WWJ41" s="423"/>
      <c r="WWK41" s="425"/>
      <c r="WWL41" s="423"/>
      <c r="WWM41" s="425"/>
      <c r="WWN41" s="423"/>
      <c r="WWO41" s="425"/>
      <c r="WWP41" s="423"/>
      <c r="WWQ41" s="425"/>
      <c r="WWR41" s="423"/>
      <c r="WWS41" s="425"/>
      <c r="WWT41" s="423"/>
      <c r="WWU41" s="425"/>
      <c r="WWV41" s="423"/>
      <c r="WWW41" s="425"/>
      <c r="WWX41" s="423"/>
      <c r="WWY41" s="425"/>
      <c r="WWZ41" s="423"/>
      <c r="WXA41" s="425"/>
      <c r="WXB41" s="423"/>
      <c r="WXC41" s="425"/>
      <c r="WXD41" s="423"/>
      <c r="WXE41" s="425"/>
      <c r="WXF41" s="423"/>
      <c r="WXG41" s="425"/>
      <c r="WXH41" s="423"/>
      <c r="WXI41" s="425"/>
      <c r="WXJ41" s="423"/>
      <c r="WXK41" s="425"/>
      <c r="WXL41" s="423"/>
      <c r="WXM41" s="425"/>
      <c r="WXN41" s="423"/>
      <c r="WXO41" s="425"/>
      <c r="WXP41" s="423"/>
      <c r="WXQ41" s="425"/>
      <c r="WXR41" s="423"/>
      <c r="WXS41" s="425"/>
      <c r="WXT41" s="423"/>
      <c r="WXU41" s="425"/>
      <c r="WXV41" s="423"/>
      <c r="WXW41" s="425"/>
      <c r="WXX41" s="423"/>
      <c r="WXY41" s="425"/>
      <c r="WXZ41" s="423"/>
      <c r="WYA41" s="425"/>
      <c r="WYB41" s="423"/>
      <c r="WYC41" s="425"/>
      <c r="WYD41" s="423"/>
      <c r="WYE41" s="425"/>
      <c r="WYF41" s="423"/>
      <c r="WYG41" s="425"/>
      <c r="WYH41" s="423"/>
      <c r="WYI41" s="425"/>
      <c r="WYJ41" s="423"/>
      <c r="WYK41" s="425"/>
      <c r="WYL41" s="423"/>
      <c r="WYM41" s="425"/>
      <c r="WYN41" s="423"/>
      <c r="WYO41" s="425"/>
      <c r="WYP41" s="423"/>
      <c r="WYQ41" s="425"/>
      <c r="WYR41" s="423"/>
      <c r="WYS41" s="425"/>
      <c r="WYT41" s="423"/>
      <c r="WYU41" s="425"/>
      <c r="WYV41" s="423"/>
      <c r="WYW41" s="425"/>
      <c r="WYX41" s="423"/>
      <c r="WYY41" s="425"/>
      <c r="WYZ41" s="423"/>
      <c r="WZA41" s="425"/>
      <c r="WZB41" s="423"/>
      <c r="WZC41" s="425"/>
      <c r="WZD41" s="423"/>
      <c r="WZE41" s="425"/>
      <c r="WZF41" s="423"/>
      <c r="WZG41" s="425"/>
      <c r="WZH41" s="423"/>
      <c r="WZI41" s="425"/>
      <c r="WZJ41" s="423"/>
      <c r="WZK41" s="425"/>
      <c r="WZL41" s="423"/>
      <c r="WZM41" s="425"/>
      <c r="WZN41" s="423"/>
      <c r="WZO41" s="425"/>
      <c r="WZP41" s="423"/>
      <c r="WZQ41" s="425"/>
      <c r="WZR41" s="423"/>
      <c r="WZS41" s="425"/>
      <c r="WZT41" s="423"/>
      <c r="WZU41" s="425"/>
      <c r="WZV41" s="423"/>
      <c r="WZW41" s="425"/>
      <c r="WZX41" s="423"/>
      <c r="WZY41" s="425"/>
      <c r="WZZ41" s="423"/>
      <c r="XAA41" s="425"/>
      <c r="XAB41" s="423"/>
      <c r="XAC41" s="425"/>
      <c r="XAD41" s="423"/>
      <c r="XAE41" s="425"/>
      <c r="XAF41" s="423"/>
      <c r="XAG41" s="425"/>
      <c r="XAH41" s="423"/>
      <c r="XAI41" s="425"/>
      <c r="XAJ41" s="423"/>
      <c r="XAK41" s="425"/>
      <c r="XAL41" s="423"/>
      <c r="XAM41" s="425"/>
      <c r="XAN41" s="423"/>
      <c r="XAO41" s="425"/>
      <c r="XAP41" s="423"/>
      <c r="XAQ41" s="425"/>
      <c r="XAR41" s="423"/>
      <c r="XAS41" s="425"/>
      <c r="XAT41" s="423"/>
      <c r="XAU41" s="425"/>
      <c r="XAV41" s="423"/>
      <c r="XAW41" s="425"/>
      <c r="XAX41" s="423"/>
      <c r="XAY41" s="425"/>
      <c r="XAZ41" s="423"/>
      <c r="XBA41" s="425"/>
      <c r="XBB41" s="423"/>
      <c r="XBC41" s="425"/>
      <c r="XBD41" s="423"/>
      <c r="XBE41" s="425"/>
      <c r="XBF41" s="423"/>
      <c r="XBG41" s="425"/>
      <c r="XBH41" s="423"/>
      <c r="XBI41" s="425"/>
      <c r="XBJ41" s="423"/>
      <c r="XBK41" s="425"/>
      <c r="XBL41" s="423"/>
      <c r="XBM41" s="425"/>
      <c r="XBN41" s="423"/>
      <c r="XBO41" s="425"/>
      <c r="XBP41" s="423"/>
      <c r="XBQ41" s="425"/>
      <c r="XBR41" s="423"/>
      <c r="XBS41" s="425"/>
      <c r="XBT41" s="423"/>
      <c r="XBU41" s="425"/>
      <c r="XBV41" s="423"/>
      <c r="XBW41" s="425"/>
      <c r="XBX41" s="423"/>
      <c r="XBY41" s="425"/>
      <c r="XBZ41" s="423"/>
      <c r="XCA41" s="425"/>
      <c r="XCB41" s="423"/>
      <c r="XCC41" s="425"/>
      <c r="XCD41" s="423"/>
      <c r="XCE41" s="425"/>
      <c r="XCF41" s="423"/>
      <c r="XCG41" s="425"/>
      <c r="XCH41" s="423"/>
      <c r="XCI41" s="425"/>
      <c r="XCJ41" s="423"/>
      <c r="XCK41" s="425"/>
      <c r="XCL41" s="423"/>
      <c r="XCM41" s="425"/>
      <c r="XCN41" s="423"/>
      <c r="XCO41" s="425"/>
      <c r="XCP41" s="423"/>
      <c r="XCQ41" s="425"/>
      <c r="XCR41" s="423"/>
      <c r="XCS41" s="425"/>
      <c r="XCT41" s="423"/>
      <c r="XCU41" s="425"/>
      <c r="XCV41" s="423"/>
      <c r="XCW41" s="425"/>
      <c r="XCX41" s="423"/>
      <c r="XCY41" s="425"/>
      <c r="XCZ41" s="423"/>
      <c r="XDA41" s="425"/>
      <c r="XDB41" s="423"/>
      <c r="XDC41" s="425"/>
      <c r="XDD41" s="423"/>
      <c r="XDE41" s="425"/>
      <c r="XDF41" s="423"/>
      <c r="XDG41" s="425"/>
      <c r="XDH41" s="423"/>
      <c r="XDI41" s="425"/>
      <c r="XDJ41" s="423"/>
      <c r="XDK41" s="425"/>
      <c r="XDL41" s="423"/>
      <c r="XDM41" s="425"/>
      <c r="XDN41" s="423"/>
      <c r="XDO41" s="425"/>
      <c r="XDP41" s="423"/>
      <c r="XDQ41" s="425"/>
      <c r="XDR41" s="423"/>
      <c r="XDS41" s="425"/>
      <c r="XDT41" s="423"/>
      <c r="XDU41" s="425"/>
      <c r="XDV41" s="423"/>
      <c r="XDW41" s="425"/>
      <c r="XDX41" s="423"/>
      <c r="XDY41" s="425"/>
      <c r="XDZ41" s="423"/>
      <c r="XEA41" s="425"/>
      <c r="XEB41" s="423"/>
      <c r="XEC41" s="425"/>
      <c r="XED41" s="423"/>
      <c r="XEE41" s="425"/>
      <c r="XEF41" s="423"/>
      <c r="XEG41" s="425"/>
      <c r="XEH41" s="423"/>
      <c r="XEI41" s="425"/>
      <c r="XEJ41" s="423"/>
      <c r="XEK41" s="425"/>
      <c r="XEL41" s="423"/>
      <c r="XEM41" s="425"/>
      <c r="XEN41" s="423"/>
      <c r="XEO41" s="425"/>
      <c r="XEP41" s="423"/>
      <c r="XEQ41" s="425"/>
      <c r="XER41" s="423"/>
      <c r="XES41" s="425"/>
      <c r="XET41" s="423"/>
      <c r="XEU41" s="425"/>
      <c r="XEV41" s="423"/>
      <c r="XEW41" s="425"/>
      <c r="XEX41" s="423"/>
      <c r="XEY41" s="425"/>
      <c r="XEZ41" s="423"/>
      <c r="XFA41" s="425"/>
      <c r="XFB41" s="423"/>
      <c r="XFC41" s="425"/>
      <c r="XFD41" s="423"/>
    </row>
    <row r="42" spans="2:16384" ht="67.5" customHeight="1" x14ac:dyDescent="0.2">
      <c r="B42" s="369" t="s">
        <v>630</v>
      </c>
      <c r="C42" s="424"/>
      <c r="D42" s="423"/>
      <c r="E42" s="424"/>
      <c r="F42" s="423"/>
      <c r="G42" s="424"/>
      <c r="H42" s="423"/>
      <c r="I42" s="424"/>
      <c r="J42" s="423"/>
      <c r="K42" s="424"/>
      <c r="L42" s="423"/>
      <c r="M42" s="424"/>
      <c r="N42" s="423"/>
      <c r="O42" s="424"/>
      <c r="P42" s="423"/>
      <c r="Q42" s="424"/>
      <c r="R42" s="423"/>
      <c r="S42" s="424"/>
      <c r="T42" s="423"/>
      <c r="U42" s="424"/>
      <c r="V42" s="423"/>
      <c r="W42" s="424"/>
      <c r="X42" s="423"/>
      <c r="Y42" s="424"/>
      <c r="Z42" s="423"/>
      <c r="AA42" s="424"/>
      <c r="AB42" s="423"/>
      <c r="AC42" s="424"/>
      <c r="AD42" s="423"/>
      <c r="AE42" s="424"/>
      <c r="AF42" s="423"/>
      <c r="AG42" s="424"/>
      <c r="AH42" s="423"/>
      <c r="AI42" s="424"/>
      <c r="AJ42" s="423"/>
      <c r="AK42" s="424"/>
      <c r="AL42" s="423"/>
      <c r="AM42" s="424"/>
      <c r="AN42" s="423"/>
      <c r="AO42" s="424"/>
      <c r="AP42" s="423"/>
      <c r="AQ42" s="424"/>
      <c r="AR42" s="423"/>
      <c r="AS42" s="424"/>
      <c r="AT42" s="423"/>
      <c r="AU42" s="424"/>
      <c r="AV42" s="423"/>
      <c r="AW42" s="424"/>
      <c r="AX42" s="423"/>
      <c r="AY42" s="424"/>
      <c r="AZ42" s="423"/>
      <c r="BA42" s="424"/>
      <c r="BB42" s="423"/>
      <c r="BC42" s="424"/>
      <c r="BD42" s="423"/>
      <c r="BE42" s="424"/>
      <c r="BF42" s="423"/>
      <c r="BG42" s="424"/>
      <c r="BH42" s="423"/>
      <c r="BI42" s="424"/>
      <c r="BJ42" s="423"/>
      <c r="BK42" s="424"/>
      <c r="BL42" s="423"/>
      <c r="BM42" s="424"/>
      <c r="BN42" s="423"/>
      <c r="BO42" s="424"/>
      <c r="BP42" s="423"/>
      <c r="BQ42" s="424"/>
      <c r="BR42" s="423"/>
      <c r="BS42" s="424"/>
      <c r="BT42" s="423"/>
      <c r="BU42" s="424"/>
      <c r="BV42" s="423"/>
      <c r="BW42" s="424"/>
      <c r="BX42" s="423"/>
      <c r="BY42" s="424"/>
      <c r="BZ42" s="423"/>
      <c r="CA42" s="424"/>
      <c r="CB42" s="423"/>
      <c r="CC42" s="424"/>
      <c r="CD42" s="423"/>
      <c r="CE42" s="424"/>
      <c r="CF42" s="423"/>
      <c r="CG42" s="424"/>
      <c r="CH42" s="423"/>
      <c r="CI42" s="424"/>
      <c r="CJ42" s="423"/>
      <c r="CK42" s="424"/>
      <c r="CL42" s="423"/>
      <c r="CM42" s="424"/>
      <c r="CN42" s="423"/>
      <c r="CO42" s="424"/>
      <c r="CP42" s="423"/>
      <c r="CQ42" s="424"/>
      <c r="CR42" s="423"/>
      <c r="CS42" s="424"/>
      <c r="CT42" s="423"/>
      <c r="CU42" s="424"/>
      <c r="CV42" s="423"/>
      <c r="CW42" s="424"/>
      <c r="CX42" s="423"/>
      <c r="CY42" s="424"/>
      <c r="CZ42" s="423"/>
      <c r="DA42" s="424"/>
      <c r="DB42" s="423"/>
      <c r="DC42" s="424"/>
      <c r="DD42" s="423"/>
      <c r="DE42" s="424"/>
      <c r="DF42" s="423"/>
      <c r="DG42" s="424"/>
      <c r="DH42" s="423"/>
      <c r="DI42" s="424"/>
      <c r="DJ42" s="423"/>
      <c r="DK42" s="424"/>
      <c r="DL42" s="423"/>
      <c r="DM42" s="424"/>
      <c r="DN42" s="423"/>
      <c r="DO42" s="424"/>
      <c r="DP42" s="423"/>
      <c r="DQ42" s="424"/>
      <c r="DR42" s="423"/>
      <c r="DS42" s="424"/>
      <c r="DT42" s="423"/>
      <c r="DU42" s="424"/>
      <c r="DV42" s="423"/>
      <c r="DW42" s="424"/>
      <c r="DX42" s="423"/>
      <c r="DY42" s="424"/>
      <c r="DZ42" s="423"/>
      <c r="EA42" s="424"/>
      <c r="EB42" s="423"/>
      <c r="EC42" s="424"/>
      <c r="ED42" s="423"/>
      <c r="EE42" s="424"/>
      <c r="EF42" s="423"/>
      <c r="EG42" s="424"/>
      <c r="EH42" s="423"/>
      <c r="EI42" s="424"/>
      <c r="EJ42" s="423"/>
      <c r="EK42" s="424"/>
      <c r="EL42" s="423"/>
      <c r="EM42" s="424"/>
      <c r="EN42" s="423"/>
      <c r="EO42" s="424"/>
      <c r="EP42" s="423"/>
      <c r="EQ42" s="424"/>
      <c r="ER42" s="423"/>
      <c r="ES42" s="424"/>
      <c r="ET42" s="423"/>
      <c r="EU42" s="424"/>
      <c r="EV42" s="423"/>
      <c r="EW42" s="424"/>
      <c r="EX42" s="423"/>
      <c r="EY42" s="424"/>
      <c r="EZ42" s="423"/>
      <c r="FA42" s="424"/>
      <c r="FB42" s="423"/>
      <c r="FC42" s="424"/>
      <c r="FD42" s="423"/>
      <c r="FE42" s="424"/>
      <c r="FF42" s="423"/>
      <c r="FG42" s="424"/>
      <c r="FH42" s="423"/>
      <c r="FI42" s="424"/>
      <c r="FJ42" s="423"/>
      <c r="FK42" s="424"/>
      <c r="FL42" s="423"/>
      <c r="FM42" s="424"/>
      <c r="FN42" s="423"/>
      <c r="FO42" s="424"/>
      <c r="FP42" s="423"/>
      <c r="FQ42" s="424"/>
      <c r="FR42" s="423"/>
      <c r="FS42" s="424"/>
      <c r="FT42" s="423"/>
      <c r="FU42" s="424"/>
      <c r="FV42" s="423"/>
      <c r="FW42" s="424"/>
      <c r="FX42" s="423"/>
      <c r="FY42" s="424"/>
      <c r="FZ42" s="423"/>
      <c r="GA42" s="424"/>
      <c r="GB42" s="423"/>
      <c r="GC42" s="424"/>
      <c r="GD42" s="423"/>
      <c r="GE42" s="424"/>
      <c r="GF42" s="423"/>
      <c r="GG42" s="424"/>
      <c r="GH42" s="423"/>
      <c r="GI42" s="424"/>
      <c r="GJ42" s="423"/>
      <c r="GK42" s="424"/>
      <c r="GL42" s="423"/>
      <c r="GM42" s="424"/>
      <c r="GN42" s="423"/>
      <c r="GO42" s="424"/>
      <c r="GP42" s="423"/>
      <c r="GQ42" s="424"/>
      <c r="GR42" s="423"/>
      <c r="GS42" s="424"/>
      <c r="GT42" s="423"/>
      <c r="GU42" s="424"/>
      <c r="GV42" s="423"/>
      <c r="GW42" s="424"/>
      <c r="GX42" s="423"/>
      <c r="GY42" s="424"/>
      <c r="GZ42" s="423"/>
      <c r="HA42" s="424"/>
      <c r="HB42" s="423"/>
      <c r="HC42" s="424"/>
      <c r="HD42" s="423"/>
      <c r="HE42" s="424"/>
      <c r="HF42" s="423"/>
      <c r="HG42" s="424"/>
      <c r="HH42" s="423"/>
      <c r="HI42" s="424"/>
      <c r="HJ42" s="423"/>
      <c r="HK42" s="424"/>
      <c r="HL42" s="423"/>
      <c r="HM42" s="424"/>
      <c r="HN42" s="423"/>
      <c r="HO42" s="424"/>
      <c r="HP42" s="423"/>
      <c r="HQ42" s="424"/>
      <c r="HR42" s="423"/>
      <c r="HS42" s="424"/>
      <c r="HT42" s="423"/>
      <c r="HU42" s="424"/>
      <c r="HV42" s="423"/>
      <c r="HW42" s="424"/>
      <c r="HX42" s="423"/>
      <c r="HY42" s="424"/>
      <c r="HZ42" s="423"/>
      <c r="IA42" s="424"/>
      <c r="IB42" s="423"/>
      <c r="IC42" s="424"/>
      <c r="ID42" s="423"/>
      <c r="IE42" s="424"/>
      <c r="IF42" s="423"/>
      <c r="IG42" s="424"/>
      <c r="IH42" s="423"/>
      <c r="II42" s="424"/>
      <c r="IJ42" s="423"/>
      <c r="IK42" s="424"/>
      <c r="IL42" s="423"/>
      <c r="IM42" s="424"/>
      <c r="IN42" s="423"/>
      <c r="IO42" s="424"/>
      <c r="IP42" s="423"/>
      <c r="IQ42" s="424"/>
      <c r="IR42" s="423"/>
      <c r="IS42" s="424"/>
      <c r="IT42" s="423"/>
      <c r="IU42" s="424"/>
      <c r="IV42" s="423"/>
      <c r="IW42" s="424"/>
      <c r="IX42" s="423"/>
      <c r="IY42" s="424"/>
      <c r="IZ42" s="423"/>
      <c r="JA42" s="424"/>
      <c r="JB42" s="423"/>
      <c r="JC42" s="424"/>
      <c r="JD42" s="423"/>
      <c r="JE42" s="424"/>
      <c r="JF42" s="423"/>
      <c r="JG42" s="424"/>
      <c r="JH42" s="423"/>
      <c r="JI42" s="424"/>
      <c r="JJ42" s="423"/>
      <c r="JK42" s="424"/>
      <c r="JL42" s="423"/>
      <c r="JM42" s="424"/>
      <c r="JN42" s="423"/>
      <c r="JO42" s="424"/>
      <c r="JP42" s="423"/>
      <c r="JQ42" s="424"/>
      <c r="JR42" s="423"/>
      <c r="JS42" s="424"/>
      <c r="JT42" s="423"/>
      <c r="JU42" s="424"/>
      <c r="JV42" s="423"/>
      <c r="JW42" s="424"/>
      <c r="JX42" s="423"/>
      <c r="JY42" s="424"/>
      <c r="JZ42" s="423"/>
      <c r="KA42" s="424"/>
      <c r="KB42" s="423"/>
      <c r="KC42" s="424"/>
      <c r="KD42" s="423"/>
      <c r="KE42" s="424"/>
      <c r="KF42" s="423"/>
      <c r="KG42" s="424"/>
      <c r="KH42" s="423"/>
      <c r="KI42" s="424"/>
      <c r="KJ42" s="423"/>
      <c r="KK42" s="424"/>
      <c r="KL42" s="423"/>
      <c r="KM42" s="424"/>
      <c r="KN42" s="423"/>
      <c r="KO42" s="424"/>
      <c r="KP42" s="423"/>
      <c r="KQ42" s="424"/>
      <c r="KR42" s="423"/>
      <c r="KS42" s="424"/>
      <c r="KT42" s="423"/>
      <c r="KU42" s="424"/>
      <c r="KV42" s="423"/>
      <c r="KW42" s="424"/>
      <c r="KX42" s="423"/>
      <c r="KY42" s="424"/>
      <c r="KZ42" s="423"/>
      <c r="LA42" s="424"/>
      <c r="LB42" s="423"/>
      <c r="LC42" s="424"/>
      <c r="LD42" s="423"/>
      <c r="LE42" s="424"/>
      <c r="LF42" s="423"/>
      <c r="LG42" s="424"/>
      <c r="LH42" s="423"/>
      <c r="LI42" s="424"/>
      <c r="LJ42" s="423"/>
      <c r="LK42" s="424"/>
      <c r="LL42" s="423"/>
      <c r="LM42" s="424"/>
      <c r="LN42" s="423"/>
      <c r="LO42" s="424"/>
      <c r="LP42" s="423"/>
      <c r="LQ42" s="424"/>
      <c r="LR42" s="423"/>
      <c r="LS42" s="424"/>
      <c r="LT42" s="423"/>
      <c r="LU42" s="424"/>
      <c r="LV42" s="423"/>
      <c r="LW42" s="424"/>
      <c r="LX42" s="423"/>
      <c r="LY42" s="424"/>
      <c r="LZ42" s="423"/>
      <c r="MA42" s="424"/>
      <c r="MB42" s="423"/>
      <c r="MC42" s="424"/>
      <c r="MD42" s="423"/>
      <c r="ME42" s="424"/>
      <c r="MF42" s="423"/>
      <c r="MG42" s="424"/>
      <c r="MH42" s="423"/>
      <c r="MI42" s="424"/>
      <c r="MJ42" s="423"/>
      <c r="MK42" s="424"/>
      <c r="ML42" s="423"/>
      <c r="MM42" s="424"/>
      <c r="MN42" s="423"/>
      <c r="MO42" s="424"/>
      <c r="MP42" s="423"/>
      <c r="MQ42" s="424"/>
      <c r="MR42" s="423"/>
      <c r="MS42" s="424"/>
      <c r="MT42" s="423"/>
      <c r="MU42" s="424"/>
      <c r="MV42" s="423"/>
      <c r="MW42" s="424"/>
      <c r="MX42" s="423"/>
      <c r="MY42" s="424"/>
      <c r="MZ42" s="423"/>
      <c r="NA42" s="424"/>
      <c r="NB42" s="423"/>
      <c r="NC42" s="424"/>
      <c r="ND42" s="423"/>
      <c r="NE42" s="424"/>
      <c r="NF42" s="423"/>
      <c r="NG42" s="424"/>
      <c r="NH42" s="423"/>
      <c r="NI42" s="424"/>
      <c r="NJ42" s="423"/>
      <c r="NK42" s="424"/>
      <c r="NL42" s="423"/>
      <c r="NM42" s="424"/>
      <c r="NN42" s="423"/>
      <c r="NO42" s="424"/>
      <c r="NP42" s="423"/>
      <c r="NQ42" s="424"/>
      <c r="NR42" s="423"/>
      <c r="NS42" s="424"/>
      <c r="NT42" s="423"/>
      <c r="NU42" s="424"/>
      <c r="NV42" s="423"/>
      <c r="NW42" s="424"/>
      <c r="NX42" s="423"/>
      <c r="NY42" s="424"/>
      <c r="NZ42" s="423"/>
      <c r="OA42" s="424"/>
      <c r="OB42" s="423"/>
      <c r="OC42" s="424"/>
      <c r="OD42" s="423"/>
      <c r="OE42" s="424"/>
      <c r="OF42" s="423"/>
      <c r="OG42" s="424"/>
      <c r="OH42" s="423"/>
      <c r="OI42" s="424"/>
      <c r="OJ42" s="423"/>
      <c r="OK42" s="424"/>
      <c r="OL42" s="423"/>
      <c r="OM42" s="424"/>
      <c r="ON42" s="423"/>
      <c r="OO42" s="424"/>
      <c r="OP42" s="423"/>
      <c r="OQ42" s="424"/>
      <c r="OR42" s="423"/>
      <c r="OS42" s="424"/>
      <c r="OT42" s="423"/>
      <c r="OU42" s="424"/>
      <c r="OV42" s="423"/>
      <c r="OW42" s="424"/>
      <c r="OX42" s="423"/>
      <c r="OY42" s="424"/>
      <c r="OZ42" s="423"/>
      <c r="PA42" s="424"/>
      <c r="PB42" s="423"/>
      <c r="PC42" s="424"/>
      <c r="PD42" s="423"/>
      <c r="PE42" s="424"/>
      <c r="PF42" s="423"/>
      <c r="PG42" s="424"/>
      <c r="PH42" s="423"/>
      <c r="PI42" s="424"/>
      <c r="PJ42" s="423"/>
      <c r="PK42" s="424"/>
      <c r="PL42" s="423"/>
      <c r="PM42" s="424"/>
      <c r="PN42" s="423"/>
      <c r="PO42" s="424"/>
      <c r="PP42" s="423"/>
      <c r="PQ42" s="424"/>
      <c r="PR42" s="423"/>
      <c r="PS42" s="424"/>
      <c r="PT42" s="423"/>
      <c r="PU42" s="424"/>
      <c r="PV42" s="423"/>
      <c r="PW42" s="424"/>
      <c r="PX42" s="423"/>
      <c r="PY42" s="424"/>
      <c r="PZ42" s="423"/>
      <c r="QA42" s="424"/>
      <c r="QB42" s="423"/>
      <c r="QC42" s="424"/>
      <c r="QD42" s="423"/>
      <c r="QE42" s="424"/>
      <c r="QF42" s="423"/>
      <c r="QG42" s="424"/>
      <c r="QH42" s="423"/>
      <c r="QI42" s="424"/>
      <c r="QJ42" s="423"/>
      <c r="QK42" s="424"/>
      <c r="QL42" s="423"/>
      <c r="QM42" s="424"/>
      <c r="QN42" s="423"/>
      <c r="QO42" s="424"/>
      <c r="QP42" s="423"/>
      <c r="QQ42" s="424"/>
      <c r="QR42" s="423"/>
      <c r="QS42" s="424"/>
      <c r="QT42" s="423"/>
      <c r="QU42" s="424"/>
      <c r="QV42" s="423"/>
      <c r="QW42" s="424"/>
      <c r="QX42" s="423"/>
      <c r="QY42" s="424"/>
      <c r="QZ42" s="423"/>
      <c r="RA42" s="424"/>
      <c r="RB42" s="423"/>
      <c r="RC42" s="424"/>
      <c r="RD42" s="423"/>
      <c r="RE42" s="424"/>
      <c r="RF42" s="423"/>
      <c r="RG42" s="424"/>
      <c r="RH42" s="423"/>
      <c r="RI42" s="424"/>
      <c r="RJ42" s="423"/>
      <c r="RK42" s="424"/>
      <c r="RL42" s="423"/>
      <c r="RM42" s="424"/>
      <c r="RN42" s="423"/>
      <c r="RO42" s="424"/>
      <c r="RP42" s="423"/>
      <c r="RQ42" s="424"/>
      <c r="RR42" s="423"/>
      <c r="RS42" s="424"/>
      <c r="RT42" s="423"/>
      <c r="RU42" s="424"/>
      <c r="RV42" s="423"/>
      <c r="RW42" s="424"/>
      <c r="RX42" s="423"/>
      <c r="RY42" s="424"/>
      <c r="RZ42" s="423"/>
      <c r="SA42" s="424"/>
      <c r="SB42" s="423"/>
      <c r="SC42" s="424"/>
      <c r="SD42" s="423"/>
      <c r="SE42" s="424"/>
      <c r="SF42" s="423"/>
      <c r="SG42" s="424"/>
      <c r="SH42" s="423"/>
      <c r="SI42" s="424"/>
      <c r="SJ42" s="423"/>
      <c r="SK42" s="424"/>
      <c r="SL42" s="423"/>
      <c r="SM42" s="424"/>
      <c r="SN42" s="423"/>
      <c r="SO42" s="424"/>
      <c r="SP42" s="423"/>
      <c r="SQ42" s="424"/>
      <c r="SR42" s="423"/>
      <c r="SS42" s="424"/>
      <c r="ST42" s="423"/>
      <c r="SU42" s="424"/>
      <c r="SV42" s="423"/>
      <c r="SW42" s="424"/>
      <c r="SX42" s="423"/>
      <c r="SY42" s="424"/>
      <c r="SZ42" s="423"/>
      <c r="TA42" s="424"/>
      <c r="TB42" s="423"/>
      <c r="TC42" s="424"/>
      <c r="TD42" s="423"/>
      <c r="TE42" s="424"/>
      <c r="TF42" s="423"/>
      <c r="TG42" s="424"/>
      <c r="TH42" s="423"/>
      <c r="TI42" s="424"/>
      <c r="TJ42" s="423"/>
      <c r="TK42" s="424"/>
      <c r="TL42" s="423"/>
      <c r="TM42" s="424"/>
      <c r="TN42" s="423"/>
      <c r="TO42" s="424"/>
      <c r="TP42" s="423"/>
      <c r="TQ42" s="424"/>
      <c r="TR42" s="423"/>
      <c r="TS42" s="424"/>
      <c r="TT42" s="423"/>
      <c r="TU42" s="424"/>
      <c r="TV42" s="423"/>
      <c r="TW42" s="424"/>
      <c r="TX42" s="423"/>
      <c r="TY42" s="424"/>
      <c r="TZ42" s="423"/>
      <c r="UA42" s="424"/>
      <c r="UB42" s="423"/>
      <c r="UC42" s="424"/>
      <c r="UD42" s="423"/>
      <c r="UE42" s="424"/>
      <c r="UF42" s="423"/>
      <c r="UG42" s="424"/>
      <c r="UH42" s="423"/>
      <c r="UI42" s="424"/>
      <c r="UJ42" s="423"/>
      <c r="UK42" s="424"/>
      <c r="UL42" s="423"/>
      <c r="UM42" s="424"/>
      <c r="UN42" s="423"/>
      <c r="UO42" s="424"/>
      <c r="UP42" s="423"/>
      <c r="UQ42" s="424"/>
      <c r="UR42" s="423"/>
      <c r="US42" s="424"/>
      <c r="UT42" s="423"/>
      <c r="UU42" s="424"/>
      <c r="UV42" s="423"/>
      <c r="UW42" s="424"/>
      <c r="UX42" s="423"/>
      <c r="UY42" s="424"/>
      <c r="UZ42" s="423"/>
      <c r="VA42" s="424"/>
      <c r="VB42" s="423"/>
      <c r="VC42" s="424"/>
      <c r="VD42" s="423"/>
      <c r="VE42" s="424"/>
      <c r="VF42" s="423"/>
      <c r="VG42" s="424"/>
      <c r="VH42" s="423"/>
      <c r="VI42" s="424"/>
      <c r="VJ42" s="423"/>
      <c r="VK42" s="424"/>
      <c r="VL42" s="423"/>
      <c r="VM42" s="424"/>
      <c r="VN42" s="423"/>
      <c r="VO42" s="424"/>
      <c r="VP42" s="423"/>
      <c r="VQ42" s="424"/>
      <c r="VR42" s="423"/>
      <c r="VS42" s="424"/>
      <c r="VT42" s="423"/>
      <c r="VU42" s="424"/>
      <c r="VV42" s="423"/>
      <c r="VW42" s="424"/>
      <c r="VX42" s="423"/>
      <c r="VY42" s="424"/>
      <c r="VZ42" s="423"/>
      <c r="WA42" s="424"/>
      <c r="WB42" s="423"/>
      <c r="WC42" s="424"/>
      <c r="WD42" s="423"/>
      <c r="WE42" s="424"/>
      <c r="WF42" s="423"/>
      <c r="WG42" s="424"/>
      <c r="WH42" s="423"/>
      <c r="WI42" s="424"/>
      <c r="WJ42" s="423"/>
      <c r="WK42" s="424"/>
      <c r="WL42" s="423"/>
      <c r="WM42" s="424"/>
      <c r="WN42" s="423"/>
      <c r="WO42" s="424"/>
      <c r="WP42" s="423"/>
      <c r="WQ42" s="424"/>
      <c r="WR42" s="423"/>
      <c r="WS42" s="424"/>
      <c r="WT42" s="423"/>
      <c r="WU42" s="424"/>
      <c r="WV42" s="423"/>
      <c r="WW42" s="424"/>
      <c r="WX42" s="423"/>
      <c r="WY42" s="424"/>
      <c r="WZ42" s="423"/>
      <c r="XA42" s="424"/>
      <c r="XB42" s="423"/>
      <c r="XC42" s="424"/>
      <c r="XD42" s="423"/>
      <c r="XE42" s="424"/>
      <c r="XF42" s="423"/>
      <c r="XG42" s="424"/>
      <c r="XH42" s="423"/>
      <c r="XI42" s="424"/>
      <c r="XJ42" s="423"/>
      <c r="XK42" s="424"/>
      <c r="XL42" s="423"/>
      <c r="XM42" s="424"/>
      <c r="XN42" s="423"/>
      <c r="XO42" s="424"/>
      <c r="XP42" s="423"/>
      <c r="XQ42" s="424"/>
      <c r="XR42" s="423"/>
      <c r="XS42" s="424"/>
      <c r="XT42" s="423"/>
      <c r="XU42" s="424"/>
      <c r="XV42" s="423"/>
      <c r="XW42" s="424"/>
      <c r="XX42" s="423"/>
      <c r="XY42" s="424"/>
      <c r="XZ42" s="423"/>
      <c r="YA42" s="424"/>
      <c r="YB42" s="423"/>
      <c r="YC42" s="424"/>
      <c r="YD42" s="423"/>
      <c r="YE42" s="424"/>
      <c r="YF42" s="423"/>
      <c r="YG42" s="424"/>
      <c r="YH42" s="423"/>
      <c r="YI42" s="424"/>
      <c r="YJ42" s="423"/>
      <c r="YK42" s="424"/>
      <c r="YL42" s="423"/>
      <c r="YM42" s="424"/>
      <c r="YN42" s="423"/>
      <c r="YO42" s="424"/>
      <c r="YP42" s="423"/>
      <c r="YQ42" s="424"/>
      <c r="YR42" s="423"/>
      <c r="YS42" s="424"/>
      <c r="YT42" s="423"/>
      <c r="YU42" s="424"/>
      <c r="YV42" s="423"/>
      <c r="YW42" s="424"/>
      <c r="YX42" s="423"/>
      <c r="YY42" s="424"/>
      <c r="YZ42" s="423"/>
      <c r="ZA42" s="424"/>
      <c r="ZB42" s="423"/>
      <c r="ZC42" s="424"/>
      <c r="ZD42" s="423"/>
      <c r="ZE42" s="424"/>
      <c r="ZF42" s="423"/>
      <c r="ZG42" s="424"/>
      <c r="ZH42" s="423"/>
      <c r="ZI42" s="424"/>
      <c r="ZJ42" s="423"/>
      <c r="ZK42" s="424"/>
      <c r="ZL42" s="423"/>
      <c r="ZM42" s="424"/>
      <c r="ZN42" s="423"/>
      <c r="ZO42" s="424"/>
      <c r="ZP42" s="423"/>
      <c r="ZQ42" s="424"/>
      <c r="ZR42" s="423"/>
      <c r="ZS42" s="424"/>
      <c r="ZT42" s="423"/>
      <c r="ZU42" s="424"/>
      <c r="ZV42" s="423"/>
      <c r="ZW42" s="424"/>
      <c r="ZX42" s="423"/>
      <c r="ZY42" s="424"/>
      <c r="ZZ42" s="423"/>
      <c r="AAA42" s="424"/>
      <c r="AAB42" s="423"/>
      <c r="AAC42" s="424"/>
      <c r="AAD42" s="423"/>
      <c r="AAE42" s="424"/>
      <c r="AAF42" s="423"/>
      <c r="AAG42" s="424"/>
      <c r="AAH42" s="423"/>
      <c r="AAI42" s="424"/>
      <c r="AAJ42" s="423"/>
      <c r="AAK42" s="424"/>
      <c r="AAL42" s="423"/>
      <c r="AAM42" s="424"/>
      <c r="AAN42" s="423"/>
      <c r="AAO42" s="424"/>
      <c r="AAP42" s="423"/>
      <c r="AAQ42" s="424"/>
      <c r="AAR42" s="423"/>
      <c r="AAS42" s="424"/>
      <c r="AAT42" s="423"/>
      <c r="AAU42" s="424"/>
      <c r="AAV42" s="423"/>
      <c r="AAW42" s="424"/>
      <c r="AAX42" s="423"/>
      <c r="AAY42" s="424"/>
      <c r="AAZ42" s="423"/>
      <c r="ABA42" s="424"/>
      <c r="ABB42" s="423"/>
      <c r="ABC42" s="424"/>
      <c r="ABD42" s="423"/>
      <c r="ABE42" s="424"/>
      <c r="ABF42" s="423"/>
      <c r="ABG42" s="424"/>
      <c r="ABH42" s="423"/>
      <c r="ABI42" s="424"/>
      <c r="ABJ42" s="423"/>
      <c r="ABK42" s="424"/>
      <c r="ABL42" s="423"/>
      <c r="ABM42" s="424"/>
      <c r="ABN42" s="423"/>
      <c r="ABO42" s="424"/>
      <c r="ABP42" s="423"/>
      <c r="ABQ42" s="424"/>
      <c r="ABR42" s="423"/>
      <c r="ABS42" s="424"/>
      <c r="ABT42" s="423"/>
      <c r="ABU42" s="424"/>
      <c r="ABV42" s="423"/>
      <c r="ABW42" s="424"/>
      <c r="ABX42" s="423"/>
      <c r="ABY42" s="424"/>
      <c r="ABZ42" s="423"/>
      <c r="ACA42" s="424"/>
      <c r="ACB42" s="423"/>
      <c r="ACC42" s="424"/>
      <c r="ACD42" s="423"/>
      <c r="ACE42" s="424"/>
      <c r="ACF42" s="423"/>
      <c r="ACG42" s="424"/>
      <c r="ACH42" s="423"/>
      <c r="ACI42" s="424"/>
      <c r="ACJ42" s="423"/>
      <c r="ACK42" s="424"/>
      <c r="ACL42" s="423"/>
      <c r="ACM42" s="424"/>
      <c r="ACN42" s="423"/>
      <c r="ACO42" s="424"/>
      <c r="ACP42" s="423"/>
      <c r="ACQ42" s="424"/>
      <c r="ACR42" s="423"/>
      <c r="ACS42" s="424"/>
      <c r="ACT42" s="423"/>
      <c r="ACU42" s="424"/>
      <c r="ACV42" s="423"/>
      <c r="ACW42" s="424"/>
      <c r="ACX42" s="423"/>
      <c r="ACY42" s="424"/>
      <c r="ACZ42" s="423"/>
      <c r="ADA42" s="424"/>
      <c r="ADB42" s="423"/>
      <c r="ADC42" s="424"/>
      <c r="ADD42" s="423"/>
      <c r="ADE42" s="424"/>
      <c r="ADF42" s="423"/>
      <c r="ADG42" s="424"/>
      <c r="ADH42" s="423"/>
      <c r="ADI42" s="424"/>
      <c r="ADJ42" s="423"/>
      <c r="ADK42" s="424"/>
      <c r="ADL42" s="423"/>
      <c r="ADM42" s="424"/>
      <c r="ADN42" s="423"/>
      <c r="ADO42" s="424"/>
      <c r="ADP42" s="423"/>
      <c r="ADQ42" s="424"/>
      <c r="ADR42" s="423"/>
      <c r="ADS42" s="424"/>
      <c r="ADT42" s="423"/>
      <c r="ADU42" s="424"/>
      <c r="ADV42" s="423"/>
      <c r="ADW42" s="424"/>
      <c r="ADX42" s="423"/>
      <c r="ADY42" s="424"/>
      <c r="ADZ42" s="423"/>
      <c r="AEA42" s="424"/>
      <c r="AEB42" s="423"/>
      <c r="AEC42" s="424"/>
      <c r="AED42" s="423"/>
      <c r="AEE42" s="424"/>
      <c r="AEF42" s="423"/>
      <c r="AEG42" s="424"/>
      <c r="AEH42" s="423"/>
      <c r="AEI42" s="424"/>
      <c r="AEJ42" s="423"/>
      <c r="AEK42" s="424"/>
      <c r="AEL42" s="423"/>
      <c r="AEM42" s="424"/>
      <c r="AEN42" s="423"/>
      <c r="AEO42" s="424"/>
      <c r="AEP42" s="423"/>
      <c r="AEQ42" s="424"/>
      <c r="AER42" s="423"/>
      <c r="AES42" s="424"/>
      <c r="AET42" s="423"/>
      <c r="AEU42" s="424"/>
      <c r="AEV42" s="423"/>
      <c r="AEW42" s="424"/>
      <c r="AEX42" s="423"/>
      <c r="AEY42" s="424"/>
      <c r="AEZ42" s="423"/>
      <c r="AFA42" s="424"/>
      <c r="AFB42" s="423"/>
      <c r="AFC42" s="424"/>
      <c r="AFD42" s="423"/>
      <c r="AFE42" s="424"/>
      <c r="AFF42" s="423"/>
      <c r="AFG42" s="424"/>
      <c r="AFH42" s="423"/>
      <c r="AFI42" s="424"/>
      <c r="AFJ42" s="423"/>
      <c r="AFK42" s="424"/>
      <c r="AFL42" s="423"/>
      <c r="AFM42" s="424"/>
      <c r="AFN42" s="423"/>
      <c r="AFO42" s="424"/>
      <c r="AFP42" s="423"/>
      <c r="AFQ42" s="424"/>
      <c r="AFR42" s="423"/>
      <c r="AFS42" s="424"/>
      <c r="AFT42" s="423"/>
      <c r="AFU42" s="424"/>
      <c r="AFV42" s="423"/>
      <c r="AFW42" s="424"/>
      <c r="AFX42" s="423"/>
      <c r="AFY42" s="424"/>
      <c r="AFZ42" s="423"/>
      <c r="AGA42" s="424"/>
      <c r="AGB42" s="423"/>
      <c r="AGC42" s="424"/>
      <c r="AGD42" s="423"/>
      <c r="AGE42" s="424"/>
      <c r="AGF42" s="423"/>
      <c r="AGG42" s="424"/>
      <c r="AGH42" s="423"/>
      <c r="AGI42" s="424"/>
      <c r="AGJ42" s="423"/>
      <c r="AGK42" s="424"/>
      <c r="AGL42" s="423"/>
      <c r="AGM42" s="424"/>
      <c r="AGN42" s="423"/>
      <c r="AGO42" s="424"/>
      <c r="AGP42" s="423"/>
      <c r="AGQ42" s="424"/>
      <c r="AGR42" s="423"/>
      <c r="AGS42" s="424"/>
      <c r="AGT42" s="423"/>
      <c r="AGU42" s="424"/>
      <c r="AGV42" s="423"/>
      <c r="AGW42" s="424"/>
      <c r="AGX42" s="423"/>
      <c r="AGY42" s="424"/>
      <c r="AGZ42" s="423"/>
      <c r="AHA42" s="424"/>
      <c r="AHB42" s="423"/>
      <c r="AHC42" s="424"/>
      <c r="AHD42" s="423"/>
      <c r="AHE42" s="424"/>
      <c r="AHF42" s="423"/>
      <c r="AHG42" s="424"/>
      <c r="AHH42" s="423"/>
      <c r="AHI42" s="424"/>
      <c r="AHJ42" s="423"/>
      <c r="AHK42" s="424"/>
      <c r="AHL42" s="423"/>
      <c r="AHM42" s="424"/>
      <c r="AHN42" s="423"/>
      <c r="AHO42" s="424"/>
      <c r="AHP42" s="423"/>
      <c r="AHQ42" s="424"/>
      <c r="AHR42" s="423"/>
      <c r="AHS42" s="424"/>
      <c r="AHT42" s="423"/>
      <c r="AHU42" s="424"/>
      <c r="AHV42" s="423"/>
      <c r="AHW42" s="424"/>
      <c r="AHX42" s="423"/>
      <c r="AHY42" s="424"/>
      <c r="AHZ42" s="423"/>
      <c r="AIA42" s="424"/>
      <c r="AIB42" s="423"/>
      <c r="AIC42" s="424"/>
      <c r="AID42" s="423"/>
      <c r="AIE42" s="424"/>
      <c r="AIF42" s="423"/>
      <c r="AIG42" s="424"/>
      <c r="AIH42" s="423"/>
      <c r="AII42" s="424"/>
      <c r="AIJ42" s="423"/>
      <c r="AIK42" s="424"/>
      <c r="AIL42" s="423"/>
      <c r="AIM42" s="424"/>
      <c r="AIN42" s="423"/>
      <c r="AIO42" s="424"/>
      <c r="AIP42" s="423"/>
      <c r="AIQ42" s="424"/>
      <c r="AIR42" s="423"/>
      <c r="AIS42" s="424"/>
      <c r="AIT42" s="423"/>
      <c r="AIU42" s="424"/>
      <c r="AIV42" s="423"/>
      <c r="AIW42" s="424"/>
      <c r="AIX42" s="423"/>
      <c r="AIY42" s="424"/>
      <c r="AIZ42" s="423"/>
      <c r="AJA42" s="424"/>
      <c r="AJB42" s="423"/>
      <c r="AJC42" s="424"/>
      <c r="AJD42" s="423"/>
      <c r="AJE42" s="424"/>
      <c r="AJF42" s="423"/>
      <c r="AJG42" s="424"/>
      <c r="AJH42" s="423"/>
      <c r="AJI42" s="424"/>
      <c r="AJJ42" s="423"/>
      <c r="AJK42" s="424"/>
      <c r="AJL42" s="423"/>
      <c r="AJM42" s="424"/>
      <c r="AJN42" s="423"/>
      <c r="AJO42" s="424"/>
      <c r="AJP42" s="423"/>
      <c r="AJQ42" s="424"/>
      <c r="AJR42" s="423"/>
      <c r="AJS42" s="424"/>
      <c r="AJT42" s="423"/>
      <c r="AJU42" s="424"/>
      <c r="AJV42" s="423"/>
      <c r="AJW42" s="424"/>
      <c r="AJX42" s="423"/>
      <c r="AJY42" s="424"/>
      <c r="AJZ42" s="423"/>
      <c r="AKA42" s="424"/>
      <c r="AKB42" s="423"/>
      <c r="AKC42" s="424"/>
      <c r="AKD42" s="423"/>
      <c r="AKE42" s="424"/>
      <c r="AKF42" s="423"/>
      <c r="AKG42" s="424"/>
      <c r="AKH42" s="423"/>
      <c r="AKI42" s="424"/>
      <c r="AKJ42" s="423"/>
      <c r="AKK42" s="424"/>
      <c r="AKL42" s="423"/>
      <c r="AKM42" s="424"/>
      <c r="AKN42" s="423"/>
      <c r="AKO42" s="424"/>
      <c r="AKP42" s="423"/>
      <c r="AKQ42" s="424"/>
      <c r="AKR42" s="423"/>
      <c r="AKS42" s="424"/>
      <c r="AKT42" s="423"/>
      <c r="AKU42" s="424"/>
      <c r="AKV42" s="423"/>
      <c r="AKW42" s="424"/>
      <c r="AKX42" s="423"/>
      <c r="AKY42" s="424"/>
      <c r="AKZ42" s="423"/>
      <c r="ALA42" s="424"/>
      <c r="ALB42" s="423"/>
      <c r="ALC42" s="424"/>
      <c r="ALD42" s="423"/>
      <c r="ALE42" s="424"/>
      <c r="ALF42" s="423"/>
      <c r="ALG42" s="424"/>
      <c r="ALH42" s="423"/>
      <c r="ALI42" s="424"/>
      <c r="ALJ42" s="423"/>
      <c r="ALK42" s="424"/>
      <c r="ALL42" s="423"/>
      <c r="ALM42" s="424"/>
      <c r="ALN42" s="423"/>
      <c r="ALO42" s="424"/>
      <c r="ALP42" s="423"/>
      <c r="ALQ42" s="424"/>
      <c r="ALR42" s="423"/>
      <c r="ALS42" s="424"/>
      <c r="ALT42" s="423"/>
      <c r="ALU42" s="424"/>
      <c r="ALV42" s="423"/>
      <c r="ALW42" s="424"/>
      <c r="ALX42" s="423"/>
      <c r="ALY42" s="424"/>
      <c r="ALZ42" s="423"/>
      <c r="AMA42" s="424"/>
      <c r="AMB42" s="423"/>
      <c r="AMC42" s="424"/>
      <c r="AMD42" s="423"/>
      <c r="AME42" s="424"/>
      <c r="AMF42" s="423"/>
      <c r="AMG42" s="424"/>
      <c r="AMH42" s="423"/>
      <c r="AMI42" s="424"/>
      <c r="AMJ42" s="423"/>
      <c r="AMK42" s="424"/>
      <c r="AML42" s="423"/>
      <c r="AMM42" s="424"/>
      <c r="AMN42" s="423"/>
      <c r="AMO42" s="424"/>
      <c r="AMP42" s="423"/>
      <c r="AMQ42" s="424"/>
      <c r="AMR42" s="423"/>
      <c r="AMS42" s="424"/>
      <c r="AMT42" s="423"/>
      <c r="AMU42" s="424"/>
      <c r="AMV42" s="423"/>
      <c r="AMW42" s="424"/>
      <c r="AMX42" s="423"/>
      <c r="AMY42" s="424"/>
      <c r="AMZ42" s="423"/>
      <c r="ANA42" s="424"/>
      <c r="ANB42" s="423"/>
      <c r="ANC42" s="424"/>
      <c r="AND42" s="423"/>
      <c r="ANE42" s="424"/>
      <c r="ANF42" s="423"/>
      <c r="ANG42" s="424"/>
      <c r="ANH42" s="423"/>
      <c r="ANI42" s="424"/>
      <c r="ANJ42" s="423"/>
      <c r="ANK42" s="424"/>
      <c r="ANL42" s="423"/>
      <c r="ANM42" s="424"/>
      <c r="ANN42" s="423"/>
      <c r="ANO42" s="424"/>
      <c r="ANP42" s="423"/>
      <c r="ANQ42" s="424"/>
      <c r="ANR42" s="423"/>
      <c r="ANS42" s="424"/>
      <c r="ANT42" s="423"/>
      <c r="ANU42" s="424"/>
      <c r="ANV42" s="423"/>
      <c r="ANW42" s="424"/>
      <c r="ANX42" s="423"/>
      <c r="ANY42" s="424"/>
      <c r="ANZ42" s="423"/>
      <c r="AOA42" s="424"/>
      <c r="AOB42" s="423"/>
      <c r="AOC42" s="424"/>
      <c r="AOD42" s="423"/>
      <c r="AOE42" s="424"/>
      <c r="AOF42" s="423"/>
      <c r="AOG42" s="424"/>
      <c r="AOH42" s="423"/>
      <c r="AOI42" s="424"/>
      <c r="AOJ42" s="423"/>
      <c r="AOK42" s="424"/>
      <c r="AOL42" s="423"/>
      <c r="AOM42" s="424"/>
      <c r="AON42" s="423"/>
      <c r="AOO42" s="424"/>
      <c r="AOP42" s="423"/>
      <c r="AOQ42" s="424"/>
      <c r="AOR42" s="423"/>
      <c r="AOS42" s="424"/>
      <c r="AOT42" s="423"/>
      <c r="AOU42" s="424"/>
      <c r="AOV42" s="423"/>
      <c r="AOW42" s="424"/>
      <c r="AOX42" s="423"/>
      <c r="AOY42" s="424"/>
      <c r="AOZ42" s="423"/>
      <c r="APA42" s="424"/>
      <c r="APB42" s="423"/>
      <c r="APC42" s="424"/>
      <c r="APD42" s="423"/>
      <c r="APE42" s="424"/>
      <c r="APF42" s="423"/>
      <c r="APG42" s="424"/>
      <c r="APH42" s="423"/>
      <c r="API42" s="424"/>
      <c r="APJ42" s="423"/>
      <c r="APK42" s="424"/>
      <c r="APL42" s="423"/>
      <c r="APM42" s="424"/>
      <c r="APN42" s="423"/>
      <c r="APO42" s="424"/>
      <c r="APP42" s="423"/>
      <c r="APQ42" s="424"/>
      <c r="APR42" s="423"/>
      <c r="APS42" s="424"/>
      <c r="APT42" s="423"/>
      <c r="APU42" s="424"/>
      <c r="APV42" s="423"/>
      <c r="APW42" s="424"/>
      <c r="APX42" s="423"/>
      <c r="APY42" s="424"/>
      <c r="APZ42" s="423"/>
      <c r="AQA42" s="424"/>
      <c r="AQB42" s="423"/>
      <c r="AQC42" s="424"/>
      <c r="AQD42" s="423"/>
      <c r="AQE42" s="424"/>
      <c r="AQF42" s="423"/>
      <c r="AQG42" s="424"/>
      <c r="AQH42" s="423"/>
      <c r="AQI42" s="424"/>
      <c r="AQJ42" s="423"/>
      <c r="AQK42" s="424"/>
      <c r="AQL42" s="423"/>
      <c r="AQM42" s="424"/>
      <c r="AQN42" s="423"/>
      <c r="AQO42" s="424"/>
      <c r="AQP42" s="423"/>
      <c r="AQQ42" s="424"/>
      <c r="AQR42" s="423"/>
      <c r="AQS42" s="424"/>
      <c r="AQT42" s="423"/>
      <c r="AQU42" s="424"/>
      <c r="AQV42" s="423"/>
      <c r="AQW42" s="424"/>
      <c r="AQX42" s="423"/>
      <c r="AQY42" s="424"/>
      <c r="AQZ42" s="423"/>
      <c r="ARA42" s="424"/>
      <c r="ARB42" s="423"/>
      <c r="ARC42" s="424"/>
      <c r="ARD42" s="423"/>
      <c r="ARE42" s="424"/>
      <c r="ARF42" s="423"/>
      <c r="ARG42" s="424"/>
      <c r="ARH42" s="423"/>
      <c r="ARI42" s="424"/>
      <c r="ARJ42" s="423"/>
      <c r="ARK42" s="424"/>
      <c r="ARL42" s="423"/>
      <c r="ARM42" s="424"/>
      <c r="ARN42" s="423"/>
      <c r="ARO42" s="424"/>
      <c r="ARP42" s="423"/>
      <c r="ARQ42" s="424"/>
      <c r="ARR42" s="423"/>
      <c r="ARS42" s="424"/>
      <c r="ART42" s="423"/>
      <c r="ARU42" s="424"/>
      <c r="ARV42" s="423"/>
      <c r="ARW42" s="424"/>
      <c r="ARX42" s="423"/>
      <c r="ARY42" s="424"/>
      <c r="ARZ42" s="423"/>
      <c r="ASA42" s="424"/>
      <c r="ASB42" s="423"/>
      <c r="ASC42" s="424"/>
      <c r="ASD42" s="423"/>
      <c r="ASE42" s="424"/>
      <c r="ASF42" s="423"/>
      <c r="ASG42" s="424"/>
      <c r="ASH42" s="423"/>
      <c r="ASI42" s="424"/>
      <c r="ASJ42" s="423"/>
      <c r="ASK42" s="424"/>
      <c r="ASL42" s="423"/>
      <c r="ASM42" s="424"/>
      <c r="ASN42" s="423"/>
      <c r="ASO42" s="424"/>
      <c r="ASP42" s="423"/>
      <c r="ASQ42" s="424"/>
      <c r="ASR42" s="423"/>
      <c r="ASS42" s="424"/>
      <c r="AST42" s="423"/>
      <c r="ASU42" s="424"/>
      <c r="ASV42" s="423"/>
      <c r="ASW42" s="424"/>
      <c r="ASX42" s="423"/>
      <c r="ASY42" s="424"/>
      <c r="ASZ42" s="423"/>
      <c r="ATA42" s="424"/>
      <c r="ATB42" s="423"/>
      <c r="ATC42" s="424"/>
      <c r="ATD42" s="423"/>
      <c r="ATE42" s="424"/>
      <c r="ATF42" s="423"/>
      <c r="ATG42" s="424"/>
      <c r="ATH42" s="423"/>
      <c r="ATI42" s="424"/>
      <c r="ATJ42" s="423"/>
      <c r="ATK42" s="424"/>
      <c r="ATL42" s="423"/>
      <c r="ATM42" s="424"/>
      <c r="ATN42" s="423"/>
      <c r="ATO42" s="424"/>
      <c r="ATP42" s="423"/>
      <c r="ATQ42" s="424"/>
      <c r="ATR42" s="423"/>
      <c r="ATS42" s="424"/>
      <c r="ATT42" s="423"/>
      <c r="ATU42" s="424"/>
      <c r="ATV42" s="423"/>
      <c r="ATW42" s="424"/>
      <c r="ATX42" s="423"/>
      <c r="ATY42" s="424"/>
      <c r="ATZ42" s="423"/>
      <c r="AUA42" s="424"/>
      <c r="AUB42" s="423"/>
      <c r="AUC42" s="424"/>
      <c r="AUD42" s="423"/>
      <c r="AUE42" s="424"/>
      <c r="AUF42" s="423"/>
      <c r="AUG42" s="424"/>
      <c r="AUH42" s="423"/>
      <c r="AUI42" s="424"/>
      <c r="AUJ42" s="423"/>
      <c r="AUK42" s="424"/>
      <c r="AUL42" s="423"/>
      <c r="AUM42" s="424"/>
      <c r="AUN42" s="423"/>
      <c r="AUO42" s="424"/>
      <c r="AUP42" s="423"/>
      <c r="AUQ42" s="424"/>
      <c r="AUR42" s="423"/>
      <c r="AUS42" s="424"/>
      <c r="AUT42" s="423"/>
      <c r="AUU42" s="424"/>
      <c r="AUV42" s="423"/>
      <c r="AUW42" s="424"/>
      <c r="AUX42" s="423"/>
      <c r="AUY42" s="424"/>
      <c r="AUZ42" s="423"/>
      <c r="AVA42" s="424"/>
      <c r="AVB42" s="423"/>
      <c r="AVC42" s="424"/>
      <c r="AVD42" s="423"/>
      <c r="AVE42" s="424"/>
      <c r="AVF42" s="423"/>
      <c r="AVG42" s="424"/>
      <c r="AVH42" s="423"/>
      <c r="AVI42" s="424"/>
      <c r="AVJ42" s="423"/>
      <c r="AVK42" s="424"/>
      <c r="AVL42" s="423"/>
      <c r="AVM42" s="424"/>
      <c r="AVN42" s="423"/>
      <c r="AVO42" s="424"/>
      <c r="AVP42" s="423"/>
      <c r="AVQ42" s="424"/>
      <c r="AVR42" s="423"/>
      <c r="AVS42" s="424"/>
      <c r="AVT42" s="423"/>
      <c r="AVU42" s="424"/>
      <c r="AVV42" s="423"/>
      <c r="AVW42" s="424"/>
      <c r="AVX42" s="423"/>
      <c r="AVY42" s="424"/>
      <c r="AVZ42" s="423"/>
      <c r="AWA42" s="424"/>
      <c r="AWB42" s="423"/>
      <c r="AWC42" s="424"/>
      <c r="AWD42" s="423"/>
      <c r="AWE42" s="424"/>
      <c r="AWF42" s="423"/>
      <c r="AWG42" s="424"/>
      <c r="AWH42" s="423"/>
      <c r="AWI42" s="424"/>
      <c r="AWJ42" s="423"/>
      <c r="AWK42" s="424"/>
      <c r="AWL42" s="423"/>
      <c r="AWM42" s="424"/>
      <c r="AWN42" s="423"/>
      <c r="AWO42" s="424"/>
      <c r="AWP42" s="423"/>
      <c r="AWQ42" s="424"/>
      <c r="AWR42" s="423"/>
      <c r="AWS42" s="424"/>
      <c r="AWT42" s="423"/>
      <c r="AWU42" s="424"/>
      <c r="AWV42" s="423"/>
      <c r="AWW42" s="424"/>
      <c r="AWX42" s="423"/>
      <c r="AWY42" s="424"/>
      <c r="AWZ42" s="423"/>
      <c r="AXA42" s="424"/>
      <c r="AXB42" s="423"/>
      <c r="AXC42" s="424"/>
      <c r="AXD42" s="423"/>
      <c r="AXE42" s="424"/>
      <c r="AXF42" s="423"/>
      <c r="AXG42" s="424"/>
      <c r="AXH42" s="423"/>
      <c r="AXI42" s="424"/>
      <c r="AXJ42" s="423"/>
      <c r="AXK42" s="424"/>
      <c r="AXL42" s="423"/>
      <c r="AXM42" s="424"/>
      <c r="AXN42" s="423"/>
      <c r="AXO42" s="424"/>
      <c r="AXP42" s="423"/>
      <c r="AXQ42" s="424"/>
      <c r="AXR42" s="423"/>
      <c r="AXS42" s="424"/>
      <c r="AXT42" s="423"/>
      <c r="AXU42" s="424"/>
      <c r="AXV42" s="423"/>
      <c r="AXW42" s="424"/>
      <c r="AXX42" s="423"/>
      <c r="AXY42" s="424"/>
      <c r="AXZ42" s="423"/>
      <c r="AYA42" s="424"/>
      <c r="AYB42" s="423"/>
      <c r="AYC42" s="424"/>
      <c r="AYD42" s="423"/>
      <c r="AYE42" s="424"/>
      <c r="AYF42" s="423"/>
      <c r="AYG42" s="424"/>
      <c r="AYH42" s="423"/>
      <c r="AYI42" s="424"/>
      <c r="AYJ42" s="423"/>
      <c r="AYK42" s="424"/>
      <c r="AYL42" s="423"/>
      <c r="AYM42" s="424"/>
      <c r="AYN42" s="423"/>
      <c r="AYO42" s="424"/>
      <c r="AYP42" s="423"/>
      <c r="AYQ42" s="424"/>
      <c r="AYR42" s="423"/>
      <c r="AYS42" s="424"/>
      <c r="AYT42" s="423"/>
      <c r="AYU42" s="424"/>
      <c r="AYV42" s="423"/>
      <c r="AYW42" s="424"/>
      <c r="AYX42" s="423"/>
      <c r="AYY42" s="424"/>
      <c r="AYZ42" s="423"/>
      <c r="AZA42" s="424"/>
      <c r="AZB42" s="423"/>
      <c r="AZC42" s="424"/>
      <c r="AZD42" s="423"/>
      <c r="AZE42" s="424"/>
      <c r="AZF42" s="423"/>
      <c r="AZG42" s="424"/>
      <c r="AZH42" s="423"/>
      <c r="AZI42" s="424"/>
      <c r="AZJ42" s="423"/>
      <c r="AZK42" s="424"/>
      <c r="AZL42" s="423"/>
      <c r="AZM42" s="424"/>
      <c r="AZN42" s="423"/>
      <c r="AZO42" s="424"/>
      <c r="AZP42" s="423"/>
      <c r="AZQ42" s="424"/>
      <c r="AZR42" s="423"/>
      <c r="AZS42" s="424"/>
      <c r="AZT42" s="423"/>
      <c r="AZU42" s="424"/>
      <c r="AZV42" s="423"/>
      <c r="AZW42" s="424"/>
      <c r="AZX42" s="423"/>
      <c r="AZY42" s="424"/>
      <c r="AZZ42" s="423"/>
      <c r="BAA42" s="424"/>
      <c r="BAB42" s="423"/>
      <c r="BAC42" s="424"/>
      <c r="BAD42" s="423"/>
      <c r="BAE42" s="424"/>
      <c r="BAF42" s="423"/>
      <c r="BAG42" s="424"/>
      <c r="BAH42" s="423"/>
      <c r="BAI42" s="424"/>
      <c r="BAJ42" s="423"/>
      <c r="BAK42" s="424"/>
      <c r="BAL42" s="423"/>
      <c r="BAM42" s="424"/>
      <c r="BAN42" s="423"/>
      <c r="BAO42" s="424"/>
      <c r="BAP42" s="423"/>
      <c r="BAQ42" s="424"/>
      <c r="BAR42" s="423"/>
      <c r="BAS42" s="424"/>
      <c r="BAT42" s="423"/>
      <c r="BAU42" s="424"/>
      <c r="BAV42" s="423"/>
      <c r="BAW42" s="424"/>
      <c r="BAX42" s="423"/>
      <c r="BAY42" s="424"/>
      <c r="BAZ42" s="423"/>
      <c r="BBA42" s="424"/>
      <c r="BBB42" s="423"/>
      <c r="BBC42" s="424"/>
      <c r="BBD42" s="423"/>
      <c r="BBE42" s="424"/>
      <c r="BBF42" s="423"/>
      <c r="BBG42" s="424"/>
      <c r="BBH42" s="423"/>
      <c r="BBI42" s="424"/>
      <c r="BBJ42" s="423"/>
      <c r="BBK42" s="424"/>
      <c r="BBL42" s="423"/>
      <c r="BBM42" s="424"/>
      <c r="BBN42" s="423"/>
      <c r="BBO42" s="424"/>
      <c r="BBP42" s="423"/>
      <c r="BBQ42" s="424"/>
      <c r="BBR42" s="423"/>
      <c r="BBS42" s="424"/>
      <c r="BBT42" s="423"/>
      <c r="BBU42" s="424"/>
      <c r="BBV42" s="423"/>
      <c r="BBW42" s="424"/>
      <c r="BBX42" s="423"/>
      <c r="BBY42" s="424"/>
      <c r="BBZ42" s="423"/>
      <c r="BCA42" s="424"/>
      <c r="BCB42" s="423"/>
      <c r="BCC42" s="424"/>
      <c r="BCD42" s="423"/>
      <c r="BCE42" s="424"/>
      <c r="BCF42" s="423"/>
      <c r="BCG42" s="424"/>
      <c r="BCH42" s="423"/>
      <c r="BCI42" s="424"/>
      <c r="BCJ42" s="423"/>
      <c r="BCK42" s="424"/>
      <c r="BCL42" s="423"/>
      <c r="BCM42" s="424"/>
      <c r="BCN42" s="423"/>
      <c r="BCO42" s="424"/>
      <c r="BCP42" s="423"/>
      <c r="BCQ42" s="424"/>
      <c r="BCR42" s="423"/>
      <c r="BCS42" s="424"/>
      <c r="BCT42" s="423"/>
      <c r="BCU42" s="424"/>
      <c r="BCV42" s="423"/>
      <c r="BCW42" s="424"/>
      <c r="BCX42" s="423"/>
      <c r="BCY42" s="424"/>
      <c r="BCZ42" s="423"/>
      <c r="BDA42" s="424"/>
      <c r="BDB42" s="423"/>
      <c r="BDC42" s="424"/>
      <c r="BDD42" s="423"/>
      <c r="BDE42" s="424"/>
      <c r="BDF42" s="423"/>
      <c r="BDG42" s="424"/>
      <c r="BDH42" s="423"/>
      <c r="BDI42" s="424"/>
      <c r="BDJ42" s="423"/>
      <c r="BDK42" s="424"/>
      <c r="BDL42" s="423"/>
      <c r="BDM42" s="424"/>
      <c r="BDN42" s="423"/>
      <c r="BDO42" s="424"/>
      <c r="BDP42" s="423"/>
      <c r="BDQ42" s="424"/>
      <c r="BDR42" s="423"/>
      <c r="BDS42" s="424"/>
      <c r="BDT42" s="423"/>
      <c r="BDU42" s="424"/>
      <c r="BDV42" s="423"/>
      <c r="BDW42" s="424"/>
      <c r="BDX42" s="423"/>
      <c r="BDY42" s="424"/>
      <c r="BDZ42" s="423"/>
      <c r="BEA42" s="424"/>
      <c r="BEB42" s="423"/>
      <c r="BEC42" s="424"/>
      <c r="BED42" s="423"/>
      <c r="BEE42" s="424"/>
      <c r="BEF42" s="423"/>
      <c r="BEG42" s="424"/>
      <c r="BEH42" s="423"/>
      <c r="BEI42" s="424"/>
      <c r="BEJ42" s="423"/>
      <c r="BEK42" s="424"/>
      <c r="BEL42" s="423"/>
      <c r="BEM42" s="424"/>
      <c r="BEN42" s="423"/>
      <c r="BEO42" s="424"/>
      <c r="BEP42" s="423"/>
      <c r="BEQ42" s="424"/>
      <c r="BER42" s="423"/>
      <c r="BES42" s="424"/>
      <c r="BET42" s="423"/>
      <c r="BEU42" s="424"/>
      <c r="BEV42" s="423"/>
      <c r="BEW42" s="424"/>
      <c r="BEX42" s="423"/>
      <c r="BEY42" s="424"/>
      <c r="BEZ42" s="423"/>
      <c r="BFA42" s="424"/>
      <c r="BFB42" s="423"/>
      <c r="BFC42" s="424"/>
      <c r="BFD42" s="423"/>
      <c r="BFE42" s="424"/>
      <c r="BFF42" s="423"/>
      <c r="BFG42" s="424"/>
      <c r="BFH42" s="423"/>
      <c r="BFI42" s="424"/>
      <c r="BFJ42" s="423"/>
      <c r="BFK42" s="424"/>
      <c r="BFL42" s="423"/>
      <c r="BFM42" s="424"/>
      <c r="BFN42" s="423"/>
      <c r="BFO42" s="424"/>
      <c r="BFP42" s="423"/>
      <c r="BFQ42" s="424"/>
      <c r="BFR42" s="423"/>
      <c r="BFS42" s="424"/>
      <c r="BFT42" s="423"/>
      <c r="BFU42" s="424"/>
      <c r="BFV42" s="423"/>
      <c r="BFW42" s="424"/>
      <c r="BFX42" s="423"/>
      <c r="BFY42" s="424"/>
      <c r="BFZ42" s="423"/>
      <c r="BGA42" s="424"/>
      <c r="BGB42" s="423"/>
      <c r="BGC42" s="424"/>
      <c r="BGD42" s="423"/>
      <c r="BGE42" s="424"/>
      <c r="BGF42" s="423"/>
      <c r="BGG42" s="424"/>
      <c r="BGH42" s="423"/>
      <c r="BGI42" s="424"/>
      <c r="BGJ42" s="423"/>
      <c r="BGK42" s="424"/>
      <c r="BGL42" s="423"/>
      <c r="BGM42" s="424"/>
      <c r="BGN42" s="423"/>
      <c r="BGO42" s="424"/>
      <c r="BGP42" s="423"/>
      <c r="BGQ42" s="424"/>
      <c r="BGR42" s="423"/>
      <c r="BGS42" s="424"/>
      <c r="BGT42" s="423"/>
      <c r="BGU42" s="424"/>
      <c r="BGV42" s="423"/>
      <c r="BGW42" s="424"/>
      <c r="BGX42" s="423"/>
      <c r="BGY42" s="424"/>
      <c r="BGZ42" s="423"/>
      <c r="BHA42" s="424"/>
      <c r="BHB42" s="423"/>
      <c r="BHC42" s="424"/>
      <c r="BHD42" s="423"/>
      <c r="BHE42" s="424"/>
      <c r="BHF42" s="423"/>
      <c r="BHG42" s="424"/>
      <c r="BHH42" s="423"/>
      <c r="BHI42" s="424"/>
      <c r="BHJ42" s="423"/>
      <c r="BHK42" s="424"/>
      <c r="BHL42" s="423"/>
      <c r="BHM42" s="424"/>
      <c r="BHN42" s="423"/>
      <c r="BHO42" s="424"/>
      <c r="BHP42" s="423"/>
      <c r="BHQ42" s="424"/>
      <c r="BHR42" s="423"/>
      <c r="BHS42" s="424"/>
      <c r="BHT42" s="423"/>
      <c r="BHU42" s="424"/>
      <c r="BHV42" s="423"/>
      <c r="BHW42" s="424"/>
      <c r="BHX42" s="423"/>
      <c r="BHY42" s="424"/>
      <c r="BHZ42" s="423"/>
      <c r="BIA42" s="424"/>
      <c r="BIB42" s="423"/>
      <c r="BIC42" s="424"/>
      <c r="BID42" s="423"/>
      <c r="BIE42" s="424"/>
      <c r="BIF42" s="423"/>
      <c r="BIG42" s="424"/>
      <c r="BIH42" s="423"/>
      <c r="BII42" s="424"/>
      <c r="BIJ42" s="423"/>
      <c r="BIK42" s="424"/>
      <c r="BIL42" s="423"/>
      <c r="BIM42" s="424"/>
      <c r="BIN42" s="423"/>
      <c r="BIO42" s="424"/>
      <c r="BIP42" s="423"/>
      <c r="BIQ42" s="424"/>
      <c r="BIR42" s="423"/>
      <c r="BIS42" s="424"/>
      <c r="BIT42" s="423"/>
      <c r="BIU42" s="424"/>
      <c r="BIV42" s="423"/>
      <c r="BIW42" s="424"/>
      <c r="BIX42" s="423"/>
      <c r="BIY42" s="424"/>
      <c r="BIZ42" s="423"/>
      <c r="BJA42" s="424"/>
      <c r="BJB42" s="423"/>
      <c r="BJC42" s="424"/>
      <c r="BJD42" s="423"/>
      <c r="BJE42" s="424"/>
      <c r="BJF42" s="423"/>
      <c r="BJG42" s="424"/>
      <c r="BJH42" s="423"/>
      <c r="BJI42" s="424"/>
      <c r="BJJ42" s="423"/>
      <c r="BJK42" s="424"/>
      <c r="BJL42" s="423"/>
      <c r="BJM42" s="424"/>
      <c r="BJN42" s="423"/>
      <c r="BJO42" s="424"/>
      <c r="BJP42" s="423"/>
      <c r="BJQ42" s="424"/>
      <c r="BJR42" s="423"/>
      <c r="BJS42" s="424"/>
      <c r="BJT42" s="423"/>
      <c r="BJU42" s="424"/>
      <c r="BJV42" s="423"/>
      <c r="BJW42" s="424"/>
      <c r="BJX42" s="423"/>
      <c r="BJY42" s="424"/>
      <c r="BJZ42" s="423"/>
      <c r="BKA42" s="424"/>
      <c r="BKB42" s="423"/>
      <c r="BKC42" s="424"/>
      <c r="BKD42" s="423"/>
      <c r="BKE42" s="424"/>
      <c r="BKF42" s="423"/>
      <c r="BKG42" s="424"/>
      <c r="BKH42" s="423"/>
      <c r="BKI42" s="424"/>
      <c r="BKJ42" s="423"/>
      <c r="BKK42" s="424"/>
      <c r="BKL42" s="423"/>
      <c r="BKM42" s="424"/>
      <c r="BKN42" s="423"/>
      <c r="BKO42" s="424"/>
      <c r="BKP42" s="423"/>
      <c r="BKQ42" s="424"/>
      <c r="BKR42" s="423"/>
      <c r="BKS42" s="424"/>
      <c r="BKT42" s="423"/>
      <c r="BKU42" s="424"/>
      <c r="BKV42" s="423"/>
      <c r="BKW42" s="424"/>
      <c r="BKX42" s="423"/>
      <c r="BKY42" s="424"/>
      <c r="BKZ42" s="423"/>
      <c r="BLA42" s="424"/>
      <c r="BLB42" s="423"/>
      <c r="BLC42" s="424"/>
      <c r="BLD42" s="423"/>
      <c r="BLE42" s="424"/>
      <c r="BLF42" s="423"/>
      <c r="BLG42" s="424"/>
      <c r="BLH42" s="423"/>
      <c r="BLI42" s="424"/>
      <c r="BLJ42" s="423"/>
      <c r="BLK42" s="424"/>
      <c r="BLL42" s="423"/>
      <c r="BLM42" s="424"/>
      <c r="BLN42" s="423"/>
      <c r="BLO42" s="424"/>
      <c r="BLP42" s="423"/>
      <c r="BLQ42" s="424"/>
      <c r="BLR42" s="423"/>
      <c r="BLS42" s="424"/>
      <c r="BLT42" s="423"/>
      <c r="BLU42" s="424"/>
      <c r="BLV42" s="423"/>
      <c r="BLW42" s="424"/>
      <c r="BLX42" s="423"/>
      <c r="BLY42" s="424"/>
      <c r="BLZ42" s="423"/>
      <c r="BMA42" s="424"/>
      <c r="BMB42" s="423"/>
      <c r="BMC42" s="424"/>
      <c r="BMD42" s="423"/>
      <c r="BME42" s="424"/>
      <c r="BMF42" s="423"/>
      <c r="BMG42" s="424"/>
      <c r="BMH42" s="423"/>
      <c r="BMI42" s="424"/>
      <c r="BMJ42" s="423"/>
      <c r="BMK42" s="424"/>
      <c r="BML42" s="423"/>
      <c r="BMM42" s="424"/>
      <c r="BMN42" s="423"/>
      <c r="BMO42" s="424"/>
      <c r="BMP42" s="423"/>
      <c r="BMQ42" s="424"/>
      <c r="BMR42" s="423"/>
      <c r="BMS42" s="424"/>
      <c r="BMT42" s="423"/>
      <c r="BMU42" s="424"/>
      <c r="BMV42" s="423"/>
      <c r="BMW42" s="424"/>
      <c r="BMX42" s="423"/>
      <c r="BMY42" s="424"/>
      <c r="BMZ42" s="423"/>
      <c r="BNA42" s="424"/>
      <c r="BNB42" s="423"/>
      <c r="BNC42" s="424"/>
      <c r="BND42" s="423"/>
      <c r="BNE42" s="424"/>
      <c r="BNF42" s="423"/>
      <c r="BNG42" s="424"/>
      <c r="BNH42" s="423"/>
      <c r="BNI42" s="424"/>
      <c r="BNJ42" s="423"/>
      <c r="BNK42" s="424"/>
      <c r="BNL42" s="423"/>
      <c r="BNM42" s="424"/>
      <c r="BNN42" s="423"/>
      <c r="BNO42" s="424"/>
      <c r="BNP42" s="423"/>
      <c r="BNQ42" s="424"/>
      <c r="BNR42" s="423"/>
      <c r="BNS42" s="424"/>
      <c r="BNT42" s="423"/>
      <c r="BNU42" s="424"/>
      <c r="BNV42" s="423"/>
      <c r="BNW42" s="424"/>
      <c r="BNX42" s="423"/>
      <c r="BNY42" s="424"/>
      <c r="BNZ42" s="423"/>
      <c r="BOA42" s="424"/>
      <c r="BOB42" s="423"/>
      <c r="BOC42" s="424"/>
      <c r="BOD42" s="423"/>
      <c r="BOE42" s="424"/>
      <c r="BOF42" s="423"/>
      <c r="BOG42" s="424"/>
      <c r="BOH42" s="423"/>
      <c r="BOI42" s="424"/>
      <c r="BOJ42" s="423"/>
      <c r="BOK42" s="424"/>
      <c r="BOL42" s="423"/>
      <c r="BOM42" s="424"/>
      <c r="BON42" s="423"/>
      <c r="BOO42" s="424"/>
      <c r="BOP42" s="423"/>
      <c r="BOQ42" s="424"/>
      <c r="BOR42" s="423"/>
      <c r="BOS42" s="424"/>
      <c r="BOT42" s="423"/>
      <c r="BOU42" s="424"/>
      <c r="BOV42" s="423"/>
      <c r="BOW42" s="424"/>
      <c r="BOX42" s="423"/>
      <c r="BOY42" s="424"/>
      <c r="BOZ42" s="423"/>
      <c r="BPA42" s="424"/>
      <c r="BPB42" s="423"/>
      <c r="BPC42" s="424"/>
      <c r="BPD42" s="423"/>
      <c r="BPE42" s="424"/>
      <c r="BPF42" s="423"/>
      <c r="BPG42" s="424"/>
      <c r="BPH42" s="423"/>
      <c r="BPI42" s="424"/>
      <c r="BPJ42" s="423"/>
      <c r="BPK42" s="424"/>
      <c r="BPL42" s="423"/>
      <c r="BPM42" s="424"/>
      <c r="BPN42" s="423"/>
      <c r="BPO42" s="424"/>
      <c r="BPP42" s="423"/>
      <c r="BPQ42" s="424"/>
      <c r="BPR42" s="423"/>
      <c r="BPS42" s="424"/>
      <c r="BPT42" s="423"/>
      <c r="BPU42" s="424"/>
      <c r="BPV42" s="423"/>
      <c r="BPW42" s="424"/>
      <c r="BPX42" s="423"/>
      <c r="BPY42" s="424"/>
      <c r="BPZ42" s="423"/>
      <c r="BQA42" s="424"/>
      <c r="BQB42" s="423"/>
      <c r="BQC42" s="424"/>
      <c r="BQD42" s="423"/>
      <c r="BQE42" s="424"/>
      <c r="BQF42" s="423"/>
      <c r="BQG42" s="424"/>
      <c r="BQH42" s="423"/>
      <c r="BQI42" s="424"/>
      <c r="BQJ42" s="423"/>
      <c r="BQK42" s="424"/>
      <c r="BQL42" s="423"/>
      <c r="BQM42" s="424"/>
      <c r="BQN42" s="423"/>
      <c r="BQO42" s="424"/>
      <c r="BQP42" s="423"/>
      <c r="BQQ42" s="424"/>
      <c r="BQR42" s="423"/>
      <c r="BQS42" s="424"/>
      <c r="BQT42" s="423"/>
      <c r="BQU42" s="424"/>
      <c r="BQV42" s="423"/>
      <c r="BQW42" s="424"/>
      <c r="BQX42" s="423"/>
      <c r="BQY42" s="424"/>
      <c r="BQZ42" s="423"/>
      <c r="BRA42" s="424"/>
      <c r="BRB42" s="423"/>
      <c r="BRC42" s="424"/>
      <c r="BRD42" s="423"/>
      <c r="BRE42" s="424"/>
      <c r="BRF42" s="423"/>
      <c r="BRG42" s="424"/>
      <c r="BRH42" s="423"/>
      <c r="BRI42" s="424"/>
      <c r="BRJ42" s="423"/>
      <c r="BRK42" s="424"/>
      <c r="BRL42" s="423"/>
      <c r="BRM42" s="424"/>
      <c r="BRN42" s="423"/>
      <c r="BRO42" s="424"/>
      <c r="BRP42" s="423"/>
      <c r="BRQ42" s="424"/>
      <c r="BRR42" s="423"/>
      <c r="BRS42" s="424"/>
      <c r="BRT42" s="423"/>
      <c r="BRU42" s="424"/>
      <c r="BRV42" s="423"/>
      <c r="BRW42" s="424"/>
      <c r="BRX42" s="423"/>
      <c r="BRY42" s="424"/>
      <c r="BRZ42" s="423"/>
      <c r="BSA42" s="424"/>
      <c r="BSB42" s="423"/>
      <c r="BSC42" s="424"/>
      <c r="BSD42" s="423"/>
      <c r="BSE42" s="424"/>
      <c r="BSF42" s="423"/>
      <c r="BSG42" s="424"/>
      <c r="BSH42" s="423"/>
      <c r="BSI42" s="424"/>
      <c r="BSJ42" s="423"/>
      <c r="BSK42" s="424"/>
      <c r="BSL42" s="423"/>
      <c r="BSM42" s="424"/>
      <c r="BSN42" s="423"/>
      <c r="BSO42" s="424"/>
      <c r="BSP42" s="423"/>
      <c r="BSQ42" s="424"/>
      <c r="BSR42" s="423"/>
      <c r="BSS42" s="424"/>
      <c r="BST42" s="423"/>
      <c r="BSU42" s="424"/>
      <c r="BSV42" s="423"/>
      <c r="BSW42" s="424"/>
      <c r="BSX42" s="423"/>
      <c r="BSY42" s="424"/>
      <c r="BSZ42" s="423"/>
      <c r="BTA42" s="424"/>
      <c r="BTB42" s="423"/>
      <c r="BTC42" s="424"/>
      <c r="BTD42" s="423"/>
      <c r="BTE42" s="424"/>
      <c r="BTF42" s="423"/>
      <c r="BTG42" s="424"/>
      <c r="BTH42" s="423"/>
      <c r="BTI42" s="424"/>
      <c r="BTJ42" s="423"/>
      <c r="BTK42" s="424"/>
      <c r="BTL42" s="423"/>
      <c r="BTM42" s="424"/>
      <c r="BTN42" s="423"/>
      <c r="BTO42" s="424"/>
      <c r="BTP42" s="423"/>
      <c r="BTQ42" s="424"/>
      <c r="BTR42" s="423"/>
      <c r="BTS42" s="424"/>
      <c r="BTT42" s="423"/>
      <c r="BTU42" s="424"/>
      <c r="BTV42" s="423"/>
      <c r="BTW42" s="424"/>
      <c r="BTX42" s="423"/>
      <c r="BTY42" s="424"/>
      <c r="BTZ42" s="423"/>
      <c r="BUA42" s="424"/>
      <c r="BUB42" s="423"/>
      <c r="BUC42" s="424"/>
      <c r="BUD42" s="423"/>
      <c r="BUE42" s="424"/>
      <c r="BUF42" s="423"/>
      <c r="BUG42" s="424"/>
      <c r="BUH42" s="423"/>
      <c r="BUI42" s="424"/>
      <c r="BUJ42" s="423"/>
      <c r="BUK42" s="424"/>
      <c r="BUL42" s="423"/>
      <c r="BUM42" s="424"/>
      <c r="BUN42" s="423"/>
      <c r="BUO42" s="424"/>
      <c r="BUP42" s="423"/>
      <c r="BUQ42" s="424"/>
      <c r="BUR42" s="423"/>
      <c r="BUS42" s="424"/>
      <c r="BUT42" s="423"/>
      <c r="BUU42" s="424"/>
      <c r="BUV42" s="423"/>
      <c r="BUW42" s="424"/>
      <c r="BUX42" s="423"/>
      <c r="BUY42" s="424"/>
      <c r="BUZ42" s="423"/>
      <c r="BVA42" s="424"/>
      <c r="BVB42" s="423"/>
      <c r="BVC42" s="424"/>
      <c r="BVD42" s="423"/>
      <c r="BVE42" s="424"/>
      <c r="BVF42" s="423"/>
      <c r="BVG42" s="424"/>
      <c r="BVH42" s="423"/>
      <c r="BVI42" s="424"/>
      <c r="BVJ42" s="423"/>
      <c r="BVK42" s="424"/>
      <c r="BVL42" s="423"/>
      <c r="BVM42" s="424"/>
      <c r="BVN42" s="423"/>
      <c r="BVO42" s="424"/>
      <c r="BVP42" s="423"/>
      <c r="BVQ42" s="424"/>
      <c r="BVR42" s="423"/>
      <c r="BVS42" s="424"/>
      <c r="BVT42" s="423"/>
      <c r="BVU42" s="424"/>
      <c r="BVV42" s="423"/>
      <c r="BVW42" s="424"/>
      <c r="BVX42" s="423"/>
      <c r="BVY42" s="424"/>
      <c r="BVZ42" s="423"/>
      <c r="BWA42" s="424"/>
      <c r="BWB42" s="423"/>
      <c r="BWC42" s="424"/>
      <c r="BWD42" s="423"/>
      <c r="BWE42" s="424"/>
      <c r="BWF42" s="423"/>
      <c r="BWG42" s="424"/>
      <c r="BWH42" s="423"/>
      <c r="BWI42" s="424"/>
      <c r="BWJ42" s="423"/>
      <c r="BWK42" s="424"/>
      <c r="BWL42" s="423"/>
      <c r="BWM42" s="424"/>
      <c r="BWN42" s="423"/>
      <c r="BWO42" s="424"/>
      <c r="BWP42" s="423"/>
      <c r="BWQ42" s="424"/>
      <c r="BWR42" s="423"/>
      <c r="BWS42" s="424"/>
      <c r="BWT42" s="423"/>
      <c r="BWU42" s="424"/>
      <c r="BWV42" s="423"/>
      <c r="BWW42" s="424"/>
      <c r="BWX42" s="423"/>
      <c r="BWY42" s="424"/>
      <c r="BWZ42" s="423"/>
      <c r="BXA42" s="424"/>
      <c r="BXB42" s="423"/>
      <c r="BXC42" s="424"/>
      <c r="BXD42" s="423"/>
      <c r="BXE42" s="424"/>
      <c r="BXF42" s="423"/>
      <c r="BXG42" s="424"/>
      <c r="BXH42" s="423"/>
      <c r="BXI42" s="424"/>
      <c r="BXJ42" s="423"/>
      <c r="BXK42" s="424"/>
      <c r="BXL42" s="423"/>
      <c r="BXM42" s="424"/>
      <c r="BXN42" s="423"/>
      <c r="BXO42" s="424"/>
      <c r="BXP42" s="423"/>
      <c r="BXQ42" s="424"/>
      <c r="BXR42" s="423"/>
      <c r="BXS42" s="424"/>
      <c r="BXT42" s="423"/>
      <c r="BXU42" s="424"/>
      <c r="BXV42" s="423"/>
      <c r="BXW42" s="424"/>
      <c r="BXX42" s="423"/>
      <c r="BXY42" s="424"/>
      <c r="BXZ42" s="423"/>
      <c r="BYA42" s="424"/>
      <c r="BYB42" s="423"/>
      <c r="BYC42" s="424"/>
      <c r="BYD42" s="423"/>
      <c r="BYE42" s="424"/>
      <c r="BYF42" s="423"/>
      <c r="BYG42" s="424"/>
      <c r="BYH42" s="423"/>
      <c r="BYI42" s="424"/>
      <c r="BYJ42" s="423"/>
      <c r="BYK42" s="424"/>
      <c r="BYL42" s="423"/>
      <c r="BYM42" s="424"/>
      <c r="BYN42" s="423"/>
      <c r="BYO42" s="424"/>
      <c r="BYP42" s="423"/>
      <c r="BYQ42" s="424"/>
      <c r="BYR42" s="423"/>
      <c r="BYS42" s="424"/>
      <c r="BYT42" s="423"/>
      <c r="BYU42" s="424"/>
      <c r="BYV42" s="423"/>
      <c r="BYW42" s="424"/>
      <c r="BYX42" s="423"/>
      <c r="BYY42" s="424"/>
      <c r="BYZ42" s="423"/>
      <c r="BZA42" s="424"/>
      <c r="BZB42" s="423"/>
      <c r="BZC42" s="424"/>
      <c r="BZD42" s="423"/>
      <c r="BZE42" s="424"/>
      <c r="BZF42" s="423"/>
      <c r="BZG42" s="424"/>
      <c r="BZH42" s="423"/>
      <c r="BZI42" s="424"/>
      <c r="BZJ42" s="423"/>
      <c r="BZK42" s="424"/>
      <c r="BZL42" s="423"/>
      <c r="BZM42" s="424"/>
      <c r="BZN42" s="423"/>
      <c r="BZO42" s="424"/>
      <c r="BZP42" s="423"/>
      <c r="BZQ42" s="424"/>
      <c r="BZR42" s="423"/>
      <c r="BZS42" s="424"/>
      <c r="BZT42" s="423"/>
      <c r="BZU42" s="424"/>
      <c r="BZV42" s="423"/>
      <c r="BZW42" s="424"/>
      <c r="BZX42" s="423"/>
      <c r="BZY42" s="424"/>
      <c r="BZZ42" s="423"/>
      <c r="CAA42" s="424"/>
      <c r="CAB42" s="423"/>
      <c r="CAC42" s="424"/>
      <c r="CAD42" s="423"/>
      <c r="CAE42" s="424"/>
      <c r="CAF42" s="423"/>
      <c r="CAG42" s="424"/>
      <c r="CAH42" s="423"/>
      <c r="CAI42" s="424"/>
      <c r="CAJ42" s="423"/>
      <c r="CAK42" s="424"/>
      <c r="CAL42" s="423"/>
      <c r="CAM42" s="424"/>
      <c r="CAN42" s="423"/>
      <c r="CAO42" s="424"/>
      <c r="CAP42" s="423"/>
      <c r="CAQ42" s="424"/>
      <c r="CAR42" s="423"/>
      <c r="CAS42" s="424"/>
      <c r="CAT42" s="423"/>
      <c r="CAU42" s="424"/>
      <c r="CAV42" s="423"/>
      <c r="CAW42" s="424"/>
      <c r="CAX42" s="423"/>
      <c r="CAY42" s="424"/>
      <c r="CAZ42" s="423"/>
      <c r="CBA42" s="424"/>
      <c r="CBB42" s="423"/>
      <c r="CBC42" s="424"/>
      <c r="CBD42" s="423"/>
      <c r="CBE42" s="424"/>
      <c r="CBF42" s="423"/>
      <c r="CBG42" s="424"/>
      <c r="CBH42" s="423"/>
      <c r="CBI42" s="424"/>
      <c r="CBJ42" s="423"/>
      <c r="CBK42" s="424"/>
      <c r="CBL42" s="423"/>
      <c r="CBM42" s="424"/>
      <c r="CBN42" s="423"/>
      <c r="CBO42" s="424"/>
      <c r="CBP42" s="423"/>
      <c r="CBQ42" s="424"/>
      <c r="CBR42" s="423"/>
      <c r="CBS42" s="424"/>
      <c r="CBT42" s="423"/>
      <c r="CBU42" s="424"/>
      <c r="CBV42" s="423"/>
      <c r="CBW42" s="424"/>
      <c r="CBX42" s="423"/>
      <c r="CBY42" s="424"/>
      <c r="CBZ42" s="423"/>
      <c r="CCA42" s="424"/>
      <c r="CCB42" s="423"/>
      <c r="CCC42" s="424"/>
      <c r="CCD42" s="423"/>
      <c r="CCE42" s="424"/>
      <c r="CCF42" s="423"/>
      <c r="CCG42" s="424"/>
      <c r="CCH42" s="423"/>
      <c r="CCI42" s="424"/>
      <c r="CCJ42" s="423"/>
      <c r="CCK42" s="424"/>
      <c r="CCL42" s="423"/>
      <c r="CCM42" s="424"/>
      <c r="CCN42" s="423"/>
      <c r="CCO42" s="424"/>
      <c r="CCP42" s="423"/>
      <c r="CCQ42" s="424"/>
      <c r="CCR42" s="423"/>
      <c r="CCS42" s="424"/>
      <c r="CCT42" s="423"/>
      <c r="CCU42" s="424"/>
      <c r="CCV42" s="423"/>
      <c r="CCW42" s="424"/>
      <c r="CCX42" s="423"/>
      <c r="CCY42" s="424"/>
      <c r="CCZ42" s="423"/>
      <c r="CDA42" s="424"/>
      <c r="CDB42" s="423"/>
      <c r="CDC42" s="424"/>
      <c r="CDD42" s="423"/>
      <c r="CDE42" s="424"/>
      <c r="CDF42" s="423"/>
      <c r="CDG42" s="424"/>
      <c r="CDH42" s="423"/>
      <c r="CDI42" s="424"/>
      <c r="CDJ42" s="423"/>
      <c r="CDK42" s="424"/>
      <c r="CDL42" s="423"/>
      <c r="CDM42" s="424"/>
      <c r="CDN42" s="423"/>
      <c r="CDO42" s="424"/>
      <c r="CDP42" s="423"/>
      <c r="CDQ42" s="424"/>
      <c r="CDR42" s="423"/>
      <c r="CDS42" s="424"/>
      <c r="CDT42" s="423"/>
      <c r="CDU42" s="424"/>
      <c r="CDV42" s="423"/>
      <c r="CDW42" s="424"/>
      <c r="CDX42" s="423"/>
      <c r="CDY42" s="424"/>
      <c r="CDZ42" s="423"/>
      <c r="CEA42" s="424"/>
      <c r="CEB42" s="423"/>
      <c r="CEC42" s="424"/>
      <c r="CED42" s="423"/>
      <c r="CEE42" s="424"/>
      <c r="CEF42" s="423"/>
      <c r="CEG42" s="424"/>
      <c r="CEH42" s="423"/>
      <c r="CEI42" s="424"/>
      <c r="CEJ42" s="423"/>
      <c r="CEK42" s="424"/>
      <c r="CEL42" s="423"/>
      <c r="CEM42" s="424"/>
      <c r="CEN42" s="423"/>
      <c r="CEO42" s="424"/>
      <c r="CEP42" s="423"/>
      <c r="CEQ42" s="424"/>
      <c r="CER42" s="423"/>
      <c r="CES42" s="424"/>
      <c r="CET42" s="423"/>
      <c r="CEU42" s="424"/>
      <c r="CEV42" s="423"/>
      <c r="CEW42" s="424"/>
      <c r="CEX42" s="423"/>
      <c r="CEY42" s="424"/>
      <c r="CEZ42" s="423"/>
      <c r="CFA42" s="424"/>
      <c r="CFB42" s="423"/>
      <c r="CFC42" s="424"/>
      <c r="CFD42" s="423"/>
      <c r="CFE42" s="424"/>
      <c r="CFF42" s="423"/>
      <c r="CFG42" s="424"/>
      <c r="CFH42" s="423"/>
      <c r="CFI42" s="424"/>
      <c r="CFJ42" s="423"/>
      <c r="CFK42" s="424"/>
      <c r="CFL42" s="423"/>
      <c r="CFM42" s="424"/>
      <c r="CFN42" s="423"/>
      <c r="CFO42" s="424"/>
      <c r="CFP42" s="423"/>
      <c r="CFQ42" s="424"/>
      <c r="CFR42" s="423"/>
      <c r="CFS42" s="424"/>
      <c r="CFT42" s="423"/>
      <c r="CFU42" s="424"/>
      <c r="CFV42" s="423"/>
      <c r="CFW42" s="424"/>
      <c r="CFX42" s="423"/>
      <c r="CFY42" s="424"/>
      <c r="CFZ42" s="423"/>
      <c r="CGA42" s="424"/>
      <c r="CGB42" s="423"/>
      <c r="CGC42" s="424"/>
      <c r="CGD42" s="423"/>
      <c r="CGE42" s="424"/>
      <c r="CGF42" s="423"/>
      <c r="CGG42" s="424"/>
      <c r="CGH42" s="423"/>
      <c r="CGI42" s="424"/>
      <c r="CGJ42" s="423"/>
      <c r="CGK42" s="424"/>
      <c r="CGL42" s="423"/>
      <c r="CGM42" s="424"/>
      <c r="CGN42" s="423"/>
      <c r="CGO42" s="424"/>
      <c r="CGP42" s="423"/>
      <c r="CGQ42" s="424"/>
      <c r="CGR42" s="423"/>
      <c r="CGS42" s="424"/>
      <c r="CGT42" s="423"/>
      <c r="CGU42" s="424"/>
      <c r="CGV42" s="423"/>
      <c r="CGW42" s="424"/>
      <c r="CGX42" s="423"/>
      <c r="CGY42" s="424"/>
      <c r="CGZ42" s="423"/>
      <c r="CHA42" s="424"/>
      <c r="CHB42" s="423"/>
      <c r="CHC42" s="424"/>
      <c r="CHD42" s="423"/>
      <c r="CHE42" s="424"/>
      <c r="CHF42" s="423"/>
      <c r="CHG42" s="424"/>
      <c r="CHH42" s="423"/>
      <c r="CHI42" s="424"/>
      <c r="CHJ42" s="423"/>
      <c r="CHK42" s="424"/>
      <c r="CHL42" s="423"/>
      <c r="CHM42" s="424"/>
      <c r="CHN42" s="423"/>
      <c r="CHO42" s="424"/>
      <c r="CHP42" s="423"/>
      <c r="CHQ42" s="424"/>
      <c r="CHR42" s="423"/>
      <c r="CHS42" s="424"/>
      <c r="CHT42" s="423"/>
      <c r="CHU42" s="424"/>
      <c r="CHV42" s="423"/>
      <c r="CHW42" s="424"/>
      <c r="CHX42" s="423"/>
      <c r="CHY42" s="424"/>
      <c r="CHZ42" s="423"/>
      <c r="CIA42" s="424"/>
      <c r="CIB42" s="423"/>
      <c r="CIC42" s="424"/>
      <c r="CID42" s="423"/>
      <c r="CIE42" s="424"/>
      <c r="CIF42" s="423"/>
      <c r="CIG42" s="424"/>
      <c r="CIH42" s="423"/>
      <c r="CII42" s="424"/>
      <c r="CIJ42" s="423"/>
      <c r="CIK42" s="424"/>
      <c r="CIL42" s="423"/>
      <c r="CIM42" s="424"/>
      <c r="CIN42" s="423"/>
      <c r="CIO42" s="424"/>
      <c r="CIP42" s="423"/>
      <c r="CIQ42" s="424"/>
      <c r="CIR42" s="423"/>
      <c r="CIS42" s="424"/>
      <c r="CIT42" s="423"/>
      <c r="CIU42" s="424"/>
      <c r="CIV42" s="423"/>
      <c r="CIW42" s="424"/>
      <c r="CIX42" s="423"/>
      <c r="CIY42" s="424"/>
      <c r="CIZ42" s="423"/>
      <c r="CJA42" s="424"/>
      <c r="CJB42" s="423"/>
      <c r="CJC42" s="424"/>
      <c r="CJD42" s="423"/>
      <c r="CJE42" s="424"/>
      <c r="CJF42" s="423"/>
      <c r="CJG42" s="424"/>
      <c r="CJH42" s="423"/>
      <c r="CJI42" s="424"/>
      <c r="CJJ42" s="423"/>
      <c r="CJK42" s="424"/>
      <c r="CJL42" s="423"/>
      <c r="CJM42" s="424"/>
      <c r="CJN42" s="423"/>
      <c r="CJO42" s="424"/>
      <c r="CJP42" s="423"/>
      <c r="CJQ42" s="424"/>
      <c r="CJR42" s="423"/>
      <c r="CJS42" s="424"/>
      <c r="CJT42" s="423"/>
      <c r="CJU42" s="424"/>
      <c r="CJV42" s="423"/>
      <c r="CJW42" s="424"/>
      <c r="CJX42" s="423"/>
      <c r="CJY42" s="424"/>
      <c r="CJZ42" s="423"/>
      <c r="CKA42" s="424"/>
      <c r="CKB42" s="423"/>
      <c r="CKC42" s="424"/>
      <c r="CKD42" s="423"/>
      <c r="CKE42" s="424"/>
      <c r="CKF42" s="423"/>
      <c r="CKG42" s="424"/>
      <c r="CKH42" s="423"/>
      <c r="CKI42" s="424"/>
      <c r="CKJ42" s="423"/>
      <c r="CKK42" s="424"/>
      <c r="CKL42" s="423"/>
      <c r="CKM42" s="424"/>
      <c r="CKN42" s="423"/>
      <c r="CKO42" s="424"/>
      <c r="CKP42" s="423"/>
      <c r="CKQ42" s="424"/>
      <c r="CKR42" s="423"/>
      <c r="CKS42" s="424"/>
      <c r="CKT42" s="423"/>
      <c r="CKU42" s="424"/>
      <c r="CKV42" s="423"/>
      <c r="CKW42" s="424"/>
      <c r="CKX42" s="423"/>
      <c r="CKY42" s="424"/>
      <c r="CKZ42" s="423"/>
      <c r="CLA42" s="424"/>
      <c r="CLB42" s="423"/>
      <c r="CLC42" s="424"/>
      <c r="CLD42" s="423"/>
      <c r="CLE42" s="424"/>
      <c r="CLF42" s="423"/>
      <c r="CLG42" s="424"/>
      <c r="CLH42" s="423"/>
      <c r="CLI42" s="424"/>
      <c r="CLJ42" s="423"/>
      <c r="CLK42" s="424"/>
      <c r="CLL42" s="423"/>
      <c r="CLM42" s="424"/>
      <c r="CLN42" s="423"/>
      <c r="CLO42" s="424"/>
      <c r="CLP42" s="423"/>
      <c r="CLQ42" s="424"/>
      <c r="CLR42" s="423"/>
      <c r="CLS42" s="424"/>
      <c r="CLT42" s="423"/>
      <c r="CLU42" s="424"/>
      <c r="CLV42" s="423"/>
      <c r="CLW42" s="424"/>
      <c r="CLX42" s="423"/>
      <c r="CLY42" s="424"/>
      <c r="CLZ42" s="423"/>
      <c r="CMA42" s="424"/>
      <c r="CMB42" s="423"/>
      <c r="CMC42" s="424"/>
      <c r="CMD42" s="423"/>
      <c r="CME42" s="424"/>
      <c r="CMF42" s="423"/>
      <c r="CMG42" s="424"/>
      <c r="CMH42" s="423"/>
      <c r="CMI42" s="424"/>
      <c r="CMJ42" s="423"/>
      <c r="CMK42" s="424"/>
      <c r="CML42" s="423"/>
      <c r="CMM42" s="424"/>
      <c r="CMN42" s="423"/>
      <c r="CMO42" s="424"/>
      <c r="CMP42" s="423"/>
      <c r="CMQ42" s="424"/>
      <c r="CMR42" s="423"/>
      <c r="CMS42" s="424"/>
      <c r="CMT42" s="423"/>
      <c r="CMU42" s="424"/>
      <c r="CMV42" s="423"/>
      <c r="CMW42" s="424"/>
      <c r="CMX42" s="423"/>
      <c r="CMY42" s="424"/>
      <c r="CMZ42" s="423"/>
      <c r="CNA42" s="424"/>
      <c r="CNB42" s="423"/>
      <c r="CNC42" s="424"/>
      <c r="CND42" s="423"/>
      <c r="CNE42" s="424"/>
      <c r="CNF42" s="423"/>
      <c r="CNG42" s="424"/>
      <c r="CNH42" s="423"/>
      <c r="CNI42" s="424"/>
      <c r="CNJ42" s="423"/>
      <c r="CNK42" s="424"/>
      <c r="CNL42" s="423"/>
      <c r="CNM42" s="424"/>
      <c r="CNN42" s="423"/>
      <c r="CNO42" s="424"/>
      <c r="CNP42" s="423"/>
      <c r="CNQ42" s="424"/>
      <c r="CNR42" s="423"/>
      <c r="CNS42" s="424"/>
      <c r="CNT42" s="423"/>
      <c r="CNU42" s="424"/>
      <c r="CNV42" s="423"/>
      <c r="CNW42" s="424"/>
      <c r="CNX42" s="423"/>
      <c r="CNY42" s="424"/>
      <c r="CNZ42" s="423"/>
      <c r="COA42" s="424"/>
      <c r="COB42" s="423"/>
      <c r="COC42" s="424"/>
      <c r="COD42" s="423"/>
      <c r="COE42" s="424"/>
      <c r="COF42" s="423"/>
      <c r="COG42" s="424"/>
      <c r="COH42" s="423"/>
      <c r="COI42" s="424"/>
      <c r="COJ42" s="423"/>
      <c r="COK42" s="424"/>
      <c r="COL42" s="423"/>
      <c r="COM42" s="424"/>
      <c r="CON42" s="423"/>
      <c r="COO42" s="424"/>
      <c r="COP42" s="423"/>
      <c r="COQ42" s="424"/>
      <c r="COR42" s="423"/>
      <c r="COS42" s="424"/>
      <c r="COT42" s="423"/>
      <c r="COU42" s="424"/>
      <c r="COV42" s="423"/>
      <c r="COW42" s="424"/>
      <c r="COX42" s="423"/>
      <c r="COY42" s="424"/>
      <c r="COZ42" s="423"/>
      <c r="CPA42" s="424"/>
      <c r="CPB42" s="423"/>
      <c r="CPC42" s="424"/>
      <c r="CPD42" s="423"/>
      <c r="CPE42" s="424"/>
      <c r="CPF42" s="423"/>
      <c r="CPG42" s="424"/>
      <c r="CPH42" s="423"/>
      <c r="CPI42" s="424"/>
      <c r="CPJ42" s="423"/>
      <c r="CPK42" s="424"/>
      <c r="CPL42" s="423"/>
      <c r="CPM42" s="424"/>
      <c r="CPN42" s="423"/>
      <c r="CPO42" s="424"/>
      <c r="CPP42" s="423"/>
      <c r="CPQ42" s="424"/>
      <c r="CPR42" s="423"/>
      <c r="CPS42" s="424"/>
      <c r="CPT42" s="423"/>
      <c r="CPU42" s="424"/>
      <c r="CPV42" s="423"/>
      <c r="CPW42" s="424"/>
      <c r="CPX42" s="423"/>
      <c r="CPY42" s="424"/>
      <c r="CPZ42" s="423"/>
      <c r="CQA42" s="424"/>
      <c r="CQB42" s="423"/>
      <c r="CQC42" s="424"/>
      <c r="CQD42" s="423"/>
      <c r="CQE42" s="424"/>
      <c r="CQF42" s="423"/>
      <c r="CQG42" s="424"/>
      <c r="CQH42" s="423"/>
      <c r="CQI42" s="424"/>
      <c r="CQJ42" s="423"/>
      <c r="CQK42" s="424"/>
      <c r="CQL42" s="423"/>
      <c r="CQM42" s="424"/>
      <c r="CQN42" s="423"/>
      <c r="CQO42" s="424"/>
      <c r="CQP42" s="423"/>
      <c r="CQQ42" s="424"/>
      <c r="CQR42" s="423"/>
      <c r="CQS42" s="424"/>
      <c r="CQT42" s="423"/>
      <c r="CQU42" s="424"/>
      <c r="CQV42" s="423"/>
      <c r="CQW42" s="424"/>
      <c r="CQX42" s="423"/>
      <c r="CQY42" s="424"/>
      <c r="CQZ42" s="423"/>
      <c r="CRA42" s="424"/>
      <c r="CRB42" s="423"/>
      <c r="CRC42" s="424"/>
      <c r="CRD42" s="423"/>
      <c r="CRE42" s="424"/>
      <c r="CRF42" s="423"/>
      <c r="CRG42" s="424"/>
      <c r="CRH42" s="423"/>
      <c r="CRI42" s="424"/>
      <c r="CRJ42" s="423"/>
      <c r="CRK42" s="424"/>
      <c r="CRL42" s="423"/>
      <c r="CRM42" s="424"/>
      <c r="CRN42" s="423"/>
      <c r="CRO42" s="424"/>
      <c r="CRP42" s="423"/>
      <c r="CRQ42" s="424"/>
      <c r="CRR42" s="423"/>
      <c r="CRS42" s="424"/>
      <c r="CRT42" s="423"/>
      <c r="CRU42" s="424"/>
      <c r="CRV42" s="423"/>
      <c r="CRW42" s="424"/>
      <c r="CRX42" s="423"/>
      <c r="CRY42" s="424"/>
      <c r="CRZ42" s="423"/>
      <c r="CSA42" s="424"/>
      <c r="CSB42" s="423"/>
      <c r="CSC42" s="424"/>
      <c r="CSD42" s="423"/>
      <c r="CSE42" s="424"/>
      <c r="CSF42" s="423"/>
      <c r="CSG42" s="424"/>
      <c r="CSH42" s="423"/>
      <c r="CSI42" s="424"/>
      <c r="CSJ42" s="423"/>
      <c r="CSK42" s="424"/>
      <c r="CSL42" s="423"/>
      <c r="CSM42" s="424"/>
      <c r="CSN42" s="423"/>
      <c r="CSO42" s="424"/>
      <c r="CSP42" s="423"/>
      <c r="CSQ42" s="424"/>
      <c r="CSR42" s="423"/>
      <c r="CSS42" s="424"/>
      <c r="CST42" s="423"/>
      <c r="CSU42" s="424"/>
      <c r="CSV42" s="423"/>
      <c r="CSW42" s="424"/>
      <c r="CSX42" s="423"/>
      <c r="CSY42" s="424"/>
      <c r="CSZ42" s="423"/>
      <c r="CTA42" s="424"/>
      <c r="CTB42" s="423"/>
      <c r="CTC42" s="424"/>
      <c r="CTD42" s="423"/>
      <c r="CTE42" s="424"/>
      <c r="CTF42" s="423"/>
      <c r="CTG42" s="424"/>
      <c r="CTH42" s="423"/>
      <c r="CTI42" s="424"/>
      <c r="CTJ42" s="423"/>
      <c r="CTK42" s="424"/>
      <c r="CTL42" s="423"/>
      <c r="CTM42" s="424"/>
      <c r="CTN42" s="423"/>
      <c r="CTO42" s="424"/>
      <c r="CTP42" s="423"/>
      <c r="CTQ42" s="424"/>
      <c r="CTR42" s="423"/>
      <c r="CTS42" s="424"/>
      <c r="CTT42" s="423"/>
      <c r="CTU42" s="424"/>
      <c r="CTV42" s="423"/>
      <c r="CTW42" s="424"/>
      <c r="CTX42" s="423"/>
      <c r="CTY42" s="424"/>
      <c r="CTZ42" s="423"/>
      <c r="CUA42" s="424"/>
      <c r="CUB42" s="423"/>
      <c r="CUC42" s="424"/>
      <c r="CUD42" s="423"/>
      <c r="CUE42" s="424"/>
      <c r="CUF42" s="423"/>
      <c r="CUG42" s="424"/>
      <c r="CUH42" s="423"/>
      <c r="CUI42" s="424"/>
      <c r="CUJ42" s="423"/>
      <c r="CUK42" s="424"/>
      <c r="CUL42" s="423"/>
      <c r="CUM42" s="424"/>
      <c r="CUN42" s="423"/>
      <c r="CUO42" s="424"/>
      <c r="CUP42" s="423"/>
      <c r="CUQ42" s="424"/>
      <c r="CUR42" s="423"/>
      <c r="CUS42" s="424"/>
      <c r="CUT42" s="423"/>
      <c r="CUU42" s="424"/>
      <c r="CUV42" s="423"/>
      <c r="CUW42" s="424"/>
      <c r="CUX42" s="423"/>
      <c r="CUY42" s="424"/>
      <c r="CUZ42" s="423"/>
      <c r="CVA42" s="424"/>
      <c r="CVB42" s="423"/>
      <c r="CVC42" s="424"/>
      <c r="CVD42" s="423"/>
      <c r="CVE42" s="424"/>
      <c r="CVF42" s="423"/>
      <c r="CVG42" s="424"/>
      <c r="CVH42" s="423"/>
      <c r="CVI42" s="424"/>
      <c r="CVJ42" s="423"/>
      <c r="CVK42" s="424"/>
      <c r="CVL42" s="423"/>
      <c r="CVM42" s="424"/>
      <c r="CVN42" s="423"/>
      <c r="CVO42" s="424"/>
      <c r="CVP42" s="423"/>
      <c r="CVQ42" s="424"/>
      <c r="CVR42" s="423"/>
      <c r="CVS42" s="424"/>
      <c r="CVT42" s="423"/>
      <c r="CVU42" s="424"/>
      <c r="CVV42" s="423"/>
      <c r="CVW42" s="424"/>
      <c r="CVX42" s="423"/>
      <c r="CVY42" s="424"/>
      <c r="CVZ42" s="423"/>
      <c r="CWA42" s="424"/>
      <c r="CWB42" s="423"/>
      <c r="CWC42" s="424"/>
      <c r="CWD42" s="423"/>
      <c r="CWE42" s="424"/>
      <c r="CWF42" s="423"/>
      <c r="CWG42" s="424"/>
      <c r="CWH42" s="423"/>
      <c r="CWI42" s="424"/>
      <c r="CWJ42" s="423"/>
      <c r="CWK42" s="424"/>
      <c r="CWL42" s="423"/>
      <c r="CWM42" s="424"/>
      <c r="CWN42" s="423"/>
      <c r="CWO42" s="424"/>
      <c r="CWP42" s="423"/>
      <c r="CWQ42" s="424"/>
      <c r="CWR42" s="423"/>
      <c r="CWS42" s="424"/>
      <c r="CWT42" s="423"/>
      <c r="CWU42" s="424"/>
      <c r="CWV42" s="423"/>
      <c r="CWW42" s="424"/>
      <c r="CWX42" s="423"/>
      <c r="CWY42" s="424"/>
      <c r="CWZ42" s="423"/>
      <c r="CXA42" s="424"/>
      <c r="CXB42" s="423"/>
      <c r="CXC42" s="424"/>
      <c r="CXD42" s="423"/>
      <c r="CXE42" s="424"/>
      <c r="CXF42" s="423"/>
      <c r="CXG42" s="424"/>
      <c r="CXH42" s="423"/>
      <c r="CXI42" s="424"/>
      <c r="CXJ42" s="423"/>
      <c r="CXK42" s="424"/>
      <c r="CXL42" s="423"/>
      <c r="CXM42" s="424"/>
      <c r="CXN42" s="423"/>
      <c r="CXO42" s="424"/>
      <c r="CXP42" s="423"/>
      <c r="CXQ42" s="424"/>
      <c r="CXR42" s="423"/>
      <c r="CXS42" s="424"/>
      <c r="CXT42" s="423"/>
      <c r="CXU42" s="424"/>
      <c r="CXV42" s="423"/>
      <c r="CXW42" s="424"/>
      <c r="CXX42" s="423"/>
      <c r="CXY42" s="424"/>
      <c r="CXZ42" s="423"/>
      <c r="CYA42" s="424"/>
      <c r="CYB42" s="423"/>
      <c r="CYC42" s="424"/>
      <c r="CYD42" s="423"/>
      <c r="CYE42" s="424"/>
      <c r="CYF42" s="423"/>
      <c r="CYG42" s="424"/>
      <c r="CYH42" s="423"/>
      <c r="CYI42" s="424"/>
      <c r="CYJ42" s="423"/>
      <c r="CYK42" s="424"/>
      <c r="CYL42" s="423"/>
      <c r="CYM42" s="424"/>
      <c r="CYN42" s="423"/>
      <c r="CYO42" s="424"/>
      <c r="CYP42" s="423"/>
      <c r="CYQ42" s="424"/>
      <c r="CYR42" s="423"/>
      <c r="CYS42" s="424"/>
      <c r="CYT42" s="423"/>
      <c r="CYU42" s="424"/>
      <c r="CYV42" s="423"/>
      <c r="CYW42" s="424"/>
      <c r="CYX42" s="423"/>
      <c r="CYY42" s="424"/>
      <c r="CYZ42" s="423"/>
      <c r="CZA42" s="424"/>
      <c r="CZB42" s="423"/>
      <c r="CZC42" s="424"/>
      <c r="CZD42" s="423"/>
      <c r="CZE42" s="424"/>
      <c r="CZF42" s="423"/>
      <c r="CZG42" s="424"/>
      <c r="CZH42" s="423"/>
      <c r="CZI42" s="424"/>
      <c r="CZJ42" s="423"/>
      <c r="CZK42" s="424"/>
      <c r="CZL42" s="423"/>
      <c r="CZM42" s="424"/>
      <c r="CZN42" s="423"/>
      <c r="CZO42" s="424"/>
      <c r="CZP42" s="423"/>
      <c r="CZQ42" s="424"/>
      <c r="CZR42" s="423"/>
      <c r="CZS42" s="424"/>
      <c r="CZT42" s="423"/>
      <c r="CZU42" s="424"/>
      <c r="CZV42" s="423"/>
      <c r="CZW42" s="424"/>
      <c r="CZX42" s="423"/>
      <c r="CZY42" s="424"/>
      <c r="CZZ42" s="423"/>
      <c r="DAA42" s="424"/>
      <c r="DAB42" s="423"/>
      <c r="DAC42" s="424"/>
      <c r="DAD42" s="423"/>
      <c r="DAE42" s="424"/>
      <c r="DAF42" s="423"/>
      <c r="DAG42" s="424"/>
      <c r="DAH42" s="423"/>
      <c r="DAI42" s="424"/>
      <c r="DAJ42" s="423"/>
      <c r="DAK42" s="424"/>
      <c r="DAL42" s="423"/>
      <c r="DAM42" s="424"/>
      <c r="DAN42" s="423"/>
      <c r="DAO42" s="424"/>
      <c r="DAP42" s="423"/>
      <c r="DAQ42" s="424"/>
      <c r="DAR42" s="423"/>
      <c r="DAS42" s="424"/>
      <c r="DAT42" s="423"/>
      <c r="DAU42" s="424"/>
      <c r="DAV42" s="423"/>
      <c r="DAW42" s="424"/>
      <c r="DAX42" s="423"/>
      <c r="DAY42" s="424"/>
      <c r="DAZ42" s="423"/>
      <c r="DBA42" s="424"/>
      <c r="DBB42" s="423"/>
      <c r="DBC42" s="424"/>
      <c r="DBD42" s="423"/>
      <c r="DBE42" s="424"/>
      <c r="DBF42" s="423"/>
      <c r="DBG42" s="424"/>
      <c r="DBH42" s="423"/>
      <c r="DBI42" s="424"/>
      <c r="DBJ42" s="423"/>
      <c r="DBK42" s="424"/>
      <c r="DBL42" s="423"/>
      <c r="DBM42" s="424"/>
      <c r="DBN42" s="423"/>
      <c r="DBO42" s="424"/>
      <c r="DBP42" s="423"/>
      <c r="DBQ42" s="424"/>
      <c r="DBR42" s="423"/>
      <c r="DBS42" s="424"/>
      <c r="DBT42" s="423"/>
      <c r="DBU42" s="424"/>
      <c r="DBV42" s="423"/>
      <c r="DBW42" s="424"/>
      <c r="DBX42" s="423"/>
      <c r="DBY42" s="424"/>
      <c r="DBZ42" s="423"/>
      <c r="DCA42" s="424"/>
      <c r="DCB42" s="423"/>
      <c r="DCC42" s="424"/>
      <c r="DCD42" s="423"/>
      <c r="DCE42" s="424"/>
      <c r="DCF42" s="423"/>
      <c r="DCG42" s="424"/>
      <c r="DCH42" s="423"/>
      <c r="DCI42" s="424"/>
      <c r="DCJ42" s="423"/>
      <c r="DCK42" s="424"/>
      <c r="DCL42" s="423"/>
      <c r="DCM42" s="424"/>
      <c r="DCN42" s="423"/>
      <c r="DCO42" s="424"/>
      <c r="DCP42" s="423"/>
      <c r="DCQ42" s="424"/>
      <c r="DCR42" s="423"/>
      <c r="DCS42" s="424"/>
      <c r="DCT42" s="423"/>
      <c r="DCU42" s="424"/>
      <c r="DCV42" s="423"/>
      <c r="DCW42" s="424"/>
      <c r="DCX42" s="423"/>
      <c r="DCY42" s="424"/>
      <c r="DCZ42" s="423"/>
      <c r="DDA42" s="424"/>
      <c r="DDB42" s="423"/>
      <c r="DDC42" s="424"/>
      <c r="DDD42" s="423"/>
      <c r="DDE42" s="424"/>
      <c r="DDF42" s="423"/>
      <c r="DDG42" s="424"/>
      <c r="DDH42" s="423"/>
      <c r="DDI42" s="424"/>
      <c r="DDJ42" s="423"/>
      <c r="DDK42" s="424"/>
      <c r="DDL42" s="423"/>
      <c r="DDM42" s="424"/>
      <c r="DDN42" s="423"/>
      <c r="DDO42" s="424"/>
      <c r="DDP42" s="423"/>
      <c r="DDQ42" s="424"/>
      <c r="DDR42" s="423"/>
      <c r="DDS42" s="424"/>
      <c r="DDT42" s="423"/>
      <c r="DDU42" s="424"/>
      <c r="DDV42" s="423"/>
      <c r="DDW42" s="424"/>
      <c r="DDX42" s="423"/>
      <c r="DDY42" s="424"/>
      <c r="DDZ42" s="423"/>
      <c r="DEA42" s="424"/>
      <c r="DEB42" s="423"/>
      <c r="DEC42" s="424"/>
      <c r="DED42" s="423"/>
      <c r="DEE42" s="424"/>
      <c r="DEF42" s="423"/>
      <c r="DEG42" s="424"/>
      <c r="DEH42" s="423"/>
      <c r="DEI42" s="424"/>
      <c r="DEJ42" s="423"/>
      <c r="DEK42" s="424"/>
      <c r="DEL42" s="423"/>
      <c r="DEM42" s="424"/>
      <c r="DEN42" s="423"/>
      <c r="DEO42" s="424"/>
      <c r="DEP42" s="423"/>
      <c r="DEQ42" s="424"/>
      <c r="DER42" s="423"/>
      <c r="DES42" s="424"/>
      <c r="DET42" s="423"/>
      <c r="DEU42" s="424"/>
      <c r="DEV42" s="423"/>
      <c r="DEW42" s="424"/>
      <c r="DEX42" s="423"/>
      <c r="DEY42" s="424"/>
      <c r="DEZ42" s="423"/>
      <c r="DFA42" s="424"/>
      <c r="DFB42" s="423"/>
      <c r="DFC42" s="424"/>
      <c r="DFD42" s="423"/>
      <c r="DFE42" s="424"/>
      <c r="DFF42" s="423"/>
      <c r="DFG42" s="424"/>
      <c r="DFH42" s="423"/>
      <c r="DFI42" s="424"/>
      <c r="DFJ42" s="423"/>
      <c r="DFK42" s="424"/>
      <c r="DFL42" s="423"/>
      <c r="DFM42" s="424"/>
      <c r="DFN42" s="423"/>
      <c r="DFO42" s="424"/>
      <c r="DFP42" s="423"/>
      <c r="DFQ42" s="424"/>
      <c r="DFR42" s="423"/>
      <c r="DFS42" s="424"/>
      <c r="DFT42" s="423"/>
      <c r="DFU42" s="424"/>
      <c r="DFV42" s="423"/>
      <c r="DFW42" s="424"/>
      <c r="DFX42" s="423"/>
      <c r="DFY42" s="424"/>
      <c r="DFZ42" s="423"/>
      <c r="DGA42" s="424"/>
      <c r="DGB42" s="423"/>
      <c r="DGC42" s="424"/>
      <c r="DGD42" s="423"/>
      <c r="DGE42" s="424"/>
      <c r="DGF42" s="423"/>
      <c r="DGG42" s="424"/>
      <c r="DGH42" s="423"/>
      <c r="DGI42" s="424"/>
      <c r="DGJ42" s="423"/>
      <c r="DGK42" s="424"/>
      <c r="DGL42" s="423"/>
      <c r="DGM42" s="424"/>
      <c r="DGN42" s="423"/>
      <c r="DGO42" s="424"/>
      <c r="DGP42" s="423"/>
      <c r="DGQ42" s="424"/>
      <c r="DGR42" s="423"/>
      <c r="DGS42" s="424"/>
      <c r="DGT42" s="423"/>
      <c r="DGU42" s="424"/>
      <c r="DGV42" s="423"/>
      <c r="DGW42" s="424"/>
      <c r="DGX42" s="423"/>
      <c r="DGY42" s="424"/>
      <c r="DGZ42" s="423"/>
      <c r="DHA42" s="424"/>
      <c r="DHB42" s="423"/>
      <c r="DHC42" s="424"/>
      <c r="DHD42" s="423"/>
      <c r="DHE42" s="424"/>
      <c r="DHF42" s="423"/>
      <c r="DHG42" s="424"/>
      <c r="DHH42" s="423"/>
      <c r="DHI42" s="424"/>
      <c r="DHJ42" s="423"/>
      <c r="DHK42" s="424"/>
      <c r="DHL42" s="423"/>
      <c r="DHM42" s="424"/>
      <c r="DHN42" s="423"/>
      <c r="DHO42" s="424"/>
      <c r="DHP42" s="423"/>
      <c r="DHQ42" s="424"/>
      <c r="DHR42" s="423"/>
      <c r="DHS42" s="424"/>
      <c r="DHT42" s="423"/>
      <c r="DHU42" s="424"/>
      <c r="DHV42" s="423"/>
      <c r="DHW42" s="424"/>
      <c r="DHX42" s="423"/>
      <c r="DHY42" s="424"/>
      <c r="DHZ42" s="423"/>
      <c r="DIA42" s="424"/>
      <c r="DIB42" s="423"/>
      <c r="DIC42" s="424"/>
      <c r="DID42" s="423"/>
      <c r="DIE42" s="424"/>
      <c r="DIF42" s="423"/>
      <c r="DIG42" s="424"/>
      <c r="DIH42" s="423"/>
      <c r="DII42" s="424"/>
      <c r="DIJ42" s="423"/>
      <c r="DIK42" s="424"/>
      <c r="DIL42" s="423"/>
      <c r="DIM42" s="424"/>
      <c r="DIN42" s="423"/>
      <c r="DIO42" s="424"/>
      <c r="DIP42" s="423"/>
      <c r="DIQ42" s="424"/>
      <c r="DIR42" s="423"/>
      <c r="DIS42" s="424"/>
      <c r="DIT42" s="423"/>
      <c r="DIU42" s="424"/>
      <c r="DIV42" s="423"/>
      <c r="DIW42" s="424"/>
      <c r="DIX42" s="423"/>
      <c r="DIY42" s="424"/>
      <c r="DIZ42" s="423"/>
      <c r="DJA42" s="424"/>
      <c r="DJB42" s="423"/>
      <c r="DJC42" s="424"/>
      <c r="DJD42" s="423"/>
      <c r="DJE42" s="424"/>
      <c r="DJF42" s="423"/>
      <c r="DJG42" s="424"/>
      <c r="DJH42" s="423"/>
      <c r="DJI42" s="424"/>
      <c r="DJJ42" s="423"/>
      <c r="DJK42" s="424"/>
      <c r="DJL42" s="423"/>
      <c r="DJM42" s="424"/>
      <c r="DJN42" s="423"/>
      <c r="DJO42" s="424"/>
      <c r="DJP42" s="423"/>
      <c r="DJQ42" s="424"/>
      <c r="DJR42" s="423"/>
      <c r="DJS42" s="424"/>
      <c r="DJT42" s="423"/>
      <c r="DJU42" s="424"/>
      <c r="DJV42" s="423"/>
      <c r="DJW42" s="424"/>
      <c r="DJX42" s="423"/>
      <c r="DJY42" s="424"/>
      <c r="DJZ42" s="423"/>
      <c r="DKA42" s="424"/>
      <c r="DKB42" s="423"/>
      <c r="DKC42" s="424"/>
      <c r="DKD42" s="423"/>
      <c r="DKE42" s="424"/>
      <c r="DKF42" s="423"/>
      <c r="DKG42" s="424"/>
      <c r="DKH42" s="423"/>
      <c r="DKI42" s="424"/>
      <c r="DKJ42" s="423"/>
      <c r="DKK42" s="424"/>
      <c r="DKL42" s="423"/>
      <c r="DKM42" s="424"/>
      <c r="DKN42" s="423"/>
      <c r="DKO42" s="424"/>
      <c r="DKP42" s="423"/>
      <c r="DKQ42" s="424"/>
      <c r="DKR42" s="423"/>
      <c r="DKS42" s="424"/>
      <c r="DKT42" s="423"/>
      <c r="DKU42" s="424"/>
      <c r="DKV42" s="423"/>
      <c r="DKW42" s="424"/>
      <c r="DKX42" s="423"/>
      <c r="DKY42" s="424"/>
      <c r="DKZ42" s="423"/>
      <c r="DLA42" s="424"/>
      <c r="DLB42" s="423"/>
      <c r="DLC42" s="424"/>
      <c r="DLD42" s="423"/>
      <c r="DLE42" s="424"/>
      <c r="DLF42" s="423"/>
      <c r="DLG42" s="424"/>
      <c r="DLH42" s="423"/>
      <c r="DLI42" s="424"/>
      <c r="DLJ42" s="423"/>
      <c r="DLK42" s="424"/>
      <c r="DLL42" s="423"/>
      <c r="DLM42" s="424"/>
      <c r="DLN42" s="423"/>
      <c r="DLO42" s="424"/>
      <c r="DLP42" s="423"/>
      <c r="DLQ42" s="424"/>
      <c r="DLR42" s="423"/>
      <c r="DLS42" s="424"/>
      <c r="DLT42" s="423"/>
      <c r="DLU42" s="424"/>
      <c r="DLV42" s="423"/>
      <c r="DLW42" s="424"/>
      <c r="DLX42" s="423"/>
      <c r="DLY42" s="424"/>
      <c r="DLZ42" s="423"/>
      <c r="DMA42" s="424"/>
      <c r="DMB42" s="423"/>
      <c r="DMC42" s="424"/>
      <c r="DMD42" s="423"/>
      <c r="DME42" s="424"/>
      <c r="DMF42" s="423"/>
      <c r="DMG42" s="424"/>
      <c r="DMH42" s="423"/>
      <c r="DMI42" s="424"/>
      <c r="DMJ42" s="423"/>
      <c r="DMK42" s="424"/>
      <c r="DML42" s="423"/>
      <c r="DMM42" s="424"/>
      <c r="DMN42" s="423"/>
      <c r="DMO42" s="424"/>
      <c r="DMP42" s="423"/>
      <c r="DMQ42" s="424"/>
      <c r="DMR42" s="423"/>
      <c r="DMS42" s="424"/>
      <c r="DMT42" s="423"/>
      <c r="DMU42" s="424"/>
      <c r="DMV42" s="423"/>
      <c r="DMW42" s="424"/>
      <c r="DMX42" s="423"/>
      <c r="DMY42" s="424"/>
      <c r="DMZ42" s="423"/>
      <c r="DNA42" s="424"/>
      <c r="DNB42" s="423"/>
      <c r="DNC42" s="424"/>
      <c r="DND42" s="423"/>
      <c r="DNE42" s="424"/>
      <c r="DNF42" s="423"/>
      <c r="DNG42" s="424"/>
      <c r="DNH42" s="423"/>
      <c r="DNI42" s="424"/>
      <c r="DNJ42" s="423"/>
      <c r="DNK42" s="424"/>
      <c r="DNL42" s="423"/>
      <c r="DNM42" s="424"/>
      <c r="DNN42" s="423"/>
      <c r="DNO42" s="424"/>
      <c r="DNP42" s="423"/>
      <c r="DNQ42" s="424"/>
      <c r="DNR42" s="423"/>
      <c r="DNS42" s="424"/>
      <c r="DNT42" s="423"/>
      <c r="DNU42" s="424"/>
      <c r="DNV42" s="423"/>
      <c r="DNW42" s="424"/>
      <c r="DNX42" s="423"/>
      <c r="DNY42" s="424"/>
      <c r="DNZ42" s="423"/>
      <c r="DOA42" s="424"/>
      <c r="DOB42" s="423"/>
      <c r="DOC42" s="424"/>
      <c r="DOD42" s="423"/>
      <c r="DOE42" s="424"/>
      <c r="DOF42" s="423"/>
      <c r="DOG42" s="424"/>
      <c r="DOH42" s="423"/>
      <c r="DOI42" s="424"/>
      <c r="DOJ42" s="423"/>
      <c r="DOK42" s="424"/>
      <c r="DOL42" s="423"/>
      <c r="DOM42" s="424"/>
      <c r="DON42" s="423"/>
      <c r="DOO42" s="424"/>
      <c r="DOP42" s="423"/>
      <c r="DOQ42" s="424"/>
      <c r="DOR42" s="423"/>
      <c r="DOS42" s="424"/>
      <c r="DOT42" s="423"/>
      <c r="DOU42" s="424"/>
      <c r="DOV42" s="423"/>
      <c r="DOW42" s="424"/>
      <c r="DOX42" s="423"/>
      <c r="DOY42" s="424"/>
      <c r="DOZ42" s="423"/>
      <c r="DPA42" s="424"/>
      <c r="DPB42" s="423"/>
      <c r="DPC42" s="424"/>
      <c r="DPD42" s="423"/>
      <c r="DPE42" s="424"/>
      <c r="DPF42" s="423"/>
      <c r="DPG42" s="424"/>
      <c r="DPH42" s="423"/>
      <c r="DPI42" s="424"/>
      <c r="DPJ42" s="423"/>
      <c r="DPK42" s="424"/>
      <c r="DPL42" s="423"/>
      <c r="DPM42" s="424"/>
      <c r="DPN42" s="423"/>
      <c r="DPO42" s="424"/>
      <c r="DPP42" s="423"/>
      <c r="DPQ42" s="424"/>
      <c r="DPR42" s="423"/>
      <c r="DPS42" s="424"/>
      <c r="DPT42" s="423"/>
      <c r="DPU42" s="424"/>
      <c r="DPV42" s="423"/>
      <c r="DPW42" s="424"/>
      <c r="DPX42" s="423"/>
      <c r="DPY42" s="424"/>
      <c r="DPZ42" s="423"/>
      <c r="DQA42" s="424"/>
      <c r="DQB42" s="423"/>
      <c r="DQC42" s="424"/>
      <c r="DQD42" s="423"/>
      <c r="DQE42" s="424"/>
      <c r="DQF42" s="423"/>
      <c r="DQG42" s="424"/>
      <c r="DQH42" s="423"/>
      <c r="DQI42" s="424"/>
      <c r="DQJ42" s="423"/>
      <c r="DQK42" s="424"/>
      <c r="DQL42" s="423"/>
      <c r="DQM42" s="424"/>
      <c r="DQN42" s="423"/>
      <c r="DQO42" s="424"/>
      <c r="DQP42" s="423"/>
      <c r="DQQ42" s="424"/>
      <c r="DQR42" s="423"/>
      <c r="DQS42" s="424"/>
      <c r="DQT42" s="423"/>
      <c r="DQU42" s="424"/>
      <c r="DQV42" s="423"/>
      <c r="DQW42" s="424"/>
      <c r="DQX42" s="423"/>
      <c r="DQY42" s="424"/>
      <c r="DQZ42" s="423"/>
      <c r="DRA42" s="424"/>
      <c r="DRB42" s="423"/>
      <c r="DRC42" s="424"/>
      <c r="DRD42" s="423"/>
      <c r="DRE42" s="424"/>
      <c r="DRF42" s="423"/>
      <c r="DRG42" s="424"/>
      <c r="DRH42" s="423"/>
      <c r="DRI42" s="424"/>
      <c r="DRJ42" s="423"/>
      <c r="DRK42" s="424"/>
      <c r="DRL42" s="423"/>
      <c r="DRM42" s="424"/>
      <c r="DRN42" s="423"/>
      <c r="DRO42" s="424"/>
      <c r="DRP42" s="423"/>
      <c r="DRQ42" s="424"/>
      <c r="DRR42" s="423"/>
      <c r="DRS42" s="424"/>
      <c r="DRT42" s="423"/>
      <c r="DRU42" s="424"/>
      <c r="DRV42" s="423"/>
      <c r="DRW42" s="424"/>
      <c r="DRX42" s="423"/>
      <c r="DRY42" s="424"/>
      <c r="DRZ42" s="423"/>
      <c r="DSA42" s="424"/>
      <c r="DSB42" s="423"/>
      <c r="DSC42" s="424"/>
      <c r="DSD42" s="423"/>
      <c r="DSE42" s="424"/>
      <c r="DSF42" s="423"/>
      <c r="DSG42" s="424"/>
      <c r="DSH42" s="423"/>
      <c r="DSI42" s="424"/>
      <c r="DSJ42" s="423"/>
      <c r="DSK42" s="424"/>
      <c r="DSL42" s="423"/>
      <c r="DSM42" s="424"/>
      <c r="DSN42" s="423"/>
      <c r="DSO42" s="424"/>
      <c r="DSP42" s="423"/>
      <c r="DSQ42" s="424"/>
      <c r="DSR42" s="423"/>
      <c r="DSS42" s="424"/>
      <c r="DST42" s="423"/>
      <c r="DSU42" s="424"/>
      <c r="DSV42" s="423"/>
      <c r="DSW42" s="424"/>
      <c r="DSX42" s="423"/>
      <c r="DSY42" s="424"/>
      <c r="DSZ42" s="423"/>
      <c r="DTA42" s="424"/>
      <c r="DTB42" s="423"/>
      <c r="DTC42" s="424"/>
      <c r="DTD42" s="423"/>
      <c r="DTE42" s="424"/>
      <c r="DTF42" s="423"/>
      <c r="DTG42" s="424"/>
      <c r="DTH42" s="423"/>
      <c r="DTI42" s="424"/>
      <c r="DTJ42" s="423"/>
      <c r="DTK42" s="424"/>
      <c r="DTL42" s="423"/>
      <c r="DTM42" s="424"/>
      <c r="DTN42" s="423"/>
      <c r="DTO42" s="424"/>
      <c r="DTP42" s="423"/>
      <c r="DTQ42" s="424"/>
      <c r="DTR42" s="423"/>
      <c r="DTS42" s="424"/>
      <c r="DTT42" s="423"/>
      <c r="DTU42" s="424"/>
      <c r="DTV42" s="423"/>
      <c r="DTW42" s="424"/>
      <c r="DTX42" s="423"/>
      <c r="DTY42" s="424"/>
      <c r="DTZ42" s="423"/>
      <c r="DUA42" s="424"/>
      <c r="DUB42" s="423"/>
      <c r="DUC42" s="424"/>
      <c r="DUD42" s="423"/>
      <c r="DUE42" s="424"/>
      <c r="DUF42" s="423"/>
      <c r="DUG42" s="424"/>
      <c r="DUH42" s="423"/>
      <c r="DUI42" s="424"/>
      <c r="DUJ42" s="423"/>
      <c r="DUK42" s="424"/>
      <c r="DUL42" s="423"/>
      <c r="DUM42" s="424"/>
      <c r="DUN42" s="423"/>
      <c r="DUO42" s="424"/>
      <c r="DUP42" s="423"/>
      <c r="DUQ42" s="424"/>
      <c r="DUR42" s="423"/>
      <c r="DUS42" s="424"/>
      <c r="DUT42" s="423"/>
      <c r="DUU42" s="424"/>
      <c r="DUV42" s="423"/>
      <c r="DUW42" s="424"/>
      <c r="DUX42" s="423"/>
      <c r="DUY42" s="424"/>
      <c r="DUZ42" s="423"/>
      <c r="DVA42" s="424"/>
      <c r="DVB42" s="423"/>
      <c r="DVC42" s="424"/>
      <c r="DVD42" s="423"/>
      <c r="DVE42" s="424"/>
      <c r="DVF42" s="423"/>
      <c r="DVG42" s="424"/>
      <c r="DVH42" s="423"/>
      <c r="DVI42" s="424"/>
      <c r="DVJ42" s="423"/>
      <c r="DVK42" s="424"/>
      <c r="DVL42" s="423"/>
      <c r="DVM42" s="424"/>
      <c r="DVN42" s="423"/>
      <c r="DVO42" s="424"/>
      <c r="DVP42" s="423"/>
      <c r="DVQ42" s="424"/>
      <c r="DVR42" s="423"/>
      <c r="DVS42" s="424"/>
      <c r="DVT42" s="423"/>
      <c r="DVU42" s="424"/>
      <c r="DVV42" s="423"/>
      <c r="DVW42" s="424"/>
      <c r="DVX42" s="423"/>
      <c r="DVY42" s="424"/>
      <c r="DVZ42" s="423"/>
      <c r="DWA42" s="424"/>
      <c r="DWB42" s="423"/>
      <c r="DWC42" s="424"/>
      <c r="DWD42" s="423"/>
      <c r="DWE42" s="424"/>
      <c r="DWF42" s="423"/>
      <c r="DWG42" s="424"/>
      <c r="DWH42" s="423"/>
      <c r="DWI42" s="424"/>
      <c r="DWJ42" s="423"/>
      <c r="DWK42" s="424"/>
      <c r="DWL42" s="423"/>
      <c r="DWM42" s="424"/>
      <c r="DWN42" s="423"/>
      <c r="DWO42" s="424"/>
      <c r="DWP42" s="423"/>
      <c r="DWQ42" s="424"/>
      <c r="DWR42" s="423"/>
      <c r="DWS42" s="424"/>
      <c r="DWT42" s="423"/>
      <c r="DWU42" s="424"/>
      <c r="DWV42" s="423"/>
      <c r="DWW42" s="424"/>
      <c r="DWX42" s="423"/>
      <c r="DWY42" s="424"/>
      <c r="DWZ42" s="423"/>
      <c r="DXA42" s="424"/>
      <c r="DXB42" s="423"/>
      <c r="DXC42" s="424"/>
      <c r="DXD42" s="423"/>
      <c r="DXE42" s="424"/>
      <c r="DXF42" s="423"/>
      <c r="DXG42" s="424"/>
      <c r="DXH42" s="423"/>
      <c r="DXI42" s="424"/>
      <c r="DXJ42" s="423"/>
      <c r="DXK42" s="424"/>
      <c r="DXL42" s="423"/>
      <c r="DXM42" s="424"/>
      <c r="DXN42" s="423"/>
      <c r="DXO42" s="424"/>
      <c r="DXP42" s="423"/>
      <c r="DXQ42" s="424"/>
      <c r="DXR42" s="423"/>
      <c r="DXS42" s="424"/>
      <c r="DXT42" s="423"/>
      <c r="DXU42" s="424"/>
      <c r="DXV42" s="423"/>
      <c r="DXW42" s="424"/>
      <c r="DXX42" s="423"/>
      <c r="DXY42" s="424"/>
      <c r="DXZ42" s="423"/>
      <c r="DYA42" s="424"/>
      <c r="DYB42" s="423"/>
      <c r="DYC42" s="424"/>
      <c r="DYD42" s="423"/>
      <c r="DYE42" s="424"/>
      <c r="DYF42" s="423"/>
      <c r="DYG42" s="424"/>
      <c r="DYH42" s="423"/>
      <c r="DYI42" s="424"/>
      <c r="DYJ42" s="423"/>
      <c r="DYK42" s="424"/>
      <c r="DYL42" s="423"/>
      <c r="DYM42" s="424"/>
      <c r="DYN42" s="423"/>
      <c r="DYO42" s="424"/>
      <c r="DYP42" s="423"/>
      <c r="DYQ42" s="424"/>
      <c r="DYR42" s="423"/>
      <c r="DYS42" s="424"/>
      <c r="DYT42" s="423"/>
      <c r="DYU42" s="424"/>
      <c r="DYV42" s="423"/>
      <c r="DYW42" s="424"/>
      <c r="DYX42" s="423"/>
      <c r="DYY42" s="424"/>
      <c r="DYZ42" s="423"/>
      <c r="DZA42" s="424"/>
      <c r="DZB42" s="423"/>
      <c r="DZC42" s="424"/>
      <c r="DZD42" s="423"/>
      <c r="DZE42" s="424"/>
      <c r="DZF42" s="423"/>
      <c r="DZG42" s="424"/>
      <c r="DZH42" s="423"/>
      <c r="DZI42" s="424"/>
      <c r="DZJ42" s="423"/>
      <c r="DZK42" s="424"/>
      <c r="DZL42" s="423"/>
      <c r="DZM42" s="424"/>
      <c r="DZN42" s="423"/>
      <c r="DZO42" s="424"/>
      <c r="DZP42" s="423"/>
      <c r="DZQ42" s="424"/>
      <c r="DZR42" s="423"/>
      <c r="DZS42" s="424"/>
      <c r="DZT42" s="423"/>
      <c r="DZU42" s="424"/>
      <c r="DZV42" s="423"/>
      <c r="DZW42" s="424"/>
      <c r="DZX42" s="423"/>
      <c r="DZY42" s="424"/>
      <c r="DZZ42" s="423"/>
      <c r="EAA42" s="424"/>
      <c r="EAB42" s="423"/>
      <c r="EAC42" s="424"/>
      <c r="EAD42" s="423"/>
      <c r="EAE42" s="424"/>
      <c r="EAF42" s="423"/>
      <c r="EAG42" s="424"/>
      <c r="EAH42" s="423"/>
      <c r="EAI42" s="424"/>
      <c r="EAJ42" s="423"/>
      <c r="EAK42" s="424"/>
      <c r="EAL42" s="423"/>
      <c r="EAM42" s="424"/>
      <c r="EAN42" s="423"/>
      <c r="EAO42" s="424"/>
      <c r="EAP42" s="423"/>
      <c r="EAQ42" s="424"/>
      <c r="EAR42" s="423"/>
      <c r="EAS42" s="424"/>
      <c r="EAT42" s="423"/>
      <c r="EAU42" s="424"/>
      <c r="EAV42" s="423"/>
      <c r="EAW42" s="424"/>
      <c r="EAX42" s="423"/>
      <c r="EAY42" s="424"/>
      <c r="EAZ42" s="423"/>
      <c r="EBA42" s="424"/>
      <c r="EBB42" s="423"/>
      <c r="EBC42" s="424"/>
      <c r="EBD42" s="423"/>
      <c r="EBE42" s="424"/>
      <c r="EBF42" s="423"/>
      <c r="EBG42" s="424"/>
      <c r="EBH42" s="423"/>
      <c r="EBI42" s="424"/>
      <c r="EBJ42" s="423"/>
      <c r="EBK42" s="424"/>
      <c r="EBL42" s="423"/>
      <c r="EBM42" s="424"/>
      <c r="EBN42" s="423"/>
      <c r="EBO42" s="424"/>
      <c r="EBP42" s="423"/>
      <c r="EBQ42" s="424"/>
      <c r="EBR42" s="423"/>
      <c r="EBS42" s="424"/>
      <c r="EBT42" s="423"/>
      <c r="EBU42" s="424"/>
      <c r="EBV42" s="423"/>
      <c r="EBW42" s="424"/>
      <c r="EBX42" s="423"/>
      <c r="EBY42" s="424"/>
      <c r="EBZ42" s="423"/>
      <c r="ECA42" s="424"/>
      <c r="ECB42" s="423"/>
      <c r="ECC42" s="424"/>
      <c r="ECD42" s="423"/>
      <c r="ECE42" s="424"/>
      <c r="ECF42" s="423"/>
      <c r="ECG42" s="424"/>
      <c r="ECH42" s="423"/>
      <c r="ECI42" s="424"/>
      <c r="ECJ42" s="423"/>
      <c r="ECK42" s="424"/>
      <c r="ECL42" s="423"/>
      <c r="ECM42" s="424"/>
      <c r="ECN42" s="423"/>
      <c r="ECO42" s="424"/>
      <c r="ECP42" s="423"/>
      <c r="ECQ42" s="424"/>
      <c r="ECR42" s="423"/>
      <c r="ECS42" s="424"/>
      <c r="ECT42" s="423"/>
      <c r="ECU42" s="424"/>
      <c r="ECV42" s="423"/>
      <c r="ECW42" s="424"/>
      <c r="ECX42" s="423"/>
      <c r="ECY42" s="424"/>
      <c r="ECZ42" s="423"/>
      <c r="EDA42" s="424"/>
      <c r="EDB42" s="423"/>
      <c r="EDC42" s="424"/>
      <c r="EDD42" s="423"/>
      <c r="EDE42" s="424"/>
      <c r="EDF42" s="423"/>
      <c r="EDG42" s="424"/>
      <c r="EDH42" s="423"/>
      <c r="EDI42" s="424"/>
      <c r="EDJ42" s="423"/>
      <c r="EDK42" s="424"/>
      <c r="EDL42" s="423"/>
      <c r="EDM42" s="424"/>
      <c r="EDN42" s="423"/>
      <c r="EDO42" s="424"/>
      <c r="EDP42" s="423"/>
      <c r="EDQ42" s="424"/>
      <c r="EDR42" s="423"/>
      <c r="EDS42" s="424"/>
      <c r="EDT42" s="423"/>
      <c r="EDU42" s="424"/>
      <c r="EDV42" s="423"/>
      <c r="EDW42" s="424"/>
      <c r="EDX42" s="423"/>
      <c r="EDY42" s="424"/>
      <c r="EDZ42" s="423"/>
      <c r="EEA42" s="424"/>
      <c r="EEB42" s="423"/>
      <c r="EEC42" s="424"/>
      <c r="EED42" s="423"/>
      <c r="EEE42" s="424"/>
      <c r="EEF42" s="423"/>
      <c r="EEG42" s="424"/>
      <c r="EEH42" s="423"/>
      <c r="EEI42" s="424"/>
      <c r="EEJ42" s="423"/>
      <c r="EEK42" s="424"/>
      <c r="EEL42" s="423"/>
      <c r="EEM42" s="424"/>
      <c r="EEN42" s="423"/>
      <c r="EEO42" s="424"/>
      <c r="EEP42" s="423"/>
      <c r="EEQ42" s="424"/>
      <c r="EER42" s="423"/>
      <c r="EES42" s="424"/>
      <c r="EET42" s="423"/>
      <c r="EEU42" s="424"/>
      <c r="EEV42" s="423"/>
      <c r="EEW42" s="424"/>
      <c r="EEX42" s="423"/>
      <c r="EEY42" s="424"/>
      <c r="EEZ42" s="423"/>
      <c r="EFA42" s="424"/>
      <c r="EFB42" s="423"/>
      <c r="EFC42" s="424"/>
      <c r="EFD42" s="423"/>
      <c r="EFE42" s="424"/>
      <c r="EFF42" s="423"/>
      <c r="EFG42" s="424"/>
      <c r="EFH42" s="423"/>
      <c r="EFI42" s="424"/>
      <c r="EFJ42" s="423"/>
      <c r="EFK42" s="424"/>
      <c r="EFL42" s="423"/>
      <c r="EFM42" s="424"/>
      <c r="EFN42" s="423"/>
      <c r="EFO42" s="424"/>
      <c r="EFP42" s="423"/>
      <c r="EFQ42" s="424"/>
      <c r="EFR42" s="423"/>
      <c r="EFS42" s="424"/>
      <c r="EFT42" s="423"/>
      <c r="EFU42" s="424"/>
      <c r="EFV42" s="423"/>
      <c r="EFW42" s="424"/>
      <c r="EFX42" s="423"/>
      <c r="EFY42" s="424"/>
      <c r="EFZ42" s="423"/>
      <c r="EGA42" s="424"/>
      <c r="EGB42" s="423"/>
      <c r="EGC42" s="424"/>
      <c r="EGD42" s="423"/>
      <c r="EGE42" s="424"/>
      <c r="EGF42" s="423"/>
      <c r="EGG42" s="424"/>
      <c r="EGH42" s="423"/>
      <c r="EGI42" s="424"/>
      <c r="EGJ42" s="423"/>
      <c r="EGK42" s="424"/>
      <c r="EGL42" s="423"/>
      <c r="EGM42" s="424"/>
      <c r="EGN42" s="423"/>
      <c r="EGO42" s="424"/>
      <c r="EGP42" s="423"/>
      <c r="EGQ42" s="424"/>
      <c r="EGR42" s="423"/>
      <c r="EGS42" s="424"/>
      <c r="EGT42" s="423"/>
      <c r="EGU42" s="424"/>
      <c r="EGV42" s="423"/>
      <c r="EGW42" s="424"/>
      <c r="EGX42" s="423"/>
      <c r="EGY42" s="424"/>
      <c r="EGZ42" s="423"/>
      <c r="EHA42" s="424"/>
      <c r="EHB42" s="423"/>
      <c r="EHC42" s="424"/>
      <c r="EHD42" s="423"/>
      <c r="EHE42" s="424"/>
      <c r="EHF42" s="423"/>
      <c r="EHG42" s="424"/>
      <c r="EHH42" s="423"/>
      <c r="EHI42" s="424"/>
      <c r="EHJ42" s="423"/>
      <c r="EHK42" s="424"/>
      <c r="EHL42" s="423"/>
      <c r="EHM42" s="424"/>
      <c r="EHN42" s="423"/>
      <c r="EHO42" s="424"/>
      <c r="EHP42" s="423"/>
      <c r="EHQ42" s="424"/>
      <c r="EHR42" s="423"/>
      <c r="EHS42" s="424"/>
      <c r="EHT42" s="423"/>
      <c r="EHU42" s="424"/>
      <c r="EHV42" s="423"/>
      <c r="EHW42" s="424"/>
      <c r="EHX42" s="423"/>
      <c r="EHY42" s="424"/>
      <c r="EHZ42" s="423"/>
      <c r="EIA42" s="424"/>
      <c r="EIB42" s="423"/>
      <c r="EIC42" s="424"/>
      <c r="EID42" s="423"/>
      <c r="EIE42" s="424"/>
      <c r="EIF42" s="423"/>
      <c r="EIG42" s="424"/>
      <c r="EIH42" s="423"/>
      <c r="EII42" s="424"/>
      <c r="EIJ42" s="423"/>
      <c r="EIK42" s="424"/>
      <c r="EIL42" s="423"/>
      <c r="EIM42" s="424"/>
      <c r="EIN42" s="423"/>
      <c r="EIO42" s="424"/>
      <c r="EIP42" s="423"/>
      <c r="EIQ42" s="424"/>
      <c r="EIR42" s="423"/>
      <c r="EIS42" s="424"/>
      <c r="EIT42" s="423"/>
      <c r="EIU42" s="424"/>
      <c r="EIV42" s="423"/>
      <c r="EIW42" s="424"/>
      <c r="EIX42" s="423"/>
      <c r="EIY42" s="424"/>
      <c r="EIZ42" s="423"/>
      <c r="EJA42" s="424"/>
      <c r="EJB42" s="423"/>
      <c r="EJC42" s="424"/>
      <c r="EJD42" s="423"/>
      <c r="EJE42" s="424"/>
      <c r="EJF42" s="423"/>
      <c r="EJG42" s="424"/>
      <c r="EJH42" s="423"/>
      <c r="EJI42" s="424"/>
      <c r="EJJ42" s="423"/>
      <c r="EJK42" s="424"/>
      <c r="EJL42" s="423"/>
      <c r="EJM42" s="424"/>
      <c r="EJN42" s="423"/>
      <c r="EJO42" s="424"/>
      <c r="EJP42" s="423"/>
      <c r="EJQ42" s="424"/>
      <c r="EJR42" s="423"/>
      <c r="EJS42" s="424"/>
      <c r="EJT42" s="423"/>
      <c r="EJU42" s="424"/>
      <c r="EJV42" s="423"/>
      <c r="EJW42" s="424"/>
      <c r="EJX42" s="423"/>
      <c r="EJY42" s="424"/>
      <c r="EJZ42" s="423"/>
      <c r="EKA42" s="424"/>
      <c r="EKB42" s="423"/>
      <c r="EKC42" s="424"/>
      <c r="EKD42" s="423"/>
      <c r="EKE42" s="424"/>
      <c r="EKF42" s="423"/>
      <c r="EKG42" s="424"/>
      <c r="EKH42" s="423"/>
      <c r="EKI42" s="424"/>
      <c r="EKJ42" s="423"/>
      <c r="EKK42" s="424"/>
      <c r="EKL42" s="423"/>
      <c r="EKM42" s="424"/>
      <c r="EKN42" s="423"/>
      <c r="EKO42" s="424"/>
      <c r="EKP42" s="423"/>
      <c r="EKQ42" s="424"/>
      <c r="EKR42" s="423"/>
      <c r="EKS42" s="424"/>
      <c r="EKT42" s="423"/>
      <c r="EKU42" s="424"/>
      <c r="EKV42" s="423"/>
      <c r="EKW42" s="424"/>
      <c r="EKX42" s="423"/>
      <c r="EKY42" s="424"/>
      <c r="EKZ42" s="423"/>
      <c r="ELA42" s="424"/>
      <c r="ELB42" s="423"/>
      <c r="ELC42" s="424"/>
      <c r="ELD42" s="423"/>
      <c r="ELE42" s="424"/>
      <c r="ELF42" s="423"/>
      <c r="ELG42" s="424"/>
      <c r="ELH42" s="423"/>
      <c r="ELI42" s="424"/>
      <c r="ELJ42" s="423"/>
      <c r="ELK42" s="424"/>
      <c r="ELL42" s="423"/>
      <c r="ELM42" s="424"/>
      <c r="ELN42" s="423"/>
      <c r="ELO42" s="424"/>
      <c r="ELP42" s="423"/>
      <c r="ELQ42" s="424"/>
      <c r="ELR42" s="423"/>
      <c r="ELS42" s="424"/>
      <c r="ELT42" s="423"/>
      <c r="ELU42" s="424"/>
      <c r="ELV42" s="423"/>
      <c r="ELW42" s="424"/>
      <c r="ELX42" s="423"/>
      <c r="ELY42" s="424"/>
      <c r="ELZ42" s="423"/>
      <c r="EMA42" s="424"/>
      <c r="EMB42" s="423"/>
      <c r="EMC42" s="424"/>
      <c r="EMD42" s="423"/>
      <c r="EME42" s="424"/>
      <c r="EMF42" s="423"/>
      <c r="EMG42" s="424"/>
      <c r="EMH42" s="423"/>
      <c r="EMI42" s="424"/>
      <c r="EMJ42" s="423"/>
      <c r="EMK42" s="424"/>
      <c r="EML42" s="423"/>
      <c r="EMM42" s="424"/>
      <c r="EMN42" s="423"/>
      <c r="EMO42" s="424"/>
      <c r="EMP42" s="423"/>
      <c r="EMQ42" s="424"/>
      <c r="EMR42" s="423"/>
      <c r="EMS42" s="424"/>
      <c r="EMT42" s="423"/>
      <c r="EMU42" s="424"/>
      <c r="EMV42" s="423"/>
      <c r="EMW42" s="424"/>
      <c r="EMX42" s="423"/>
      <c r="EMY42" s="424"/>
      <c r="EMZ42" s="423"/>
      <c r="ENA42" s="424"/>
      <c r="ENB42" s="423"/>
      <c r="ENC42" s="424"/>
      <c r="END42" s="423"/>
      <c r="ENE42" s="424"/>
      <c r="ENF42" s="423"/>
      <c r="ENG42" s="424"/>
      <c r="ENH42" s="423"/>
      <c r="ENI42" s="424"/>
      <c r="ENJ42" s="423"/>
      <c r="ENK42" s="424"/>
      <c r="ENL42" s="423"/>
      <c r="ENM42" s="424"/>
      <c r="ENN42" s="423"/>
      <c r="ENO42" s="424"/>
      <c r="ENP42" s="423"/>
      <c r="ENQ42" s="424"/>
      <c r="ENR42" s="423"/>
      <c r="ENS42" s="424"/>
      <c r="ENT42" s="423"/>
      <c r="ENU42" s="424"/>
      <c r="ENV42" s="423"/>
      <c r="ENW42" s="424"/>
      <c r="ENX42" s="423"/>
      <c r="ENY42" s="424"/>
      <c r="ENZ42" s="423"/>
      <c r="EOA42" s="424"/>
      <c r="EOB42" s="423"/>
      <c r="EOC42" s="424"/>
      <c r="EOD42" s="423"/>
      <c r="EOE42" s="424"/>
      <c r="EOF42" s="423"/>
      <c r="EOG42" s="424"/>
      <c r="EOH42" s="423"/>
      <c r="EOI42" s="424"/>
      <c r="EOJ42" s="423"/>
      <c r="EOK42" s="424"/>
      <c r="EOL42" s="423"/>
      <c r="EOM42" s="424"/>
      <c r="EON42" s="423"/>
      <c r="EOO42" s="424"/>
      <c r="EOP42" s="423"/>
      <c r="EOQ42" s="424"/>
      <c r="EOR42" s="423"/>
      <c r="EOS42" s="424"/>
      <c r="EOT42" s="423"/>
      <c r="EOU42" s="424"/>
      <c r="EOV42" s="423"/>
      <c r="EOW42" s="424"/>
      <c r="EOX42" s="423"/>
      <c r="EOY42" s="424"/>
      <c r="EOZ42" s="423"/>
      <c r="EPA42" s="424"/>
      <c r="EPB42" s="423"/>
      <c r="EPC42" s="424"/>
      <c r="EPD42" s="423"/>
      <c r="EPE42" s="424"/>
      <c r="EPF42" s="423"/>
      <c r="EPG42" s="424"/>
      <c r="EPH42" s="423"/>
      <c r="EPI42" s="424"/>
      <c r="EPJ42" s="423"/>
      <c r="EPK42" s="424"/>
      <c r="EPL42" s="423"/>
      <c r="EPM42" s="424"/>
      <c r="EPN42" s="423"/>
      <c r="EPO42" s="424"/>
      <c r="EPP42" s="423"/>
      <c r="EPQ42" s="424"/>
      <c r="EPR42" s="423"/>
      <c r="EPS42" s="424"/>
      <c r="EPT42" s="423"/>
      <c r="EPU42" s="424"/>
      <c r="EPV42" s="423"/>
      <c r="EPW42" s="424"/>
      <c r="EPX42" s="423"/>
      <c r="EPY42" s="424"/>
      <c r="EPZ42" s="423"/>
      <c r="EQA42" s="424"/>
      <c r="EQB42" s="423"/>
      <c r="EQC42" s="424"/>
      <c r="EQD42" s="423"/>
      <c r="EQE42" s="424"/>
      <c r="EQF42" s="423"/>
      <c r="EQG42" s="424"/>
      <c r="EQH42" s="423"/>
      <c r="EQI42" s="424"/>
      <c r="EQJ42" s="423"/>
      <c r="EQK42" s="424"/>
      <c r="EQL42" s="423"/>
      <c r="EQM42" s="424"/>
      <c r="EQN42" s="423"/>
      <c r="EQO42" s="424"/>
      <c r="EQP42" s="423"/>
      <c r="EQQ42" s="424"/>
      <c r="EQR42" s="423"/>
      <c r="EQS42" s="424"/>
      <c r="EQT42" s="423"/>
      <c r="EQU42" s="424"/>
      <c r="EQV42" s="423"/>
      <c r="EQW42" s="424"/>
      <c r="EQX42" s="423"/>
      <c r="EQY42" s="424"/>
      <c r="EQZ42" s="423"/>
      <c r="ERA42" s="424"/>
      <c r="ERB42" s="423"/>
      <c r="ERC42" s="424"/>
      <c r="ERD42" s="423"/>
      <c r="ERE42" s="424"/>
      <c r="ERF42" s="423"/>
      <c r="ERG42" s="424"/>
      <c r="ERH42" s="423"/>
      <c r="ERI42" s="424"/>
      <c r="ERJ42" s="423"/>
      <c r="ERK42" s="424"/>
      <c r="ERL42" s="423"/>
      <c r="ERM42" s="424"/>
      <c r="ERN42" s="423"/>
      <c r="ERO42" s="424"/>
      <c r="ERP42" s="423"/>
      <c r="ERQ42" s="424"/>
      <c r="ERR42" s="423"/>
      <c r="ERS42" s="424"/>
      <c r="ERT42" s="423"/>
      <c r="ERU42" s="424"/>
      <c r="ERV42" s="423"/>
      <c r="ERW42" s="424"/>
      <c r="ERX42" s="423"/>
      <c r="ERY42" s="424"/>
      <c r="ERZ42" s="423"/>
      <c r="ESA42" s="424"/>
      <c r="ESB42" s="423"/>
      <c r="ESC42" s="424"/>
      <c r="ESD42" s="423"/>
      <c r="ESE42" s="424"/>
      <c r="ESF42" s="423"/>
      <c r="ESG42" s="424"/>
      <c r="ESH42" s="423"/>
      <c r="ESI42" s="424"/>
      <c r="ESJ42" s="423"/>
      <c r="ESK42" s="424"/>
      <c r="ESL42" s="423"/>
      <c r="ESM42" s="424"/>
      <c r="ESN42" s="423"/>
      <c r="ESO42" s="424"/>
      <c r="ESP42" s="423"/>
      <c r="ESQ42" s="424"/>
      <c r="ESR42" s="423"/>
      <c r="ESS42" s="424"/>
      <c r="EST42" s="423"/>
      <c r="ESU42" s="424"/>
      <c r="ESV42" s="423"/>
      <c r="ESW42" s="424"/>
      <c r="ESX42" s="423"/>
      <c r="ESY42" s="424"/>
      <c r="ESZ42" s="423"/>
      <c r="ETA42" s="424"/>
      <c r="ETB42" s="423"/>
      <c r="ETC42" s="424"/>
      <c r="ETD42" s="423"/>
      <c r="ETE42" s="424"/>
      <c r="ETF42" s="423"/>
      <c r="ETG42" s="424"/>
      <c r="ETH42" s="423"/>
      <c r="ETI42" s="424"/>
      <c r="ETJ42" s="423"/>
      <c r="ETK42" s="424"/>
      <c r="ETL42" s="423"/>
      <c r="ETM42" s="424"/>
      <c r="ETN42" s="423"/>
      <c r="ETO42" s="424"/>
      <c r="ETP42" s="423"/>
      <c r="ETQ42" s="424"/>
      <c r="ETR42" s="423"/>
      <c r="ETS42" s="424"/>
      <c r="ETT42" s="423"/>
      <c r="ETU42" s="424"/>
      <c r="ETV42" s="423"/>
      <c r="ETW42" s="424"/>
      <c r="ETX42" s="423"/>
      <c r="ETY42" s="424"/>
      <c r="ETZ42" s="423"/>
      <c r="EUA42" s="424"/>
      <c r="EUB42" s="423"/>
      <c r="EUC42" s="424"/>
      <c r="EUD42" s="423"/>
      <c r="EUE42" s="424"/>
      <c r="EUF42" s="423"/>
      <c r="EUG42" s="424"/>
      <c r="EUH42" s="423"/>
      <c r="EUI42" s="424"/>
      <c r="EUJ42" s="423"/>
      <c r="EUK42" s="424"/>
      <c r="EUL42" s="423"/>
      <c r="EUM42" s="424"/>
      <c r="EUN42" s="423"/>
      <c r="EUO42" s="424"/>
      <c r="EUP42" s="423"/>
      <c r="EUQ42" s="424"/>
      <c r="EUR42" s="423"/>
      <c r="EUS42" s="424"/>
      <c r="EUT42" s="423"/>
      <c r="EUU42" s="424"/>
      <c r="EUV42" s="423"/>
      <c r="EUW42" s="424"/>
      <c r="EUX42" s="423"/>
      <c r="EUY42" s="424"/>
      <c r="EUZ42" s="423"/>
      <c r="EVA42" s="424"/>
      <c r="EVB42" s="423"/>
      <c r="EVC42" s="424"/>
      <c r="EVD42" s="423"/>
      <c r="EVE42" s="424"/>
      <c r="EVF42" s="423"/>
      <c r="EVG42" s="424"/>
      <c r="EVH42" s="423"/>
      <c r="EVI42" s="424"/>
      <c r="EVJ42" s="423"/>
      <c r="EVK42" s="424"/>
      <c r="EVL42" s="423"/>
      <c r="EVM42" s="424"/>
      <c r="EVN42" s="423"/>
      <c r="EVO42" s="424"/>
      <c r="EVP42" s="423"/>
      <c r="EVQ42" s="424"/>
      <c r="EVR42" s="423"/>
      <c r="EVS42" s="424"/>
      <c r="EVT42" s="423"/>
      <c r="EVU42" s="424"/>
      <c r="EVV42" s="423"/>
      <c r="EVW42" s="424"/>
      <c r="EVX42" s="423"/>
      <c r="EVY42" s="424"/>
      <c r="EVZ42" s="423"/>
      <c r="EWA42" s="424"/>
      <c r="EWB42" s="423"/>
      <c r="EWC42" s="424"/>
      <c r="EWD42" s="423"/>
      <c r="EWE42" s="424"/>
      <c r="EWF42" s="423"/>
      <c r="EWG42" s="424"/>
      <c r="EWH42" s="423"/>
      <c r="EWI42" s="424"/>
      <c r="EWJ42" s="423"/>
      <c r="EWK42" s="424"/>
      <c r="EWL42" s="423"/>
      <c r="EWM42" s="424"/>
      <c r="EWN42" s="423"/>
      <c r="EWO42" s="424"/>
      <c r="EWP42" s="423"/>
      <c r="EWQ42" s="424"/>
      <c r="EWR42" s="423"/>
      <c r="EWS42" s="424"/>
      <c r="EWT42" s="423"/>
      <c r="EWU42" s="424"/>
      <c r="EWV42" s="423"/>
      <c r="EWW42" s="424"/>
      <c r="EWX42" s="423"/>
      <c r="EWY42" s="424"/>
      <c r="EWZ42" s="423"/>
      <c r="EXA42" s="424"/>
      <c r="EXB42" s="423"/>
      <c r="EXC42" s="424"/>
      <c r="EXD42" s="423"/>
      <c r="EXE42" s="424"/>
      <c r="EXF42" s="423"/>
      <c r="EXG42" s="424"/>
      <c r="EXH42" s="423"/>
      <c r="EXI42" s="424"/>
      <c r="EXJ42" s="423"/>
      <c r="EXK42" s="424"/>
      <c r="EXL42" s="423"/>
      <c r="EXM42" s="424"/>
      <c r="EXN42" s="423"/>
      <c r="EXO42" s="424"/>
      <c r="EXP42" s="423"/>
      <c r="EXQ42" s="424"/>
      <c r="EXR42" s="423"/>
      <c r="EXS42" s="424"/>
      <c r="EXT42" s="423"/>
      <c r="EXU42" s="424"/>
      <c r="EXV42" s="423"/>
      <c r="EXW42" s="424"/>
      <c r="EXX42" s="423"/>
      <c r="EXY42" s="424"/>
      <c r="EXZ42" s="423"/>
      <c r="EYA42" s="424"/>
      <c r="EYB42" s="423"/>
      <c r="EYC42" s="424"/>
      <c r="EYD42" s="423"/>
      <c r="EYE42" s="424"/>
      <c r="EYF42" s="423"/>
      <c r="EYG42" s="424"/>
      <c r="EYH42" s="423"/>
      <c r="EYI42" s="424"/>
      <c r="EYJ42" s="423"/>
      <c r="EYK42" s="424"/>
      <c r="EYL42" s="423"/>
      <c r="EYM42" s="424"/>
      <c r="EYN42" s="423"/>
      <c r="EYO42" s="424"/>
      <c r="EYP42" s="423"/>
      <c r="EYQ42" s="424"/>
      <c r="EYR42" s="423"/>
      <c r="EYS42" s="424"/>
      <c r="EYT42" s="423"/>
      <c r="EYU42" s="424"/>
      <c r="EYV42" s="423"/>
      <c r="EYW42" s="424"/>
      <c r="EYX42" s="423"/>
      <c r="EYY42" s="424"/>
      <c r="EYZ42" s="423"/>
      <c r="EZA42" s="424"/>
      <c r="EZB42" s="423"/>
      <c r="EZC42" s="424"/>
      <c r="EZD42" s="423"/>
      <c r="EZE42" s="424"/>
      <c r="EZF42" s="423"/>
      <c r="EZG42" s="424"/>
      <c r="EZH42" s="423"/>
      <c r="EZI42" s="424"/>
      <c r="EZJ42" s="423"/>
      <c r="EZK42" s="424"/>
      <c r="EZL42" s="423"/>
      <c r="EZM42" s="424"/>
      <c r="EZN42" s="423"/>
      <c r="EZO42" s="424"/>
      <c r="EZP42" s="423"/>
      <c r="EZQ42" s="424"/>
      <c r="EZR42" s="423"/>
      <c r="EZS42" s="424"/>
      <c r="EZT42" s="423"/>
      <c r="EZU42" s="424"/>
      <c r="EZV42" s="423"/>
      <c r="EZW42" s="424"/>
      <c r="EZX42" s="423"/>
      <c r="EZY42" s="424"/>
      <c r="EZZ42" s="423"/>
      <c r="FAA42" s="424"/>
      <c r="FAB42" s="423"/>
      <c r="FAC42" s="424"/>
      <c r="FAD42" s="423"/>
      <c r="FAE42" s="424"/>
      <c r="FAF42" s="423"/>
      <c r="FAG42" s="424"/>
      <c r="FAH42" s="423"/>
      <c r="FAI42" s="424"/>
      <c r="FAJ42" s="423"/>
      <c r="FAK42" s="424"/>
      <c r="FAL42" s="423"/>
      <c r="FAM42" s="424"/>
      <c r="FAN42" s="423"/>
      <c r="FAO42" s="424"/>
      <c r="FAP42" s="423"/>
      <c r="FAQ42" s="424"/>
      <c r="FAR42" s="423"/>
      <c r="FAS42" s="424"/>
      <c r="FAT42" s="423"/>
      <c r="FAU42" s="424"/>
      <c r="FAV42" s="423"/>
      <c r="FAW42" s="424"/>
      <c r="FAX42" s="423"/>
      <c r="FAY42" s="424"/>
      <c r="FAZ42" s="423"/>
      <c r="FBA42" s="424"/>
      <c r="FBB42" s="423"/>
      <c r="FBC42" s="424"/>
      <c r="FBD42" s="423"/>
      <c r="FBE42" s="424"/>
      <c r="FBF42" s="423"/>
      <c r="FBG42" s="424"/>
      <c r="FBH42" s="423"/>
      <c r="FBI42" s="424"/>
      <c r="FBJ42" s="423"/>
      <c r="FBK42" s="424"/>
      <c r="FBL42" s="423"/>
      <c r="FBM42" s="424"/>
      <c r="FBN42" s="423"/>
      <c r="FBO42" s="424"/>
      <c r="FBP42" s="423"/>
      <c r="FBQ42" s="424"/>
      <c r="FBR42" s="423"/>
      <c r="FBS42" s="424"/>
      <c r="FBT42" s="423"/>
      <c r="FBU42" s="424"/>
      <c r="FBV42" s="423"/>
      <c r="FBW42" s="424"/>
      <c r="FBX42" s="423"/>
      <c r="FBY42" s="424"/>
      <c r="FBZ42" s="423"/>
      <c r="FCA42" s="424"/>
      <c r="FCB42" s="423"/>
      <c r="FCC42" s="424"/>
      <c r="FCD42" s="423"/>
      <c r="FCE42" s="424"/>
      <c r="FCF42" s="423"/>
      <c r="FCG42" s="424"/>
      <c r="FCH42" s="423"/>
      <c r="FCI42" s="424"/>
      <c r="FCJ42" s="423"/>
      <c r="FCK42" s="424"/>
      <c r="FCL42" s="423"/>
      <c r="FCM42" s="424"/>
      <c r="FCN42" s="423"/>
      <c r="FCO42" s="424"/>
      <c r="FCP42" s="423"/>
      <c r="FCQ42" s="424"/>
      <c r="FCR42" s="423"/>
      <c r="FCS42" s="424"/>
      <c r="FCT42" s="423"/>
      <c r="FCU42" s="424"/>
      <c r="FCV42" s="423"/>
      <c r="FCW42" s="424"/>
      <c r="FCX42" s="423"/>
      <c r="FCY42" s="424"/>
      <c r="FCZ42" s="423"/>
      <c r="FDA42" s="424"/>
      <c r="FDB42" s="423"/>
      <c r="FDC42" s="424"/>
      <c r="FDD42" s="423"/>
      <c r="FDE42" s="424"/>
      <c r="FDF42" s="423"/>
      <c r="FDG42" s="424"/>
      <c r="FDH42" s="423"/>
      <c r="FDI42" s="424"/>
      <c r="FDJ42" s="423"/>
      <c r="FDK42" s="424"/>
      <c r="FDL42" s="423"/>
      <c r="FDM42" s="424"/>
      <c r="FDN42" s="423"/>
      <c r="FDO42" s="424"/>
      <c r="FDP42" s="423"/>
      <c r="FDQ42" s="424"/>
      <c r="FDR42" s="423"/>
      <c r="FDS42" s="424"/>
      <c r="FDT42" s="423"/>
      <c r="FDU42" s="424"/>
      <c r="FDV42" s="423"/>
      <c r="FDW42" s="424"/>
      <c r="FDX42" s="423"/>
      <c r="FDY42" s="424"/>
      <c r="FDZ42" s="423"/>
      <c r="FEA42" s="424"/>
      <c r="FEB42" s="423"/>
      <c r="FEC42" s="424"/>
      <c r="FED42" s="423"/>
      <c r="FEE42" s="424"/>
      <c r="FEF42" s="423"/>
      <c r="FEG42" s="424"/>
      <c r="FEH42" s="423"/>
      <c r="FEI42" s="424"/>
      <c r="FEJ42" s="423"/>
      <c r="FEK42" s="424"/>
      <c r="FEL42" s="423"/>
      <c r="FEM42" s="424"/>
      <c r="FEN42" s="423"/>
      <c r="FEO42" s="424"/>
      <c r="FEP42" s="423"/>
      <c r="FEQ42" s="424"/>
      <c r="FER42" s="423"/>
      <c r="FES42" s="424"/>
      <c r="FET42" s="423"/>
      <c r="FEU42" s="424"/>
      <c r="FEV42" s="423"/>
      <c r="FEW42" s="424"/>
      <c r="FEX42" s="423"/>
      <c r="FEY42" s="424"/>
      <c r="FEZ42" s="423"/>
      <c r="FFA42" s="424"/>
      <c r="FFB42" s="423"/>
      <c r="FFC42" s="424"/>
      <c r="FFD42" s="423"/>
      <c r="FFE42" s="424"/>
      <c r="FFF42" s="423"/>
      <c r="FFG42" s="424"/>
      <c r="FFH42" s="423"/>
      <c r="FFI42" s="424"/>
      <c r="FFJ42" s="423"/>
      <c r="FFK42" s="424"/>
      <c r="FFL42" s="423"/>
      <c r="FFM42" s="424"/>
      <c r="FFN42" s="423"/>
      <c r="FFO42" s="424"/>
      <c r="FFP42" s="423"/>
      <c r="FFQ42" s="424"/>
      <c r="FFR42" s="423"/>
      <c r="FFS42" s="424"/>
      <c r="FFT42" s="423"/>
      <c r="FFU42" s="424"/>
      <c r="FFV42" s="423"/>
      <c r="FFW42" s="424"/>
      <c r="FFX42" s="423"/>
      <c r="FFY42" s="424"/>
      <c r="FFZ42" s="423"/>
      <c r="FGA42" s="424"/>
      <c r="FGB42" s="423"/>
      <c r="FGC42" s="424"/>
      <c r="FGD42" s="423"/>
      <c r="FGE42" s="424"/>
      <c r="FGF42" s="423"/>
      <c r="FGG42" s="424"/>
      <c r="FGH42" s="423"/>
      <c r="FGI42" s="424"/>
      <c r="FGJ42" s="423"/>
      <c r="FGK42" s="424"/>
      <c r="FGL42" s="423"/>
      <c r="FGM42" s="424"/>
      <c r="FGN42" s="423"/>
      <c r="FGO42" s="424"/>
      <c r="FGP42" s="423"/>
      <c r="FGQ42" s="424"/>
      <c r="FGR42" s="423"/>
      <c r="FGS42" s="424"/>
      <c r="FGT42" s="423"/>
      <c r="FGU42" s="424"/>
      <c r="FGV42" s="423"/>
      <c r="FGW42" s="424"/>
      <c r="FGX42" s="423"/>
      <c r="FGY42" s="424"/>
      <c r="FGZ42" s="423"/>
      <c r="FHA42" s="424"/>
      <c r="FHB42" s="423"/>
      <c r="FHC42" s="424"/>
      <c r="FHD42" s="423"/>
      <c r="FHE42" s="424"/>
      <c r="FHF42" s="423"/>
      <c r="FHG42" s="424"/>
      <c r="FHH42" s="423"/>
      <c r="FHI42" s="424"/>
      <c r="FHJ42" s="423"/>
      <c r="FHK42" s="424"/>
      <c r="FHL42" s="423"/>
      <c r="FHM42" s="424"/>
      <c r="FHN42" s="423"/>
      <c r="FHO42" s="424"/>
      <c r="FHP42" s="423"/>
      <c r="FHQ42" s="424"/>
      <c r="FHR42" s="423"/>
      <c r="FHS42" s="424"/>
      <c r="FHT42" s="423"/>
      <c r="FHU42" s="424"/>
      <c r="FHV42" s="423"/>
      <c r="FHW42" s="424"/>
      <c r="FHX42" s="423"/>
      <c r="FHY42" s="424"/>
      <c r="FHZ42" s="423"/>
      <c r="FIA42" s="424"/>
      <c r="FIB42" s="423"/>
      <c r="FIC42" s="424"/>
      <c r="FID42" s="423"/>
      <c r="FIE42" s="424"/>
      <c r="FIF42" s="423"/>
      <c r="FIG42" s="424"/>
      <c r="FIH42" s="423"/>
      <c r="FII42" s="424"/>
      <c r="FIJ42" s="423"/>
      <c r="FIK42" s="424"/>
      <c r="FIL42" s="423"/>
      <c r="FIM42" s="424"/>
      <c r="FIN42" s="423"/>
      <c r="FIO42" s="424"/>
      <c r="FIP42" s="423"/>
      <c r="FIQ42" s="424"/>
      <c r="FIR42" s="423"/>
      <c r="FIS42" s="424"/>
      <c r="FIT42" s="423"/>
      <c r="FIU42" s="424"/>
      <c r="FIV42" s="423"/>
      <c r="FIW42" s="424"/>
      <c r="FIX42" s="423"/>
      <c r="FIY42" s="424"/>
      <c r="FIZ42" s="423"/>
      <c r="FJA42" s="424"/>
      <c r="FJB42" s="423"/>
      <c r="FJC42" s="424"/>
      <c r="FJD42" s="423"/>
      <c r="FJE42" s="424"/>
      <c r="FJF42" s="423"/>
      <c r="FJG42" s="424"/>
      <c r="FJH42" s="423"/>
      <c r="FJI42" s="424"/>
      <c r="FJJ42" s="423"/>
      <c r="FJK42" s="424"/>
      <c r="FJL42" s="423"/>
      <c r="FJM42" s="424"/>
      <c r="FJN42" s="423"/>
      <c r="FJO42" s="424"/>
      <c r="FJP42" s="423"/>
      <c r="FJQ42" s="424"/>
      <c r="FJR42" s="423"/>
      <c r="FJS42" s="424"/>
      <c r="FJT42" s="423"/>
      <c r="FJU42" s="424"/>
      <c r="FJV42" s="423"/>
      <c r="FJW42" s="424"/>
      <c r="FJX42" s="423"/>
      <c r="FJY42" s="424"/>
      <c r="FJZ42" s="423"/>
      <c r="FKA42" s="424"/>
      <c r="FKB42" s="423"/>
      <c r="FKC42" s="424"/>
      <c r="FKD42" s="423"/>
      <c r="FKE42" s="424"/>
      <c r="FKF42" s="423"/>
      <c r="FKG42" s="424"/>
      <c r="FKH42" s="423"/>
      <c r="FKI42" s="424"/>
      <c r="FKJ42" s="423"/>
      <c r="FKK42" s="424"/>
      <c r="FKL42" s="423"/>
      <c r="FKM42" s="424"/>
      <c r="FKN42" s="423"/>
      <c r="FKO42" s="424"/>
      <c r="FKP42" s="423"/>
      <c r="FKQ42" s="424"/>
      <c r="FKR42" s="423"/>
      <c r="FKS42" s="424"/>
      <c r="FKT42" s="423"/>
      <c r="FKU42" s="424"/>
      <c r="FKV42" s="423"/>
      <c r="FKW42" s="424"/>
      <c r="FKX42" s="423"/>
      <c r="FKY42" s="424"/>
      <c r="FKZ42" s="423"/>
      <c r="FLA42" s="424"/>
      <c r="FLB42" s="423"/>
      <c r="FLC42" s="424"/>
      <c r="FLD42" s="423"/>
      <c r="FLE42" s="424"/>
      <c r="FLF42" s="423"/>
      <c r="FLG42" s="424"/>
      <c r="FLH42" s="423"/>
      <c r="FLI42" s="424"/>
      <c r="FLJ42" s="423"/>
      <c r="FLK42" s="424"/>
      <c r="FLL42" s="423"/>
      <c r="FLM42" s="424"/>
      <c r="FLN42" s="423"/>
      <c r="FLO42" s="424"/>
      <c r="FLP42" s="423"/>
      <c r="FLQ42" s="424"/>
      <c r="FLR42" s="423"/>
      <c r="FLS42" s="424"/>
      <c r="FLT42" s="423"/>
      <c r="FLU42" s="424"/>
      <c r="FLV42" s="423"/>
      <c r="FLW42" s="424"/>
      <c r="FLX42" s="423"/>
      <c r="FLY42" s="424"/>
      <c r="FLZ42" s="423"/>
      <c r="FMA42" s="424"/>
      <c r="FMB42" s="423"/>
      <c r="FMC42" s="424"/>
      <c r="FMD42" s="423"/>
      <c r="FME42" s="424"/>
      <c r="FMF42" s="423"/>
      <c r="FMG42" s="424"/>
      <c r="FMH42" s="423"/>
      <c r="FMI42" s="424"/>
      <c r="FMJ42" s="423"/>
      <c r="FMK42" s="424"/>
      <c r="FML42" s="423"/>
      <c r="FMM42" s="424"/>
      <c r="FMN42" s="423"/>
      <c r="FMO42" s="424"/>
      <c r="FMP42" s="423"/>
      <c r="FMQ42" s="424"/>
      <c r="FMR42" s="423"/>
      <c r="FMS42" s="424"/>
      <c r="FMT42" s="423"/>
      <c r="FMU42" s="424"/>
      <c r="FMV42" s="423"/>
      <c r="FMW42" s="424"/>
      <c r="FMX42" s="423"/>
      <c r="FMY42" s="424"/>
      <c r="FMZ42" s="423"/>
      <c r="FNA42" s="424"/>
      <c r="FNB42" s="423"/>
      <c r="FNC42" s="424"/>
      <c r="FND42" s="423"/>
      <c r="FNE42" s="424"/>
      <c r="FNF42" s="423"/>
      <c r="FNG42" s="424"/>
      <c r="FNH42" s="423"/>
      <c r="FNI42" s="424"/>
      <c r="FNJ42" s="423"/>
      <c r="FNK42" s="424"/>
      <c r="FNL42" s="423"/>
      <c r="FNM42" s="424"/>
      <c r="FNN42" s="423"/>
      <c r="FNO42" s="424"/>
      <c r="FNP42" s="423"/>
      <c r="FNQ42" s="424"/>
      <c r="FNR42" s="423"/>
      <c r="FNS42" s="424"/>
      <c r="FNT42" s="423"/>
      <c r="FNU42" s="424"/>
      <c r="FNV42" s="423"/>
      <c r="FNW42" s="424"/>
      <c r="FNX42" s="423"/>
      <c r="FNY42" s="424"/>
      <c r="FNZ42" s="423"/>
      <c r="FOA42" s="424"/>
      <c r="FOB42" s="423"/>
      <c r="FOC42" s="424"/>
      <c r="FOD42" s="423"/>
      <c r="FOE42" s="424"/>
      <c r="FOF42" s="423"/>
      <c r="FOG42" s="424"/>
      <c r="FOH42" s="423"/>
      <c r="FOI42" s="424"/>
      <c r="FOJ42" s="423"/>
      <c r="FOK42" s="424"/>
      <c r="FOL42" s="423"/>
      <c r="FOM42" s="424"/>
      <c r="FON42" s="423"/>
      <c r="FOO42" s="424"/>
      <c r="FOP42" s="423"/>
      <c r="FOQ42" s="424"/>
      <c r="FOR42" s="423"/>
      <c r="FOS42" s="424"/>
      <c r="FOT42" s="423"/>
      <c r="FOU42" s="424"/>
      <c r="FOV42" s="423"/>
      <c r="FOW42" s="424"/>
      <c r="FOX42" s="423"/>
      <c r="FOY42" s="424"/>
      <c r="FOZ42" s="423"/>
      <c r="FPA42" s="424"/>
      <c r="FPB42" s="423"/>
      <c r="FPC42" s="424"/>
      <c r="FPD42" s="423"/>
      <c r="FPE42" s="424"/>
      <c r="FPF42" s="423"/>
      <c r="FPG42" s="424"/>
      <c r="FPH42" s="423"/>
      <c r="FPI42" s="424"/>
      <c r="FPJ42" s="423"/>
      <c r="FPK42" s="424"/>
      <c r="FPL42" s="423"/>
      <c r="FPM42" s="424"/>
      <c r="FPN42" s="423"/>
      <c r="FPO42" s="424"/>
      <c r="FPP42" s="423"/>
      <c r="FPQ42" s="424"/>
      <c r="FPR42" s="423"/>
      <c r="FPS42" s="424"/>
      <c r="FPT42" s="423"/>
      <c r="FPU42" s="424"/>
      <c r="FPV42" s="423"/>
      <c r="FPW42" s="424"/>
      <c r="FPX42" s="423"/>
      <c r="FPY42" s="424"/>
      <c r="FPZ42" s="423"/>
      <c r="FQA42" s="424"/>
      <c r="FQB42" s="423"/>
      <c r="FQC42" s="424"/>
      <c r="FQD42" s="423"/>
      <c r="FQE42" s="424"/>
      <c r="FQF42" s="423"/>
      <c r="FQG42" s="424"/>
      <c r="FQH42" s="423"/>
      <c r="FQI42" s="424"/>
      <c r="FQJ42" s="423"/>
      <c r="FQK42" s="424"/>
      <c r="FQL42" s="423"/>
      <c r="FQM42" s="424"/>
      <c r="FQN42" s="423"/>
      <c r="FQO42" s="424"/>
      <c r="FQP42" s="423"/>
      <c r="FQQ42" s="424"/>
      <c r="FQR42" s="423"/>
      <c r="FQS42" s="424"/>
      <c r="FQT42" s="423"/>
      <c r="FQU42" s="424"/>
      <c r="FQV42" s="423"/>
      <c r="FQW42" s="424"/>
      <c r="FQX42" s="423"/>
      <c r="FQY42" s="424"/>
      <c r="FQZ42" s="423"/>
      <c r="FRA42" s="424"/>
      <c r="FRB42" s="423"/>
      <c r="FRC42" s="424"/>
      <c r="FRD42" s="423"/>
      <c r="FRE42" s="424"/>
      <c r="FRF42" s="423"/>
      <c r="FRG42" s="424"/>
      <c r="FRH42" s="423"/>
      <c r="FRI42" s="424"/>
      <c r="FRJ42" s="423"/>
      <c r="FRK42" s="424"/>
      <c r="FRL42" s="423"/>
      <c r="FRM42" s="424"/>
      <c r="FRN42" s="423"/>
      <c r="FRO42" s="424"/>
      <c r="FRP42" s="423"/>
      <c r="FRQ42" s="424"/>
      <c r="FRR42" s="423"/>
      <c r="FRS42" s="424"/>
      <c r="FRT42" s="423"/>
      <c r="FRU42" s="424"/>
      <c r="FRV42" s="423"/>
      <c r="FRW42" s="424"/>
      <c r="FRX42" s="423"/>
      <c r="FRY42" s="424"/>
      <c r="FRZ42" s="423"/>
      <c r="FSA42" s="424"/>
      <c r="FSB42" s="423"/>
      <c r="FSC42" s="424"/>
      <c r="FSD42" s="423"/>
      <c r="FSE42" s="424"/>
      <c r="FSF42" s="423"/>
      <c r="FSG42" s="424"/>
      <c r="FSH42" s="423"/>
      <c r="FSI42" s="424"/>
      <c r="FSJ42" s="423"/>
      <c r="FSK42" s="424"/>
      <c r="FSL42" s="423"/>
      <c r="FSM42" s="424"/>
      <c r="FSN42" s="423"/>
      <c r="FSO42" s="424"/>
      <c r="FSP42" s="423"/>
      <c r="FSQ42" s="424"/>
      <c r="FSR42" s="423"/>
      <c r="FSS42" s="424"/>
      <c r="FST42" s="423"/>
      <c r="FSU42" s="424"/>
      <c r="FSV42" s="423"/>
      <c r="FSW42" s="424"/>
      <c r="FSX42" s="423"/>
      <c r="FSY42" s="424"/>
      <c r="FSZ42" s="423"/>
      <c r="FTA42" s="424"/>
      <c r="FTB42" s="423"/>
      <c r="FTC42" s="424"/>
      <c r="FTD42" s="423"/>
      <c r="FTE42" s="424"/>
      <c r="FTF42" s="423"/>
      <c r="FTG42" s="424"/>
      <c r="FTH42" s="423"/>
      <c r="FTI42" s="424"/>
      <c r="FTJ42" s="423"/>
      <c r="FTK42" s="424"/>
      <c r="FTL42" s="423"/>
      <c r="FTM42" s="424"/>
      <c r="FTN42" s="423"/>
      <c r="FTO42" s="424"/>
      <c r="FTP42" s="423"/>
      <c r="FTQ42" s="424"/>
      <c r="FTR42" s="423"/>
      <c r="FTS42" s="424"/>
      <c r="FTT42" s="423"/>
      <c r="FTU42" s="424"/>
      <c r="FTV42" s="423"/>
      <c r="FTW42" s="424"/>
      <c r="FTX42" s="423"/>
      <c r="FTY42" s="424"/>
      <c r="FTZ42" s="423"/>
      <c r="FUA42" s="424"/>
      <c r="FUB42" s="423"/>
      <c r="FUC42" s="424"/>
      <c r="FUD42" s="423"/>
      <c r="FUE42" s="424"/>
      <c r="FUF42" s="423"/>
      <c r="FUG42" s="424"/>
      <c r="FUH42" s="423"/>
      <c r="FUI42" s="424"/>
      <c r="FUJ42" s="423"/>
      <c r="FUK42" s="424"/>
      <c r="FUL42" s="423"/>
      <c r="FUM42" s="424"/>
      <c r="FUN42" s="423"/>
      <c r="FUO42" s="424"/>
      <c r="FUP42" s="423"/>
      <c r="FUQ42" s="424"/>
      <c r="FUR42" s="423"/>
      <c r="FUS42" s="424"/>
      <c r="FUT42" s="423"/>
      <c r="FUU42" s="424"/>
      <c r="FUV42" s="423"/>
      <c r="FUW42" s="424"/>
      <c r="FUX42" s="423"/>
      <c r="FUY42" s="424"/>
      <c r="FUZ42" s="423"/>
      <c r="FVA42" s="424"/>
      <c r="FVB42" s="423"/>
      <c r="FVC42" s="424"/>
      <c r="FVD42" s="423"/>
      <c r="FVE42" s="424"/>
      <c r="FVF42" s="423"/>
      <c r="FVG42" s="424"/>
      <c r="FVH42" s="423"/>
      <c r="FVI42" s="424"/>
      <c r="FVJ42" s="423"/>
      <c r="FVK42" s="424"/>
      <c r="FVL42" s="423"/>
      <c r="FVM42" s="424"/>
      <c r="FVN42" s="423"/>
      <c r="FVO42" s="424"/>
      <c r="FVP42" s="423"/>
      <c r="FVQ42" s="424"/>
      <c r="FVR42" s="423"/>
      <c r="FVS42" s="424"/>
      <c r="FVT42" s="423"/>
      <c r="FVU42" s="424"/>
      <c r="FVV42" s="423"/>
      <c r="FVW42" s="424"/>
      <c r="FVX42" s="423"/>
      <c r="FVY42" s="424"/>
      <c r="FVZ42" s="423"/>
      <c r="FWA42" s="424"/>
      <c r="FWB42" s="423"/>
      <c r="FWC42" s="424"/>
      <c r="FWD42" s="423"/>
      <c r="FWE42" s="424"/>
      <c r="FWF42" s="423"/>
      <c r="FWG42" s="424"/>
      <c r="FWH42" s="423"/>
      <c r="FWI42" s="424"/>
      <c r="FWJ42" s="423"/>
      <c r="FWK42" s="424"/>
      <c r="FWL42" s="423"/>
      <c r="FWM42" s="424"/>
      <c r="FWN42" s="423"/>
      <c r="FWO42" s="424"/>
      <c r="FWP42" s="423"/>
      <c r="FWQ42" s="424"/>
      <c r="FWR42" s="423"/>
      <c r="FWS42" s="424"/>
      <c r="FWT42" s="423"/>
      <c r="FWU42" s="424"/>
      <c r="FWV42" s="423"/>
      <c r="FWW42" s="424"/>
      <c r="FWX42" s="423"/>
      <c r="FWY42" s="424"/>
      <c r="FWZ42" s="423"/>
      <c r="FXA42" s="424"/>
      <c r="FXB42" s="423"/>
      <c r="FXC42" s="424"/>
      <c r="FXD42" s="423"/>
      <c r="FXE42" s="424"/>
      <c r="FXF42" s="423"/>
      <c r="FXG42" s="424"/>
      <c r="FXH42" s="423"/>
      <c r="FXI42" s="424"/>
      <c r="FXJ42" s="423"/>
      <c r="FXK42" s="424"/>
      <c r="FXL42" s="423"/>
      <c r="FXM42" s="424"/>
      <c r="FXN42" s="423"/>
      <c r="FXO42" s="424"/>
      <c r="FXP42" s="423"/>
      <c r="FXQ42" s="424"/>
      <c r="FXR42" s="423"/>
      <c r="FXS42" s="424"/>
      <c r="FXT42" s="423"/>
      <c r="FXU42" s="424"/>
      <c r="FXV42" s="423"/>
      <c r="FXW42" s="424"/>
      <c r="FXX42" s="423"/>
      <c r="FXY42" s="424"/>
      <c r="FXZ42" s="423"/>
      <c r="FYA42" s="424"/>
      <c r="FYB42" s="423"/>
      <c r="FYC42" s="424"/>
      <c r="FYD42" s="423"/>
      <c r="FYE42" s="424"/>
      <c r="FYF42" s="423"/>
      <c r="FYG42" s="424"/>
      <c r="FYH42" s="423"/>
      <c r="FYI42" s="424"/>
      <c r="FYJ42" s="423"/>
      <c r="FYK42" s="424"/>
      <c r="FYL42" s="423"/>
      <c r="FYM42" s="424"/>
      <c r="FYN42" s="423"/>
      <c r="FYO42" s="424"/>
      <c r="FYP42" s="423"/>
      <c r="FYQ42" s="424"/>
      <c r="FYR42" s="423"/>
      <c r="FYS42" s="424"/>
      <c r="FYT42" s="423"/>
      <c r="FYU42" s="424"/>
      <c r="FYV42" s="423"/>
      <c r="FYW42" s="424"/>
      <c r="FYX42" s="423"/>
      <c r="FYY42" s="424"/>
      <c r="FYZ42" s="423"/>
      <c r="FZA42" s="424"/>
      <c r="FZB42" s="423"/>
      <c r="FZC42" s="424"/>
      <c r="FZD42" s="423"/>
      <c r="FZE42" s="424"/>
      <c r="FZF42" s="423"/>
      <c r="FZG42" s="424"/>
      <c r="FZH42" s="423"/>
      <c r="FZI42" s="424"/>
      <c r="FZJ42" s="423"/>
      <c r="FZK42" s="424"/>
      <c r="FZL42" s="423"/>
      <c r="FZM42" s="424"/>
      <c r="FZN42" s="423"/>
      <c r="FZO42" s="424"/>
      <c r="FZP42" s="423"/>
      <c r="FZQ42" s="424"/>
      <c r="FZR42" s="423"/>
      <c r="FZS42" s="424"/>
      <c r="FZT42" s="423"/>
      <c r="FZU42" s="424"/>
      <c r="FZV42" s="423"/>
      <c r="FZW42" s="424"/>
      <c r="FZX42" s="423"/>
      <c r="FZY42" s="424"/>
      <c r="FZZ42" s="423"/>
      <c r="GAA42" s="424"/>
      <c r="GAB42" s="423"/>
      <c r="GAC42" s="424"/>
      <c r="GAD42" s="423"/>
      <c r="GAE42" s="424"/>
      <c r="GAF42" s="423"/>
      <c r="GAG42" s="424"/>
      <c r="GAH42" s="423"/>
      <c r="GAI42" s="424"/>
      <c r="GAJ42" s="423"/>
      <c r="GAK42" s="424"/>
      <c r="GAL42" s="423"/>
      <c r="GAM42" s="424"/>
      <c r="GAN42" s="423"/>
      <c r="GAO42" s="424"/>
      <c r="GAP42" s="423"/>
      <c r="GAQ42" s="424"/>
      <c r="GAR42" s="423"/>
      <c r="GAS42" s="424"/>
      <c r="GAT42" s="423"/>
      <c r="GAU42" s="424"/>
      <c r="GAV42" s="423"/>
      <c r="GAW42" s="424"/>
      <c r="GAX42" s="423"/>
      <c r="GAY42" s="424"/>
      <c r="GAZ42" s="423"/>
      <c r="GBA42" s="424"/>
      <c r="GBB42" s="423"/>
      <c r="GBC42" s="424"/>
      <c r="GBD42" s="423"/>
      <c r="GBE42" s="424"/>
      <c r="GBF42" s="423"/>
      <c r="GBG42" s="424"/>
      <c r="GBH42" s="423"/>
      <c r="GBI42" s="424"/>
      <c r="GBJ42" s="423"/>
      <c r="GBK42" s="424"/>
      <c r="GBL42" s="423"/>
      <c r="GBM42" s="424"/>
      <c r="GBN42" s="423"/>
      <c r="GBO42" s="424"/>
      <c r="GBP42" s="423"/>
      <c r="GBQ42" s="424"/>
      <c r="GBR42" s="423"/>
      <c r="GBS42" s="424"/>
      <c r="GBT42" s="423"/>
      <c r="GBU42" s="424"/>
      <c r="GBV42" s="423"/>
      <c r="GBW42" s="424"/>
      <c r="GBX42" s="423"/>
      <c r="GBY42" s="424"/>
      <c r="GBZ42" s="423"/>
      <c r="GCA42" s="424"/>
      <c r="GCB42" s="423"/>
      <c r="GCC42" s="424"/>
      <c r="GCD42" s="423"/>
      <c r="GCE42" s="424"/>
      <c r="GCF42" s="423"/>
      <c r="GCG42" s="424"/>
      <c r="GCH42" s="423"/>
      <c r="GCI42" s="424"/>
      <c r="GCJ42" s="423"/>
      <c r="GCK42" s="424"/>
      <c r="GCL42" s="423"/>
      <c r="GCM42" s="424"/>
      <c r="GCN42" s="423"/>
      <c r="GCO42" s="424"/>
      <c r="GCP42" s="423"/>
      <c r="GCQ42" s="424"/>
      <c r="GCR42" s="423"/>
      <c r="GCS42" s="424"/>
      <c r="GCT42" s="423"/>
      <c r="GCU42" s="424"/>
      <c r="GCV42" s="423"/>
      <c r="GCW42" s="424"/>
      <c r="GCX42" s="423"/>
      <c r="GCY42" s="424"/>
      <c r="GCZ42" s="423"/>
      <c r="GDA42" s="424"/>
      <c r="GDB42" s="423"/>
      <c r="GDC42" s="424"/>
      <c r="GDD42" s="423"/>
      <c r="GDE42" s="424"/>
      <c r="GDF42" s="423"/>
      <c r="GDG42" s="424"/>
      <c r="GDH42" s="423"/>
      <c r="GDI42" s="424"/>
      <c r="GDJ42" s="423"/>
      <c r="GDK42" s="424"/>
      <c r="GDL42" s="423"/>
      <c r="GDM42" s="424"/>
      <c r="GDN42" s="423"/>
      <c r="GDO42" s="424"/>
      <c r="GDP42" s="423"/>
      <c r="GDQ42" s="424"/>
      <c r="GDR42" s="423"/>
      <c r="GDS42" s="424"/>
      <c r="GDT42" s="423"/>
      <c r="GDU42" s="424"/>
      <c r="GDV42" s="423"/>
      <c r="GDW42" s="424"/>
      <c r="GDX42" s="423"/>
      <c r="GDY42" s="424"/>
      <c r="GDZ42" s="423"/>
      <c r="GEA42" s="424"/>
      <c r="GEB42" s="423"/>
      <c r="GEC42" s="424"/>
      <c r="GED42" s="423"/>
      <c r="GEE42" s="424"/>
      <c r="GEF42" s="423"/>
      <c r="GEG42" s="424"/>
      <c r="GEH42" s="423"/>
      <c r="GEI42" s="424"/>
      <c r="GEJ42" s="423"/>
      <c r="GEK42" s="424"/>
      <c r="GEL42" s="423"/>
      <c r="GEM42" s="424"/>
      <c r="GEN42" s="423"/>
      <c r="GEO42" s="424"/>
      <c r="GEP42" s="423"/>
      <c r="GEQ42" s="424"/>
      <c r="GER42" s="423"/>
      <c r="GES42" s="424"/>
      <c r="GET42" s="423"/>
      <c r="GEU42" s="424"/>
      <c r="GEV42" s="423"/>
      <c r="GEW42" s="424"/>
      <c r="GEX42" s="423"/>
      <c r="GEY42" s="424"/>
      <c r="GEZ42" s="423"/>
      <c r="GFA42" s="424"/>
      <c r="GFB42" s="423"/>
      <c r="GFC42" s="424"/>
      <c r="GFD42" s="423"/>
      <c r="GFE42" s="424"/>
      <c r="GFF42" s="423"/>
      <c r="GFG42" s="424"/>
      <c r="GFH42" s="423"/>
      <c r="GFI42" s="424"/>
      <c r="GFJ42" s="423"/>
      <c r="GFK42" s="424"/>
      <c r="GFL42" s="423"/>
      <c r="GFM42" s="424"/>
      <c r="GFN42" s="423"/>
      <c r="GFO42" s="424"/>
      <c r="GFP42" s="423"/>
      <c r="GFQ42" s="424"/>
      <c r="GFR42" s="423"/>
      <c r="GFS42" s="424"/>
      <c r="GFT42" s="423"/>
      <c r="GFU42" s="424"/>
      <c r="GFV42" s="423"/>
      <c r="GFW42" s="424"/>
      <c r="GFX42" s="423"/>
      <c r="GFY42" s="424"/>
      <c r="GFZ42" s="423"/>
      <c r="GGA42" s="424"/>
      <c r="GGB42" s="423"/>
      <c r="GGC42" s="424"/>
      <c r="GGD42" s="423"/>
      <c r="GGE42" s="424"/>
      <c r="GGF42" s="423"/>
      <c r="GGG42" s="424"/>
      <c r="GGH42" s="423"/>
      <c r="GGI42" s="424"/>
      <c r="GGJ42" s="423"/>
      <c r="GGK42" s="424"/>
      <c r="GGL42" s="423"/>
      <c r="GGM42" s="424"/>
      <c r="GGN42" s="423"/>
      <c r="GGO42" s="424"/>
      <c r="GGP42" s="423"/>
      <c r="GGQ42" s="424"/>
      <c r="GGR42" s="423"/>
      <c r="GGS42" s="424"/>
      <c r="GGT42" s="423"/>
      <c r="GGU42" s="424"/>
      <c r="GGV42" s="423"/>
      <c r="GGW42" s="424"/>
      <c r="GGX42" s="423"/>
      <c r="GGY42" s="424"/>
      <c r="GGZ42" s="423"/>
      <c r="GHA42" s="424"/>
      <c r="GHB42" s="423"/>
      <c r="GHC42" s="424"/>
      <c r="GHD42" s="423"/>
      <c r="GHE42" s="424"/>
      <c r="GHF42" s="423"/>
      <c r="GHG42" s="424"/>
      <c r="GHH42" s="423"/>
      <c r="GHI42" s="424"/>
      <c r="GHJ42" s="423"/>
      <c r="GHK42" s="424"/>
      <c r="GHL42" s="423"/>
      <c r="GHM42" s="424"/>
      <c r="GHN42" s="423"/>
      <c r="GHO42" s="424"/>
      <c r="GHP42" s="423"/>
      <c r="GHQ42" s="424"/>
      <c r="GHR42" s="423"/>
      <c r="GHS42" s="424"/>
      <c r="GHT42" s="423"/>
      <c r="GHU42" s="424"/>
      <c r="GHV42" s="423"/>
      <c r="GHW42" s="424"/>
      <c r="GHX42" s="423"/>
      <c r="GHY42" s="424"/>
      <c r="GHZ42" s="423"/>
      <c r="GIA42" s="424"/>
      <c r="GIB42" s="423"/>
      <c r="GIC42" s="424"/>
      <c r="GID42" s="423"/>
      <c r="GIE42" s="424"/>
      <c r="GIF42" s="423"/>
      <c r="GIG42" s="424"/>
      <c r="GIH42" s="423"/>
      <c r="GII42" s="424"/>
      <c r="GIJ42" s="423"/>
      <c r="GIK42" s="424"/>
      <c r="GIL42" s="423"/>
      <c r="GIM42" s="424"/>
      <c r="GIN42" s="423"/>
      <c r="GIO42" s="424"/>
      <c r="GIP42" s="423"/>
      <c r="GIQ42" s="424"/>
      <c r="GIR42" s="423"/>
      <c r="GIS42" s="424"/>
      <c r="GIT42" s="423"/>
      <c r="GIU42" s="424"/>
      <c r="GIV42" s="423"/>
      <c r="GIW42" s="424"/>
      <c r="GIX42" s="423"/>
      <c r="GIY42" s="424"/>
      <c r="GIZ42" s="423"/>
      <c r="GJA42" s="424"/>
      <c r="GJB42" s="423"/>
      <c r="GJC42" s="424"/>
      <c r="GJD42" s="423"/>
      <c r="GJE42" s="424"/>
      <c r="GJF42" s="423"/>
      <c r="GJG42" s="424"/>
      <c r="GJH42" s="423"/>
      <c r="GJI42" s="424"/>
      <c r="GJJ42" s="423"/>
      <c r="GJK42" s="424"/>
      <c r="GJL42" s="423"/>
      <c r="GJM42" s="424"/>
      <c r="GJN42" s="423"/>
      <c r="GJO42" s="424"/>
      <c r="GJP42" s="423"/>
      <c r="GJQ42" s="424"/>
      <c r="GJR42" s="423"/>
      <c r="GJS42" s="424"/>
      <c r="GJT42" s="423"/>
      <c r="GJU42" s="424"/>
      <c r="GJV42" s="423"/>
      <c r="GJW42" s="424"/>
      <c r="GJX42" s="423"/>
      <c r="GJY42" s="424"/>
      <c r="GJZ42" s="423"/>
      <c r="GKA42" s="424"/>
      <c r="GKB42" s="423"/>
      <c r="GKC42" s="424"/>
      <c r="GKD42" s="423"/>
      <c r="GKE42" s="424"/>
      <c r="GKF42" s="423"/>
      <c r="GKG42" s="424"/>
      <c r="GKH42" s="423"/>
      <c r="GKI42" s="424"/>
      <c r="GKJ42" s="423"/>
      <c r="GKK42" s="424"/>
      <c r="GKL42" s="423"/>
      <c r="GKM42" s="424"/>
      <c r="GKN42" s="423"/>
      <c r="GKO42" s="424"/>
      <c r="GKP42" s="423"/>
      <c r="GKQ42" s="424"/>
      <c r="GKR42" s="423"/>
      <c r="GKS42" s="424"/>
      <c r="GKT42" s="423"/>
      <c r="GKU42" s="424"/>
      <c r="GKV42" s="423"/>
      <c r="GKW42" s="424"/>
      <c r="GKX42" s="423"/>
      <c r="GKY42" s="424"/>
      <c r="GKZ42" s="423"/>
      <c r="GLA42" s="424"/>
      <c r="GLB42" s="423"/>
      <c r="GLC42" s="424"/>
      <c r="GLD42" s="423"/>
      <c r="GLE42" s="424"/>
      <c r="GLF42" s="423"/>
      <c r="GLG42" s="424"/>
      <c r="GLH42" s="423"/>
      <c r="GLI42" s="424"/>
      <c r="GLJ42" s="423"/>
      <c r="GLK42" s="424"/>
      <c r="GLL42" s="423"/>
      <c r="GLM42" s="424"/>
      <c r="GLN42" s="423"/>
      <c r="GLO42" s="424"/>
      <c r="GLP42" s="423"/>
      <c r="GLQ42" s="424"/>
      <c r="GLR42" s="423"/>
      <c r="GLS42" s="424"/>
      <c r="GLT42" s="423"/>
      <c r="GLU42" s="424"/>
      <c r="GLV42" s="423"/>
      <c r="GLW42" s="424"/>
      <c r="GLX42" s="423"/>
      <c r="GLY42" s="424"/>
      <c r="GLZ42" s="423"/>
      <c r="GMA42" s="424"/>
      <c r="GMB42" s="423"/>
      <c r="GMC42" s="424"/>
      <c r="GMD42" s="423"/>
      <c r="GME42" s="424"/>
      <c r="GMF42" s="423"/>
      <c r="GMG42" s="424"/>
      <c r="GMH42" s="423"/>
      <c r="GMI42" s="424"/>
      <c r="GMJ42" s="423"/>
      <c r="GMK42" s="424"/>
      <c r="GML42" s="423"/>
      <c r="GMM42" s="424"/>
      <c r="GMN42" s="423"/>
      <c r="GMO42" s="424"/>
      <c r="GMP42" s="423"/>
      <c r="GMQ42" s="424"/>
      <c r="GMR42" s="423"/>
      <c r="GMS42" s="424"/>
      <c r="GMT42" s="423"/>
      <c r="GMU42" s="424"/>
      <c r="GMV42" s="423"/>
      <c r="GMW42" s="424"/>
      <c r="GMX42" s="423"/>
      <c r="GMY42" s="424"/>
      <c r="GMZ42" s="423"/>
      <c r="GNA42" s="424"/>
      <c r="GNB42" s="423"/>
      <c r="GNC42" s="424"/>
      <c r="GND42" s="423"/>
      <c r="GNE42" s="424"/>
      <c r="GNF42" s="423"/>
      <c r="GNG42" s="424"/>
      <c r="GNH42" s="423"/>
      <c r="GNI42" s="424"/>
      <c r="GNJ42" s="423"/>
      <c r="GNK42" s="424"/>
      <c r="GNL42" s="423"/>
      <c r="GNM42" s="424"/>
      <c r="GNN42" s="423"/>
      <c r="GNO42" s="424"/>
      <c r="GNP42" s="423"/>
      <c r="GNQ42" s="424"/>
      <c r="GNR42" s="423"/>
      <c r="GNS42" s="424"/>
      <c r="GNT42" s="423"/>
      <c r="GNU42" s="424"/>
      <c r="GNV42" s="423"/>
      <c r="GNW42" s="424"/>
      <c r="GNX42" s="423"/>
      <c r="GNY42" s="424"/>
      <c r="GNZ42" s="423"/>
      <c r="GOA42" s="424"/>
      <c r="GOB42" s="423"/>
      <c r="GOC42" s="424"/>
      <c r="GOD42" s="423"/>
      <c r="GOE42" s="424"/>
      <c r="GOF42" s="423"/>
      <c r="GOG42" s="424"/>
      <c r="GOH42" s="423"/>
      <c r="GOI42" s="424"/>
      <c r="GOJ42" s="423"/>
      <c r="GOK42" s="424"/>
      <c r="GOL42" s="423"/>
      <c r="GOM42" s="424"/>
      <c r="GON42" s="423"/>
      <c r="GOO42" s="424"/>
      <c r="GOP42" s="423"/>
      <c r="GOQ42" s="424"/>
      <c r="GOR42" s="423"/>
      <c r="GOS42" s="424"/>
      <c r="GOT42" s="423"/>
      <c r="GOU42" s="424"/>
      <c r="GOV42" s="423"/>
      <c r="GOW42" s="424"/>
      <c r="GOX42" s="423"/>
      <c r="GOY42" s="424"/>
      <c r="GOZ42" s="423"/>
      <c r="GPA42" s="424"/>
      <c r="GPB42" s="423"/>
      <c r="GPC42" s="424"/>
      <c r="GPD42" s="423"/>
      <c r="GPE42" s="424"/>
      <c r="GPF42" s="423"/>
      <c r="GPG42" s="424"/>
      <c r="GPH42" s="423"/>
      <c r="GPI42" s="424"/>
      <c r="GPJ42" s="423"/>
      <c r="GPK42" s="424"/>
      <c r="GPL42" s="423"/>
      <c r="GPM42" s="424"/>
      <c r="GPN42" s="423"/>
      <c r="GPO42" s="424"/>
      <c r="GPP42" s="423"/>
      <c r="GPQ42" s="424"/>
      <c r="GPR42" s="423"/>
      <c r="GPS42" s="424"/>
      <c r="GPT42" s="423"/>
      <c r="GPU42" s="424"/>
      <c r="GPV42" s="423"/>
      <c r="GPW42" s="424"/>
      <c r="GPX42" s="423"/>
      <c r="GPY42" s="424"/>
      <c r="GPZ42" s="423"/>
      <c r="GQA42" s="424"/>
      <c r="GQB42" s="423"/>
      <c r="GQC42" s="424"/>
      <c r="GQD42" s="423"/>
      <c r="GQE42" s="424"/>
      <c r="GQF42" s="423"/>
      <c r="GQG42" s="424"/>
      <c r="GQH42" s="423"/>
      <c r="GQI42" s="424"/>
      <c r="GQJ42" s="423"/>
      <c r="GQK42" s="424"/>
      <c r="GQL42" s="423"/>
      <c r="GQM42" s="424"/>
      <c r="GQN42" s="423"/>
      <c r="GQO42" s="424"/>
      <c r="GQP42" s="423"/>
      <c r="GQQ42" s="424"/>
      <c r="GQR42" s="423"/>
      <c r="GQS42" s="424"/>
      <c r="GQT42" s="423"/>
      <c r="GQU42" s="424"/>
      <c r="GQV42" s="423"/>
      <c r="GQW42" s="424"/>
      <c r="GQX42" s="423"/>
      <c r="GQY42" s="424"/>
      <c r="GQZ42" s="423"/>
      <c r="GRA42" s="424"/>
      <c r="GRB42" s="423"/>
      <c r="GRC42" s="424"/>
      <c r="GRD42" s="423"/>
      <c r="GRE42" s="424"/>
      <c r="GRF42" s="423"/>
      <c r="GRG42" s="424"/>
      <c r="GRH42" s="423"/>
      <c r="GRI42" s="424"/>
      <c r="GRJ42" s="423"/>
      <c r="GRK42" s="424"/>
      <c r="GRL42" s="423"/>
      <c r="GRM42" s="424"/>
      <c r="GRN42" s="423"/>
      <c r="GRO42" s="424"/>
      <c r="GRP42" s="423"/>
      <c r="GRQ42" s="424"/>
      <c r="GRR42" s="423"/>
      <c r="GRS42" s="424"/>
      <c r="GRT42" s="423"/>
      <c r="GRU42" s="424"/>
      <c r="GRV42" s="423"/>
      <c r="GRW42" s="424"/>
      <c r="GRX42" s="423"/>
      <c r="GRY42" s="424"/>
      <c r="GRZ42" s="423"/>
      <c r="GSA42" s="424"/>
      <c r="GSB42" s="423"/>
      <c r="GSC42" s="424"/>
      <c r="GSD42" s="423"/>
      <c r="GSE42" s="424"/>
      <c r="GSF42" s="423"/>
      <c r="GSG42" s="424"/>
      <c r="GSH42" s="423"/>
      <c r="GSI42" s="424"/>
      <c r="GSJ42" s="423"/>
      <c r="GSK42" s="424"/>
      <c r="GSL42" s="423"/>
      <c r="GSM42" s="424"/>
      <c r="GSN42" s="423"/>
      <c r="GSO42" s="424"/>
      <c r="GSP42" s="423"/>
      <c r="GSQ42" s="424"/>
      <c r="GSR42" s="423"/>
      <c r="GSS42" s="424"/>
      <c r="GST42" s="423"/>
      <c r="GSU42" s="424"/>
      <c r="GSV42" s="423"/>
      <c r="GSW42" s="424"/>
      <c r="GSX42" s="423"/>
      <c r="GSY42" s="424"/>
      <c r="GSZ42" s="423"/>
      <c r="GTA42" s="424"/>
      <c r="GTB42" s="423"/>
      <c r="GTC42" s="424"/>
      <c r="GTD42" s="423"/>
      <c r="GTE42" s="424"/>
      <c r="GTF42" s="423"/>
      <c r="GTG42" s="424"/>
      <c r="GTH42" s="423"/>
      <c r="GTI42" s="424"/>
      <c r="GTJ42" s="423"/>
      <c r="GTK42" s="424"/>
      <c r="GTL42" s="423"/>
      <c r="GTM42" s="424"/>
      <c r="GTN42" s="423"/>
      <c r="GTO42" s="424"/>
      <c r="GTP42" s="423"/>
      <c r="GTQ42" s="424"/>
      <c r="GTR42" s="423"/>
      <c r="GTS42" s="424"/>
      <c r="GTT42" s="423"/>
      <c r="GTU42" s="424"/>
      <c r="GTV42" s="423"/>
      <c r="GTW42" s="424"/>
      <c r="GTX42" s="423"/>
      <c r="GTY42" s="424"/>
      <c r="GTZ42" s="423"/>
      <c r="GUA42" s="424"/>
      <c r="GUB42" s="423"/>
      <c r="GUC42" s="424"/>
      <c r="GUD42" s="423"/>
      <c r="GUE42" s="424"/>
      <c r="GUF42" s="423"/>
      <c r="GUG42" s="424"/>
      <c r="GUH42" s="423"/>
      <c r="GUI42" s="424"/>
      <c r="GUJ42" s="423"/>
      <c r="GUK42" s="424"/>
      <c r="GUL42" s="423"/>
      <c r="GUM42" s="424"/>
      <c r="GUN42" s="423"/>
      <c r="GUO42" s="424"/>
      <c r="GUP42" s="423"/>
      <c r="GUQ42" s="424"/>
      <c r="GUR42" s="423"/>
      <c r="GUS42" s="424"/>
      <c r="GUT42" s="423"/>
      <c r="GUU42" s="424"/>
      <c r="GUV42" s="423"/>
      <c r="GUW42" s="424"/>
      <c r="GUX42" s="423"/>
      <c r="GUY42" s="424"/>
      <c r="GUZ42" s="423"/>
      <c r="GVA42" s="424"/>
      <c r="GVB42" s="423"/>
      <c r="GVC42" s="424"/>
      <c r="GVD42" s="423"/>
      <c r="GVE42" s="424"/>
      <c r="GVF42" s="423"/>
      <c r="GVG42" s="424"/>
      <c r="GVH42" s="423"/>
      <c r="GVI42" s="424"/>
      <c r="GVJ42" s="423"/>
      <c r="GVK42" s="424"/>
      <c r="GVL42" s="423"/>
      <c r="GVM42" s="424"/>
      <c r="GVN42" s="423"/>
      <c r="GVO42" s="424"/>
      <c r="GVP42" s="423"/>
      <c r="GVQ42" s="424"/>
      <c r="GVR42" s="423"/>
      <c r="GVS42" s="424"/>
      <c r="GVT42" s="423"/>
      <c r="GVU42" s="424"/>
      <c r="GVV42" s="423"/>
      <c r="GVW42" s="424"/>
      <c r="GVX42" s="423"/>
      <c r="GVY42" s="424"/>
      <c r="GVZ42" s="423"/>
      <c r="GWA42" s="424"/>
      <c r="GWB42" s="423"/>
      <c r="GWC42" s="424"/>
      <c r="GWD42" s="423"/>
      <c r="GWE42" s="424"/>
      <c r="GWF42" s="423"/>
      <c r="GWG42" s="424"/>
      <c r="GWH42" s="423"/>
      <c r="GWI42" s="424"/>
      <c r="GWJ42" s="423"/>
      <c r="GWK42" s="424"/>
      <c r="GWL42" s="423"/>
      <c r="GWM42" s="424"/>
      <c r="GWN42" s="423"/>
      <c r="GWO42" s="424"/>
      <c r="GWP42" s="423"/>
      <c r="GWQ42" s="424"/>
      <c r="GWR42" s="423"/>
      <c r="GWS42" s="424"/>
      <c r="GWT42" s="423"/>
      <c r="GWU42" s="424"/>
      <c r="GWV42" s="423"/>
      <c r="GWW42" s="424"/>
      <c r="GWX42" s="423"/>
      <c r="GWY42" s="424"/>
      <c r="GWZ42" s="423"/>
      <c r="GXA42" s="424"/>
      <c r="GXB42" s="423"/>
      <c r="GXC42" s="424"/>
      <c r="GXD42" s="423"/>
      <c r="GXE42" s="424"/>
      <c r="GXF42" s="423"/>
      <c r="GXG42" s="424"/>
      <c r="GXH42" s="423"/>
      <c r="GXI42" s="424"/>
      <c r="GXJ42" s="423"/>
      <c r="GXK42" s="424"/>
      <c r="GXL42" s="423"/>
      <c r="GXM42" s="424"/>
      <c r="GXN42" s="423"/>
      <c r="GXO42" s="424"/>
      <c r="GXP42" s="423"/>
      <c r="GXQ42" s="424"/>
      <c r="GXR42" s="423"/>
      <c r="GXS42" s="424"/>
      <c r="GXT42" s="423"/>
      <c r="GXU42" s="424"/>
      <c r="GXV42" s="423"/>
      <c r="GXW42" s="424"/>
      <c r="GXX42" s="423"/>
      <c r="GXY42" s="424"/>
      <c r="GXZ42" s="423"/>
      <c r="GYA42" s="424"/>
      <c r="GYB42" s="423"/>
      <c r="GYC42" s="424"/>
      <c r="GYD42" s="423"/>
      <c r="GYE42" s="424"/>
      <c r="GYF42" s="423"/>
      <c r="GYG42" s="424"/>
      <c r="GYH42" s="423"/>
      <c r="GYI42" s="424"/>
      <c r="GYJ42" s="423"/>
      <c r="GYK42" s="424"/>
      <c r="GYL42" s="423"/>
      <c r="GYM42" s="424"/>
      <c r="GYN42" s="423"/>
      <c r="GYO42" s="424"/>
      <c r="GYP42" s="423"/>
      <c r="GYQ42" s="424"/>
      <c r="GYR42" s="423"/>
      <c r="GYS42" s="424"/>
      <c r="GYT42" s="423"/>
      <c r="GYU42" s="424"/>
      <c r="GYV42" s="423"/>
      <c r="GYW42" s="424"/>
      <c r="GYX42" s="423"/>
      <c r="GYY42" s="424"/>
      <c r="GYZ42" s="423"/>
      <c r="GZA42" s="424"/>
      <c r="GZB42" s="423"/>
      <c r="GZC42" s="424"/>
      <c r="GZD42" s="423"/>
      <c r="GZE42" s="424"/>
      <c r="GZF42" s="423"/>
      <c r="GZG42" s="424"/>
      <c r="GZH42" s="423"/>
      <c r="GZI42" s="424"/>
      <c r="GZJ42" s="423"/>
      <c r="GZK42" s="424"/>
      <c r="GZL42" s="423"/>
      <c r="GZM42" s="424"/>
      <c r="GZN42" s="423"/>
      <c r="GZO42" s="424"/>
      <c r="GZP42" s="423"/>
      <c r="GZQ42" s="424"/>
      <c r="GZR42" s="423"/>
      <c r="GZS42" s="424"/>
      <c r="GZT42" s="423"/>
      <c r="GZU42" s="424"/>
      <c r="GZV42" s="423"/>
      <c r="GZW42" s="424"/>
      <c r="GZX42" s="423"/>
      <c r="GZY42" s="424"/>
      <c r="GZZ42" s="423"/>
      <c r="HAA42" s="424"/>
      <c r="HAB42" s="423"/>
      <c r="HAC42" s="424"/>
      <c r="HAD42" s="423"/>
      <c r="HAE42" s="424"/>
      <c r="HAF42" s="423"/>
      <c r="HAG42" s="424"/>
      <c r="HAH42" s="423"/>
      <c r="HAI42" s="424"/>
      <c r="HAJ42" s="423"/>
      <c r="HAK42" s="424"/>
      <c r="HAL42" s="423"/>
      <c r="HAM42" s="424"/>
      <c r="HAN42" s="423"/>
      <c r="HAO42" s="424"/>
      <c r="HAP42" s="423"/>
      <c r="HAQ42" s="424"/>
      <c r="HAR42" s="423"/>
      <c r="HAS42" s="424"/>
      <c r="HAT42" s="423"/>
      <c r="HAU42" s="424"/>
      <c r="HAV42" s="423"/>
      <c r="HAW42" s="424"/>
      <c r="HAX42" s="423"/>
      <c r="HAY42" s="424"/>
      <c r="HAZ42" s="423"/>
      <c r="HBA42" s="424"/>
      <c r="HBB42" s="423"/>
      <c r="HBC42" s="424"/>
      <c r="HBD42" s="423"/>
      <c r="HBE42" s="424"/>
      <c r="HBF42" s="423"/>
      <c r="HBG42" s="424"/>
      <c r="HBH42" s="423"/>
      <c r="HBI42" s="424"/>
      <c r="HBJ42" s="423"/>
      <c r="HBK42" s="424"/>
      <c r="HBL42" s="423"/>
      <c r="HBM42" s="424"/>
      <c r="HBN42" s="423"/>
      <c r="HBO42" s="424"/>
      <c r="HBP42" s="423"/>
      <c r="HBQ42" s="424"/>
      <c r="HBR42" s="423"/>
      <c r="HBS42" s="424"/>
      <c r="HBT42" s="423"/>
      <c r="HBU42" s="424"/>
      <c r="HBV42" s="423"/>
      <c r="HBW42" s="424"/>
      <c r="HBX42" s="423"/>
      <c r="HBY42" s="424"/>
      <c r="HBZ42" s="423"/>
      <c r="HCA42" s="424"/>
      <c r="HCB42" s="423"/>
      <c r="HCC42" s="424"/>
      <c r="HCD42" s="423"/>
      <c r="HCE42" s="424"/>
      <c r="HCF42" s="423"/>
      <c r="HCG42" s="424"/>
      <c r="HCH42" s="423"/>
      <c r="HCI42" s="424"/>
      <c r="HCJ42" s="423"/>
      <c r="HCK42" s="424"/>
      <c r="HCL42" s="423"/>
      <c r="HCM42" s="424"/>
      <c r="HCN42" s="423"/>
      <c r="HCO42" s="424"/>
      <c r="HCP42" s="423"/>
      <c r="HCQ42" s="424"/>
      <c r="HCR42" s="423"/>
      <c r="HCS42" s="424"/>
      <c r="HCT42" s="423"/>
      <c r="HCU42" s="424"/>
      <c r="HCV42" s="423"/>
      <c r="HCW42" s="424"/>
      <c r="HCX42" s="423"/>
      <c r="HCY42" s="424"/>
      <c r="HCZ42" s="423"/>
      <c r="HDA42" s="424"/>
      <c r="HDB42" s="423"/>
      <c r="HDC42" s="424"/>
      <c r="HDD42" s="423"/>
      <c r="HDE42" s="424"/>
      <c r="HDF42" s="423"/>
      <c r="HDG42" s="424"/>
      <c r="HDH42" s="423"/>
      <c r="HDI42" s="424"/>
      <c r="HDJ42" s="423"/>
      <c r="HDK42" s="424"/>
      <c r="HDL42" s="423"/>
      <c r="HDM42" s="424"/>
      <c r="HDN42" s="423"/>
      <c r="HDO42" s="424"/>
      <c r="HDP42" s="423"/>
      <c r="HDQ42" s="424"/>
      <c r="HDR42" s="423"/>
      <c r="HDS42" s="424"/>
      <c r="HDT42" s="423"/>
      <c r="HDU42" s="424"/>
      <c r="HDV42" s="423"/>
      <c r="HDW42" s="424"/>
      <c r="HDX42" s="423"/>
      <c r="HDY42" s="424"/>
      <c r="HDZ42" s="423"/>
      <c r="HEA42" s="424"/>
      <c r="HEB42" s="423"/>
      <c r="HEC42" s="424"/>
      <c r="HED42" s="423"/>
      <c r="HEE42" s="424"/>
      <c r="HEF42" s="423"/>
      <c r="HEG42" s="424"/>
      <c r="HEH42" s="423"/>
      <c r="HEI42" s="424"/>
      <c r="HEJ42" s="423"/>
      <c r="HEK42" s="424"/>
      <c r="HEL42" s="423"/>
      <c r="HEM42" s="424"/>
      <c r="HEN42" s="423"/>
      <c r="HEO42" s="424"/>
      <c r="HEP42" s="423"/>
      <c r="HEQ42" s="424"/>
      <c r="HER42" s="423"/>
      <c r="HES42" s="424"/>
      <c r="HET42" s="423"/>
      <c r="HEU42" s="424"/>
      <c r="HEV42" s="423"/>
      <c r="HEW42" s="424"/>
      <c r="HEX42" s="423"/>
      <c r="HEY42" s="424"/>
      <c r="HEZ42" s="423"/>
      <c r="HFA42" s="424"/>
      <c r="HFB42" s="423"/>
      <c r="HFC42" s="424"/>
      <c r="HFD42" s="423"/>
      <c r="HFE42" s="424"/>
      <c r="HFF42" s="423"/>
      <c r="HFG42" s="424"/>
      <c r="HFH42" s="423"/>
      <c r="HFI42" s="424"/>
      <c r="HFJ42" s="423"/>
      <c r="HFK42" s="424"/>
      <c r="HFL42" s="423"/>
      <c r="HFM42" s="424"/>
      <c r="HFN42" s="423"/>
      <c r="HFO42" s="424"/>
      <c r="HFP42" s="423"/>
      <c r="HFQ42" s="424"/>
      <c r="HFR42" s="423"/>
      <c r="HFS42" s="424"/>
      <c r="HFT42" s="423"/>
      <c r="HFU42" s="424"/>
      <c r="HFV42" s="423"/>
      <c r="HFW42" s="424"/>
      <c r="HFX42" s="423"/>
      <c r="HFY42" s="424"/>
      <c r="HFZ42" s="423"/>
      <c r="HGA42" s="424"/>
      <c r="HGB42" s="423"/>
      <c r="HGC42" s="424"/>
      <c r="HGD42" s="423"/>
      <c r="HGE42" s="424"/>
      <c r="HGF42" s="423"/>
      <c r="HGG42" s="424"/>
      <c r="HGH42" s="423"/>
      <c r="HGI42" s="424"/>
      <c r="HGJ42" s="423"/>
      <c r="HGK42" s="424"/>
      <c r="HGL42" s="423"/>
      <c r="HGM42" s="424"/>
      <c r="HGN42" s="423"/>
      <c r="HGO42" s="424"/>
      <c r="HGP42" s="423"/>
      <c r="HGQ42" s="424"/>
      <c r="HGR42" s="423"/>
      <c r="HGS42" s="424"/>
      <c r="HGT42" s="423"/>
      <c r="HGU42" s="424"/>
      <c r="HGV42" s="423"/>
      <c r="HGW42" s="424"/>
      <c r="HGX42" s="423"/>
      <c r="HGY42" s="424"/>
      <c r="HGZ42" s="423"/>
      <c r="HHA42" s="424"/>
      <c r="HHB42" s="423"/>
      <c r="HHC42" s="424"/>
      <c r="HHD42" s="423"/>
      <c r="HHE42" s="424"/>
      <c r="HHF42" s="423"/>
      <c r="HHG42" s="424"/>
      <c r="HHH42" s="423"/>
      <c r="HHI42" s="424"/>
      <c r="HHJ42" s="423"/>
      <c r="HHK42" s="424"/>
      <c r="HHL42" s="423"/>
      <c r="HHM42" s="424"/>
      <c r="HHN42" s="423"/>
      <c r="HHO42" s="424"/>
      <c r="HHP42" s="423"/>
      <c r="HHQ42" s="424"/>
      <c r="HHR42" s="423"/>
      <c r="HHS42" s="424"/>
      <c r="HHT42" s="423"/>
      <c r="HHU42" s="424"/>
      <c r="HHV42" s="423"/>
      <c r="HHW42" s="424"/>
      <c r="HHX42" s="423"/>
      <c r="HHY42" s="424"/>
      <c r="HHZ42" s="423"/>
      <c r="HIA42" s="424"/>
      <c r="HIB42" s="423"/>
      <c r="HIC42" s="424"/>
      <c r="HID42" s="423"/>
      <c r="HIE42" s="424"/>
      <c r="HIF42" s="423"/>
      <c r="HIG42" s="424"/>
      <c r="HIH42" s="423"/>
      <c r="HII42" s="424"/>
      <c r="HIJ42" s="423"/>
      <c r="HIK42" s="424"/>
      <c r="HIL42" s="423"/>
      <c r="HIM42" s="424"/>
      <c r="HIN42" s="423"/>
      <c r="HIO42" s="424"/>
      <c r="HIP42" s="423"/>
      <c r="HIQ42" s="424"/>
      <c r="HIR42" s="423"/>
      <c r="HIS42" s="424"/>
      <c r="HIT42" s="423"/>
      <c r="HIU42" s="424"/>
      <c r="HIV42" s="423"/>
      <c r="HIW42" s="424"/>
      <c r="HIX42" s="423"/>
      <c r="HIY42" s="424"/>
      <c r="HIZ42" s="423"/>
      <c r="HJA42" s="424"/>
      <c r="HJB42" s="423"/>
      <c r="HJC42" s="424"/>
      <c r="HJD42" s="423"/>
      <c r="HJE42" s="424"/>
      <c r="HJF42" s="423"/>
      <c r="HJG42" s="424"/>
      <c r="HJH42" s="423"/>
      <c r="HJI42" s="424"/>
      <c r="HJJ42" s="423"/>
      <c r="HJK42" s="424"/>
      <c r="HJL42" s="423"/>
      <c r="HJM42" s="424"/>
      <c r="HJN42" s="423"/>
      <c r="HJO42" s="424"/>
      <c r="HJP42" s="423"/>
      <c r="HJQ42" s="424"/>
      <c r="HJR42" s="423"/>
      <c r="HJS42" s="424"/>
      <c r="HJT42" s="423"/>
      <c r="HJU42" s="424"/>
      <c r="HJV42" s="423"/>
      <c r="HJW42" s="424"/>
      <c r="HJX42" s="423"/>
      <c r="HJY42" s="424"/>
      <c r="HJZ42" s="423"/>
      <c r="HKA42" s="424"/>
      <c r="HKB42" s="423"/>
      <c r="HKC42" s="424"/>
      <c r="HKD42" s="423"/>
      <c r="HKE42" s="424"/>
      <c r="HKF42" s="423"/>
      <c r="HKG42" s="424"/>
      <c r="HKH42" s="423"/>
      <c r="HKI42" s="424"/>
      <c r="HKJ42" s="423"/>
      <c r="HKK42" s="424"/>
      <c r="HKL42" s="423"/>
      <c r="HKM42" s="424"/>
      <c r="HKN42" s="423"/>
      <c r="HKO42" s="424"/>
      <c r="HKP42" s="423"/>
      <c r="HKQ42" s="424"/>
      <c r="HKR42" s="423"/>
      <c r="HKS42" s="424"/>
      <c r="HKT42" s="423"/>
      <c r="HKU42" s="424"/>
      <c r="HKV42" s="423"/>
      <c r="HKW42" s="424"/>
      <c r="HKX42" s="423"/>
      <c r="HKY42" s="424"/>
      <c r="HKZ42" s="423"/>
      <c r="HLA42" s="424"/>
      <c r="HLB42" s="423"/>
      <c r="HLC42" s="424"/>
      <c r="HLD42" s="423"/>
      <c r="HLE42" s="424"/>
      <c r="HLF42" s="423"/>
      <c r="HLG42" s="424"/>
      <c r="HLH42" s="423"/>
      <c r="HLI42" s="424"/>
      <c r="HLJ42" s="423"/>
      <c r="HLK42" s="424"/>
      <c r="HLL42" s="423"/>
      <c r="HLM42" s="424"/>
      <c r="HLN42" s="423"/>
      <c r="HLO42" s="424"/>
      <c r="HLP42" s="423"/>
      <c r="HLQ42" s="424"/>
      <c r="HLR42" s="423"/>
      <c r="HLS42" s="424"/>
      <c r="HLT42" s="423"/>
      <c r="HLU42" s="424"/>
      <c r="HLV42" s="423"/>
      <c r="HLW42" s="424"/>
      <c r="HLX42" s="423"/>
      <c r="HLY42" s="424"/>
      <c r="HLZ42" s="423"/>
      <c r="HMA42" s="424"/>
      <c r="HMB42" s="423"/>
      <c r="HMC42" s="424"/>
      <c r="HMD42" s="423"/>
      <c r="HME42" s="424"/>
      <c r="HMF42" s="423"/>
      <c r="HMG42" s="424"/>
      <c r="HMH42" s="423"/>
      <c r="HMI42" s="424"/>
      <c r="HMJ42" s="423"/>
      <c r="HMK42" s="424"/>
      <c r="HML42" s="423"/>
      <c r="HMM42" s="424"/>
      <c r="HMN42" s="423"/>
      <c r="HMO42" s="424"/>
      <c r="HMP42" s="423"/>
      <c r="HMQ42" s="424"/>
      <c r="HMR42" s="423"/>
      <c r="HMS42" s="424"/>
      <c r="HMT42" s="423"/>
      <c r="HMU42" s="424"/>
      <c r="HMV42" s="423"/>
      <c r="HMW42" s="424"/>
      <c r="HMX42" s="423"/>
      <c r="HMY42" s="424"/>
      <c r="HMZ42" s="423"/>
      <c r="HNA42" s="424"/>
      <c r="HNB42" s="423"/>
      <c r="HNC42" s="424"/>
      <c r="HND42" s="423"/>
      <c r="HNE42" s="424"/>
      <c r="HNF42" s="423"/>
      <c r="HNG42" s="424"/>
      <c r="HNH42" s="423"/>
      <c r="HNI42" s="424"/>
      <c r="HNJ42" s="423"/>
      <c r="HNK42" s="424"/>
      <c r="HNL42" s="423"/>
      <c r="HNM42" s="424"/>
      <c r="HNN42" s="423"/>
      <c r="HNO42" s="424"/>
      <c r="HNP42" s="423"/>
      <c r="HNQ42" s="424"/>
      <c r="HNR42" s="423"/>
      <c r="HNS42" s="424"/>
      <c r="HNT42" s="423"/>
      <c r="HNU42" s="424"/>
      <c r="HNV42" s="423"/>
      <c r="HNW42" s="424"/>
      <c r="HNX42" s="423"/>
      <c r="HNY42" s="424"/>
      <c r="HNZ42" s="423"/>
      <c r="HOA42" s="424"/>
      <c r="HOB42" s="423"/>
      <c r="HOC42" s="424"/>
      <c r="HOD42" s="423"/>
      <c r="HOE42" s="424"/>
      <c r="HOF42" s="423"/>
      <c r="HOG42" s="424"/>
      <c r="HOH42" s="423"/>
      <c r="HOI42" s="424"/>
      <c r="HOJ42" s="423"/>
      <c r="HOK42" s="424"/>
      <c r="HOL42" s="423"/>
      <c r="HOM42" s="424"/>
      <c r="HON42" s="423"/>
      <c r="HOO42" s="424"/>
      <c r="HOP42" s="423"/>
      <c r="HOQ42" s="424"/>
      <c r="HOR42" s="423"/>
      <c r="HOS42" s="424"/>
      <c r="HOT42" s="423"/>
      <c r="HOU42" s="424"/>
      <c r="HOV42" s="423"/>
      <c r="HOW42" s="424"/>
      <c r="HOX42" s="423"/>
      <c r="HOY42" s="424"/>
      <c r="HOZ42" s="423"/>
      <c r="HPA42" s="424"/>
      <c r="HPB42" s="423"/>
      <c r="HPC42" s="424"/>
      <c r="HPD42" s="423"/>
      <c r="HPE42" s="424"/>
      <c r="HPF42" s="423"/>
      <c r="HPG42" s="424"/>
      <c r="HPH42" s="423"/>
      <c r="HPI42" s="424"/>
      <c r="HPJ42" s="423"/>
      <c r="HPK42" s="424"/>
      <c r="HPL42" s="423"/>
      <c r="HPM42" s="424"/>
      <c r="HPN42" s="423"/>
      <c r="HPO42" s="424"/>
      <c r="HPP42" s="423"/>
      <c r="HPQ42" s="424"/>
      <c r="HPR42" s="423"/>
      <c r="HPS42" s="424"/>
      <c r="HPT42" s="423"/>
      <c r="HPU42" s="424"/>
      <c r="HPV42" s="423"/>
      <c r="HPW42" s="424"/>
      <c r="HPX42" s="423"/>
      <c r="HPY42" s="424"/>
      <c r="HPZ42" s="423"/>
      <c r="HQA42" s="424"/>
      <c r="HQB42" s="423"/>
      <c r="HQC42" s="424"/>
      <c r="HQD42" s="423"/>
      <c r="HQE42" s="424"/>
      <c r="HQF42" s="423"/>
      <c r="HQG42" s="424"/>
      <c r="HQH42" s="423"/>
      <c r="HQI42" s="424"/>
      <c r="HQJ42" s="423"/>
      <c r="HQK42" s="424"/>
      <c r="HQL42" s="423"/>
      <c r="HQM42" s="424"/>
      <c r="HQN42" s="423"/>
      <c r="HQO42" s="424"/>
      <c r="HQP42" s="423"/>
      <c r="HQQ42" s="424"/>
      <c r="HQR42" s="423"/>
      <c r="HQS42" s="424"/>
      <c r="HQT42" s="423"/>
      <c r="HQU42" s="424"/>
      <c r="HQV42" s="423"/>
      <c r="HQW42" s="424"/>
      <c r="HQX42" s="423"/>
      <c r="HQY42" s="424"/>
      <c r="HQZ42" s="423"/>
      <c r="HRA42" s="424"/>
      <c r="HRB42" s="423"/>
      <c r="HRC42" s="424"/>
      <c r="HRD42" s="423"/>
      <c r="HRE42" s="424"/>
      <c r="HRF42" s="423"/>
      <c r="HRG42" s="424"/>
      <c r="HRH42" s="423"/>
      <c r="HRI42" s="424"/>
      <c r="HRJ42" s="423"/>
      <c r="HRK42" s="424"/>
      <c r="HRL42" s="423"/>
      <c r="HRM42" s="424"/>
      <c r="HRN42" s="423"/>
      <c r="HRO42" s="424"/>
      <c r="HRP42" s="423"/>
      <c r="HRQ42" s="424"/>
      <c r="HRR42" s="423"/>
      <c r="HRS42" s="424"/>
      <c r="HRT42" s="423"/>
      <c r="HRU42" s="424"/>
      <c r="HRV42" s="423"/>
      <c r="HRW42" s="424"/>
      <c r="HRX42" s="423"/>
      <c r="HRY42" s="424"/>
      <c r="HRZ42" s="423"/>
      <c r="HSA42" s="424"/>
      <c r="HSB42" s="423"/>
      <c r="HSC42" s="424"/>
      <c r="HSD42" s="423"/>
      <c r="HSE42" s="424"/>
      <c r="HSF42" s="423"/>
      <c r="HSG42" s="424"/>
      <c r="HSH42" s="423"/>
      <c r="HSI42" s="424"/>
      <c r="HSJ42" s="423"/>
      <c r="HSK42" s="424"/>
      <c r="HSL42" s="423"/>
      <c r="HSM42" s="424"/>
      <c r="HSN42" s="423"/>
      <c r="HSO42" s="424"/>
      <c r="HSP42" s="423"/>
      <c r="HSQ42" s="424"/>
      <c r="HSR42" s="423"/>
      <c r="HSS42" s="424"/>
      <c r="HST42" s="423"/>
      <c r="HSU42" s="424"/>
      <c r="HSV42" s="423"/>
      <c r="HSW42" s="424"/>
      <c r="HSX42" s="423"/>
      <c r="HSY42" s="424"/>
      <c r="HSZ42" s="423"/>
      <c r="HTA42" s="424"/>
      <c r="HTB42" s="423"/>
      <c r="HTC42" s="424"/>
      <c r="HTD42" s="423"/>
      <c r="HTE42" s="424"/>
      <c r="HTF42" s="423"/>
      <c r="HTG42" s="424"/>
      <c r="HTH42" s="423"/>
      <c r="HTI42" s="424"/>
      <c r="HTJ42" s="423"/>
      <c r="HTK42" s="424"/>
      <c r="HTL42" s="423"/>
      <c r="HTM42" s="424"/>
      <c r="HTN42" s="423"/>
      <c r="HTO42" s="424"/>
      <c r="HTP42" s="423"/>
      <c r="HTQ42" s="424"/>
      <c r="HTR42" s="423"/>
      <c r="HTS42" s="424"/>
      <c r="HTT42" s="423"/>
      <c r="HTU42" s="424"/>
      <c r="HTV42" s="423"/>
      <c r="HTW42" s="424"/>
      <c r="HTX42" s="423"/>
      <c r="HTY42" s="424"/>
      <c r="HTZ42" s="423"/>
      <c r="HUA42" s="424"/>
      <c r="HUB42" s="423"/>
      <c r="HUC42" s="424"/>
      <c r="HUD42" s="423"/>
      <c r="HUE42" s="424"/>
      <c r="HUF42" s="423"/>
      <c r="HUG42" s="424"/>
      <c r="HUH42" s="423"/>
      <c r="HUI42" s="424"/>
      <c r="HUJ42" s="423"/>
      <c r="HUK42" s="424"/>
      <c r="HUL42" s="423"/>
      <c r="HUM42" s="424"/>
      <c r="HUN42" s="423"/>
      <c r="HUO42" s="424"/>
      <c r="HUP42" s="423"/>
      <c r="HUQ42" s="424"/>
      <c r="HUR42" s="423"/>
      <c r="HUS42" s="424"/>
      <c r="HUT42" s="423"/>
      <c r="HUU42" s="424"/>
      <c r="HUV42" s="423"/>
      <c r="HUW42" s="424"/>
      <c r="HUX42" s="423"/>
      <c r="HUY42" s="424"/>
      <c r="HUZ42" s="423"/>
      <c r="HVA42" s="424"/>
      <c r="HVB42" s="423"/>
      <c r="HVC42" s="424"/>
      <c r="HVD42" s="423"/>
      <c r="HVE42" s="424"/>
      <c r="HVF42" s="423"/>
      <c r="HVG42" s="424"/>
      <c r="HVH42" s="423"/>
      <c r="HVI42" s="424"/>
      <c r="HVJ42" s="423"/>
      <c r="HVK42" s="424"/>
      <c r="HVL42" s="423"/>
      <c r="HVM42" s="424"/>
      <c r="HVN42" s="423"/>
      <c r="HVO42" s="424"/>
      <c r="HVP42" s="423"/>
      <c r="HVQ42" s="424"/>
      <c r="HVR42" s="423"/>
      <c r="HVS42" s="424"/>
      <c r="HVT42" s="423"/>
      <c r="HVU42" s="424"/>
      <c r="HVV42" s="423"/>
      <c r="HVW42" s="424"/>
      <c r="HVX42" s="423"/>
      <c r="HVY42" s="424"/>
      <c r="HVZ42" s="423"/>
      <c r="HWA42" s="424"/>
      <c r="HWB42" s="423"/>
      <c r="HWC42" s="424"/>
      <c r="HWD42" s="423"/>
      <c r="HWE42" s="424"/>
      <c r="HWF42" s="423"/>
      <c r="HWG42" s="424"/>
      <c r="HWH42" s="423"/>
      <c r="HWI42" s="424"/>
      <c r="HWJ42" s="423"/>
      <c r="HWK42" s="424"/>
      <c r="HWL42" s="423"/>
      <c r="HWM42" s="424"/>
      <c r="HWN42" s="423"/>
      <c r="HWO42" s="424"/>
      <c r="HWP42" s="423"/>
      <c r="HWQ42" s="424"/>
      <c r="HWR42" s="423"/>
      <c r="HWS42" s="424"/>
      <c r="HWT42" s="423"/>
      <c r="HWU42" s="424"/>
      <c r="HWV42" s="423"/>
      <c r="HWW42" s="424"/>
      <c r="HWX42" s="423"/>
      <c r="HWY42" s="424"/>
      <c r="HWZ42" s="423"/>
      <c r="HXA42" s="424"/>
      <c r="HXB42" s="423"/>
      <c r="HXC42" s="424"/>
      <c r="HXD42" s="423"/>
      <c r="HXE42" s="424"/>
      <c r="HXF42" s="423"/>
      <c r="HXG42" s="424"/>
      <c r="HXH42" s="423"/>
      <c r="HXI42" s="424"/>
      <c r="HXJ42" s="423"/>
      <c r="HXK42" s="424"/>
      <c r="HXL42" s="423"/>
      <c r="HXM42" s="424"/>
      <c r="HXN42" s="423"/>
      <c r="HXO42" s="424"/>
      <c r="HXP42" s="423"/>
      <c r="HXQ42" s="424"/>
      <c r="HXR42" s="423"/>
      <c r="HXS42" s="424"/>
      <c r="HXT42" s="423"/>
      <c r="HXU42" s="424"/>
      <c r="HXV42" s="423"/>
      <c r="HXW42" s="424"/>
      <c r="HXX42" s="423"/>
      <c r="HXY42" s="424"/>
      <c r="HXZ42" s="423"/>
      <c r="HYA42" s="424"/>
      <c r="HYB42" s="423"/>
      <c r="HYC42" s="424"/>
      <c r="HYD42" s="423"/>
      <c r="HYE42" s="424"/>
      <c r="HYF42" s="423"/>
      <c r="HYG42" s="424"/>
      <c r="HYH42" s="423"/>
      <c r="HYI42" s="424"/>
      <c r="HYJ42" s="423"/>
      <c r="HYK42" s="424"/>
      <c r="HYL42" s="423"/>
      <c r="HYM42" s="424"/>
      <c r="HYN42" s="423"/>
      <c r="HYO42" s="424"/>
      <c r="HYP42" s="423"/>
      <c r="HYQ42" s="424"/>
      <c r="HYR42" s="423"/>
      <c r="HYS42" s="424"/>
      <c r="HYT42" s="423"/>
      <c r="HYU42" s="424"/>
      <c r="HYV42" s="423"/>
      <c r="HYW42" s="424"/>
      <c r="HYX42" s="423"/>
      <c r="HYY42" s="424"/>
      <c r="HYZ42" s="423"/>
      <c r="HZA42" s="424"/>
      <c r="HZB42" s="423"/>
      <c r="HZC42" s="424"/>
      <c r="HZD42" s="423"/>
      <c r="HZE42" s="424"/>
      <c r="HZF42" s="423"/>
      <c r="HZG42" s="424"/>
      <c r="HZH42" s="423"/>
      <c r="HZI42" s="424"/>
      <c r="HZJ42" s="423"/>
      <c r="HZK42" s="424"/>
      <c r="HZL42" s="423"/>
      <c r="HZM42" s="424"/>
      <c r="HZN42" s="423"/>
      <c r="HZO42" s="424"/>
      <c r="HZP42" s="423"/>
      <c r="HZQ42" s="424"/>
      <c r="HZR42" s="423"/>
      <c r="HZS42" s="424"/>
      <c r="HZT42" s="423"/>
      <c r="HZU42" s="424"/>
      <c r="HZV42" s="423"/>
      <c r="HZW42" s="424"/>
      <c r="HZX42" s="423"/>
      <c r="HZY42" s="424"/>
      <c r="HZZ42" s="423"/>
      <c r="IAA42" s="424"/>
      <c r="IAB42" s="423"/>
      <c r="IAC42" s="424"/>
      <c r="IAD42" s="423"/>
      <c r="IAE42" s="424"/>
      <c r="IAF42" s="423"/>
      <c r="IAG42" s="424"/>
      <c r="IAH42" s="423"/>
      <c r="IAI42" s="424"/>
      <c r="IAJ42" s="423"/>
      <c r="IAK42" s="424"/>
      <c r="IAL42" s="423"/>
      <c r="IAM42" s="424"/>
      <c r="IAN42" s="423"/>
      <c r="IAO42" s="424"/>
      <c r="IAP42" s="423"/>
      <c r="IAQ42" s="424"/>
      <c r="IAR42" s="423"/>
      <c r="IAS42" s="424"/>
      <c r="IAT42" s="423"/>
      <c r="IAU42" s="424"/>
      <c r="IAV42" s="423"/>
      <c r="IAW42" s="424"/>
      <c r="IAX42" s="423"/>
      <c r="IAY42" s="424"/>
      <c r="IAZ42" s="423"/>
      <c r="IBA42" s="424"/>
      <c r="IBB42" s="423"/>
      <c r="IBC42" s="424"/>
      <c r="IBD42" s="423"/>
      <c r="IBE42" s="424"/>
      <c r="IBF42" s="423"/>
      <c r="IBG42" s="424"/>
      <c r="IBH42" s="423"/>
      <c r="IBI42" s="424"/>
      <c r="IBJ42" s="423"/>
      <c r="IBK42" s="424"/>
      <c r="IBL42" s="423"/>
      <c r="IBM42" s="424"/>
      <c r="IBN42" s="423"/>
      <c r="IBO42" s="424"/>
      <c r="IBP42" s="423"/>
      <c r="IBQ42" s="424"/>
      <c r="IBR42" s="423"/>
      <c r="IBS42" s="424"/>
      <c r="IBT42" s="423"/>
      <c r="IBU42" s="424"/>
      <c r="IBV42" s="423"/>
      <c r="IBW42" s="424"/>
      <c r="IBX42" s="423"/>
      <c r="IBY42" s="424"/>
      <c r="IBZ42" s="423"/>
      <c r="ICA42" s="424"/>
      <c r="ICB42" s="423"/>
      <c r="ICC42" s="424"/>
      <c r="ICD42" s="423"/>
      <c r="ICE42" s="424"/>
      <c r="ICF42" s="423"/>
      <c r="ICG42" s="424"/>
      <c r="ICH42" s="423"/>
      <c r="ICI42" s="424"/>
      <c r="ICJ42" s="423"/>
      <c r="ICK42" s="424"/>
      <c r="ICL42" s="423"/>
      <c r="ICM42" s="424"/>
      <c r="ICN42" s="423"/>
      <c r="ICO42" s="424"/>
      <c r="ICP42" s="423"/>
      <c r="ICQ42" s="424"/>
      <c r="ICR42" s="423"/>
      <c r="ICS42" s="424"/>
      <c r="ICT42" s="423"/>
      <c r="ICU42" s="424"/>
      <c r="ICV42" s="423"/>
      <c r="ICW42" s="424"/>
      <c r="ICX42" s="423"/>
      <c r="ICY42" s="424"/>
      <c r="ICZ42" s="423"/>
      <c r="IDA42" s="424"/>
      <c r="IDB42" s="423"/>
      <c r="IDC42" s="424"/>
      <c r="IDD42" s="423"/>
      <c r="IDE42" s="424"/>
      <c r="IDF42" s="423"/>
      <c r="IDG42" s="424"/>
      <c r="IDH42" s="423"/>
      <c r="IDI42" s="424"/>
      <c r="IDJ42" s="423"/>
      <c r="IDK42" s="424"/>
      <c r="IDL42" s="423"/>
      <c r="IDM42" s="424"/>
      <c r="IDN42" s="423"/>
      <c r="IDO42" s="424"/>
      <c r="IDP42" s="423"/>
      <c r="IDQ42" s="424"/>
      <c r="IDR42" s="423"/>
      <c r="IDS42" s="424"/>
      <c r="IDT42" s="423"/>
      <c r="IDU42" s="424"/>
      <c r="IDV42" s="423"/>
      <c r="IDW42" s="424"/>
      <c r="IDX42" s="423"/>
      <c r="IDY42" s="424"/>
      <c r="IDZ42" s="423"/>
      <c r="IEA42" s="424"/>
      <c r="IEB42" s="423"/>
      <c r="IEC42" s="424"/>
      <c r="IED42" s="423"/>
      <c r="IEE42" s="424"/>
      <c r="IEF42" s="423"/>
      <c r="IEG42" s="424"/>
      <c r="IEH42" s="423"/>
      <c r="IEI42" s="424"/>
      <c r="IEJ42" s="423"/>
      <c r="IEK42" s="424"/>
      <c r="IEL42" s="423"/>
      <c r="IEM42" s="424"/>
      <c r="IEN42" s="423"/>
      <c r="IEO42" s="424"/>
      <c r="IEP42" s="423"/>
      <c r="IEQ42" s="424"/>
      <c r="IER42" s="423"/>
      <c r="IES42" s="424"/>
      <c r="IET42" s="423"/>
      <c r="IEU42" s="424"/>
      <c r="IEV42" s="423"/>
      <c r="IEW42" s="424"/>
      <c r="IEX42" s="423"/>
      <c r="IEY42" s="424"/>
      <c r="IEZ42" s="423"/>
      <c r="IFA42" s="424"/>
      <c r="IFB42" s="423"/>
      <c r="IFC42" s="424"/>
      <c r="IFD42" s="423"/>
      <c r="IFE42" s="424"/>
      <c r="IFF42" s="423"/>
      <c r="IFG42" s="424"/>
      <c r="IFH42" s="423"/>
      <c r="IFI42" s="424"/>
      <c r="IFJ42" s="423"/>
      <c r="IFK42" s="424"/>
      <c r="IFL42" s="423"/>
      <c r="IFM42" s="424"/>
      <c r="IFN42" s="423"/>
      <c r="IFO42" s="424"/>
      <c r="IFP42" s="423"/>
      <c r="IFQ42" s="424"/>
      <c r="IFR42" s="423"/>
      <c r="IFS42" s="424"/>
      <c r="IFT42" s="423"/>
      <c r="IFU42" s="424"/>
      <c r="IFV42" s="423"/>
      <c r="IFW42" s="424"/>
      <c r="IFX42" s="423"/>
      <c r="IFY42" s="424"/>
      <c r="IFZ42" s="423"/>
      <c r="IGA42" s="424"/>
      <c r="IGB42" s="423"/>
      <c r="IGC42" s="424"/>
      <c r="IGD42" s="423"/>
      <c r="IGE42" s="424"/>
      <c r="IGF42" s="423"/>
      <c r="IGG42" s="424"/>
      <c r="IGH42" s="423"/>
      <c r="IGI42" s="424"/>
      <c r="IGJ42" s="423"/>
      <c r="IGK42" s="424"/>
      <c r="IGL42" s="423"/>
      <c r="IGM42" s="424"/>
      <c r="IGN42" s="423"/>
      <c r="IGO42" s="424"/>
      <c r="IGP42" s="423"/>
      <c r="IGQ42" s="424"/>
      <c r="IGR42" s="423"/>
      <c r="IGS42" s="424"/>
      <c r="IGT42" s="423"/>
      <c r="IGU42" s="424"/>
      <c r="IGV42" s="423"/>
      <c r="IGW42" s="424"/>
      <c r="IGX42" s="423"/>
      <c r="IGY42" s="424"/>
      <c r="IGZ42" s="423"/>
      <c r="IHA42" s="424"/>
      <c r="IHB42" s="423"/>
      <c r="IHC42" s="424"/>
      <c r="IHD42" s="423"/>
      <c r="IHE42" s="424"/>
      <c r="IHF42" s="423"/>
      <c r="IHG42" s="424"/>
      <c r="IHH42" s="423"/>
      <c r="IHI42" s="424"/>
      <c r="IHJ42" s="423"/>
      <c r="IHK42" s="424"/>
      <c r="IHL42" s="423"/>
      <c r="IHM42" s="424"/>
      <c r="IHN42" s="423"/>
      <c r="IHO42" s="424"/>
      <c r="IHP42" s="423"/>
      <c r="IHQ42" s="424"/>
      <c r="IHR42" s="423"/>
      <c r="IHS42" s="424"/>
      <c r="IHT42" s="423"/>
      <c r="IHU42" s="424"/>
      <c r="IHV42" s="423"/>
      <c r="IHW42" s="424"/>
      <c r="IHX42" s="423"/>
      <c r="IHY42" s="424"/>
      <c r="IHZ42" s="423"/>
      <c r="IIA42" s="424"/>
      <c r="IIB42" s="423"/>
      <c r="IIC42" s="424"/>
      <c r="IID42" s="423"/>
      <c r="IIE42" s="424"/>
      <c r="IIF42" s="423"/>
      <c r="IIG42" s="424"/>
      <c r="IIH42" s="423"/>
      <c r="III42" s="424"/>
      <c r="IIJ42" s="423"/>
      <c r="IIK42" s="424"/>
      <c r="IIL42" s="423"/>
      <c r="IIM42" s="424"/>
      <c r="IIN42" s="423"/>
      <c r="IIO42" s="424"/>
      <c r="IIP42" s="423"/>
      <c r="IIQ42" s="424"/>
      <c r="IIR42" s="423"/>
      <c r="IIS42" s="424"/>
      <c r="IIT42" s="423"/>
      <c r="IIU42" s="424"/>
      <c r="IIV42" s="423"/>
      <c r="IIW42" s="424"/>
      <c r="IIX42" s="423"/>
      <c r="IIY42" s="424"/>
      <c r="IIZ42" s="423"/>
      <c r="IJA42" s="424"/>
      <c r="IJB42" s="423"/>
      <c r="IJC42" s="424"/>
      <c r="IJD42" s="423"/>
      <c r="IJE42" s="424"/>
      <c r="IJF42" s="423"/>
      <c r="IJG42" s="424"/>
      <c r="IJH42" s="423"/>
      <c r="IJI42" s="424"/>
      <c r="IJJ42" s="423"/>
      <c r="IJK42" s="424"/>
      <c r="IJL42" s="423"/>
      <c r="IJM42" s="424"/>
      <c r="IJN42" s="423"/>
      <c r="IJO42" s="424"/>
      <c r="IJP42" s="423"/>
      <c r="IJQ42" s="424"/>
      <c r="IJR42" s="423"/>
      <c r="IJS42" s="424"/>
      <c r="IJT42" s="423"/>
      <c r="IJU42" s="424"/>
      <c r="IJV42" s="423"/>
      <c r="IJW42" s="424"/>
      <c r="IJX42" s="423"/>
      <c r="IJY42" s="424"/>
      <c r="IJZ42" s="423"/>
      <c r="IKA42" s="424"/>
      <c r="IKB42" s="423"/>
      <c r="IKC42" s="424"/>
      <c r="IKD42" s="423"/>
      <c r="IKE42" s="424"/>
      <c r="IKF42" s="423"/>
      <c r="IKG42" s="424"/>
      <c r="IKH42" s="423"/>
      <c r="IKI42" s="424"/>
      <c r="IKJ42" s="423"/>
      <c r="IKK42" s="424"/>
      <c r="IKL42" s="423"/>
      <c r="IKM42" s="424"/>
      <c r="IKN42" s="423"/>
      <c r="IKO42" s="424"/>
      <c r="IKP42" s="423"/>
      <c r="IKQ42" s="424"/>
      <c r="IKR42" s="423"/>
      <c r="IKS42" s="424"/>
      <c r="IKT42" s="423"/>
      <c r="IKU42" s="424"/>
      <c r="IKV42" s="423"/>
      <c r="IKW42" s="424"/>
      <c r="IKX42" s="423"/>
      <c r="IKY42" s="424"/>
      <c r="IKZ42" s="423"/>
      <c r="ILA42" s="424"/>
      <c r="ILB42" s="423"/>
      <c r="ILC42" s="424"/>
      <c r="ILD42" s="423"/>
      <c r="ILE42" s="424"/>
      <c r="ILF42" s="423"/>
      <c r="ILG42" s="424"/>
      <c r="ILH42" s="423"/>
      <c r="ILI42" s="424"/>
      <c r="ILJ42" s="423"/>
      <c r="ILK42" s="424"/>
      <c r="ILL42" s="423"/>
      <c r="ILM42" s="424"/>
      <c r="ILN42" s="423"/>
      <c r="ILO42" s="424"/>
      <c r="ILP42" s="423"/>
      <c r="ILQ42" s="424"/>
      <c r="ILR42" s="423"/>
      <c r="ILS42" s="424"/>
      <c r="ILT42" s="423"/>
      <c r="ILU42" s="424"/>
      <c r="ILV42" s="423"/>
      <c r="ILW42" s="424"/>
      <c r="ILX42" s="423"/>
      <c r="ILY42" s="424"/>
      <c r="ILZ42" s="423"/>
      <c r="IMA42" s="424"/>
      <c r="IMB42" s="423"/>
      <c r="IMC42" s="424"/>
      <c r="IMD42" s="423"/>
      <c r="IME42" s="424"/>
      <c r="IMF42" s="423"/>
      <c r="IMG42" s="424"/>
      <c r="IMH42" s="423"/>
      <c r="IMI42" s="424"/>
      <c r="IMJ42" s="423"/>
      <c r="IMK42" s="424"/>
      <c r="IML42" s="423"/>
      <c r="IMM42" s="424"/>
      <c r="IMN42" s="423"/>
      <c r="IMO42" s="424"/>
      <c r="IMP42" s="423"/>
      <c r="IMQ42" s="424"/>
      <c r="IMR42" s="423"/>
      <c r="IMS42" s="424"/>
      <c r="IMT42" s="423"/>
      <c r="IMU42" s="424"/>
      <c r="IMV42" s="423"/>
      <c r="IMW42" s="424"/>
      <c r="IMX42" s="423"/>
      <c r="IMY42" s="424"/>
      <c r="IMZ42" s="423"/>
      <c r="INA42" s="424"/>
      <c r="INB42" s="423"/>
      <c r="INC42" s="424"/>
      <c r="IND42" s="423"/>
      <c r="INE42" s="424"/>
      <c r="INF42" s="423"/>
      <c r="ING42" s="424"/>
      <c r="INH42" s="423"/>
      <c r="INI42" s="424"/>
      <c r="INJ42" s="423"/>
      <c r="INK42" s="424"/>
      <c r="INL42" s="423"/>
      <c r="INM42" s="424"/>
      <c r="INN42" s="423"/>
      <c r="INO42" s="424"/>
      <c r="INP42" s="423"/>
      <c r="INQ42" s="424"/>
      <c r="INR42" s="423"/>
      <c r="INS42" s="424"/>
      <c r="INT42" s="423"/>
      <c r="INU42" s="424"/>
      <c r="INV42" s="423"/>
      <c r="INW42" s="424"/>
      <c r="INX42" s="423"/>
      <c r="INY42" s="424"/>
      <c r="INZ42" s="423"/>
      <c r="IOA42" s="424"/>
      <c r="IOB42" s="423"/>
      <c r="IOC42" s="424"/>
      <c r="IOD42" s="423"/>
      <c r="IOE42" s="424"/>
      <c r="IOF42" s="423"/>
      <c r="IOG42" s="424"/>
      <c r="IOH42" s="423"/>
      <c r="IOI42" s="424"/>
      <c r="IOJ42" s="423"/>
      <c r="IOK42" s="424"/>
      <c r="IOL42" s="423"/>
      <c r="IOM42" s="424"/>
      <c r="ION42" s="423"/>
      <c r="IOO42" s="424"/>
      <c r="IOP42" s="423"/>
      <c r="IOQ42" s="424"/>
      <c r="IOR42" s="423"/>
      <c r="IOS42" s="424"/>
      <c r="IOT42" s="423"/>
      <c r="IOU42" s="424"/>
      <c r="IOV42" s="423"/>
      <c r="IOW42" s="424"/>
      <c r="IOX42" s="423"/>
      <c r="IOY42" s="424"/>
      <c r="IOZ42" s="423"/>
      <c r="IPA42" s="424"/>
      <c r="IPB42" s="423"/>
      <c r="IPC42" s="424"/>
      <c r="IPD42" s="423"/>
      <c r="IPE42" s="424"/>
      <c r="IPF42" s="423"/>
      <c r="IPG42" s="424"/>
      <c r="IPH42" s="423"/>
      <c r="IPI42" s="424"/>
      <c r="IPJ42" s="423"/>
      <c r="IPK42" s="424"/>
      <c r="IPL42" s="423"/>
      <c r="IPM42" s="424"/>
      <c r="IPN42" s="423"/>
      <c r="IPO42" s="424"/>
      <c r="IPP42" s="423"/>
      <c r="IPQ42" s="424"/>
      <c r="IPR42" s="423"/>
      <c r="IPS42" s="424"/>
      <c r="IPT42" s="423"/>
      <c r="IPU42" s="424"/>
      <c r="IPV42" s="423"/>
      <c r="IPW42" s="424"/>
      <c r="IPX42" s="423"/>
      <c r="IPY42" s="424"/>
      <c r="IPZ42" s="423"/>
      <c r="IQA42" s="424"/>
      <c r="IQB42" s="423"/>
      <c r="IQC42" s="424"/>
      <c r="IQD42" s="423"/>
      <c r="IQE42" s="424"/>
      <c r="IQF42" s="423"/>
      <c r="IQG42" s="424"/>
      <c r="IQH42" s="423"/>
      <c r="IQI42" s="424"/>
      <c r="IQJ42" s="423"/>
      <c r="IQK42" s="424"/>
      <c r="IQL42" s="423"/>
      <c r="IQM42" s="424"/>
      <c r="IQN42" s="423"/>
      <c r="IQO42" s="424"/>
      <c r="IQP42" s="423"/>
      <c r="IQQ42" s="424"/>
      <c r="IQR42" s="423"/>
      <c r="IQS42" s="424"/>
      <c r="IQT42" s="423"/>
      <c r="IQU42" s="424"/>
      <c r="IQV42" s="423"/>
      <c r="IQW42" s="424"/>
      <c r="IQX42" s="423"/>
      <c r="IQY42" s="424"/>
      <c r="IQZ42" s="423"/>
      <c r="IRA42" s="424"/>
      <c r="IRB42" s="423"/>
      <c r="IRC42" s="424"/>
      <c r="IRD42" s="423"/>
      <c r="IRE42" s="424"/>
      <c r="IRF42" s="423"/>
      <c r="IRG42" s="424"/>
      <c r="IRH42" s="423"/>
      <c r="IRI42" s="424"/>
      <c r="IRJ42" s="423"/>
      <c r="IRK42" s="424"/>
      <c r="IRL42" s="423"/>
      <c r="IRM42" s="424"/>
      <c r="IRN42" s="423"/>
      <c r="IRO42" s="424"/>
      <c r="IRP42" s="423"/>
      <c r="IRQ42" s="424"/>
      <c r="IRR42" s="423"/>
      <c r="IRS42" s="424"/>
      <c r="IRT42" s="423"/>
      <c r="IRU42" s="424"/>
      <c r="IRV42" s="423"/>
      <c r="IRW42" s="424"/>
      <c r="IRX42" s="423"/>
      <c r="IRY42" s="424"/>
      <c r="IRZ42" s="423"/>
      <c r="ISA42" s="424"/>
      <c r="ISB42" s="423"/>
      <c r="ISC42" s="424"/>
      <c r="ISD42" s="423"/>
      <c r="ISE42" s="424"/>
      <c r="ISF42" s="423"/>
      <c r="ISG42" s="424"/>
      <c r="ISH42" s="423"/>
      <c r="ISI42" s="424"/>
      <c r="ISJ42" s="423"/>
      <c r="ISK42" s="424"/>
      <c r="ISL42" s="423"/>
      <c r="ISM42" s="424"/>
      <c r="ISN42" s="423"/>
      <c r="ISO42" s="424"/>
      <c r="ISP42" s="423"/>
      <c r="ISQ42" s="424"/>
      <c r="ISR42" s="423"/>
      <c r="ISS42" s="424"/>
      <c r="IST42" s="423"/>
      <c r="ISU42" s="424"/>
      <c r="ISV42" s="423"/>
      <c r="ISW42" s="424"/>
      <c r="ISX42" s="423"/>
      <c r="ISY42" s="424"/>
      <c r="ISZ42" s="423"/>
      <c r="ITA42" s="424"/>
      <c r="ITB42" s="423"/>
      <c r="ITC42" s="424"/>
      <c r="ITD42" s="423"/>
      <c r="ITE42" s="424"/>
      <c r="ITF42" s="423"/>
      <c r="ITG42" s="424"/>
      <c r="ITH42" s="423"/>
      <c r="ITI42" s="424"/>
      <c r="ITJ42" s="423"/>
      <c r="ITK42" s="424"/>
      <c r="ITL42" s="423"/>
      <c r="ITM42" s="424"/>
      <c r="ITN42" s="423"/>
      <c r="ITO42" s="424"/>
      <c r="ITP42" s="423"/>
      <c r="ITQ42" s="424"/>
      <c r="ITR42" s="423"/>
      <c r="ITS42" s="424"/>
      <c r="ITT42" s="423"/>
      <c r="ITU42" s="424"/>
      <c r="ITV42" s="423"/>
      <c r="ITW42" s="424"/>
      <c r="ITX42" s="423"/>
      <c r="ITY42" s="424"/>
      <c r="ITZ42" s="423"/>
      <c r="IUA42" s="424"/>
      <c r="IUB42" s="423"/>
      <c r="IUC42" s="424"/>
      <c r="IUD42" s="423"/>
      <c r="IUE42" s="424"/>
      <c r="IUF42" s="423"/>
      <c r="IUG42" s="424"/>
      <c r="IUH42" s="423"/>
      <c r="IUI42" s="424"/>
      <c r="IUJ42" s="423"/>
      <c r="IUK42" s="424"/>
      <c r="IUL42" s="423"/>
      <c r="IUM42" s="424"/>
      <c r="IUN42" s="423"/>
      <c r="IUO42" s="424"/>
      <c r="IUP42" s="423"/>
      <c r="IUQ42" s="424"/>
      <c r="IUR42" s="423"/>
      <c r="IUS42" s="424"/>
      <c r="IUT42" s="423"/>
      <c r="IUU42" s="424"/>
      <c r="IUV42" s="423"/>
      <c r="IUW42" s="424"/>
      <c r="IUX42" s="423"/>
      <c r="IUY42" s="424"/>
      <c r="IUZ42" s="423"/>
      <c r="IVA42" s="424"/>
      <c r="IVB42" s="423"/>
      <c r="IVC42" s="424"/>
      <c r="IVD42" s="423"/>
      <c r="IVE42" s="424"/>
      <c r="IVF42" s="423"/>
      <c r="IVG42" s="424"/>
      <c r="IVH42" s="423"/>
      <c r="IVI42" s="424"/>
      <c r="IVJ42" s="423"/>
      <c r="IVK42" s="424"/>
      <c r="IVL42" s="423"/>
      <c r="IVM42" s="424"/>
      <c r="IVN42" s="423"/>
      <c r="IVO42" s="424"/>
      <c r="IVP42" s="423"/>
      <c r="IVQ42" s="424"/>
      <c r="IVR42" s="423"/>
      <c r="IVS42" s="424"/>
      <c r="IVT42" s="423"/>
      <c r="IVU42" s="424"/>
      <c r="IVV42" s="423"/>
      <c r="IVW42" s="424"/>
      <c r="IVX42" s="423"/>
      <c r="IVY42" s="424"/>
      <c r="IVZ42" s="423"/>
      <c r="IWA42" s="424"/>
      <c r="IWB42" s="423"/>
      <c r="IWC42" s="424"/>
      <c r="IWD42" s="423"/>
      <c r="IWE42" s="424"/>
      <c r="IWF42" s="423"/>
      <c r="IWG42" s="424"/>
      <c r="IWH42" s="423"/>
      <c r="IWI42" s="424"/>
      <c r="IWJ42" s="423"/>
      <c r="IWK42" s="424"/>
      <c r="IWL42" s="423"/>
      <c r="IWM42" s="424"/>
      <c r="IWN42" s="423"/>
      <c r="IWO42" s="424"/>
      <c r="IWP42" s="423"/>
      <c r="IWQ42" s="424"/>
      <c r="IWR42" s="423"/>
      <c r="IWS42" s="424"/>
      <c r="IWT42" s="423"/>
      <c r="IWU42" s="424"/>
      <c r="IWV42" s="423"/>
      <c r="IWW42" s="424"/>
      <c r="IWX42" s="423"/>
      <c r="IWY42" s="424"/>
      <c r="IWZ42" s="423"/>
      <c r="IXA42" s="424"/>
      <c r="IXB42" s="423"/>
      <c r="IXC42" s="424"/>
      <c r="IXD42" s="423"/>
      <c r="IXE42" s="424"/>
      <c r="IXF42" s="423"/>
      <c r="IXG42" s="424"/>
      <c r="IXH42" s="423"/>
      <c r="IXI42" s="424"/>
      <c r="IXJ42" s="423"/>
      <c r="IXK42" s="424"/>
      <c r="IXL42" s="423"/>
      <c r="IXM42" s="424"/>
      <c r="IXN42" s="423"/>
      <c r="IXO42" s="424"/>
      <c r="IXP42" s="423"/>
      <c r="IXQ42" s="424"/>
      <c r="IXR42" s="423"/>
      <c r="IXS42" s="424"/>
      <c r="IXT42" s="423"/>
      <c r="IXU42" s="424"/>
      <c r="IXV42" s="423"/>
      <c r="IXW42" s="424"/>
      <c r="IXX42" s="423"/>
      <c r="IXY42" s="424"/>
      <c r="IXZ42" s="423"/>
      <c r="IYA42" s="424"/>
      <c r="IYB42" s="423"/>
      <c r="IYC42" s="424"/>
      <c r="IYD42" s="423"/>
      <c r="IYE42" s="424"/>
      <c r="IYF42" s="423"/>
      <c r="IYG42" s="424"/>
      <c r="IYH42" s="423"/>
      <c r="IYI42" s="424"/>
      <c r="IYJ42" s="423"/>
      <c r="IYK42" s="424"/>
      <c r="IYL42" s="423"/>
      <c r="IYM42" s="424"/>
      <c r="IYN42" s="423"/>
      <c r="IYO42" s="424"/>
      <c r="IYP42" s="423"/>
      <c r="IYQ42" s="424"/>
      <c r="IYR42" s="423"/>
      <c r="IYS42" s="424"/>
      <c r="IYT42" s="423"/>
      <c r="IYU42" s="424"/>
      <c r="IYV42" s="423"/>
      <c r="IYW42" s="424"/>
      <c r="IYX42" s="423"/>
      <c r="IYY42" s="424"/>
      <c r="IYZ42" s="423"/>
      <c r="IZA42" s="424"/>
      <c r="IZB42" s="423"/>
      <c r="IZC42" s="424"/>
      <c r="IZD42" s="423"/>
      <c r="IZE42" s="424"/>
      <c r="IZF42" s="423"/>
      <c r="IZG42" s="424"/>
      <c r="IZH42" s="423"/>
      <c r="IZI42" s="424"/>
      <c r="IZJ42" s="423"/>
      <c r="IZK42" s="424"/>
      <c r="IZL42" s="423"/>
      <c r="IZM42" s="424"/>
      <c r="IZN42" s="423"/>
      <c r="IZO42" s="424"/>
      <c r="IZP42" s="423"/>
      <c r="IZQ42" s="424"/>
      <c r="IZR42" s="423"/>
      <c r="IZS42" s="424"/>
      <c r="IZT42" s="423"/>
      <c r="IZU42" s="424"/>
      <c r="IZV42" s="423"/>
      <c r="IZW42" s="424"/>
      <c r="IZX42" s="423"/>
      <c r="IZY42" s="424"/>
      <c r="IZZ42" s="423"/>
      <c r="JAA42" s="424"/>
      <c r="JAB42" s="423"/>
      <c r="JAC42" s="424"/>
      <c r="JAD42" s="423"/>
      <c r="JAE42" s="424"/>
      <c r="JAF42" s="423"/>
      <c r="JAG42" s="424"/>
      <c r="JAH42" s="423"/>
      <c r="JAI42" s="424"/>
      <c r="JAJ42" s="423"/>
      <c r="JAK42" s="424"/>
      <c r="JAL42" s="423"/>
      <c r="JAM42" s="424"/>
      <c r="JAN42" s="423"/>
      <c r="JAO42" s="424"/>
      <c r="JAP42" s="423"/>
      <c r="JAQ42" s="424"/>
      <c r="JAR42" s="423"/>
      <c r="JAS42" s="424"/>
      <c r="JAT42" s="423"/>
      <c r="JAU42" s="424"/>
      <c r="JAV42" s="423"/>
      <c r="JAW42" s="424"/>
      <c r="JAX42" s="423"/>
      <c r="JAY42" s="424"/>
      <c r="JAZ42" s="423"/>
      <c r="JBA42" s="424"/>
      <c r="JBB42" s="423"/>
      <c r="JBC42" s="424"/>
      <c r="JBD42" s="423"/>
      <c r="JBE42" s="424"/>
      <c r="JBF42" s="423"/>
      <c r="JBG42" s="424"/>
      <c r="JBH42" s="423"/>
      <c r="JBI42" s="424"/>
      <c r="JBJ42" s="423"/>
      <c r="JBK42" s="424"/>
      <c r="JBL42" s="423"/>
      <c r="JBM42" s="424"/>
      <c r="JBN42" s="423"/>
      <c r="JBO42" s="424"/>
      <c r="JBP42" s="423"/>
      <c r="JBQ42" s="424"/>
      <c r="JBR42" s="423"/>
      <c r="JBS42" s="424"/>
      <c r="JBT42" s="423"/>
      <c r="JBU42" s="424"/>
      <c r="JBV42" s="423"/>
      <c r="JBW42" s="424"/>
      <c r="JBX42" s="423"/>
      <c r="JBY42" s="424"/>
      <c r="JBZ42" s="423"/>
      <c r="JCA42" s="424"/>
      <c r="JCB42" s="423"/>
      <c r="JCC42" s="424"/>
      <c r="JCD42" s="423"/>
      <c r="JCE42" s="424"/>
      <c r="JCF42" s="423"/>
      <c r="JCG42" s="424"/>
      <c r="JCH42" s="423"/>
      <c r="JCI42" s="424"/>
      <c r="JCJ42" s="423"/>
      <c r="JCK42" s="424"/>
      <c r="JCL42" s="423"/>
      <c r="JCM42" s="424"/>
      <c r="JCN42" s="423"/>
      <c r="JCO42" s="424"/>
      <c r="JCP42" s="423"/>
      <c r="JCQ42" s="424"/>
      <c r="JCR42" s="423"/>
      <c r="JCS42" s="424"/>
      <c r="JCT42" s="423"/>
      <c r="JCU42" s="424"/>
      <c r="JCV42" s="423"/>
      <c r="JCW42" s="424"/>
      <c r="JCX42" s="423"/>
      <c r="JCY42" s="424"/>
      <c r="JCZ42" s="423"/>
      <c r="JDA42" s="424"/>
      <c r="JDB42" s="423"/>
      <c r="JDC42" s="424"/>
      <c r="JDD42" s="423"/>
      <c r="JDE42" s="424"/>
      <c r="JDF42" s="423"/>
      <c r="JDG42" s="424"/>
      <c r="JDH42" s="423"/>
      <c r="JDI42" s="424"/>
      <c r="JDJ42" s="423"/>
      <c r="JDK42" s="424"/>
      <c r="JDL42" s="423"/>
      <c r="JDM42" s="424"/>
      <c r="JDN42" s="423"/>
      <c r="JDO42" s="424"/>
      <c r="JDP42" s="423"/>
      <c r="JDQ42" s="424"/>
      <c r="JDR42" s="423"/>
      <c r="JDS42" s="424"/>
      <c r="JDT42" s="423"/>
      <c r="JDU42" s="424"/>
      <c r="JDV42" s="423"/>
      <c r="JDW42" s="424"/>
      <c r="JDX42" s="423"/>
      <c r="JDY42" s="424"/>
      <c r="JDZ42" s="423"/>
      <c r="JEA42" s="424"/>
      <c r="JEB42" s="423"/>
      <c r="JEC42" s="424"/>
      <c r="JED42" s="423"/>
      <c r="JEE42" s="424"/>
      <c r="JEF42" s="423"/>
      <c r="JEG42" s="424"/>
      <c r="JEH42" s="423"/>
      <c r="JEI42" s="424"/>
      <c r="JEJ42" s="423"/>
      <c r="JEK42" s="424"/>
      <c r="JEL42" s="423"/>
      <c r="JEM42" s="424"/>
      <c r="JEN42" s="423"/>
      <c r="JEO42" s="424"/>
      <c r="JEP42" s="423"/>
      <c r="JEQ42" s="424"/>
      <c r="JER42" s="423"/>
      <c r="JES42" s="424"/>
      <c r="JET42" s="423"/>
      <c r="JEU42" s="424"/>
      <c r="JEV42" s="423"/>
      <c r="JEW42" s="424"/>
      <c r="JEX42" s="423"/>
      <c r="JEY42" s="424"/>
      <c r="JEZ42" s="423"/>
      <c r="JFA42" s="424"/>
      <c r="JFB42" s="423"/>
      <c r="JFC42" s="424"/>
      <c r="JFD42" s="423"/>
      <c r="JFE42" s="424"/>
      <c r="JFF42" s="423"/>
      <c r="JFG42" s="424"/>
      <c r="JFH42" s="423"/>
      <c r="JFI42" s="424"/>
      <c r="JFJ42" s="423"/>
      <c r="JFK42" s="424"/>
      <c r="JFL42" s="423"/>
      <c r="JFM42" s="424"/>
      <c r="JFN42" s="423"/>
      <c r="JFO42" s="424"/>
      <c r="JFP42" s="423"/>
      <c r="JFQ42" s="424"/>
      <c r="JFR42" s="423"/>
      <c r="JFS42" s="424"/>
      <c r="JFT42" s="423"/>
      <c r="JFU42" s="424"/>
      <c r="JFV42" s="423"/>
      <c r="JFW42" s="424"/>
      <c r="JFX42" s="423"/>
      <c r="JFY42" s="424"/>
      <c r="JFZ42" s="423"/>
      <c r="JGA42" s="424"/>
      <c r="JGB42" s="423"/>
      <c r="JGC42" s="424"/>
      <c r="JGD42" s="423"/>
      <c r="JGE42" s="424"/>
      <c r="JGF42" s="423"/>
      <c r="JGG42" s="424"/>
      <c r="JGH42" s="423"/>
      <c r="JGI42" s="424"/>
      <c r="JGJ42" s="423"/>
      <c r="JGK42" s="424"/>
      <c r="JGL42" s="423"/>
      <c r="JGM42" s="424"/>
      <c r="JGN42" s="423"/>
      <c r="JGO42" s="424"/>
      <c r="JGP42" s="423"/>
      <c r="JGQ42" s="424"/>
      <c r="JGR42" s="423"/>
      <c r="JGS42" s="424"/>
      <c r="JGT42" s="423"/>
      <c r="JGU42" s="424"/>
      <c r="JGV42" s="423"/>
      <c r="JGW42" s="424"/>
      <c r="JGX42" s="423"/>
      <c r="JGY42" s="424"/>
      <c r="JGZ42" s="423"/>
      <c r="JHA42" s="424"/>
      <c r="JHB42" s="423"/>
      <c r="JHC42" s="424"/>
      <c r="JHD42" s="423"/>
      <c r="JHE42" s="424"/>
      <c r="JHF42" s="423"/>
      <c r="JHG42" s="424"/>
      <c r="JHH42" s="423"/>
      <c r="JHI42" s="424"/>
      <c r="JHJ42" s="423"/>
      <c r="JHK42" s="424"/>
      <c r="JHL42" s="423"/>
      <c r="JHM42" s="424"/>
      <c r="JHN42" s="423"/>
      <c r="JHO42" s="424"/>
      <c r="JHP42" s="423"/>
      <c r="JHQ42" s="424"/>
      <c r="JHR42" s="423"/>
      <c r="JHS42" s="424"/>
      <c r="JHT42" s="423"/>
      <c r="JHU42" s="424"/>
      <c r="JHV42" s="423"/>
      <c r="JHW42" s="424"/>
      <c r="JHX42" s="423"/>
      <c r="JHY42" s="424"/>
      <c r="JHZ42" s="423"/>
      <c r="JIA42" s="424"/>
      <c r="JIB42" s="423"/>
      <c r="JIC42" s="424"/>
      <c r="JID42" s="423"/>
      <c r="JIE42" s="424"/>
      <c r="JIF42" s="423"/>
      <c r="JIG42" s="424"/>
      <c r="JIH42" s="423"/>
      <c r="JII42" s="424"/>
      <c r="JIJ42" s="423"/>
      <c r="JIK42" s="424"/>
      <c r="JIL42" s="423"/>
      <c r="JIM42" s="424"/>
      <c r="JIN42" s="423"/>
      <c r="JIO42" s="424"/>
      <c r="JIP42" s="423"/>
      <c r="JIQ42" s="424"/>
      <c r="JIR42" s="423"/>
      <c r="JIS42" s="424"/>
      <c r="JIT42" s="423"/>
      <c r="JIU42" s="424"/>
      <c r="JIV42" s="423"/>
      <c r="JIW42" s="424"/>
      <c r="JIX42" s="423"/>
      <c r="JIY42" s="424"/>
      <c r="JIZ42" s="423"/>
      <c r="JJA42" s="424"/>
      <c r="JJB42" s="423"/>
      <c r="JJC42" s="424"/>
      <c r="JJD42" s="423"/>
      <c r="JJE42" s="424"/>
      <c r="JJF42" s="423"/>
      <c r="JJG42" s="424"/>
      <c r="JJH42" s="423"/>
      <c r="JJI42" s="424"/>
      <c r="JJJ42" s="423"/>
      <c r="JJK42" s="424"/>
      <c r="JJL42" s="423"/>
      <c r="JJM42" s="424"/>
      <c r="JJN42" s="423"/>
      <c r="JJO42" s="424"/>
      <c r="JJP42" s="423"/>
      <c r="JJQ42" s="424"/>
      <c r="JJR42" s="423"/>
      <c r="JJS42" s="424"/>
      <c r="JJT42" s="423"/>
      <c r="JJU42" s="424"/>
      <c r="JJV42" s="423"/>
      <c r="JJW42" s="424"/>
      <c r="JJX42" s="423"/>
      <c r="JJY42" s="424"/>
      <c r="JJZ42" s="423"/>
      <c r="JKA42" s="424"/>
      <c r="JKB42" s="423"/>
      <c r="JKC42" s="424"/>
      <c r="JKD42" s="423"/>
      <c r="JKE42" s="424"/>
      <c r="JKF42" s="423"/>
      <c r="JKG42" s="424"/>
      <c r="JKH42" s="423"/>
      <c r="JKI42" s="424"/>
      <c r="JKJ42" s="423"/>
      <c r="JKK42" s="424"/>
      <c r="JKL42" s="423"/>
      <c r="JKM42" s="424"/>
      <c r="JKN42" s="423"/>
      <c r="JKO42" s="424"/>
      <c r="JKP42" s="423"/>
      <c r="JKQ42" s="424"/>
      <c r="JKR42" s="423"/>
      <c r="JKS42" s="424"/>
      <c r="JKT42" s="423"/>
      <c r="JKU42" s="424"/>
      <c r="JKV42" s="423"/>
      <c r="JKW42" s="424"/>
      <c r="JKX42" s="423"/>
      <c r="JKY42" s="424"/>
      <c r="JKZ42" s="423"/>
      <c r="JLA42" s="424"/>
      <c r="JLB42" s="423"/>
      <c r="JLC42" s="424"/>
      <c r="JLD42" s="423"/>
      <c r="JLE42" s="424"/>
      <c r="JLF42" s="423"/>
      <c r="JLG42" s="424"/>
      <c r="JLH42" s="423"/>
      <c r="JLI42" s="424"/>
      <c r="JLJ42" s="423"/>
      <c r="JLK42" s="424"/>
      <c r="JLL42" s="423"/>
      <c r="JLM42" s="424"/>
      <c r="JLN42" s="423"/>
      <c r="JLO42" s="424"/>
      <c r="JLP42" s="423"/>
      <c r="JLQ42" s="424"/>
      <c r="JLR42" s="423"/>
      <c r="JLS42" s="424"/>
      <c r="JLT42" s="423"/>
      <c r="JLU42" s="424"/>
      <c r="JLV42" s="423"/>
      <c r="JLW42" s="424"/>
      <c r="JLX42" s="423"/>
      <c r="JLY42" s="424"/>
      <c r="JLZ42" s="423"/>
      <c r="JMA42" s="424"/>
      <c r="JMB42" s="423"/>
      <c r="JMC42" s="424"/>
      <c r="JMD42" s="423"/>
      <c r="JME42" s="424"/>
      <c r="JMF42" s="423"/>
      <c r="JMG42" s="424"/>
      <c r="JMH42" s="423"/>
      <c r="JMI42" s="424"/>
      <c r="JMJ42" s="423"/>
      <c r="JMK42" s="424"/>
      <c r="JML42" s="423"/>
      <c r="JMM42" s="424"/>
      <c r="JMN42" s="423"/>
      <c r="JMO42" s="424"/>
      <c r="JMP42" s="423"/>
      <c r="JMQ42" s="424"/>
      <c r="JMR42" s="423"/>
      <c r="JMS42" s="424"/>
      <c r="JMT42" s="423"/>
      <c r="JMU42" s="424"/>
      <c r="JMV42" s="423"/>
      <c r="JMW42" s="424"/>
      <c r="JMX42" s="423"/>
      <c r="JMY42" s="424"/>
      <c r="JMZ42" s="423"/>
      <c r="JNA42" s="424"/>
      <c r="JNB42" s="423"/>
      <c r="JNC42" s="424"/>
      <c r="JND42" s="423"/>
      <c r="JNE42" s="424"/>
      <c r="JNF42" s="423"/>
      <c r="JNG42" s="424"/>
      <c r="JNH42" s="423"/>
      <c r="JNI42" s="424"/>
      <c r="JNJ42" s="423"/>
      <c r="JNK42" s="424"/>
      <c r="JNL42" s="423"/>
      <c r="JNM42" s="424"/>
      <c r="JNN42" s="423"/>
      <c r="JNO42" s="424"/>
      <c r="JNP42" s="423"/>
      <c r="JNQ42" s="424"/>
      <c r="JNR42" s="423"/>
      <c r="JNS42" s="424"/>
      <c r="JNT42" s="423"/>
      <c r="JNU42" s="424"/>
      <c r="JNV42" s="423"/>
      <c r="JNW42" s="424"/>
      <c r="JNX42" s="423"/>
      <c r="JNY42" s="424"/>
      <c r="JNZ42" s="423"/>
      <c r="JOA42" s="424"/>
      <c r="JOB42" s="423"/>
      <c r="JOC42" s="424"/>
      <c r="JOD42" s="423"/>
      <c r="JOE42" s="424"/>
      <c r="JOF42" s="423"/>
      <c r="JOG42" s="424"/>
      <c r="JOH42" s="423"/>
      <c r="JOI42" s="424"/>
      <c r="JOJ42" s="423"/>
      <c r="JOK42" s="424"/>
      <c r="JOL42" s="423"/>
      <c r="JOM42" s="424"/>
      <c r="JON42" s="423"/>
      <c r="JOO42" s="424"/>
      <c r="JOP42" s="423"/>
      <c r="JOQ42" s="424"/>
      <c r="JOR42" s="423"/>
      <c r="JOS42" s="424"/>
      <c r="JOT42" s="423"/>
      <c r="JOU42" s="424"/>
      <c r="JOV42" s="423"/>
      <c r="JOW42" s="424"/>
      <c r="JOX42" s="423"/>
      <c r="JOY42" s="424"/>
      <c r="JOZ42" s="423"/>
      <c r="JPA42" s="424"/>
      <c r="JPB42" s="423"/>
      <c r="JPC42" s="424"/>
      <c r="JPD42" s="423"/>
      <c r="JPE42" s="424"/>
      <c r="JPF42" s="423"/>
      <c r="JPG42" s="424"/>
      <c r="JPH42" s="423"/>
      <c r="JPI42" s="424"/>
      <c r="JPJ42" s="423"/>
      <c r="JPK42" s="424"/>
      <c r="JPL42" s="423"/>
      <c r="JPM42" s="424"/>
      <c r="JPN42" s="423"/>
      <c r="JPO42" s="424"/>
      <c r="JPP42" s="423"/>
      <c r="JPQ42" s="424"/>
      <c r="JPR42" s="423"/>
      <c r="JPS42" s="424"/>
      <c r="JPT42" s="423"/>
      <c r="JPU42" s="424"/>
      <c r="JPV42" s="423"/>
      <c r="JPW42" s="424"/>
      <c r="JPX42" s="423"/>
      <c r="JPY42" s="424"/>
      <c r="JPZ42" s="423"/>
      <c r="JQA42" s="424"/>
      <c r="JQB42" s="423"/>
      <c r="JQC42" s="424"/>
      <c r="JQD42" s="423"/>
      <c r="JQE42" s="424"/>
      <c r="JQF42" s="423"/>
      <c r="JQG42" s="424"/>
      <c r="JQH42" s="423"/>
      <c r="JQI42" s="424"/>
      <c r="JQJ42" s="423"/>
      <c r="JQK42" s="424"/>
      <c r="JQL42" s="423"/>
      <c r="JQM42" s="424"/>
      <c r="JQN42" s="423"/>
      <c r="JQO42" s="424"/>
      <c r="JQP42" s="423"/>
      <c r="JQQ42" s="424"/>
      <c r="JQR42" s="423"/>
      <c r="JQS42" s="424"/>
      <c r="JQT42" s="423"/>
      <c r="JQU42" s="424"/>
      <c r="JQV42" s="423"/>
      <c r="JQW42" s="424"/>
      <c r="JQX42" s="423"/>
      <c r="JQY42" s="424"/>
      <c r="JQZ42" s="423"/>
      <c r="JRA42" s="424"/>
      <c r="JRB42" s="423"/>
      <c r="JRC42" s="424"/>
      <c r="JRD42" s="423"/>
      <c r="JRE42" s="424"/>
      <c r="JRF42" s="423"/>
      <c r="JRG42" s="424"/>
      <c r="JRH42" s="423"/>
      <c r="JRI42" s="424"/>
      <c r="JRJ42" s="423"/>
      <c r="JRK42" s="424"/>
      <c r="JRL42" s="423"/>
      <c r="JRM42" s="424"/>
      <c r="JRN42" s="423"/>
      <c r="JRO42" s="424"/>
      <c r="JRP42" s="423"/>
      <c r="JRQ42" s="424"/>
      <c r="JRR42" s="423"/>
      <c r="JRS42" s="424"/>
      <c r="JRT42" s="423"/>
      <c r="JRU42" s="424"/>
      <c r="JRV42" s="423"/>
      <c r="JRW42" s="424"/>
      <c r="JRX42" s="423"/>
      <c r="JRY42" s="424"/>
      <c r="JRZ42" s="423"/>
      <c r="JSA42" s="424"/>
      <c r="JSB42" s="423"/>
      <c r="JSC42" s="424"/>
      <c r="JSD42" s="423"/>
      <c r="JSE42" s="424"/>
      <c r="JSF42" s="423"/>
      <c r="JSG42" s="424"/>
      <c r="JSH42" s="423"/>
      <c r="JSI42" s="424"/>
      <c r="JSJ42" s="423"/>
      <c r="JSK42" s="424"/>
      <c r="JSL42" s="423"/>
      <c r="JSM42" s="424"/>
      <c r="JSN42" s="423"/>
      <c r="JSO42" s="424"/>
      <c r="JSP42" s="423"/>
      <c r="JSQ42" s="424"/>
      <c r="JSR42" s="423"/>
      <c r="JSS42" s="424"/>
      <c r="JST42" s="423"/>
      <c r="JSU42" s="424"/>
      <c r="JSV42" s="423"/>
      <c r="JSW42" s="424"/>
      <c r="JSX42" s="423"/>
      <c r="JSY42" s="424"/>
      <c r="JSZ42" s="423"/>
      <c r="JTA42" s="424"/>
      <c r="JTB42" s="423"/>
      <c r="JTC42" s="424"/>
      <c r="JTD42" s="423"/>
      <c r="JTE42" s="424"/>
      <c r="JTF42" s="423"/>
      <c r="JTG42" s="424"/>
      <c r="JTH42" s="423"/>
      <c r="JTI42" s="424"/>
      <c r="JTJ42" s="423"/>
      <c r="JTK42" s="424"/>
      <c r="JTL42" s="423"/>
      <c r="JTM42" s="424"/>
      <c r="JTN42" s="423"/>
      <c r="JTO42" s="424"/>
      <c r="JTP42" s="423"/>
      <c r="JTQ42" s="424"/>
      <c r="JTR42" s="423"/>
      <c r="JTS42" s="424"/>
      <c r="JTT42" s="423"/>
      <c r="JTU42" s="424"/>
      <c r="JTV42" s="423"/>
      <c r="JTW42" s="424"/>
      <c r="JTX42" s="423"/>
      <c r="JTY42" s="424"/>
      <c r="JTZ42" s="423"/>
      <c r="JUA42" s="424"/>
      <c r="JUB42" s="423"/>
      <c r="JUC42" s="424"/>
      <c r="JUD42" s="423"/>
      <c r="JUE42" s="424"/>
      <c r="JUF42" s="423"/>
      <c r="JUG42" s="424"/>
      <c r="JUH42" s="423"/>
      <c r="JUI42" s="424"/>
      <c r="JUJ42" s="423"/>
      <c r="JUK42" s="424"/>
      <c r="JUL42" s="423"/>
      <c r="JUM42" s="424"/>
      <c r="JUN42" s="423"/>
      <c r="JUO42" s="424"/>
      <c r="JUP42" s="423"/>
      <c r="JUQ42" s="424"/>
      <c r="JUR42" s="423"/>
      <c r="JUS42" s="424"/>
      <c r="JUT42" s="423"/>
      <c r="JUU42" s="424"/>
      <c r="JUV42" s="423"/>
      <c r="JUW42" s="424"/>
      <c r="JUX42" s="423"/>
      <c r="JUY42" s="424"/>
      <c r="JUZ42" s="423"/>
      <c r="JVA42" s="424"/>
      <c r="JVB42" s="423"/>
      <c r="JVC42" s="424"/>
      <c r="JVD42" s="423"/>
      <c r="JVE42" s="424"/>
      <c r="JVF42" s="423"/>
      <c r="JVG42" s="424"/>
      <c r="JVH42" s="423"/>
      <c r="JVI42" s="424"/>
      <c r="JVJ42" s="423"/>
      <c r="JVK42" s="424"/>
      <c r="JVL42" s="423"/>
      <c r="JVM42" s="424"/>
      <c r="JVN42" s="423"/>
      <c r="JVO42" s="424"/>
      <c r="JVP42" s="423"/>
      <c r="JVQ42" s="424"/>
      <c r="JVR42" s="423"/>
      <c r="JVS42" s="424"/>
      <c r="JVT42" s="423"/>
      <c r="JVU42" s="424"/>
      <c r="JVV42" s="423"/>
      <c r="JVW42" s="424"/>
      <c r="JVX42" s="423"/>
      <c r="JVY42" s="424"/>
      <c r="JVZ42" s="423"/>
      <c r="JWA42" s="424"/>
      <c r="JWB42" s="423"/>
      <c r="JWC42" s="424"/>
      <c r="JWD42" s="423"/>
      <c r="JWE42" s="424"/>
      <c r="JWF42" s="423"/>
      <c r="JWG42" s="424"/>
      <c r="JWH42" s="423"/>
      <c r="JWI42" s="424"/>
      <c r="JWJ42" s="423"/>
      <c r="JWK42" s="424"/>
      <c r="JWL42" s="423"/>
      <c r="JWM42" s="424"/>
      <c r="JWN42" s="423"/>
      <c r="JWO42" s="424"/>
      <c r="JWP42" s="423"/>
      <c r="JWQ42" s="424"/>
      <c r="JWR42" s="423"/>
      <c r="JWS42" s="424"/>
      <c r="JWT42" s="423"/>
      <c r="JWU42" s="424"/>
      <c r="JWV42" s="423"/>
      <c r="JWW42" s="424"/>
      <c r="JWX42" s="423"/>
      <c r="JWY42" s="424"/>
      <c r="JWZ42" s="423"/>
      <c r="JXA42" s="424"/>
      <c r="JXB42" s="423"/>
      <c r="JXC42" s="424"/>
      <c r="JXD42" s="423"/>
      <c r="JXE42" s="424"/>
      <c r="JXF42" s="423"/>
      <c r="JXG42" s="424"/>
      <c r="JXH42" s="423"/>
      <c r="JXI42" s="424"/>
      <c r="JXJ42" s="423"/>
      <c r="JXK42" s="424"/>
      <c r="JXL42" s="423"/>
      <c r="JXM42" s="424"/>
      <c r="JXN42" s="423"/>
      <c r="JXO42" s="424"/>
      <c r="JXP42" s="423"/>
      <c r="JXQ42" s="424"/>
      <c r="JXR42" s="423"/>
      <c r="JXS42" s="424"/>
      <c r="JXT42" s="423"/>
      <c r="JXU42" s="424"/>
      <c r="JXV42" s="423"/>
      <c r="JXW42" s="424"/>
      <c r="JXX42" s="423"/>
      <c r="JXY42" s="424"/>
      <c r="JXZ42" s="423"/>
      <c r="JYA42" s="424"/>
      <c r="JYB42" s="423"/>
      <c r="JYC42" s="424"/>
      <c r="JYD42" s="423"/>
      <c r="JYE42" s="424"/>
      <c r="JYF42" s="423"/>
      <c r="JYG42" s="424"/>
      <c r="JYH42" s="423"/>
      <c r="JYI42" s="424"/>
      <c r="JYJ42" s="423"/>
      <c r="JYK42" s="424"/>
      <c r="JYL42" s="423"/>
      <c r="JYM42" s="424"/>
      <c r="JYN42" s="423"/>
      <c r="JYO42" s="424"/>
      <c r="JYP42" s="423"/>
      <c r="JYQ42" s="424"/>
      <c r="JYR42" s="423"/>
      <c r="JYS42" s="424"/>
      <c r="JYT42" s="423"/>
      <c r="JYU42" s="424"/>
      <c r="JYV42" s="423"/>
      <c r="JYW42" s="424"/>
      <c r="JYX42" s="423"/>
      <c r="JYY42" s="424"/>
      <c r="JYZ42" s="423"/>
      <c r="JZA42" s="424"/>
      <c r="JZB42" s="423"/>
      <c r="JZC42" s="424"/>
      <c r="JZD42" s="423"/>
      <c r="JZE42" s="424"/>
      <c r="JZF42" s="423"/>
      <c r="JZG42" s="424"/>
      <c r="JZH42" s="423"/>
      <c r="JZI42" s="424"/>
      <c r="JZJ42" s="423"/>
      <c r="JZK42" s="424"/>
      <c r="JZL42" s="423"/>
      <c r="JZM42" s="424"/>
      <c r="JZN42" s="423"/>
      <c r="JZO42" s="424"/>
      <c r="JZP42" s="423"/>
      <c r="JZQ42" s="424"/>
      <c r="JZR42" s="423"/>
      <c r="JZS42" s="424"/>
      <c r="JZT42" s="423"/>
      <c r="JZU42" s="424"/>
      <c r="JZV42" s="423"/>
      <c r="JZW42" s="424"/>
      <c r="JZX42" s="423"/>
      <c r="JZY42" s="424"/>
      <c r="JZZ42" s="423"/>
      <c r="KAA42" s="424"/>
      <c r="KAB42" s="423"/>
      <c r="KAC42" s="424"/>
      <c r="KAD42" s="423"/>
      <c r="KAE42" s="424"/>
      <c r="KAF42" s="423"/>
      <c r="KAG42" s="424"/>
      <c r="KAH42" s="423"/>
      <c r="KAI42" s="424"/>
      <c r="KAJ42" s="423"/>
      <c r="KAK42" s="424"/>
      <c r="KAL42" s="423"/>
      <c r="KAM42" s="424"/>
      <c r="KAN42" s="423"/>
      <c r="KAO42" s="424"/>
      <c r="KAP42" s="423"/>
      <c r="KAQ42" s="424"/>
      <c r="KAR42" s="423"/>
      <c r="KAS42" s="424"/>
      <c r="KAT42" s="423"/>
      <c r="KAU42" s="424"/>
      <c r="KAV42" s="423"/>
      <c r="KAW42" s="424"/>
      <c r="KAX42" s="423"/>
      <c r="KAY42" s="424"/>
      <c r="KAZ42" s="423"/>
      <c r="KBA42" s="424"/>
      <c r="KBB42" s="423"/>
      <c r="KBC42" s="424"/>
      <c r="KBD42" s="423"/>
      <c r="KBE42" s="424"/>
      <c r="KBF42" s="423"/>
      <c r="KBG42" s="424"/>
      <c r="KBH42" s="423"/>
      <c r="KBI42" s="424"/>
      <c r="KBJ42" s="423"/>
      <c r="KBK42" s="424"/>
      <c r="KBL42" s="423"/>
      <c r="KBM42" s="424"/>
      <c r="KBN42" s="423"/>
      <c r="KBO42" s="424"/>
      <c r="KBP42" s="423"/>
      <c r="KBQ42" s="424"/>
      <c r="KBR42" s="423"/>
      <c r="KBS42" s="424"/>
      <c r="KBT42" s="423"/>
      <c r="KBU42" s="424"/>
      <c r="KBV42" s="423"/>
      <c r="KBW42" s="424"/>
      <c r="KBX42" s="423"/>
      <c r="KBY42" s="424"/>
      <c r="KBZ42" s="423"/>
      <c r="KCA42" s="424"/>
      <c r="KCB42" s="423"/>
      <c r="KCC42" s="424"/>
      <c r="KCD42" s="423"/>
      <c r="KCE42" s="424"/>
      <c r="KCF42" s="423"/>
      <c r="KCG42" s="424"/>
      <c r="KCH42" s="423"/>
      <c r="KCI42" s="424"/>
      <c r="KCJ42" s="423"/>
      <c r="KCK42" s="424"/>
      <c r="KCL42" s="423"/>
      <c r="KCM42" s="424"/>
      <c r="KCN42" s="423"/>
      <c r="KCO42" s="424"/>
      <c r="KCP42" s="423"/>
      <c r="KCQ42" s="424"/>
      <c r="KCR42" s="423"/>
      <c r="KCS42" s="424"/>
      <c r="KCT42" s="423"/>
      <c r="KCU42" s="424"/>
      <c r="KCV42" s="423"/>
      <c r="KCW42" s="424"/>
      <c r="KCX42" s="423"/>
      <c r="KCY42" s="424"/>
      <c r="KCZ42" s="423"/>
      <c r="KDA42" s="424"/>
      <c r="KDB42" s="423"/>
      <c r="KDC42" s="424"/>
      <c r="KDD42" s="423"/>
      <c r="KDE42" s="424"/>
      <c r="KDF42" s="423"/>
      <c r="KDG42" s="424"/>
      <c r="KDH42" s="423"/>
      <c r="KDI42" s="424"/>
      <c r="KDJ42" s="423"/>
      <c r="KDK42" s="424"/>
      <c r="KDL42" s="423"/>
      <c r="KDM42" s="424"/>
      <c r="KDN42" s="423"/>
      <c r="KDO42" s="424"/>
      <c r="KDP42" s="423"/>
      <c r="KDQ42" s="424"/>
      <c r="KDR42" s="423"/>
      <c r="KDS42" s="424"/>
      <c r="KDT42" s="423"/>
      <c r="KDU42" s="424"/>
      <c r="KDV42" s="423"/>
      <c r="KDW42" s="424"/>
      <c r="KDX42" s="423"/>
      <c r="KDY42" s="424"/>
      <c r="KDZ42" s="423"/>
      <c r="KEA42" s="424"/>
      <c r="KEB42" s="423"/>
      <c r="KEC42" s="424"/>
      <c r="KED42" s="423"/>
      <c r="KEE42" s="424"/>
      <c r="KEF42" s="423"/>
      <c r="KEG42" s="424"/>
      <c r="KEH42" s="423"/>
      <c r="KEI42" s="424"/>
      <c r="KEJ42" s="423"/>
      <c r="KEK42" s="424"/>
      <c r="KEL42" s="423"/>
      <c r="KEM42" s="424"/>
      <c r="KEN42" s="423"/>
      <c r="KEO42" s="424"/>
      <c r="KEP42" s="423"/>
      <c r="KEQ42" s="424"/>
      <c r="KER42" s="423"/>
      <c r="KES42" s="424"/>
      <c r="KET42" s="423"/>
      <c r="KEU42" s="424"/>
      <c r="KEV42" s="423"/>
      <c r="KEW42" s="424"/>
      <c r="KEX42" s="423"/>
      <c r="KEY42" s="424"/>
      <c r="KEZ42" s="423"/>
      <c r="KFA42" s="424"/>
      <c r="KFB42" s="423"/>
      <c r="KFC42" s="424"/>
      <c r="KFD42" s="423"/>
      <c r="KFE42" s="424"/>
      <c r="KFF42" s="423"/>
      <c r="KFG42" s="424"/>
      <c r="KFH42" s="423"/>
      <c r="KFI42" s="424"/>
      <c r="KFJ42" s="423"/>
      <c r="KFK42" s="424"/>
      <c r="KFL42" s="423"/>
      <c r="KFM42" s="424"/>
      <c r="KFN42" s="423"/>
      <c r="KFO42" s="424"/>
      <c r="KFP42" s="423"/>
      <c r="KFQ42" s="424"/>
      <c r="KFR42" s="423"/>
      <c r="KFS42" s="424"/>
      <c r="KFT42" s="423"/>
      <c r="KFU42" s="424"/>
      <c r="KFV42" s="423"/>
      <c r="KFW42" s="424"/>
      <c r="KFX42" s="423"/>
      <c r="KFY42" s="424"/>
      <c r="KFZ42" s="423"/>
      <c r="KGA42" s="424"/>
      <c r="KGB42" s="423"/>
      <c r="KGC42" s="424"/>
      <c r="KGD42" s="423"/>
      <c r="KGE42" s="424"/>
      <c r="KGF42" s="423"/>
      <c r="KGG42" s="424"/>
      <c r="KGH42" s="423"/>
      <c r="KGI42" s="424"/>
      <c r="KGJ42" s="423"/>
      <c r="KGK42" s="424"/>
      <c r="KGL42" s="423"/>
      <c r="KGM42" s="424"/>
      <c r="KGN42" s="423"/>
      <c r="KGO42" s="424"/>
      <c r="KGP42" s="423"/>
      <c r="KGQ42" s="424"/>
      <c r="KGR42" s="423"/>
      <c r="KGS42" s="424"/>
      <c r="KGT42" s="423"/>
      <c r="KGU42" s="424"/>
      <c r="KGV42" s="423"/>
      <c r="KGW42" s="424"/>
      <c r="KGX42" s="423"/>
      <c r="KGY42" s="424"/>
      <c r="KGZ42" s="423"/>
      <c r="KHA42" s="424"/>
      <c r="KHB42" s="423"/>
      <c r="KHC42" s="424"/>
      <c r="KHD42" s="423"/>
      <c r="KHE42" s="424"/>
      <c r="KHF42" s="423"/>
      <c r="KHG42" s="424"/>
      <c r="KHH42" s="423"/>
      <c r="KHI42" s="424"/>
      <c r="KHJ42" s="423"/>
      <c r="KHK42" s="424"/>
      <c r="KHL42" s="423"/>
      <c r="KHM42" s="424"/>
      <c r="KHN42" s="423"/>
      <c r="KHO42" s="424"/>
      <c r="KHP42" s="423"/>
      <c r="KHQ42" s="424"/>
      <c r="KHR42" s="423"/>
      <c r="KHS42" s="424"/>
      <c r="KHT42" s="423"/>
      <c r="KHU42" s="424"/>
      <c r="KHV42" s="423"/>
      <c r="KHW42" s="424"/>
      <c r="KHX42" s="423"/>
      <c r="KHY42" s="424"/>
      <c r="KHZ42" s="423"/>
      <c r="KIA42" s="424"/>
      <c r="KIB42" s="423"/>
      <c r="KIC42" s="424"/>
      <c r="KID42" s="423"/>
      <c r="KIE42" s="424"/>
      <c r="KIF42" s="423"/>
      <c r="KIG42" s="424"/>
      <c r="KIH42" s="423"/>
      <c r="KII42" s="424"/>
      <c r="KIJ42" s="423"/>
      <c r="KIK42" s="424"/>
      <c r="KIL42" s="423"/>
      <c r="KIM42" s="424"/>
      <c r="KIN42" s="423"/>
      <c r="KIO42" s="424"/>
      <c r="KIP42" s="423"/>
      <c r="KIQ42" s="424"/>
      <c r="KIR42" s="423"/>
      <c r="KIS42" s="424"/>
      <c r="KIT42" s="423"/>
      <c r="KIU42" s="424"/>
      <c r="KIV42" s="423"/>
      <c r="KIW42" s="424"/>
      <c r="KIX42" s="423"/>
      <c r="KIY42" s="424"/>
      <c r="KIZ42" s="423"/>
      <c r="KJA42" s="424"/>
      <c r="KJB42" s="423"/>
      <c r="KJC42" s="424"/>
      <c r="KJD42" s="423"/>
      <c r="KJE42" s="424"/>
      <c r="KJF42" s="423"/>
      <c r="KJG42" s="424"/>
      <c r="KJH42" s="423"/>
      <c r="KJI42" s="424"/>
      <c r="KJJ42" s="423"/>
      <c r="KJK42" s="424"/>
      <c r="KJL42" s="423"/>
      <c r="KJM42" s="424"/>
      <c r="KJN42" s="423"/>
      <c r="KJO42" s="424"/>
      <c r="KJP42" s="423"/>
      <c r="KJQ42" s="424"/>
      <c r="KJR42" s="423"/>
      <c r="KJS42" s="424"/>
      <c r="KJT42" s="423"/>
      <c r="KJU42" s="424"/>
      <c r="KJV42" s="423"/>
      <c r="KJW42" s="424"/>
      <c r="KJX42" s="423"/>
      <c r="KJY42" s="424"/>
      <c r="KJZ42" s="423"/>
      <c r="KKA42" s="424"/>
      <c r="KKB42" s="423"/>
      <c r="KKC42" s="424"/>
      <c r="KKD42" s="423"/>
      <c r="KKE42" s="424"/>
      <c r="KKF42" s="423"/>
      <c r="KKG42" s="424"/>
      <c r="KKH42" s="423"/>
      <c r="KKI42" s="424"/>
      <c r="KKJ42" s="423"/>
      <c r="KKK42" s="424"/>
      <c r="KKL42" s="423"/>
      <c r="KKM42" s="424"/>
      <c r="KKN42" s="423"/>
      <c r="KKO42" s="424"/>
      <c r="KKP42" s="423"/>
      <c r="KKQ42" s="424"/>
      <c r="KKR42" s="423"/>
      <c r="KKS42" s="424"/>
      <c r="KKT42" s="423"/>
      <c r="KKU42" s="424"/>
      <c r="KKV42" s="423"/>
      <c r="KKW42" s="424"/>
      <c r="KKX42" s="423"/>
      <c r="KKY42" s="424"/>
      <c r="KKZ42" s="423"/>
      <c r="KLA42" s="424"/>
      <c r="KLB42" s="423"/>
      <c r="KLC42" s="424"/>
      <c r="KLD42" s="423"/>
      <c r="KLE42" s="424"/>
      <c r="KLF42" s="423"/>
      <c r="KLG42" s="424"/>
      <c r="KLH42" s="423"/>
      <c r="KLI42" s="424"/>
      <c r="KLJ42" s="423"/>
      <c r="KLK42" s="424"/>
      <c r="KLL42" s="423"/>
      <c r="KLM42" s="424"/>
      <c r="KLN42" s="423"/>
      <c r="KLO42" s="424"/>
      <c r="KLP42" s="423"/>
      <c r="KLQ42" s="424"/>
      <c r="KLR42" s="423"/>
      <c r="KLS42" s="424"/>
      <c r="KLT42" s="423"/>
      <c r="KLU42" s="424"/>
      <c r="KLV42" s="423"/>
      <c r="KLW42" s="424"/>
      <c r="KLX42" s="423"/>
      <c r="KLY42" s="424"/>
      <c r="KLZ42" s="423"/>
      <c r="KMA42" s="424"/>
      <c r="KMB42" s="423"/>
      <c r="KMC42" s="424"/>
      <c r="KMD42" s="423"/>
      <c r="KME42" s="424"/>
      <c r="KMF42" s="423"/>
      <c r="KMG42" s="424"/>
      <c r="KMH42" s="423"/>
      <c r="KMI42" s="424"/>
      <c r="KMJ42" s="423"/>
      <c r="KMK42" s="424"/>
      <c r="KML42" s="423"/>
      <c r="KMM42" s="424"/>
      <c r="KMN42" s="423"/>
      <c r="KMO42" s="424"/>
      <c r="KMP42" s="423"/>
      <c r="KMQ42" s="424"/>
      <c r="KMR42" s="423"/>
      <c r="KMS42" s="424"/>
      <c r="KMT42" s="423"/>
      <c r="KMU42" s="424"/>
      <c r="KMV42" s="423"/>
      <c r="KMW42" s="424"/>
      <c r="KMX42" s="423"/>
      <c r="KMY42" s="424"/>
      <c r="KMZ42" s="423"/>
      <c r="KNA42" s="424"/>
      <c r="KNB42" s="423"/>
      <c r="KNC42" s="424"/>
      <c r="KND42" s="423"/>
      <c r="KNE42" s="424"/>
      <c r="KNF42" s="423"/>
      <c r="KNG42" s="424"/>
      <c r="KNH42" s="423"/>
      <c r="KNI42" s="424"/>
      <c r="KNJ42" s="423"/>
      <c r="KNK42" s="424"/>
      <c r="KNL42" s="423"/>
      <c r="KNM42" s="424"/>
      <c r="KNN42" s="423"/>
      <c r="KNO42" s="424"/>
      <c r="KNP42" s="423"/>
      <c r="KNQ42" s="424"/>
      <c r="KNR42" s="423"/>
      <c r="KNS42" s="424"/>
      <c r="KNT42" s="423"/>
      <c r="KNU42" s="424"/>
      <c r="KNV42" s="423"/>
      <c r="KNW42" s="424"/>
      <c r="KNX42" s="423"/>
      <c r="KNY42" s="424"/>
      <c r="KNZ42" s="423"/>
      <c r="KOA42" s="424"/>
      <c r="KOB42" s="423"/>
      <c r="KOC42" s="424"/>
      <c r="KOD42" s="423"/>
      <c r="KOE42" s="424"/>
      <c r="KOF42" s="423"/>
      <c r="KOG42" s="424"/>
      <c r="KOH42" s="423"/>
      <c r="KOI42" s="424"/>
      <c r="KOJ42" s="423"/>
      <c r="KOK42" s="424"/>
      <c r="KOL42" s="423"/>
      <c r="KOM42" s="424"/>
      <c r="KON42" s="423"/>
      <c r="KOO42" s="424"/>
      <c r="KOP42" s="423"/>
      <c r="KOQ42" s="424"/>
      <c r="KOR42" s="423"/>
      <c r="KOS42" s="424"/>
      <c r="KOT42" s="423"/>
      <c r="KOU42" s="424"/>
      <c r="KOV42" s="423"/>
      <c r="KOW42" s="424"/>
      <c r="KOX42" s="423"/>
      <c r="KOY42" s="424"/>
      <c r="KOZ42" s="423"/>
      <c r="KPA42" s="424"/>
      <c r="KPB42" s="423"/>
      <c r="KPC42" s="424"/>
      <c r="KPD42" s="423"/>
      <c r="KPE42" s="424"/>
      <c r="KPF42" s="423"/>
      <c r="KPG42" s="424"/>
      <c r="KPH42" s="423"/>
      <c r="KPI42" s="424"/>
      <c r="KPJ42" s="423"/>
      <c r="KPK42" s="424"/>
      <c r="KPL42" s="423"/>
      <c r="KPM42" s="424"/>
      <c r="KPN42" s="423"/>
      <c r="KPO42" s="424"/>
      <c r="KPP42" s="423"/>
      <c r="KPQ42" s="424"/>
      <c r="KPR42" s="423"/>
      <c r="KPS42" s="424"/>
      <c r="KPT42" s="423"/>
      <c r="KPU42" s="424"/>
      <c r="KPV42" s="423"/>
      <c r="KPW42" s="424"/>
      <c r="KPX42" s="423"/>
      <c r="KPY42" s="424"/>
      <c r="KPZ42" s="423"/>
      <c r="KQA42" s="424"/>
      <c r="KQB42" s="423"/>
      <c r="KQC42" s="424"/>
      <c r="KQD42" s="423"/>
      <c r="KQE42" s="424"/>
      <c r="KQF42" s="423"/>
      <c r="KQG42" s="424"/>
      <c r="KQH42" s="423"/>
      <c r="KQI42" s="424"/>
      <c r="KQJ42" s="423"/>
      <c r="KQK42" s="424"/>
      <c r="KQL42" s="423"/>
      <c r="KQM42" s="424"/>
      <c r="KQN42" s="423"/>
      <c r="KQO42" s="424"/>
      <c r="KQP42" s="423"/>
      <c r="KQQ42" s="424"/>
      <c r="KQR42" s="423"/>
      <c r="KQS42" s="424"/>
      <c r="KQT42" s="423"/>
      <c r="KQU42" s="424"/>
      <c r="KQV42" s="423"/>
      <c r="KQW42" s="424"/>
      <c r="KQX42" s="423"/>
      <c r="KQY42" s="424"/>
      <c r="KQZ42" s="423"/>
      <c r="KRA42" s="424"/>
      <c r="KRB42" s="423"/>
      <c r="KRC42" s="424"/>
      <c r="KRD42" s="423"/>
      <c r="KRE42" s="424"/>
      <c r="KRF42" s="423"/>
      <c r="KRG42" s="424"/>
      <c r="KRH42" s="423"/>
      <c r="KRI42" s="424"/>
      <c r="KRJ42" s="423"/>
      <c r="KRK42" s="424"/>
      <c r="KRL42" s="423"/>
      <c r="KRM42" s="424"/>
      <c r="KRN42" s="423"/>
      <c r="KRO42" s="424"/>
      <c r="KRP42" s="423"/>
      <c r="KRQ42" s="424"/>
      <c r="KRR42" s="423"/>
      <c r="KRS42" s="424"/>
      <c r="KRT42" s="423"/>
      <c r="KRU42" s="424"/>
      <c r="KRV42" s="423"/>
      <c r="KRW42" s="424"/>
      <c r="KRX42" s="423"/>
      <c r="KRY42" s="424"/>
      <c r="KRZ42" s="423"/>
      <c r="KSA42" s="424"/>
      <c r="KSB42" s="423"/>
      <c r="KSC42" s="424"/>
      <c r="KSD42" s="423"/>
      <c r="KSE42" s="424"/>
      <c r="KSF42" s="423"/>
      <c r="KSG42" s="424"/>
      <c r="KSH42" s="423"/>
      <c r="KSI42" s="424"/>
      <c r="KSJ42" s="423"/>
      <c r="KSK42" s="424"/>
      <c r="KSL42" s="423"/>
      <c r="KSM42" s="424"/>
      <c r="KSN42" s="423"/>
      <c r="KSO42" s="424"/>
      <c r="KSP42" s="423"/>
      <c r="KSQ42" s="424"/>
      <c r="KSR42" s="423"/>
      <c r="KSS42" s="424"/>
      <c r="KST42" s="423"/>
      <c r="KSU42" s="424"/>
      <c r="KSV42" s="423"/>
      <c r="KSW42" s="424"/>
      <c r="KSX42" s="423"/>
      <c r="KSY42" s="424"/>
      <c r="KSZ42" s="423"/>
      <c r="KTA42" s="424"/>
      <c r="KTB42" s="423"/>
      <c r="KTC42" s="424"/>
      <c r="KTD42" s="423"/>
      <c r="KTE42" s="424"/>
      <c r="KTF42" s="423"/>
      <c r="KTG42" s="424"/>
      <c r="KTH42" s="423"/>
      <c r="KTI42" s="424"/>
      <c r="KTJ42" s="423"/>
      <c r="KTK42" s="424"/>
      <c r="KTL42" s="423"/>
      <c r="KTM42" s="424"/>
      <c r="KTN42" s="423"/>
      <c r="KTO42" s="424"/>
      <c r="KTP42" s="423"/>
      <c r="KTQ42" s="424"/>
      <c r="KTR42" s="423"/>
      <c r="KTS42" s="424"/>
      <c r="KTT42" s="423"/>
      <c r="KTU42" s="424"/>
      <c r="KTV42" s="423"/>
      <c r="KTW42" s="424"/>
      <c r="KTX42" s="423"/>
      <c r="KTY42" s="424"/>
      <c r="KTZ42" s="423"/>
      <c r="KUA42" s="424"/>
      <c r="KUB42" s="423"/>
      <c r="KUC42" s="424"/>
      <c r="KUD42" s="423"/>
      <c r="KUE42" s="424"/>
      <c r="KUF42" s="423"/>
      <c r="KUG42" s="424"/>
      <c r="KUH42" s="423"/>
      <c r="KUI42" s="424"/>
      <c r="KUJ42" s="423"/>
      <c r="KUK42" s="424"/>
      <c r="KUL42" s="423"/>
      <c r="KUM42" s="424"/>
      <c r="KUN42" s="423"/>
      <c r="KUO42" s="424"/>
      <c r="KUP42" s="423"/>
      <c r="KUQ42" s="424"/>
      <c r="KUR42" s="423"/>
      <c r="KUS42" s="424"/>
      <c r="KUT42" s="423"/>
      <c r="KUU42" s="424"/>
      <c r="KUV42" s="423"/>
      <c r="KUW42" s="424"/>
      <c r="KUX42" s="423"/>
      <c r="KUY42" s="424"/>
      <c r="KUZ42" s="423"/>
      <c r="KVA42" s="424"/>
      <c r="KVB42" s="423"/>
      <c r="KVC42" s="424"/>
      <c r="KVD42" s="423"/>
      <c r="KVE42" s="424"/>
      <c r="KVF42" s="423"/>
      <c r="KVG42" s="424"/>
      <c r="KVH42" s="423"/>
      <c r="KVI42" s="424"/>
      <c r="KVJ42" s="423"/>
      <c r="KVK42" s="424"/>
      <c r="KVL42" s="423"/>
      <c r="KVM42" s="424"/>
      <c r="KVN42" s="423"/>
      <c r="KVO42" s="424"/>
      <c r="KVP42" s="423"/>
      <c r="KVQ42" s="424"/>
      <c r="KVR42" s="423"/>
      <c r="KVS42" s="424"/>
      <c r="KVT42" s="423"/>
      <c r="KVU42" s="424"/>
      <c r="KVV42" s="423"/>
      <c r="KVW42" s="424"/>
      <c r="KVX42" s="423"/>
      <c r="KVY42" s="424"/>
      <c r="KVZ42" s="423"/>
      <c r="KWA42" s="424"/>
      <c r="KWB42" s="423"/>
      <c r="KWC42" s="424"/>
      <c r="KWD42" s="423"/>
      <c r="KWE42" s="424"/>
      <c r="KWF42" s="423"/>
      <c r="KWG42" s="424"/>
      <c r="KWH42" s="423"/>
      <c r="KWI42" s="424"/>
      <c r="KWJ42" s="423"/>
      <c r="KWK42" s="424"/>
      <c r="KWL42" s="423"/>
      <c r="KWM42" s="424"/>
      <c r="KWN42" s="423"/>
      <c r="KWO42" s="424"/>
      <c r="KWP42" s="423"/>
      <c r="KWQ42" s="424"/>
      <c r="KWR42" s="423"/>
      <c r="KWS42" s="424"/>
      <c r="KWT42" s="423"/>
      <c r="KWU42" s="424"/>
      <c r="KWV42" s="423"/>
      <c r="KWW42" s="424"/>
      <c r="KWX42" s="423"/>
      <c r="KWY42" s="424"/>
      <c r="KWZ42" s="423"/>
      <c r="KXA42" s="424"/>
      <c r="KXB42" s="423"/>
      <c r="KXC42" s="424"/>
      <c r="KXD42" s="423"/>
      <c r="KXE42" s="424"/>
      <c r="KXF42" s="423"/>
      <c r="KXG42" s="424"/>
      <c r="KXH42" s="423"/>
      <c r="KXI42" s="424"/>
      <c r="KXJ42" s="423"/>
      <c r="KXK42" s="424"/>
      <c r="KXL42" s="423"/>
      <c r="KXM42" s="424"/>
      <c r="KXN42" s="423"/>
      <c r="KXO42" s="424"/>
      <c r="KXP42" s="423"/>
      <c r="KXQ42" s="424"/>
      <c r="KXR42" s="423"/>
      <c r="KXS42" s="424"/>
      <c r="KXT42" s="423"/>
      <c r="KXU42" s="424"/>
      <c r="KXV42" s="423"/>
      <c r="KXW42" s="424"/>
      <c r="KXX42" s="423"/>
      <c r="KXY42" s="424"/>
      <c r="KXZ42" s="423"/>
      <c r="KYA42" s="424"/>
      <c r="KYB42" s="423"/>
      <c r="KYC42" s="424"/>
      <c r="KYD42" s="423"/>
      <c r="KYE42" s="424"/>
      <c r="KYF42" s="423"/>
      <c r="KYG42" s="424"/>
      <c r="KYH42" s="423"/>
      <c r="KYI42" s="424"/>
      <c r="KYJ42" s="423"/>
      <c r="KYK42" s="424"/>
      <c r="KYL42" s="423"/>
      <c r="KYM42" s="424"/>
      <c r="KYN42" s="423"/>
      <c r="KYO42" s="424"/>
      <c r="KYP42" s="423"/>
      <c r="KYQ42" s="424"/>
      <c r="KYR42" s="423"/>
      <c r="KYS42" s="424"/>
      <c r="KYT42" s="423"/>
      <c r="KYU42" s="424"/>
      <c r="KYV42" s="423"/>
      <c r="KYW42" s="424"/>
      <c r="KYX42" s="423"/>
      <c r="KYY42" s="424"/>
      <c r="KYZ42" s="423"/>
      <c r="KZA42" s="424"/>
      <c r="KZB42" s="423"/>
      <c r="KZC42" s="424"/>
      <c r="KZD42" s="423"/>
      <c r="KZE42" s="424"/>
      <c r="KZF42" s="423"/>
      <c r="KZG42" s="424"/>
      <c r="KZH42" s="423"/>
      <c r="KZI42" s="424"/>
      <c r="KZJ42" s="423"/>
      <c r="KZK42" s="424"/>
      <c r="KZL42" s="423"/>
      <c r="KZM42" s="424"/>
      <c r="KZN42" s="423"/>
      <c r="KZO42" s="424"/>
      <c r="KZP42" s="423"/>
      <c r="KZQ42" s="424"/>
      <c r="KZR42" s="423"/>
      <c r="KZS42" s="424"/>
      <c r="KZT42" s="423"/>
      <c r="KZU42" s="424"/>
      <c r="KZV42" s="423"/>
      <c r="KZW42" s="424"/>
      <c r="KZX42" s="423"/>
      <c r="KZY42" s="424"/>
      <c r="KZZ42" s="423"/>
      <c r="LAA42" s="424"/>
      <c r="LAB42" s="423"/>
      <c r="LAC42" s="424"/>
      <c r="LAD42" s="423"/>
      <c r="LAE42" s="424"/>
      <c r="LAF42" s="423"/>
      <c r="LAG42" s="424"/>
      <c r="LAH42" s="423"/>
      <c r="LAI42" s="424"/>
      <c r="LAJ42" s="423"/>
      <c r="LAK42" s="424"/>
      <c r="LAL42" s="423"/>
      <c r="LAM42" s="424"/>
      <c r="LAN42" s="423"/>
      <c r="LAO42" s="424"/>
      <c r="LAP42" s="423"/>
      <c r="LAQ42" s="424"/>
      <c r="LAR42" s="423"/>
      <c r="LAS42" s="424"/>
      <c r="LAT42" s="423"/>
      <c r="LAU42" s="424"/>
      <c r="LAV42" s="423"/>
      <c r="LAW42" s="424"/>
      <c r="LAX42" s="423"/>
      <c r="LAY42" s="424"/>
      <c r="LAZ42" s="423"/>
      <c r="LBA42" s="424"/>
      <c r="LBB42" s="423"/>
      <c r="LBC42" s="424"/>
      <c r="LBD42" s="423"/>
      <c r="LBE42" s="424"/>
      <c r="LBF42" s="423"/>
      <c r="LBG42" s="424"/>
      <c r="LBH42" s="423"/>
      <c r="LBI42" s="424"/>
      <c r="LBJ42" s="423"/>
      <c r="LBK42" s="424"/>
      <c r="LBL42" s="423"/>
      <c r="LBM42" s="424"/>
      <c r="LBN42" s="423"/>
      <c r="LBO42" s="424"/>
      <c r="LBP42" s="423"/>
      <c r="LBQ42" s="424"/>
      <c r="LBR42" s="423"/>
      <c r="LBS42" s="424"/>
      <c r="LBT42" s="423"/>
      <c r="LBU42" s="424"/>
      <c r="LBV42" s="423"/>
      <c r="LBW42" s="424"/>
      <c r="LBX42" s="423"/>
      <c r="LBY42" s="424"/>
      <c r="LBZ42" s="423"/>
      <c r="LCA42" s="424"/>
      <c r="LCB42" s="423"/>
      <c r="LCC42" s="424"/>
      <c r="LCD42" s="423"/>
      <c r="LCE42" s="424"/>
      <c r="LCF42" s="423"/>
      <c r="LCG42" s="424"/>
      <c r="LCH42" s="423"/>
      <c r="LCI42" s="424"/>
      <c r="LCJ42" s="423"/>
      <c r="LCK42" s="424"/>
      <c r="LCL42" s="423"/>
      <c r="LCM42" s="424"/>
      <c r="LCN42" s="423"/>
      <c r="LCO42" s="424"/>
      <c r="LCP42" s="423"/>
      <c r="LCQ42" s="424"/>
      <c r="LCR42" s="423"/>
      <c r="LCS42" s="424"/>
      <c r="LCT42" s="423"/>
      <c r="LCU42" s="424"/>
      <c r="LCV42" s="423"/>
      <c r="LCW42" s="424"/>
      <c r="LCX42" s="423"/>
      <c r="LCY42" s="424"/>
      <c r="LCZ42" s="423"/>
      <c r="LDA42" s="424"/>
      <c r="LDB42" s="423"/>
      <c r="LDC42" s="424"/>
      <c r="LDD42" s="423"/>
      <c r="LDE42" s="424"/>
      <c r="LDF42" s="423"/>
      <c r="LDG42" s="424"/>
      <c r="LDH42" s="423"/>
      <c r="LDI42" s="424"/>
      <c r="LDJ42" s="423"/>
      <c r="LDK42" s="424"/>
      <c r="LDL42" s="423"/>
      <c r="LDM42" s="424"/>
      <c r="LDN42" s="423"/>
      <c r="LDO42" s="424"/>
      <c r="LDP42" s="423"/>
      <c r="LDQ42" s="424"/>
      <c r="LDR42" s="423"/>
      <c r="LDS42" s="424"/>
      <c r="LDT42" s="423"/>
      <c r="LDU42" s="424"/>
      <c r="LDV42" s="423"/>
      <c r="LDW42" s="424"/>
      <c r="LDX42" s="423"/>
      <c r="LDY42" s="424"/>
      <c r="LDZ42" s="423"/>
      <c r="LEA42" s="424"/>
      <c r="LEB42" s="423"/>
      <c r="LEC42" s="424"/>
      <c r="LED42" s="423"/>
      <c r="LEE42" s="424"/>
      <c r="LEF42" s="423"/>
      <c r="LEG42" s="424"/>
      <c r="LEH42" s="423"/>
      <c r="LEI42" s="424"/>
      <c r="LEJ42" s="423"/>
      <c r="LEK42" s="424"/>
      <c r="LEL42" s="423"/>
      <c r="LEM42" s="424"/>
      <c r="LEN42" s="423"/>
      <c r="LEO42" s="424"/>
      <c r="LEP42" s="423"/>
      <c r="LEQ42" s="424"/>
      <c r="LER42" s="423"/>
      <c r="LES42" s="424"/>
      <c r="LET42" s="423"/>
      <c r="LEU42" s="424"/>
      <c r="LEV42" s="423"/>
      <c r="LEW42" s="424"/>
      <c r="LEX42" s="423"/>
      <c r="LEY42" s="424"/>
      <c r="LEZ42" s="423"/>
      <c r="LFA42" s="424"/>
      <c r="LFB42" s="423"/>
      <c r="LFC42" s="424"/>
      <c r="LFD42" s="423"/>
      <c r="LFE42" s="424"/>
      <c r="LFF42" s="423"/>
      <c r="LFG42" s="424"/>
      <c r="LFH42" s="423"/>
      <c r="LFI42" s="424"/>
      <c r="LFJ42" s="423"/>
      <c r="LFK42" s="424"/>
      <c r="LFL42" s="423"/>
      <c r="LFM42" s="424"/>
      <c r="LFN42" s="423"/>
      <c r="LFO42" s="424"/>
      <c r="LFP42" s="423"/>
      <c r="LFQ42" s="424"/>
      <c r="LFR42" s="423"/>
      <c r="LFS42" s="424"/>
      <c r="LFT42" s="423"/>
      <c r="LFU42" s="424"/>
      <c r="LFV42" s="423"/>
      <c r="LFW42" s="424"/>
      <c r="LFX42" s="423"/>
      <c r="LFY42" s="424"/>
      <c r="LFZ42" s="423"/>
      <c r="LGA42" s="424"/>
      <c r="LGB42" s="423"/>
      <c r="LGC42" s="424"/>
      <c r="LGD42" s="423"/>
      <c r="LGE42" s="424"/>
      <c r="LGF42" s="423"/>
      <c r="LGG42" s="424"/>
      <c r="LGH42" s="423"/>
      <c r="LGI42" s="424"/>
      <c r="LGJ42" s="423"/>
      <c r="LGK42" s="424"/>
      <c r="LGL42" s="423"/>
      <c r="LGM42" s="424"/>
      <c r="LGN42" s="423"/>
      <c r="LGO42" s="424"/>
      <c r="LGP42" s="423"/>
      <c r="LGQ42" s="424"/>
      <c r="LGR42" s="423"/>
      <c r="LGS42" s="424"/>
      <c r="LGT42" s="423"/>
      <c r="LGU42" s="424"/>
      <c r="LGV42" s="423"/>
      <c r="LGW42" s="424"/>
      <c r="LGX42" s="423"/>
      <c r="LGY42" s="424"/>
      <c r="LGZ42" s="423"/>
      <c r="LHA42" s="424"/>
      <c r="LHB42" s="423"/>
      <c r="LHC42" s="424"/>
      <c r="LHD42" s="423"/>
      <c r="LHE42" s="424"/>
      <c r="LHF42" s="423"/>
      <c r="LHG42" s="424"/>
      <c r="LHH42" s="423"/>
      <c r="LHI42" s="424"/>
      <c r="LHJ42" s="423"/>
      <c r="LHK42" s="424"/>
      <c r="LHL42" s="423"/>
      <c r="LHM42" s="424"/>
      <c r="LHN42" s="423"/>
      <c r="LHO42" s="424"/>
      <c r="LHP42" s="423"/>
      <c r="LHQ42" s="424"/>
      <c r="LHR42" s="423"/>
      <c r="LHS42" s="424"/>
      <c r="LHT42" s="423"/>
      <c r="LHU42" s="424"/>
      <c r="LHV42" s="423"/>
      <c r="LHW42" s="424"/>
      <c r="LHX42" s="423"/>
      <c r="LHY42" s="424"/>
      <c r="LHZ42" s="423"/>
      <c r="LIA42" s="424"/>
      <c r="LIB42" s="423"/>
      <c r="LIC42" s="424"/>
      <c r="LID42" s="423"/>
      <c r="LIE42" s="424"/>
      <c r="LIF42" s="423"/>
      <c r="LIG42" s="424"/>
      <c r="LIH42" s="423"/>
      <c r="LII42" s="424"/>
      <c r="LIJ42" s="423"/>
      <c r="LIK42" s="424"/>
      <c r="LIL42" s="423"/>
      <c r="LIM42" s="424"/>
      <c r="LIN42" s="423"/>
      <c r="LIO42" s="424"/>
      <c r="LIP42" s="423"/>
      <c r="LIQ42" s="424"/>
      <c r="LIR42" s="423"/>
      <c r="LIS42" s="424"/>
      <c r="LIT42" s="423"/>
      <c r="LIU42" s="424"/>
      <c r="LIV42" s="423"/>
      <c r="LIW42" s="424"/>
      <c r="LIX42" s="423"/>
      <c r="LIY42" s="424"/>
      <c r="LIZ42" s="423"/>
      <c r="LJA42" s="424"/>
      <c r="LJB42" s="423"/>
      <c r="LJC42" s="424"/>
      <c r="LJD42" s="423"/>
      <c r="LJE42" s="424"/>
      <c r="LJF42" s="423"/>
      <c r="LJG42" s="424"/>
      <c r="LJH42" s="423"/>
      <c r="LJI42" s="424"/>
      <c r="LJJ42" s="423"/>
      <c r="LJK42" s="424"/>
      <c r="LJL42" s="423"/>
      <c r="LJM42" s="424"/>
      <c r="LJN42" s="423"/>
      <c r="LJO42" s="424"/>
      <c r="LJP42" s="423"/>
      <c r="LJQ42" s="424"/>
      <c r="LJR42" s="423"/>
      <c r="LJS42" s="424"/>
      <c r="LJT42" s="423"/>
      <c r="LJU42" s="424"/>
      <c r="LJV42" s="423"/>
      <c r="LJW42" s="424"/>
      <c r="LJX42" s="423"/>
      <c r="LJY42" s="424"/>
      <c r="LJZ42" s="423"/>
      <c r="LKA42" s="424"/>
      <c r="LKB42" s="423"/>
      <c r="LKC42" s="424"/>
      <c r="LKD42" s="423"/>
      <c r="LKE42" s="424"/>
      <c r="LKF42" s="423"/>
      <c r="LKG42" s="424"/>
      <c r="LKH42" s="423"/>
      <c r="LKI42" s="424"/>
      <c r="LKJ42" s="423"/>
      <c r="LKK42" s="424"/>
      <c r="LKL42" s="423"/>
      <c r="LKM42" s="424"/>
      <c r="LKN42" s="423"/>
      <c r="LKO42" s="424"/>
      <c r="LKP42" s="423"/>
      <c r="LKQ42" s="424"/>
      <c r="LKR42" s="423"/>
      <c r="LKS42" s="424"/>
      <c r="LKT42" s="423"/>
      <c r="LKU42" s="424"/>
      <c r="LKV42" s="423"/>
      <c r="LKW42" s="424"/>
      <c r="LKX42" s="423"/>
      <c r="LKY42" s="424"/>
      <c r="LKZ42" s="423"/>
      <c r="LLA42" s="424"/>
      <c r="LLB42" s="423"/>
      <c r="LLC42" s="424"/>
      <c r="LLD42" s="423"/>
      <c r="LLE42" s="424"/>
      <c r="LLF42" s="423"/>
      <c r="LLG42" s="424"/>
      <c r="LLH42" s="423"/>
      <c r="LLI42" s="424"/>
      <c r="LLJ42" s="423"/>
      <c r="LLK42" s="424"/>
      <c r="LLL42" s="423"/>
      <c r="LLM42" s="424"/>
      <c r="LLN42" s="423"/>
      <c r="LLO42" s="424"/>
      <c r="LLP42" s="423"/>
      <c r="LLQ42" s="424"/>
      <c r="LLR42" s="423"/>
      <c r="LLS42" s="424"/>
      <c r="LLT42" s="423"/>
      <c r="LLU42" s="424"/>
      <c r="LLV42" s="423"/>
      <c r="LLW42" s="424"/>
      <c r="LLX42" s="423"/>
      <c r="LLY42" s="424"/>
      <c r="LLZ42" s="423"/>
      <c r="LMA42" s="424"/>
      <c r="LMB42" s="423"/>
      <c r="LMC42" s="424"/>
      <c r="LMD42" s="423"/>
      <c r="LME42" s="424"/>
      <c r="LMF42" s="423"/>
      <c r="LMG42" s="424"/>
      <c r="LMH42" s="423"/>
      <c r="LMI42" s="424"/>
      <c r="LMJ42" s="423"/>
      <c r="LMK42" s="424"/>
      <c r="LML42" s="423"/>
      <c r="LMM42" s="424"/>
      <c r="LMN42" s="423"/>
      <c r="LMO42" s="424"/>
      <c r="LMP42" s="423"/>
      <c r="LMQ42" s="424"/>
      <c r="LMR42" s="423"/>
      <c r="LMS42" s="424"/>
      <c r="LMT42" s="423"/>
      <c r="LMU42" s="424"/>
      <c r="LMV42" s="423"/>
      <c r="LMW42" s="424"/>
      <c r="LMX42" s="423"/>
      <c r="LMY42" s="424"/>
      <c r="LMZ42" s="423"/>
      <c r="LNA42" s="424"/>
      <c r="LNB42" s="423"/>
      <c r="LNC42" s="424"/>
      <c r="LND42" s="423"/>
      <c r="LNE42" s="424"/>
      <c r="LNF42" s="423"/>
      <c r="LNG42" s="424"/>
      <c r="LNH42" s="423"/>
      <c r="LNI42" s="424"/>
      <c r="LNJ42" s="423"/>
      <c r="LNK42" s="424"/>
      <c r="LNL42" s="423"/>
      <c r="LNM42" s="424"/>
      <c r="LNN42" s="423"/>
      <c r="LNO42" s="424"/>
      <c r="LNP42" s="423"/>
      <c r="LNQ42" s="424"/>
      <c r="LNR42" s="423"/>
      <c r="LNS42" s="424"/>
      <c r="LNT42" s="423"/>
      <c r="LNU42" s="424"/>
      <c r="LNV42" s="423"/>
      <c r="LNW42" s="424"/>
      <c r="LNX42" s="423"/>
      <c r="LNY42" s="424"/>
      <c r="LNZ42" s="423"/>
      <c r="LOA42" s="424"/>
      <c r="LOB42" s="423"/>
      <c r="LOC42" s="424"/>
      <c r="LOD42" s="423"/>
      <c r="LOE42" s="424"/>
      <c r="LOF42" s="423"/>
      <c r="LOG42" s="424"/>
      <c r="LOH42" s="423"/>
      <c r="LOI42" s="424"/>
      <c r="LOJ42" s="423"/>
      <c r="LOK42" s="424"/>
      <c r="LOL42" s="423"/>
      <c r="LOM42" s="424"/>
      <c r="LON42" s="423"/>
      <c r="LOO42" s="424"/>
      <c r="LOP42" s="423"/>
      <c r="LOQ42" s="424"/>
      <c r="LOR42" s="423"/>
      <c r="LOS42" s="424"/>
      <c r="LOT42" s="423"/>
      <c r="LOU42" s="424"/>
      <c r="LOV42" s="423"/>
      <c r="LOW42" s="424"/>
      <c r="LOX42" s="423"/>
      <c r="LOY42" s="424"/>
      <c r="LOZ42" s="423"/>
      <c r="LPA42" s="424"/>
      <c r="LPB42" s="423"/>
      <c r="LPC42" s="424"/>
      <c r="LPD42" s="423"/>
      <c r="LPE42" s="424"/>
      <c r="LPF42" s="423"/>
      <c r="LPG42" s="424"/>
      <c r="LPH42" s="423"/>
      <c r="LPI42" s="424"/>
      <c r="LPJ42" s="423"/>
      <c r="LPK42" s="424"/>
      <c r="LPL42" s="423"/>
      <c r="LPM42" s="424"/>
      <c r="LPN42" s="423"/>
      <c r="LPO42" s="424"/>
      <c r="LPP42" s="423"/>
      <c r="LPQ42" s="424"/>
      <c r="LPR42" s="423"/>
      <c r="LPS42" s="424"/>
      <c r="LPT42" s="423"/>
      <c r="LPU42" s="424"/>
      <c r="LPV42" s="423"/>
      <c r="LPW42" s="424"/>
      <c r="LPX42" s="423"/>
      <c r="LPY42" s="424"/>
      <c r="LPZ42" s="423"/>
      <c r="LQA42" s="424"/>
      <c r="LQB42" s="423"/>
      <c r="LQC42" s="424"/>
      <c r="LQD42" s="423"/>
      <c r="LQE42" s="424"/>
      <c r="LQF42" s="423"/>
      <c r="LQG42" s="424"/>
      <c r="LQH42" s="423"/>
      <c r="LQI42" s="424"/>
      <c r="LQJ42" s="423"/>
      <c r="LQK42" s="424"/>
      <c r="LQL42" s="423"/>
      <c r="LQM42" s="424"/>
      <c r="LQN42" s="423"/>
      <c r="LQO42" s="424"/>
      <c r="LQP42" s="423"/>
      <c r="LQQ42" s="424"/>
      <c r="LQR42" s="423"/>
      <c r="LQS42" s="424"/>
      <c r="LQT42" s="423"/>
      <c r="LQU42" s="424"/>
      <c r="LQV42" s="423"/>
      <c r="LQW42" s="424"/>
      <c r="LQX42" s="423"/>
      <c r="LQY42" s="424"/>
      <c r="LQZ42" s="423"/>
      <c r="LRA42" s="424"/>
      <c r="LRB42" s="423"/>
      <c r="LRC42" s="424"/>
      <c r="LRD42" s="423"/>
      <c r="LRE42" s="424"/>
      <c r="LRF42" s="423"/>
      <c r="LRG42" s="424"/>
      <c r="LRH42" s="423"/>
      <c r="LRI42" s="424"/>
      <c r="LRJ42" s="423"/>
      <c r="LRK42" s="424"/>
      <c r="LRL42" s="423"/>
      <c r="LRM42" s="424"/>
      <c r="LRN42" s="423"/>
      <c r="LRO42" s="424"/>
      <c r="LRP42" s="423"/>
      <c r="LRQ42" s="424"/>
      <c r="LRR42" s="423"/>
      <c r="LRS42" s="424"/>
      <c r="LRT42" s="423"/>
      <c r="LRU42" s="424"/>
      <c r="LRV42" s="423"/>
      <c r="LRW42" s="424"/>
      <c r="LRX42" s="423"/>
      <c r="LRY42" s="424"/>
      <c r="LRZ42" s="423"/>
      <c r="LSA42" s="424"/>
      <c r="LSB42" s="423"/>
      <c r="LSC42" s="424"/>
      <c r="LSD42" s="423"/>
      <c r="LSE42" s="424"/>
      <c r="LSF42" s="423"/>
      <c r="LSG42" s="424"/>
      <c r="LSH42" s="423"/>
      <c r="LSI42" s="424"/>
      <c r="LSJ42" s="423"/>
      <c r="LSK42" s="424"/>
      <c r="LSL42" s="423"/>
      <c r="LSM42" s="424"/>
      <c r="LSN42" s="423"/>
      <c r="LSO42" s="424"/>
      <c r="LSP42" s="423"/>
      <c r="LSQ42" s="424"/>
      <c r="LSR42" s="423"/>
      <c r="LSS42" s="424"/>
      <c r="LST42" s="423"/>
      <c r="LSU42" s="424"/>
      <c r="LSV42" s="423"/>
      <c r="LSW42" s="424"/>
      <c r="LSX42" s="423"/>
      <c r="LSY42" s="424"/>
      <c r="LSZ42" s="423"/>
      <c r="LTA42" s="424"/>
      <c r="LTB42" s="423"/>
      <c r="LTC42" s="424"/>
      <c r="LTD42" s="423"/>
      <c r="LTE42" s="424"/>
      <c r="LTF42" s="423"/>
      <c r="LTG42" s="424"/>
      <c r="LTH42" s="423"/>
      <c r="LTI42" s="424"/>
      <c r="LTJ42" s="423"/>
      <c r="LTK42" s="424"/>
      <c r="LTL42" s="423"/>
      <c r="LTM42" s="424"/>
      <c r="LTN42" s="423"/>
      <c r="LTO42" s="424"/>
      <c r="LTP42" s="423"/>
      <c r="LTQ42" s="424"/>
      <c r="LTR42" s="423"/>
      <c r="LTS42" s="424"/>
      <c r="LTT42" s="423"/>
      <c r="LTU42" s="424"/>
      <c r="LTV42" s="423"/>
      <c r="LTW42" s="424"/>
      <c r="LTX42" s="423"/>
      <c r="LTY42" s="424"/>
      <c r="LTZ42" s="423"/>
      <c r="LUA42" s="424"/>
      <c r="LUB42" s="423"/>
      <c r="LUC42" s="424"/>
      <c r="LUD42" s="423"/>
      <c r="LUE42" s="424"/>
      <c r="LUF42" s="423"/>
      <c r="LUG42" s="424"/>
      <c r="LUH42" s="423"/>
      <c r="LUI42" s="424"/>
      <c r="LUJ42" s="423"/>
      <c r="LUK42" s="424"/>
      <c r="LUL42" s="423"/>
      <c r="LUM42" s="424"/>
      <c r="LUN42" s="423"/>
      <c r="LUO42" s="424"/>
      <c r="LUP42" s="423"/>
      <c r="LUQ42" s="424"/>
      <c r="LUR42" s="423"/>
      <c r="LUS42" s="424"/>
      <c r="LUT42" s="423"/>
      <c r="LUU42" s="424"/>
      <c r="LUV42" s="423"/>
      <c r="LUW42" s="424"/>
      <c r="LUX42" s="423"/>
      <c r="LUY42" s="424"/>
      <c r="LUZ42" s="423"/>
      <c r="LVA42" s="424"/>
      <c r="LVB42" s="423"/>
      <c r="LVC42" s="424"/>
      <c r="LVD42" s="423"/>
      <c r="LVE42" s="424"/>
      <c r="LVF42" s="423"/>
      <c r="LVG42" s="424"/>
      <c r="LVH42" s="423"/>
      <c r="LVI42" s="424"/>
      <c r="LVJ42" s="423"/>
      <c r="LVK42" s="424"/>
      <c r="LVL42" s="423"/>
      <c r="LVM42" s="424"/>
      <c r="LVN42" s="423"/>
      <c r="LVO42" s="424"/>
      <c r="LVP42" s="423"/>
      <c r="LVQ42" s="424"/>
      <c r="LVR42" s="423"/>
      <c r="LVS42" s="424"/>
      <c r="LVT42" s="423"/>
      <c r="LVU42" s="424"/>
      <c r="LVV42" s="423"/>
      <c r="LVW42" s="424"/>
      <c r="LVX42" s="423"/>
      <c r="LVY42" s="424"/>
      <c r="LVZ42" s="423"/>
      <c r="LWA42" s="424"/>
      <c r="LWB42" s="423"/>
      <c r="LWC42" s="424"/>
      <c r="LWD42" s="423"/>
      <c r="LWE42" s="424"/>
      <c r="LWF42" s="423"/>
      <c r="LWG42" s="424"/>
      <c r="LWH42" s="423"/>
      <c r="LWI42" s="424"/>
      <c r="LWJ42" s="423"/>
      <c r="LWK42" s="424"/>
      <c r="LWL42" s="423"/>
      <c r="LWM42" s="424"/>
      <c r="LWN42" s="423"/>
      <c r="LWO42" s="424"/>
      <c r="LWP42" s="423"/>
      <c r="LWQ42" s="424"/>
      <c r="LWR42" s="423"/>
      <c r="LWS42" s="424"/>
      <c r="LWT42" s="423"/>
      <c r="LWU42" s="424"/>
      <c r="LWV42" s="423"/>
      <c r="LWW42" s="424"/>
      <c r="LWX42" s="423"/>
      <c r="LWY42" s="424"/>
      <c r="LWZ42" s="423"/>
      <c r="LXA42" s="424"/>
      <c r="LXB42" s="423"/>
      <c r="LXC42" s="424"/>
      <c r="LXD42" s="423"/>
      <c r="LXE42" s="424"/>
      <c r="LXF42" s="423"/>
      <c r="LXG42" s="424"/>
      <c r="LXH42" s="423"/>
      <c r="LXI42" s="424"/>
      <c r="LXJ42" s="423"/>
      <c r="LXK42" s="424"/>
      <c r="LXL42" s="423"/>
      <c r="LXM42" s="424"/>
      <c r="LXN42" s="423"/>
      <c r="LXO42" s="424"/>
      <c r="LXP42" s="423"/>
      <c r="LXQ42" s="424"/>
      <c r="LXR42" s="423"/>
      <c r="LXS42" s="424"/>
      <c r="LXT42" s="423"/>
      <c r="LXU42" s="424"/>
      <c r="LXV42" s="423"/>
      <c r="LXW42" s="424"/>
      <c r="LXX42" s="423"/>
      <c r="LXY42" s="424"/>
      <c r="LXZ42" s="423"/>
      <c r="LYA42" s="424"/>
      <c r="LYB42" s="423"/>
      <c r="LYC42" s="424"/>
      <c r="LYD42" s="423"/>
      <c r="LYE42" s="424"/>
      <c r="LYF42" s="423"/>
      <c r="LYG42" s="424"/>
      <c r="LYH42" s="423"/>
      <c r="LYI42" s="424"/>
      <c r="LYJ42" s="423"/>
      <c r="LYK42" s="424"/>
      <c r="LYL42" s="423"/>
      <c r="LYM42" s="424"/>
      <c r="LYN42" s="423"/>
      <c r="LYO42" s="424"/>
      <c r="LYP42" s="423"/>
      <c r="LYQ42" s="424"/>
      <c r="LYR42" s="423"/>
      <c r="LYS42" s="424"/>
      <c r="LYT42" s="423"/>
      <c r="LYU42" s="424"/>
      <c r="LYV42" s="423"/>
      <c r="LYW42" s="424"/>
      <c r="LYX42" s="423"/>
      <c r="LYY42" s="424"/>
      <c r="LYZ42" s="423"/>
      <c r="LZA42" s="424"/>
      <c r="LZB42" s="423"/>
      <c r="LZC42" s="424"/>
      <c r="LZD42" s="423"/>
      <c r="LZE42" s="424"/>
      <c r="LZF42" s="423"/>
      <c r="LZG42" s="424"/>
      <c r="LZH42" s="423"/>
      <c r="LZI42" s="424"/>
      <c r="LZJ42" s="423"/>
      <c r="LZK42" s="424"/>
      <c r="LZL42" s="423"/>
      <c r="LZM42" s="424"/>
      <c r="LZN42" s="423"/>
      <c r="LZO42" s="424"/>
      <c r="LZP42" s="423"/>
      <c r="LZQ42" s="424"/>
      <c r="LZR42" s="423"/>
      <c r="LZS42" s="424"/>
      <c r="LZT42" s="423"/>
      <c r="LZU42" s="424"/>
      <c r="LZV42" s="423"/>
      <c r="LZW42" s="424"/>
      <c r="LZX42" s="423"/>
      <c r="LZY42" s="424"/>
      <c r="LZZ42" s="423"/>
      <c r="MAA42" s="424"/>
      <c r="MAB42" s="423"/>
      <c r="MAC42" s="424"/>
      <c r="MAD42" s="423"/>
      <c r="MAE42" s="424"/>
      <c r="MAF42" s="423"/>
      <c r="MAG42" s="424"/>
      <c r="MAH42" s="423"/>
      <c r="MAI42" s="424"/>
      <c r="MAJ42" s="423"/>
      <c r="MAK42" s="424"/>
      <c r="MAL42" s="423"/>
      <c r="MAM42" s="424"/>
      <c r="MAN42" s="423"/>
      <c r="MAO42" s="424"/>
      <c r="MAP42" s="423"/>
      <c r="MAQ42" s="424"/>
      <c r="MAR42" s="423"/>
      <c r="MAS42" s="424"/>
      <c r="MAT42" s="423"/>
      <c r="MAU42" s="424"/>
      <c r="MAV42" s="423"/>
      <c r="MAW42" s="424"/>
      <c r="MAX42" s="423"/>
      <c r="MAY42" s="424"/>
      <c r="MAZ42" s="423"/>
      <c r="MBA42" s="424"/>
      <c r="MBB42" s="423"/>
      <c r="MBC42" s="424"/>
      <c r="MBD42" s="423"/>
      <c r="MBE42" s="424"/>
      <c r="MBF42" s="423"/>
      <c r="MBG42" s="424"/>
      <c r="MBH42" s="423"/>
      <c r="MBI42" s="424"/>
      <c r="MBJ42" s="423"/>
      <c r="MBK42" s="424"/>
      <c r="MBL42" s="423"/>
      <c r="MBM42" s="424"/>
      <c r="MBN42" s="423"/>
      <c r="MBO42" s="424"/>
      <c r="MBP42" s="423"/>
      <c r="MBQ42" s="424"/>
      <c r="MBR42" s="423"/>
      <c r="MBS42" s="424"/>
      <c r="MBT42" s="423"/>
      <c r="MBU42" s="424"/>
      <c r="MBV42" s="423"/>
      <c r="MBW42" s="424"/>
      <c r="MBX42" s="423"/>
      <c r="MBY42" s="424"/>
      <c r="MBZ42" s="423"/>
      <c r="MCA42" s="424"/>
      <c r="MCB42" s="423"/>
      <c r="MCC42" s="424"/>
      <c r="MCD42" s="423"/>
      <c r="MCE42" s="424"/>
      <c r="MCF42" s="423"/>
      <c r="MCG42" s="424"/>
      <c r="MCH42" s="423"/>
      <c r="MCI42" s="424"/>
      <c r="MCJ42" s="423"/>
      <c r="MCK42" s="424"/>
      <c r="MCL42" s="423"/>
      <c r="MCM42" s="424"/>
      <c r="MCN42" s="423"/>
      <c r="MCO42" s="424"/>
      <c r="MCP42" s="423"/>
      <c r="MCQ42" s="424"/>
      <c r="MCR42" s="423"/>
      <c r="MCS42" s="424"/>
      <c r="MCT42" s="423"/>
      <c r="MCU42" s="424"/>
      <c r="MCV42" s="423"/>
      <c r="MCW42" s="424"/>
      <c r="MCX42" s="423"/>
      <c r="MCY42" s="424"/>
      <c r="MCZ42" s="423"/>
      <c r="MDA42" s="424"/>
      <c r="MDB42" s="423"/>
      <c r="MDC42" s="424"/>
      <c r="MDD42" s="423"/>
      <c r="MDE42" s="424"/>
      <c r="MDF42" s="423"/>
      <c r="MDG42" s="424"/>
      <c r="MDH42" s="423"/>
      <c r="MDI42" s="424"/>
      <c r="MDJ42" s="423"/>
      <c r="MDK42" s="424"/>
      <c r="MDL42" s="423"/>
      <c r="MDM42" s="424"/>
      <c r="MDN42" s="423"/>
      <c r="MDO42" s="424"/>
      <c r="MDP42" s="423"/>
      <c r="MDQ42" s="424"/>
      <c r="MDR42" s="423"/>
      <c r="MDS42" s="424"/>
      <c r="MDT42" s="423"/>
      <c r="MDU42" s="424"/>
      <c r="MDV42" s="423"/>
      <c r="MDW42" s="424"/>
      <c r="MDX42" s="423"/>
      <c r="MDY42" s="424"/>
      <c r="MDZ42" s="423"/>
      <c r="MEA42" s="424"/>
      <c r="MEB42" s="423"/>
      <c r="MEC42" s="424"/>
      <c r="MED42" s="423"/>
      <c r="MEE42" s="424"/>
      <c r="MEF42" s="423"/>
      <c r="MEG42" s="424"/>
      <c r="MEH42" s="423"/>
      <c r="MEI42" s="424"/>
      <c r="MEJ42" s="423"/>
      <c r="MEK42" s="424"/>
      <c r="MEL42" s="423"/>
      <c r="MEM42" s="424"/>
      <c r="MEN42" s="423"/>
      <c r="MEO42" s="424"/>
      <c r="MEP42" s="423"/>
      <c r="MEQ42" s="424"/>
      <c r="MER42" s="423"/>
      <c r="MES42" s="424"/>
      <c r="MET42" s="423"/>
      <c r="MEU42" s="424"/>
      <c r="MEV42" s="423"/>
      <c r="MEW42" s="424"/>
      <c r="MEX42" s="423"/>
      <c r="MEY42" s="424"/>
      <c r="MEZ42" s="423"/>
      <c r="MFA42" s="424"/>
      <c r="MFB42" s="423"/>
      <c r="MFC42" s="424"/>
      <c r="MFD42" s="423"/>
      <c r="MFE42" s="424"/>
      <c r="MFF42" s="423"/>
      <c r="MFG42" s="424"/>
      <c r="MFH42" s="423"/>
      <c r="MFI42" s="424"/>
      <c r="MFJ42" s="423"/>
      <c r="MFK42" s="424"/>
      <c r="MFL42" s="423"/>
      <c r="MFM42" s="424"/>
      <c r="MFN42" s="423"/>
      <c r="MFO42" s="424"/>
      <c r="MFP42" s="423"/>
      <c r="MFQ42" s="424"/>
      <c r="MFR42" s="423"/>
      <c r="MFS42" s="424"/>
      <c r="MFT42" s="423"/>
      <c r="MFU42" s="424"/>
      <c r="MFV42" s="423"/>
      <c r="MFW42" s="424"/>
      <c r="MFX42" s="423"/>
      <c r="MFY42" s="424"/>
      <c r="MFZ42" s="423"/>
      <c r="MGA42" s="424"/>
      <c r="MGB42" s="423"/>
      <c r="MGC42" s="424"/>
      <c r="MGD42" s="423"/>
      <c r="MGE42" s="424"/>
      <c r="MGF42" s="423"/>
      <c r="MGG42" s="424"/>
      <c r="MGH42" s="423"/>
      <c r="MGI42" s="424"/>
      <c r="MGJ42" s="423"/>
      <c r="MGK42" s="424"/>
      <c r="MGL42" s="423"/>
      <c r="MGM42" s="424"/>
      <c r="MGN42" s="423"/>
      <c r="MGO42" s="424"/>
      <c r="MGP42" s="423"/>
      <c r="MGQ42" s="424"/>
      <c r="MGR42" s="423"/>
      <c r="MGS42" s="424"/>
      <c r="MGT42" s="423"/>
      <c r="MGU42" s="424"/>
      <c r="MGV42" s="423"/>
      <c r="MGW42" s="424"/>
      <c r="MGX42" s="423"/>
      <c r="MGY42" s="424"/>
      <c r="MGZ42" s="423"/>
      <c r="MHA42" s="424"/>
      <c r="MHB42" s="423"/>
      <c r="MHC42" s="424"/>
      <c r="MHD42" s="423"/>
      <c r="MHE42" s="424"/>
      <c r="MHF42" s="423"/>
      <c r="MHG42" s="424"/>
      <c r="MHH42" s="423"/>
      <c r="MHI42" s="424"/>
      <c r="MHJ42" s="423"/>
      <c r="MHK42" s="424"/>
      <c r="MHL42" s="423"/>
      <c r="MHM42" s="424"/>
      <c r="MHN42" s="423"/>
      <c r="MHO42" s="424"/>
      <c r="MHP42" s="423"/>
      <c r="MHQ42" s="424"/>
      <c r="MHR42" s="423"/>
      <c r="MHS42" s="424"/>
      <c r="MHT42" s="423"/>
      <c r="MHU42" s="424"/>
      <c r="MHV42" s="423"/>
      <c r="MHW42" s="424"/>
      <c r="MHX42" s="423"/>
      <c r="MHY42" s="424"/>
      <c r="MHZ42" s="423"/>
      <c r="MIA42" s="424"/>
      <c r="MIB42" s="423"/>
      <c r="MIC42" s="424"/>
      <c r="MID42" s="423"/>
      <c r="MIE42" s="424"/>
      <c r="MIF42" s="423"/>
      <c r="MIG42" s="424"/>
      <c r="MIH42" s="423"/>
      <c r="MII42" s="424"/>
      <c r="MIJ42" s="423"/>
      <c r="MIK42" s="424"/>
      <c r="MIL42" s="423"/>
      <c r="MIM42" s="424"/>
      <c r="MIN42" s="423"/>
      <c r="MIO42" s="424"/>
      <c r="MIP42" s="423"/>
      <c r="MIQ42" s="424"/>
      <c r="MIR42" s="423"/>
      <c r="MIS42" s="424"/>
      <c r="MIT42" s="423"/>
      <c r="MIU42" s="424"/>
      <c r="MIV42" s="423"/>
      <c r="MIW42" s="424"/>
      <c r="MIX42" s="423"/>
      <c r="MIY42" s="424"/>
      <c r="MIZ42" s="423"/>
      <c r="MJA42" s="424"/>
      <c r="MJB42" s="423"/>
      <c r="MJC42" s="424"/>
      <c r="MJD42" s="423"/>
      <c r="MJE42" s="424"/>
      <c r="MJF42" s="423"/>
      <c r="MJG42" s="424"/>
      <c r="MJH42" s="423"/>
      <c r="MJI42" s="424"/>
      <c r="MJJ42" s="423"/>
      <c r="MJK42" s="424"/>
      <c r="MJL42" s="423"/>
      <c r="MJM42" s="424"/>
      <c r="MJN42" s="423"/>
      <c r="MJO42" s="424"/>
      <c r="MJP42" s="423"/>
      <c r="MJQ42" s="424"/>
      <c r="MJR42" s="423"/>
      <c r="MJS42" s="424"/>
      <c r="MJT42" s="423"/>
      <c r="MJU42" s="424"/>
      <c r="MJV42" s="423"/>
      <c r="MJW42" s="424"/>
      <c r="MJX42" s="423"/>
      <c r="MJY42" s="424"/>
      <c r="MJZ42" s="423"/>
      <c r="MKA42" s="424"/>
      <c r="MKB42" s="423"/>
      <c r="MKC42" s="424"/>
      <c r="MKD42" s="423"/>
      <c r="MKE42" s="424"/>
      <c r="MKF42" s="423"/>
      <c r="MKG42" s="424"/>
      <c r="MKH42" s="423"/>
      <c r="MKI42" s="424"/>
      <c r="MKJ42" s="423"/>
      <c r="MKK42" s="424"/>
      <c r="MKL42" s="423"/>
      <c r="MKM42" s="424"/>
      <c r="MKN42" s="423"/>
      <c r="MKO42" s="424"/>
      <c r="MKP42" s="423"/>
      <c r="MKQ42" s="424"/>
      <c r="MKR42" s="423"/>
      <c r="MKS42" s="424"/>
      <c r="MKT42" s="423"/>
      <c r="MKU42" s="424"/>
      <c r="MKV42" s="423"/>
      <c r="MKW42" s="424"/>
      <c r="MKX42" s="423"/>
      <c r="MKY42" s="424"/>
      <c r="MKZ42" s="423"/>
      <c r="MLA42" s="424"/>
      <c r="MLB42" s="423"/>
      <c r="MLC42" s="424"/>
      <c r="MLD42" s="423"/>
      <c r="MLE42" s="424"/>
      <c r="MLF42" s="423"/>
      <c r="MLG42" s="424"/>
      <c r="MLH42" s="423"/>
      <c r="MLI42" s="424"/>
      <c r="MLJ42" s="423"/>
      <c r="MLK42" s="424"/>
      <c r="MLL42" s="423"/>
      <c r="MLM42" s="424"/>
      <c r="MLN42" s="423"/>
      <c r="MLO42" s="424"/>
      <c r="MLP42" s="423"/>
      <c r="MLQ42" s="424"/>
      <c r="MLR42" s="423"/>
      <c r="MLS42" s="424"/>
      <c r="MLT42" s="423"/>
      <c r="MLU42" s="424"/>
      <c r="MLV42" s="423"/>
      <c r="MLW42" s="424"/>
      <c r="MLX42" s="423"/>
      <c r="MLY42" s="424"/>
      <c r="MLZ42" s="423"/>
      <c r="MMA42" s="424"/>
      <c r="MMB42" s="423"/>
      <c r="MMC42" s="424"/>
      <c r="MMD42" s="423"/>
      <c r="MME42" s="424"/>
      <c r="MMF42" s="423"/>
      <c r="MMG42" s="424"/>
      <c r="MMH42" s="423"/>
      <c r="MMI42" s="424"/>
      <c r="MMJ42" s="423"/>
      <c r="MMK42" s="424"/>
      <c r="MML42" s="423"/>
      <c r="MMM42" s="424"/>
      <c r="MMN42" s="423"/>
      <c r="MMO42" s="424"/>
      <c r="MMP42" s="423"/>
      <c r="MMQ42" s="424"/>
      <c r="MMR42" s="423"/>
      <c r="MMS42" s="424"/>
      <c r="MMT42" s="423"/>
      <c r="MMU42" s="424"/>
      <c r="MMV42" s="423"/>
      <c r="MMW42" s="424"/>
      <c r="MMX42" s="423"/>
      <c r="MMY42" s="424"/>
      <c r="MMZ42" s="423"/>
      <c r="MNA42" s="424"/>
      <c r="MNB42" s="423"/>
      <c r="MNC42" s="424"/>
      <c r="MND42" s="423"/>
      <c r="MNE42" s="424"/>
      <c r="MNF42" s="423"/>
      <c r="MNG42" s="424"/>
      <c r="MNH42" s="423"/>
      <c r="MNI42" s="424"/>
      <c r="MNJ42" s="423"/>
      <c r="MNK42" s="424"/>
      <c r="MNL42" s="423"/>
      <c r="MNM42" s="424"/>
      <c r="MNN42" s="423"/>
      <c r="MNO42" s="424"/>
      <c r="MNP42" s="423"/>
      <c r="MNQ42" s="424"/>
      <c r="MNR42" s="423"/>
      <c r="MNS42" s="424"/>
      <c r="MNT42" s="423"/>
      <c r="MNU42" s="424"/>
      <c r="MNV42" s="423"/>
      <c r="MNW42" s="424"/>
      <c r="MNX42" s="423"/>
      <c r="MNY42" s="424"/>
      <c r="MNZ42" s="423"/>
      <c r="MOA42" s="424"/>
      <c r="MOB42" s="423"/>
      <c r="MOC42" s="424"/>
      <c r="MOD42" s="423"/>
      <c r="MOE42" s="424"/>
      <c r="MOF42" s="423"/>
      <c r="MOG42" s="424"/>
      <c r="MOH42" s="423"/>
      <c r="MOI42" s="424"/>
      <c r="MOJ42" s="423"/>
      <c r="MOK42" s="424"/>
      <c r="MOL42" s="423"/>
      <c r="MOM42" s="424"/>
      <c r="MON42" s="423"/>
      <c r="MOO42" s="424"/>
      <c r="MOP42" s="423"/>
      <c r="MOQ42" s="424"/>
      <c r="MOR42" s="423"/>
      <c r="MOS42" s="424"/>
      <c r="MOT42" s="423"/>
      <c r="MOU42" s="424"/>
      <c r="MOV42" s="423"/>
      <c r="MOW42" s="424"/>
      <c r="MOX42" s="423"/>
      <c r="MOY42" s="424"/>
      <c r="MOZ42" s="423"/>
      <c r="MPA42" s="424"/>
      <c r="MPB42" s="423"/>
      <c r="MPC42" s="424"/>
      <c r="MPD42" s="423"/>
      <c r="MPE42" s="424"/>
      <c r="MPF42" s="423"/>
      <c r="MPG42" s="424"/>
      <c r="MPH42" s="423"/>
      <c r="MPI42" s="424"/>
      <c r="MPJ42" s="423"/>
      <c r="MPK42" s="424"/>
      <c r="MPL42" s="423"/>
      <c r="MPM42" s="424"/>
      <c r="MPN42" s="423"/>
      <c r="MPO42" s="424"/>
      <c r="MPP42" s="423"/>
      <c r="MPQ42" s="424"/>
      <c r="MPR42" s="423"/>
      <c r="MPS42" s="424"/>
      <c r="MPT42" s="423"/>
      <c r="MPU42" s="424"/>
      <c r="MPV42" s="423"/>
      <c r="MPW42" s="424"/>
      <c r="MPX42" s="423"/>
      <c r="MPY42" s="424"/>
      <c r="MPZ42" s="423"/>
      <c r="MQA42" s="424"/>
      <c r="MQB42" s="423"/>
      <c r="MQC42" s="424"/>
      <c r="MQD42" s="423"/>
      <c r="MQE42" s="424"/>
      <c r="MQF42" s="423"/>
      <c r="MQG42" s="424"/>
      <c r="MQH42" s="423"/>
      <c r="MQI42" s="424"/>
      <c r="MQJ42" s="423"/>
      <c r="MQK42" s="424"/>
      <c r="MQL42" s="423"/>
      <c r="MQM42" s="424"/>
      <c r="MQN42" s="423"/>
      <c r="MQO42" s="424"/>
      <c r="MQP42" s="423"/>
      <c r="MQQ42" s="424"/>
      <c r="MQR42" s="423"/>
      <c r="MQS42" s="424"/>
      <c r="MQT42" s="423"/>
      <c r="MQU42" s="424"/>
      <c r="MQV42" s="423"/>
      <c r="MQW42" s="424"/>
      <c r="MQX42" s="423"/>
      <c r="MQY42" s="424"/>
      <c r="MQZ42" s="423"/>
      <c r="MRA42" s="424"/>
      <c r="MRB42" s="423"/>
      <c r="MRC42" s="424"/>
      <c r="MRD42" s="423"/>
      <c r="MRE42" s="424"/>
      <c r="MRF42" s="423"/>
      <c r="MRG42" s="424"/>
      <c r="MRH42" s="423"/>
      <c r="MRI42" s="424"/>
      <c r="MRJ42" s="423"/>
      <c r="MRK42" s="424"/>
      <c r="MRL42" s="423"/>
      <c r="MRM42" s="424"/>
      <c r="MRN42" s="423"/>
      <c r="MRO42" s="424"/>
      <c r="MRP42" s="423"/>
      <c r="MRQ42" s="424"/>
      <c r="MRR42" s="423"/>
      <c r="MRS42" s="424"/>
      <c r="MRT42" s="423"/>
      <c r="MRU42" s="424"/>
      <c r="MRV42" s="423"/>
      <c r="MRW42" s="424"/>
      <c r="MRX42" s="423"/>
      <c r="MRY42" s="424"/>
      <c r="MRZ42" s="423"/>
      <c r="MSA42" s="424"/>
      <c r="MSB42" s="423"/>
      <c r="MSC42" s="424"/>
      <c r="MSD42" s="423"/>
      <c r="MSE42" s="424"/>
      <c r="MSF42" s="423"/>
      <c r="MSG42" s="424"/>
      <c r="MSH42" s="423"/>
      <c r="MSI42" s="424"/>
      <c r="MSJ42" s="423"/>
      <c r="MSK42" s="424"/>
      <c r="MSL42" s="423"/>
      <c r="MSM42" s="424"/>
      <c r="MSN42" s="423"/>
      <c r="MSO42" s="424"/>
      <c r="MSP42" s="423"/>
      <c r="MSQ42" s="424"/>
      <c r="MSR42" s="423"/>
      <c r="MSS42" s="424"/>
      <c r="MST42" s="423"/>
      <c r="MSU42" s="424"/>
      <c r="MSV42" s="423"/>
      <c r="MSW42" s="424"/>
      <c r="MSX42" s="423"/>
      <c r="MSY42" s="424"/>
      <c r="MSZ42" s="423"/>
      <c r="MTA42" s="424"/>
      <c r="MTB42" s="423"/>
      <c r="MTC42" s="424"/>
      <c r="MTD42" s="423"/>
      <c r="MTE42" s="424"/>
      <c r="MTF42" s="423"/>
      <c r="MTG42" s="424"/>
      <c r="MTH42" s="423"/>
      <c r="MTI42" s="424"/>
      <c r="MTJ42" s="423"/>
      <c r="MTK42" s="424"/>
      <c r="MTL42" s="423"/>
      <c r="MTM42" s="424"/>
      <c r="MTN42" s="423"/>
      <c r="MTO42" s="424"/>
      <c r="MTP42" s="423"/>
      <c r="MTQ42" s="424"/>
      <c r="MTR42" s="423"/>
      <c r="MTS42" s="424"/>
      <c r="MTT42" s="423"/>
      <c r="MTU42" s="424"/>
      <c r="MTV42" s="423"/>
      <c r="MTW42" s="424"/>
      <c r="MTX42" s="423"/>
      <c r="MTY42" s="424"/>
      <c r="MTZ42" s="423"/>
      <c r="MUA42" s="424"/>
      <c r="MUB42" s="423"/>
      <c r="MUC42" s="424"/>
      <c r="MUD42" s="423"/>
      <c r="MUE42" s="424"/>
      <c r="MUF42" s="423"/>
      <c r="MUG42" s="424"/>
      <c r="MUH42" s="423"/>
      <c r="MUI42" s="424"/>
      <c r="MUJ42" s="423"/>
      <c r="MUK42" s="424"/>
      <c r="MUL42" s="423"/>
      <c r="MUM42" s="424"/>
      <c r="MUN42" s="423"/>
      <c r="MUO42" s="424"/>
      <c r="MUP42" s="423"/>
      <c r="MUQ42" s="424"/>
      <c r="MUR42" s="423"/>
      <c r="MUS42" s="424"/>
      <c r="MUT42" s="423"/>
      <c r="MUU42" s="424"/>
      <c r="MUV42" s="423"/>
      <c r="MUW42" s="424"/>
      <c r="MUX42" s="423"/>
      <c r="MUY42" s="424"/>
      <c r="MUZ42" s="423"/>
      <c r="MVA42" s="424"/>
      <c r="MVB42" s="423"/>
      <c r="MVC42" s="424"/>
      <c r="MVD42" s="423"/>
      <c r="MVE42" s="424"/>
      <c r="MVF42" s="423"/>
      <c r="MVG42" s="424"/>
      <c r="MVH42" s="423"/>
      <c r="MVI42" s="424"/>
      <c r="MVJ42" s="423"/>
      <c r="MVK42" s="424"/>
      <c r="MVL42" s="423"/>
      <c r="MVM42" s="424"/>
      <c r="MVN42" s="423"/>
      <c r="MVO42" s="424"/>
      <c r="MVP42" s="423"/>
      <c r="MVQ42" s="424"/>
      <c r="MVR42" s="423"/>
      <c r="MVS42" s="424"/>
      <c r="MVT42" s="423"/>
      <c r="MVU42" s="424"/>
      <c r="MVV42" s="423"/>
      <c r="MVW42" s="424"/>
      <c r="MVX42" s="423"/>
      <c r="MVY42" s="424"/>
      <c r="MVZ42" s="423"/>
      <c r="MWA42" s="424"/>
      <c r="MWB42" s="423"/>
      <c r="MWC42" s="424"/>
      <c r="MWD42" s="423"/>
      <c r="MWE42" s="424"/>
      <c r="MWF42" s="423"/>
      <c r="MWG42" s="424"/>
      <c r="MWH42" s="423"/>
      <c r="MWI42" s="424"/>
      <c r="MWJ42" s="423"/>
      <c r="MWK42" s="424"/>
      <c r="MWL42" s="423"/>
      <c r="MWM42" s="424"/>
      <c r="MWN42" s="423"/>
      <c r="MWO42" s="424"/>
      <c r="MWP42" s="423"/>
      <c r="MWQ42" s="424"/>
      <c r="MWR42" s="423"/>
      <c r="MWS42" s="424"/>
      <c r="MWT42" s="423"/>
      <c r="MWU42" s="424"/>
      <c r="MWV42" s="423"/>
      <c r="MWW42" s="424"/>
      <c r="MWX42" s="423"/>
      <c r="MWY42" s="424"/>
      <c r="MWZ42" s="423"/>
      <c r="MXA42" s="424"/>
      <c r="MXB42" s="423"/>
      <c r="MXC42" s="424"/>
      <c r="MXD42" s="423"/>
      <c r="MXE42" s="424"/>
      <c r="MXF42" s="423"/>
      <c r="MXG42" s="424"/>
      <c r="MXH42" s="423"/>
      <c r="MXI42" s="424"/>
      <c r="MXJ42" s="423"/>
      <c r="MXK42" s="424"/>
      <c r="MXL42" s="423"/>
      <c r="MXM42" s="424"/>
      <c r="MXN42" s="423"/>
      <c r="MXO42" s="424"/>
      <c r="MXP42" s="423"/>
      <c r="MXQ42" s="424"/>
      <c r="MXR42" s="423"/>
      <c r="MXS42" s="424"/>
      <c r="MXT42" s="423"/>
      <c r="MXU42" s="424"/>
      <c r="MXV42" s="423"/>
      <c r="MXW42" s="424"/>
      <c r="MXX42" s="423"/>
      <c r="MXY42" s="424"/>
      <c r="MXZ42" s="423"/>
      <c r="MYA42" s="424"/>
      <c r="MYB42" s="423"/>
      <c r="MYC42" s="424"/>
      <c r="MYD42" s="423"/>
      <c r="MYE42" s="424"/>
      <c r="MYF42" s="423"/>
      <c r="MYG42" s="424"/>
      <c r="MYH42" s="423"/>
      <c r="MYI42" s="424"/>
      <c r="MYJ42" s="423"/>
      <c r="MYK42" s="424"/>
      <c r="MYL42" s="423"/>
      <c r="MYM42" s="424"/>
      <c r="MYN42" s="423"/>
      <c r="MYO42" s="424"/>
      <c r="MYP42" s="423"/>
      <c r="MYQ42" s="424"/>
      <c r="MYR42" s="423"/>
      <c r="MYS42" s="424"/>
      <c r="MYT42" s="423"/>
      <c r="MYU42" s="424"/>
      <c r="MYV42" s="423"/>
      <c r="MYW42" s="424"/>
      <c r="MYX42" s="423"/>
      <c r="MYY42" s="424"/>
      <c r="MYZ42" s="423"/>
      <c r="MZA42" s="424"/>
      <c r="MZB42" s="423"/>
      <c r="MZC42" s="424"/>
      <c r="MZD42" s="423"/>
      <c r="MZE42" s="424"/>
      <c r="MZF42" s="423"/>
      <c r="MZG42" s="424"/>
      <c r="MZH42" s="423"/>
      <c r="MZI42" s="424"/>
      <c r="MZJ42" s="423"/>
      <c r="MZK42" s="424"/>
      <c r="MZL42" s="423"/>
      <c r="MZM42" s="424"/>
      <c r="MZN42" s="423"/>
      <c r="MZO42" s="424"/>
      <c r="MZP42" s="423"/>
      <c r="MZQ42" s="424"/>
      <c r="MZR42" s="423"/>
      <c r="MZS42" s="424"/>
      <c r="MZT42" s="423"/>
      <c r="MZU42" s="424"/>
      <c r="MZV42" s="423"/>
      <c r="MZW42" s="424"/>
      <c r="MZX42" s="423"/>
      <c r="MZY42" s="424"/>
      <c r="MZZ42" s="423"/>
      <c r="NAA42" s="424"/>
      <c r="NAB42" s="423"/>
      <c r="NAC42" s="424"/>
      <c r="NAD42" s="423"/>
      <c r="NAE42" s="424"/>
      <c r="NAF42" s="423"/>
      <c r="NAG42" s="424"/>
      <c r="NAH42" s="423"/>
      <c r="NAI42" s="424"/>
      <c r="NAJ42" s="423"/>
      <c r="NAK42" s="424"/>
      <c r="NAL42" s="423"/>
      <c r="NAM42" s="424"/>
      <c r="NAN42" s="423"/>
      <c r="NAO42" s="424"/>
      <c r="NAP42" s="423"/>
      <c r="NAQ42" s="424"/>
      <c r="NAR42" s="423"/>
      <c r="NAS42" s="424"/>
      <c r="NAT42" s="423"/>
      <c r="NAU42" s="424"/>
      <c r="NAV42" s="423"/>
      <c r="NAW42" s="424"/>
      <c r="NAX42" s="423"/>
      <c r="NAY42" s="424"/>
      <c r="NAZ42" s="423"/>
      <c r="NBA42" s="424"/>
      <c r="NBB42" s="423"/>
      <c r="NBC42" s="424"/>
      <c r="NBD42" s="423"/>
      <c r="NBE42" s="424"/>
      <c r="NBF42" s="423"/>
      <c r="NBG42" s="424"/>
      <c r="NBH42" s="423"/>
      <c r="NBI42" s="424"/>
      <c r="NBJ42" s="423"/>
      <c r="NBK42" s="424"/>
      <c r="NBL42" s="423"/>
      <c r="NBM42" s="424"/>
      <c r="NBN42" s="423"/>
      <c r="NBO42" s="424"/>
      <c r="NBP42" s="423"/>
      <c r="NBQ42" s="424"/>
      <c r="NBR42" s="423"/>
      <c r="NBS42" s="424"/>
      <c r="NBT42" s="423"/>
      <c r="NBU42" s="424"/>
      <c r="NBV42" s="423"/>
      <c r="NBW42" s="424"/>
      <c r="NBX42" s="423"/>
      <c r="NBY42" s="424"/>
      <c r="NBZ42" s="423"/>
      <c r="NCA42" s="424"/>
      <c r="NCB42" s="423"/>
      <c r="NCC42" s="424"/>
      <c r="NCD42" s="423"/>
      <c r="NCE42" s="424"/>
      <c r="NCF42" s="423"/>
      <c r="NCG42" s="424"/>
      <c r="NCH42" s="423"/>
      <c r="NCI42" s="424"/>
      <c r="NCJ42" s="423"/>
      <c r="NCK42" s="424"/>
      <c r="NCL42" s="423"/>
      <c r="NCM42" s="424"/>
      <c r="NCN42" s="423"/>
      <c r="NCO42" s="424"/>
      <c r="NCP42" s="423"/>
      <c r="NCQ42" s="424"/>
      <c r="NCR42" s="423"/>
      <c r="NCS42" s="424"/>
      <c r="NCT42" s="423"/>
      <c r="NCU42" s="424"/>
      <c r="NCV42" s="423"/>
      <c r="NCW42" s="424"/>
      <c r="NCX42" s="423"/>
      <c r="NCY42" s="424"/>
      <c r="NCZ42" s="423"/>
      <c r="NDA42" s="424"/>
      <c r="NDB42" s="423"/>
      <c r="NDC42" s="424"/>
      <c r="NDD42" s="423"/>
      <c r="NDE42" s="424"/>
      <c r="NDF42" s="423"/>
      <c r="NDG42" s="424"/>
      <c r="NDH42" s="423"/>
      <c r="NDI42" s="424"/>
      <c r="NDJ42" s="423"/>
      <c r="NDK42" s="424"/>
      <c r="NDL42" s="423"/>
      <c r="NDM42" s="424"/>
      <c r="NDN42" s="423"/>
      <c r="NDO42" s="424"/>
      <c r="NDP42" s="423"/>
      <c r="NDQ42" s="424"/>
      <c r="NDR42" s="423"/>
      <c r="NDS42" s="424"/>
      <c r="NDT42" s="423"/>
      <c r="NDU42" s="424"/>
      <c r="NDV42" s="423"/>
      <c r="NDW42" s="424"/>
      <c r="NDX42" s="423"/>
      <c r="NDY42" s="424"/>
      <c r="NDZ42" s="423"/>
      <c r="NEA42" s="424"/>
      <c r="NEB42" s="423"/>
      <c r="NEC42" s="424"/>
      <c r="NED42" s="423"/>
      <c r="NEE42" s="424"/>
      <c r="NEF42" s="423"/>
      <c r="NEG42" s="424"/>
      <c r="NEH42" s="423"/>
      <c r="NEI42" s="424"/>
      <c r="NEJ42" s="423"/>
      <c r="NEK42" s="424"/>
      <c r="NEL42" s="423"/>
      <c r="NEM42" s="424"/>
      <c r="NEN42" s="423"/>
      <c r="NEO42" s="424"/>
      <c r="NEP42" s="423"/>
      <c r="NEQ42" s="424"/>
      <c r="NER42" s="423"/>
      <c r="NES42" s="424"/>
      <c r="NET42" s="423"/>
      <c r="NEU42" s="424"/>
      <c r="NEV42" s="423"/>
      <c r="NEW42" s="424"/>
      <c r="NEX42" s="423"/>
      <c r="NEY42" s="424"/>
      <c r="NEZ42" s="423"/>
      <c r="NFA42" s="424"/>
      <c r="NFB42" s="423"/>
      <c r="NFC42" s="424"/>
      <c r="NFD42" s="423"/>
      <c r="NFE42" s="424"/>
      <c r="NFF42" s="423"/>
      <c r="NFG42" s="424"/>
      <c r="NFH42" s="423"/>
      <c r="NFI42" s="424"/>
      <c r="NFJ42" s="423"/>
      <c r="NFK42" s="424"/>
      <c r="NFL42" s="423"/>
      <c r="NFM42" s="424"/>
      <c r="NFN42" s="423"/>
      <c r="NFO42" s="424"/>
      <c r="NFP42" s="423"/>
      <c r="NFQ42" s="424"/>
      <c r="NFR42" s="423"/>
      <c r="NFS42" s="424"/>
      <c r="NFT42" s="423"/>
      <c r="NFU42" s="424"/>
      <c r="NFV42" s="423"/>
      <c r="NFW42" s="424"/>
      <c r="NFX42" s="423"/>
      <c r="NFY42" s="424"/>
      <c r="NFZ42" s="423"/>
      <c r="NGA42" s="424"/>
      <c r="NGB42" s="423"/>
      <c r="NGC42" s="424"/>
      <c r="NGD42" s="423"/>
      <c r="NGE42" s="424"/>
      <c r="NGF42" s="423"/>
      <c r="NGG42" s="424"/>
      <c r="NGH42" s="423"/>
      <c r="NGI42" s="424"/>
      <c r="NGJ42" s="423"/>
      <c r="NGK42" s="424"/>
      <c r="NGL42" s="423"/>
      <c r="NGM42" s="424"/>
      <c r="NGN42" s="423"/>
      <c r="NGO42" s="424"/>
      <c r="NGP42" s="423"/>
      <c r="NGQ42" s="424"/>
      <c r="NGR42" s="423"/>
      <c r="NGS42" s="424"/>
      <c r="NGT42" s="423"/>
      <c r="NGU42" s="424"/>
      <c r="NGV42" s="423"/>
      <c r="NGW42" s="424"/>
      <c r="NGX42" s="423"/>
      <c r="NGY42" s="424"/>
      <c r="NGZ42" s="423"/>
      <c r="NHA42" s="424"/>
      <c r="NHB42" s="423"/>
      <c r="NHC42" s="424"/>
      <c r="NHD42" s="423"/>
      <c r="NHE42" s="424"/>
      <c r="NHF42" s="423"/>
      <c r="NHG42" s="424"/>
      <c r="NHH42" s="423"/>
      <c r="NHI42" s="424"/>
      <c r="NHJ42" s="423"/>
      <c r="NHK42" s="424"/>
      <c r="NHL42" s="423"/>
      <c r="NHM42" s="424"/>
      <c r="NHN42" s="423"/>
      <c r="NHO42" s="424"/>
      <c r="NHP42" s="423"/>
      <c r="NHQ42" s="424"/>
      <c r="NHR42" s="423"/>
      <c r="NHS42" s="424"/>
      <c r="NHT42" s="423"/>
      <c r="NHU42" s="424"/>
      <c r="NHV42" s="423"/>
      <c r="NHW42" s="424"/>
      <c r="NHX42" s="423"/>
      <c r="NHY42" s="424"/>
      <c r="NHZ42" s="423"/>
      <c r="NIA42" s="424"/>
      <c r="NIB42" s="423"/>
      <c r="NIC42" s="424"/>
      <c r="NID42" s="423"/>
      <c r="NIE42" s="424"/>
      <c r="NIF42" s="423"/>
      <c r="NIG42" s="424"/>
      <c r="NIH42" s="423"/>
      <c r="NII42" s="424"/>
      <c r="NIJ42" s="423"/>
      <c r="NIK42" s="424"/>
      <c r="NIL42" s="423"/>
      <c r="NIM42" s="424"/>
      <c r="NIN42" s="423"/>
      <c r="NIO42" s="424"/>
      <c r="NIP42" s="423"/>
      <c r="NIQ42" s="424"/>
      <c r="NIR42" s="423"/>
      <c r="NIS42" s="424"/>
      <c r="NIT42" s="423"/>
      <c r="NIU42" s="424"/>
      <c r="NIV42" s="423"/>
      <c r="NIW42" s="424"/>
      <c r="NIX42" s="423"/>
      <c r="NIY42" s="424"/>
      <c r="NIZ42" s="423"/>
      <c r="NJA42" s="424"/>
      <c r="NJB42" s="423"/>
      <c r="NJC42" s="424"/>
      <c r="NJD42" s="423"/>
      <c r="NJE42" s="424"/>
      <c r="NJF42" s="423"/>
      <c r="NJG42" s="424"/>
      <c r="NJH42" s="423"/>
      <c r="NJI42" s="424"/>
      <c r="NJJ42" s="423"/>
      <c r="NJK42" s="424"/>
      <c r="NJL42" s="423"/>
      <c r="NJM42" s="424"/>
      <c r="NJN42" s="423"/>
      <c r="NJO42" s="424"/>
      <c r="NJP42" s="423"/>
      <c r="NJQ42" s="424"/>
      <c r="NJR42" s="423"/>
      <c r="NJS42" s="424"/>
      <c r="NJT42" s="423"/>
      <c r="NJU42" s="424"/>
      <c r="NJV42" s="423"/>
      <c r="NJW42" s="424"/>
      <c r="NJX42" s="423"/>
      <c r="NJY42" s="424"/>
      <c r="NJZ42" s="423"/>
      <c r="NKA42" s="424"/>
      <c r="NKB42" s="423"/>
      <c r="NKC42" s="424"/>
      <c r="NKD42" s="423"/>
      <c r="NKE42" s="424"/>
      <c r="NKF42" s="423"/>
      <c r="NKG42" s="424"/>
      <c r="NKH42" s="423"/>
      <c r="NKI42" s="424"/>
      <c r="NKJ42" s="423"/>
      <c r="NKK42" s="424"/>
      <c r="NKL42" s="423"/>
      <c r="NKM42" s="424"/>
      <c r="NKN42" s="423"/>
      <c r="NKO42" s="424"/>
      <c r="NKP42" s="423"/>
      <c r="NKQ42" s="424"/>
      <c r="NKR42" s="423"/>
      <c r="NKS42" s="424"/>
      <c r="NKT42" s="423"/>
      <c r="NKU42" s="424"/>
      <c r="NKV42" s="423"/>
      <c r="NKW42" s="424"/>
      <c r="NKX42" s="423"/>
      <c r="NKY42" s="424"/>
      <c r="NKZ42" s="423"/>
      <c r="NLA42" s="424"/>
      <c r="NLB42" s="423"/>
      <c r="NLC42" s="424"/>
      <c r="NLD42" s="423"/>
      <c r="NLE42" s="424"/>
      <c r="NLF42" s="423"/>
      <c r="NLG42" s="424"/>
      <c r="NLH42" s="423"/>
      <c r="NLI42" s="424"/>
      <c r="NLJ42" s="423"/>
      <c r="NLK42" s="424"/>
      <c r="NLL42" s="423"/>
      <c r="NLM42" s="424"/>
      <c r="NLN42" s="423"/>
      <c r="NLO42" s="424"/>
      <c r="NLP42" s="423"/>
      <c r="NLQ42" s="424"/>
      <c r="NLR42" s="423"/>
      <c r="NLS42" s="424"/>
      <c r="NLT42" s="423"/>
      <c r="NLU42" s="424"/>
      <c r="NLV42" s="423"/>
      <c r="NLW42" s="424"/>
      <c r="NLX42" s="423"/>
      <c r="NLY42" s="424"/>
      <c r="NLZ42" s="423"/>
      <c r="NMA42" s="424"/>
      <c r="NMB42" s="423"/>
      <c r="NMC42" s="424"/>
      <c r="NMD42" s="423"/>
      <c r="NME42" s="424"/>
      <c r="NMF42" s="423"/>
      <c r="NMG42" s="424"/>
      <c r="NMH42" s="423"/>
      <c r="NMI42" s="424"/>
      <c r="NMJ42" s="423"/>
      <c r="NMK42" s="424"/>
      <c r="NML42" s="423"/>
      <c r="NMM42" s="424"/>
      <c r="NMN42" s="423"/>
      <c r="NMO42" s="424"/>
      <c r="NMP42" s="423"/>
      <c r="NMQ42" s="424"/>
      <c r="NMR42" s="423"/>
      <c r="NMS42" s="424"/>
      <c r="NMT42" s="423"/>
      <c r="NMU42" s="424"/>
      <c r="NMV42" s="423"/>
      <c r="NMW42" s="424"/>
      <c r="NMX42" s="423"/>
      <c r="NMY42" s="424"/>
      <c r="NMZ42" s="423"/>
      <c r="NNA42" s="424"/>
      <c r="NNB42" s="423"/>
      <c r="NNC42" s="424"/>
      <c r="NND42" s="423"/>
      <c r="NNE42" s="424"/>
      <c r="NNF42" s="423"/>
      <c r="NNG42" s="424"/>
      <c r="NNH42" s="423"/>
      <c r="NNI42" s="424"/>
      <c r="NNJ42" s="423"/>
      <c r="NNK42" s="424"/>
      <c r="NNL42" s="423"/>
      <c r="NNM42" s="424"/>
      <c r="NNN42" s="423"/>
      <c r="NNO42" s="424"/>
      <c r="NNP42" s="423"/>
      <c r="NNQ42" s="424"/>
      <c r="NNR42" s="423"/>
      <c r="NNS42" s="424"/>
      <c r="NNT42" s="423"/>
      <c r="NNU42" s="424"/>
      <c r="NNV42" s="423"/>
      <c r="NNW42" s="424"/>
      <c r="NNX42" s="423"/>
      <c r="NNY42" s="424"/>
      <c r="NNZ42" s="423"/>
      <c r="NOA42" s="424"/>
      <c r="NOB42" s="423"/>
      <c r="NOC42" s="424"/>
      <c r="NOD42" s="423"/>
      <c r="NOE42" s="424"/>
      <c r="NOF42" s="423"/>
      <c r="NOG42" s="424"/>
      <c r="NOH42" s="423"/>
      <c r="NOI42" s="424"/>
      <c r="NOJ42" s="423"/>
      <c r="NOK42" s="424"/>
      <c r="NOL42" s="423"/>
      <c r="NOM42" s="424"/>
      <c r="NON42" s="423"/>
      <c r="NOO42" s="424"/>
      <c r="NOP42" s="423"/>
      <c r="NOQ42" s="424"/>
      <c r="NOR42" s="423"/>
      <c r="NOS42" s="424"/>
      <c r="NOT42" s="423"/>
      <c r="NOU42" s="424"/>
      <c r="NOV42" s="423"/>
      <c r="NOW42" s="424"/>
      <c r="NOX42" s="423"/>
      <c r="NOY42" s="424"/>
      <c r="NOZ42" s="423"/>
      <c r="NPA42" s="424"/>
      <c r="NPB42" s="423"/>
      <c r="NPC42" s="424"/>
      <c r="NPD42" s="423"/>
      <c r="NPE42" s="424"/>
      <c r="NPF42" s="423"/>
      <c r="NPG42" s="424"/>
      <c r="NPH42" s="423"/>
      <c r="NPI42" s="424"/>
      <c r="NPJ42" s="423"/>
      <c r="NPK42" s="424"/>
      <c r="NPL42" s="423"/>
      <c r="NPM42" s="424"/>
      <c r="NPN42" s="423"/>
      <c r="NPO42" s="424"/>
      <c r="NPP42" s="423"/>
      <c r="NPQ42" s="424"/>
      <c r="NPR42" s="423"/>
      <c r="NPS42" s="424"/>
      <c r="NPT42" s="423"/>
      <c r="NPU42" s="424"/>
      <c r="NPV42" s="423"/>
      <c r="NPW42" s="424"/>
      <c r="NPX42" s="423"/>
      <c r="NPY42" s="424"/>
      <c r="NPZ42" s="423"/>
      <c r="NQA42" s="424"/>
      <c r="NQB42" s="423"/>
      <c r="NQC42" s="424"/>
      <c r="NQD42" s="423"/>
      <c r="NQE42" s="424"/>
      <c r="NQF42" s="423"/>
      <c r="NQG42" s="424"/>
      <c r="NQH42" s="423"/>
      <c r="NQI42" s="424"/>
      <c r="NQJ42" s="423"/>
      <c r="NQK42" s="424"/>
      <c r="NQL42" s="423"/>
      <c r="NQM42" s="424"/>
      <c r="NQN42" s="423"/>
      <c r="NQO42" s="424"/>
      <c r="NQP42" s="423"/>
      <c r="NQQ42" s="424"/>
      <c r="NQR42" s="423"/>
      <c r="NQS42" s="424"/>
      <c r="NQT42" s="423"/>
      <c r="NQU42" s="424"/>
      <c r="NQV42" s="423"/>
      <c r="NQW42" s="424"/>
      <c r="NQX42" s="423"/>
      <c r="NQY42" s="424"/>
      <c r="NQZ42" s="423"/>
      <c r="NRA42" s="424"/>
      <c r="NRB42" s="423"/>
      <c r="NRC42" s="424"/>
      <c r="NRD42" s="423"/>
      <c r="NRE42" s="424"/>
      <c r="NRF42" s="423"/>
      <c r="NRG42" s="424"/>
      <c r="NRH42" s="423"/>
      <c r="NRI42" s="424"/>
      <c r="NRJ42" s="423"/>
      <c r="NRK42" s="424"/>
      <c r="NRL42" s="423"/>
      <c r="NRM42" s="424"/>
      <c r="NRN42" s="423"/>
      <c r="NRO42" s="424"/>
      <c r="NRP42" s="423"/>
      <c r="NRQ42" s="424"/>
      <c r="NRR42" s="423"/>
      <c r="NRS42" s="424"/>
      <c r="NRT42" s="423"/>
      <c r="NRU42" s="424"/>
      <c r="NRV42" s="423"/>
      <c r="NRW42" s="424"/>
      <c r="NRX42" s="423"/>
      <c r="NRY42" s="424"/>
      <c r="NRZ42" s="423"/>
      <c r="NSA42" s="424"/>
      <c r="NSB42" s="423"/>
      <c r="NSC42" s="424"/>
      <c r="NSD42" s="423"/>
      <c r="NSE42" s="424"/>
      <c r="NSF42" s="423"/>
      <c r="NSG42" s="424"/>
      <c r="NSH42" s="423"/>
      <c r="NSI42" s="424"/>
      <c r="NSJ42" s="423"/>
      <c r="NSK42" s="424"/>
      <c r="NSL42" s="423"/>
      <c r="NSM42" s="424"/>
      <c r="NSN42" s="423"/>
      <c r="NSO42" s="424"/>
      <c r="NSP42" s="423"/>
      <c r="NSQ42" s="424"/>
      <c r="NSR42" s="423"/>
      <c r="NSS42" s="424"/>
      <c r="NST42" s="423"/>
      <c r="NSU42" s="424"/>
      <c r="NSV42" s="423"/>
      <c r="NSW42" s="424"/>
      <c r="NSX42" s="423"/>
      <c r="NSY42" s="424"/>
      <c r="NSZ42" s="423"/>
      <c r="NTA42" s="424"/>
      <c r="NTB42" s="423"/>
      <c r="NTC42" s="424"/>
      <c r="NTD42" s="423"/>
      <c r="NTE42" s="424"/>
      <c r="NTF42" s="423"/>
      <c r="NTG42" s="424"/>
      <c r="NTH42" s="423"/>
      <c r="NTI42" s="424"/>
      <c r="NTJ42" s="423"/>
      <c r="NTK42" s="424"/>
      <c r="NTL42" s="423"/>
      <c r="NTM42" s="424"/>
      <c r="NTN42" s="423"/>
      <c r="NTO42" s="424"/>
      <c r="NTP42" s="423"/>
      <c r="NTQ42" s="424"/>
      <c r="NTR42" s="423"/>
      <c r="NTS42" s="424"/>
      <c r="NTT42" s="423"/>
      <c r="NTU42" s="424"/>
      <c r="NTV42" s="423"/>
      <c r="NTW42" s="424"/>
      <c r="NTX42" s="423"/>
      <c r="NTY42" s="424"/>
      <c r="NTZ42" s="423"/>
      <c r="NUA42" s="424"/>
      <c r="NUB42" s="423"/>
      <c r="NUC42" s="424"/>
      <c r="NUD42" s="423"/>
      <c r="NUE42" s="424"/>
      <c r="NUF42" s="423"/>
      <c r="NUG42" s="424"/>
      <c r="NUH42" s="423"/>
      <c r="NUI42" s="424"/>
      <c r="NUJ42" s="423"/>
      <c r="NUK42" s="424"/>
      <c r="NUL42" s="423"/>
      <c r="NUM42" s="424"/>
      <c r="NUN42" s="423"/>
      <c r="NUO42" s="424"/>
      <c r="NUP42" s="423"/>
      <c r="NUQ42" s="424"/>
      <c r="NUR42" s="423"/>
      <c r="NUS42" s="424"/>
      <c r="NUT42" s="423"/>
      <c r="NUU42" s="424"/>
      <c r="NUV42" s="423"/>
      <c r="NUW42" s="424"/>
      <c r="NUX42" s="423"/>
      <c r="NUY42" s="424"/>
      <c r="NUZ42" s="423"/>
      <c r="NVA42" s="424"/>
      <c r="NVB42" s="423"/>
      <c r="NVC42" s="424"/>
      <c r="NVD42" s="423"/>
      <c r="NVE42" s="424"/>
      <c r="NVF42" s="423"/>
      <c r="NVG42" s="424"/>
      <c r="NVH42" s="423"/>
      <c r="NVI42" s="424"/>
      <c r="NVJ42" s="423"/>
      <c r="NVK42" s="424"/>
      <c r="NVL42" s="423"/>
      <c r="NVM42" s="424"/>
      <c r="NVN42" s="423"/>
      <c r="NVO42" s="424"/>
      <c r="NVP42" s="423"/>
      <c r="NVQ42" s="424"/>
      <c r="NVR42" s="423"/>
      <c r="NVS42" s="424"/>
      <c r="NVT42" s="423"/>
      <c r="NVU42" s="424"/>
      <c r="NVV42" s="423"/>
      <c r="NVW42" s="424"/>
      <c r="NVX42" s="423"/>
      <c r="NVY42" s="424"/>
      <c r="NVZ42" s="423"/>
      <c r="NWA42" s="424"/>
      <c r="NWB42" s="423"/>
      <c r="NWC42" s="424"/>
      <c r="NWD42" s="423"/>
      <c r="NWE42" s="424"/>
      <c r="NWF42" s="423"/>
      <c r="NWG42" s="424"/>
      <c r="NWH42" s="423"/>
      <c r="NWI42" s="424"/>
      <c r="NWJ42" s="423"/>
      <c r="NWK42" s="424"/>
      <c r="NWL42" s="423"/>
      <c r="NWM42" s="424"/>
      <c r="NWN42" s="423"/>
      <c r="NWO42" s="424"/>
      <c r="NWP42" s="423"/>
      <c r="NWQ42" s="424"/>
      <c r="NWR42" s="423"/>
      <c r="NWS42" s="424"/>
      <c r="NWT42" s="423"/>
      <c r="NWU42" s="424"/>
      <c r="NWV42" s="423"/>
      <c r="NWW42" s="424"/>
      <c r="NWX42" s="423"/>
      <c r="NWY42" s="424"/>
      <c r="NWZ42" s="423"/>
      <c r="NXA42" s="424"/>
      <c r="NXB42" s="423"/>
      <c r="NXC42" s="424"/>
      <c r="NXD42" s="423"/>
      <c r="NXE42" s="424"/>
      <c r="NXF42" s="423"/>
      <c r="NXG42" s="424"/>
      <c r="NXH42" s="423"/>
      <c r="NXI42" s="424"/>
      <c r="NXJ42" s="423"/>
      <c r="NXK42" s="424"/>
      <c r="NXL42" s="423"/>
      <c r="NXM42" s="424"/>
      <c r="NXN42" s="423"/>
      <c r="NXO42" s="424"/>
      <c r="NXP42" s="423"/>
      <c r="NXQ42" s="424"/>
      <c r="NXR42" s="423"/>
      <c r="NXS42" s="424"/>
      <c r="NXT42" s="423"/>
      <c r="NXU42" s="424"/>
      <c r="NXV42" s="423"/>
      <c r="NXW42" s="424"/>
      <c r="NXX42" s="423"/>
      <c r="NXY42" s="424"/>
      <c r="NXZ42" s="423"/>
      <c r="NYA42" s="424"/>
      <c r="NYB42" s="423"/>
      <c r="NYC42" s="424"/>
      <c r="NYD42" s="423"/>
      <c r="NYE42" s="424"/>
      <c r="NYF42" s="423"/>
      <c r="NYG42" s="424"/>
      <c r="NYH42" s="423"/>
      <c r="NYI42" s="424"/>
      <c r="NYJ42" s="423"/>
      <c r="NYK42" s="424"/>
      <c r="NYL42" s="423"/>
      <c r="NYM42" s="424"/>
      <c r="NYN42" s="423"/>
      <c r="NYO42" s="424"/>
      <c r="NYP42" s="423"/>
      <c r="NYQ42" s="424"/>
      <c r="NYR42" s="423"/>
      <c r="NYS42" s="424"/>
      <c r="NYT42" s="423"/>
      <c r="NYU42" s="424"/>
      <c r="NYV42" s="423"/>
      <c r="NYW42" s="424"/>
      <c r="NYX42" s="423"/>
      <c r="NYY42" s="424"/>
      <c r="NYZ42" s="423"/>
      <c r="NZA42" s="424"/>
      <c r="NZB42" s="423"/>
      <c r="NZC42" s="424"/>
      <c r="NZD42" s="423"/>
      <c r="NZE42" s="424"/>
      <c r="NZF42" s="423"/>
      <c r="NZG42" s="424"/>
      <c r="NZH42" s="423"/>
      <c r="NZI42" s="424"/>
      <c r="NZJ42" s="423"/>
      <c r="NZK42" s="424"/>
      <c r="NZL42" s="423"/>
      <c r="NZM42" s="424"/>
      <c r="NZN42" s="423"/>
      <c r="NZO42" s="424"/>
      <c r="NZP42" s="423"/>
      <c r="NZQ42" s="424"/>
      <c r="NZR42" s="423"/>
      <c r="NZS42" s="424"/>
      <c r="NZT42" s="423"/>
      <c r="NZU42" s="424"/>
      <c r="NZV42" s="423"/>
      <c r="NZW42" s="424"/>
      <c r="NZX42" s="423"/>
      <c r="NZY42" s="424"/>
      <c r="NZZ42" s="423"/>
      <c r="OAA42" s="424"/>
      <c r="OAB42" s="423"/>
      <c r="OAC42" s="424"/>
      <c r="OAD42" s="423"/>
      <c r="OAE42" s="424"/>
      <c r="OAF42" s="423"/>
      <c r="OAG42" s="424"/>
      <c r="OAH42" s="423"/>
      <c r="OAI42" s="424"/>
      <c r="OAJ42" s="423"/>
      <c r="OAK42" s="424"/>
      <c r="OAL42" s="423"/>
      <c r="OAM42" s="424"/>
      <c r="OAN42" s="423"/>
      <c r="OAO42" s="424"/>
      <c r="OAP42" s="423"/>
      <c r="OAQ42" s="424"/>
      <c r="OAR42" s="423"/>
      <c r="OAS42" s="424"/>
      <c r="OAT42" s="423"/>
      <c r="OAU42" s="424"/>
      <c r="OAV42" s="423"/>
      <c r="OAW42" s="424"/>
      <c r="OAX42" s="423"/>
      <c r="OAY42" s="424"/>
      <c r="OAZ42" s="423"/>
      <c r="OBA42" s="424"/>
      <c r="OBB42" s="423"/>
      <c r="OBC42" s="424"/>
      <c r="OBD42" s="423"/>
      <c r="OBE42" s="424"/>
      <c r="OBF42" s="423"/>
      <c r="OBG42" s="424"/>
      <c r="OBH42" s="423"/>
      <c r="OBI42" s="424"/>
      <c r="OBJ42" s="423"/>
      <c r="OBK42" s="424"/>
      <c r="OBL42" s="423"/>
      <c r="OBM42" s="424"/>
      <c r="OBN42" s="423"/>
      <c r="OBO42" s="424"/>
      <c r="OBP42" s="423"/>
      <c r="OBQ42" s="424"/>
      <c r="OBR42" s="423"/>
      <c r="OBS42" s="424"/>
      <c r="OBT42" s="423"/>
      <c r="OBU42" s="424"/>
      <c r="OBV42" s="423"/>
      <c r="OBW42" s="424"/>
      <c r="OBX42" s="423"/>
      <c r="OBY42" s="424"/>
      <c r="OBZ42" s="423"/>
      <c r="OCA42" s="424"/>
      <c r="OCB42" s="423"/>
      <c r="OCC42" s="424"/>
      <c r="OCD42" s="423"/>
      <c r="OCE42" s="424"/>
      <c r="OCF42" s="423"/>
      <c r="OCG42" s="424"/>
      <c r="OCH42" s="423"/>
      <c r="OCI42" s="424"/>
      <c r="OCJ42" s="423"/>
      <c r="OCK42" s="424"/>
      <c r="OCL42" s="423"/>
      <c r="OCM42" s="424"/>
      <c r="OCN42" s="423"/>
      <c r="OCO42" s="424"/>
      <c r="OCP42" s="423"/>
      <c r="OCQ42" s="424"/>
      <c r="OCR42" s="423"/>
      <c r="OCS42" s="424"/>
      <c r="OCT42" s="423"/>
      <c r="OCU42" s="424"/>
      <c r="OCV42" s="423"/>
      <c r="OCW42" s="424"/>
      <c r="OCX42" s="423"/>
      <c r="OCY42" s="424"/>
      <c r="OCZ42" s="423"/>
      <c r="ODA42" s="424"/>
      <c r="ODB42" s="423"/>
      <c r="ODC42" s="424"/>
      <c r="ODD42" s="423"/>
      <c r="ODE42" s="424"/>
      <c r="ODF42" s="423"/>
      <c r="ODG42" s="424"/>
      <c r="ODH42" s="423"/>
      <c r="ODI42" s="424"/>
      <c r="ODJ42" s="423"/>
      <c r="ODK42" s="424"/>
      <c r="ODL42" s="423"/>
      <c r="ODM42" s="424"/>
      <c r="ODN42" s="423"/>
      <c r="ODO42" s="424"/>
      <c r="ODP42" s="423"/>
      <c r="ODQ42" s="424"/>
      <c r="ODR42" s="423"/>
      <c r="ODS42" s="424"/>
      <c r="ODT42" s="423"/>
      <c r="ODU42" s="424"/>
      <c r="ODV42" s="423"/>
      <c r="ODW42" s="424"/>
      <c r="ODX42" s="423"/>
      <c r="ODY42" s="424"/>
      <c r="ODZ42" s="423"/>
      <c r="OEA42" s="424"/>
      <c r="OEB42" s="423"/>
      <c r="OEC42" s="424"/>
      <c r="OED42" s="423"/>
      <c r="OEE42" s="424"/>
      <c r="OEF42" s="423"/>
      <c r="OEG42" s="424"/>
      <c r="OEH42" s="423"/>
      <c r="OEI42" s="424"/>
      <c r="OEJ42" s="423"/>
      <c r="OEK42" s="424"/>
      <c r="OEL42" s="423"/>
      <c r="OEM42" s="424"/>
      <c r="OEN42" s="423"/>
      <c r="OEO42" s="424"/>
      <c r="OEP42" s="423"/>
      <c r="OEQ42" s="424"/>
      <c r="OER42" s="423"/>
      <c r="OES42" s="424"/>
      <c r="OET42" s="423"/>
      <c r="OEU42" s="424"/>
      <c r="OEV42" s="423"/>
      <c r="OEW42" s="424"/>
      <c r="OEX42" s="423"/>
      <c r="OEY42" s="424"/>
      <c r="OEZ42" s="423"/>
      <c r="OFA42" s="424"/>
      <c r="OFB42" s="423"/>
      <c r="OFC42" s="424"/>
      <c r="OFD42" s="423"/>
      <c r="OFE42" s="424"/>
      <c r="OFF42" s="423"/>
      <c r="OFG42" s="424"/>
      <c r="OFH42" s="423"/>
      <c r="OFI42" s="424"/>
      <c r="OFJ42" s="423"/>
      <c r="OFK42" s="424"/>
      <c r="OFL42" s="423"/>
      <c r="OFM42" s="424"/>
      <c r="OFN42" s="423"/>
      <c r="OFO42" s="424"/>
      <c r="OFP42" s="423"/>
      <c r="OFQ42" s="424"/>
      <c r="OFR42" s="423"/>
      <c r="OFS42" s="424"/>
      <c r="OFT42" s="423"/>
      <c r="OFU42" s="424"/>
      <c r="OFV42" s="423"/>
      <c r="OFW42" s="424"/>
      <c r="OFX42" s="423"/>
      <c r="OFY42" s="424"/>
      <c r="OFZ42" s="423"/>
      <c r="OGA42" s="424"/>
      <c r="OGB42" s="423"/>
      <c r="OGC42" s="424"/>
      <c r="OGD42" s="423"/>
      <c r="OGE42" s="424"/>
      <c r="OGF42" s="423"/>
      <c r="OGG42" s="424"/>
      <c r="OGH42" s="423"/>
      <c r="OGI42" s="424"/>
      <c r="OGJ42" s="423"/>
      <c r="OGK42" s="424"/>
      <c r="OGL42" s="423"/>
      <c r="OGM42" s="424"/>
      <c r="OGN42" s="423"/>
      <c r="OGO42" s="424"/>
      <c r="OGP42" s="423"/>
      <c r="OGQ42" s="424"/>
      <c r="OGR42" s="423"/>
      <c r="OGS42" s="424"/>
      <c r="OGT42" s="423"/>
      <c r="OGU42" s="424"/>
      <c r="OGV42" s="423"/>
      <c r="OGW42" s="424"/>
      <c r="OGX42" s="423"/>
      <c r="OGY42" s="424"/>
      <c r="OGZ42" s="423"/>
      <c r="OHA42" s="424"/>
      <c r="OHB42" s="423"/>
      <c r="OHC42" s="424"/>
      <c r="OHD42" s="423"/>
      <c r="OHE42" s="424"/>
      <c r="OHF42" s="423"/>
      <c r="OHG42" s="424"/>
      <c r="OHH42" s="423"/>
      <c r="OHI42" s="424"/>
      <c r="OHJ42" s="423"/>
      <c r="OHK42" s="424"/>
      <c r="OHL42" s="423"/>
      <c r="OHM42" s="424"/>
      <c r="OHN42" s="423"/>
      <c r="OHO42" s="424"/>
      <c r="OHP42" s="423"/>
      <c r="OHQ42" s="424"/>
      <c r="OHR42" s="423"/>
      <c r="OHS42" s="424"/>
      <c r="OHT42" s="423"/>
      <c r="OHU42" s="424"/>
      <c r="OHV42" s="423"/>
      <c r="OHW42" s="424"/>
      <c r="OHX42" s="423"/>
      <c r="OHY42" s="424"/>
      <c r="OHZ42" s="423"/>
      <c r="OIA42" s="424"/>
      <c r="OIB42" s="423"/>
      <c r="OIC42" s="424"/>
      <c r="OID42" s="423"/>
      <c r="OIE42" s="424"/>
      <c r="OIF42" s="423"/>
      <c r="OIG42" s="424"/>
      <c r="OIH42" s="423"/>
      <c r="OII42" s="424"/>
      <c r="OIJ42" s="423"/>
      <c r="OIK42" s="424"/>
      <c r="OIL42" s="423"/>
      <c r="OIM42" s="424"/>
      <c r="OIN42" s="423"/>
      <c r="OIO42" s="424"/>
      <c r="OIP42" s="423"/>
      <c r="OIQ42" s="424"/>
      <c r="OIR42" s="423"/>
      <c r="OIS42" s="424"/>
      <c r="OIT42" s="423"/>
      <c r="OIU42" s="424"/>
      <c r="OIV42" s="423"/>
      <c r="OIW42" s="424"/>
      <c r="OIX42" s="423"/>
      <c r="OIY42" s="424"/>
      <c r="OIZ42" s="423"/>
      <c r="OJA42" s="424"/>
      <c r="OJB42" s="423"/>
      <c r="OJC42" s="424"/>
      <c r="OJD42" s="423"/>
      <c r="OJE42" s="424"/>
      <c r="OJF42" s="423"/>
      <c r="OJG42" s="424"/>
      <c r="OJH42" s="423"/>
      <c r="OJI42" s="424"/>
      <c r="OJJ42" s="423"/>
      <c r="OJK42" s="424"/>
      <c r="OJL42" s="423"/>
      <c r="OJM42" s="424"/>
      <c r="OJN42" s="423"/>
      <c r="OJO42" s="424"/>
      <c r="OJP42" s="423"/>
      <c r="OJQ42" s="424"/>
      <c r="OJR42" s="423"/>
      <c r="OJS42" s="424"/>
      <c r="OJT42" s="423"/>
      <c r="OJU42" s="424"/>
      <c r="OJV42" s="423"/>
      <c r="OJW42" s="424"/>
      <c r="OJX42" s="423"/>
      <c r="OJY42" s="424"/>
      <c r="OJZ42" s="423"/>
      <c r="OKA42" s="424"/>
      <c r="OKB42" s="423"/>
      <c r="OKC42" s="424"/>
      <c r="OKD42" s="423"/>
      <c r="OKE42" s="424"/>
      <c r="OKF42" s="423"/>
      <c r="OKG42" s="424"/>
      <c r="OKH42" s="423"/>
      <c r="OKI42" s="424"/>
      <c r="OKJ42" s="423"/>
      <c r="OKK42" s="424"/>
      <c r="OKL42" s="423"/>
      <c r="OKM42" s="424"/>
      <c r="OKN42" s="423"/>
      <c r="OKO42" s="424"/>
      <c r="OKP42" s="423"/>
      <c r="OKQ42" s="424"/>
      <c r="OKR42" s="423"/>
      <c r="OKS42" s="424"/>
      <c r="OKT42" s="423"/>
      <c r="OKU42" s="424"/>
      <c r="OKV42" s="423"/>
      <c r="OKW42" s="424"/>
      <c r="OKX42" s="423"/>
      <c r="OKY42" s="424"/>
      <c r="OKZ42" s="423"/>
      <c r="OLA42" s="424"/>
      <c r="OLB42" s="423"/>
      <c r="OLC42" s="424"/>
      <c r="OLD42" s="423"/>
      <c r="OLE42" s="424"/>
      <c r="OLF42" s="423"/>
      <c r="OLG42" s="424"/>
      <c r="OLH42" s="423"/>
      <c r="OLI42" s="424"/>
      <c r="OLJ42" s="423"/>
      <c r="OLK42" s="424"/>
      <c r="OLL42" s="423"/>
      <c r="OLM42" s="424"/>
      <c r="OLN42" s="423"/>
      <c r="OLO42" s="424"/>
      <c r="OLP42" s="423"/>
      <c r="OLQ42" s="424"/>
      <c r="OLR42" s="423"/>
      <c r="OLS42" s="424"/>
      <c r="OLT42" s="423"/>
      <c r="OLU42" s="424"/>
      <c r="OLV42" s="423"/>
      <c r="OLW42" s="424"/>
      <c r="OLX42" s="423"/>
      <c r="OLY42" s="424"/>
      <c r="OLZ42" s="423"/>
      <c r="OMA42" s="424"/>
      <c r="OMB42" s="423"/>
      <c r="OMC42" s="424"/>
      <c r="OMD42" s="423"/>
      <c r="OME42" s="424"/>
      <c r="OMF42" s="423"/>
      <c r="OMG42" s="424"/>
      <c r="OMH42" s="423"/>
      <c r="OMI42" s="424"/>
      <c r="OMJ42" s="423"/>
      <c r="OMK42" s="424"/>
      <c r="OML42" s="423"/>
      <c r="OMM42" s="424"/>
      <c r="OMN42" s="423"/>
      <c r="OMO42" s="424"/>
      <c r="OMP42" s="423"/>
      <c r="OMQ42" s="424"/>
      <c r="OMR42" s="423"/>
      <c r="OMS42" s="424"/>
      <c r="OMT42" s="423"/>
      <c r="OMU42" s="424"/>
      <c r="OMV42" s="423"/>
      <c r="OMW42" s="424"/>
      <c r="OMX42" s="423"/>
      <c r="OMY42" s="424"/>
      <c r="OMZ42" s="423"/>
      <c r="ONA42" s="424"/>
      <c r="ONB42" s="423"/>
      <c r="ONC42" s="424"/>
      <c r="OND42" s="423"/>
      <c r="ONE42" s="424"/>
      <c r="ONF42" s="423"/>
      <c r="ONG42" s="424"/>
      <c r="ONH42" s="423"/>
      <c r="ONI42" s="424"/>
      <c r="ONJ42" s="423"/>
      <c r="ONK42" s="424"/>
      <c r="ONL42" s="423"/>
      <c r="ONM42" s="424"/>
      <c r="ONN42" s="423"/>
      <c r="ONO42" s="424"/>
      <c r="ONP42" s="423"/>
      <c r="ONQ42" s="424"/>
      <c r="ONR42" s="423"/>
      <c r="ONS42" s="424"/>
      <c r="ONT42" s="423"/>
      <c r="ONU42" s="424"/>
      <c r="ONV42" s="423"/>
      <c r="ONW42" s="424"/>
      <c r="ONX42" s="423"/>
      <c r="ONY42" s="424"/>
      <c r="ONZ42" s="423"/>
      <c r="OOA42" s="424"/>
      <c r="OOB42" s="423"/>
      <c r="OOC42" s="424"/>
      <c r="OOD42" s="423"/>
      <c r="OOE42" s="424"/>
      <c r="OOF42" s="423"/>
      <c r="OOG42" s="424"/>
      <c r="OOH42" s="423"/>
      <c r="OOI42" s="424"/>
      <c r="OOJ42" s="423"/>
      <c r="OOK42" s="424"/>
      <c r="OOL42" s="423"/>
      <c r="OOM42" s="424"/>
      <c r="OON42" s="423"/>
      <c r="OOO42" s="424"/>
      <c r="OOP42" s="423"/>
      <c r="OOQ42" s="424"/>
      <c r="OOR42" s="423"/>
      <c r="OOS42" s="424"/>
      <c r="OOT42" s="423"/>
      <c r="OOU42" s="424"/>
      <c r="OOV42" s="423"/>
      <c r="OOW42" s="424"/>
      <c r="OOX42" s="423"/>
      <c r="OOY42" s="424"/>
      <c r="OOZ42" s="423"/>
      <c r="OPA42" s="424"/>
      <c r="OPB42" s="423"/>
      <c r="OPC42" s="424"/>
      <c r="OPD42" s="423"/>
      <c r="OPE42" s="424"/>
      <c r="OPF42" s="423"/>
      <c r="OPG42" s="424"/>
      <c r="OPH42" s="423"/>
      <c r="OPI42" s="424"/>
      <c r="OPJ42" s="423"/>
      <c r="OPK42" s="424"/>
      <c r="OPL42" s="423"/>
      <c r="OPM42" s="424"/>
      <c r="OPN42" s="423"/>
      <c r="OPO42" s="424"/>
      <c r="OPP42" s="423"/>
      <c r="OPQ42" s="424"/>
      <c r="OPR42" s="423"/>
      <c r="OPS42" s="424"/>
      <c r="OPT42" s="423"/>
      <c r="OPU42" s="424"/>
      <c r="OPV42" s="423"/>
      <c r="OPW42" s="424"/>
      <c r="OPX42" s="423"/>
      <c r="OPY42" s="424"/>
      <c r="OPZ42" s="423"/>
      <c r="OQA42" s="424"/>
      <c r="OQB42" s="423"/>
      <c r="OQC42" s="424"/>
      <c r="OQD42" s="423"/>
      <c r="OQE42" s="424"/>
      <c r="OQF42" s="423"/>
      <c r="OQG42" s="424"/>
      <c r="OQH42" s="423"/>
      <c r="OQI42" s="424"/>
      <c r="OQJ42" s="423"/>
      <c r="OQK42" s="424"/>
      <c r="OQL42" s="423"/>
      <c r="OQM42" s="424"/>
      <c r="OQN42" s="423"/>
      <c r="OQO42" s="424"/>
      <c r="OQP42" s="423"/>
      <c r="OQQ42" s="424"/>
      <c r="OQR42" s="423"/>
      <c r="OQS42" s="424"/>
      <c r="OQT42" s="423"/>
      <c r="OQU42" s="424"/>
      <c r="OQV42" s="423"/>
      <c r="OQW42" s="424"/>
      <c r="OQX42" s="423"/>
      <c r="OQY42" s="424"/>
      <c r="OQZ42" s="423"/>
      <c r="ORA42" s="424"/>
      <c r="ORB42" s="423"/>
      <c r="ORC42" s="424"/>
      <c r="ORD42" s="423"/>
      <c r="ORE42" s="424"/>
      <c r="ORF42" s="423"/>
      <c r="ORG42" s="424"/>
      <c r="ORH42" s="423"/>
      <c r="ORI42" s="424"/>
      <c r="ORJ42" s="423"/>
      <c r="ORK42" s="424"/>
      <c r="ORL42" s="423"/>
      <c r="ORM42" s="424"/>
      <c r="ORN42" s="423"/>
      <c r="ORO42" s="424"/>
      <c r="ORP42" s="423"/>
      <c r="ORQ42" s="424"/>
      <c r="ORR42" s="423"/>
      <c r="ORS42" s="424"/>
      <c r="ORT42" s="423"/>
      <c r="ORU42" s="424"/>
      <c r="ORV42" s="423"/>
      <c r="ORW42" s="424"/>
      <c r="ORX42" s="423"/>
      <c r="ORY42" s="424"/>
      <c r="ORZ42" s="423"/>
      <c r="OSA42" s="424"/>
      <c r="OSB42" s="423"/>
      <c r="OSC42" s="424"/>
      <c r="OSD42" s="423"/>
      <c r="OSE42" s="424"/>
      <c r="OSF42" s="423"/>
      <c r="OSG42" s="424"/>
      <c r="OSH42" s="423"/>
      <c r="OSI42" s="424"/>
      <c r="OSJ42" s="423"/>
      <c r="OSK42" s="424"/>
      <c r="OSL42" s="423"/>
      <c r="OSM42" s="424"/>
      <c r="OSN42" s="423"/>
      <c r="OSO42" s="424"/>
      <c r="OSP42" s="423"/>
      <c r="OSQ42" s="424"/>
      <c r="OSR42" s="423"/>
      <c r="OSS42" s="424"/>
      <c r="OST42" s="423"/>
      <c r="OSU42" s="424"/>
      <c r="OSV42" s="423"/>
      <c r="OSW42" s="424"/>
      <c r="OSX42" s="423"/>
      <c r="OSY42" s="424"/>
      <c r="OSZ42" s="423"/>
      <c r="OTA42" s="424"/>
      <c r="OTB42" s="423"/>
      <c r="OTC42" s="424"/>
      <c r="OTD42" s="423"/>
      <c r="OTE42" s="424"/>
      <c r="OTF42" s="423"/>
      <c r="OTG42" s="424"/>
      <c r="OTH42" s="423"/>
      <c r="OTI42" s="424"/>
      <c r="OTJ42" s="423"/>
      <c r="OTK42" s="424"/>
      <c r="OTL42" s="423"/>
      <c r="OTM42" s="424"/>
      <c r="OTN42" s="423"/>
      <c r="OTO42" s="424"/>
      <c r="OTP42" s="423"/>
      <c r="OTQ42" s="424"/>
      <c r="OTR42" s="423"/>
      <c r="OTS42" s="424"/>
      <c r="OTT42" s="423"/>
      <c r="OTU42" s="424"/>
      <c r="OTV42" s="423"/>
      <c r="OTW42" s="424"/>
      <c r="OTX42" s="423"/>
      <c r="OTY42" s="424"/>
      <c r="OTZ42" s="423"/>
      <c r="OUA42" s="424"/>
      <c r="OUB42" s="423"/>
      <c r="OUC42" s="424"/>
      <c r="OUD42" s="423"/>
      <c r="OUE42" s="424"/>
      <c r="OUF42" s="423"/>
      <c r="OUG42" s="424"/>
      <c r="OUH42" s="423"/>
      <c r="OUI42" s="424"/>
      <c r="OUJ42" s="423"/>
      <c r="OUK42" s="424"/>
      <c r="OUL42" s="423"/>
      <c r="OUM42" s="424"/>
      <c r="OUN42" s="423"/>
      <c r="OUO42" s="424"/>
      <c r="OUP42" s="423"/>
      <c r="OUQ42" s="424"/>
      <c r="OUR42" s="423"/>
      <c r="OUS42" s="424"/>
      <c r="OUT42" s="423"/>
      <c r="OUU42" s="424"/>
      <c r="OUV42" s="423"/>
      <c r="OUW42" s="424"/>
      <c r="OUX42" s="423"/>
      <c r="OUY42" s="424"/>
      <c r="OUZ42" s="423"/>
      <c r="OVA42" s="424"/>
      <c r="OVB42" s="423"/>
      <c r="OVC42" s="424"/>
      <c r="OVD42" s="423"/>
      <c r="OVE42" s="424"/>
      <c r="OVF42" s="423"/>
      <c r="OVG42" s="424"/>
      <c r="OVH42" s="423"/>
      <c r="OVI42" s="424"/>
      <c r="OVJ42" s="423"/>
      <c r="OVK42" s="424"/>
      <c r="OVL42" s="423"/>
      <c r="OVM42" s="424"/>
      <c r="OVN42" s="423"/>
      <c r="OVO42" s="424"/>
      <c r="OVP42" s="423"/>
      <c r="OVQ42" s="424"/>
      <c r="OVR42" s="423"/>
      <c r="OVS42" s="424"/>
      <c r="OVT42" s="423"/>
      <c r="OVU42" s="424"/>
      <c r="OVV42" s="423"/>
      <c r="OVW42" s="424"/>
      <c r="OVX42" s="423"/>
      <c r="OVY42" s="424"/>
      <c r="OVZ42" s="423"/>
      <c r="OWA42" s="424"/>
      <c r="OWB42" s="423"/>
      <c r="OWC42" s="424"/>
      <c r="OWD42" s="423"/>
      <c r="OWE42" s="424"/>
      <c r="OWF42" s="423"/>
      <c r="OWG42" s="424"/>
      <c r="OWH42" s="423"/>
      <c r="OWI42" s="424"/>
      <c r="OWJ42" s="423"/>
      <c r="OWK42" s="424"/>
      <c r="OWL42" s="423"/>
      <c r="OWM42" s="424"/>
      <c r="OWN42" s="423"/>
      <c r="OWO42" s="424"/>
      <c r="OWP42" s="423"/>
      <c r="OWQ42" s="424"/>
      <c r="OWR42" s="423"/>
      <c r="OWS42" s="424"/>
      <c r="OWT42" s="423"/>
      <c r="OWU42" s="424"/>
      <c r="OWV42" s="423"/>
      <c r="OWW42" s="424"/>
      <c r="OWX42" s="423"/>
      <c r="OWY42" s="424"/>
      <c r="OWZ42" s="423"/>
      <c r="OXA42" s="424"/>
      <c r="OXB42" s="423"/>
      <c r="OXC42" s="424"/>
      <c r="OXD42" s="423"/>
      <c r="OXE42" s="424"/>
      <c r="OXF42" s="423"/>
      <c r="OXG42" s="424"/>
      <c r="OXH42" s="423"/>
      <c r="OXI42" s="424"/>
      <c r="OXJ42" s="423"/>
      <c r="OXK42" s="424"/>
      <c r="OXL42" s="423"/>
      <c r="OXM42" s="424"/>
      <c r="OXN42" s="423"/>
      <c r="OXO42" s="424"/>
      <c r="OXP42" s="423"/>
      <c r="OXQ42" s="424"/>
      <c r="OXR42" s="423"/>
      <c r="OXS42" s="424"/>
      <c r="OXT42" s="423"/>
      <c r="OXU42" s="424"/>
      <c r="OXV42" s="423"/>
      <c r="OXW42" s="424"/>
      <c r="OXX42" s="423"/>
      <c r="OXY42" s="424"/>
      <c r="OXZ42" s="423"/>
      <c r="OYA42" s="424"/>
      <c r="OYB42" s="423"/>
      <c r="OYC42" s="424"/>
      <c r="OYD42" s="423"/>
      <c r="OYE42" s="424"/>
      <c r="OYF42" s="423"/>
      <c r="OYG42" s="424"/>
      <c r="OYH42" s="423"/>
      <c r="OYI42" s="424"/>
      <c r="OYJ42" s="423"/>
      <c r="OYK42" s="424"/>
      <c r="OYL42" s="423"/>
      <c r="OYM42" s="424"/>
      <c r="OYN42" s="423"/>
      <c r="OYO42" s="424"/>
      <c r="OYP42" s="423"/>
      <c r="OYQ42" s="424"/>
      <c r="OYR42" s="423"/>
      <c r="OYS42" s="424"/>
      <c r="OYT42" s="423"/>
      <c r="OYU42" s="424"/>
      <c r="OYV42" s="423"/>
      <c r="OYW42" s="424"/>
      <c r="OYX42" s="423"/>
      <c r="OYY42" s="424"/>
      <c r="OYZ42" s="423"/>
      <c r="OZA42" s="424"/>
      <c r="OZB42" s="423"/>
      <c r="OZC42" s="424"/>
      <c r="OZD42" s="423"/>
      <c r="OZE42" s="424"/>
      <c r="OZF42" s="423"/>
      <c r="OZG42" s="424"/>
      <c r="OZH42" s="423"/>
      <c r="OZI42" s="424"/>
      <c r="OZJ42" s="423"/>
      <c r="OZK42" s="424"/>
      <c r="OZL42" s="423"/>
      <c r="OZM42" s="424"/>
      <c r="OZN42" s="423"/>
      <c r="OZO42" s="424"/>
      <c r="OZP42" s="423"/>
      <c r="OZQ42" s="424"/>
      <c r="OZR42" s="423"/>
      <c r="OZS42" s="424"/>
      <c r="OZT42" s="423"/>
      <c r="OZU42" s="424"/>
      <c r="OZV42" s="423"/>
      <c r="OZW42" s="424"/>
      <c r="OZX42" s="423"/>
      <c r="OZY42" s="424"/>
      <c r="OZZ42" s="423"/>
      <c r="PAA42" s="424"/>
      <c r="PAB42" s="423"/>
      <c r="PAC42" s="424"/>
      <c r="PAD42" s="423"/>
      <c r="PAE42" s="424"/>
      <c r="PAF42" s="423"/>
      <c r="PAG42" s="424"/>
      <c r="PAH42" s="423"/>
      <c r="PAI42" s="424"/>
      <c r="PAJ42" s="423"/>
      <c r="PAK42" s="424"/>
      <c r="PAL42" s="423"/>
      <c r="PAM42" s="424"/>
      <c r="PAN42" s="423"/>
      <c r="PAO42" s="424"/>
      <c r="PAP42" s="423"/>
      <c r="PAQ42" s="424"/>
      <c r="PAR42" s="423"/>
      <c r="PAS42" s="424"/>
      <c r="PAT42" s="423"/>
      <c r="PAU42" s="424"/>
      <c r="PAV42" s="423"/>
      <c r="PAW42" s="424"/>
      <c r="PAX42" s="423"/>
      <c r="PAY42" s="424"/>
      <c r="PAZ42" s="423"/>
      <c r="PBA42" s="424"/>
      <c r="PBB42" s="423"/>
      <c r="PBC42" s="424"/>
      <c r="PBD42" s="423"/>
      <c r="PBE42" s="424"/>
      <c r="PBF42" s="423"/>
      <c r="PBG42" s="424"/>
      <c r="PBH42" s="423"/>
      <c r="PBI42" s="424"/>
      <c r="PBJ42" s="423"/>
      <c r="PBK42" s="424"/>
      <c r="PBL42" s="423"/>
      <c r="PBM42" s="424"/>
      <c r="PBN42" s="423"/>
      <c r="PBO42" s="424"/>
      <c r="PBP42" s="423"/>
      <c r="PBQ42" s="424"/>
      <c r="PBR42" s="423"/>
      <c r="PBS42" s="424"/>
      <c r="PBT42" s="423"/>
      <c r="PBU42" s="424"/>
      <c r="PBV42" s="423"/>
      <c r="PBW42" s="424"/>
      <c r="PBX42" s="423"/>
      <c r="PBY42" s="424"/>
      <c r="PBZ42" s="423"/>
      <c r="PCA42" s="424"/>
      <c r="PCB42" s="423"/>
      <c r="PCC42" s="424"/>
      <c r="PCD42" s="423"/>
      <c r="PCE42" s="424"/>
      <c r="PCF42" s="423"/>
      <c r="PCG42" s="424"/>
      <c r="PCH42" s="423"/>
      <c r="PCI42" s="424"/>
      <c r="PCJ42" s="423"/>
      <c r="PCK42" s="424"/>
      <c r="PCL42" s="423"/>
      <c r="PCM42" s="424"/>
      <c r="PCN42" s="423"/>
      <c r="PCO42" s="424"/>
      <c r="PCP42" s="423"/>
      <c r="PCQ42" s="424"/>
      <c r="PCR42" s="423"/>
      <c r="PCS42" s="424"/>
      <c r="PCT42" s="423"/>
      <c r="PCU42" s="424"/>
      <c r="PCV42" s="423"/>
      <c r="PCW42" s="424"/>
      <c r="PCX42" s="423"/>
      <c r="PCY42" s="424"/>
      <c r="PCZ42" s="423"/>
      <c r="PDA42" s="424"/>
      <c r="PDB42" s="423"/>
      <c r="PDC42" s="424"/>
      <c r="PDD42" s="423"/>
      <c r="PDE42" s="424"/>
      <c r="PDF42" s="423"/>
      <c r="PDG42" s="424"/>
      <c r="PDH42" s="423"/>
      <c r="PDI42" s="424"/>
      <c r="PDJ42" s="423"/>
      <c r="PDK42" s="424"/>
      <c r="PDL42" s="423"/>
      <c r="PDM42" s="424"/>
      <c r="PDN42" s="423"/>
      <c r="PDO42" s="424"/>
      <c r="PDP42" s="423"/>
      <c r="PDQ42" s="424"/>
      <c r="PDR42" s="423"/>
      <c r="PDS42" s="424"/>
      <c r="PDT42" s="423"/>
      <c r="PDU42" s="424"/>
      <c r="PDV42" s="423"/>
      <c r="PDW42" s="424"/>
      <c r="PDX42" s="423"/>
      <c r="PDY42" s="424"/>
      <c r="PDZ42" s="423"/>
      <c r="PEA42" s="424"/>
      <c r="PEB42" s="423"/>
      <c r="PEC42" s="424"/>
      <c r="PED42" s="423"/>
      <c r="PEE42" s="424"/>
      <c r="PEF42" s="423"/>
      <c r="PEG42" s="424"/>
      <c r="PEH42" s="423"/>
      <c r="PEI42" s="424"/>
      <c r="PEJ42" s="423"/>
      <c r="PEK42" s="424"/>
      <c r="PEL42" s="423"/>
      <c r="PEM42" s="424"/>
      <c r="PEN42" s="423"/>
      <c r="PEO42" s="424"/>
      <c r="PEP42" s="423"/>
      <c r="PEQ42" s="424"/>
      <c r="PER42" s="423"/>
      <c r="PES42" s="424"/>
      <c r="PET42" s="423"/>
      <c r="PEU42" s="424"/>
      <c r="PEV42" s="423"/>
      <c r="PEW42" s="424"/>
      <c r="PEX42" s="423"/>
      <c r="PEY42" s="424"/>
      <c r="PEZ42" s="423"/>
      <c r="PFA42" s="424"/>
      <c r="PFB42" s="423"/>
      <c r="PFC42" s="424"/>
      <c r="PFD42" s="423"/>
      <c r="PFE42" s="424"/>
      <c r="PFF42" s="423"/>
      <c r="PFG42" s="424"/>
      <c r="PFH42" s="423"/>
      <c r="PFI42" s="424"/>
      <c r="PFJ42" s="423"/>
      <c r="PFK42" s="424"/>
      <c r="PFL42" s="423"/>
      <c r="PFM42" s="424"/>
      <c r="PFN42" s="423"/>
      <c r="PFO42" s="424"/>
      <c r="PFP42" s="423"/>
      <c r="PFQ42" s="424"/>
      <c r="PFR42" s="423"/>
      <c r="PFS42" s="424"/>
      <c r="PFT42" s="423"/>
      <c r="PFU42" s="424"/>
      <c r="PFV42" s="423"/>
      <c r="PFW42" s="424"/>
      <c r="PFX42" s="423"/>
      <c r="PFY42" s="424"/>
      <c r="PFZ42" s="423"/>
      <c r="PGA42" s="424"/>
      <c r="PGB42" s="423"/>
      <c r="PGC42" s="424"/>
      <c r="PGD42" s="423"/>
      <c r="PGE42" s="424"/>
      <c r="PGF42" s="423"/>
      <c r="PGG42" s="424"/>
      <c r="PGH42" s="423"/>
      <c r="PGI42" s="424"/>
      <c r="PGJ42" s="423"/>
      <c r="PGK42" s="424"/>
      <c r="PGL42" s="423"/>
      <c r="PGM42" s="424"/>
      <c r="PGN42" s="423"/>
      <c r="PGO42" s="424"/>
      <c r="PGP42" s="423"/>
      <c r="PGQ42" s="424"/>
      <c r="PGR42" s="423"/>
      <c r="PGS42" s="424"/>
      <c r="PGT42" s="423"/>
      <c r="PGU42" s="424"/>
      <c r="PGV42" s="423"/>
      <c r="PGW42" s="424"/>
      <c r="PGX42" s="423"/>
      <c r="PGY42" s="424"/>
      <c r="PGZ42" s="423"/>
      <c r="PHA42" s="424"/>
      <c r="PHB42" s="423"/>
      <c r="PHC42" s="424"/>
      <c r="PHD42" s="423"/>
      <c r="PHE42" s="424"/>
      <c r="PHF42" s="423"/>
      <c r="PHG42" s="424"/>
      <c r="PHH42" s="423"/>
      <c r="PHI42" s="424"/>
      <c r="PHJ42" s="423"/>
      <c r="PHK42" s="424"/>
      <c r="PHL42" s="423"/>
      <c r="PHM42" s="424"/>
      <c r="PHN42" s="423"/>
      <c r="PHO42" s="424"/>
      <c r="PHP42" s="423"/>
      <c r="PHQ42" s="424"/>
      <c r="PHR42" s="423"/>
      <c r="PHS42" s="424"/>
      <c r="PHT42" s="423"/>
      <c r="PHU42" s="424"/>
      <c r="PHV42" s="423"/>
      <c r="PHW42" s="424"/>
      <c r="PHX42" s="423"/>
      <c r="PHY42" s="424"/>
      <c r="PHZ42" s="423"/>
      <c r="PIA42" s="424"/>
      <c r="PIB42" s="423"/>
      <c r="PIC42" s="424"/>
      <c r="PID42" s="423"/>
      <c r="PIE42" s="424"/>
      <c r="PIF42" s="423"/>
      <c r="PIG42" s="424"/>
      <c r="PIH42" s="423"/>
      <c r="PII42" s="424"/>
      <c r="PIJ42" s="423"/>
      <c r="PIK42" s="424"/>
      <c r="PIL42" s="423"/>
      <c r="PIM42" s="424"/>
      <c r="PIN42" s="423"/>
      <c r="PIO42" s="424"/>
      <c r="PIP42" s="423"/>
      <c r="PIQ42" s="424"/>
      <c r="PIR42" s="423"/>
      <c r="PIS42" s="424"/>
      <c r="PIT42" s="423"/>
      <c r="PIU42" s="424"/>
      <c r="PIV42" s="423"/>
      <c r="PIW42" s="424"/>
      <c r="PIX42" s="423"/>
      <c r="PIY42" s="424"/>
      <c r="PIZ42" s="423"/>
      <c r="PJA42" s="424"/>
      <c r="PJB42" s="423"/>
      <c r="PJC42" s="424"/>
      <c r="PJD42" s="423"/>
      <c r="PJE42" s="424"/>
      <c r="PJF42" s="423"/>
      <c r="PJG42" s="424"/>
      <c r="PJH42" s="423"/>
      <c r="PJI42" s="424"/>
      <c r="PJJ42" s="423"/>
      <c r="PJK42" s="424"/>
      <c r="PJL42" s="423"/>
      <c r="PJM42" s="424"/>
      <c r="PJN42" s="423"/>
      <c r="PJO42" s="424"/>
      <c r="PJP42" s="423"/>
      <c r="PJQ42" s="424"/>
      <c r="PJR42" s="423"/>
      <c r="PJS42" s="424"/>
      <c r="PJT42" s="423"/>
      <c r="PJU42" s="424"/>
      <c r="PJV42" s="423"/>
      <c r="PJW42" s="424"/>
      <c r="PJX42" s="423"/>
      <c r="PJY42" s="424"/>
      <c r="PJZ42" s="423"/>
      <c r="PKA42" s="424"/>
      <c r="PKB42" s="423"/>
      <c r="PKC42" s="424"/>
      <c r="PKD42" s="423"/>
      <c r="PKE42" s="424"/>
      <c r="PKF42" s="423"/>
      <c r="PKG42" s="424"/>
      <c r="PKH42" s="423"/>
      <c r="PKI42" s="424"/>
      <c r="PKJ42" s="423"/>
      <c r="PKK42" s="424"/>
      <c r="PKL42" s="423"/>
      <c r="PKM42" s="424"/>
      <c r="PKN42" s="423"/>
      <c r="PKO42" s="424"/>
      <c r="PKP42" s="423"/>
      <c r="PKQ42" s="424"/>
      <c r="PKR42" s="423"/>
      <c r="PKS42" s="424"/>
      <c r="PKT42" s="423"/>
      <c r="PKU42" s="424"/>
      <c r="PKV42" s="423"/>
      <c r="PKW42" s="424"/>
      <c r="PKX42" s="423"/>
      <c r="PKY42" s="424"/>
      <c r="PKZ42" s="423"/>
      <c r="PLA42" s="424"/>
      <c r="PLB42" s="423"/>
      <c r="PLC42" s="424"/>
      <c r="PLD42" s="423"/>
      <c r="PLE42" s="424"/>
      <c r="PLF42" s="423"/>
      <c r="PLG42" s="424"/>
      <c r="PLH42" s="423"/>
      <c r="PLI42" s="424"/>
      <c r="PLJ42" s="423"/>
      <c r="PLK42" s="424"/>
      <c r="PLL42" s="423"/>
      <c r="PLM42" s="424"/>
      <c r="PLN42" s="423"/>
      <c r="PLO42" s="424"/>
      <c r="PLP42" s="423"/>
      <c r="PLQ42" s="424"/>
      <c r="PLR42" s="423"/>
      <c r="PLS42" s="424"/>
      <c r="PLT42" s="423"/>
      <c r="PLU42" s="424"/>
      <c r="PLV42" s="423"/>
      <c r="PLW42" s="424"/>
      <c r="PLX42" s="423"/>
      <c r="PLY42" s="424"/>
      <c r="PLZ42" s="423"/>
      <c r="PMA42" s="424"/>
      <c r="PMB42" s="423"/>
      <c r="PMC42" s="424"/>
      <c r="PMD42" s="423"/>
      <c r="PME42" s="424"/>
      <c r="PMF42" s="423"/>
      <c r="PMG42" s="424"/>
      <c r="PMH42" s="423"/>
      <c r="PMI42" s="424"/>
      <c r="PMJ42" s="423"/>
      <c r="PMK42" s="424"/>
      <c r="PML42" s="423"/>
      <c r="PMM42" s="424"/>
      <c r="PMN42" s="423"/>
      <c r="PMO42" s="424"/>
      <c r="PMP42" s="423"/>
      <c r="PMQ42" s="424"/>
      <c r="PMR42" s="423"/>
      <c r="PMS42" s="424"/>
      <c r="PMT42" s="423"/>
      <c r="PMU42" s="424"/>
      <c r="PMV42" s="423"/>
      <c r="PMW42" s="424"/>
      <c r="PMX42" s="423"/>
      <c r="PMY42" s="424"/>
      <c r="PMZ42" s="423"/>
      <c r="PNA42" s="424"/>
      <c r="PNB42" s="423"/>
      <c r="PNC42" s="424"/>
      <c r="PND42" s="423"/>
      <c r="PNE42" s="424"/>
      <c r="PNF42" s="423"/>
      <c r="PNG42" s="424"/>
      <c r="PNH42" s="423"/>
      <c r="PNI42" s="424"/>
      <c r="PNJ42" s="423"/>
      <c r="PNK42" s="424"/>
      <c r="PNL42" s="423"/>
      <c r="PNM42" s="424"/>
      <c r="PNN42" s="423"/>
      <c r="PNO42" s="424"/>
      <c r="PNP42" s="423"/>
      <c r="PNQ42" s="424"/>
      <c r="PNR42" s="423"/>
      <c r="PNS42" s="424"/>
      <c r="PNT42" s="423"/>
      <c r="PNU42" s="424"/>
      <c r="PNV42" s="423"/>
      <c r="PNW42" s="424"/>
      <c r="PNX42" s="423"/>
      <c r="PNY42" s="424"/>
      <c r="PNZ42" s="423"/>
      <c r="POA42" s="424"/>
      <c r="POB42" s="423"/>
      <c r="POC42" s="424"/>
      <c r="POD42" s="423"/>
      <c r="POE42" s="424"/>
      <c r="POF42" s="423"/>
      <c r="POG42" s="424"/>
      <c r="POH42" s="423"/>
      <c r="POI42" s="424"/>
      <c r="POJ42" s="423"/>
      <c r="POK42" s="424"/>
      <c r="POL42" s="423"/>
      <c r="POM42" s="424"/>
      <c r="PON42" s="423"/>
      <c r="POO42" s="424"/>
      <c r="POP42" s="423"/>
      <c r="POQ42" s="424"/>
      <c r="POR42" s="423"/>
      <c r="POS42" s="424"/>
      <c r="POT42" s="423"/>
      <c r="POU42" s="424"/>
      <c r="POV42" s="423"/>
      <c r="POW42" s="424"/>
      <c r="POX42" s="423"/>
      <c r="POY42" s="424"/>
      <c r="POZ42" s="423"/>
      <c r="PPA42" s="424"/>
      <c r="PPB42" s="423"/>
      <c r="PPC42" s="424"/>
      <c r="PPD42" s="423"/>
      <c r="PPE42" s="424"/>
      <c r="PPF42" s="423"/>
      <c r="PPG42" s="424"/>
      <c r="PPH42" s="423"/>
      <c r="PPI42" s="424"/>
      <c r="PPJ42" s="423"/>
      <c r="PPK42" s="424"/>
      <c r="PPL42" s="423"/>
      <c r="PPM42" s="424"/>
      <c r="PPN42" s="423"/>
      <c r="PPO42" s="424"/>
      <c r="PPP42" s="423"/>
      <c r="PPQ42" s="424"/>
      <c r="PPR42" s="423"/>
      <c r="PPS42" s="424"/>
      <c r="PPT42" s="423"/>
      <c r="PPU42" s="424"/>
      <c r="PPV42" s="423"/>
      <c r="PPW42" s="424"/>
      <c r="PPX42" s="423"/>
      <c r="PPY42" s="424"/>
      <c r="PPZ42" s="423"/>
      <c r="PQA42" s="424"/>
      <c r="PQB42" s="423"/>
      <c r="PQC42" s="424"/>
      <c r="PQD42" s="423"/>
      <c r="PQE42" s="424"/>
      <c r="PQF42" s="423"/>
      <c r="PQG42" s="424"/>
      <c r="PQH42" s="423"/>
      <c r="PQI42" s="424"/>
      <c r="PQJ42" s="423"/>
      <c r="PQK42" s="424"/>
      <c r="PQL42" s="423"/>
      <c r="PQM42" s="424"/>
      <c r="PQN42" s="423"/>
      <c r="PQO42" s="424"/>
      <c r="PQP42" s="423"/>
      <c r="PQQ42" s="424"/>
      <c r="PQR42" s="423"/>
      <c r="PQS42" s="424"/>
      <c r="PQT42" s="423"/>
      <c r="PQU42" s="424"/>
      <c r="PQV42" s="423"/>
      <c r="PQW42" s="424"/>
      <c r="PQX42" s="423"/>
      <c r="PQY42" s="424"/>
      <c r="PQZ42" s="423"/>
      <c r="PRA42" s="424"/>
      <c r="PRB42" s="423"/>
      <c r="PRC42" s="424"/>
      <c r="PRD42" s="423"/>
      <c r="PRE42" s="424"/>
      <c r="PRF42" s="423"/>
      <c r="PRG42" s="424"/>
      <c r="PRH42" s="423"/>
      <c r="PRI42" s="424"/>
      <c r="PRJ42" s="423"/>
      <c r="PRK42" s="424"/>
      <c r="PRL42" s="423"/>
      <c r="PRM42" s="424"/>
      <c r="PRN42" s="423"/>
      <c r="PRO42" s="424"/>
      <c r="PRP42" s="423"/>
      <c r="PRQ42" s="424"/>
      <c r="PRR42" s="423"/>
      <c r="PRS42" s="424"/>
      <c r="PRT42" s="423"/>
      <c r="PRU42" s="424"/>
      <c r="PRV42" s="423"/>
      <c r="PRW42" s="424"/>
      <c r="PRX42" s="423"/>
      <c r="PRY42" s="424"/>
      <c r="PRZ42" s="423"/>
      <c r="PSA42" s="424"/>
      <c r="PSB42" s="423"/>
      <c r="PSC42" s="424"/>
      <c r="PSD42" s="423"/>
      <c r="PSE42" s="424"/>
      <c r="PSF42" s="423"/>
      <c r="PSG42" s="424"/>
      <c r="PSH42" s="423"/>
      <c r="PSI42" s="424"/>
      <c r="PSJ42" s="423"/>
      <c r="PSK42" s="424"/>
      <c r="PSL42" s="423"/>
      <c r="PSM42" s="424"/>
      <c r="PSN42" s="423"/>
      <c r="PSO42" s="424"/>
      <c r="PSP42" s="423"/>
      <c r="PSQ42" s="424"/>
      <c r="PSR42" s="423"/>
      <c r="PSS42" s="424"/>
      <c r="PST42" s="423"/>
      <c r="PSU42" s="424"/>
      <c r="PSV42" s="423"/>
      <c r="PSW42" s="424"/>
      <c r="PSX42" s="423"/>
      <c r="PSY42" s="424"/>
      <c r="PSZ42" s="423"/>
      <c r="PTA42" s="424"/>
      <c r="PTB42" s="423"/>
      <c r="PTC42" s="424"/>
      <c r="PTD42" s="423"/>
      <c r="PTE42" s="424"/>
      <c r="PTF42" s="423"/>
      <c r="PTG42" s="424"/>
      <c r="PTH42" s="423"/>
      <c r="PTI42" s="424"/>
      <c r="PTJ42" s="423"/>
      <c r="PTK42" s="424"/>
      <c r="PTL42" s="423"/>
      <c r="PTM42" s="424"/>
      <c r="PTN42" s="423"/>
      <c r="PTO42" s="424"/>
      <c r="PTP42" s="423"/>
      <c r="PTQ42" s="424"/>
      <c r="PTR42" s="423"/>
      <c r="PTS42" s="424"/>
      <c r="PTT42" s="423"/>
      <c r="PTU42" s="424"/>
      <c r="PTV42" s="423"/>
      <c r="PTW42" s="424"/>
      <c r="PTX42" s="423"/>
      <c r="PTY42" s="424"/>
      <c r="PTZ42" s="423"/>
      <c r="PUA42" s="424"/>
      <c r="PUB42" s="423"/>
      <c r="PUC42" s="424"/>
      <c r="PUD42" s="423"/>
      <c r="PUE42" s="424"/>
      <c r="PUF42" s="423"/>
      <c r="PUG42" s="424"/>
      <c r="PUH42" s="423"/>
      <c r="PUI42" s="424"/>
      <c r="PUJ42" s="423"/>
      <c r="PUK42" s="424"/>
      <c r="PUL42" s="423"/>
      <c r="PUM42" s="424"/>
      <c r="PUN42" s="423"/>
      <c r="PUO42" s="424"/>
      <c r="PUP42" s="423"/>
      <c r="PUQ42" s="424"/>
      <c r="PUR42" s="423"/>
      <c r="PUS42" s="424"/>
      <c r="PUT42" s="423"/>
      <c r="PUU42" s="424"/>
      <c r="PUV42" s="423"/>
      <c r="PUW42" s="424"/>
      <c r="PUX42" s="423"/>
      <c r="PUY42" s="424"/>
      <c r="PUZ42" s="423"/>
      <c r="PVA42" s="424"/>
      <c r="PVB42" s="423"/>
      <c r="PVC42" s="424"/>
      <c r="PVD42" s="423"/>
      <c r="PVE42" s="424"/>
      <c r="PVF42" s="423"/>
      <c r="PVG42" s="424"/>
      <c r="PVH42" s="423"/>
      <c r="PVI42" s="424"/>
      <c r="PVJ42" s="423"/>
      <c r="PVK42" s="424"/>
      <c r="PVL42" s="423"/>
      <c r="PVM42" s="424"/>
      <c r="PVN42" s="423"/>
      <c r="PVO42" s="424"/>
      <c r="PVP42" s="423"/>
      <c r="PVQ42" s="424"/>
      <c r="PVR42" s="423"/>
      <c r="PVS42" s="424"/>
      <c r="PVT42" s="423"/>
      <c r="PVU42" s="424"/>
      <c r="PVV42" s="423"/>
      <c r="PVW42" s="424"/>
      <c r="PVX42" s="423"/>
      <c r="PVY42" s="424"/>
      <c r="PVZ42" s="423"/>
      <c r="PWA42" s="424"/>
      <c r="PWB42" s="423"/>
      <c r="PWC42" s="424"/>
      <c r="PWD42" s="423"/>
      <c r="PWE42" s="424"/>
      <c r="PWF42" s="423"/>
      <c r="PWG42" s="424"/>
      <c r="PWH42" s="423"/>
      <c r="PWI42" s="424"/>
      <c r="PWJ42" s="423"/>
      <c r="PWK42" s="424"/>
      <c r="PWL42" s="423"/>
      <c r="PWM42" s="424"/>
      <c r="PWN42" s="423"/>
      <c r="PWO42" s="424"/>
      <c r="PWP42" s="423"/>
      <c r="PWQ42" s="424"/>
      <c r="PWR42" s="423"/>
      <c r="PWS42" s="424"/>
      <c r="PWT42" s="423"/>
      <c r="PWU42" s="424"/>
      <c r="PWV42" s="423"/>
      <c r="PWW42" s="424"/>
      <c r="PWX42" s="423"/>
      <c r="PWY42" s="424"/>
      <c r="PWZ42" s="423"/>
      <c r="PXA42" s="424"/>
      <c r="PXB42" s="423"/>
      <c r="PXC42" s="424"/>
      <c r="PXD42" s="423"/>
      <c r="PXE42" s="424"/>
      <c r="PXF42" s="423"/>
      <c r="PXG42" s="424"/>
      <c r="PXH42" s="423"/>
      <c r="PXI42" s="424"/>
      <c r="PXJ42" s="423"/>
      <c r="PXK42" s="424"/>
      <c r="PXL42" s="423"/>
      <c r="PXM42" s="424"/>
      <c r="PXN42" s="423"/>
      <c r="PXO42" s="424"/>
      <c r="PXP42" s="423"/>
      <c r="PXQ42" s="424"/>
      <c r="PXR42" s="423"/>
      <c r="PXS42" s="424"/>
      <c r="PXT42" s="423"/>
      <c r="PXU42" s="424"/>
      <c r="PXV42" s="423"/>
      <c r="PXW42" s="424"/>
      <c r="PXX42" s="423"/>
      <c r="PXY42" s="424"/>
      <c r="PXZ42" s="423"/>
      <c r="PYA42" s="424"/>
      <c r="PYB42" s="423"/>
      <c r="PYC42" s="424"/>
      <c r="PYD42" s="423"/>
      <c r="PYE42" s="424"/>
      <c r="PYF42" s="423"/>
      <c r="PYG42" s="424"/>
      <c r="PYH42" s="423"/>
      <c r="PYI42" s="424"/>
      <c r="PYJ42" s="423"/>
      <c r="PYK42" s="424"/>
      <c r="PYL42" s="423"/>
      <c r="PYM42" s="424"/>
      <c r="PYN42" s="423"/>
      <c r="PYO42" s="424"/>
      <c r="PYP42" s="423"/>
      <c r="PYQ42" s="424"/>
      <c r="PYR42" s="423"/>
      <c r="PYS42" s="424"/>
      <c r="PYT42" s="423"/>
      <c r="PYU42" s="424"/>
      <c r="PYV42" s="423"/>
      <c r="PYW42" s="424"/>
      <c r="PYX42" s="423"/>
      <c r="PYY42" s="424"/>
      <c r="PYZ42" s="423"/>
      <c r="PZA42" s="424"/>
      <c r="PZB42" s="423"/>
      <c r="PZC42" s="424"/>
      <c r="PZD42" s="423"/>
      <c r="PZE42" s="424"/>
      <c r="PZF42" s="423"/>
      <c r="PZG42" s="424"/>
      <c r="PZH42" s="423"/>
      <c r="PZI42" s="424"/>
      <c r="PZJ42" s="423"/>
      <c r="PZK42" s="424"/>
      <c r="PZL42" s="423"/>
      <c r="PZM42" s="424"/>
      <c r="PZN42" s="423"/>
      <c r="PZO42" s="424"/>
      <c r="PZP42" s="423"/>
      <c r="PZQ42" s="424"/>
      <c r="PZR42" s="423"/>
      <c r="PZS42" s="424"/>
      <c r="PZT42" s="423"/>
      <c r="PZU42" s="424"/>
      <c r="PZV42" s="423"/>
      <c r="PZW42" s="424"/>
      <c r="PZX42" s="423"/>
      <c r="PZY42" s="424"/>
      <c r="PZZ42" s="423"/>
      <c r="QAA42" s="424"/>
      <c r="QAB42" s="423"/>
      <c r="QAC42" s="424"/>
      <c r="QAD42" s="423"/>
      <c r="QAE42" s="424"/>
      <c r="QAF42" s="423"/>
      <c r="QAG42" s="424"/>
      <c r="QAH42" s="423"/>
      <c r="QAI42" s="424"/>
      <c r="QAJ42" s="423"/>
      <c r="QAK42" s="424"/>
      <c r="QAL42" s="423"/>
      <c r="QAM42" s="424"/>
      <c r="QAN42" s="423"/>
      <c r="QAO42" s="424"/>
      <c r="QAP42" s="423"/>
      <c r="QAQ42" s="424"/>
      <c r="QAR42" s="423"/>
      <c r="QAS42" s="424"/>
      <c r="QAT42" s="423"/>
      <c r="QAU42" s="424"/>
      <c r="QAV42" s="423"/>
      <c r="QAW42" s="424"/>
      <c r="QAX42" s="423"/>
      <c r="QAY42" s="424"/>
      <c r="QAZ42" s="423"/>
      <c r="QBA42" s="424"/>
      <c r="QBB42" s="423"/>
      <c r="QBC42" s="424"/>
      <c r="QBD42" s="423"/>
      <c r="QBE42" s="424"/>
      <c r="QBF42" s="423"/>
      <c r="QBG42" s="424"/>
      <c r="QBH42" s="423"/>
      <c r="QBI42" s="424"/>
      <c r="QBJ42" s="423"/>
      <c r="QBK42" s="424"/>
      <c r="QBL42" s="423"/>
      <c r="QBM42" s="424"/>
      <c r="QBN42" s="423"/>
      <c r="QBO42" s="424"/>
      <c r="QBP42" s="423"/>
      <c r="QBQ42" s="424"/>
      <c r="QBR42" s="423"/>
      <c r="QBS42" s="424"/>
      <c r="QBT42" s="423"/>
      <c r="QBU42" s="424"/>
      <c r="QBV42" s="423"/>
      <c r="QBW42" s="424"/>
      <c r="QBX42" s="423"/>
      <c r="QBY42" s="424"/>
      <c r="QBZ42" s="423"/>
      <c r="QCA42" s="424"/>
      <c r="QCB42" s="423"/>
      <c r="QCC42" s="424"/>
      <c r="QCD42" s="423"/>
      <c r="QCE42" s="424"/>
      <c r="QCF42" s="423"/>
      <c r="QCG42" s="424"/>
      <c r="QCH42" s="423"/>
      <c r="QCI42" s="424"/>
      <c r="QCJ42" s="423"/>
      <c r="QCK42" s="424"/>
      <c r="QCL42" s="423"/>
      <c r="QCM42" s="424"/>
      <c r="QCN42" s="423"/>
      <c r="QCO42" s="424"/>
      <c r="QCP42" s="423"/>
      <c r="QCQ42" s="424"/>
      <c r="QCR42" s="423"/>
      <c r="QCS42" s="424"/>
      <c r="QCT42" s="423"/>
      <c r="QCU42" s="424"/>
      <c r="QCV42" s="423"/>
      <c r="QCW42" s="424"/>
      <c r="QCX42" s="423"/>
      <c r="QCY42" s="424"/>
      <c r="QCZ42" s="423"/>
      <c r="QDA42" s="424"/>
      <c r="QDB42" s="423"/>
      <c r="QDC42" s="424"/>
      <c r="QDD42" s="423"/>
      <c r="QDE42" s="424"/>
      <c r="QDF42" s="423"/>
      <c r="QDG42" s="424"/>
      <c r="QDH42" s="423"/>
      <c r="QDI42" s="424"/>
      <c r="QDJ42" s="423"/>
      <c r="QDK42" s="424"/>
      <c r="QDL42" s="423"/>
      <c r="QDM42" s="424"/>
      <c r="QDN42" s="423"/>
      <c r="QDO42" s="424"/>
      <c r="QDP42" s="423"/>
      <c r="QDQ42" s="424"/>
      <c r="QDR42" s="423"/>
      <c r="QDS42" s="424"/>
      <c r="QDT42" s="423"/>
      <c r="QDU42" s="424"/>
      <c r="QDV42" s="423"/>
      <c r="QDW42" s="424"/>
      <c r="QDX42" s="423"/>
      <c r="QDY42" s="424"/>
      <c r="QDZ42" s="423"/>
      <c r="QEA42" s="424"/>
      <c r="QEB42" s="423"/>
      <c r="QEC42" s="424"/>
      <c r="QED42" s="423"/>
      <c r="QEE42" s="424"/>
      <c r="QEF42" s="423"/>
      <c r="QEG42" s="424"/>
      <c r="QEH42" s="423"/>
      <c r="QEI42" s="424"/>
      <c r="QEJ42" s="423"/>
      <c r="QEK42" s="424"/>
      <c r="QEL42" s="423"/>
      <c r="QEM42" s="424"/>
      <c r="QEN42" s="423"/>
      <c r="QEO42" s="424"/>
      <c r="QEP42" s="423"/>
      <c r="QEQ42" s="424"/>
      <c r="QER42" s="423"/>
      <c r="QES42" s="424"/>
      <c r="QET42" s="423"/>
      <c r="QEU42" s="424"/>
      <c r="QEV42" s="423"/>
      <c r="QEW42" s="424"/>
      <c r="QEX42" s="423"/>
      <c r="QEY42" s="424"/>
      <c r="QEZ42" s="423"/>
      <c r="QFA42" s="424"/>
      <c r="QFB42" s="423"/>
      <c r="QFC42" s="424"/>
      <c r="QFD42" s="423"/>
      <c r="QFE42" s="424"/>
      <c r="QFF42" s="423"/>
      <c r="QFG42" s="424"/>
      <c r="QFH42" s="423"/>
      <c r="QFI42" s="424"/>
      <c r="QFJ42" s="423"/>
      <c r="QFK42" s="424"/>
      <c r="QFL42" s="423"/>
      <c r="QFM42" s="424"/>
      <c r="QFN42" s="423"/>
      <c r="QFO42" s="424"/>
      <c r="QFP42" s="423"/>
      <c r="QFQ42" s="424"/>
      <c r="QFR42" s="423"/>
      <c r="QFS42" s="424"/>
      <c r="QFT42" s="423"/>
      <c r="QFU42" s="424"/>
      <c r="QFV42" s="423"/>
      <c r="QFW42" s="424"/>
      <c r="QFX42" s="423"/>
      <c r="QFY42" s="424"/>
      <c r="QFZ42" s="423"/>
      <c r="QGA42" s="424"/>
      <c r="QGB42" s="423"/>
      <c r="QGC42" s="424"/>
      <c r="QGD42" s="423"/>
      <c r="QGE42" s="424"/>
      <c r="QGF42" s="423"/>
      <c r="QGG42" s="424"/>
      <c r="QGH42" s="423"/>
      <c r="QGI42" s="424"/>
      <c r="QGJ42" s="423"/>
      <c r="QGK42" s="424"/>
      <c r="QGL42" s="423"/>
      <c r="QGM42" s="424"/>
      <c r="QGN42" s="423"/>
      <c r="QGO42" s="424"/>
      <c r="QGP42" s="423"/>
      <c r="QGQ42" s="424"/>
      <c r="QGR42" s="423"/>
      <c r="QGS42" s="424"/>
      <c r="QGT42" s="423"/>
      <c r="QGU42" s="424"/>
      <c r="QGV42" s="423"/>
      <c r="QGW42" s="424"/>
      <c r="QGX42" s="423"/>
      <c r="QGY42" s="424"/>
      <c r="QGZ42" s="423"/>
      <c r="QHA42" s="424"/>
      <c r="QHB42" s="423"/>
      <c r="QHC42" s="424"/>
      <c r="QHD42" s="423"/>
      <c r="QHE42" s="424"/>
      <c r="QHF42" s="423"/>
      <c r="QHG42" s="424"/>
      <c r="QHH42" s="423"/>
      <c r="QHI42" s="424"/>
      <c r="QHJ42" s="423"/>
      <c r="QHK42" s="424"/>
      <c r="QHL42" s="423"/>
      <c r="QHM42" s="424"/>
      <c r="QHN42" s="423"/>
      <c r="QHO42" s="424"/>
      <c r="QHP42" s="423"/>
      <c r="QHQ42" s="424"/>
      <c r="QHR42" s="423"/>
      <c r="QHS42" s="424"/>
      <c r="QHT42" s="423"/>
      <c r="QHU42" s="424"/>
      <c r="QHV42" s="423"/>
      <c r="QHW42" s="424"/>
      <c r="QHX42" s="423"/>
      <c r="QHY42" s="424"/>
      <c r="QHZ42" s="423"/>
      <c r="QIA42" s="424"/>
      <c r="QIB42" s="423"/>
      <c r="QIC42" s="424"/>
      <c r="QID42" s="423"/>
      <c r="QIE42" s="424"/>
      <c r="QIF42" s="423"/>
      <c r="QIG42" s="424"/>
      <c r="QIH42" s="423"/>
      <c r="QII42" s="424"/>
      <c r="QIJ42" s="423"/>
      <c r="QIK42" s="424"/>
      <c r="QIL42" s="423"/>
      <c r="QIM42" s="424"/>
      <c r="QIN42" s="423"/>
      <c r="QIO42" s="424"/>
      <c r="QIP42" s="423"/>
      <c r="QIQ42" s="424"/>
      <c r="QIR42" s="423"/>
      <c r="QIS42" s="424"/>
      <c r="QIT42" s="423"/>
      <c r="QIU42" s="424"/>
      <c r="QIV42" s="423"/>
      <c r="QIW42" s="424"/>
      <c r="QIX42" s="423"/>
      <c r="QIY42" s="424"/>
      <c r="QIZ42" s="423"/>
      <c r="QJA42" s="424"/>
      <c r="QJB42" s="423"/>
      <c r="QJC42" s="424"/>
      <c r="QJD42" s="423"/>
      <c r="QJE42" s="424"/>
      <c r="QJF42" s="423"/>
      <c r="QJG42" s="424"/>
      <c r="QJH42" s="423"/>
      <c r="QJI42" s="424"/>
      <c r="QJJ42" s="423"/>
      <c r="QJK42" s="424"/>
      <c r="QJL42" s="423"/>
      <c r="QJM42" s="424"/>
      <c r="QJN42" s="423"/>
      <c r="QJO42" s="424"/>
      <c r="QJP42" s="423"/>
      <c r="QJQ42" s="424"/>
      <c r="QJR42" s="423"/>
      <c r="QJS42" s="424"/>
      <c r="QJT42" s="423"/>
      <c r="QJU42" s="424"/>
      <c r="QJV42" s="423"/>
      <c r="QJW42" s="424"/>
      <c r="QJX42" s="423"/>
      <c r="QJY42" s="424"/>
      <c r="QJZ42" s="423"/>
      <c r="QKA42" s="424"/>
      <c r="QKB42" s="423"/>
      <c r="QKC42" s="424"/>
      <c r="QKD42" s="423"/>
      <c r="QKE42" s="424"/>
      <c r="QKF42" s="423"/>
      <c r="QKG42" s="424"/>
      <c r="QKH42" s="423"/>
      <c r="QKI42" s="424"/>
      <c r="QKJ42" s="423"/>
      <c r="QKK42" s="424"/>
      <c r="QKL42" s="423"/>
      <c r="QKM42" s="424"/>
      <c r="QKN42" s="423"/>
      <c r="QKO42" s="424"/>
      <c r="QKP42" s="423"/>
      <c r="QKQ42" s="424"/>
      <c r="QKR42" s="423"/>
      <c r="QKS42" s="424"/>
      <c r="QKT42" s="423"/>
      <c r="QKU42" s="424"/>
      <c r="QKV42" s="423"/>
      <c r="QKW42" s="424"/>
      <c r="QKX42" s="423"/>
      <c r="QKY42" s="424"/>
      <c r="QKZ42" s="423"/>
      <c r="QLA42" s="424"/>
      <c r="QLB42" s="423"/>
      <c r="QLC42" s="424"/>
      <c r="QLD42" s="423"/>
      <c r="QLE42" s="424"/>
      <c r="QLF42" s="423"/>
      <c r="QLG42" s="424"/>
      <c r="QLH42" s="423"/>
      <c r="QLI42" s="424"/>
      <c r="QLJ42" s="423"/>
      <c r="QLK42" s="424"/>
      <c r="QLL42" s="423"/>
      <c r="QLM42" s="424"/>
      <c r="QLN42" s="423"/>
      <c r="QLO42" s="424"/>
      <c r="QLP42" s="423"/>
      <c r="QLQ42" s="424"/>
      <c r="QLR42" s="423"/>
      <c r="QLS42" s="424"/>
      <c r="QLT42" s="423"/>
      <c r="QLU42" s="424"/>
      <c r="QLV42" s="423"/>
      <c r="QLW42" s="424"/>
      <c r="QLX42" s="423"/>
      <c r="QLY42" s="424"/>
      <c r="QLZ42" s="423"/>
      <c r="QMA42" s="424"/>
      <c r="QMB42" s="423"/>
      <c r="QMC42" s="424"/>
      <c r="QMD42" s="423"/>
      <c r="QME42" s="424"/>
      <c r="QMF42" s="423"/>
      <c r="QMG42" s="424"/>
      <c r="QMH42" s="423"/>
      <c r="QMI42" s="424"/>
      <c r="QMJ42" s="423"/>
      <c r="QMK42" s="424"/>
      <c r="QML42" s="423"/>
      <c r="QMM42" s="424"/>
      <c r="QMN42" s="423"/>
      <c r="QMO42" s="424"/>
      <c r="QMP42" s="423"/>
      <c r="QMQ42" s="424"/>
      <c r="QMR42" s="423"/>
      <c r="QMS42" s="424"/>
      <c r="QMT42" s="423"/>
      <c r="QMU42" s="424"/>
      <c r="QMV42" s="423"/>
      <c r="QMW42" s="424"/>
      <c r="QMX42" s="423"/>
      <c r="QMY42" s="424"/>
      <c r="QMZ42" s="423"/>
      <c r="QNA42" s="424"/>
      <c r="QNB42" s="423"/>
      <c r="QNC42" s="424"/>
      <c r="QND42" s="423"/>
      <c r="QNE42" s="424"/>
      <c r="QNF42" s="423"/>
      <c r="QNG42" s="424"/>
      <c r="QNH42" s="423"/>
      <c r="QNI42" s="424"/>
      <c r="QNJ42" s="423"/>
      <c r="QNK42" s="424"/>
      <c r="QNL42" s="423"/>
      <c r="QNM42" s="424"/>
      <c r="QNN42" s="423"/>
      <c r="QNO42" s="424"/>
      <c r="QNP42" s="423"/>
      <c r="QNQ42" s="424"/>
      <c r="QNR42" s="423"/>
      <c r="QNS42" s="424"/>
      <c r="QNT42" s="423"/>
      <c r="QNU42" s="424"/>
      <c r="QNV42" s="423"/>
      <c r="QNW42" s="424"/>
      <c r="QNX42" s="423"/>
      <c r="QNY42" s="424"/>
      <c r="QNZ42" s="423"/>
      <c r="QOA42" s="424"/>
      <c r="QOB42" s="423"/>
      <c r="QOC42" s="424"/>
      <c r="QOD42" s="423"/>
      <c r="QOE42" s="424"/>
      <c r="QOF42" s="423"/>
      <c r="QOG42" s="424"/>
      <c r="QOH42" s="423"/>
      <c r="QOI42" s="424"/>
      <c r="QOJ42" s="423"/>
      <c r="QOK42" s="424"/>
      <c r="QOL42" s="423"/>
      <c r="QOM42" s="424"/>
      <c r="QON42" s="423"/>
      <c r="QOO42" s="424"/>
      <c r="QOP42" s="423"/>
      <c r="QOQ42" s="424"/>
      <c r="QOR42" s="423"/>
      <c r="QOS42" s="424"/>
      <c r="QOT42" s="423"/>
      <c r="QOU42" s="424"/>
      <c r="QOV42" s="423"/>
      <c r="QOW42" s="424"/>
      <c r="QOX42" s="423"/>
      <c r="QOY42" s="424"/>
      <c r="QOZ42" s="423"/>
      <c r="QPA42" s="424"/>
      <c r="QPB42" s="423"/>
      <c r="QPC42" s="424"/>
      <c r="QPD42" s="423"/>
      <c r="QPE42" s="424"/>
      <c r="QPF42" s="423"/>
      <c r="QPG42" s="424"/>
      <c r="QPH42" s="423"/>
      <c r="QPI42" s="424"/>
      <c r="QPJ42" s="423"/>
      <c r="QPK42" s="424"/>
      <c r="QPL42" s="423"/>
      <c r="QPM42" s="424"/>
      <c r="QPN42" s="423"/>
      <c r="QPO42" s="424"/>
      <c r="QPP42" s="423"/>
      <c r="QPQ42" s="424"/>
      <c r="QPR42" s="423"/>
      <c r="QPS42" s="424"/>
      <c r="QPT42" s="423"/>
      <c r="QPU42" s="424"/>
      <c r="QPV42" s="423"/>
      <c r="QPW42" s="424"/>
      <c r="QPX42" s="423"/>
      <c r="QPY42" s="424"/>
      <c r="QPZ42" s="423"/>
      <c r="QQA42" s="424"/>
      <c r="QQB42" s="423"/>
      <c r="QQC42" s="424"/>
      <c r="QQD42" s="423"/>
      <c r="QQE42" s="424"/>
      <c r="QQF42" s="423"/>
      <c r="QQG42" s="424"/>
      <c r="QQH42" s="423"/>
      <c r="QQI42" s="424"/>
      <c r="QQJ42" s="423"/>
      <c r="QQK42" s="424"/>
      <c r="QQL42" s="423"/>
      <c r="QQM42" s="424"/>
      <c r="QQN42" s="423"/>
      <c r="QQO42" s="424"/>
      <c r="QQP42" s="423"/>
      <c r="QQQ42" s="424"/>
      <c r="QQR42" s="423"/>
      <c r="QQS42" s="424"/>
      <c r="QQT42" s="423"/>
      <c r="QQU42" s="424"/>
      <c r="QQV42" s="423"/>
      <c r="QQW42" s="424"/>
      <c r="QQX42" s="423"/>
      <c r="QQY42" s="424"/>
      <c r="QQZ42" s="423"/>
      <c r="QRA42" s="424"/>
      <c r="QRB42" s="423"/>
      <c r="QRC42" s="424"/>
      <c r="QRD42" s="423"/>
      <c r="QRE42" s="424"/>
      <c r="QRF42" s="423"/>
      <c r="QRG42" s="424"/>
      <c r="QRH42" s="423"/>
      <c r="QRI42" s="424"/>
      <c r="QRJ42" s="423"/>
      <c r="QRK42" s="424"/>
      <c r="QRL42" s="423"/>
      <c r="QRM42" s="424"/>
      <c r="QRN42" s="423"/>
      <c r="QRO42" s="424"/>
      <c r="QRP42" s="423"/>
      <c r="QRQ42" s="424"/>
      <c r="QRR42" s="423"/>
      <c r="QRS42" s="424"/>
      <c r="QRT42" s="423"/>
      <c r="QRU42" s="424"/>
      <c r="QRV42" s="423"/>
      <c r="QRW42" s="424"/>
      <c r="QRX42" s="423"/>
      <c r="QRY42" s="424"/>
      <c r="QRZ42" s="423"/>
      <c r="QSA42" s="424"/>
      <c r="QSB42" s="423"/>
      <c r="QSC42" s="424"/>
      <c r="QSD42" s="423"/>
      <c r="QSE42" s="424"/>
      <c r="QSF42" s="423"/>
      <c r="QSG42" s="424"/>
      <c r="QSH42" s="423"/>
      <c r="QSI42" s="424"/>
      <c r="QSJ42" s="423"/>
      <c r="QSK42" s="424"/>
      <c r="QSL42" s="423"/>
      <c r="QSM42" s="424"/>
      <c r="QSN42" s="423"/>
      <c r="QSO42" s="424"/>
      <c r="QSP42" s="423"/>
      <c r="QSQ42" s="424"/>
      <c r="QSR42" s="423"/>
      <c r="QSS42" s="424"/>
      <c r="QST42" s="423"/>
      <c r="QSU42" s="424"/>
      <c r="QSV42" s="423"/>
      <c r="QSW42" s="424"/>
      <c r="QSX42" s="423"/>
      <c r="QSY42" s="424"/>
      <c r="QSZ42" s="423"/>
      <c r="QTA42" s="424"/>
      <c r="QTB42" s="423"/>
      <c r="QTC42" s="424"/>
      <c r="QTD42" s="423"/>
      <c r="QTE42" s="424"/>
      <c r="QTF42" s="423"/>
      <c r="QTG42" s="424"/>
      <c r="QTH42" s="423"/>
      <c r="QTI42" s="424"/>
      <c r="QTJ42" s="423"/>
      <c r="QTK42" s="424"/>
      <c r="QTL42" s="423"/>
      <c r="QTM42" s="424"/>
      <c r="QTN42" s="423"/>
      <c r="QTO42" s="424"/>
      <c r="QTP42" s="423"/>
      <c r="QTQ42" s="424"/>
      <c r="QTR42" s="423"/>
      <c r="QTS42" s="424"/>
      <c r="QTT42" s="423"/>
      <c r="QTU42" s="424"/>
      <c r="QTV42" s="423"/>
      <c r="QTW42" s="424"/>
      <c r="QTX42" s="423"/>
      <c r="QTY42" s="424"/>
      <c r="QTZ42" s="423"/>
      <c r="QUA42" s="424"/>
      <c r="QUB42" s="423"/>
      <c r="QUC42" s="424"/>
      <c r="QUD42" s="423"/>
      <c r="QUE42" s="424"/>
      <c r="QUF42" s="423"/>
      <c r="QUG42" s="424"/>
      <c r="QUH42" s="423"/>
      <c r="QUI42" s="424"/>
      <c r="QUJ42" s="423"/>
      <c r="QUK42" s="424"/>
      <c r="QUL42" s="423"/>
      <c r="QUM42" s="424"/>
      <c r="QUN42" s="423"/>
      <c r="QUO42" s="424"/>
      <c r="QUP42" s="423"/>
      <c r="QUQ42" s="424"/>
      <c r="QUR42" s="423"/>
      <c r="QUS42" s="424"/>
      <c r="QUT42" s="423"/>
      <c r="QUU42" s="424"/>
      <c r="QUV42" s="423"/>
      <c r="QUW42" s="424"/>
      <c r="QUX42" s="423"/>
      <c r="QUY42" s="424"/>
      <c r="QUZ42" s="423"/>
      <c r="QVA42" s="424"/>
      <c r="QVB42" s="423"/>
      <c r="QVC42" s="424"/>
      <c r="QVD42" s="423"/>
      <c r="QVE42" s="424"/>
      <c r="QVF42" s="423"/>
      <c r="QVG42" s="424"/>
      <c r="QVH42" s="423"/>
      <c r="QVI42" s="424"/>
      <c r="QVJ42" s="423"/>
      <c r="QVK42" s="424"/>
      <c r="QVL42" s="423"/>
      <c r="QVM42" s="424"/>
      <c r="QVN42" s="423"/>
      <c r="QVO42" s="424"/>
      <c r="QVP42" s="423"/>
      <c r="QVQ42" s="424"/>
      <c r="QVR42" s="423"/>
      <c r="QVS42" s="424"/>
      <c r="QVT42" s="423"/>
      <c r="QVU42" s="424"/>
      <c r="QVV42" s="423"/>
      <c r="QVW42" s="424"/>
      <c r="QVX42" s="423"/>
      <c r="QVY42" s="424"/>
      <c r="QVZ42" s="423"/>
      <c r="QWA42" s="424"/>
      <c r="QWB42" s="423"/>
      <c r="QWC42" s="424"/>
      <c r="QWD42" s="423"/>
      <c r="QWE42" s="424"/>
      <c r="QWF42" s="423"/>
      <c r="QWG42" s="424"/>
      <c r="QWH42" s="423"/>
      <c r="QWI42" s="424"/>
      <c r="QWJ42" s="423"/>
      <c r="QWK42" s="424"/>
      <c r="QWL42" s="423"/>
      <c r="QWM42" s="424"/>
      <c r="QWN42" s="423"/>
      <c r="QWO42" s="424"/>
      <c r="QWP42" s="423"/>
      <c r="QWQ42" s="424"/>
      <c r="QWR42" s="423"/>
      <c r="QWS42" s="424"/>
      <c r="QWT42" s="423"/>
      <c r="QWU42" s="424"/>
      <c r="QWV42" s="423"/>
      <c r="QWW42" s="424"/>
      <c r="QWX42" s="423"/>
      <c r="QWY42" s="424"/>
      <c r="QWZ42" s="423"/>
      <c r="QXA42" s="424"/>
      <c r="QXB42" s="423"/>
      <c r="QXC42" s="424"/>
      <c r="QXD42" s="423"/>
      <c r="QXE42" s="424"/>
      <c r="QXF42" s="423"/>
      <c r="QXG42" s="424"/>
      <c r="QXH42" s="423"/>
      <c r="QXI42" s="424"/>
      <c r="QXJ42" s="423"/>
      <c r="QXK42" s="424"/>
      <c r="QXL42" s="423"/>
      <c r="QXM42" s="424"/>
      <c r="QXN42" s="423"/>
      <c r="QXO42" s="424"/>
      <c r="QXP42" s="423"/>
      <c r="QXQ42" s="424"/>
      <c r="QXR42" s="423"/>
      <c r="QXS42" s="424"/>
      <c r="QXT42" s="423"/>
      <c r="QXU42" s="424"/>
      <c r="QXV42" s="423"/>
      <c r="QXW42" s="424"/>
      <c r="QXX42" s="423"/>
      <c r="QXY42" s="424"/>
      <c r="QXZ42" s="423"/>
      <c r="QYA42" s="424"/>
      <c r="QYB42" s="423"/>
      <c r="QYC42" s="424"/>
      <c r="QYD42" s="423"/>
      <c r="QYE42" s="424"/>
      <c r="QYF42" s="423"/>
      <c r="QYG42" s="424"/>
      <c r="QYH42" s="423"/>
      <c r="QYI42" s="424"/>
      <c r="QYJ42" s="423"/>
      <c r="QYK42" s="424"/>
      <c r="QYL42" s="423"/>
      <c r="QYM42" s="424"/>
      <c r="QYN42" s="423"/>
      <c r="QYO42" s="424"/>
      <c r="QYP42" s="423"/>
      <c r="QYQ42" s="424"/>
      <c r="QYR42" s="423"/>
      <c r="QYS42" s="424"/>
      <c r="QYT42" s="423"/>
      <c r="QYU42" s="424"/>
      <c r="QYV42" s="423"/>
      <c r="QYW42" s="424"/>
      <c r="QYX42" s="423"/>
      <c r="QYY42" s="424"/>
      <c r="QYZ42" s="423"/>
      <c r="QZA42" s="424"/>
      <c r="QZB42" s="423"/>
      <c r="QZC42" s="424"/>
      <c r="QZD42" s="423"/>
      <c r="QZE42" s="424"/>
      <c r="QZF42" s="423"/>
      <c r="QZG42" s="424"/>
      <c r="QZH42" s="423"/>
      <c r="QZI42" s="424"/>
      <c r="QZJ42" s="423"/>
      <c r="QZK42" s="424"/>
      <c r="QZL42" s="423"/>
      <c r="QZM42" s="424"/>
      <c r="QZN42" s="423"/>
      <c r="QZO42" s="424"/>
      <c r="QZP42" s="423"/>
      <c r="QZQ42" s="424"/>
      <c r="QZR42" s="423"/>
      <c r="QZS42" s="424"/>
      <c r="QZT42" s="423"/>
      <c r="QZU42" s="424"/>
      <c r="QZV42" s="423"/>
      <c r="QZW42" s="424"/>
      <c r="QZX42" s="423"/>
      <c r="QZY42" s="424"/>
      <c r="QZZ42" s="423"/>
      <c r="RAA42" s="424"/>
      <c r="RAB42" s="423"/>
      <c r="RAC42" s="424"/>
      <c r="RAD42" s="423"/>
      <c r="RAE42" s="424"/>
      <c r="RAF42" s="423"/>
      <c r="RAG42" s="424"/>
      <c r="RAH42" s="423"/>
      <c r="RAI42" s="424"/>
      <c r="RAJ42" s="423"/>
      <c r="RAK42" s="424"/>
      <c r="RAL42" s="423"/>
      <c r="RAM42" s="424"/>
      <c r="RAN42" s="423"/>
      <c r="RAO42" s="424"/>
      <c r="RAP42" s="423"/>
      <c r="RAQ42" s="424"/>
      <c r="RAR42" s="423"/>
      <c r="RAS42" s="424"/>
      <c r="RAT42" s="423"/>
      <c r="RAU42" s="424"/>
      <c r="RAV42" s="423"/>
      <c r="RAW42" s="424"/>
      <c r="RAX42" s="423"/>
      <c r="RAY42" s="424"/>
      <c r="RAZ42" s="423"/>
      <c r="RBA42" s="424"/>
      <c r="RBB42" s="423"/>
      <c r="RBC42" s="424"/>
      <c r="RBD42" s="423"/>
      <c r="RBE42" s="424"/>
      <c r="RBF42" s="423"/>
      <c r="RBG42" s="424"/>
      <c r="RBH42" s="423"/>
      <c r="RBI42" s="424"/>
      <c r="RBJ42" s="423"/>
      <c r="RBK42" s="424"/>
      <c r="RBL42" s="423"/>
      <c r="RBM42" s="424"/>
      <c r="RBN42" s="423"/>
      <c r="RBO42" s="424"/>
      <c r="RBP42" s="423"/>
      <c r="RBQ42" s="424"/>
      <c r="RBR42" s="423"/>
      <c r="RBS42" s="424"/>
      <c r="RBT42" s="423"/>
      <c r="RBU42" s="424"/>
      <c r="RBV42" s="423"/>
      <c r="RBW42" s="424"/>
      <c r="RBX42" s="423"/>
      <c r="RBY42" s="424"/>
      <c r="RBZ42" s="423"/>
      <c r="RCA42" s="424"/>
      <c r="RCB42" s="423"/>
      <c r="RCC42" s="424"/>
      <c r="RCD42" s="423"/>
      <c r="RCE42" s="424"/>
      <c r="RCF42" s="423"/>
      <c r="RCG42" s="424"/>
      <c r="RCH42" s="423"/>
      <c r="RCI42" s="424"/>
      <c r="RCJ42" s="423"/>
      <c r="RCK42" s="424"/>
      <c r="RCL42" s="423"/>
      <c r="RCM42" s="424"/>
      <c r="RCN42" s="423"/>
      <c r="RCO42" s="424"/>
      <c r="RCP42" s="423"/>
      <c r="RCQ42" s="424"/>
      <c r="RCR42" s="423"/>
      <c r="RCS42" s="424"/>
      <c r="RCT42" s="423"/>
      <c r="RCU42" s="424"/>
      <c r="RCV42" s="423"/>
      <c r="RCW42" s="424"/>
      <c r="RCX42" s="423"/>
      <c r="RCY42" s="424"/>
      <c r="RCZ42" s="423"/>
      <c r="RDA42" s="424"/>
      <c r="RDB42" s="423"/>
      <c r="RDC42" s="424"/>
      <c r="RDD42" s="423"/>
      <c r="RDE42" s="424"/>
      <c r="RDF42" s="423"/>
      <c r="RDG42" s="424"/>
      <c r="RDH42" s="423"/>
      <c r="RDI42" s="424"/>
      <c r="RDJ42" s="423"/>
      <c r="RDK42" s="424"/>
      <c r="RDL42" s="423"/>
      <c r="RDM42" s="424"/>
      <c r="RDN42" s="423"/>
      <c r="RDO42" s="424"/>
      <c r="RDP42" s="423"/>
      <c r="RDQ42" s="424"/>
      <c r="RDR42" s="423"/>
      <c r="RDS42" s="424"/>
      <c r="RDT42" s="423"/>
      <c r="RDU42" s="424"/>
      <c r="RDV42" s="423"/>
      <c r="RDW42" s="424"/>
      <c r="RDX42" s="423"/>
      <c r="RDY42" s="424"/>
      <c r="RDZ42" s="423"/>
      <c r="REA42" s="424"/>
      <c r="REB42" s="423"/>
      <c r="REC42" s="424"/>
      <c r="RED42" s="423"/>
      <c r="REE42" s="424"/>
      <c r="REF42" s="423"/>
      <c r="REG42" s="424"/>
      <c r="REH42" s="423"/>
      <c r="REI42" s="424"/>
      <c r="REJ42" s="423"/>
      <c r="REK42" s="424"/>
      <c r="REL42" s="423"/>
      <c r="REM42" s="424"/>
      <c r="REN42" s="423"/>
      <c r="REO42" s="424"/>
      <c r="REP42" s="423"/>
      <c r="REQ42" s="424"/>
      <c r="RER42" s="423"/>
      <c r="RES42" s="424"/>
      <c r="RET42" s="423"/>
      <c r="REU42" s="424"/>
      <c r="REV42" s="423"/>
      <c r="REW42" s="424"/>
      <c r="REX42" s="423"/>
      <c r="REY42" s="424"/>
      <c r="REZ42" s="423"/>
      <c r="RFA42" s="424"/>
      <c r="RFB42" s="423"/>
      <c r="RFC42" s="424"/>
      <c r="RFD42" s="423"/>
      <c r="RFE42" s="424"/>
      <c r="RFF42" s="423"/>
      <c r="RFG42" s="424"/>
      <c r="RFH42" s="423"/>
      <c r="RFI42" s="424"/>
      <c r="RFJ42" s="423"/>
      <c r="RFK42" s="424"/>
      <c r="RFL42" s="423"/>
      <c r="RFM42" s="424"/>
      <c r="RFN42" s="423"/>
      <c r="RFO42" s="424"/>
      <c r="RFP42" s="423"/>
      <c r="RFQ42" s="424"/>
      <c r="RFR42" s="423"/>
      <c r="RFS42" s="424"/>
      <c r="RFT42" s="423"/>
      <c r="RFU42" s="424"/>
      <c r="RFV42" s="423"/>
      <c r="RFW42" s="424"/>
      <c r="RFX42" s="423"/>
      <c r="RFY42" s="424"/>
      <c r="RFZ42" s="423"/>
      <c r="RGA42" s="424"/>
      <c r="RGB42" s="423"/>
      <c r="RGC42" s="424"/>
      <c r="RGD42" s="423"/>
      <c r="RGE42" s="424"/>
      <c r="RGF42" s="423"/>
      <c r="RGG42" s="424"/>
      <c r="RGH42" s="423"/>
      <c r="RGI42" s="424"/>
      <c r="RGJ42" s="423"/>
      <c r="RGK42" s="424"/>
      <c r="RGL42" s="423"/>
      <c r="RGM42" s="424"/>
      <c r="RGN42" s="423"/>
      <c r="RGO42" s="424"/>
      <c r="RGP42" s="423"/>
      <c r="RGQ42" s="424"/>
      <c r="RGR42" s="423"/>
      <c r="RGS42" s="424"/>
      <c r="RGT42" s="423"/>
      <c r="RGU42" s="424"/>
      <c r="RGV42" s="423"/>
      <c r="RGW42" s="424"/>
      <c r="RGX42" s="423"/>
      <c r="RGY42" s="424"/>
      <c r="RGZ42" s="423"/>
      <c r="RHA42" s="424"/>
      <c r="RHB42" s="423"/>
      <c r="RHC42" s="424"/>
      <c r="RHD42" s="423"/>
      <c r="RHE42" s="424"/>
      <c r="RHF42" s="423"/>
      <c r="RHG42" s="424"/>
      <c r="RHH42" s="423"/>
      <c r="RHI42" s="424"/>
      <c r="RHJ42" s="423"/>
      <c r="RHK42" s="424"/>
      <c r="RHL42" s="423"/>
      <c r="RHM42" s="424"/>
      <c r="RHN42" s="423"/>
      <c r="RHO42" s="424"/>
      <c r="RHP42" s="423"/>
      <c r="RHQ42" s="424"/>
      <c r="RHR42" s="423"/>
      <c r="RHS42" s="424"/>
      <c r="RHT42" s="423"/>
      <c r="RHU42" s="424"/>
      <c r="RHV42" s="423"/>
      <c r="RHW42" s="424"/>
      <c r="RHX42" s="423"/>
      <c r="RHY42" s="424"/>
      <c r="RHZ42" s="423"/>
      <c r="RIA42" s="424"/>
      <c r="RIB42" s="423"/>
      <c r="RIC42" s="424"/>
      <c r="RID42" s="423"/>
      <c r="RIE42" s="424"/>
      <c r="RIF42" s="423"/>
      <c r="RIG42" s="424"/>
      <c r="RIH42" s="423"/>
      <c r="RII42" s="424"/>
      <c r="RIJ42" s="423"/>
      <c r="RIK42" s="424"/>
      <c r="RIL42" s="423"/>
      <c r="RIM42" s="424"/>
      <c r="RIN42" s="423"/>
      <c r="RIO42" s="424"/>
      <c r="RIP42" s="423"/>
      <c r="RIQ42" s="424"/>
      <c r="RIR42" s="423"/>
      <c r="RIS42" s="424"/>
      <c r="RIT42" s="423"/>
      <c r="RIU42" s="424"/>
      <c r="RIV42" s="423"/>
      <c r="RIW42" s="424"/>
      <c r="RIX42" s="423"/>
      <c r="RIY42" s="424"/>
      <c r="RIZ42" s="423"/>
      <c r="RJA42" s="424"/>
      <c r="RJB42" s="423"/>
      <c r="RJC42" s="424"/>
      <c r="RJD42" s="423"/>
      <c r="RJE42" s="424"/>
      <c r="RJF42" s="423"/>
      <c r="RJG42" s="424"/>
      <c r="RJH42" s="423"/>
      <c r="RJI42" s="424"/>
      <c r="RJJ42" s="423"/>
      <c r="RJK42" s="424"/>
      <c r="RJL42" s="423"/>
      <c r="RJM42" s="424"/>
      <c r="RJN42" s="423"/>
      <c r="RJO42" s="424"/>
      <c r="RJP42" s="423"/>
      <c r="RJQ42" s="424"/>
      <c r="RJR42" s="423"/>
      <c r="RJS42" s="424"/>
      <c r="RJT42" s="423"/>
      <c r="RJU42" s="424"/>
      <c r="RJV42" s="423"/>
      <c r="RJW42" s="424"/>
      <c r="RJX42" s="423"/>
      <c r="RJY42" s="424"/>
      <c r="RJZ42" s="423"/>
      <c r="RKA42" s="424"/>
      <c r="RKB42" s="423"/>
      <c r="RKC42" s="424"/>
      <c r="RKD42" s="423"/>
      <c r="RKE42" s="424"/>
      <c r="RKF42" s="423"/>
      <c r="RKG42" s="424"/>
      <c r="RKH42" s="423"/>
      <c r="RKI42" s="424"/>
      <c r="RKJ42" s="423"/>
      <c r="RKK42" s="424"/>
      <c r="RKL42" s="423"/>
      <c r="RKM42" s="424"/>
      <c r="RKN42" s="423"/>
      <c r="RKO42" s="424"/>
      <c r="RKP42" s="423"/>
      <c r="RKQ42" s="424"/>
      <c r="RKR42" s="423"/>
      <c r="RKS42" s="424"/>
      <c r="RKT42" s="423"/>
      <c r="RKU42" s="424"/>
      <c r="RKV42" s="423"/>
      <c r="RKW42" s="424"/>
      <c r="RKX42" s="423"/>
      <c r="RKY42" s="424"/>
      <c r="RKZ42" s="423"/>
      <c r="RLA42" s="424"/>
      <c r="RLB42" s="423"/>
      <c r="RLC42" s="424"/>
      <c r="RLD42" s="423"/>
      <c r="RLE42" s="424"/>
      <c r="RLF42" s="423"/>
      <c r="RLG42" s="424"/>
      <c r="RLH42" s="423"/>
      <c r="RLI42" s="424"/>
      <c r="RLJ42" s="423"/>
      <c r="RLK42" s="424"/>
      <c r="RLL42" s="423"/>
      <c r="RLM42" s="424"/>
      <c r="RLN42" s="423"/>
      <c r="RLO42" s="424"/>
      <c r="RLP42" s="423"/>
      <c r="RLQ42" s="424"/>
      <c r="RLR42" s="423"/>
      <c r="RLS42" s="424"/>
      <c r="RLT42" s="423"/>
      <c r="RLU42" s="424"/>
      <c r="RLV42" s="423"/>
      <c r="RLW42" s="424"/>
      <c r="RLX42" s="423"/>
      <c r="RLY42" s="424"/>
      <c r="RLZ42" s="423"/>
      <c r="RMA42" s="424"/>
      <c r="RMB42" s="423"/>
      <c r="RMC42" s="424"/>
      <c r="RMD42" s="423"/>
      <c r="RME42" s="424"/>
      <c r="RMF42" s="423"/>
      <c r="RMG42" s="424"/>
      <c r="RMH42" s="423"/>
      <c r="RMI42" s="424"/>
      <c r="RMJ42" s="423"/>
      <c r="RMK42" s="424"/>
      <c r="RML42" s="423"/>
      <c r="RMM42" s="424"/>
      <c r="RMN42" s="423"/>
      <c r="RMO42" s="424"/>
      <c r="RMP42" s="423"/>
      <c r="RMQ42" s="424"/>
      <c r="RMR42" s="423"/>
      <c r="RMS42" s="424"/>
      <c r="RMT42" s="423"/>
      <c r="RMU42" s="424"/>
      <c r="RMV42" s="423"/>
      <c r="RMW42" s="424"/>
      <c r="RMX42" s="423"/>
      <c r="RMY42" s="424"/>
      <c r="RMZ42" s="423"/>
      <c r="RNA42" s="424"/>
      <c r="RNB42" s="423"/>
      <c r="RNC42" s="424"/>
      <c r="RND42" s="423"/>
      <c r="RNE42" s="424"/>
      <c r="RNF42" s="423"/>
      <c r="RNG42" s="424"/>
      <c r="RNH42" s="423"/>
      <c r="RNI42" s="424"/>
      <c r="RNJ42" s="423"/>
      <c r="RNK42" s="424"/>
      <c r="RNL42" s="423"/>
      <c r="RNM42" s="424"/>
      <c r="RNN42" s="423"/>
      <c r="RNO42" s="424"/>
      <c r="RNP42" s="423"/>
      <c r="RNQ42" s="424"/>
      <c r="RNR42" s="423"/>
      <c r="RNS42" s="424"/>
      <c r="RNT42" s="423"/>
      <c r="RNU42" s="424"/>
      <c r="RNV42" s="423"/>
      <c r="RNW42" s="424"/>
      <c r="RNX42" s="423"/>
      <c r="RNY42" s="424"/>
      <c r="RNZ42" s="423"/>
      <c r="ROA42" s="424"/>
      <c r="ROB42" s="423"/>
      <c r="ROC42" s="424"/>
      <c r="ROD42" s="423"/>
      <c r="ROE42" s="424"/>
      <c r="ROF42" s="423"/>
      <c r="ROG42" s="424"/>
      <c r="ROH42" s="423"/>
      <c r="ROI42" s="424"/>
      <c r="ROJ42" s="423"/>
      <c r="ROK42" s="424"/>
      <c r="ROL42" s="423"/>
      <c r="ROM42" s="424"/>
      <c r="RON42" s="423"/>
      <c r="ROO42" s="424"/>
      <c r="ROP42" s="423"/>
      <c r="ROQ42" s="424"/>
      <c r="ROR42" s="423"/>
      <c r="ROS42" s="424"/>
      <c r="ROT42" s="423"/>
      <c r="ROU42" s="424"/>
      <c r="ROV42" s="423"/>
      <c r="ROW42" s="424"/>
      <c r="ROX42" s="423"/>
      <c r="ROY42" s="424"/>
      <c r="ROZ42" s="423"/>
      <c r="RPA42" s="424"/>
      <c r="RPB42" s="423"/>
      <c r="RPC42" s="424"/>
      <c r="RPD42" s="423"/>
      <c r="RPE42" s="424"/>
      <c r="RPF42" s="423"/>
      <c r="RPG42" s="424"/>
      <c r="RPH42" s="423"/>
      <c r="RPI42" s="424"/>
      <c r="RPJ42" s="423"/>
      <c r="RPK42" s="424"/>
      <c r="RPL42" s="423"/>
      <c r="RPM42" s="424"/>
      <c r="RPN42" s="423"/>
      <c r="RPO42" s="424"/>
      <c r="RPP42" s="423"/>
      <c r="RPQ42" s="424"/>
      <c r="RPR42" s="423"/>
      <c r="RPS42" s="424"/>
      <c r="RPT42" s="423"/>
      <c r="RPU42" s="424"/>
      <c r="RPV42" s="423"/>
      <c r="RPW42" s="424"/>
      <c r="RPX42" s="423"/>
      <c r="RPY42" s="424"/>
      <c r="RPZ42" s="423"/>
      <c r="RQA42" s="424"/>
      <c r="RQB42" s="423"/>
      <c r="RQC42" s="424"/>
      <c r="RQD42" s="423"/>
      <c r="RQE42" s="424"/>
      <c r="RQF42" s="423"/>
      <c r="RQG42" s="424"/>
      <c r="RQH42" s="423"/>
      <c r="RQI42" s="424"/>
      <c r="RQJ42" s="423"/>
      <c r="RQK42" s="424"/>
      <c r="RQL42" s="423"/>
      <c r="RQM42" s="424"/>
      <c r="RQN42" s="423"/>
      <c r="RQO42" s="424"/>
      <c r="RQP42" s="423"/>
      <c r="RQQ42" s="424"/>
      <c r="RQR42" s="423"/>
      <c r="RQS42" s="424"/>
      <c r="RQT42" s="423"/>
      <c r="RQU42" s="424"/>
      <c r="RQV42" s="423"/>
      <c r="RQW42" s="424"/>
      <c r="RQX42" s="423"/>
      <c r="RQY42" s="424"/>
      <c r="RQZ42" s="423"/>
      <c r="RRA42" s="424"/>
      <c r="RRB42" s="423"/>
      <c r="RRC42" s="424"/>
      <c r="RRD42" s="423"/>
      <c r="RRE42" s="424"/>
      <c r="RRF42" s="423"/>
      <c r="RRG42" s="424"/>
      <c r="RRH42" s="423"/>
      <c r="RRI42" s="424"/>
      <c r="RRJ42" s="423"/>
      <c r="RRK42" s="424"/>
      <c r="RRL42" s="423"/>
      <c r="RRM42" s="424"/>
      <c r="RRN42" s="423"/>
      <c r="RRO42" s="424"/>
      <c r="RRP42" s="423"/>
      <c r="RRQ42" s="424"/>
      <c r="RRR42" s="423"/>
      <c r="RRS42" s="424"/>
      <c r="RRT42" s="423"/>
      <c r="RRU42" s="424"/>
      <c r="RRV42" s="423"/>
      <c r="RRW42" s="424"/>
      <c r="RRX42" s="423"/>
      <c r="RRY42" s="424"/>
      <c r="RRZ42" s="423"/>
      <c r="RSA42" s="424"/>
      <c r="RSB42" s="423"/>
      <c r="RSC42" s="424"/>
      <c r="RSD42" s="423"/>
      <c r="RSE42" s="424"/>
      <c r="RSF42" s="423"/>
      <c r="RSG42" s="424"/>
      <c r="RSH42" s="423"/>
      <c r="RSI42" s="424"/>
      <c r="RSJ42" s="423"/>
      <c r="RSK42" s="424"/>
      <c r="RSL42" s="423"/>
      <c r="RSM42" s="424"/>
      <c r="RSN42" s="423"/>
      <c r="RSO42" s="424"/>
      <c r="RSP42" s="423"/>
      <c r="RSQ42" s="424"/>
      <c r="RSR42" s="423"/>
      <c r="RSS42" s="424"/>
      <c r="RST42" s="423"/>
      <c r="RSU42" s="424"/>
      <c r="RSV42" s="423"/>
      <c r="RSW42" s="424"/>
      <c r="RSX42" s="423"/>
      <c r="RSY42" s="424"/>
      <c r="RSZ42" s="423"/>
      <c r="RTA42" s="424"/>
      <c r="RTB42" s="423"/>
      <c r="RTC42" s="424"/>
      <c r="RTD42" s="423"/>
      <c r="RTE42" s="424"/>
      <c r="RTF42" s="423"/>
      <c r="RTG42" s="424"/>
      <c r="RTH42" s="423"/>
      <c r="RTI42" s="424"/>
      <c r="RTJ42" s="423"/>
      <c r="RTK42" s="424"/>
      <c r="RTL42" s="423"/>
      <c r="RTM42" s="424"/>
      <c r="RTN42" s="423"/>
      <c r="RTO42" s="424"/>
      <c r="RTP42" s="423"/>
      <c r="RTQ42" s="424"/>
      <c r="RTR42" s="423"/>
      <c r="RTS42" s="424"/>
      <c r="RTT42" s="423"/>
      <c r="RTU42" s="424"/>
      <c r="RTV42" s="423"/>
      <c r="RTW42" s="424"/>
      <c r="RTX42" s="423"/>
      <c r="RTY42" s="424"/>
      <c r="RTZ42" s="423"/>
      <c r="RUA42" s="424"/>
      <c r="RUB42" s="423"/>
      <c r="RUC42" s="424"/>
      <c r="RUD42" s="423"/>
      <c r="RUE42" s="424"/>
      <c r="RUF42" s="423"/>
      <c r="RUG42" s="424"/>
      <c r="RUH42" s="423"/>
      <c r="RUI42" s="424"/>
      <c r="RUJ42" s="423"/>
      <c r="RUK42" s="424"/>
      <c r="RUL42" s="423"/>
      <c r="RUM42" s="424"/>
      <c r="RUN42" s="423"/>
      <c r="RUO42" s="424"/>
      <c r="RUP42" s="423"/>
      <c r="RUQ42" s="424"/>
      <c r="RUR42" s="423"/>
      <c r="RUS42" s="424"/>
      <c r="RUT42" s="423"/>
      <c r="RUU42" s="424"/>
      <c r="RUV42" s="423"/>
      <c r="RUW42" s="424"/>
      <c r="RUX42" s="423"/>
      <c r="RUY42" s="424"/>
      <c r="RUZ42" s="423"/>
      <c r="RVA42" s="424"/>
      <c r="RVB42" s="423"/>
      <c r="RVC42" s="424"/>
      <c r="RVD42" s="423"/>
      <c r="RVE42" s="424"/>
      <c r="RVF42" s="423"/>
      <c r="RVG42" s="424"/>
      <c r="RVH42" s="423"/>
      <c r="RVI42" s="424"/>
      <c r="RVJ42" s="423"/>
      <c r="RVK42" s="424"/>
      <c r="RVL42" s="423"/>
      <c r="RVM42" s="424"/>
      <c r="RVN42" s="423"/>
      <c r="RVO42" s="424"/>
      <c r="RVP42" s="423"/>
      <c r="RVQ42" s="424"/>
      <c r="RVR42" s="423"/>
      <c r="RVS42" s="424"/>
      <c r="RVT42" s="423"/>
      <c r="RVU42" s="424"/>
      <c r="RVV42" s="423"/>
      <c r="RVW42" s="424"/>
      <c r="RVX42" s="423"/>
      <c r="RVY42" s="424"/>
      <c r="RVZ42" s="423"/>
      <c r="RWA42" s="424"/>
      <c r="RWB42" s="423"/>
      <c r="RWC42" s="424"/>
      <c r="RWD42" s="423"/>
      <c r="RWE42" s="424"/>
      <c r="RWF42" s="423"/>
      <c r="RWG42" s="424"/>
      <c r="RWH42" s="423"/>
      <c r="RWI42" s="424"/>
      <c r="RWJ42" s="423"/>
      <c r="RWK42" s="424"/>
      <c r="RWL42" s="423"/>
      <c r="RWM42" s="424"/>
      <c r="RWN42" s="423"/>
      <c r="RWO42" s="424"/>
      <c r="RWP42" s="423"/>
      <c r="RWQ42" s="424"/>
      <c r="RWR42" s="423"/>
      <c r="RWS42" s="424"/>
      <c r="RWT42" s="423"/>
      <c r="RWU42" s="424"/>
      <c r="RWV42" s="423"/>
      <c r="RWW42" s="424"/>
      <c r="RWX42" s="423"/>
      <c r="RWY42" s="424"/>
      <c r="RWZ42" s="423"/>
      <c r="RXA42" s="424"/>
      <c r="RXB42" s="423"/>
      <c r="RXC42" s="424"/>
      <c r="RXD42" s="423"/>
      <c r="RXE42" s="424"/>
      <c r="RXF42" s="423"/>
      <c r="RXG42" s="424"/>
      <c r="RXH42" s="423"/>
      <c r="RXI42" s="424"/>
      <c r="RXJ42" s="423"/>
      <c r="RXK42" s="424"/>
      <c r="RXL42" s="423"/>
      <c r="RXM42" s="424"/>
      <c r="RXN42" s="423"/>
      <c r="RXO42" s="424"/>
      <c r="RXP42" s="423"/>
      <c r="RXQ42" s="424"/>
      <c r="RXR42" s="423"/>
      <c r="RXS42" s="424"/>
      <c r="RXT42" s="423"/>
      <c r="RXU42" s="424"/>
      <c r="RXV42" s="423"/>
      <c r="RXW42" s="424"/>
      <c r="RXX42" s="423"/>
      <c r="RXY42" s="424"/>
      <c r="RXZ42" s="423"/>
      <c r="RYA42" s="424"/>
      <c r="RYB42" s="423"/>
      <c r="RYC42" s="424"/>
      <c r="RYD42" s="423"/>
      <c r="RYE42" s="424"/>
      <c r="RYF42" s="423"/>
      <c r="RYG42" s="424"/>
      <c r="RYH42" s="423"/>
      <c r="RYI42" s="424"/>
      <c r="RYJ42" s="423"/>
      <c r="RYK42" s="424"/>
      <c r="RYL42" s="423"/>
      <c r="RYM42" s="424"/>
      <c r="RYN42" s="423"/>
      <c r="RYO42" s="424"/>
      <c r="RYP42" s="423"/>
      <c r="RYQ42" s="424"/>
      <c r="RYR42" s="423"/>
      <c r="RYS42" s="424"/>
      <c r="RYT42" s="423"/>
      <c r="RYU42" s="424"/>
      <c r="RYV42" s="423"/>
      <c r="RYW42" s="424"/>
      <c r="RYX42" s="423"/>
      <c r="RYY42" s="424"/>
      <c r="RYZ42" s="423"/>
      <c r="RZA42" s="424"/>
      <c r="RZB42" s="423"/>
      <c r="RZC42" s="424"/>
      <c r="RZD42" s="423"/>
      <c r="RZE42" s="424"/>
      <c r="RZF42" s="423"/>
      <c r="RZG42" s="424"/>
      <c r="RZH42" s="423"/>
      <c r="RZI42" s="424"/>
      <c r="RZJ42" s="423"/>
      <c r="RZK42" s="424"/>
      <c r="RZL42" s="423"/>
      <c r="RZM42" s="424"/>
      <c r="RZN42" s="423"/>
      <c r="RZO42" s="424"/>
      <c r="RZP42" s="423"/>
      <c r="RZQ42" s="424"/>
      <c r="RZR42" s="423"/>
      <c r="RZS42" s="424"/>
      <c r="RZT42" s="423"/>
      <c r="RZU42" s="424"/>
      <c r="RZV42" s="423"/>
      <c r="RZW42" s="424"/>
      <c r="RZX42" s="423"/>
      <c r="RZY42" s="424"/>
      <c r="RZZ42" s="423"/>
      <c r="SAA42" s="424"/>
      <c r="SAB42" s="423"/>
      <c r="SAC42" s="424"/>
      <c r="SAD42" s="423"/>
      <c r="SAE42" s="424"/>
      <c r="SAF42" s="423"/>
      <c r="SAG42" s="424"/>
      <c r="SAH42" s="423"/>
      <c r="SAI42" s="424"/>
      <c r="SAJ42" s="423"/>
      <c r="SAK42" s="424"/>
      <c r="SAL42" s="423"/>
      <c r="SAM42" s="424"/>
      <c r="SAN42" s="423"/>
      <c r="SAO42" s="424"/>
      <c r="SAP42" s="423"/>
      <c r="SAQ42" s="424"/>
      <c r="SAR42" s="423"/>
      <c r="SAS42" s="424"/>
      <c r="SAT42" s="423"/>
      <c r="SAU42" s="424"/>
      <c r="SAV42" s="423"/>
      <c r="SAW42" s="424"/>
      <c r="SAX42" s="423"/>
      <c r="SAY42" s="424"/>
      <c r="SAZ42" s="423"/>
      <c r="SBA42" s="424"/>
      <c r="SBB42" s="423"/>
      <c r="SBC42" s="424"/>
      <c r="SBD42" s="423"/>
      <c r="SBE42" s="424"/>
      <c r="SBF42" s="423"/>
      <c r="SBG42" s="424"/>
      <c r="SBH42" s="423"/>
      <c r="SBI42" s="424"/>
      <c r="SBJ42" s="423"/>
      <c r="SBK42" s="424"/>
      <c r="SBL42" s="423"/>
      <c r="SBM42" s="424"/>
      <c r="SBN42" s="423"/>
      <c r="SBO42" s="424"/>
      <c r="SBP42" s="423"/>
      <c r="SBQ42" s="424"/>
      <c r="SBR42" s="423"/>
      <c r="SBS42" s="424"/>
      <c r="SBT42" s="423"/>
      <c r="SBU42" s="424"/>
      <c r="SBV42" s="423"/>
      <c r="SBW42" s="424"/>
      <c r="SBX42" s="423"/>
      <c r="SBY42" s="424"/>
      <c r="SBZ42" s="423"/>
      <c r="SCA42" s="424"/>
      <c r="SCB42" s="423"/>
      <c r="SCC42" s="424"/>
      <c r="SCD42" s="423"/>
      <c r="SCE42" s="424"/>
      <c r="SCF42" s="423"/>
      <c r="SCG42" s="424"/>
      <c r="SCH42" s="423"/>
      <c r="SCI42" s="424"/>
      <c r="SCJ42" s="423"/>
      <c r="SCK42" s="424"/>
      <c r="SCL42" s="423"/>
      <c r="SCM42" s="424"/>
      <c r="SCN42" s="423"/>
      <c r="SCO42" s="424"/>
      <c r="SCP42" s="423"/>
      <c r="SCQ42" s="424"/>
      <c r="SCR42" s="423"/>
      <c r="SCS42" s="424"/>
      <c r="SCT42" s="423"/>
      <c r="SCU42" s="424"/>
      <c r="SCV42" s="423"/>
      <c r="SCW42" s="424"/>
      <c r="SCX42" s="423"/>
      <c r="SCY42" s="424"/>
      <c r="SCZ42" s="423"/>
      <c r="SDA42" s="424"/>
      <c r="SDB42" s="423"/>
      <c r="SDC42" s="424"/>
      <c r="SDD42" s="423"/>
      <c r="SDE42" s="424"/>
      <c r="SDF42" s="423"/>
      <c r="SDG42" s="424"/>
      <c r="SDH42" s="423"/>
      <c r="SDI42" s="424"/>
      <c r="SDJ42" s="423"/>
      <c r="SDK42" s="424"/>
      <c r="SDL42" s="423"/>
      <c r="SDM42" s="424"/>
      <c r="SDN42" s="423"/>
      <c r="SDO42" s="424"/>
      <c r="SDP42" s="423"/>
      <c r="SDQ42" s="424"/>
      <c r="SDR42" s="423"/>
      <c r="SDS42" s="424"/>
      <c r="SDT42" s="423"/>
      <c r="SDU42" s="424"/>
      <c r="SDV42" s="423"/>
      <c r="SDW42" s="424"/>
      <c r="SDX42" s="423"/>
      <c r="SDY42" s="424"/>
      <c r="SDZ42" s="423"/>
      <c r="SEA42" s="424"/>
      <c r="SEB42" s="423"/>
      <c r="SEC42" s="424"/>
      <c r="SED42" s="423"/>
      <c r="SEE42" s="424"/>
      <c r="SEF42" s="423"/>
      <c r="SEG42" s="424"/>
      <c r="SEH42" s="423"/>
      <c r="SEI42" s="424"/>
      <c r="SEJ42" s="423"/>
      <c r="SEK42" s="424"/>
      <c r="SEL42" s="423"/>
      <c r="SEM42" s="424"/>
      <c r="SEN42" s="423"/>
      <c r="SEO42" s="424"/>
      <c r="SEP42" s="423"/>
      <c r="SEQ42" s="424"/>
      <c r="SER42" s="423"/>
      <c r="SES42" s="424"/>
      <c r="SET42" s="423"/>
      <c r="SEU42" s="424"/>
      <c r="SEV42" s="423"/>
      <c r="SEW42" s="424"/>
      <c r="SEX42" s="423"/>
      <c r="SEY42" s="424"/>
      <c r="SEZ42" s="423"/>
      <c r="SFA42" s="424"/>
      <c r="SFB42" s="423"/>
      <c r="SFC42" s="424"/>
      <c r="SFD42" s="423"/>
      <c r="SFE42" s="424"/>
      <c r="SFF42" s="423"/>
      <c r="SFG42" s="424"/>
      <c r="SFH42" s="423"/>
      <c r="SFI42" s="424"/>
      <c r="SFJ42" s="423"/>
      <c r="SFK42" s="424"/>
      <c r="SFL42" s="423"/>
      <c r="SFM42" s="424"/>
      <c r="SFN42" s="423"/>
      <c r="SFO42" s="424"/>
      <c r="SFP42" s="423"/>
      <c r="SFQ42" s="424"/>
      <c r="SFR42" s="423"/>
      <c r="SFS42" s="424"/>
      <c r="SFT42" s="423"/>
      <c r="SFU42" s="424"/>
      <c r="SFV42" s="423"/>
      <c r="SFW42" s="424"/>
      <c r="SFX42" s="423"/>
      <c r="SFY42" s="424"/>
      <c r="SFZ42" s="423"/>
      <c r="SGA42" s="424"/>
      <c r="SGB42" s="423"/>
      <c r="SGC42" s="424"/>
      <c r="SGD42" s="423"/>
      <c r="SGE42" s="424"/>
      <c r="SGF42" s="423"/>
      <c r="SGG42" s="424"/>
      <c r="SGH42" s="423"/>
      <c r="SGI42" s="424"/>
      <c r="SGJ42" s="423"/>
      <c r="SGK42" s="424"/>
      <c r="SGL42" s="423"/>
      <c r="SGM42" s="424"/>
      <c r="SGN42" s="423"/>
      <c r="SGO42" s="424"/>
      <c r="SGP42" s="423"/>
      <c r="SGQ42" s="424"/>
      <c r="SGR42" s="423"/>
      <c r="SGS42" s="424"/>
      <c r="SGT42" s="423"/>
      <c r="SGU42" s="424"/>
      <c r="SGV42" s="423"/>
      <c r="SGW42" s="424"/>
      <c r="SGX42" s="423"/>
      <c r="SGY42" s="424"/>
      <c r="SGZ42" s="423"/>
      <c r="SHA42" s="424"/>
      <c r="SHB42" s="423"/>
      <c r="SHC42" s="424"/>
      <c r="SHD42" s="423"/>
      <c r="SHE42" s="424"/>
      <c r="SHF42" s="423"/>
      <c r="SHG42" s="424"/>
      <c r="SHH42" s="423"/>
      <c r="SHI42" s="424"/>
      <c r="SHJ42" s="423"/>
      <c r="SHK42" s="424"/>
      <c r="SHL42" s="423"/>
      <c r="SHM42" s="424"/>
      <c r="SHN42" s="423"/>
      <c r="SHO42" s="424"/>
      <c r="SHP42" s="423"/>
      <c r="SHQ42" s="424"/>
      <c r="SHR42" s="423"/>
      <c r="SHS42" s="424"/>
      <c r="SHT42" s="423"/>
      <c r="SHU42" s="424"/>
      <c r="SHV42" s="423"/>
      <c r="SHW42" s="424"/>
      <c r="SHX42" s="423"/>
      <c r="SHY42" s="424"/>
      <c r="SHZ42" s="423"/>
      <c r="SIA42" s="424"/>
      <c r="SIB42" s="423"/>
      <c r="SIC42" s="424"/>
      <c r="SID42" s="423"/>
      <c r="SIE42" s="424"/>
      <c r="SIF42" s="423"/>
      <c r="SIG42" s="424"/>
      <c r="SIH42" s="423"/>
      <c r="SII42" s="424"/>
      <c r="SIJ42" s="423"/>
      <c r="SIK42" s="424"/>
      <c r="SIL42" s="423"/>
      <c r="SIM42" s="424"/>
      <c r="SIN42" s="423"/>
      <c r="SIO42" s="424"/>
      <c r="SIP42" s="423"/>
      <c r="SIQ42" s="424"/>
      <c r="SIR42" s="423"/>
      <c r="SIS42" s="424"/>
      <c r="SIT42" s="423"/>
      <c r="SIU42" s="424"/>
      <c r="SIV42" s="423"/>
      <c r="SIW42" s="424"/>
      <c r="SIX42" s="423"/>
      <c r="SIY42" s="424"/>
      <c r="SIZ42" s="423"/>
      <c r="SJA42" s="424"/>
      <c r="SJB42" s="423"/>
      <c r="SJC42" s="424"/>
      <c r="SJD42" s="423"/>
      <c r="SJE42" s="424"/>
      <c r="SJF42" s="423"/>
      <c r="SJG42" s="424"/>
      <c r="SJH42" s="423"/>
      <c r="SJI42" s="424"/>
      <c r="SJJ42" s="423"/>
      <c r="SJK42" s="424"/>
      <c r="SJL42" s="423"/>
      <c r="SJM42" s="424"/>
      <c r="SJN42" s="423"/>
      <c r="SJO42" s="424"/>
      <c r="SJP42" s="423"/>
      <c r="SJQ42" s="424"/>
      <c r="SJR42" s="423"/>
      <c r="SJS42" s="424"/>
      <c r="SJT42" s="423"/>
      <c r="SJU42" s="424"/>
      <c r="SJV42" s="423"/>
      <c r="SJW42" s="424"/>
      <c r="SJX42" s="423"/>
      <c r="SJY42" s="424"/>
      <c r="SJZ42" s="423"/>
      <c r="SKA42" s="424"/>
      <c r="SKB42" s="423"/>
      <c r="SKC42" s="424"/>
      <c r="SKD42" s="423"/>
      <c r="SKE42" s="424"/>
      <c r="SKF42" s="423"/>
      <c r="SKG42" s="424"/>
      <c r="SKH42" s="423"/>
      <c r="SKI42" s="424"/>
      <c r="SKJ42" s="423"/>
      <c r="SKK42" s="424"/>
      <c r="SKL42" s="423"/>
      <c r="SKM42" s="424"/>
      <c r="SKN42" s="423"/>
      <c r="SKO42" s="424"/>
      <c r="SKP42" s="423"/>
      <c r="SKQ42" s="424"/>
      <c r="SKR42" s="423"/>
      <c r="SKS42" s="424"/>
      <c r="SKT42" s="423"/>
      <c r="SKU42" s="424"/>
      <c r="SKV42" s="423"/>
      <c r="SKW42" s="424"/>
      <c r="SKX42" s="423"/>
      <c r="SKY42" s="424"/>
      <c r="SKZ42" s="423"/>
      <c r="SLA42" s="424"/>
      <c r="SLB42" s="423"/>
      <c r="SLC42" s="424"/>
      <c r="SLD42" s="423"/>
      <c r="SLE42" s="424"/>
      <c r="SLF42" s="423"/>
      <c r="SLG42" s="424"/>
      <c r="SLH42" s="423"/>
      <c r="SLI42" s="424"/>
      <c r="SLJ42" s="423"/>
      <c r="SLK42" s="424"/>
      <c r="SLL42" s="423"/>
      <c r="SLM42" s="424"/>
      <c r="SLN42" s="423"/>
      <c r="SLO42" s="424"/>
      <c r="SLP42" s="423"/>
      <c r="SLQ42" s="424"/>
      <c r="SLR42" s="423"/>
      <c r="SLS42" s="424"/>
      <c r="SLT42" s="423"/>
      <c r="SLU42" s="424"/>
      <c r="SLV42" s="423"/>
      <c r="SLW42" s="424"/>
      <c r="SLX42" s="423"/>
      <c r="SLY42" s="424"/>
      <c r="SLZ42" s="423"/>
      <c r="SMA42" s="424"/>
      <c r="SMB42" s="423"/>
      <c r="SMC42" s="424"/>
      <c r="SMD42" s="423"/>
      <c r="SME42" s="424"/>
      <c r="SMF42" s="423"/>
      <c r="SMG42" s="424"/>
      <c r="SMH42" s="423"/>
      <c r="SMI42" s="424"/>
      <c r="SMJ42" s="423"/>
      <c r="SMK42" s="424"/>
      <c r="SML42" s="423"/>
      <c r="SMM42" s="424"/>
      <c r="SMN42" s="423"/>
      <c r="SMO42" s="424"/>
      <c r="SMP42" s="423"/>
      <c r="SMQ42" s="424"/>
      <c r="SMR42" s="423"/>
      <c r="SMS42" s="424"/>
      <c r="SMT42" s="423"/>
      <c r="SMU42" s="424"/>
      <c r="SMV42" s="423"/>
      <c r="SMW42" s="424"/>
      <c r="SMX42" s="423"/>
      <c r="SMY42" s="424"/>
      <c r="SMZ42" s="423"/>
      <c r="SNA42" s="424"/>
      <c r="SNB42" s="423"/>
      <c r="SNC42" s="424"/>
      <c r="SND42" s="423"/>
      <c r="SNE42" s="424"/>
      <c r="SNF42" s="423"/>
      <c r="SNG42" s="424"/>
      <c r="SNH42" s="423"/>
      <c r="SNI42" s="424"/>
      <c r="SNJ42" s="423"/>
      <c r="SNK42" s="424"/>
      <c r="SNL42" s="423"/>
      <c r="SNM42" s="424"/>
      <c r="SNN42" s="423"/>
      <c r="SNO42" s="424"/>
      <c r="SNP42" s="423"/>
      <c r="SNQ42" s="424"/>
      <c r="SNR42" s="423"/>
      <c r="SNS42" s="424"/>
      <c r="SNT42" s="423"/>
      <c r="SNU42" s="424"/>
      <c r="SNV42" s="423"/>
      <c r="SNW42" s="424"/>
      <c r="SNX42" s="423"/>
      <c r="SNY42" s="424"/>
      <c r="SNZ42" s="423"/>
      <c r="SOA42" s="424"/>
      <c r="SOB42" s="423"/>
      <c r="SOC42" s="424"/>
      <c r="SOD42" s="423"/>
      <c r="SOE42" s="424"/>
      <c r="SOF42" s="423"/>
      <c r="SOG42" s="424"/>
      <c r="SOH42" s="423"/>
      <c r="SOI42" s="424"/>
      <c r="SOJ42" s="423"/>
      <c r="SOK42" s="424"/>
      <c r="SOL42" s="423"/>
      <c r="SOM42" s="424"/>
      <c r="SON42" s="423"/>
      <c r="SOO42" s="424"/>
      <c r="SOP42" s="423"/>
      <c r="SOQ42" s="424"/>
      <c r="SOR42" s="423"/>
      <c r="SOS42" s="424"/>
      <c r="SOT42" s="423"/>
      <c r="SOU42" s="424"/>
      <c r="SOV42" s="423"/>
      <c r="SOW42" s="424"/>
      <c r="SOX42" s="423"/>
      <c r="SOY42" s="424"/>
      <c r="SOZ42" s="423"/>
      <c r="SPA42" s="424"/>
      <c r="SPB42" s="423"/>
      <c r="SPC42" s="424"/>
      <c r="SPD42" s="423"/>
      <c r="SPE42" s="424"/>
      <c r="SPF42" s="423"/>
      <c r="SPG42" s="424"/>
      <c r="SPH42" s="423"/>
      <c r="SPI42" s="424"/>
      <c r="SPJ42" s="423"/>
      <c r="SPK42" s="424"/>
      <c r="SPL42" s="423"/>
      <c r="SPM42" s="424"/>
      <c r="SPN42" s="423"/>
      <c r="SPO42" s="424"/>
      <c r="SPP42" s="423"/>
      <c r="SPQ42" s="424"/>
      <c r="SPR42" s="423"/>
      <c r="SPS42" s="424"/>
      <c r="SPT42" s="423"/>
      <c r="SPU42" s="424"/>
      <c r="SPV42" s="423"/>
      <c r="SPW42" s="424"/>
      <c r="SPX42" s="423"/>
      <c r="SPY42" s="424"/>
      <c r="SPZ42" s="423"/>
      <c r="SQA42" s="424"/>
      <c r="SQB42" s="423"/>
      <c r="SQC42" s="424"/>
      <c r="SQD42" s="423"/>
      <c r="SQE42" s="424"/>
      <c r="SQF42" s="423"/>
      <c r="SQG42" s="424"/>
      <c r="SQH42" s="423"/>
      <c r="SQI42" s="424"/>
      <c r="SQJ42" s="423"/>
      <c r="SQK42" s="424"/>
      <c r="SQL42" s="423"/>
      <c r="SQM42" s="424"/>
      <c r="SQN42" s="423"/>
      <c r="SQO42" s="424"/>
      <c r="SQP42" s="423"/>
      <c r="SQQ42" s="424"/>
      <c r="SQR42" s="423"/>
      <c r="SQS42" s="424"/>
      <c r="SQT42" s="423"/>
      <c r="SQU42" s="424"/>
      <c r="SQV42" s="423"/>
      <c r="SQW42" s="424"/>
      <c r="SQX42" s="423"/>
      <c r="SQY42" s="424"/>
      <c r="SQZ42" s="423"/>
      <c r="SRA42" s="424"/>
      <c r="SRB42" s="423"/>
      <c r="SRC42" s="424"/>
      <c r="SRD42" s="423"/>
      <c r="SRE42" s="424"/>
      <c r="SRF42" s="423"/>
      <c r="SRG42" s="424"/>
      <c r="SRH42" s="423"/>
      <c r="SRI42" s="424"/>
      <c r="SRJ42" s="423"/>
      <c r="SRK42" s="424"/>
      <c r="SRL42" s="423"/>
      <c r="SRM42" s="424"/>
      <c r="SRN42" s="423"/>
      <c r="SRO42" s="424"/>
      <c r="SRP42" s="423"/>
      <c r="SRQ42" s="424"/>
      <c r="SRR42" s="423"/>
      <c r="SRS42" s="424"/>
      <c r="SRT42" s="423"/>
      <c r="SRU42" s="424"/>
      <c r="SRV42" s="423"/>
      <c r="SRW42" s="424"/>
      <c r="SRX42" s="423"/>
      <c r="SRY42" s="424"/>
      <c r="SRZ42" s="423"/>
      <c r="SSA42" s="424"/>
      <c r="SSB42" s="423"/>
      <c r="SSC42" s="424"/>
      <c r="SSD42" s="423"/>
      <c r="SSE42" s="424"/>
      <c r="SSF42" s="423"/>
      <c r="SSG42" s="424"/>
      <c r="SSH42" s="423"/>
      <c r="SSI42" s="424"/>
      <c r="SSJ42" s="423"/>
      <c r="SSK42" s="424"/>
      <c r="SSL42" s="423"/>
      <c r="SSM42" s="424"/>
      <c r="SSN42" s="423"/>
      <c r="SSO42" s="424"/>
      <c r="SSP42" s="423"/>
      <c r="SSQ42" s="424"/>
      <c r="SSR42" s="423"/>
      <c r="SSS42" s="424"/>
      <c r="SST42" s="423"/>
      <c r="SSU42" s="424"/>
      <c r="SSV42" s="423"/>
      <c r="SSW42" s="424"/>
      <c r="SSX42" s="423"/>
      <c r="SSY42" s="424"/>
      <c r="SSZ42" s="423"/>
      <c r="STA42" s="424"/>
      <c r="STB42" s="423"/>
      <c r="STC42" s="424"/>
      <c r="STD42" s="423"/>
      <c r="STE42" s="424"/>
      <c r="STF42" s="423"/>
      <c r="STG42" s="424"/>
      <c r="STH42" s="423"/>
      <c r="STI42" s="424"/>
      <c r="STJ42" s="423"/>
      <c r="STK42" s="424"/>
      <c r="STL42" s="423"/>
      <c r="STM42" s="424"/>
      <c r="STN42" s="423"/>
      <c r="STO42" s="424"/>
      <c r="STP42" s="423"/>
      <c r="STQ42" s="424"/>
      <c r="STR42" s="423"/>
      <c r="STS42" s="424"/>
      <c r="STT42" s="423"/>
      <c r="STU42" s="424"/>
      <c r="STV42" s="423"/>
      <c r="STW42" s="424"/>
      <c r="STX42" s="423"/>
      <c r="STY42" s="424"/>
      <c r="STZ42" s="423"/>
      <c r="SUA42" s="424"/>
      <c r="SUB42" s="423"/>
      <c r="SUC42" s="424"/>
      <c r="SUD42" s="423"/>
      <c r="SUE42" s="424"/>
      <c r="SUF42" s="423"/>
      <c r="SUG42" s="424"/>
      <c r="SUH42" s="423"/>
      <c r="SUI42" s="424"/>
      <c r="SUJ42" s="423"/>
      <c r="SUK42" s="424"/>
      <c r="SUL42" s="423"/>
      <c r="SUM42" s="424"/>
      <c r="SUN42" s="423"/>
      <c r="SUO42" s="424"/>
      <c r="SUP42" s="423"/>
      <c r="SUQ42" s="424"/>
      <c r="SUR42" s="423"/>
      <c r="SUS42" s="424"/>
      <c r="SUT42" s="423"/>
      <c r="SUU42" s="424"/>
      <c r="SUV42" s="423"/>
      <c r="SUW42" s="424"/>
      <c r="SUX42" s="423"/>
      <c r="SUY42" s="424"/>
      <c r="SUZ42" s="423"/>
      <c r="SVA42" s="424"/>
      <c r="SVB42" s="423"/>
      <c r="SVC42" s="424"/>
      <c r="SVD42" s="423"/>
      <c r="SVE42" s="424"/>
      <c r="SVF42" s="423"/>
      <c r="SVG42" s="424"/>
      <c r="SVH42" s="423"/>
      <c r="SVI42" s="424"/>
      <c r="SVJ42" s="423"/>
      <c r="SVK42" s="424"/>
      <c r="SVL42" s="423"/>
      <c r="SVM42" s="424"/>
      <c r="SVN42" s="423"/>
      <c r="SVO42" s="424"/>
      <c r="SVP42" s="423"/>
      <c r="SVQ42" s="424"/>
      <c r="SVR42" s="423"/>
      <c r="SVS42" s="424"/>
      <c r="SVT42" s="423"/>
      <c r="SVU42" s="424"/>
      <c r="SVV42" s="423"/>
      <c r="SVW42" s="424"/>
      <c r="SVX42" s="423"/>
      <c r="SVY42" s="424"/>
      <c r="SVZ42" s="423"/>
      <c r="SWA42" s="424"/>
      <c r="SWB42" s="423"/>
      <c r="SWC42" s="424"/>
      <c r="SWD42" s="423"/>
      <c r="SWE42" s="424"/>
      <c r="SWF42" s="423"/>
      <c r="SWG42" s="424"/>
      <c r="SWH42" s="423"/>
      <c r="SWI42" s="424"/>
      <c r="SWJ42" s="423"/>
      <c r="SWK42" s="424"/>
      <c r="SWL42" s="423"/>
      <c r="SWM42" s="424"/>
      <c r="SWN42" s="423"/>
      <c r="SWO42" s="424"/>
      <c r="SWP42" s="423"/>
      <c r="SWQ42" s="424"/>
      <c r="SWR42" s="423"/>
      <c r="SWS42" s="424"/>
      <c r="SWT42" s="423"/>
      <c r="SWU42" s="424"/>
      <c r="SWV42" s="423"/>
      <c r="SWW42" s="424"/>
      <c r="SWX42" s="423"/>
      <c r="SWY42" s="424"/>
      <c r="SWZ42" s="423"/>
      <c r="SXA42" s="424"/>
      <c r="SXB42" s="423"/>
      <c r="SXC42" s="424"/>
      <c r="SXD42" s="423"/>
      <c r="SXE42" s="424"/>
      <c r="SXF42" s="423"/>
      <c r="SXG42" s="424"/>
      <c r="SXH42" s="423"/>
      <c r="SXI42" s="424"/>
      <c r="SXJ42" s="423"/>
      <c r="SXK42" s="424"/>
      <c r="SXL42" s="423"/>
      <c r="SXM42" s="424"/>
      <c r="SXN42" s="423"/>
      <c r="SXO42" s="424"/>
      <c r="SXP42" s="423"/>
      <c r="SXQ42" s="424"/>
      <c r="SXR42" s="423"/>
      <c r="SXS42" s="424"/>
      <c r="SXT42" s="423"/>
      <c r="SXU42" s="424"/>
      <c r="SXV42" s="423"/>
      <c r="SXW42" s="424"/>
      <c r="SXX42" s="423"/>
      <c r="SXY42" s="424"/>
      <c r="SXZ42" s="423"/>
      <c r="SYA42" s="424"/>
      <c r="SYB42" s="423"/>
      <c r="SYC42" s="424"/>
      <c r="SYD42" s="423"/>
      <c r="SYE42" s="424"/>
      <c r="SYF42" s="423"/>
      <c r="SYG42" s="424"/>
      <c r="SYH42" s="423"/>
      <c r="SYI42" s="424"/>
      <c r="SYJ42" s="423"/>
      <c r="SYK42" s="424"/>
      <c r="SYL42" s="423"/>
      <c r="SYM42" s="424"/>
      <c r="SYN42" s="423"/>
      <c r="SYO42" s="424"/>
      <c r="SYP42" s="423"/>
      <c r="SYQ42" s="424"/>
      <c r="SYR42" s="423"/>
      <c r="SYS42" s="424"/>
      <c r="SYT42" s="423"/>
      <c r="SYU42" s="424"/>
      <c r="SYV42" s="423"/>
      <c r="SYW42" s="424"/>
      <c r="SYX42" s="423"/>
      <c r="SYY42" s="424"/>
      <c r="SYZ42" s="423"/>
      <c r="SZA42" s="424"/>
      <c r="SZB42" s="423"/>
      <c r="SZC42" s="424"/>
      <c r="SZD42" s="423"/>
      <c r="SZE42" s="424"/>
      <c r="SZF42" s="423"/>
      <c r="SZG42" s="424"/>
      <c r="SZH42" s="423"/>
      <c r="SZI42" s="424"/>
      <c r="SZJ42" s="423"/>
      <c r="SZK42" s="424"/>
      <c r="SZL42" s="423"/>
      <c r="SZM42" s="424"/>
      <c r="SZN42" s="423"/>
      <c r="SZO42" s="424"/>
      <c r="SZP42" s="423"/>
      <c r="SZQ42" s="424"/>
      <c r="SZR42" s="423"/>
      <c r="SZS42" s="424"/>
      <c r="SZT42" s="423"/>
      <c r="SZU42" s="424"/>
      <c r="SZV42" s="423"/>
      <c r="SZW42" s="424"/>
      <c r="SZX42" s="423"/>
      <c r="SZY42" s="424"/>
      <c r="SZZ42" s="423"/>
      <c r="TAA42" s="424"/>
      <c r="TAB42" s="423"/>
      <c r="TAC42" s="424"/>
      <c r="TAD42" s="423"/>
      <c r="TAE42" s="424"/>
      <c r="TAF42" s="423"/>
      <c r="TAG42" s="424"/>
      <c r="TAH42" s="423"/>
      <c r="TAI42" s="424"/>
      <c r="TAJ42" s="423"/>
      <c r="TAK42" s="424"/>
      <c r="TAL42" s="423"/>
      <c r="TAM42" s="424"/>
      <c r="TAN42" s="423"/>
      <c r="TAO42" s="424"/>
      <c r="TAP42" s="423"/>
      <c r="TAQ42" s="424"/>
      <c r="TAR42" s="423"/>
      <c r="TAS42" s="424"/>
      <c r="TAT42" s="423"/>
      <c r="TAU42" s="424"/>
      <c r="TAV42" s="423"/>
      <c r="TAW42" s="424"/>
      <c r="TAX42" s="423"/>
      <c r="TAY42" s="424"/>
      <c r="TAZ42" s="423"/>
      <c r="TBA42" s="424"/>
      <c r="TBB42" s="423"/>
      <c r="TBC42" s="424"/>
      <c r="TBD42" s="423"/>
      <c r="TBE42" s="424"/>
      <c r="TBF42" s="423"/>
      <c r="TBG42" s="424"/>
      <c r="TBH42" s="423"/>
      <c r="TBI42" s="424"/>
      <c r="TBJ42" s="423"/>
      <c r="TBK42" s="424"/>
      <c r="TBL42" s="423"/>
      <c r="TBM42" s="424"/>
      <c r="TBN42" s="423"/>
      <c r="TBO42" s="424"/>
      <c r="TBP42" s="423"/>
      <c r="TBQ42" s="424"/>
      <c r="TBR42" s="423"/>
      <c r="TBS42" s="424"/>
      <c r="TBT42" s="423"/>
      <c r="TBU42" s="424"/>
      <c r="TBV42" s="423"/>
      <c r="TBW42" s="424"/>
      <c r="TBX42" s="423"/>
      <c r="TBY42" s="424"/>
      <c r="TBZ42" s="423"/>
      <c r="TCA42" s="424"/>
      <c r="TCB42" s="423"/>
      <c r="TCC42" s="424"/>
      <c r="TCD42" s="423"/>
      <c r="TCE42" s="424"/>
      <c r="TCF42" s="423"/>
      <c r="TCG42" s="424"/>
      <c r="TCH42" s="423"/>
      <c r="TCI42" s="424"/>
      <c r="TCJ42" s="423"/>
      <c r="TCK42" s="424"/>
      <c r="TCL42" s="423"/>
      <c r="TCM42" s="424"/>
      <c r="TCN42" s="423"/>
      <c r="TCO42" s="424"/>
      <c r="TCP42" s="423"/>
      <c r="TCQ42" s="424"/>
      <c r="TCR42" s="423"/>
      <c r="TCS42" s="424"/>
      <c r="TCT42" s="423"/>
      <c r="TCU42" s="424"/>
      <c r="TCV42" s="423"/>
      <c r="TCW42" s="424"/>
      <c r="TCX42" s="423"/>
      <c r="TCY42" s="424"/>
      <c r="TCZ42" s="423"/>
      <c r="TDA42" s="424"/>
      <c r="TDB42" s="423"/>
      <c r="TDC42" s="424"/>
      <c r="TDD42" s="423"/>
      <c r="TDE42" s="424"/>
      <c r="TDF42" s="423"/>
      <c r="TDG42" s="424"/>
      <c r="TDH42" s="423"/>
      <c r="TDI42" s="424"/>
      <c r="TDJ42" s="423"/>
      <c r="TDK42" s="424"/>
      <c r="TDL42" s="423"/>
      <c r="TDM42" s="424"/>
      <c r="TDN42" s="423"/>
      <c r="TDO42" s="424"/>
      <c r="TDP42" s="423"/>
      <c r="TDQ42" s="424"/>
      <c r="TDR42" s="423"/>
      <c r="TDS42" s="424"/>
      <c r="TDT42" s="423"/>
      <c r="TDU42" s="424"/>
      <c r="TDV42" s="423"/>
      <c r="TDW42" s="424"/>
      <c r="TDX42" s="423"/>
      <c r="TDY42" s="424"/>
      <c r="TDZ42" s="423"/>
      <c r="TEA42" s="424"/>
      <c r="TEB42" s="423"/>
      <c r="TEC42" s="424"/>
      <c r="TED42" s="423"/>
      <c r="TEE42" s="424"/>
      <c r="TEF42" s="423"/>
      <c r="TEG42" s="424"/>
      <c r="TEH42" s="423"/>
      <c r="TEI42" s="424"/>
      <c r="TEJ42" s="423"/>
      <c r="TEK42" s="424"/>
      <c r="TEL42" s="423"/>
      <c r="TEM42" s="424"/>
      <c r="TEN42" s="423"/>
      <c r="TEO42" s="424"/>
      <c r="TEP42" s="423"/>
      <c r="TEQ42" s="424"/>
      <c r="TER42" s="423"/>
      <c r="TES42" s="424"/>
      <c r="TET42" s="423"/>
      <c r="TEU42" s="424"/>
      <c r="TEV42" s="423"/>
      <c r="TEW42" s="424"/>
      <c r="TEX42" s="423"/>
      <c r="TEY42" s="424"/>
      <c r="TEZ42" s="423"/>
      <c r="TFA42" s="424"/>
      <c r="TFB42" s="423"/>
      <c r="TFC42" s="424"/>
      <c r="TFD42" s="423"/>
      <c r="TFE42" s="424"/>
      <c r="TFF42" s="423"/>
      <c r="TFG42" s="424"/>
      <c r="TFH42" s="423"/>
      <c r="TFI42" s="424"/>
      <c r="TFJ42" s="423"/>
      <c r="TFK42" s="424"/>
      <c r="TFL42" s="423"/>
      <c r="TFM42" s="424"/>
      <c r="TFN42" s="423"/>
      <c r="TFO42" s="424"/>
      <c r="TFP42" s="423"/>
      <c r="TFQ42" s="424"/>
      <c r="TFR42" s="423"/>
      <c r="TFS42" s="424"/>
      <c r="TFT42" s="423"/>
      <c r="TFU42" s="424"/>
      <c r="TFV42" s="423"/>
      <c r="TFW42" s="424"/>
      <c r="TFX42" s="423"/>
      <c r="TFY42" s="424"/>
      <c r="TFZ42" s="423"/>
      <c r="TGA42" s="424"/>
      <c r="TGB42" s="423"/>
      <c r="TGC42" s="424"/>
      <c r="TGD42" s="423"/>
      <c r="TGE42" s="424"/>
      <c r="TGF42" s="423"/>
      <c r="TGG42" s="424"/>
      <c r="TGH42" s="423"/>
      <c r="TGI42" s="424"/>
      <c r="TGJ42" s="423"/>
      <c r="TGK42" s="424"/>
      <c r="TGL42" s="423"/>
      <c r="TGM42" s="424"/>
      <c r="TGN42" s="423"/>
      <c r="TGO42" s="424"/>
      <c r="TGP42" s="423"/>
      <c r="TGQ42" s="424"/>
      <c r="TGR42" s="423"/>
      <c r="TGS42" s="424"/>
      <c r="TGT42" s="423"/>
      <c r="TGU42" s="424"/>
      <c r="TGV42" s="423"/>
      <c r="TGW42" s="424"/>
      <c r="TGX42" s="423"/>
      <c r="TGY42" s="424"/>
      <c r="TGZ42" s="423"/>
      <c r="THA42" s="424"/>
      <c r="THB42" s="423"/>
      <c r="THC42" s="424"/>
      <c r="THD42" s="423"/>
      <c r="THE42" s="424"/>
      <c r="THF42" s="423"/>
      <c r="THG42" s="424"/>
      <c r="THH42" s="423"/>
      <c r="THI42" s="424"/>
      <c r="THJ42" s="423"/>
      <c r="THK42" s="424"/>
      <c r="THL42" s="423"/>
      <c r="THM42" s="424"/>
      <c r="THN42" s="423"/>
      <c r="THO42" s="424"/>
      <c r="THP42" s="423"/>
      <c r="THQ42" s="424"/>
      <c r="THR42" s="423"/>
      <c r="THS42" s="424"/>
      <c r="THT42" s="423"/>
      <c r="THU42" s="424"/>
      <c r="THV42" s="423"/>
      <c r="THW42" s="424"/>
      <c r="THX42" s="423"/>
      <c r="THY42" s="424"/>
      <c r="THZ42" s="423"/>
      <c r="TIA42" s="424"/>
      <c r="TIB42" s="423"/>
      <c r="TIC42" s="424"/>
      <c r="TID42" s="423"/>
      <c r="TIE42" s="424"/>
      <c r="TIF42" s="423"/>
      <c r="TIG42" s="424"/>
      <c r="TIH42" s="423"/>
      <c r="TII42" s="424"/>
      <c r="TIJ42" s="423"/>
      <c r="TIK42" s="424"/>
      <c r="TIL42" s="423"/>
      <c r="TIM42" s="424"/>
      <c r="TIN42" s="423"/>
      <c r="TIO42" s="424"/>
      <c r="TIP42" s="423"/>
      <c r="TIQ42" s="424"/>
      <c r="TIR42" s="423"/>
      <c r="TIS42" s="424"/>
      <c r="TIT42" s="423"/>
      <c r="TIU42" s="424"/>
      <c r="TIV42" s="423"/>
      <c r="TIW42" s="424"/>
      <c r="TIX42" s="423"/>
      <c r="TIY42" s="424"/>
      <c r="TIZ42" s="423"/>
      <c r="TJA42" s="424"/>
      <c r="TJB42" s="423"/>
      <c r="TJC42" s="424"/>
      <c r="TJD42" s="423"/>
      <c r="TJE42" s="424"/>
      <c r="TJF42" s="423"/>
      <c r="TJG42" s="424"/>
      <c r="TJH42" s="423"/>
      <c r="TJI42" s="424"/>
      <c r="TJJ42" s="423"/>
      <c r="TJK42" s="424"/>
      <c r="TJL42" s="423"/>
      <c r="TJM42" s="424"/>
      <c r="TJN42" s="423"/>
      <c r="TJO42" s="424"/>
      <c r="TJP42" s="423"/>
      <c r="TJQ42" s="424"/>
      <c r="TJR42" s="423"/>
      <c r="TJS42" s="424"/>
      <c r="TJT42" s="423"/>
      <c r="TJU42" s="424"/>
      <c r="TJV42" s="423"/>
      <c r="TJW42" s="424"/>
      <c r="TJX42" s="423"/>
      <c r="TJY42" s="424"/>
      <c r="TJZ42" s="423"/>
      <c r="TKA42" s="424"/>
      <c r="TKB42" s="423"/>
      <c r="TKC42" s="424"/>
      <c r="TKD42" s="423"/>
      <c r="TKE42" s="424"/>
      <c r="TKF42" s="423"/>
      <c r="TKG42" s="424"/>
      <c r="TKH42" s="423"/>
      <c r="TKI42" s="424"/>
      <c r="TKJ42" s="423"/>
      <c r="TKK42" s="424"/>
      <c r="TKL42" s="423"/>
      <c r="TKM42" s="424"/>
      <c r="TKN42" s="423"/>
      <c r="TKO42" s="424"/>
      <c r="TKP42" s="423"/>
      <c r="TKQ42" s="424"/>
      <c r="TKR42" s="423"/>
      <c r="TKS42" s="424"/>
      <c r="TKT42" s="423"/>
      <c r="TKU42" s="424"/>
      <c r="TKV42" s="423"/>
      <c r="TKW42" s="424"/>
      <c r="TKX42" s="423"/>
      <c r="TKY42" s="424"/>
      <c r="TKZ42" s="423"/>
      <c r="TLA42" s="424"/>
      <c r="TLB42" s="423"/>
      <c r="TLC42" s="424"/>
      <c r="TLD42" s="423"/>
      <c r="TLE42" s="424"/>
      <c r="TLF42" s="423"/>
      <c r="TLG42" s="424"/>
      <c r="TLH42" s="423"/>
      <c r="TLI42" s="424"/>
      <c r="TLJ42" s="423"/>
      <c r="TLK42" s="424"/>
      <c r="TLL42" s="423"/>
      <c r="TLM42" s="424"/>
      <c r="TLN42" s="423"/>
      <c r="TLO42" s="424"/>
      <c r="TLP42" s="423"/>
      <c r="TLQ42" s="424"/>
      <c r="TLR42" s="423"/>
      <c r="TLS42" s="424"/>
      <c r="TLT42" s="423"/>
      <c r="TLU42" s="424"/>
      <c r="TLV42" s="423"/>
      <c r="TLW42" s="424"/>
      <c r="TLX42" s="423"/>
      <c r="TLY42" s="424"/>
      <c r="TLZ42" s="423"/>
      <c r="TMA42" s="424"/>
      <c r="TMB42" s="423"/>
      <c r="TMC42" s="424"/>
      <c r="TMD42" s="423"/>
      <c r="TME42" s="424"/>
      <c r="TMF42" s="423"/>
      <c r="TMG42" s="424"/>
      <c r="TMH42" s="423"/>
      <c r="TMI42" s="424"/>
      <c r="TMJ42" s="423"/>
      <c r="TMK42" s="424"/>
      <c r="TML42" s="423"/>
      <c r="TMM42" s="424"/>
      <c r="TMN42" s="423"/>
      <c r="TMO42" s="424"/>
      <c r="TMP42" s="423"/>
      <c r="TMQ42" s="424"/>
      <c r="TMR42" s="423"/>
      <c r="TMS42" s="424"/>
      <c r="TMT42" s="423"/>
      <c r="TMU42" s="424"/>
      <c r="TMV42" s="423"/>
      <c r="TMW42" s="424"/>
      <c r="TMX42" s="423"/>
      <c r="TMY42" s="424"/>
      <c r="TMZ42" s="423"/>
      <c r="TNA42" s="424"/>
      <c r="TNB42" s="423"/>
      <c r="TNC42" s="424"/>
      <c r="TND42" s="423"/>
      <c r="TNE42" s="424"/>
      <c r="TNF42" s="423"/>
      <c r="TNG42" s="424"/>
      <c r="TNH42" s="423"/>
      <c r="TNI42" s="424"/>
      <c r="TNJ42" s="423"/>
      <c r="TNK42" s="424"/>
      <c r="TNL42" s="423"/>
      <c r="TNM42" s="424"/>
      <c r="TNN42" s="423"/>
      <c r="TNO42" s="424"/>
      <c r="TNP42" s="423"/>
      <c r="TNQ42" s="424"/>
      <c r="TNR42" s="423"/>
      <c r="TNS42" s="424"/>
      <c r="TNT42" s="423"/>
      <c r="TNU42" s="424"/>
      <c r="TNV42" s="423"/>
      <c r="TNW42" s="424"/>
      <c r="TNX42" s="423"/>
      <c r="TNY42" s="424"/>
      <c r="TNZ42" s="423"/>
      <c r="TOA42" s="424"/>
      <c r="TOB42" s="423"/>
      <c r="TOC42" s="424"/>
      <c r="TOD42" s="423"/>
      <c r="TOE42" s="424"/>
      <c r="TOF42" s="423"/>
      <c r="TOG42" s="424"/>
      <c r="TOH42" s="423"/>
      <c r="TOI42" s="424"/>
      <c r="TOJ42" s="423"/>
      <c r="TOK42" s="424"/>
      <c r="TOL42" s="423"/>
      <c r="TOM42" s="424"/>
      <c r="TON42" s="423"/>
      <c r="TOO42" s="424"/>
      <c r="TOP42" s="423"/>
      <c r="TOQ42" s="424"/>
      <c r="TOR42" s="423"/>
      <c r="TOS42" s="424"/>
      <c r="TOT42" s="423"/>
      <c r="TOU42" s="424"/>
      <c r="TOV42" s="423"/>
      <c r="TOW42" s="424"/>
      <c r="TOX42" s="423"/>
      <c r="TOY42" s="424"/>
      <c r="TOZ42" s="423"/>
      <c r="TPA42" s="424"/>
      <c r="TPB42" s="423"/>
      <c r="TPC42" s="424"/>
      <c r="TPD42" s="423"/>
      <c r="TPE42" s="424"/>
      <c r="TPF42" s="423"/>
      <c r="TPG42" s="424"/>
      <c r="TPH42" s="423"/>
      <c r="TPI42" s="424"/>
      <c r="TPJ42" s="423"/>
      <c r="TPK42" s="424"/>
      <c r="TPL42" s="423"/>
      <c r="TPM42" s="424"/>
      <c r="TPN42" s="423"/>
      <c r="TPO42" s="424"/>
      <c r="TPP42" s="423"/>
      <c r="TPQ42" s="424"/>
      <c r="TPR42" s="423"/>
      <c r="TPS42" s="424"/>
      <c r="TPT42" s="423"/>
      <c r="TPU42" s="424"/>
      <c r="TPV42" s="423"/>
      <c r="TPW42" s="424"/>
      <c r="TPX42" s="423"/>
      <c r="TPY42" s="424"/>
      <c r="TPZ42" s="423"/>
      <c r="TQA42" s="424"/>
      <c r="TQB42" s="423"/>
      <c r="TQC42" s="424"/>
      <c r="TQD42" s="423"/>
      <c r="TQE42" s="424"/>
      <c r="TQF42" s="423"/>
      <c r="TQG42" s="424"/>
      <c r="TQH42" s="423"/>
      <c r="TQI42" s="424"/>
      <c r="TQJ42" s="423"/>
      <c r="TQK42" s="424"/>
      <c r="TQL42" s="423"/>
      <c r="TQM42" s="424"/>
      <c r="TQN42" s="423"/>
      <c r="TQO42" s="424"/>
      <c r="TQP42" s="423"/>
      <c r="TQQ42" s="424"/>
      <c r="TQR42" s="423"/>
      <c r="TQS42" s="424"/>
      <c r="TQT42" s="423"/>
      <c r="TQU42" s="424"/>
      <c r="TQV42" s="423"/>
      <c r="TQW42" s="424"/>
      <c r="TQX42" s="423"/>
      <c r="TQY42" s="424"/>
      <c r="TQZ42" s="423"/>
      <c r="TRA42" s="424"/>
      <c r="TRB42" s="423"/>
      <c r="TRC42" s="424"/>
      <c r="TRD42" s="423"/>
      <c r="TRE42" s="424"/>
      <c r="TRF42" s="423"/>
      <c r="TRG42" s="424"/>
      <c r="TRH42" s="423"/>
      <c r="TRI42" s="424"/>
      <c r="TRJ42" s="423"/>
      <c r="TRK42" s="424"/>
      <c r="TRL42" s="423"/>
      <c r="TRM42" s="424"/>
      <c r="TRN42" s="423"/>
      <c r="TRO42" s="424"/>
      <c r="TRP42" s="423"/>
      <c r="TRQ42" s="424"/>
      <c r="TRR42" s="423"/>
      <c r="TRS42" s="424"/>
      <c r="TRT42" s="423"/>
      <c r="TRU42" s="424"/>
      <c r="TRV42" s="423"/>
      <c r="TRW42" s="424"/>
      <c r="TRX42" s="423"/>
      <c r="TRY42" s="424"/>
      <c r="TRZ42" s="423"/>
      <c r="TSA42" s="424"/>
      <c r="TSB42" s="423"/>
      <c r="TSC42" s="424"/>
      <c r="TSD42" s="423"/>
      <c r="TSE42" s="424"/>
      <c r="TSF42" s="423"/>
      <c r="TSG42" s="424"/>
      <c r="TSH42" s="423"/>
      <c r="TSI42" s="424"/>
      <c r="TSJ42" s="423"/>
      <c r="TSK42" s="424"/>
      <c r="TSL42" s="423"/>
      <c r="TSM42" s="424"/>
      <c r="TSN42" s="423"/>
      <c r="TSO42" s="424"/>
      <c r="TSP42" s="423"/>
      <c r="TSQ42" s="424"/>
      <c r="TSR42" s="423"/>
      <c r="TSS42" s="424"/>
      <c r="TST42" s="423"/>
      <c r="TSU42" s="424"/>
      <c r="TSV42" s="423"/>
      <c r="TSW42" s="424"/>
      <c r="TSX42" s="423"/>
      <c r="TSY42" s="424"/>
      <c r="TSZ42" s="423"/>
      <c r="TTA42" s="424"/>
      <c r="TTB42" s="423"/>
      <c r="TTC42" s="424"/>
      <c r="TTD42" s="423"/>
      <c r="TTE42" s="424"/>
      <c r="TTF42" s="423"/>
      <c r="TTG42" s="424"/>
      <c r="TTH42" s="423"/>
      <c r="TTI42" s="424"/>
      <c r="TTJ42" s="423"/>
      <c r="TTK42" s="424"/>
      <c r="TTL42" s="423"/>
      <c r="TTM42" s="424"/>
      <c r="TTN42" s="423"/>
      <c r="TTO42" s="424"/>
      <c r="TTP42" s="423"/>
      <c r="TTQ42" s="424"/>
      <c r="TTR42" s="423"/>
      <c r="TTS42" s="424"/>
      <c r="TTT42" s="423"/>
      <c r="TTU42" s="424"/>
      <c r="TTV42" s="423"/>
      <c r="TTW42" s="424"/>
      <c r="TTX42" s="423"/>
      <c r="TTY42" s="424"/>
      <c r="TTZ42" s="423"/>
      <c r="TUA42" s="424"/>
      <c r="TUB42" s="423"/>
      <c r="TUC42" s="424"/>
      <c r="TUD42" s="423"/>
      <c r="TUE42" s="424"/>
      <c r="TUF42" s="423"/>
      <c r="TUG42" s="424"/>
      <c r="TUH42" s="423"/>
      <c r="TUI42" s="424"/>
      <c r="TUJ42" s="423"/>
      <c r="TUK42" s="424"/>
      <c r="TUL42" s="423"/>
      <c r="TUM42" s="424"/>
      <c r="TUN42" s="423"/>
      <c r="TUO42" s="424"/>
      <c r="TUP42" s="423"/>
      <c r="TUQ42" s="424"/>
      <c r="TUR42" s="423"/>
      <c r="TUS42" s="424"/>
      <c r="TUT42" s="423"/>
      <c r="TUU42" s="424"/>
      <c r="TUV42" s="423"/>
      <c r="TUW42" s="424"/>
      <c r="TUX42" s="423"/>
      <c r="TUY42" s="424"/>
      <c r="TUZ42" s="423"/>
      <c r="TVA42" s="424"/>
      <c r="TVB42" s="423"/>
      <c r="TVC42" s="424"/>
      <c r="TVD42" s="423"/>
      <c r="TVE42" s="424"/>
      <c r="TVF42" s="423"/>
      <c r="TVG42" s="424"/>
      <c r="TVH42" s="423"/>
      <c r="TVI42" s="424"/>
      <c r="TVJ42" s="423"/>
      <c r="TVK42" s="424"/>
      <c r="TVL42" s="423"/>
      <c r="TVM42" s="424"/>
      <c r="TVN42" s="423"/>
      <c r="TVO42" s="424"/>
      <c r="TVP42" s="423"/>
      <c r="TVQ42" s="424"/>
      <c r="TVR42" s="423"/>
      <c r="TVS42" s="424"/>
      <c r="TVT42" s="423"/>
      <c r="TVU42" s="424"/>
      <c r="TVV42" s="423"/>
      <c r="TVW42" s="424"/>
      <c r="TVX42" s="423"/>
      <c r="TVY42" s="424"/>
      <c r="TVZ42" s="423"/>
      <c r="TWA42" s="424"/>
      <c r="TWB42" s="423"/>
      <c r="TWC42" s="424"/>
      <c r="TWD42" s="423"/>
      <c r="TWE42" s="424"/>
      <c r="TWF42" s="423"/>
      <c r="TWG42" s="424"/>
      <c r="TWH42" s="423"/>
      <c r="TWI42" s="424"/>
      <c r="TWJ42" s="423"/>
      <c r="TWK42" s="424"/>
      <c r="TWL42" s="423"/>
      <c r="TWM42" s="424"/>
      <c r="TWN42" s="423"/>
      <c r="TWO42" s="424"/>
      <c r="TWP42" s="423"/>
      <c r="TWQ42" s="424"/>
      <c r="TWR42" s="423"/>
      <c r="TWS42" s="424"/>
      <c r="TWT42" s="423"/>
      <c r="TWU42" s="424"/>
      <c r="TWV42" s="423"/>
      <c r="TWW42" s="424"/>
      <c r="TWX42" s="423"/>
      <c r="TWY42" s="424"/>
      <c r="TWZ42" s="423"/>
      <c r="TXA42" s="424"/>
      <c r="TXB42" s="423"/>
      <c r="TXC42" s="424"/>
      <c r="TXD42" s="423"/>
      <c r="TXE42" s="424"/>
      <c r="TXF42" s="423"/>
      <c r="TXG42" s="424"/>
      <c r="TXH42" s="423"/>
      <c r="TXI42" s="424"/>
      <c r="TXJ42" s="423"/>
      <c r="TXK42" s="424"/>
      <c r="TXL42" s="423"/>
      <c r="TXM42" s="424"/>
      <c r="TXN42" s="423"/>
      <c r="TXO42" s="424"/>
      <c r="TXP42" s="423"/>
      <c r="TXQ42" s="424"/>
      <c r="TXR42" s="423"/>
      <c r="TXS42" s="424"/>
      <c r="TXT42" s="423"/>
      <c r="TXU42" s="424"/>
      <c r="TXV42" s="423"/>
      <c r="TXW42" s="424"/>
      <c r="TXX42" s="423"/>
      <c r="TXY42" s="424"/>
      <c r="TXZ42" s="423"/>
      <c r="TYA42" s="424"/>
      <c r="TYB42" s="423"/>
      <c r="TYC42" s="424"/>
      <c r="TYD42" s="423"/>
      <c r="TYE42" s="424"/>
      <c r="TYF42" s="423"/>
      <c r="TYG42" s="424"/>
      <c r="TYH42" s="423"/>
      <c r="TYI42" s="424"/>
      <c r="TYJ42" s="423"/>
      <c r="TYK42" s="424"/>
      <c r="TYL42" s="423"/>
      <c r="TYM42" s="424"/>
      <c r="TYN42" s="423"/>
      <c r="TYO42" s="424"/>
      <c r="TYP42" s="423"/>
      <c r="TYQ42" s="424"/>
      <c r="TYR42" s="423"/>
      <c r="TYS42" s="424"/>
      <c r="TYT42" s="423"/>
      <c r="TYU42" s="424"/>
      <c r="TYV42" s="423"/>
      <c r="TYW42" s="424"/>
      <c r="TYX42" s="423"/>
      <c r="TYY42" s="424"/>
      <c r="TYZ42" s="423"/>
      <c r="TZA42" s="424"/>
      <c r="TZB42" s="423"/>
      <c r="TZC42" s="424"/>
      <c r="TZD42" s="423"/>
      <c r="TZE42" s="424"/>
      <c r="TZF42" s="423"/>
      <c r="TZG42" s="424"/>
      <c r="TZH42" s="423"/>
      <c r="TZI42" s="424"/>
      <c r="TZJ42" s="423"/>
      <c r="TZK42" s="424"/>
      <c r="TZL42" s="423"/>
      <c r="TZM42" s="424"/>
      <c r="TZN42" s="423"/>
      <c r="TZO42" s="424"/>
      <c r="TZP42" s="423"/>
      <c r="TZQ42" s="424"/>
      <c r="TZR42" s="423"/>
      <c r="TZS42" s="424"/>
      <c r="TZT42" s="423"/>
      <c r="TZU42" s="424"/>
      <c r="TZV42" s="423"/>
      <c r="TZW42" s="424"/>
      <c r="TZX42" s="423"/>
      <c r="TZY42" s="424"/>
      <c r="TZZ42" s="423"/>
      <c r="UAA42" s="424"/>
      <c r="UAB42" s="423"/>
      <c r="UAC42" s="424"/>
      <c r="UAD42" s="423"/>
      <c r="UAE42" s="424"/>
      <c r="UAF42" s="423"/>
      <c r="UAG42" s="424"/>
      <c r="UAH42" s="423"/>
      <c r="UAI42" s="424"/>
      <c r="UAJ42" s="423"/>
      <c r="UAK42" s="424"/>
      <c r="UAL42" s="423"/>
      <c r="UAM42" s="424"/>
      <c r="UAN42" s="423"/>
      <c r="UAO42" s="424"/>
      <c r="UAP42" s="423"/>
      <c r="UAQ42" s="424"/>
      <c r="UAR42" s="423"/>
      <c r="UAS42" s="424"/>
      <c r="UAT42" s="423"/>
      <c r="UAU42" s="424"/>
      <c r="UAV42" s="423"/>
      <c r="UAW42" s="424"/>
      <c r="UAX42" s="423"/>
      <c r="UAY42" s="424"/>
      <c r="UAZ42" s="423"/>
      <c r="UBA42" s="424"/>
      <c r="UBB42" s="423"/>
      <c r="UBC42" s="424"/>
      <c r="UBD42" s="423"/>
      <c r="UBE42" s="424"/>
      <c r="UBF42" s="423"/>
      <c r="UBG42" s="424"/>
      <c r="UBH42" s="423"/>
      <c r="UBI42" s="424"/>
      <c r="UBJ42" s="423"/>
      <c r="UBK42" s="424"/>
      <c r="UBL42" s="423"/>
      <c r="UBM42" s="424"/>
      <c r="UBN42" s="423"/>
      <c r="UBO42" s="424"/>
      <c r="UBP42" s="423"/>
      <c r="UBQ42" s="424"/>
      <c r="UBR42" s="423"/>
      <c r="UBS42" s="424"/>
      <c r="UBT42" s="423"/>
      <c r="UBU42" s="424"/>
      <c r="UBV42" s="423"/>
      <c r="UBW42" s="424"/>
      <c r="UBX42" s="423"/>
      <c r="UBY42" s="424"/>
      <c r="UBZ42" s="423"/>
      <c r="UCA42" s="424"/>
      <c r="UCB42" s="423"/>
      <c r="UCC42" s="424"/>
      <c r="UCD42" s="423"/>
      <c r="UCE42" s="424"/>
      <c r="UCF42" s="423"/>
      <c r="UCG42" s="424"/>
      <c r="UCH42" s="423"/>
      <c r="UCI42" s="424"/>
      <c r="UCJ42" s="423"/>
      <c r="UCK42" s="424"/>
      <c r="UCL42" s="423"/>
      <c r="UCM42" s="424"/>
      <c r="UCN42" s="423"/>
      <c r="UCO42" s="424"/>
      <c r="UCP42" s="423"/>
      <c r="UCQ42" s="424"/>
      <c r="UCR42" s="423"/>
      <c r="UCS42" s="424"/>
      <c r="UCT42" s="423"/>
      <c r="UCU42" s="424"/>
      <c r="UCV42" s="423"/>
      <c r="UCW42" s="424"/>
      <c r="UCX42" s="423"/>
      <c r="UCY42" s="424"/>
      <c r="UCZ42" s="423"/>
      <c r="UDA42" s="424"/>
      <c r="UDB42" s="423"/>
      <c r="UDC42" s="424"/>
      <c r="UDD42" s="423"/>
      <c r="UDE42" s="424"/>
      <c r="UDF42" s="423"/>
      <c r="UDG42" s="424"/>
      <c r="UDH42" s="423"/>
      <c r="UDI42" s="424"/>
      <c r="UDJ42" s="423"/>
      <c r="UDK42" s="424"/>
      <c r="UDL42" s="423"/>
      <c r="UDM42" s="424"/>
      <c r="UDN42" s="423"/>
      <c r="UDO42" s="424"/>
      <c r="UDP42" s="423"/>
      <c r="UDQ42" s="424"/>
      <c r="UDR42" s="423"/>
      <c r="UDS42" s="424"/>
      <c r="UDT42" s="423"/>
      <c r="UDU42" s="424"/>
      <c r="UDV42" s="423"/>
      <c r="UDW42" s="424"/>
      <c r="UDX42" s="423"/>
      <c r="UDY42" s="424"/>
      <c r="UDZ42" s="423"/>
      <c r="UEA42" s="424"/>
      <c r="UEB42" s="423"/>
      <c r="UEC42" s="424"/>
      <c r="UED42" s="423"/>
      <c r="UEE42" s="424"/>
      <c r="UEF42" s="423"/>
      <c r="UEG42" s="424"/>
      <c r="UEH42" s="423"/>
      <c r="UEI42" s="424"/>
      <c r="UEJ42" s="423"/>
      <c r="UEK42" s="424"/>
      <c r="UEL42" s="423"/>
      <c r="UEM42" s="424"/>
      <c r="UEN42" s="423"/>
      <c r="UEO42" s="424"/>
      <c r="UEP42" s="423"/>
      <c r="UEQ42" s="424"/>
      <c r="UER42" s="423"/>
      <c r="UES42" s="424"/>
      <c r="UET42" s="423"/>
      <c r="UEU42" s="424"/>
      <c r="UEV42" s="423"/>
      <c r="UEW42" s="424"/>
      <c r="UEX42" s="423"/>
      <c r="UEY42" s="424"/>
      <c r="UEZ42" s="423"/>
      <c r="UFA42" s="424"/>
      <c r="UFB42" s="423"/>
      <c r="UFC42" s="424"/>
      <c r="UFD42" s="423"/>
      <c r="UFE42" s="424"/>
      <c r="UFF42" s="423"/>
      <c r="UFG42" s="424"/>
      <c r="UFH42" s="423"/>
      <c r="UFI42" s="424"/>
      <c r="UFJ42" s="423"/>
      <c r="UFK42" s="424"/>
      <c r="UFL42" s="423"/>
      <c r="UFM42" s="424"/>
      <c r="UFN42" s="423"/>
      <c r="UFO42" s="424"/>
      <c r="UFP42" s="423"/>
      <c r="UFQ42" s="424"/>
      <c r="UFR42" s="423"/>
      <c r="UFS42" s="424"/>
      <c r="UFT42" s="423"/>
      <c r="UFU42" s="424"/>
      <c r="UFV42" s="423"/>
      <c r="UFW42" s="424"/>
      <c r="UFX42" s="423"/>
      <c r="UFY42" s="424"/>
      <c r="UFZ42" s="423"/>
      <c r="UGA42" s="424"/>
      <c r="UGB42" s="423"/>
      <c r="UGC42" s="424"/>
      <c r="UGD42" s="423"/>
      <c r="UGE42" s="424"/>
      <c r="UGF42" s="423"/>
      <c r="UGG42" s="424"/>
      <c r="UGH42" s="423"/>
      <c r="UGI42" s="424"/>
      <c r="UGJ42" s="423"/>
      <c r="UGK42" s="424"/>
      <c r="UGL42" s="423"/>
      <c r="UGM42" s="424"/>
      <c r="UGN42" s="423"/>
      <c r="UGO42" s="424"/>
      <c r="UGP42" s="423"/>
      <c r="UGQ42" s="424"/>
      <c r="UGR42" s="423"/>
      <c r="UGS42" s="424"/>
      <c r="UGT42" s="423"/>
      <c r="UGU42" s="424"/>
      <c r="UGV42" s="423"/>
      <c r="UGW42" s="424"/>
      <c r="UGX42" s="423"/>
      <c r="UGY42" s="424"/>
      <c r="UGZ42" s="423"/>
      <c r="UHA42" s="424"/>
      <c r="UHB42" s="423"/>
      <c r="UHC42" s="424"/>
      <c r="UHD42" s="423"/>
      <c r="UHE42" s="424"/>
      <c r="UHF42" s="423"/>
      <c r="UHG42" s="424"/>
      <c r="UHH42" s="423"/>
      <c r="UHI42" s="424"/>
      <c r="UHJ42" s="423"/>
      <c r="UHK42" s="424"/>
      <c r="UHL42" s="423"/>
      <c r="UHM42" s="424"/>
      <c r="UHN42" s="423"/>
      <c r="UHO42" s="424"/>
      <c r="UHP42" s="423"/>
      <c r="UHQ42" s="424"/>
      <c r="UHR42" s="423"/>
      <c r="UHS42" s="424"/>
      <c r="UHT42" s="423"/>
      <c r="UHU42" s="424"/>
      <c r="UHV42" s="423"/>
      <c r="UHW42" s="424"/>
      <c r="UHX42" s="423"/>
      <c r="UHY42" s="424"/>
      <c r="UHZ42" s="423"/>
      <c r="UIA42" s="424"/>
      <c r="UIB42" s="423"/>
      <c r="UIC42" s="424"/>
      <c r="UID42" s="423"/>
      <c r="UIE42" s="424"/>
      <c r="UIF42" s="423"/>
      <c r="UIG42" s="424"/>
      <c r="UIH42" s="423"/>
      <c r="UII42" s="424"/>
      <c r="UIJ42" s="423"/>
      <c r="UIK42" s="424"/>
      <c r="UIL42" s="423"/>
      <c r="UIM42" s="424"/>
      <c r="UIN42" s="423"/>
      <c r="UIO42" s="424"/>
      <c r="UIP42" s="423"/>
      <c r="UIQ42" s="424"/>
      <c r="UIR42" s="423"/>
      <c r="UIS42" s="424"/>
      <c r="UIT42" s="423"/>
      <c r="UIU42" s="424"/>
      <c r="UIV42" s="423"/>
      <c r="UIW42" s="424"/>
      <c r="UIX42" s="423"/>
      <c r="UIY42" s="424"/>
      <c r="UIZ42" s="423"/>
      <c r="UJA42" s="424"/>
      <c r="UJB42" s="423"/>
      <c r="UJC42" s="424"/>
      <c r="UJD42" s="423"/>
      <c r="UJE42" s="424"/>
      <c r="UJF42" s="423"/>
      <c r="UJG42" s="424"/>
      <c r="UJH42" s="423"/>
      <c r="UJI42" s="424"/>
      <c r="UJJ42" s="423"/>
      <c r="UJK42" s="424"/>
      <c r="UJL42" s="423"/>
      <c r="UJM42" s="424"/>
      <c r="UJN42" s="423"/>
      <c r="UJO42" s="424"/>
      <c r="UJP42" s="423"/>
      <c r="UJQ42" s="424"/>
      <c r="UJR42" s="423"/>
      <c r="UJS42" s="424"/>
      <c r="UJT42" s="423"/>
      <c r="UJU42" s="424"/>
      <c r="UJV42" s="423"/>
      <c r="UJW42" s="424"/>
      <c r="UJX42" s="423"/>
      <c r="UJY42" s="424"/>
      <c r="UJZ42" s="423"/>
      <c r="UKA42" s="424"/>
      <c r="UKB42" s="423"/>
      <c r="UKC42" s="424"/>
      <c r="UKD42" s="423"/>
      <c r="UKE42" s="424"/>
      <c r="UKF42" s="423"/>
      <c r="UKG42" s="424"/>
      <c r="UKH42" s="423"/>
      <c r="UKI42" s="424"/>
      <c r="UKJ42" s="423"/>
      <c r="UKK42" s="424"/>
      <c r="UKL42" s="423"/>
      <c r="UKM42" s="424"/>
      <c r="UKN42" s="423"/>
      <c r="UKO42" s="424"/>
      <c r="UKP42" s="423"/>
      <c r="UKQ42" s="424"/>
      <c r="UKR42" s="423"/>
      <c r="UKS42" s="424"/>
      <c r="UKT42" s="423"/>
      <c r="UKU42" s="424"/>
      <c r="UKV42" s="423"/>
      <c r="UKW42" s="424"/>
      <c r="UKX42" s="423"/>
      <c r="UKY42" s="424"/>
      <c r="UKZ42" s="423"/>
      <c r="ULA42" s="424"/>
      <c r="ULB42" s="423"/>
      <c r="ULC42" s="424"/>
      <c r="ULD42" s="423"/>
      <c r="ULE42" s="424"/>
      <c r="ULF42" s="423"/>
      <c r="ULG42" s="424"/>
      <c r="ULH42" s="423"/>
      <c r="ULI42" s="424"/>
      <c r="ULJ42" s="423"/>
      <c r="ULK42" s="424"/>
      <c r="ULL42" s="423"/>
      <c r="ULM42" s="424"/>
      <c r="ULN42" s="423"/>
      <c r="ULO42" s="424"/>
      <c r="ULP42" s="423"/>
      <c r="ULQ42" s="424"/>
      <c r="ULR42" s="423"/>
      <c r="ULS42" s="424"/>
      <c r="ULT42" s="423"/>
      <c r="ULU42" s="424"/>
      <c r="ULV42" s="423"/>
      <c r="ULW42" s="424"/>
      <c r="ULX42" s="423"/>
      <c r="ULY42" s="424"/>
      <c r="ULZ42" s="423"/>
      <c r="UMA42" s="424"/>
      <c r="UMB42" s="423"/>
      <c r="UMC42" s="424"/>
      <c r="UMD42" s="423"/>
      <c r="UME42" s="424"/>
      <c r="UMF42" s="423"/>
      <c r="UMG42" s="424"/>
      <c r="UMH42" s="423"/>
      <c r="UMI42" s="424"/>
      <c r="UMJ42" s="423"/>
      <c r="UMK42" s="424"/>
      <c r="UML42" s="423"/>
      <c r="UMM42" s="424"/>
      <c r="UMN42" s="423"/>
      <c r="UMO42" s="424"/>
      <c r="UMP42" s="423"/>
      <c r="UMQ42" s="424"/>
      <c r="UMR42" s="423"/>
      <c r="UMS42" s="424"/>
      <c r="UMT42" s="423"/>
      <c r="UMU42" s="424"/>
      <c r="UMV42" s="423"/>
      <c r="UMW42" s="424"/>
      <c r="UMX42" s="423"/>
      <c r="UMY42" s="424"/>
      <c r="UMZ42" s="423"/>
      <c r="UNA42" s="424"/>
      <c r="UNB42" s="423"/>
      <c r="UNC42" s="424"/>
      <c r="UND42" s="423"/>
      <c r="UNE42" s="424"/>
      <c r="UNF42" s="423"/>
      <c r="UNG42" s="424"/>
      <c r="UNH42" s="423"/>
      <c r="UNI42" s="424"/>
      <c r="UNJ42" s="423"/>
      <c r="UNK42" s="424"/>
      <c r="UNL42" s="423"/>
      <c r="UNM42" s="424"/>
      <c r="UNN42" s="423"/>
      <c r="UNO42" s="424"/>
      <c r="UNP42" s="423"/>
      <c r="UNQ42" s="424"/>
      <c r="UNR42" s="423"/>
      <c r="UNS42" s="424"/>
      <c r="UNT42" s="423"/>
      <c r="UNU42" s="424"/>
      <c r="UNV42" s="423"/>
      <c r="UNW42" s="424"/>
      <c r="UNX42" s="423"/>
      <c r="UNY42" s="424"/>
      <c r="UNZ42" s="423"/>
      <c r="UOA42" s="424"/>
      <c r="UOB42" s="423"/>
      <c r="UOC42" s="424"/>
      <c r="UOD42" s="423"/>
      <c r="UOE42" s="424"/>
      <c r="UOF42" s="423"/>
      <c r="UOG42" s="424"/>
      <c r="UOH42" s="423"/>
      <c r="UOI42" s="424"/>
      <c r="UOJ42" s="423"/>
      <c r="UOK42" s="424"/>
      <c r="UOL42" s="423"/>
      <c r="UOM42" s="424"/>
      <c r="UON42" s="423"/>
      <c r="UOO42" s="424"/>
      <c r="UOP42" s="423"/>
      <c r="UOQ42" s="424"/>
      <c r="UOR42" s="423"/>
      <c r="UOS42" s="424"/>
      <c r="UOT42" s="423"/>
      <c r="UOU42" s="424"/>
      <c r="UOV42" s="423"/>
      <c r="UOW42" s="424"/>
      <c r="UOX42" s="423"/>
      <c r="UOY42" s="424"/>
      <c r="UOZ42" s="423"/>
      <c r="UPA42" s="424"/>
      <c r="UPB42" s="423"/>
      <c r="UPC42" s="424"/>
      <c r="UPD42" s="423"/>
      <c r="UPE42" s="424"/>
      <c r="UPF42" s="423"/>
      <c r="UPG42" s="424"/>
      <c r="UPH42" s="423"/>
      <c r="UPI42" s="424"/>
      <c r="UPJ42" s="423"/>
      <c r="UPK42" s="424"/>
      <c r="UPL42" s="423"/>
      <c r="UPM42" s="424"/>
      <c r="UPN42" s="423"/>
      <c r="UPO42" s="424"/>
      <c r="UPP42" s="423"/>
      <c r="UPQ42" s="424"/>
      <c r="UPR42" s="423"/>
      <c r="UPS42" s="424"/>
      <c r="UPT42" s="423"/>
      <c r="UPU42" s="424"/>
      <c r="UPV42" s="423"/>
      <c r="UPW42" s="424"/>
      <c r="UPX42" s="423"/>
      <c r="UPY42" s="424"/>
      <c r="UPZ42" s="423"/>
      <c r="UQA42" s="424"/>
      <c r="UQB42" s="423"/>
      <c r="UQC42" s="424"/>
      <c r="UQD42" s="423"/>
      <c r="UQE42" s="424"/>
      <c r="UQF42" s="423"/>
      <c r="UQG42" s="424"/>
      <c r="UQH42" s="423"/>
      <c r="UQI42" s="424"/>
      <c r="UQJ42" s="423"/>
      <c r="UQK42" s="424"/>
      <c r="UQL42" s="423"/>
      <c r="UQM42" s="424"/>
      <c r="UQN42" s="423"/>
      <c r="UQO42" s="424"/>
      <c r="UQP42" s="423"/>
      <c r="UQQ42" s="424"/>
      <c r="UQR42" s="423"/>
      <c r="UQS42" s="424"/>
      <c r="UQT42" s="423"/>
      <c r="UQU42" s="424"/>
      <c r="UQV42" s="423"/>
      <c r="UQW42" s="424"/>
      <c r="UQX42" s="423"/>
      <c r="UQY42" s="424"/>
      <c r="UQZ42" s="423"/>
      <c r="URA42" s="424"/>
      <c r="URB42" s="423"/>
      <c r="URC42" s="424"/>
      <c r="URD42" s="423"/>
      <c r="URE42" s="424"/>
      <c r="URF42" s="423"/>
      <c r="URG42" s="424"/>
      <c r="URH42" s="423"/>
      <c r="URI42" s="424"/>
      <c r="URJ42" s="423"/>
      <c r="URK42" s="424"/>
      <c r="URL42" s="423"/>
      <c r="URM42" s="424"/>
      <c r="URN42" s="423"/>
      <c r="URO42" s="424"/>
      <c r="URP42" s="423"/>
      <c r="URQ42" s="424"/>
      <c r="URR42" s="423"/>
      <c r="URS42" s="424"/>
      <c r="URT42" s="423"/>
      <c r="URU42" s="424"/>
      <c r="URV42" s="423"/>
      <c r="URW42" s="424"/>
      <c r="URX42" s="423"/>
      <c r="URY42" s="424"/>
      <c r="URZ42" s="423"/>
      <c r="USA42" s="424"/>
      <c r="USB42" s="423"/>
      <c r="USC42" s="424"/>
      <c r="USD42" s="423"/>
      <c r="USE42" s="424"/>
      <c r="USF42" s="423"/>
      <c r="USG42" s="424"/>
      <c r="USH42" s="423"/>
      <c r="USI42" s="424"/>
      <c r="USJ42" s="423"/>
      <c r="USK42" s="424"/>
      <c r="USL42" s="423"/>
      <c r="USM42" s="424"/>
      <c r="USN42" s="423"/>
      <c r="USO42" s="424"/>
      <c r="USP42" s="423"/>
      <c r="USQ42" s="424"/>
      <c r="USR42" s="423"/>
      <c r="USS42" s="424"/>
      <c r="UST42" s="423"/>
      <c r="USU42" s="424"/>
      <c r="USV42" s="423"/>
      <c r="USW42" s="424"/>
      <c r="USX42" s="423"/>
      <c r="USY42" s="424"/>
      <c r="USZ42" s="423"/>
      <c r="UTA42" s="424"/>
      <c r="UTB42" s="423"/>
      <c r="UTC42" s="424"/>
      <c r="UTD42" s="423"/>
      <c r="UTE42" s="424"/>
      <c r="UTF42" s="423"/>
      <c r="UTG42" s="424"/>
      <c r="UTH42" s="423"/>
      <c r="UTI42" s="424"/>
      <c r="UTJ42" s="423"/>
      <c r="UTK42" s="424"/>
      <c r="UTL42" s="423"/>
      <c r="UTM42" s="424"/>
      <c r="UTN42" s="423"/>
      <c r="UTO42" s="424"/>
      <c r="UTP42" s="423"/>
      <c r="UTQ42" s="424"/>
      <c r="UTR42" s="423"/>
      <c r="UTS42" s="424"/>
      <c r="UTT42" s="423"/>
      <c r="UTU42" s="424"/>
      <c r="UTV42" s="423"/>
      <c r="UTW42" s="424"/>
      <c r="UTX42" s="423"/>
      <c r="UTY42" s="424"/>
      <c r="UTZ42" s="423"/>
      <c r="UUA42" s="424"/>
      <c r="UUB42" s="423"/>
      <c r="UUC42" s="424"/>
      <c r="UUD42" s="423"/>
      <c r="UUE42" s="424"/>
      <c r="UUF42" s="423"/>
      <c r="UUG42" s="424"/>
      <c r="UUH42" s="423"/>
      <c r="UUI42" s="424"/>
      <c r="UUJ42" s="423"/>
      <c r="UUK42" s="424"/>
      <c r="UUL42" s="423"/>
      <c r="UUM42" s="424"/>
      <c r="UUN42" s="423"/>
      <c r="UUO42" s="424"/>
      <c r="UUP42" s="423"/>
      <c r="UUQ42" s="424"/>
      <c r="UUR42" s="423"/>
      <c r="UUS42" s="424"/>
      <c r="UUT42" s="423"/>
      <c r="UUU42" s="424"/>
      <c r="UUV42" s="423"/>
      <c r="UUW42" s="424"/>
      <c r="UUX42" s="423"/>
      <c r="UUY42" s="424"/>
      <c r="UUZ42" s="423"/>
      <c r="UVA42" s="424"/>
      <c r="UVB42" s="423"/>
      <c r="UVC42" s="424"/>
      <c r="UVD42" s="423"/>
      <c r="UVE42" s="424"/>
      <c r="UVF42" s="423"/>
      <c r="UVG42" s="424"/>
      <c r="UVH42" s="423"/>
      <c r="UVI42" s="424"/>
      <c r="UVJ42" s="423"/>
      <c r="UVK42" s="424"/>
      <c r="UVL42" s="423"/>
      <c r="UVM42" s="424"/>
      <c r="UVN42" s="423"/>
      <c r="UVO42" s="424"/>
      <c r="UVP42" s="423"/>
      <c r="UVQ42" s="424"/>
      <c r="UVR42" s="423"/>
      <c r="UVS42" s="424"/>
      <c r="UVT42" s="423"/>
      <c r="UVU42" s="424"/>
      <c r="UVV42" s="423"/>
      <c r="UVW42" s="424"/>
      <c r="UVX42" s="423"/>
      <c r="UVY42" s="424"/>
      <c r="UVZ42" s="423"/>
      <c r="UWA42" s="424"/>
      <c r="UWB42" s="423"/>
      <c r="UWC42" s="424"/>
      <c r="UWD42" s="423"/>
      <c r="UWE42" s="424"/>
      <c r="UWF42" s="423"/>
      <c r="UWG42" s="424"/>
      <c r="UWH42" s="423"/>
      <c r="UWI42" s="424"/>
      <c r="UWJ42" s="423"/>
      <c r="UWK42" s="424"/>
      <c r="UWL42" s="423"/>
      <c r="UWM42" s="424"/>
      <c r="UWN42" s="423"/>
      <c r="UWO42" s="424"/>
      <c r="UWP42" s="423"/>
      <c r="UWQ42" s="424"/>
      <c r="UWR42" s="423"/>
      <c r="UWS42" s="424"/>
      <c r="UWT42" s="423"/>
      <c r="UWU42" s="424"/>
      <c r="UWV42" s="423"/>
      <c r="UWW42" s="424"/>
      <c r="UWX42" s="423"/>
      <c r="UWY42" s="424"/>
      <c r="UWZ42" s="423"/>
      <c r="UXA42" s="424"/>
      <c r="UXB42" s="423"/>
      <c r="UXC42" s="424"/>
      <c r="UXD42" s="423"/>
      <c r="UXE42" s="424"/>
      <c r="UXF42" s="423"/>
      <c r="UXG42" s="424"/>
      <c r="UXH42" s="423"/>
      <c r="UXI42" s="424"/>
      <c r="UXJ42" s="423"/>
      <c r="UXK42" s="424"/>
      <c r="UXL42" s="423"/>
      <c r="UXM42" s="424"/>
      <c r="UXN42" s="423"/>
      <c r="UXO42" s="424"/>
      <c r="UXP42" s="423"/>
      <c r="UXQ42" s="424"/>
      <c r="UXR42" s="423"/>
      <c r="UXS42" s="424"/>
      <c r="UXT42" s="423"/>
      <c r="UXU42" s="424"/>
      <c r="UXV42" s="423"/>
      <c r="UXW42" s="424"/>
      <c r="UXX42" s="423"/>
      <c r="UXY42" s="424"/>
      <c r="UXZ42" s="423"/>
      <c r="UYA42" s="424"/>
      <c r="UYB42" s="423"/>
      <c r="UYC42" s="424"/>
      <c r="UYD42" s="423"/>
      <c r="UYE42" s="424"/>
      <c r="UYF42" s="423"/>
      <c r="UYG42" s="424"/>
      <c r="UYH42" s="423"/>
      <c r="UYI42" s="424"/>
      <c r="UYJ42" s="423"/>
      <c r="UYK42" s="424"/>
      <c r="UYL42" s="423"/>
      <c r="UYM42" s="424"/>
      <c r="UYN42" s="423"/>
      <c r="UYO42" s="424"/>
      <c r="UYP42" s="423"/>
      <c r="UYQ42" s="424"/>
      <c r="UYR42" s="423"/>
      <c r="UYS42" s="424"/>
      <c r="UYT42" s="423"/>
      <c r="UYU42" s="424"/>
      <c r="UYV42" s="423"/>
      <c r="UYW42" s="424"/>
      <c r="UYX42" s="423"/>
      <c r="UYY42" s="424"/>
      <c r="UYZ42" s="423"/>
      <c r="UZA42" s="424"/>
      <c r="UZB42" s="423"/>
      <c r="UZC42" s="424"/>
      <c r="UZD42" s="423"/>
      <c r="UZE42" s="424"/>
      <c r="UZF42" s="423"/>
      <c r="UZG42" s="424"/>
      <c r="UZH42" s="423"/>
      <c r="UZI42" s="424"/>
      <c r="UZJ42" s="423"/>
      <c r="UZK42" s="424"/>
      <c r="UZL42" s="423"/>
      <c r="UZM42" s="424"/>
      <c r="UZN42" s="423"/>
      <c r="UZO42" s="424"/>
      <c r="UZP42" s="423"/>
      <c r="UZQ42" s="424"/>
      <c r="UZR42" s="423"/>
      <c r="UZS42" s="424"/>
      <c r="UZT42" s="423"/>
      <c r="UZU42" s="424"/>
      <c r="UZV42" s="423"/>
      <c r="UZW42" s="424"/>
      <c r="UZX42" s="423"/>
      <c r="UZY42" s="424"/>
      <c r="UZZ42" s="423"/>
      <c r="VAA42" s="424"/>
      <c r="VAB42" s="423"/>
      <c r="VAC42" s="424"/>
      <c r="VAD42" s="423"/>
      <c r="VAE42" s="424"/>
      <c r="VAF42" s="423"/>
      <c r="VAG42" s="424"/>
      <c r="VAH42" s="423"/>
      <c r="VAI42" s="424"/>
      <c r="VAJ42" s="423"/>
      <c r="VAK42" s="424"/>
      <c r="VAL42" s="423"/>
      <c r="VAM42" s="424"/>
      <c r="VAN42" s="423"/>
      <c r="VAO42" s="424"/>
      <c r="VAP42" s="423"/>
      <c r="VAQ42" s="424"/>
      <c r="VAR42" s="423"/>
      <c r="VAS42" s="424"/>
      <c r="VAT42" s="423"/>
      <c r="VAU42" s="424"/>
      <c r="VAV42" s="423"/>
      <c r="VAW42" s="424"/>
      <c r="VAX42" s="423"/>
      <c r="VAY42" s="424"/>
      <c r="VAZ42" s="423"/>
      <c r="VBA42" s="424"/>
      <c r="VBB42" s="423"/>
      <c r="VBC42" s="424"/>
      <c r="VBD42" s="423"/>
      <c r="VBE42" s="424"/>
      <c r="VBF42" s="423"/>
      <c r="VBG42" s="424"/>
      <c r="VBH42" s="423"/>
      <c r="VBI42" s="424"/>
      <c r="VBJ42" s="423"/>
      <c r="VBK42" s="424"/>
      <c r="VBL42" s="423"/>
      <c r="VBM42" s="424"/>
      <c r="VBN42" s="423"/>
      <c r="VBO42" s="424"/>
      <c r="VBP42" s="423"/>
      <c r="VBQ42" s="424"/>
      <c r="VBR42" s="423"/>
      <c r="VBS42" s="424"/>
      <c r="VBT42" s="423"/>
      <c r="VBU42" s="424"/>
      <c r="VBV42" s="423"/>
      <c r="VBW42" s="424"/>
      <c r="VBX42" s="423"/>
      <c r="VBY42" s="424"/>
      <c r="VBZ42" s="423"/>
      <c r="VCA42" s="424"/>
      <c r="VCB42" s="423"/>
      <c r="VCC42" s="424"/>
      <c r="VCD42" s="423"/>
      <c r="VCE42" s="424"/>
      <c r="VCF42" s="423"/>
      <c r="VCG42" s="424"/>
      <c r="VCH42" s="423"/>
      <c r="VCI42" s="424"/>
      <c r="VCJ42" s="423"/>
      <c r="VCK42" s="424"/>
      <c r="VCL42" s="423"/>
      <c r="VCM42" s="424"/>
      <c r="VCN42" s="423"/>
      <c r="VCO42" s="424"/>
      <c r="VCP42" s="423"/>
      <c r="VCQ42" s="424"/>
      <c r="VCR42" s="423"/>
      <c r="VCS42" s="424"/>
      <c r="VCT42" s="423"/>
      <c r="VCU42" s="424"/>
      <c r="VCV42" s="423"/>
      <c r="VCW42" s="424"/>
      <c r="VCX42" s="423"/>
      <c r="VCY42" s="424"/>
      <c r="VCZ42" s="423"/>
      <c r="VDA42" s="424"/>
      <c r="VDB42" s="423"/>
      <c r="VDC42" s="424"/>
      <c r="VDD42" s="423"/>
      <c r="VDE42" s="424"/>
      <c r="VDF42" s="423"/>
      <c r="VDG42" s="424"/>
      <c r="VDH42" s="423"/>
      <c r="VDI42" s="424"/>
      <c r="VDJ42" s="423"/>
      <c r="VDK42" s="424"/>
      <c r="VDL42" s="423"/>
      <c r="VDM42" s="424"/>
      <c r="VDN42" s="423"/>
      <c r="VDO42" s="424"/>
      <c r="VDP42" s="423"/>
      <c r="VDQ42" s="424"/>
      <c r="VDR42" s="423"/>
      <c r="VDS42" s="424"/>
      <c r="VDT42" s="423"/>
      <c r="VDU42" s="424"/>
      <c r="VDV42" s="423"/>
      <c r="VDW42" s="424"/>
      <c r="VDX42" s="423"/>
      <c r="VDY42" s="424"/>
      <c r="VDZ42" s="423"/>
      <c r="VEA42" s="424"/>
      <c r="VEB42" s="423"/>
      <c r="VEC42" s="424"/>
      <c r="VED42" s="423"/>
      <c r="VEE42" s="424"/>
      <c r="VEF42" s="423"/>
      <c r="VEG42" s="424"/>
      <c r="VEH42" s="423"/>
      <c r="VEI42" s="424"/>
      <c r="VEJ42" s="423"/>
      <c r="VEK42" s="424"/>
      <c r="VEL42" s="423"/>
      <c r="VEM42" s="424"/>
      <c r="VEN42" s="423"/>
      <c r="VEO42" s="424"/>
      <c r="VEP42" s="423"/>
      <c r="VEQ42" s="424"/>
      <c r="VER42" s="423"/>
      <c r="VES42" s="424"/>
      <c r="VET42" s="423"/>
      <c r="VEU42" s="424"/>
      <c r="VEV42" s="423"/>
      <c r="VEW42" s="424"/>
      <c r="VEX42" s="423"/>
      <c r="VEY42" s="424"/>
      <c r="VEZ42" s="423"/>
      <c r="VFA42" s="424"/>
      <c r="VFB42" s="423"/>
      <c r="VFC42" s="424"/>
      <c r="VFD42" s="423"/>
      <c r="VFE42" s="424"/>
      <c r="VFF42" s="423"/>
      <c r="VFG42" s="424"/>
      <c r="VFH42" s="423"/>
      <c r="VFI42" s="424"/>
      <c r="VFJ42" s="423"/>
      <c r="VFK42" s="424"/>
      <c r="VFL42" s="423"/>
      <c r="VFM42" s="424"/>
      <c r="VFN42" s="423"/>
      <c r="VFO42" s="424"/>
      <c r="VFP42" s="423"/>
      <c r="VFQ42" s="424"/>
      <c r="VFR42" s="423"/>
      <c r="VFS42" s="424"/>
      <c r="VFT42" s="423"/>
      <c r="VFU42" s="424"/>
      <c r="VFV42" s="423"/>
      <c r="VFW42" s="424"/>
      <c r="VFX42" s="423"/>
      <c r="VFY42" s="424"/>
      <c r="VFZ42" s="423"/>
      <c r="VGA42" s="424"/>
      <c r="VGB42" s="423"/>
      <c r="VGC42" s="424"/>
      <c r="VGD42" s="423"/>
      <c r="VGE42" s="424"/>
      <c r="VGF42" s="423"/>
      <c r="VGG42" s="424"/>
      <c r="VGH42" s="423"/>
      <c r="VGI42" s="424"/>
      <c r="VGJ42" s="423"/>
      <c r="VGK42" s="424"/>
      <c r="VGL42" s="423"/>
      <c r="VGM42" s="424"/>
      <c r="VGN42" s="423"/>
      <c r="VGO42" s="424"/>
      <c r="VGP42" s="423"/>
      <c r="VGQ42" s="424"/>
      <c r="VGR42" s="423"/>
      <c r="VGS42" s="424"/>
      <c r="VGT42" s="423"/>
      <c r="VGU42" s="424"/>
      <c r="VGV42" s="423"/>
      <c r="VGW42" s="424"/>
      <c r="VGX42" s="423"/>
      <c r="VGY42" s="424"/>
      <c r="VGZ42" s="423"/>
      <c r="VHA42" s="424"/>
      <c r="VHB42" s="423"/>
      <c r="VHC42" s="424"/>
      <c r="VHD42" s="423"/>
      <c r="VHE42" s="424"/>
      <c r="VHF42" s="423"/>
      <c r="VHG42" s="424"/>
      <c r="VHH42" s="423"/>
      <c r="VHI42" s="424"/>
      <c r="VHJ42" s="423"/>
      <c r="VHK42" s="424"/>
      <c r="VHL42" s="423"/>
      <c r="VHM42" s="424"/>
      <c r="VHN42" s="423"/>
      <c r="VHO42" s="424"/>
      <c r="VHP42" s="423"/>
      <c r="VHQ42" s="424"/>
      <c r="VHR42" s="423"/>
      <c r="VHS42" s="424"/>
      <c r="VHT42" s="423"/>
      <c r="VHU42" s="424"/>
      <c r="VHV42" s="423"/>
      <c r="VHW42" s="424"/>
      <c r="VHX42" s="423"/>
      <c r="VHY42" s="424"/>
      <c r="VHZ42" s="423"/>
      <c r="VIA42" s="424"/>
      <c r="VIB42" s="423"/>
      <c r="VIC42" s="424"/>
      <c r="VID42" s="423"/>
      <c r="VIE42" s="424"/>
      <c r="VIF42" s="423"/>
      <c r="VIG42" s="424"/>
      <c r="VIH42" s="423"/>
      <c r="VII42" s="424"/>
      <c r="VIJ42" s="423"/>
      <c r="VIK42" s="424"/>
      <c r="VIL42" s="423"/>
      <c r="VIM42" s="424"/>
      <c r="VIN42" s="423"/>
      <c r="VIO42" s="424"/>
      <c r="VIP42" s="423"/>
      <c r="VIQ42" s="424"/>
      <c r="VIR42" s="423"/>
      <c r="VIS42" s="424"/>
      <c r="VIT42" s="423"/>
      <c r="VIU42" s="424"/>
      <c r="VIV42" s="423"/>
      <c r="VIW42" s="424"/>
      <c r="VIX42" s="423"/>
      <c r="VIY42" s="424"/>
      <c r="VIZ42" s="423"/>
      <c r="VJA42" s="424"/>
      <c r="VJB42" s="423"/>
      <c r="VJC42" s="424"/>
      <c r="VJD42" s="423"/>
      <c r="VJE42" s="424"/>
      <c r="VJF42" s="423"/>
      <c r="VJG42" s="424"/>
      <c r="VJH42" s="423"/>
      <c r="VJI42" s="424"/>
      <c r="VJJ42" s="423"/>
      <c r="VJK42" s="424"/>
      <c r="VJL42" s="423"/>
      <c r="VJM42" s="424"/>
      <c r="VJN42" s="423"/>
      <c r="VJO42" s="424"/>
      <c r="VJP42" s="423"/>
      <c r="VJQ42" s="424"/>
      <c r="VJR42" s="423"/>
      <c r="VJS42" s="424"/>
      <c r="VJT42" s="423"/>
      <c r="VJU42" s="424"/>
      <c r="VJV42" s="423"/>
      <c r="VJW42" s="424"/>
      <c r="VJX42" s="423"/>
      <c r="VJY42" s="424"/>
      <c r="VJZ42" s="423"/>
      <c r="VKA42" s="424"/>
      <c r="VKB42" s="423"/>
      <c r="VKC42" s="424"/>
      <c r="VKD42" s="423"/>
      <c r="VKE42" s="424"/>
      <c r="VKF42" s="423"/>
      <c r="VKG42" s="424"/>
      <c r="VKH42" s="423"/>
      <c r="VKI42" s="424"/>
      <c r="VKJ42" s="423"/>
      <c r="VKK42" s="424"/>
      <c r="VKL42" s="423"/>
      <c r="VKM42" s="424"/>
      <c r="VKN42" s="423"/>
      <c r="VKO42" s="424"/>
      <c r="VKP42" s="423"/>
      <c r="VKQ42" s="424"/>
      <c r="VKR42" s="423"/>
      <c r="VKS42" s="424"/>
      <c r="VKT42" s="423"/>
      <c r="VKU42" s="424"/>
      <c r="VKV42" s="423"/>
      <c r="VKW42" s="424"/>
      <c r="VKX42" s="423"/>
      <c r="VKY42" s="424"/>
      <c r="VKZ42" s="423"/>
      <c r="VLA42" s="424"/>
      <c r="VLB42" s="423"/>
      <c r="VLC42" s="424"/>
      <c r="VLD42" s="423"/>
      <c r="VLE42" s="424"/>
      <c r="VLF42" s="423"/>
      <c r="VLG42" s="424"/>
      <c r="VLH42" s="423"/>
      <c r="VLI42" s="424"/>
      <c r="VLJ42" s="423"/>
      <c r="VLK42" s="424"/>
      <c r="VLL42" s="423"/>
      <c r="VLM42" s="424"/>
      <c r="VLN42" s="423"/>
      <c r="VLO42" s="424"/>
      <c r="VLP42" s="423"/>
      <c r="VLQ42" s="424"/>
      <c r="VLR42" s="423"/>
      <c r="VLS42" s="424"/>
      <c r="VLT42" s="423"/>
      <c r="VLU42" s="424"/>
      <c r="VLV42" s="423"/>
      <c r="VLW42" s="424"/>
      <c r="VLX42" s="423"/>
      <c r="VLY42" s="424"/>
      <c r="VLZ42" s="423"/>
      <c r="VMA42" s="424"/>
      <c r="VMB42" s="423"/>
      <c r="VMC42" s="424"/>
      <c r="VMD42" s="423"/>
      <c r="VME42" s="424"/>
      <c r="VMF42" s="423"/>
      <c r="VMG42" s="424"/>
      <c r="VMH42" s="423"/>
      <c r="VMI42" s="424"/>
      <c r="VMJ42" s="423"/>
      <c r="VMK42" s="424"/>
      <c r="VML42" s="423"/>
      <c r="VMM42" s="424"/>
      <c r="VMN42" s="423"/>
      <c r="VMO42" s="424"/>
      <c r="VMP42" s="423"/>
      <c r="VMQ42" s="424"/>
      <c r="VMR42" s="423"/>
      <c r="VMS42" s="424"/>
      <c r="VMT42" s="423"/>
      <c r="VMU42" s="424"/>
      <c r="VMV42" s="423"/>
      <c r="VMW42" s="424"/>
      <c r="VMX42" s="423"/>
      <c r="VMY42" s="424"/>
      <c r="VMZ42" s="423"/>
      <c r="VNA42" s="424"/>
      <c r="VNB42" s="423"/>
      <c r="VNC42" s="424"/>
      <c r="VND42" s="423"/>
      <c r="VNE42" s="424"/>
      <c r="VNF42" s="423"/>
      <c r="VNG42" s="424"/>
      <c r="VNH42" s="423"/>
      <c r="VNI42" s="424"/>
      <c r="VNJ42" s="423"/>
      <c r="VNK42" s="424"/>
      <c r="VNL42" s="423"/>
      <c r="VNM42" s="424"/>
      <c r="VNN42" s="423"/>
      <c r="VNO42" s="424"/>
      <c r="VNP42" s="423"/>
      <c r="VNQ42" s="424"/>
      <c r="VNR42" s="423"/>
      <c r="VNS42" s="424"/>
      <c r="VNT42" s="423"/>
      <c r="VNU42" s="424"/>
      <c r="VNV42" s="423"/>
      <c r="VNW42" s="424"/>
      <c r="VNX42" s="423"/>
      <c r="VNY42" s="424"/>
      <c r="VNZ42" s="423"/>
      <c r="VOA42" s="424"/>
      <c r="VOB42" s="423"/>
      <c r="VOC42" s="424"/>
      <c r="VOD42" s="423"/>
      <c r="VOE42" s="424"/>
      <c r="VOF42" s="423"/>
      <c r="VOG42" s="424"/>
      <c r="VOH42" s="423"/>
      <c r="VOI42" s="424"/>
      <c r="VOJ42" s="423"/>
      <c r="VOK42" s="424"/>
      <c r="VOL42" s="423"/>
      <c r="VOM42" s="424"/>
      <c r="VON42" s="423"/>
      <c r="VOO42" s="424"/>
      <c r="VOP42" s="423"/>
      <c r="VOQ42" s="424"/>
      <c r="VOR42" s="423"/>
      <c r="VOS42" s="424"/>
      <c r="VOT42" s="423"/>
      <c r="VOU42" s="424"/>
      <c r="VOV42" s="423"/>
      <c r="VOW42" s="424"/>
      <c r="VOX42" s="423"/>
      <c r="VOY42" s="424"/>
      <c r="VOZ42" s="423"/>
      <c r="VPA42" s="424"/>
      <c r="VPB42" s="423"/>
      <c r="VPC42" s="424"/>
      <c r="VPD42" s="423"/>
      <c r="VPE42" s="424"/>
      <c r="VPF42" s="423"/>
      <c r="VPG42" s="424"/>
      <c r="VPH42" s="423"/>
      <c r="VPI42" s="424"/>
      <c r="VPJ42" s="423"/>
      <c r="VPK42" s="424"/>
      <c r="VPL42" s="423"/>
      <c r="VPM42" s="424"/>
      <c r="VPN42" s="423"/>
      <c r="VPO42" s="424"/>
      <c r="VPP42" s="423"/>
      <c r="VPQ42" s="424"/>
      <c r="VPR42" s="423"/>
      <c r="VPS42" s="424"/>
      <c r="VPT42" s="423"/>
      <c r="VPU42" s="424"/>
      <c r="VPV42" s="423"/>
      <c r="VPW42" s="424"/>
      <c r="VPX42" s="423"/>
      <c r="VPY42" s="424"/>
      <c r="VPZ42" s="423"/>
      <c r="VQA42" s="424"/>
      <c r="VQB42" s="423"/>
      <c r="VQC42" s="424"/>
      <c r="VQD42" s="423"/>
      <c r="VQE42" s="424"/>
      <c r="VQF42" s="423"/>
      <c r="VQG42" s="424"/>
      <c r="VQH42" s="423"/>
      <c r="VQI42" s="424"/>
      <c r="VQJ42" s="423"/>
      <c r="VQK42" s="424"/>
      <c r="VQL42" s="423"/>
      <c r="VQM42" s="424"/>
      <c r="VQN42" s="423"/>
      <c r="VQO42" s="424"/>
      <c r="VQP42" s="423"/>
      <c r="VQQ42" s="424"/>
      <c r="VQR42" s="423"/>
      <c r="VQS42" s="424"/>
      <c r="VQT42" s="423"/>
      <c r="VQU42" s="424"/>
      <c r="VQV42" s="423"/>
      <c r="VQW42" s="424"/>
      <c r="VQX42" s="423"/>
      <c r="VQY42" s="424"/>
      <c r="VQZ42" s="423"/>
      <c r="VRA42" s="424"/>
      <c r="VRB42" s="423"/>
      <c r="VRC42" s="424"/>
      <c r="VRD42" s="423"/>
      <c r="VRE42" s="424"/>
      <c r="VRF42" s="423"/>
      <c r="VRG42" s="424"/>
      <c r="VRH42" s="423"/>
      <c r="VRI42" s="424"/>
      <c r="VRJ42" s="423"/>
      <c r="VRK42" s="424"/>
      <c r="VRL42" s="423"/>
      <c r="VRM42" s="424"/>
      <c r="VRN42" s="423"/>
      <c r="VRO42" s="424"/>
      <c r="VRP42" s="423"/>
      <c r="VRQ42" s="424"/>
      <c r="VRR42" s="423"/>
      <c r="VRS42" s="424"/>
      <c r="VRT42" s="423"/>
      <c r="VRU42" s="424"/>
      <c r="VRV42" s="423"/>
      <c r="VRW42" s="424"/>
      <c r="VRX42" s="423"/>
      <c r="VRY42" s="424"/>
      <c r="VRZ42" s="423"/>
      <c r="VSA42" s="424"/>
      <c r="VSB42" s="423"/>
      <c r="VSC42" s="424"/>
      <c r="VSD42" s="423"/>
      <c r="VSE42" s="424"/>
      <c r="VSF42" s="423"/>
      <c r="VSG42" s="424"/>
      <c r="VSH42" s="423"/>
      <c r="VSI42" s="424"/>
      <c r="VSJ42" s="423"/>
      <c r="VSK42" s="424"/>
      <c r="VSL42" s="423"/>
      <c r="VSM42" s="424"/>
      <c r="VSN42" s="423"/>
      <c r="VSO42" s="424"/>
      <c r="VSP42" s="423"/>
      <c r="VSQ42" s="424"/>
      <c r="VSR42" s="423"/>
      <c r="VSS42" s="424"/>
      <c r="VST42" s="423"/>
      <c r="VSU42" s="424"/>
      <c r="VSV42" s="423"/>
      <c r="VSW42" s="424"/>
      <c r="VSX42" s="423"/>
      <c r="VSY42" s="424"/>
      <c r="VSZ42" s="423"/>
      <c r="VTA42" s="424"/>
      <c r="VTB42" s="423"/>
      <c r="VTC42" s="424"/>
      <c r="VTD42" s="423"/>
      <c r="VTE42" s="424"/>
      <c r="VTF42" s="423"/>
      <c r="VTG42" s="424"/>
      <c r="VTH42" s="423"/>
      <c r="VTI42" s="424"/>
      <c r="VTJ42" s="423"/>
      <c r="VTK42" s="424"/>
      <c r="VTL42" s="423"/>
      <c r="VTM42" s="424"/>
      <c r="VTN42" s="423"/>
      <c r="VTO42" s="424"/>
      <c r="VTP42" s="423"/>
      <c r="VTQ42" s="424"/>
      <c r="VTR42" s="423"/>
      <c r="VTS42" s="424"/>
      <c r="VTT42" s="423"/>
      <c r="VTU42" s="424"/>
      <c r="VTV42" s="423"/>
      <c r="VTW42" s="424"/>
      <c r="VTX42" s="423"/>
      <c r="VTY42" s="424"/>
      <c r="VTZ42" s="423"/>
      <c r="VUA42" s="424"/>
      <c r="VUB42" s="423"/>
      <c r="VUC42" s="424"/>
      <c r="VUD42" s="423"/>
      <c r="VUE42" s="424"/>
      <c r="VUF42" s="423"/>
      <c r="VUG42" s="424"/>
      <c r="VUH42" s="423"/>
      <c r="VUI42" s="424"/>
      <c r="VUJ42" s="423"/>
      <c r="VUK42" s="424"/>
      <c r="VUL42" s="423"/>
      <c r="VUM42" s="424"/>
      <c r="VUN42" s="423"/>
      <c r="VUO42" s="424"/>
      <c r="VUP42" s="423"/>
      <c r="VUQ42" s="424"/>
      <c r="VUR42" s="423"/>
      <c r="VUS42" s="424"/>
      <c r="VUT42" s="423"/>
      <c r="VUU42" s="424"/>
      <c r="VUV42" s="423"/>
      <c r="VUW42" s="424"/>
      <c r="VUX42" s="423"/>
      <c r="VUY42" s="424"/>
      <c r="VUZ42" s="423"/>
      <c r="VVA42" s="424"/>
      <c r="VVB42" s="423"/>
      <c r="VVC42" s="424"/>
      <c r="VVD42" s="423"/>
      <c r="VVE42" s="424"/>
      <c r="VVF42" s="423"/>
      <c r="VVG42" s="424"/>
      <c r="VVH42" s="423"/>
      <c r="VVI42" s="424"/>
      <c r="VVJ42" s="423"/>
      <c r="VVK42" s="424"/>
      <c r="VVL42" s="423"/>
      <c r="VVM42" s="424"/>
      <c r="VVN42" s="423"/>
      <c r="VVO42" s="424"/>
      <c r="VVP42" s="423"/>
      <c r="VVQ42" s="424"/>
      <c r="VVR42" s="423"/>
      <c r="VVS42" s="424"/>
      <c r="VVT42" s="423"/>
      <c r="VVU42" s="424"/>
      <c r="VVV42" s="423"/>
      <c r="VVW42" s="424"/>
      <c r="VVX42" s="423"/>
      <c r="VVY42" s="424"/>
      <c r="VVZ42" s="423"/>
      <c r="VWA42" s="424"/>
      <c r="VWB42" s="423"/>
      <c r="VWC42" s="424"/>
      <c r="VWD42" s="423"/>
      <c r="VWE42" s="424"/>
      <c r="VWF42" s="423"/>
      <c r="VWG42" s="424"/>
      <c r="VWH42" s="423"/>
      <c r="VWI42" s="424"/>
      <c r="VWJ42" s="423"/>
      <c r="VWK42" s="424"/>
      <c r="VWL42" s="423"/>
      <c r="VWM42" s="424"/>
      <c r="VWN42" s="423"/>
      <c r="VWO42" s="424"/>
      <c r="VWP42" s="423"/>
      <c r="VWQ42" s="424"/>
      <c r="VWR42" s="423"/>
      <c r="VWS42" s="424"/>
      <c r="VWT42" s="423"/>
      <c r="VWU42" s="424"/>
      <c r="VWV42" s="423"/>
      <c r="VWW42" s="424"/>
      <c r="VWX42" s="423"/>
      <c r="VWY42" s="424"/>
      <c r="VWZ42" s="423"/>
      <c r="VXA42" s="424"/>
      <c r="VXB42" s="423"/>
      <c r="VXC42" s="424"/>
      <c r="VXD42" s="423"/>
      <c r="VXE42" s="424"/>
      <c r="VXF42" s="423"/>
      <c r="VXG42" s="424"/>
      <c r="VXH42" s="423"/>
      <c r="VXI42" s="424"/>
      <c r="VXJ42" s="423"/>
      <c r="VXK42" s="424"/>
      <c r="VXL42" s="423"/>
      <c r="VXM42" s="424"/>
      <c r="VXN42" s="423"/>
      <c r="VXO42" s="424"/>
      <c r="VXP42" s="423"/>
      <c r="VXQ42" s="424"/>
      <c r="VXR42" s="423"/>
      <c r="VXS42" s="424"/>
      <c r="VXT42" s="423"/>
      <c r="VXU42" s="424"/>
      <c r="VXV42" s="423"/>
      <c r="VXW42" s="424"/>
      <c r="VXX42" s="423"/>
      <c r="VXY42" s="424"/>
      <c r="VXZ42" s="423"/>
      <c r="VYA42" s="424"/>
      <c r="VYB42" s="423"/>
      <c r="VYC42" s="424"/>
      <c r="VYD42" s="423"/>
      <c r="VYE42" s="424"/>
      <c r="VYF42" s="423"/>
      <c r="VYG42" s="424"/>
      <c r="VYH42" s="423"/>
      <c r="VYI42" s="424"/>
      <c r="VYJ42" s="423"/>
      <c r="VYK42" s="424"/>
      <c r="VYL42" s="423"/>
      <c r="VYM42" s="424"/>
      <c r="VYN42" s="423"/>
      <c r="VYO42" s="424"/>
      <c r="VYP42" s="423"/>
      <c r="VYQ42" s="424"/>
      <c r="VYR42" s="423"/>
      <c r="VYS42" s="424"/>
      <c r="VYT42" s="423"/>
      <c r="VYU42" s="424"/>
      <c r="VYV42" s="423"/>
      <c r="VYW42" s="424"/>
      <c r="VYX42" s="423"/>
      <c r="VYY42" s="424"/>
      <c r="VYZ42" s="423"/>
      <c r="VZA42" s="424"/>
      <c r="VZB42" s="423"/>
      <c r="VZC42" s="424"/>
      <c r="VZD42" s="423"/>
      <c r="VZE42" s="424"/>
      <c r="VZF42" s="423"/>
      <c r="VZG42" s="424"/>
      <c r="VZH42" s="423"/>
      <c r="VZI42" s="424"/>
      <c r="VZJ42" s="423"/>
      <c r="VZK42" s="424"/>
      <c r="VZL42" s="423"/>
      <c r="VZM42" s="424"/>
      <c r="VZN42" s="423"/>
      <c r="VZO42" s="424"/>
      <c r="VZP42" s="423"/>
      <c r="VZQ42" s="424"/>
      <c r="VZR42" s="423"/>
      <c r="VZS42" s="424"/>
      <c r="VZT42" s="423"/>
      <c r="VZU42" s="424"/>
      <c r="VZV42" s="423"/>
      <c r="VZW42" s="424"/>
      <c r="VZX42" s="423"/>
      <c r="VZY42" s="424"/>
      <c r="VZZ42" s="423"/>
      <c r="WAA42" s="424"/>
      <c r="WAB42" s="423"/>
      <c r="WAC42" s="424"/>
      <c r="WAD42" s="423"/>
      <c r="WAE42" s="424"/>
      <c r="WAF42" s="423"/>
      <c r="WAG42" s="424"/>
      <c r="WAH42" s="423"/>
      <c r="WAI42" s="424"/>
      <c r="WAJ42" s="423"/>
      <c r="WAK42" s="424"/>
      <c r="WAL42" s="423"/>
      <c r="WAM42" s="424"/>
      <c r="WAN42" s="423"/>
      <c r="WAO42" s="424"/>
      <c r="WAP42" s="423"/>
      <c r="WAQ42" s="424"/>
      <c r="WAR42" s="423"/>
      <c r="WAS42" s="424"/>
      <c r="WAT42" s="423"/>
      <c r="WAU42" s="424"/>
      <c r="WAV42" s="423"/>
      <c r="WAW42" s="424"/>
      <c r="WAX42" s="423"/>
      <c r="WAY42" s="424"/>
      <c r="WAZ42" s="423"/>
      <c r="WBA42" s="424"/>
      <c r="WBB42" s="423"/>
      <c r="WBC42" s="424"/>
      <c r="WBD42" s="423"/>
      <c r="WBE42" s="424"/>
      <c r="WBF42" s="423"/>
      <c r="WBG42" s="424"/>
      <c r="WBH42" s="423"/>
      <c r="WBI42" s="424"/>
      <c r="WBJ42" s="423"/>
      <c r="WBK42" s="424"/>
      <c r="WBL42" s="423"/>
      <c r="WBM42" s="424"/>
      <c r="WBN42" s="423"/>
      <c r="WBO42" s="424"/>
      <c r="WBP42" s="423"/>
      <c r="WBQ42" s="424"/>
      <c r="WBR42" s="423"/>
      <c r="WBS42" s="424"/>
      <c r="WBT42" s="423"/>
      <c r="WBU42" s="424"/>
      <c r="WBV42" s="423"/>
      <c r="WBW42" s="424"/>
      <c r="WBX42" s="423"/>
      <c r="WBY42" s="424"/>
      <c r="WBZ42" s="423"/>
      <c r="WCA42" s="424"/>
      <c r="WCB42" s="423"/>
      <c r="WCC42" s="424"/>
      <c r="WCD42" s="423"/>
      <c r="WCE42" s="424"/>
      <c r="WCF42" s="423"/>
      <c r="WCG42" s="424"/>
      <c r="WCH42" s="423"/>
      <c r="WCI42" s="424"/>
      <c r="WCJ42" s="423"/>
      <c r="WCK42" s="424"/>
      <c r="WCL42" s="423"/>
      <c r="WCM42" s="424"/>
      <c r="WCN42" s="423"/>
      <c r="WCO42" s="424"/>
      <c r="WCP42" s="423"/>
      <c r="WCQ42" s="424"/>
      <c r="WCR42" s="423"/>
      <c r="WCS42" s="424"/>
      <c r="WCT42" s="423"/>
      <c r="WCU42" s="424"/>
      <c r="WCV42" s="423"/>
      <c r="WCW42" s="424"/>
      <c r="WCX42" s="423"/>
      <c r="WCY42" s="424"/>
      <c r="WCZ42" s="423"/>
      <c r="WDA42" s="424"/>
      <c r="WDB42" s="423"/>
      <c r="WDC42" s="424"/>
      <c r="WDD42" s="423"/>
      <c r="WDE42" s="424"/>
      <c r="WDF42" s="423"/>
      <c r="WDG42" s="424"/>
      <c r="WDH42" s="423"/>
      <c r="WDI42" s="424"/>
      <c r="WDJ42" s="423"/>
      <c r="WDK42" s="424"/>
      <c r="WDL42" s="423"/>
      <c r="WDM42" s="424"/>
      <c r="WDN42" s="423"/>
      <c r="WDO42" s="424"/>
      <c r="WDP42" s="423"/>
      <c r="WDQ42" s="424"/>
      <c r="WDR42" s="423"/>
      <c r="WDS42" s="424"/>
      <c r="WDT42" s="423"/>
      <c r="WDU42" s="424"/>
      <c r="WDV42" s="423"/>
      <c r="WDW42" s="424"/>
      <c r="WDX42" s="423"/>
      <c r="WDY42" s="424"/>
      <c r="WDZ42" s="423"/>
      <c r="WEA42" s="424"/>
      <c r="WEB42" s="423"/>
      <c r="WEC42" s="424"/>
      <c r="WED42" s="423"/>
      <c r="WEE42" s="424"/>
      <c r="WEF42" s="423"/>
      <c r="WEG42" s="424"/>
      <c r="WEH42" s="423"/>
      <c r="WEI42" s="424"/>
      <c r="WEJ42" s="423"/>
      <c r="WEK42" s="424"/>
      <c r="WEL42" s="423"/>
      <c r="WEM42" s="424"/>
      <c r="WEN42" s="423"/>
      <c r="WEO42" s="424"/>
      <c r="WEP42" s="423"/>
      <c r="WEQ42" s="424"/>
      <c r="WER42" s="423"/>
      <c r="WES42" s="424"/>
      <c r="WET42" s="423"/>
      <c r="WEU42" s="424"/>
      <c r="WEV42" s="423"/>
      <c r="WEW42" s="424"/>
      <c r="WEX42" s="423"/>
      <c r="WEY42" s="424"/>
      <c r="WEZ42" s="423"/>
      <c r="WFA42" s="424"/>
      <c r="WFB42" s="423"/>
      <c r="WFC42" s="424"/>
      <c r="WFD42" s="423"/>
      <c r="WFE42" s="424"/>
      <c r="WFF42" s="423"/>
      <c r="WFG42" s="424"/>
      <c r="WFH42" s="423"/>
      <c r="WFI42" s="424"/>
      <c r="WFJ42" s="423"/>
      <c r="WFK42" s="424"/>
      <c r="WFL42" s="423"/>
      <c r="WFM42" s="424"/>
      <c r="WFN42" s="423"/>
      <c r="WFO42" s="424"/>
      <c r="WFP42" s="423"/>
      <c r="WFQ42" s="424"/>
      <c r="WFR42" s="423"/>
      <c r="WFS42" s="424"/>
      <c r="WFT42" s="423"/>
      <c r="WFU42" s="424"/>
      <c r="WFV42" s="423"/>
      <c r="WFW42" s="424"/>
      <c r="WFX42" s="423"/>
      <c r="WFY42" s="424"/>
      <c r="WFZ42" s="423"/>
      <c r="WGA42" s="424"/>
      <c r="WGB42" s="423"/>
      <c r="WGC42" s="424"/>
      <c r="WGD42" s="423"/>
      <c r="WGE42" s="424"/>
      <c r="WGF42" s="423"/>
      <c r="WGG42" s="424"/>
      <c r="WGH42" s="423"/>
      <c r="WGI42" s="424"/>
      <c r="WGJ42" s="423"/>
      <c r="WGK42" s="424"/>
      <c r="WGL42" s="423"/>
      <c r="WGM42" s="424"/>
      <c r="WGN42" s="423"/>
      <c r="WGO42" s="424"/>
      <c r="WGP42" s="423"/>
      <c r="WGQ42" s="424"/>
      <c r="WGR42" s="423"/>
      <c r="WGS42" s="424"/>
      <c r="WGT42" s="423"/>
      <c r="WGU42" s="424"/>
      <c r="WGV42" s="423"/>
      <c r="WGW42" s="424"/>
      <c r="WGX42" s="423"/>
      <c r="WGY42" s="424"/>
      <c r="WGZ42" s="423"/>
      <c r="WHA42" s="424"/>
      <c r="WHB42" s="423"/>
      <c r="WHC42" s="424"/>
      <c r="WHD42" s="423"/>
      <c r="WHE42" s="424"/>
      <c r="WHF42" s="423"/>
      <c r="WHG42" s="424"/>
      <c r="WHH42" s="423"/>
      <c r="WHI42" s="424"/>
      <c r="WHJ42" s="423"/>
      <c r="WHK42" s="424"/>
      <c r="WHL42" s="423"/>
      <c r="WHM42" s="424"/>
      <c r="WHN42" s="423"/>
      <c r="WHO42" s="424"/>
      <c r="WHP42" s="423"/>
      <c r="WHQ42" s="424"/>
      <c r="WHR42" s="423"/>
      <c r="WHS42" s="424"/>
      <c r="WHT42" s="423"/>
      <c r="WHU42" s="424"/>
      <c r="WHV42" s="423"/>
      <c r="WHW42" s="424"/>
      <c r="WHX42" s="423"/>
      <c r="WHY42" s="424"/>
      <c r="WHZ42" s="423"/>
      <c r="WIA42" s="424"/>
      <c r="WIB42" s="423"/>
      <c r="WIC42" s="424"/>
      <c r="WID42" s="423"/>
      <c r="WIE42" s="424"/>
      <c r="WIF42" s="423"/>
      <c r="WIG42" s="424"/>
      <c r="WIH42" s="423"/>
      <c r="WII42" s="424"/>
      <c r="WIJ42" s="423"/>
      <c r="WIK42" s="424"/>
      <c r="WIL42" s="423"/>
      <c r="WIM42" s="424"/>
      <c r="WIN42" s="423"/>
      <c r="WIO42" s="424"/>
      <c r="WIP42" s="423"/>
      <c r="WIQ42" s="424"/>
      <c r="WIR42" s="423"/>
      <c r="WIS42" s="424"/>
      <c r="WIT42" s="423"/>
      <c r="WIU42" s="424"/>
      <c r="WIV42" s="423"/>
      <c r="WIW42" s="424"/>
      <c r="WIX42" s="423"/>
      <c r="WIY42" s="424"/>
      <c r="WIZ42" s="423"/>
      <c r="WJA42" s="424"/>
      <c r="WJB42" s="423"/>
      <c r="WJC42" s="424"/>
      <c r="WJD42" s="423"/>
      <c r="WJE42" s="424"/>
      <c r="WJF42" s="423"/>
      <c r="WJG42" s="424"/>
      <c r="WJH42" s="423"/>
      <c r="WJI42" s="424"/>
      <c r="WJJ42" s="423"/>
      <c r="WJK42" s="424"/>
      <c r="WJL42" s="423"/>
      <c r="WJM42" s="424"/>
      <c r="WJN42" s="423"/>
      <c r="WJO42" s="424"/>
      <c r="WJP42" s="423"/>
      <c r="WJQ42" s="424"/>
      <c r="WJR42" s="423"/>
      <c r="WJS42" s="424"/>
      <c r="WJT42" s="423"/>
      <c r="WJU42" s="424"/>
      <c r="WJV42" s="423"/>
      <c r="WJW42" s="424"/>
      <c r="WJX42" s="423"/>
      <c r="WJY42" s="424"/>
      <c r="WJZ42" s="423"/>
      <c r="WKA42" s="424"/>
      <c r="WKB42" s="423"/>
      <c r="WKC42" s="424"/>
      <c r="WKD42" s="423"/>
      <c r="WKE42" s="424"/>
      <c r="WKF42" s="423"/>
      <c r="WKG42" s="424"/>
      <c r="WKH42" s="423"/>
      <c r="WKI42" s="424"/>
      <c r="WKJ42" s="423"/>
      <c r="WKK42" s="424"/>
      <c r="WKL42" s="423"/>
      <c r="WKM42" s="424"/>
      <c r="WKN42" s="423"/>
      <c r="WKO42" s="424"/>
      <c r="WKP42" s="423"/>
      <c r="WKQ42" s="424"/>
      <c r="WKR42" s="423"/>
      <c r="WKS42" s="424"/>
      <c r="WKT42" s="423"/>
      <c r="WKU42" s="424"/>
      <c r="WKV42" s="423"/>
      <c r="WKW42" s="424"/>
      <c r="WKX42" s="423"/>
      <c r="WKY42" s="424"/>
      <c r="WKZ42" s="423"/>
      <c r="WLA42" s="424"/>
      <c r="WLB42" s="423"/>
      <c r="WLC42" s="424"/>
      <c r="WLD42" s="423"/>
      <c r="WLE42" s="424"/>
      <c r="WLF42" s="423"/>
      <c r="WLG42" s="424"/>
      <c r="WLH42" s="423"/>
      <c r="WLI42" s="424"/>
      <c r="WLJ42" s="423"/>
      <c r="WLK42" s="424"/>
      <c r="WLL42" s="423"/>
      <c r="WLM42" s="424"/>
      <c r="WLN42" s="423"/>
      <c r="WLO42" s="424"/>
      <c r="WLP42" s="423"/>
      <c r="WLQ42" s="424"/>
      <c r="WLR42" s="423"/>
      <c r="WLS42" s="424"/>
      <c r="WLT42" s="423"/>
      <c r="WLU42" s="424"/>
      <c r="WLV42" s="423"/>
      <c r="WLW42" s="424"/>
      <c r="WLX42" s="423"/>
      <c r="WLY42" s="424"/>
      <c r="WLZ42" s="423"/>
      <c r="WMA42" s="424"/>
      <c r="WMB42" s="423"/>
      <c r="WMC42" s="424"/>
      <c r="WMD42" s="423"/>
      <c r="WME42" s="424"/>
      <c r="WMF42" s="423"/>
      <c r="WMG42" s="424"/>
      <c r="WMH42" s="423"/>
      <c r="WMI42" s="424"/>
      <c r="WMJ42" s="423"/>
      <c r="WMK42" s="424"/>
      <c r="WML42" s="423"/>
      <c r="WMM42" s="424"/>
      <c r="WMN42" s="423"/>
      <c r="WMO42" s="424"/>
      <c r="WMP42" s="423"/>
      <c r="WMQ42" s="424"/>
      <c r="WMR42" s="423"/>
      <c r="WMS42" s="424"/>
      <c r="WMT42" s="423"/>
      <c r="WMU42" s="424"/>
      <c r="WMV42" s="423"/>
      <c r="WMW42" s="424"/>
      <c r="WMX42" s="423"/>
      <c r="WMY42" s="424"/>
      <c r="WMZ42" s="423"/>
      <c r="WNA42" s="424"/>
      <c r="WNB42" s="423"/>
      <c r="WNC42" s="424"/>
      <c r="WND42" s="423"/>
      <c r="WNE42" s="424"/>
      <c r="WNF42" s="423"/>
      <c r="WNG42" s="424"/>
      <c r="WNH42" s="423"/>
      <c r="WNI42" s="424"/>
      <c r="WNJ42" s="423"/>
      <c r="WNK42" s="424"/>
      <c r="WNL42" s="423"/>
      <c r="WNM42" s="424"/>
      <c r="WNN42" s="423"/>
      <c r="WNO42" s="424"/>
      <c r="WNP42" s="423"/>
      <c r="WNQ42" s="424"/>
      <c r="WNR42" s="423"/>
      <c r="WNS42" s="424"/>
      <c r="WNT42" s="423"/>
      <c r="WNU42" s="424"/>
      <c r="WNV42" s="423"/>
      <c r="WNW42" s="424"/>
      <c r="WNX42" s="423"/>
      <c r="WNY42" s="424"/>
      <c r="WNZ42" s="423"/>
      <c r="WOA42" s="424"/>
      <c r="WOB42" s="423"/>
      <c r="WOC42" s="424"/>
      <c r="WOD42" s="423"/>
      <c r="WOE42" s="424"/>
      <c r="WOF42" s="423"/>
      <c r="WOG42" s="424"/>
      <c r="WOH42" s="423"/>
      <c r="WOI42" s="424"/>
      <c r="WOJ42" s="423"/>
      <c r="WOK42" s="424"/>
      <c r="WOL42" s="423"/>
      <c r="WOM42" s="424"/>
      <c r="WON42" s="423"/>
      <c r="WOO42" s="424"/>
      <c r="WOP42" s="423"/>
      <c r="WOQ42" s="424"/>
      <c r="WOR42" s="423"/>
      <c r="WOS42" s="424"/>
      <c r="WOT42" s="423"/>
      <c r="WOU42" s="424"/>
      <c r="WOV42" s="423"/>
      <c r="WOW42" s="424"/>
      <c r="WOX42" s="423"/>
      <c r="WOY42" s="424"/>
      <c r="WOZ42" s="423"/>
      <c r="WPA42" s="424"/>
      <c r="WPB42" s="423"/>
      <c r="WPC42" s="424"/>
      <c r="WPD42" s="423"/>
      <c r="WPE42" s="424"/>
      <c r="WPF42" s="423"/>
      <c r="WPG42" s="424"/>
      <c r="WPH42" s="423"/>
      <c r="WPI42" s="424"/>
      <c r="WPJ42" s="423"/>
      <c r="WPK42" s="424"/>
      <c r="WPL42" s="423"/>
      <c r="WPM42" s="424"/>
      <c r="WPN42" s="423"/>
      <c r="WPO42" s="424"/>
      <c r="WPP42" s="423"/>
      <c r="WPQ42" s="424"/>
      <c r="WPR42" s="423"/>
      <c r="WPS42" s="424"/>
      <c r="WPT42" s="423"/>
      <c r="WPU42" s="424"/>
      <c r="WPV42" s="423"/>
      <c r="WPW42" s="424"/>
      <c r="WPX42" s="423"/>
      <c r="WPY42" s="424"/>
      <c r="WPZ42" s="423"/>
      <c r="WQA42" s="424"/>
      <c r="WQB42" s="423"/>
      <c r="WQC42" s="424"/>
      <c r="WQD42" s="423"/>
      <c r="WQE42" s="424"/>
      <c r="WQF42" s="423"/>
      <c r="WQG42" s="424"/>
      <c r="WQH42" s="423"/>
      <c r="WQI42" s="424"/>
      <c r="WQJ42" s="423"/>
      <c r="WQK42" s="424"/>
      <c r="WQL42" s="423"/>
      <c r="WQM42" s="424"/>
      <c r="WQN42" s="423"/>
      <c r="WQO42" s="424"/>
      <c r="WQP42" s="423"/>
      <c r="WQQ42" s="424"/>
      <c r="WQR42" s="423"/>
      <c r="WQS42" s="424"/>
      <c r="WQT42" s="423"/>
      <c r="WQU42" s="424"/>
      <c r="WQV42" s="423"/>
      <c r="WQW42" s="424"/>
      <c r="WQX42" s="423"/>
      <c r="WQY42" s="424"/>
      <c r="WQZ42" s="423"/>
      <c r="WRA42" s="424"/>
      <c r="WRB42" s="423"/>
      <c r="WRC42" s="424"/>
      <c r="WRD42" s="423"/>
      <c r="WRE42" s="424"/>
      <c r="WRF42" s="423"/>
      <c r="WRG42" s="424"/>
      <c r="WRH42" s="423"/>
      <c r="WRI42" s="424"/>
      <c r="WRJ42" s="423"/>
      <c r="WRK42" s="424"/>
      <c r="WRL42" s="423"/>
      <c r="WRM42" s="424"/>
      <c r="WRN42" s="423"/>
      <c r="WRO42" s="424"/>
      <c r="WRP42" s="423"/>
      <c r="WRQ42" s="424"/>
      <c r="WRR42" s="423"/>
      <c r="WRS42" s="424"/>
      <c r="WRT42" s="423"/>
      <c r="WRU42" s="424"/>
      <c r="WRV42" s="423"/>
      <c r="WRW42" s="424"/>
      <c r="WRX42" s="423"/>
      <c r="WRY42" s="424"/>
      <c r="WRZ42" s="423"/>
      <c r="WSA42" s="424"/>
      <c r="WSB42" s="423"/>
      <c r="WSC42" s="424"/>
      <c r="WSD42" s="423"/>
      <c r="WSE42" s="424"/>
      <c r="WSF42" s="423"/>
      <c r="WSG42" s="424"/>
      <c r="WSH42" s="423"/>
      <c r="WSI42" s="424"/>
      <c r="WSJ42" s="423"/>
      <c r="WSK42" s="424"/>
      <c r="WSL42" s="423"/>
      <c r="WSM42" s="424"/>
      <c r="WSN42" s="423"/>
      <c r="WSO42" s="424"/>
      <c r="WSP42" s="423"/>
      <c r="WSQ42" s="424"/>
      <c r="WSR42" s="423"/>
      <c r="WSS42" s="424"/>
      <c r="WST42" s="423"/>
      <c r="WSU42" s="424"/>
      <c r="WSV42" s="423"/>
      <c r="WSW42" s="424"/>
      <c r="WSX42" s="423"/>
      <c r="WSY42" s="424"/>
      <c r="WSZ42" s="423"/>
      <c r="WTA42" s="424"/>
      <c r="WTB42" s="423"/>
      <c r="WTC42" s="424"/>
      <c r="WTD42" s="423"/>
      <c r="WTE42" s="424"/>
      <c r="WTF42" s="423"/>
      <c r="WTG42" s="424"/>
      <c r="WTH42" s="423"/>
      <c r="WTI42" s="424"/>
      <c r="WTJ42" s="423"/>
      <c r="WTK42" s="424"/>
      <c r="WTL42" s="423"/>
      <c r="WTM42" s="424"/>
      <c r="WTN42" s="423"/>
      <c r="WTO42" s="424"/>
      <c r="WTP42" s="423"/>
      <c r="WTQ42" s="424"/>
      <c r="WTR42" s="423"/>
      <c r="WTS42" s="424"/>
      <c r="WTT42" s="423"/>
      <c r="WTU42" s="424"/>
      <c r="WTV42" s="423"/>
      <c r="WTW42" s="424"/>
      <c r="WTX42" s="423"/>
      <c r="WTY42" s="424"/>
      <c r="WTZ42" s="423"/>
      <c r="WUA42" s="424"/>
      <c r="WUB42" s="423"/>
      <c r="WUC42" s="424"/>
      <c r="WUD42" s="423"/>
      <c r="WUE42" s="424"/>
      <c r="WUF42" s="423"/>
      <c r="WUG42" s="424"/>
      <c r="WUH42" s="423"/>
      <c r="WUI42" s="424"/>
      <c r="WUJ42" s="423"/>
      <c r="WUK42" s="424"/>
      <c r="WUL42" s="423"/>
      <c r="WUM42" s="424"/>
      <c r="WUN42" s="423"/>
      <c r="WUO42" s="424"/>
      <c r="WUP42" s="423"/>
      <c r="WUQ42" s="424"/>
      <c r="WUR42" s="423"/>
      <c r="WUS42" s="424"/>
      <c r="WUT42" s="423"/>
      <c r="WUU42" s="424"/>
      <c r="WUV42" s="423"/>
      <c r="WUW42" s="424"/>
      <c r="WUX42" s="423"/>
      <c r="WUY42" s="424"/>
      <c r="WUZ42" s="423"/>
      <c r="WVA42" s="424"/>
      <c r="WVB42" s="423"/>
      <c r="WVC42" s="424"/>
      <c r="WVD42" s="423"/>
      <c r="WVE42" s="424"/>
      <c r="WVF42" s="423"/>
      <c r="WVG42" s="424"/>
      <c r="WVH42" s="423"/>
      <c r="WVI42" s="424"/>
      <c r="WVJ42" s="423"/>
      <c r="WVK42" s="424"/>
      <c r="WVL42" s="423"/>
      <c r="WVM42" s="424"/>
      <c r="WVN42" s="423"/>
      <c r="WVO42" s="424"/>
      <c r="WVP42" s="423"/>
      <c r="WVQ42" s="424"/>
      <c r="WVR42" s="423"/>
      <c r="WVS42" s="424"/>
      <c r="WVT42" s="423"/>
      <c r="WVU42" s="424"/>
      <c r="WVV42" s="423"/>
      <c r="WVW42" s="424"/>
      <c r="WVX42" s="423"/>
      <c r="WVY42" s="424"/>
      <c r="WVZ42" s="423"/>
      <c r="WWA42" s="424"/>
      <c r="WWB42" s="423"/>
      <c r="WWC42" s="424"/>
      <c r="WWD42" s="423"/>
      <c r="WWE42" s="424"/>
      <c r="WWF42" s="423"/>
      <c r="WWG42" s="424"/>
      <c r="WWH42" s="423"/>
      <c r="WWI42" s="424"/>
      <c r="WWJ42" s="423"/>
      <c r="WWK42" s="424"/>
      <c r="WWL42" s="423"/>
      <c r="WWM42" s="424"/>
      <c r="WWN42" s="423"/>
      <c r="WWO42" s="424"/>
      <c r="WWP42" s="423"/>
      <c r="WWQ42" s="424"/>
      <c r="WWR42" s="423"/>
      <c r="WWS42" s="424"/>
      <c r="WWT42" s="423"/>
      <c r="WWU42" s="424"/>
      <c r="WWV42" s="423"/>
      <c r="WWW42" s="424"/>
      <c r="WWX42" s="423"/>
      <c r="WWY42" s="424"/>
      <c r="WWZ42" s="423"/>
      <c r="WXA42" s="424"/>
      <c r="WXB42" s="423"/>
      <c r="WXC42" s="424"/>
      <c r="WXD42" s="423"/>
      <c r="WXE42" s="424"/>
      <c r="WXF42" s="423"/>
      <c r="WXG42" s="424"/>
      <c r="WXH42" s="423"/>
      <c r="WXI42" s="424"/>
      <c r="WXJ42" s="423"/>
      <c r="WXK42" s="424"/>
      <c r="WXL42" s="423"/>
      <c r="WXM42" s="424"/>
      <c r="WXN42" s="423"/>
      <c r="WXO42" s="424"/>
      <c r="WXP42" s="423"/>
      <c r="WXQ42" s="424"/>
      <c r="WXR42" s="423"/>
      <c r="WXS42" s="424"/>
      <c r="WXT42" s="423"/>
      <c r="WXU42" s="424"/>
      <c r="WXV42" s="423"/>
      <c r="WXW42" s="424"/>
      <c r="WXX42" s="423"/>
      <c r="WXY42" s="424"/>
      <c r="WXZ42" s="423"/>
      <c r="WYA42" s="424"/>
      <c r="WYB42" s="423"/>
      <c r="WYC42" s="424"/>
      <c r="WYD42" s="423"/>
      <c r="WYE42" s="424"/>
      <c r="WYF42" s="423"/>
      <c r="WYG42" s="424"/>
      <c r="WYH42" s="423"/>
      <c r="WYI42" s="424"/>
      <c r="WYJ42" s="423"/>
      <c r="WYK42" s="424"/>
      <c r="WYL42" s="423"/>
      <c r="WYM42" s="424"/>
      <c r="WYN42" s="423"/>
      <c r="WYO42" s="424"/>
      <c r="WYP42" s="423"/>
      <c r="WYQ42" s="424"/>
      <c r="WYR42" s="423"/>
      <c r="WYS42" s="424"/>
      <c r="WYT42" s="423"/>
      <c r="WYU42" s="424"/>
      <c r="WYV42" s="423"/>
      <c r="WYW42" s="424"/>
      <c r="WYX42" s="423"/>
      <c r="WYY42" s="424"/>
      <c r="WYZ42" s="423"/>
      <c r="WZA42" s="424"/>
      <c r="WZB42" s="423"/>
      <c r="WZC42" s="424"/>
      <c r="WZD42" s="423"/>
      <c r="WZE42" s="424"/>
      <c r="WZF42" s="423"/>
      <c r="WZG42" s="424"/>
      <c r="WZH42" s="423"/>
      <c r="WZI42" s="424"/>
      <c r="WZJ42" s="423"/>
      <c r="WZK42" s="424"/>
      <c r="WZL42" s="423"/>
      <c r="WZM42" s="424"/>
      <c r="WZN42" s="423"/>
      <c r="WZO42" s="424"/>
      <c r="WZP42" s="423"/>
      <c r="WZQ42" s="424"/>
      <c r="WZR42" s="423"/>
      <c r="WZS42" s="424"/>
      <c r="WZT42" s="423"/>
      <c r="WZU42" s="424"/>
      <c r="WZV42" s="423"/>
      <c r="WZW42" s="424"/>
      <c r="WZX42" s="423"/>
      <c r="WZY42" s="424"/>
      <c r="WZZ42" s="423"/>
      <c r="XAA42" s="424"/>
      <c r="XAB42" s="423"/>
      <c r="XAC42" s="424"/>
      <c r="XAD42" s="423"/>
      <c r="XAE42" s="424"/>
      <c r="XAF42" s="423"/>
      <c r="XAG42" s="424"/>
      <c r="XAH42" s="423"/>
      <c r="XAI42" s="424"/>
      <c r="XAJ42" s="423"/>
      <c r="XAK42" s="424"/>
      <c r="XAL42" s="423"/>
      <c r="XAM42" s="424"/>
      <c r="XAN42" s="423"/>
      <c r="XAO42" s="424"/>
      <c r="XAP42" s="423"/>
      <c r="XAQ42" s="424"/>
      <c r="XAR42" s="423"/>
      <c r="XAS42" s="424"/>
      <c r="XAT42" s="423"/>
      <c r="XAU42" s="424"/>
      <c r="XAV42" s="423"/>
      <c r="XAW42" s="424"/>
      <c r="XAX42" s="423"/>
      <c r="XAY42" s="424"/>
      <c r="XAZ42" s="423"/>
      <c r="XBA42" s="424"/>
      <c r="XBB42" s="423"/>
      <c r="XBC42" s="424"/>
      <c r="XBD42" s="423"/>
      <c r="XBE42" s="424"/>
      <c r="XBF42" s="423"/>
      <c r="XBG42" s="424"/>
      <c r="XBH42" s="423"/>
      <c r="XBI42" s="424"/>
      <c r="XBJ42" s="423"/>
      <c r="XBK42" s="424"/>
      <c r="XBL42" s="423"/>
      <c r="XBM42" s="424"/>
      <c r="XBN42" s="423"/>
      <c r="XBO42" s="424"/>
      <c r="XBP42" s="423"/>
      <c r="XBQ42" s="424"/>
      <c r="XBR42" s="423"/>
      <c r="XBS42" s="424"/>
      <c r="XBT42" s="423"/>
      <c r="XBU42" s="424"/>
      <c r="XBV42" s="423"/>
      <c r="XBW42" s="424"/>
      <c r="XBX42" s="423"/>
      <c r="XBY42" s="424"/>
      <c r="XBZ42" s="423"/>
      <c r="XCA42" s="424"/>
      <c r="XCB42" s="423"/>
      <c r="XCC42" s="424"/>
      <c r="XCD42" s="423"/>
      <c r="XCE42" s="424"/>
      <c r="XCF42" s="423"/>
      <c r="XCG42" s="424"/>
      <c r="XCH42" s="423"/>
      <c r="XCI42" s="424"/>
      <c r="XCJ42" s="423"/>
      <c r="XCK42" s="424"/>
      <c r="XCL42" s="423"/>
      <c r="XCM42" s="424"/>
      <c r="XCN42" s="423"/>
      <c r="XCO42" s="424"/>
      <c r="XCP42" s="423"/>
      <c r="XCQ42" s="424"/>
      <c r="XCR42" s="423"/>
      <c r="XCS42" s="424"/>
      <c r="XCT42" s="423"/>
      <c r="XCU42" s="424"/>
      <c r="XCV42" s="423"/>
      <c r="XCW42" s="424"/>
      <c r="XCX42" s="423"/>
      <c r="XCY42" s="424"/>
      <c r="XCZ42" s="423"/>
      <c r="XDA42" s="424"/>
      <c r="XDB42" s="423"/>
      <c r="XDC42" s="424"/>
      <c r="XDD42" s="423"/>
      <c r="XDE42" s="424"/>
      <c r="XDF42" s="423"/>
      <c r="XDG42" s="424"/>
      <c r="XDH42" s="423"/>
      <c r="XDI42" s="424"/>
      <c r="XDJ42" s="423"/>
      <c r="XDK42" s="424"/>
      <c r="XDL42" s="423"/>
      <c r="XDM42" s="424"/>
      <c r="XDN42" s="423"/>
      <c r="XDO42" s="424"/>
      <c r="XDP42" s="423"/>
      <c r="XDQ42" s="424"/>
      <c r="XDR42" s="423"/>
      <c r="XDS42" s="424"/>
      <c r="XDT42" s="423"/>
      <c r="XDU42" s="424"/>
      <c r="XDV42" s="423"/>
      <c r="XDW42" s="424"/>
      <c r="XDX42" s="423"/>
      <c r="XDY42" s="424"/>
      <c r="XDZ42" s="423"/>
      <c r="XEA42" s="424"/>
      <c r="XEB42" s="423"/>
      <c r="XEC42" s="424"/>
      <c r="XED42" s="423"/>
      <c r="XEE42" s="424"/>
      <c r="XEF42" s="423"/>
      <c r="XEG42" s="424"/>
      <c r="XEH42" s="423"/>
      <c r="XEI42" s="424"/>
      <c r="XEJ42" s="423"/>
      <c r="XEK42" s="424"/>
      <c r="XEL42" s="423"/>
      <c r="XEM42" s="424"/>
      <c r="XEN42" s="423"/>
      <c r="XEO42" s="424"/>
      <c r="XEP42" s="423"/>
      <c r="XEQ42" s="424"/>
      <c r="XER42" s="423"/>
      <c r="XES42" s="424"/>
      <c r="XET42" s="423"/>
      <c r="XEU42" s="424"/>
      <c r="XEV42" s="423"/>
      <c r="XEW42" s="424"/>
      <c r="XEX42" s="423"/>
      <c r="XEY42" s="424"/>
      <c r="XEZ42" s="423"/>
      <c r="XFA42" s="424"/>
      <c r="XFB42" s="423"/>
      <c r="XFC42" s="424"/>
      <c r="XFD42" s="423"/>
    </row>
    <row r="43" spans="2:16384" s="281" customFormat="1" ht="18" customHeight="1" x14ac:dyDescent="0.2">
      <c r="B43" s="373" t="s">
        <v>631</v>
      </c>
      <c r="C43" s="363"/>
      <c r="D43" s="363"/>
      <c r="E43" s="359"/>
      <c r="F43" s="359"/>
      <c r="G43" s="359"/>
      <c r="H43" s="359"/>
      <c r="I43" s="359"/>
      <c r="J43" s="359"/>
      <c r="K43" s="359"/>
      <c r="L43" s="359"/>
      <c r="M43" s="359"/>
      <c r="N43" s="359"/>
      <c r="O43" s="359"/>
      <c r="P43" s="359"/>
      <c r="Q43" s="359"/>
      <c r="R43" s="359"/>
      <c r="S43" s="359"/>
      <c r="T43" s="359"/>
      <c r="U43" s="359"/>
      <c r="V43" s="359"/>
      <c r="W43" s="359"/>
      <c r="X43" s="359"/>
      <c r="Y43" s="359"/>
      <c r="Z43" s="359"/>
      <c r="AA43" s="359"/>
      <c r="AB43" s="359"/>
      <c r="AC43" s="359"/>
      <c r="AD43" s="359"/>
      <c r="AE43" s="359"/>
      <c r="AF43" s="359"/>
      <c r="AG43" s="359"/>
      <c r="AH43" s="359"/>
      <c r="AI43" s="359"/>
      <c r="AJ43" s="359"/>
      <c r="AK43" s="359"/>
      <c r="AL43" s="359"/>
      <c r="AM43" s="359"/>
      <c r="AN43" s="359"/>
      <c r="AO43" s="359"/>
      <c r="AP43" s="359"/>
      <c r="AQ43" s="359"/>
      <c r="AR43" s="359"/>
      <c r="AS43" s="359"/>
      <c r="AT43" s="359"/>
      <c r="AU43" s="359"/>
      <c r="AV43" s="359"/>
      <c r="AW43" s="359"/>
      <c r="AX43" s="359"/>
      <c r="AY43" s="359"/>
      <c r="AZ43" s="359"/>
      <c r="BA43" s="359"/>
      <c r="BB43" s="359"/>
      <c r="BC43" s="359"/>
      <c r="BD43" s="359"/>
      <c r="BE43" s="359"/>
      <c r="BF43" s="359"/>
      <c r="BG43" s="359"/>
      <c r="BH43" s="359"/>
      <c r="BI43" s="359"/>
      <c r="BJ43" s="359"/>
      <c r="BK43" s="359"/>
      <c r="BL43" s="359"/>
      <c r="BM43" s="359"/>
      <c r="BN43" s="359"/>
      <c r="BO43" s="359"/>
      <c r="BP43" s="359"/>
      <c r="BQ43" s="359"/>
      <c r="BR43" s="359"/>
      <c r="BS43" s="359"/>
      <c r="BT43" s="359"/>
      <c r="BU43" s="359"/>
      <c r="BV43" s="359"/>
    </row>
    <row r="44" spans="2:16384" s="281" customFormat="1" ht="28.5" customHeight="1" x14ac:dyDescent="0.2">
      <c r="B44" s="371" t="s">
        <v>632</v>
      </c>
      <c r="C44" s="363"/>
      <c r="D44" s="363"/>
      <c r="E44" s="359"/>
      <c r="F44" s="359"/>
      <c r="G44" s="359"/>
      <c r="H44" s="359"/>
      <c r="I44" s="359"/>
      <c r="J44" s="359"/>
      <c r="K44" s="359"/>
      <c r="L44" s="359"/>
      <c r="M44" s="359"/>
      <c r="N44" s="359"/>
      <c r="O44" s="359"/>
      <c r="P44" s="359"/>
      <c r="Q44" s="359"/>
      <c r="R44" s="359"/>
      <c r="S44" s="359"/>
      <c r="T44" s="359"/>
      <c r="U44" s="359"/>
      <c r="V44" s="359"/>
      <c r="W44" s="359"/>
      <c r="X44" s="359"/>
      <c r="Y44" s="359"/>
      <c r="Z44" s="359"/>
      <c r="AA44" s="359"/>
      <c r="AB44" s="359"/>
      <c r="AC44" s="359"/>
      <c r="AD44" s="359"/>
      <c r="AE44" s="359"/>
      <c r="AF44" s="359"/>
      <c r="AG44" s="359"/>
      <c r="AH44" s="359"/>
      <c r="AI44" s="359"/>
      <c r="AJ44" s="359"/>
      <c r="AK44" s="359"/>
      <c r="AL44" s="359"/>
      <c r="AM44" s="359"/>
      <c r="AN44" s="359"/>
      <c r="AO44" s="359"/>
      <c r="AP44" s="359"/>
      <c r="AQ44" s="359"/>
      <c r="AR44" s="359"/>
      <c r="AS44" s="359"/>
      <c r="AT44" s="359"/>
      <c r="AU44" s="359"/>
      <c r="AV44" s="359"/>
      <c r="AW44" s="359"/>
      <c r="AX44" s="359"/>
      <c r="AY44" s="359"/>
      <c r="AZ44" s="359"/>
      <c r="BA44" s="359"/>
      <c r="BB44" s="359"/>
      <c r="BC44" s="359"/>
      <c r="BD44" s="359"/>
      <c r="BE44" s="359"/>
      <c r="BF44" s="359"/>
      <c r="BG44" s="359"/>
      <c r="BH44" s="359"/>
      <c r="BI44" s="359"/>
      <c r="BJ44" s="359"/>
      <c r="BK44" s="359"/>
      <c r="BL44" s="359"/>
      <c r="BM44" s="359"/>
      <c r="BN44" s="359"/>
      <c r="BO44" s="359"/>
      <c r="BP44" s="359"/>
      <c r="BQ44" s="359"/>
      <c r="BR44" s="359"/>
      <c r="BS44" s="359"/>
      <c r="BT44" s="359"/>
      <c r="BU44" s="359"/>
      <c r="BV44" s="359"/>
    </row>
    <row r="45" spans="2:16384" s="281" customFormat="1" ht="14.25" customHeight="1" x14ac:dyDescent="0.2">
      <c r="B45" s="371"/>
      <c r="C45" s="363"/>
      <c r="D45" s="363"/>
      <c r="E45" s="359"/>
      <c r="F45" s="359"/>
      <c r="G45" s="359"/>
      <c r="H45" s="359"/>
      <c r="I45" s="359"/>
      <c r="J45" s="359"/>
      <c r="K45" s="359"/>
      <c r="L45" s="359"/>
      <c r="M45" s="359"/>
      <c r="N45" s="359"/>
      <c r="O45" s="359"/>
      <c r="P45" s="359"/>
      <c r="Q45" s="359"/>
      <c r="R45" s="359"/>
      <c r="S45" s="359"/>
      <c r="T45" s="359"/>
      <c r="U45" s="359"/>
      <c r="V45" s="359"/>
      <c r="W45" s="359"/>
      <c r="X45" s="359"/>
      <c r="Y45" s="359"/>
      <c r="Z45" s="359"/>
      <c r="AA45" s="359"/>
      <c r="AB45" s="359"/>
      <c r="AC45" s="359"/>
      <c r="AD45" s="359"/>
      <c r="AE45" s="359"/>
      <c r="AF45" s="359"/>
      <c r="AG45" s="359"/>
      <c r="AH45" s="359"/>
      <c r="AI45" s="359"/>
      <c r="AJ45" s="359"/>
      <c r="AK45" s="359"/>
      <c r="AL45" s="359"/>
      <c r="AM45" s="359"/>
      <c r="AN45" s="359"/>
      <c r="AO45" s="359"/>
      <c r="AP45" s="359"/>
      <c r="AQ45" s="359"/>
      <c r="AR45" s="359"/>
      <c r="AS45" s="359"/>
      <c r="AT45" s="359"/>
      <c r="AU45" s="359"/>
      <c r="AV45" s="359"/>
      <c r="AW45" s="359"/>
      <c r="AX45" s="359"/>
      <c r="AY45" s="359"/>
      <c r="AZ45" s="359"/>
      <c r="BA45" s="359"/>
      <c r="BB45" s="359"/>
      <c r="BC45" s="359"/>
      <c r="BD45" s="359"/>
      <c r="BE45" s="359"/>
      <c r="BF45" s="359"/>
      <c r="BG45" s="359"/>
      <c r="BH45" s="359"/>
      <c r="BI45" s="359"/>
      <c r="BJ45" s="359"/>
      <c r="BK45" s="359"/>
      <c r="BL45" s="359"/>
      <c r="BM45" s="359"/>
      <c r="BN45" s="359"/>
      <c r="BO45" s="359"/>
      <c r="BP45" s="359"/>
      <c r="BQ45" s="359"/>
      <c r="BR45" s="359"/>
      <c r="BS45" s="359"/>
      <c r="BT45" s="359"/>
      <c r="BU45" s="359"/>
      <c r="BV45" s="359"/>
    </row>
    <row r="46" spans="2:16384" s="281" customFormat="1" ht="28.5" customHeight="1" x14ac:dyDescent="0.2">
      <c r="B46" s="371" t="s">
        <v>633</v>
      </c>
      <c r="C46" s="363"/>
      <c r="D46" s="363"/>
      <c r="E46" s="359"/>
      <c r="F46" s="359"/>
      <c r="G46" s="359"/>
      <c r="H46" s="359"/>
      <c r="I46" s="359"/>
      <c r="J46" s="359"/>
      <c r="K46" s="359"/>
      <c r="L46" s="359"/>
      <c r="M46" s="359"/>
      <c r="N46" s="359"/>
      <c r="O46" s="359"/>
      <c r="P46" s="359"/>
      <c r="Q46" s="359"/>
      <c r="R46" s="359"/>
      <c r="S46" s="359"/>
      <c r="T46" s="359"/>
      <c r="U46" s="359"/>
      <c r="V46" s="359"/>
      <c r="W46" s="359"/>
      <c r="X46" s="359"/>
      <c r="Y46" s="359"/>
      <c r="Z46" s="359"/>
      <c r="AA46" s="359"/>
      <c r="AB46" s="359"/>
      <c r="AC46" s="359"/>
      <c r="AD46" s="359"/>
      <c r="AE46" s="359"/>
      <c r="AF46" s="359"/>
      <c r="AG46" s="359"/>
      <c r="AH46" s="359"/>
      <c r="AI46" s="359"/>
      <c r="AJ46" s="359"/>
      <c r="AK46" s="359"/>
      <c r="AL46" s="359"/>
      <c r="AM46" s="359"/>
      <c r="AN46" s="359"/>
      <c r="AO46" s="359"/>
      <c r="AP46" s="359"/>
      <c r="AQ46" s="359"/>
      <c r="AR46" s="359"/>
      <c r="AS46" s="359"/>
      <c r="AT46" s="359"/>
      <c r="AU46" s="359"/>
      <c r="AV46" s="359"/>
      <c r="AW46" s="359"/>
      <c r="AX46" s="359"/>
      <c r="AY46" s="359"/>
      <c r="AZ46" s="359"/>
      <c r="BA46" s="359"/>
      <c r="BB46" s="359"/>
      <c r="BC46" s="359"/>
      <c r="BD46" s="359"/>
      <c r="BE46" s="359"/>
      <c r="BF46" s="359"/>
      <c r="BG46" s="359"/>
      <c r="BH46" s="359"/>
      <c r="BI46" s="359"/>
      <c r="BJ46" s="359"/>
      <c r="BK46" s="359"/>
      <c r="BL46" s="359"/>
      <c r="BM46" s="359"/>
      <c r="BN46" s="359"/>
      <c r="BO46" s="359"/>
      <c r="BP46" s="359"/>
      <c r="BQ46" s="359"/>
      <c r="BR46" s="359"/>
      <c r="BS46" s="359"/>
      <c r="BT46" s="359"/>
      <c r="BU46" s="359"/>
      <c r="BV46" s="359"/>
    </row>
    <row r="47" spans="2:16384" s="282" customFormat="1" ht="14.25" customHeight="1" x14ac:dyDescent="0.2">
      <c r="B47" s="371"/>
      <c r="C47" s="363"/>
      <c r="D47" s="363"/>
      <c r="E47" s="359"/>
      <c r="F47" s="359"/>
      <c r="G47" s="359"/>
      <c r="H47" s="359"/>
      <c r="I47" s="359"/>
      <c r="J47" s="359"/>
      <c r="K47" s="359"/>
      <c r="L47" s="359"/>
      <c r="M47" s="359"/>
      <c r="N47" s="359"/>
      <c r="O47" s="359"/>
      <c r="P47" s="359"/>
      <c r="Q47" s="359"/>
      <c r="R47" s="359"/>
      <c r="S47" s="359"/>
      <c r="T47" s="359"/>
      <c r="U47" s="359"/>
      <c r="V47" s="359"/>
      <c r="W47" s="359"/>
      <c r="X47" s="359"/>
      <c r="Y47" s="359"/>
      <c r="Z47" s="359"/>
      <c r="AA47" s="359"/>
      <c r="AB47" s="359"/>
      <c r="AC47" s="359"/>
      <c r="AD47" s="359"/>
      <c r="AE47" s="359"/>
      <c r="AF47" s="359"/>
      <c r="AG47" s="359"/>
      <c r="AH47" s="359"/>
      <c r="AI47" s="359"/>
      <c r="AJ47" s="359"/>
      <c r="AK47" s="359"/>
      <c r="AL47" s="359"/>
      <c r="AM47" s="359"/>
      <c r="AN47" s="359"/>
      <c r="AO47" s="359"/>
      <c r="AP47" s="359"/>
      <c r="AQ47" s="359"/>
      <c r="AR47" s="359"/>
      <c r="AS47" s="359"/>
      <c r="AT47" s="359"/>
      <c r="AU47" s="359"/>
      <c r="AV47" s="359"/>
      <c r="AW47" s="359"/>
      <c r="AX47" s="359"/>
      <c r="AY47" s="359"/>
      <c r="AZ47" s="359"/>
      <c r="BA47" s="359"/>
      <c r="BB47" s="359"/>
      <c r="BC47" s="359"/>
      <c r="BD47" s="359"/>
      <c r="BE47" s="359"/>
      <c r="BF47" s="359"/>
      <c r="BG47" s="359"/>
      <c r="BH47" s="359"/>
      <c r="BI47" s="359"/>
      <c r="BJ47" s="359"/>
      <c r="BK47" s="359"/>
      <c r="BL47" s="359"/>
      <c r="BM47" s="359"/>
      <c r="BN47" s="359"/>
      <c r="BO47" s="359"/>
      <c r="BP47" s="359"/>
      <c r="BQ47" s="359"/>
      <c r="BR47" s="359"/>
      <c r="BS47" s="359"/>
      <c r="BT47" s="359"/>
      <c r="BU47" s="359"/>
      <c r="BV47" s="359"/>
    </row>
    <row r="48" spans="2:16384" s="281" customFormat="1" ht="32.25" customHeight="1" x14ac:dyDescent="0.2">
      <c r="B48" s="371" t="s">
        <v>634</v>
      </c>
      <c r="C48" s="363"/>
      <c r="D48" s="363"/>
      <c r="E48" s="359"/>
      <c r="F48" s="359"/>
      <c r="G48" s="359"/>
      <c r="H48" s="359"/>
      <c r="I48" s="359"/>
      <c r="J48" s="359"/>
      <c r="K48" s="359"/>
      <c r="L48" s="359"/>
      <c r="M48" s="359"/>
      <c r="N48" s="359"/>
      <c r="O48" s="359"/>
      <c r="P48" s="359"/>
      <c r="Q48" s="359"/>
      <c r="R48" s="359"/>
      <c r="S48" s="359"/>
      <c r="T48" s="359"/>
      <c r="U48" s="359"/>
      <c r="V48" s="359"/>
      <c r="W48" s="359"/>
      <c r="X48" s="359"/>
      <c r="Y48" s="359"/>
      <c r="Z48" s="359"/>
      <c r="AA48" s="359"/>
      <c r="AB48" s="359"/>
      <c r="AC48" s="359"/>
      <c r="AD48" s="359"/>
      <c r="AE48" s="359"/>
      <c r="AF48" s="359"/>
      <c r="AG48" s="359"/>
      <c r="AH48" s="359"/>
      <c r="AI48" s="359"/>
      <c r="AJ48" s="359"/>
      <c r="AK48" s="359"/>
      <c r="AL48" s="359"/>
      <c r="AM48" s="359"/>
      <c r="AN48" s="359"/>
      <c r="AO48" s="359"/>
      <c r="AP48" s="359"/>
      <c r="AQ48" s="359"/>
      <c r="AR48" s="359"/>
      <c r="AS48" s="359"/>
      <c r="AT48" s="359"/>
      <c r="AU48" s="359"/>
      <c r="AV48" s="359"/>
      <c r="AW48" s="359"/>
      <c r="AX48" s="359"/>
      <c r="AY48" s="359"/>
      <c r="AZ48" s="359"/>
      <c r="BA48" s="359"/>
      <c r="BB48" s="359"/>
      <c r="BC48" s="359"/>
      <c r="BD48" s="359"/>
      <c r="BE48" s="359"/>
      <c r="BF48" s="359"/>
      <c r="BG48" s="359"/>
      <c r="BH48" s="359"/>
      <c r="BI48" s="359"/>
      <c r="BJ48" s="359"/>
      <c r="BK48" s="359"/>
      <c r="BL48" s="359"/>
      <c r="BM48" s="359"/>
      <c r="BN48" s="359"/>
      <c r="BO48" s="359"/>
      <c r="BP48" s="359"/>
      <c r="BQ48" s="359"/>
      <c r="BR48" s="359"/>
      <c r="BS48" s="359"/>
      <c r="BT48" s="359"/>
      <c r="BU48" s="359"/>
      <c r="BV48" s="359"/>
    </row>
    <row r="49" spans="2:74" s="281" customFormat="1" ht="14.25" customHeight="1" x14ac:dyDescent="0.2">
      <c r="B49" s="374"/>
      <c r="C49" s="363"/>
      <c r="D49" s="363"/>
      <c r="E49" s="359"/>
      <c r="F49" s="359"/>
      <c r="G49" s="359"/>
      <c r="H49" s="359"/>
      <c r="I49" s="359"/>
      <c r="J49" s="359"/>
      <c r="K49" s="359"/>
      <c r="L49" s="359"/>
      <c r="M49" s="359"/>
      <c r="N49" s="359"/>
      <c r="O49" s="359"/>
      <c r="P49" s="359"/>
      <c r="Q49" s="359"/>
      <c r="R49" s="359"/>
      <c r="S49" s="359"/>
      <c r="T49" s="359"/>
      <c r="U49" s="359"/>
      <c r="V49" s="359"/>
      <c r="W49" s="359"/>
      <c r="X49" s="359"/>
      <c r="Y49" s="359"/>
      <c r="Z49" s="359"/>
      <c r="AA49" s="359"/>
      <c r="AB49" s="359"/>
      <c r="AC49" s="359"/>
      <c r="AD49" s="359"/>
      <c r="AE49" s="359"/>
      <c r="AF49" s="359"/>
      <c r="AG49" s="359"/>
      <c r="AH49" s="359"/>
      <c r="AI49" s="359"/>
      <c r="AJ49" s="359"/>
      <c r="AK49" s="359"/>
      <c r="AL49" s="359"/>
      <c r="AM49" s="359"/>
      <c r="AN49" s="359"/>
      <c r="AO49" s="359"/>
      <c r="AP49" s="359"/>
      <c r="AQ49" s="359"/>
      <c r="AR49" s="359"/>
      <c r="AS49" s="359"/>
      <c r="AT49" s="359"/>
      <c r="AU49" s="359"/>
      <c r="AV49" s="359"/>
      <c r="AW49" s="359"/>
      <c r="AX49" s="359"/>
      <c r="AY49" s="359"/>
      <c r="AZ49" s="359"/>
      <c r="BA49" s="359"/>
      <c r="BB49" s="359"/>
      <c r="BC49" s="359"/>
      <c r="BD49" s="359"/>
      <c r="BE49" s="359"/>
      <c r="BF49" s="359"/>
      <c r="BG49" s="359"/>
      <c r="BH49" s="359"/>
      <c r="BI49" s="359"/>
      <c r="BJ49" s="359"/>
      <c r="BK49" s="359"/>
      <c r="BL49" s="359"/>
      <c r="BM49" s="359"/>
      <c r="BN49" s="359"/>
      <c r="BO49" s="359"/>
      <c r="BP49" s="359"/>
      <c r="BQ49" s="359"/>
      <c r="BR49" s="359"/>
      <c r="BS49" s="359"/>
      <c r="BT49" s="359"/>
      <c r="BU49" s="359"/>
      <c r="BV49" s="359"/>
    </row>
    <row r="50" spans="2:74" s="368" customFormat="1" ht="14.25" customHeight="1" x14ac:dyDescent="0.2">
      <c r="B50" s="375"/>
      <c r="C50" s="363"/>
      <c r="D50" s="363"/>
      <c r="E50" s="359"/>
      <c r="F50" s="359"/>
      <c r="G50" s="359"/>
      <c r="H50" s="359"/>
      <c r="I50" s="359"/>
      <c r="J50" s="359"/>
      <c r="K50" s="359"/>
      <c r="L50" s="359"/>
      <c r="M50" s="359"/>
      <c r="N50" s="359"/>
      <c r="O50" s="359"/>
      <c r="P50" s="359"/>
      <c r="Q50" s="359"/>
      <c r="R50" s="359"/>
      <c r="S50" s="359"/>
      <c r="T50" s="359"/>
      <c r="U50" s="359"/>
      <c r="V50" s="359"/>
      <c r="W50" s="359"/>
      <c r="X50" s="359"/>
      <c r="Y50" s="359"/>
      <c r="Z50" s="359"/>
      <c r="AA50" s="359"/>
      <c r="AB50" s="359"/>
      <c r="AC50" s="359"/>
      <c r="AD50" s="359"/>
      <c r="AE50" s="359"/>
      <c r="AF50" s="359"/>
      <c r="AG50" s="359"/>
      <c r="AH50" s="359"/>
      <c r="AI50" s="359"/>
      <c r="AJ50" s="359"/>
      <c r="AK50" s="359"/>
      <c r="AL50" s="359"/>
      <c r="AM50" s="359"/>
      <c r="AN50" s="359"/>
      <c r="AO50" s="359"/>
      <c r="AP50" s="359"/>
      <c r="AQ50" s="359"/>
      <c r="AR50" s="359"/>
      <c r="AS50" s="359"/>
      <c r="AT50" s="359"/>
      <c r="AU50" s="359"/>
      <c r="AV50" s="359"/>
      <c r="AW50" s="359"/>
      <c r="AX50" s="359"/>
      <c r="AY50" s="359"/>
      <c r="AZ50" s="359"/>
      <c r="BA50" s="359"/>
      <c r="BB50" s="359"/>
      <c r="BC50" s="359"/>
      <c r="BD50" s="359"/>
      <c r="BE50" s="359"/>
      <c r="BF50" s="359"/>
      <c r="BG50" s="359"/>
      <c r="BH50" s="359"/>
      <c r="BI50" s="359"/>
      <c r="BJ50" s="359"/>
      <c r="BK50" s="359"/>
      <c r="BL50" s="359"/>
      <c r="BM50" s="359"/>
      <c r="BN50" s="359"/>
      <c r="BO50" s="359"/>
      <c r="BP50" s="359"/>
      <c r="BQ50" s="359"/>
      <c r="BR50" s="359"/>
      <c r="BS50" s="359"/>
      <c r="BT50" s="359"/>
      <c r="BU50" s="359"/>
      <c r="BV50" s="359"/>
    </row>
    <row r="51" spans="2:74" s="368" customFormat="1" ht="14.25" customHeight="1" x14ac:dyDescent="0.2">
      <c r="B51" s="367" t="s">
        <v>635</v>
      </c>
      <c r="C51" s="363"/>
      <c r="D51" s="363"/>
      <c r="E51" s="359"/>
      <c r="F51" s="359"/>
      <c r="G51" s="359"/>
      <c r="H51" s="359"/>
      <c r="I51" s="359"/>
      <c r="J51" s="359"/>
      <c r="K51" s="359"/>
      <c r="L51" s="359"/>
      <c r="M51" s="359"/>
      <c r="N51" s="359"/>
      <c r="O51" s="359"/>
      <c r="P51" s="359"/>
      <c r="Q51" s="359"/>
      <c r="R51" s="359"/>
      <c r="S51" s="359"/>
      <c r="T51" s="359"/>
      <c r="U51" s="359"/>
      <c r="V51" s="359"/>
      <c r="W51" s="359"/>
      <c r="X51" s="359"/>
      <c r="Y51" s="359"/>
      <c r="Z51" s="359"/>
      <c r="AA51" s="359"/>
      <c r="AB51" s="359"/>
      <c r="AC51" s="359"/>
      <c r="AD51" s="359"/>
      <c r="AE51" s="359"/>
      <c r="AF51" s="359"/>
      <c r="AG51" s="359"/>
      <c r="AH51" s="359"/>
      <c r="AI51" s="359"/>
      <c r="AJ51" s="359"/>
      <c r="AK51" s="359"/>
      <c r="AL51" s="359"/>
      <c r="AM51" s="359"/>
      <c r="AN51" s="359"/>
      <c r="AO51" s="359"/>
      <c r="AP51" s="359"/>
      <c r="AQ51" s="359"/>
      <c r="AR51" s="359"/>
      <c r="AS51" s="359"/>
      <c r="AT51" s="359"/>
      <c r="AU51" s="359"/>
      <c r="AV51" s="359"/>
      <c r="AW51" s="359"/>
      <c r="AX51" s="359"/>
      <c r="AY51" s="359"/>
      <c r="AZ51" s="359"/>
      <c r="BA51" s="359"/>
      <c r="BB51" s="359"/>
      <c r="BC51" s="359"/>
      <c r="BD51" s="359"/>
      <c r="BE51" s="359"/>
      <c r="BF51" s="359"/>
      <c r="BG51" s="359"/>
      <c r="BH51" s="359"/>
      <c r="BI51" s="359"/>
      <c r="BJ51" s="359"/>
      <c r="BK51" s="359"/>
      <c r="BL51" s="359"/>
      <c r="BM51" s="359"/>
      <c r="BN51" s="359"/>
      <c r="BO51" s="359"/>
      <c r="BP51" s="359"/>
      <c r="BQ51" s="359"/>
      <c r="BR51" s="359"/>
      <c r="BS51" s="359"/>
      <c r="BT51" s="359"/>
      <c r="BU51" s="359"/>
      <c r="BV51" s="359"/>
    </row>
    <row r="52" spans="2:74" s="368" customFormat="1" ht="14.25" customHeight="1" x14ac:dyDescent="0.2">
      <c r="B52" s="369" t="s">
        <v>636</v>
      </c>
      <c r="C52" s="363"/>
      <c r="D52" s="363"/>
      <c r="E52" s="359"/>
      <c r="F52" s="359"/>
      <c r="G52" s="359"/>
      <c r="H52" s="359"/>
      <c r="I52" s="359"/>
      <c r="J52" s="359"/>
      <c r="K52" s="359"/>
      <c r="L52" s="359"/>
      <c r="M52" s="359"/>
      <c r="N52" s="359"/>
      <c r="O52" s="359"/>
      <c r="P52" s="359"/>
      <c r="Q52" s="359"/>
      <c r="R52" s="359"/>
      <c r="S52" s="359"/>
      <c r="T52" s="359"/>
      <c r="U52" s="359"/>
      <c r="V52" s="359"/>
      <c r="W52" s="359"/>
      <c r="X52" s="359"/>
      <c r="Y52" s="359"/>
      <c r="Z52" s="359"/>
      <c r="AA52" s="359"/>
      <c r="AB52" s="359"/>
      <c r="AC52" s="359"/>
      <c r="AD52" s="359"/>
      <c r="AE52" s="359"/>
      <c r="AF52" s="359"/>
      <c r="AG52" s="359"/>
      <c r="AH52" s="359"/>
      <c r="AI52" s="359"/>
      <c r="AJ52" s="359"/>
      <c r="AK52" s="359"/>
      <c r="AL52" s="359"/>
      <c r="AM52" s="359"/>
      <c r="AN52" s="359"/>
      <c r="AO52" s="359"/>
      <c r="AP52" s="359"/>
      <c r="AQ52" s="359"/>
      <c r="AR52" s="359"/>
      <c r="AS52" s="359"/>
      <c r="AT52" s="359"/>
      <c r="AU52" s="359"/>
      <c r="AV52" s="359"/>
      <c r="AW52" s="359"/>
      <c r="AX52" s="359"/>
      <c r="AY52" s="359"/>
      <c r="AZ52" s="359"/>
      <c r="BA52" s="359"/>
      <c r="BB52" s="359"/>
      <c r="BC52" s="359"/>
      <c r="BD52" s="359"/>
      <c r="BE52" s="359"/>
      <c r="BF52" s="359"/>
      <c r="BG52" s="359"/>
      <c r="BH52" s="359"/>
      <c r="BI52" s="359"/>
      <c r="BJ52" s="359"/>
      <c r="BK52" s="359"/>
      <c r="BL52" s="359"/>
      <c r="BM52" s="359"/>
      <c r="BN52" s="359"/>
      <c r="BO52" s="359"/>
      <c r="BP52" s="359"/>
      <c r="BQ52" s="359"/>
      <c r="BR52" s="359"/>
      <c r="BS52" s="359"/>
      <c r="BT52" s="359"/>
      <c r="BU52" s="359"/>
      <c r="BV52" s="359"/>
    </row>
    <row r="53" spans="2:74" s="368" customFormat="1" ht="14.25" customHeight="1" x14ac:dyDescent="0.2">
      <c r="B53" s="419" t="s">
        <v>637</v>
      </c>
      <c r="C53" s="420"/>
      <c r="D53" s="363"/>
      <c r="E53" s="359"/>
      <c r="F53" s="359"/>
      <c r="G53" s="359"/>
      <c r="H53" s="359"/>
      <c r="I53" s="359"/>
      <c r="J53" s="359"/>
      <c r="K53" s="359"/>
      <c r="L53" s="359"/>
      <c r="M53" s="359"/>
      <c r="N53" s="359"/>
      <c r="O53" s="359"/>
      <c r="P53" s="359"/>
      <c r="Q53" s="359"/>
      <c r="R53" s="359"/>
      <c r="S53" s="359"/>
      <c r="T53" s="359"/>
      <c r="U53" s="359"/>
      <c r="V53" s="359"/>
      <c r="W53" s="359"/>
      <c r="X53" s="359"/>
      <c r="Y53" s="359"/>
      <c r="Z53" s="359"/>
      <c r="AA53" s="359"/>
      <c r="AB53" s="359"/>
      <c r="AC53" s="359"/>
      <c r="AD53" s="359"/>
      <c r="AE53" s="359"/>
      <c r="AF53" s="359"/>
      <c r="AG53" s="359"/>
      <c r="AH53" s="359"/>
      <c r="AI53" s="359"/>
      <c r="AJ53" s="359"/>
      <c r="AK53" s="359"/>
      <c r="AL53" s="359"/>
      <c r="AM53" s="359"/>
      <c r="AN53" s="359"/>
      <c r="AO53" s="359"/>
      <c r="AP53" s="359"/>
      <c r="AQ53" s="359"/>
      <c r="AR53" s="359"/>
      <c r="AS53" s="359"/>
      <c r="AT53" s="359"/>
      <c r="AU53" s="359"/>
      <c r="AV53" s="359"/>
      <c r="AW53" s="359"/>
      <c r="AX53" s="359"/>
      <c r="AY53" s="359"/>
      <c r="AZ53" s="359"/>
      <c r="BA53" s="359"/>
      <c r="BB53" s="359"/>
      <c r="BC53" s="359"/>
      <c r="BD53" s="359"/>
      <c r="BE53" s="359"/>
      <c r="BF53" s="359"/>
      <c r="BG53" s="359"/>
      <c r="BH53" s="359"/>
      <c r="BI53" s="359"/>
      <c r="BJ53" s="359"/>
      <c r="BK53" s="359"/>
      <c r="BL53" s="359"/>
      <c r="BM53" s="359"/>
      <c r="BN53" s="359"/>
      <c r="BO53" s="359"/>
      <c r="BP53" s="359"/>
      <c r="BQ53" s="359"/>
      <c r="BR53" s="359"/>
      <c r="BS53" s="359"/>
      <c r="BT53" s="359"/>
      <c r="BU53" s="359"/>
      <c r="BV53" s="359"/>
    </row>
    <row r="54" spans="2:74" s="368" customFormat="1" ht="14.25" customHeight="1" x14ac:dyDescent="0.2">
      <c r="B54" s="419" t="s">
        <v>638</v>
      </c>
      <c r="C54" s="420"/>
      <c r="D54" s="363"/>
      <c r="E54" s="359"/>
      <c r="F54" s="359"/>
      <c r="G54" s="359"/>
      <c r="H54" s="359"/>
      <c r="I54" s="359"/>
      <c r="J54" s="359"/>
      <c r="K54" s="359"/>
      <c r="L54" s="359"/>
      <c r="M54" s="359"/>
      <c r="N54" s="359"/>
      <c r="O54" s="359"/>
      <c r="P54" s="359"/>
      <c r="Q54" s="359"/>
      <c r="R54" s="359"/>
      <c r="S54" s="359"/>
      <c r="T54" s="359"/>
      <c r="U54" s="359"/>
      <c r="V54" s="359"/>
      <c r="W54" s="359"/>
      <c r="X54" s="359"/>
      <c r="Y54" s="359"/>
      <c r="Z54" s="359"/>
      <c r="AA54" s="359"/>
      <c r="AB54" s="359"/>
      <c r="AC54" s="359"/>
      <c r="AD54" s="359"/>
      <c r="AE54" s="359"/>
      <c r="AF54" s="359"/>
      <c r="AG54" s="359"/>
      <c r="AH54" s="359"/>
      <c r="AI54" s="359"/>
      <c r="AJ54" s="359"/>
      <c r="AK54" s="359"/>
      <c r="AL54" s="359"/>
      <c r="AM54" s="359"/>
      <c r="AN54" s="359"/>
      <c r="AO54" s="359"/>
      <c r="AP54" s="359"/>
      <c r="AQ54" s="359"/>
      <c r="AR54" s="359"/>
      <c r="AS54" s="359"/>
      <c r="AT54" s="359"/>
      <c r="AU54" s="359"/>
      <c r="AV54" s="359"/>
      <c r="AW54" s="359"/>
      <c r="AX54" s="359"/>
      <c r="AY54" s="359"/>
      <c r="AZ54" s="359"/>
      <c r="BA54" s="359"/>
      <c r="BB54" s="359"/>
      <c r="BC54" s="359"/>
      <c r="BD54" s="359"/>
      <c r="BE54" s="359"/>
      <c r="BF54" s="359"/>
      <c r="BG54" s="359"/>
      <c r="BH54" s="359"/>
      <c r="BI54" s="359"/>
      <c r="BJ54" s="359"/>
      <c r="BK54" s="359"/>
      <c r="BL54" s="359"/>
      <c r="BM54" s="359"/>
      <c r="BN54" s="359"/>
      <c r="BO54" s="359"/>
      <c r="BP54" s="359"/>
      <c r="BQ54" s="359"/>
      <c r="BR54" s="359"/>
      <c r="BS54" s="359"/>
      <c r="BT54" s="359"/>
      <c r="BU54" s="359"/>
      <c r="BV54" s="359"/>
    </row>
    <row r="55" spans="2:74" s="368" customFormat="1" ht="14.25" customHeight="1" x14ac:dyDescent="0.2">
      <c r="B55" s="419" t="s">
        <v>639</v>
      </c>
      <c r="C55" s="420"/>
      <c r="D55" s="363"/>
      <c r="E55" s="359"/>
      <c r="F55" s="359"/>
      <c r="G55" s="359"/>
      <c r="H55" s="359"/>
      <c r="I55" s="359"/>
      <c r="J55" s="359"/>
      <c r="K55" s="359"/>
      <c r="L55" s="359"/>
      <c r="M55" s="359"/>
      <c r="N55" s="359"/>
      <c r="O55" s="359"/>
      <c r="P55" s="359"/>
      <c r="Q55" s="359"/>
      <c r="R55" s="359"/>
      <c r="S55" s="359"/>
      <c r="T55" s="359"/>
      <c r="U55" s="359"/>
      <c r="V55" s="359"/>
      <c r="W55" s="359"/>
      <c r="X55" s="359"/>
      <c r="Y55" s="359"/>
      <c r="Z55" s="359"/>
      <c r="AA55" s="359"/>
      <c r="AB55" s="359"/>
      <c r="AC55" s="359"/>
      <c r="AD55" s="359"/>
      <c r="AE55" s="359"/>
      <c r="AF55" s="359"/>
      <c r="AG55" s="359"/>
      <c r="AH55" s="359"/>
      <c r="AI55" s="359"/>
      <c r="AJ55" s="359"/>
      <c r="AK55" s="359"/>
      <c r="AL55" s="359"/>
      <c r="AM55" s="359"/>
      <c r="AN55" s="359"/>
      <c r="AO55" s="359"/>
      <c r="AP55" s="359"/>
      <c r="AQ55" s="359"/>
      <c r="AR55" s="359"/>
      <c r="AS55" s="359"/>
      <c r="AT55" s="359"/>
      <c r="AU55" s="359"/>
      <c r="AV55" s="359"/>
      <c r="AW55" s="359"/>
      <c r="AX55" s="359"/>
      <c r="AY55" s="359"/>
      <c r="AZ55" s="359"/>
      <c r="BA55" s="359"/>
      <c r="BB55" s="359"/>
      <c r="BC55" s="359"/>
      <c r="BD55" s="359"/>
      <c r="BE55" s="359"/>
      <c r="BF55" s="359"/>
      <c r="BG55" s="359"/>
      <c r="BH55" s="359"/>
      <c r="BI55" s="359"/>
      <c r="BJ55" s="359"/>
      <c r="BK55" s="359"/>
      <c r="BL55" s="359"/>
      <c r="BM55" s="359"/>
      <c r="BN55" s="359"/>
      <c r="BO55" s="359"/>
      <c r="BP55" s="359"/>
      <c r="BQ55" s="359"/>
      <c r="BR55" s="359"/>
      <c r="BS55" s="359"/>
      <c r="BT55" s="359"/>
      <c r="BU55" s="359"/>
      <c r="BV55" s="359"/>
    </row>
    <row r="56" spans="2:74" ht="15" customHeight="1" x14ac:dyDescent="0.25">
      <c r="B56" s="380"/>
      <c r="C56" s="380"/>
      <c r="D56" s="376"/>
      <c r="E56" s="376"/>
      <c r="F56" s="376"/>
      <c r="G56" s="376"/>
      <c r="H56" s="376"/>
      <c r="I56" s="359"/>
      <c r="J56" s="359"/>
      <c r="K56" s="359"/>
      <c r="L56" s="359"/>
      <c r="M56" s="359"/>
      <c r="N56" s="359"/>
      <c r="O56" s="359"/>
      <c r="P56" s="359"/>
      <c r="Q56" s="359"/>
      <c r="R56" s="359"/>
      <c r="S56" s="359"/>
      <c r="T56" s="359"/>
      <c r="U56" s="359"/>
      <c r="V56" s="359"/>
      <c r="W56" s="359"/>
      <c r="X56" s="359"/>
      <c r="Y56" s="359"/>
      <c r="Z56" s="359"/>
      <c r="AA56" s="359"/>
      <c r="AB56" s="359"/>
      <c r="AC56" s="359"/>
      <c r="AD56" s="359"/>
      <c r="AE56" s="359"/>
      <c r="AF56" s="359"/>
      <c r="AG56" s="359"/>
      <c r="AH56" s="359"/>
      <c r="AI56" s="359"/>
      <c r="AJ56" s="359"/>
      <c r="AK56" s="359"/>
      <c r="AL56" s="359"/>
      <c r="AM56" s="359"/>
      <c r="AN56" s="359"/>
      <c r="AO56" s="359"/>
      <c r="AP56" s="359"/>
      <c r="AQ56" s="359"/>
      <c r="AR56" s="359"/>
      <c r="AS56" s="359"/>
      <c r="AT56" s="359"/>
      <c r="AU56" s="359"/>
      <c r="AV56" s="359"/>
      <c r="AW56" s="359"/>
      <c r="AX56" s="359"/>
      <c r="AY56" s="359"/>
      <c r="AZ56" s="359"/>
      <c r="BA56" s="359"/>
      <c r="BB56" s="359"/>
      <c r="BC56" s="359"/>
      <c r="BD56" s="359"/>
      <c r="BE56" s="359"/>
      <c r="BF56" s="359"/>
      <c r="BG56" s="359"/>
      <c r="BH56" s="359"/>
      <c r="BI56" s="359"/>
      <c r="BJ56" s="359"/>
      <c r="BK56" s="359"/>
      <c r="BL56" s="359"/>
      <c r="BM56" s="359"/>
      <c r="BN56" s="359"/>
      <c r="BO56" s="359"/>
      <c r="BP56" s="359"/>
      <c r="BQ56" s="359"/>
      <c r="BR56" s="359"/>
      <c r="BS56" s="359"/>
      <c r="BT56" s="359"/>
      <c r="BU56" s="359"/>
      <c r="BV56" s="359"/>
    </row>
    <row r="57" spans="2:74" ht="15.75" customHeight="1" x14ac:dyDescent="0.25">
      <c r="B57" s="421" t="s">
        <v>640</v>
      </c>
      <c r="C57" s="420"/>
      <c r="D57" s="376"/>
      <c r="E57" s="376"/>
      <c r="F57" s="376"/>
      <c r="G57" s="376"/>
      <c r="H57" s="377"/>
      <c r="I57" s="359"/>
      <c r="J57" s="359"/>
      <c r="K57" s="359"/>
      <c r="L57" s="359"/>
      <c r="M57" s="359"/>
      <c r="N57" s="359"/>
      <c r="O57" s="359"/>
      <c r="P57" s="359"/>
      <c r="Q57" s="359"/>
      <c r="R57" s="359"/>
      <c r="S57" s="359"/>
      <c r="T57" s="359"/>
      <c r="U57" s="359"/>
      <c r="V57" s="359"/>
      <c r="W57" s="359"/>
      <c r="X57" s="359"/>
      <c r="Y57" s="359"/>
      <c r="Z57" s="359"/>
      <c r="AA57" s="359"/>
      <c r="AB57" s="359"/>
      <c r="AC57" s="359"/>
      <c r="AD57" s="359"/>
      <c r="AE57" s="359"/>
      <c r="AF57" s="359"/>
      <c r="AG57" s="359"/>
      <c r="AH57" s="359"/>
      <c r="AI57" s="359"/>
      <c r="AJ57" s="359"/>
      <c r="AK57" s="359"/>
      <c r="AL57" s="359"/>
      <c r="AM57" s="359"/>
      <c r="AN57" s="359"/>
      <c r="AO57" s="359"/>
      <c r="AP57" s="359"/>
      <c r="AQ57" s="359"/>
      <c r="AR57" s="359"/>
      <c r="AS57" s="359"/>
      <c r="AT57" s="359"/>
      <c r="AU57" s="359"/>
      <c r="AV57" s="359"/>
      <c r="AW57" s="359"/>
      <c r="AX57" s="359"/>
      <c r="AY57" s="359"/>
      <c r="AZ57" s="359"/>
      <c r="BA57" s="359"/>
      <c r="BB57" s="359"/>
      <c r="BC57" s="359"/>
      <c r="BD57" s="359"/>
      <c r="BE57" s="359"/>
      <c r="BF57" s="359"/>
      <c r="BG57" s="359"/>
      <c r="BH57" s="359"/>
      <c r="BI57" s="359"/>
      <c r="BJ57" s="359"/>
      <c r="BK57" s="359"/>
      <c r="BL57" s="359"/>
      <c r="BM57" s="359"/>
      <c r="BN57" s="359"/>
      <c r="BO57" s="359"/>
      <c r="BP57" s="359"/>
      <c r="BQ57" s="359"/>
      <c r="BR57" s="359"/>
      <c r="BS57" s="359"/>
      <c r="BT57" s="359"/>
      <c r="BU57" s="359"/>
      <c r="BV57" s="359"/>
    </row>
    <row r="58" spans="2:74" ht="15.75" customHeight="1" x14ac:dyDescent="0.25">
      <c r="B58" s="421" t="s">
        <v>641</v>
      </c>
      <c r="C58" s="420"/>
      <c r="D58" s="376"/>
      <c r="E58" s="376"/>
      <c r="F58" s="376"/>
      <c r="G58" s="376"/>
      <c r="H58" s="377"/>
      <c r="I58" s="359"/>
      <c r="J58" s="359"/>
      <c r="K58" s="359"/>
      <c r="L58" s="359"/>
      <c r="M58" s="359"/>
      <c r="N58" s="359"/>
      <c r="O58" s="359"/>
      <c r="P58" s="359"/>
      <c r="Q58" s="359"/>
      <c r="R58" s="359"/>
      <c r="S58" s="359"/>
      <c r="T58" s="359"/>
      <c r="U58" s="359"/>
      <c r="V58" s="359"/>
      <c r="W58" s="359"/>
      <c r="X58" s="359"/>
      <c r="Y58" s="359"/>
      <c r="Z58" s="359"/>
      <c r="AA58" s="359"/>
      <c r="AB58" s="359"/>
      <c r="AC58" s="359"/>
      <c r="AD58" s="359"/>
      <c r="AE58" s="359"/>
      <c r="AF58" s="359"/>
      <c r="AG58" s="359"/>
      <c r="AH58" s="359"/>
      <c r="AI58" s="359"/>
      <c r="AJ58" s="359"/>
      <c r="AK58" s="359"/>
      <c r="AL58" s="359"/>
      <c r="AM58" s="359"/>
      <c r="AN58" s="359"/>
      <c r="AO58" s="359"/>
      <c r="AP58" s="359"/>
      <c r="AQ58" s="359"/>
      <c r="AR58" s="359"/>
      <c r="AS58" s="359"/>
      <c r="AT58" s="359"/>
      <c r="AU58" s="359"/>
      <c r="AV58" s="359"/>
      <c r="AW58" s="359"/>
      <c r="AX58" s="359"/>
      <c r="AY58" s="359"/>
      <c r="AZ58" s="359"/>
      <c r="BA58" s="359"/>
      <c r="BB58" s="359"/>
      <c r="BC58" s="359"/>
      <c r="BD58" s="359"/>
      <c r="BE58" s="359"/>
      <c r="BF58" s="359"/>
      <c r="BG58" s="359"/>
      <c r="BH58" s="359"/>
      <c r="BI58" s="359"/>
      <c r="BJ58" s="359"/>
      <c r="BK58" s="359"/>
      <c r="BL58" s="359"/>
      <c r="BM58" s="359"/>
      <c r="BN58" s="359"/>
      <c r="BO58" s="359"/>
      <c r="BP58" s="359"/>
      <c r="BQ58" s="359"/>
      <c r="BR58" s="359"/>
      <c r="BS58" s="359"/>
      <c r="BT58" s="359"/>
      <c r="BU58" s="359"/>
      <c r="BV58" s="359"/>
    </row>
    <row r="59" spans="2:74" ht="15.75" customHeight="1" x14ac:dyDescent="0.25">
      <c r="B59" s="421" t="s">
        <v>642</v>
      </c>
      <c r="C59" s="420"/>
      <c r="D59" s="376"/>
      <c r="E59" s="376"/>
      <c r="F59" s="376"/>
      <c r="G59" s="376"/>
      <c r="H59" s="378"/>
      <c r="I59" s="359"/>
      <c r="J59" s="359"/>
      <c r="K59" s="359"/>
      <c r="L59" s="359"/>
      <c r="M59" s="359"/>
      <c r="N59" s="359"/>
      <c r="O59" s="359"/>
      <c r="P59" s="359"/>
      <c r="Q59" s="359"/>
      <c r="R59" s="359"/>
      <c r="S59" s="359"/>
      <c r="T59" s="359"/>
      <c r="U59" s="359"/>
      <c r="V59" s="359"/>
      <c r="W59" s="359"/>
      <c r="X59" s="359"/>
      <c r="Y59" s="359"/>
      <c r="Z59" s="359"/>
      <c r="AA59" s="359"/>
      <c r="AB59" s="359"/>
      <c r="AC59" s="359"/>
      <c r="AD59" s="359"/>
      <c r="AE59" s="359"/>
      <c r="AF59" s="359"/>
      <c r="AG59" s="359"/>
      <c r="AH59" s="359"/>
      <c r="AI59" s="359"/>
      <c r="AJ59" s="359"/>
      <c r="AK59" s="359"/>
      <c r="AL59" s="359"/>
      <c r="AM59" s="359"/>
      <c r="AN59" s="359"/>
      <c r="AO59" s="359"/>
      <c r="AP59" s="359"/>
      <c r="AQ59" s="359"/>
      <c r="AR59" s="359"/>
      <c r="AS59" s="359"/>
      <c r="AT59" s="359"/>
      <c r="AU59" s="359"/>
      <c r="AV59" s="359"/>
      <c r="AW59" s="359"/>
      <c r="AX59" s="359"/>
      <c r="AY59" s="359"/>
      <c r="AZ59" s="359"/>
      <c r="BA59" s="359"/>
      <c r="BB59" s="359"/>
      <c r="BC59" s="359"/>
      <c r="BD59" s="359"/>
      <c r="BE59" s="359"/>
      <c r="BF59" s="359"/>
      <c r="BG59" s="359"/>
      <c r="BH59" s="359"/>
      <c r="BI59" s="359"/>
      <c r="BJ59" s="359"/>
      <c r="BK59" s="359"/>
      <c r="BL59" s="359"/>
      <c r="BM59" s="359"/>
      <c r="BN59" s="359"/>
      <c r="BO59" s="359"/>
      <c r="BP59" s="359"/>
      <c r="BQ59" s="359"/>
      <c r="BR59" s="359"/>
      <c r="BS59" s="359"/>
      <c r="BT59" s="359"/>
      <c r="BU59" s="359"/>
      <c r="BV59" s="359"/>
    </row>
    <row r="60" spans="2:74" ht="15.75" customHeight="1" x14ac:dyDescent="0.25">
      <c r="B60" s="422"/>
      <c r="C60" s="423"/>
      <c r="D60" s="376"/>
      <c r="E60" s="376"/>
      <c r="F60" s="376"/>
      <c r="G60" s="376"/>
      <c r="H60" s="378"/>
      <c r="I60" s="359"/>
      <c r="J60" s="359"/>
      <c r="K60" s="359"/>
      <c r="L60" s="359"/>
      <c r="M60" s="359"/>
      <c r="N60" s="359"/>
      <c r="O60" s="359"/>
      <c r="P60" s="359"/>
      <c r="Q60" s="359"/>
      <c r="R60" s="359"/>
      <c r="S60" s="359"/>
      <c r="T60" s="359"/>
      <c r="U60" s="359"/>
      <c r="V60" s="359"/>
      <c r="W60" s="359"/>
      <c r="X60" s="359"/>
      <c r="Y60" s="359"/>
      <c r="Z60" s="359"/>
      <c r="AA60" s="359"/>
      <c r="AB60" s="359"/>
      <c r="AC60" s="359"/>
      <c r="AD60" s="359"/>
      <c r="AE60" s="359"/>
      <c r="AF60" s="359"/>
      <c r="AG60" s="359"/>
      <c r="AH60" s="359"/>
      <c r="AI60" s="359"/>
      <c r="AJ60" s="359"/>
      <c r="AK60" s="359"/>
      <c r="AL60" s="359"/>
      <c r="AM60" s="359"/>
      <c r="AN60" s="359"/>
      <c r="AO60" s="359"/>
      <c r="AP60" s="359"/>
      <c r="AQ60" s="359"/>
      <c r="AR60" s="359"/>
      <c r="AS60" s="359"/>
      <c r="AT60" s="359"/>
      <c r="AU60" s="359"/>
      <c r="AV60" s="359"/>
      <c r="AW60" s="359"/>
      <c r="AX60" s="359"/>
      <c r="AY60" s="359"/>
      <c r="AZ60" s="359"/>
      <c r="BA60" s="359"/>
      <c r="BB60" s="359"/>
      <c r="BC60" s="359"/>
      <c r="BD60" s="359"/>
      <c r="BE60" s="359"/>
      <c r="BF60" s="359"/>
      <c r="BG60" s="359"/>
      <c r="BH60" s="359"/>
      <c r="BI60" s="359"/>
      <c r="BJ60" s="359"/>
      <c r="BK60" s="359"/>
      <c r="BL60" s="359"/>
      <c r="BM60" s="359"/>
      <c r="BN60" s="359"/>
      <c r="BO60" s="359"/>
      <c r="BP60" s="359"/>
      <c r="BQ60" s="359"/>
      <c r="BR60" s="359"/>
      <c r="BS60" s="359"/>
      <c r="BT60" s="359"/>
      <c r="BU60" s="359"/>
      <c r="BV60" s="359"/>
    </row>
    <row r="61" spans="2:74" ht="15.75" customHeight="1" x14ac:dyDescent="0.25">
      <c r="B61" s="422"/>
      <c r="C61" s="423"/>
      <c r="D61" s="376"/>
      <c r="E61" s="376"/>
      <c r="F61" s="376"/>
      <c r="G61" s="376"/>
      <c r="H61" s="378"/>
      <c r="I61" s="359"/>
      <c r="J61" s="359"/>
      <c r="K61" s="359"/>
      <c r="L61" s="359"/>
      <c r="M61" s="359"/>
      <c r="N61" s="359"/>
      <c r="O61" s="359"/>
      <c r="P61" s="359"/>
      <c r="Q61" s="359"/>
      <c r="R61" s="359"/>
      <c r="S61" s="359"/>
      <c r="T61" s="359"/>
      <c r="U61" s="359"/>
      <c r="V61" s="359"/>
      <c r="W61" s="359"/>
      <c r="X61" s="359"/>
      <c r="Y61" s="359"/>
      <c r="Z61" s="359"/>
      <c r="AA61" s="359"/>
      <c r="AB61" s="359"/>
      <c r="AC61" s="359"/>
      <c r="AD61" s="359"/>
      <c r="AE61" s="359"/>
      <c r="AF61" s="359"/>
      <c r="AG61" s="359"/>
      <c r="AH61" s="359"/>
      <c r="AI61" s="359"/>
      <c r="AJ61" s="359"/>
      <c r="AK61" s="359"/>
      <c r="AL61" s="359"/>
      <c r="AM61" s="359"/>
      <c r="AN61" s="359"/>
      <c r="AO61" s="359"/>
      <c r="AP61" s="359"/>
      <c r="AQ61" s="359"/>
      <c r="AR61" s="359"/>
      <c r="AS61" s="359"/>
      <c r="AT61" s="359"/>
      <c r="AU61" s="359"/>
      <c r="AV61" s="359"/>
      <c r="AW61" s="359"/>
      <c r="AX61" s="359"/>
      <c r="AY61" s="359"/>
      <c r="AZ61" s="359"/>
      <c r="BA61" s="359"/>
      <c r="BB61" s="359"/>
      <c r="BC61" s="359"/>
      <c r="BD61" s="359"/>
      <c r="BE61" s="359"/>
      <c r="BF61" s="359"/>
      <c r="BG61" s="359"/>
      <c r="BH61" s="359"/>
      <c r="BI61" s="359"/>
      <c r="BJ61" s="359"/>
      <c r="BK61" s="359"/>
      <c r="BL61" s="359"/>
      <c r="BM61" s="359"/>
      <c r="BN61" s="359"/>
      <c r="BO61" s="359"/>
      <c r="BP61" s="359"/>
      <c r="BQ61" s="359"/>
      <c r="BR61" s="359"/>
      <c r="BS61" s="359"/>
      <c r="BT61" s="359"/>
      <c r="BU61" s="359"/>
      <c r="BV61" s="359"/>
    </row>
    <row r="62" spans="2:74" ht="15" customHeight="1" x14ac:dyDescent="0.25">
      <c r="B62" s="422"/>
      <c r="C62" s="423"/>
      <c r="D62" s="376"/>
      <c r="E62" s="376"/>
      <c r="F62" s="376"/>
      <c r="G62" s="376"/>
      <c r="H62" s="379"/>
      <c r="I62" s="359"/>
      <c r="J62" s="359"/>
      <c r="K62" s="359"/>
      <c r="L62" s="359"/>
      <c r="M62" s="359"/>
      <c r="N62" s="359"/>
      <c r="O62" s="359"/>
      <c r="P62" s="359"/>
      <c r="Q62" s="359"/>
      <c r="R62" s="359"/>
      <c r="S62" s="359"/>
      <c r="T62" s="359"/>
      <c r="U62" s="359"/>
      <c r="V62" s="359"/>
      <c r="W62" s="359"/>
      <c r="X62" s="359"/>
      <c r="Y62" s="359"/>
      <c r="Z62" s="359"/>
      <c r="AA62" s="359"/>
      <c r="AB62" s="359"/>
      <c r="AC62" s="359"/>
      <c r="AD62" s="359"/>
      <c r="AE62" s="359"/>
      <c r="AF62" s="359"/>
      <c r="AG62" s="359"/>
      <c r="AH62" s="359"/>
      <c r="AI62" s="359"/>
      <c r="AJ62" s="359"/>
      <c r="AK62" s="359"/>
      <c r="AL62" s="359"/>
      <c r="AM62" s="359"/>
      <c r="AN62" s="359"/>
      <c r="AO62" s="359"/>
      <c r="AP62" s="359"/>
      <c r="AQ62" s="359"/>
      <c r="AR62" s="359"/>
      <c r="AS62" s="359"/>
      <c r="AT62" s="359"/>
      <c r="AU62" s="359"/>
      <c r="AV62" s="359"/>
      <c r="AW62" s="359"/>
      <c r="AX62" s="359"/>
      <c r="AY62" s="359"/>
      <c r="AZ62" s="359"/>
      <c r="BA62" s="359"/>
      <c r="BB62" s="359"/>
      <c r="BC62" s="359"/>
      <c r="BD62" s="359"/>
      <c r="BE62" s="359"/>
      <c r="BF62" s="359"/>
      <c r="BG62" s="359"/>
      <c r="BH62" s="359"/>
      <c r="BI62" s="359"/>
      <c r="BJ62" s="359"/>
      <c r="BK62" s="359"/>
      <c r="BL62" s="359"/>
      <c r="BM62" s="359"/>
      <c r="BN62" s="359"/>
      <c r="BO62" s="359"/>
      <c r="BP62" s="359"/>
      <c r="BQ62" s="359"/>
      <c r="BR62" s="359"/>
      <c r="BS62" s="359"/>
      <c r="BT62" s="359"/>
      <c r="BU62" s="359"/>
      <c r="BV62" s="359"/>
    </row>
    <row r="63" spans="2:74" ht="15.75" customHeight="1" x14ac:dyDescent="0.25">
      <c r="B63" s="422" t="s">
        <v>643</v>
      </c>
      <c r="C63" s="423"/>
      <c r="D63" s="376"/>
      <c r="E63" s="376"/>
      <c r="F63" s="376"/>
      <c r="G63" s="376"/>
      <c r="H63" s="378"/>
      <c r="I63" s="359"/>
      <c r="J63" s="359"/>
      <c r="K63" s="359"/>
      <c r="L63" s="359"/>
      <c r="M63" s="359"/>
      <c r="N63" s="359"/>
      <c r="O63" s="359"/>
      <c r="P63" s="359"/>
      <c r="Q63" s="359"/>
      <c r="R63" s="359"/>
      <c r="S63" s="359"/>
      <c r="T63" s="359"/>
      <c r="U63" s="359"/>
      <c r="V63" s="359"/>
      <c r="W63" s="359"/>
      <c r="X63" s="359"/>
      <c r="Y63" s="359"/>
      <c r="Z63" s="359"/>
      <c r="AA63" s="359"/>
      <c r="AB63" s="359"/>
      <c r="AC63" s="359"/>
      <c r="AD63" s="359"/>
      <c r="AE63" s="359"/>
      <c r="AF63" s="359"/>
      <c r="AG63" s="359"/>
      <c r="AH63" s="359"/>
      <c r="AI63" s="359"/>
      <c r="AJ63" s="359"/>
      <c r="AK63" s="359"/>
      <c r="AL63" s="359"/>
      <c r="AM63" s="359"/>
      <c r="AN63" s="359"/>
      <c r="AO63" s="359"/>
      <c r="AP63" s="359"/>
      <c r="AQ63" s="359"/>
      <c r="AR63" s="359"/>
      <c r="AS63" s="359"/>
      <c r="AT63" s="359"/>
      <c r="AU63" s="359"/>
      <c r="AV63" s="359"/>
      <c r="AW63" s="359"/>
      <c r="AX63" s="359"/>
      <c r="AY63" s="359"/>
      <c r="AZ63" s="359"/>
      <c r="BA63" s="359"/>
      <c r="BB63" s="359"/>
      <c r="BC63" s="359"/>
      <c r="BD63" s="359"/>
      <c r="BE63" s="359"/>
      <c r="BF63" s="359"/>
      <c r="BG63" s="359"/>
      <c r="BH63" s="359"/>
      <c r="BI63" s="359"/>
      <c r="BJ63" s="359"/>
      <c r="BK63" s="359"/>
      <c r="BL63" s="359"/>
      <c r="BM63" s="359"/>
      <c r="BN63" s="359"/>
      <c r="BO63" s="359"/>
      <c r="BP63" s="359"/>
      <c r="BQ63" s="359"/>
      <c r="BR63" s="359"/>
      <c r="BS63" s="359"/>
      <c r="BT63" s="359"/>
      <c r="BU63" s="359"/>
      <c r="BV63" s="359"/>
    </row>
    <row r="64" spans="2:74" ht="15.75" customHeight="1" x14ac:dyDescent="0.25">
      <c r="B64" s="422" t="s">
        <v>644</v>
      </c>
      <c r="C64" s="423"/>
      <c r="D64" s="376"/>
      <c r="E64" s="376"/>
      <c r="F64" s="376"/>
      <c r="G64" s="376"/>
      <c r="H64" s="378"/>
      <c r="I64" s="359"/>
      <c r="J64" s="359"/>
      <c r="K64" s="359"/>
      <c r="L64" s="359"/>
      <c r="M64" s="359"/>
      <c r="N64" s="359"/>
      <c r="O64" s="359"/>
      <c r="P64" s="359"/>
      <c r="Q64" s="359"/>
      <c r="R64" s="359"/>
      <c r="S64" s="359"/>
      <c r="T64" s="359"/>
      <c r="U64" s="359"/>
      <c r="V64" s="359"/>
      <c r="W64" s="359"/>
      <c r="X64" s="359"/>
      <c r="Y64" s="359"/>
      <c r="Z64" s="359"/>
      <c r="AA64" s="359"/>
      <c r="AB64" s="359"/>
      <c r="AC64" s="359"/>
      <c r="AD64" s="359"/>
      <c r="AE64" s="359"/>
      <c r="AF64" s="359"/>
      <c r="AG64" s="359"/>
      <c r="AH64" s="359"/>
      <c r="AI64" s="359"/>
      <c r="AJ64" s="359"/>
      <c r="AK64" s="359"/>
      <c r="AL64" s="359"/>
      <c r="AM64" s="359"/>
      <c r="AN64" s="359"/>
      <c r="AO64" s="359"/>
      <c r="AP64" s="359"/>
      <c r="AQ64" s="359"/>
      <c r="AR64" s="359"/>
      <c r="AS64" s="359"/>
      <c r="AT64" s="359"/>
      <c r="AU64" s="359"/>
      <c r="AV64" s="359"/>
      <c r="AW64" s="359"/>
      <c r="AX64" s="359"/>
      <c r="AY64" s="359"/>
      <c r="AZ64" s="359"/>
      <c r="BA64" s="359"/>
      <c r="BB64" s="359"/>
      <c r="BC64" s="359"/>
      <c r="BD64" s="359"/>
      <c r="BE64" s="359"/>
      <c r="BF64" s="359"/>
      <c r="BG64" s="359"/>
      <c r="BH64" s="359"/>
      <c r="BI64" s="359"/>
      <c r="BJ64" s="359"/>
      <c r="BK64" s="359"/>
      <c r="BL64" s="359"/>
      <c r="BM64" s="359"/>
      <c r="BN64" s="359"/>
      <c r="BO64" s="359"/>
      <c r="BP64" s="359"/>
      <c r="BQ64" s="359"/>
      <c r="BR64" s="359"/>
      <c r="BS64" s="359"/>
      <c r="BT64" s="359"/>
      <c r="BU64" s="359"/>
      <c r="BV64" s="359"/>
    </row>
    <row r="65" spans="2:8" ht="15.75" customHeight="1" x14ac:dyDescent="0.25">
      <c r="B65" s="392" t="s">
        <v>645</v>
      </c>
      <c r="C65" s="393"/>
      <c r="D65" s="352"/>
      <c r="E65" s="352"/>
      <c r="F65" s="352"/>
      <c r="G65" s="352"/>
      <c r="H65" s="350"/>
    </row>
    <row r="66" spans="2:8" ht="15.75" customHeight="1" x14ac:dyDescent="0.25">
      <c r="B66" s="394" t="s">
        <v>646</v>
      </c>
      <c r="C66" s="394"/>
      <c r="D66" s="352"/>
      <c r="E66" s="352"/>
      <c r="F66" s="352"/>
      <c r="G66" s="352"/>
      <c r="H66" s="350"/>
    </row>
    <row r="67" spans="2:8" ht="14.25" customHeight="1" x14ac:dyDescent="0.25">
      <c r="B67" s="394" t="s">
        <v>647</v>
      </c>
      <c r="C67" s="394"/>
      <c r="D67" s="352"/>
      <c r="E67" s="352"/>
      <c r="F67" s="352"/>
      <c r="G67" s="352"/>
      <c r="H67" s="351"/>
    </row>
    <row r="68" spans="2:8" ht="15.75" customHeight="1" x14ac:dyDescent="0.25">
      <c r="B68" s="394" t="s">
        <v>648</v>
      </c>
      <c r="C68" s="394"/>
      <c r="D68" s="352"/>
      <c r="E68" s="352"/>
      <c r="F68" s="352"/>
      <c r="G68" s="352"/>
      <c r="H68" s="350"/>
    </row>
  </sheetData>
  <mergeCells count="40822">
    <mergeCell ref="C42:D42"/>
    <mergeCell ref="E42:F42"/>
    <mergeCell ref="G42:H42"/>
    <mergeCell ref="I42:J42"/>
    <mergeCell ref="K42:L42"/>
    <mergeCell ref="BY42:BZ42"/>
    <mergeCell ref="CA42:CB42"/>
    <mergeCell ref="CC42:CD42"/>
    <mergeCell ref="CE42:CF42"/>
    <mergeCell ref="DE40:DF40"/>
    <mergeCell ref="DG40:DH40"/>
    <mergeCell ref="DI40:DJ40"/>
    <mergeCell ref="DK40:DL40"/>
    <mergeCell ref="DM40:DN40"/>
    <mergeCell ref="DO40:DP40"/>
    <mergeCell ref="CS40:CT40"/>
    <mergeCell ref="CU40:CV40"/>
    <mergeCell ref="CW40:CX40"/>
    <mergeCell ref="CY40:CZ40"/>
    <mergeCell ref="DA40:DB40"/>
    <mergeCell ref="DC40:DD40"/>
    <mergeCell ref="CG40:CH40"/>
    <mergeCell ref="CI40:CJ40"/>
    <mergeCell ref="CK40:CL40"/>
    <mergeCell ref="CM40:CN40"/>
    <mergeCell ref="CO40:CP40"/>
    <mergeCell ref="CQ40:CR40"/>
    <mergeCell ref="BW40:BX40"/>
    <mergeCell ref="DE37:DF37"/>
    <mergeCell ref="DG37:DH37"/>
    <mergeCell ref="DI37:DJ37"/>
    <mergeCell ref="DK37:DL37"/>
    <mergeCell ref="DM37:DN37"/>
    <mergeCell ref="DO37:DP37"/>
    <mergeCell ref="CS37:CT37"/>
    <mergeCell ref="CU37:CV37"/>
    <mergeCell ref="CW37:CX37"/>
    <mergeCell ref="CY37:CZ37"/>
    <mergeCell ref="DA37:DB37"/>
    <mergeCell ref="DC37:DD37"/>
    <mergeCell ref="CG37:CH37"/>
    <mergeCell ref="CI37:CJ37"/>
    <mergeCell ref="CK37:CL37"/>
    <mergeCell ref="CM37:CN37"/>
    <mergeCell ref="CO37:CP37"/>
    <mergeCell ref="CQ37:CR37"/>
    <mergeCell ref="BW37:BX37"/>
    <mergeCell ref="BY37:BZ37"/>
    <mergeCell ref="CA37:CB37"/>
    <mergeCell ref="CC37:CD37"/>
    <mergeCell ref="CE37:CF37"/>
    <mergeCell ref="AG42:AH42"/>
    <mergeCell ref="AI42:AJ42"/>
    <mergeCell ref="AK42:AL42"/>
    <mergeCell ref="AM42:AN42"/>
    <mergeCell ref="AO42:AP42"/>
    <mergeCell ref="AQ42:AR42"/>
    <mergeCell ref="U42:V42"/>
    <mergeCell ref="W42:X42"/>
    <mergeCell ref="Y42:Z42"/>
    <mergeCell ref="AA42:AB42"/>
    <mergeCell ref="AC42:AD42"/>
    <mergeCell ref="AE42:AF42"/>
    <mergeCell ref="BY40:BZ40"/>
    <mergeCell ref="FY37:FZ37"/>
    <mergeCell ref="GA37:GB37"/>
    <mergeCell ref="GC37:GD37"/>
    <mergeCell ref="GE37:GF37"/>
    <mergeCell ref="GG37:GH37"/>
    <mergeCell ref="GI37:GJ37"/>
    <mergeCell ref="FM37:FN37"/>
    <mergeCell ref="FO37:FP37"/>
    <mergeCell ref="FQ37:FR37"/>
    <mergeCell ref="FS37:FT37"/>
    <mergeCell ref="FU37:FV37"/>
    <mergeCell ref="FW37:FX37"/>
    <mergeCell ref="FA37:FB37"/>
    <mergeCell ref="FC37:FD37"/>
    <mergeCell ref="FE37:FF37"/>
    <mergeCell ref="FG37:FH37"/>
    <mergeCell ref="FI37:FJ37"/>
    <mergeCell ref="FK37:FL37"/>
    <mergeCell ref="EO37:EP37"/>
    <mergeCell ref="EQ37:ER37"/>
    <mergeCell ref="ES37:ET37"/>
    <mergeCell ref="EU37:EV37"/>
    <mergeCell ref="EW37:EX37"/>
    <mergeCell ref="EY37:EZ37"/>
    <mergeCell ref="EC37:ED37"/>
    <mergeCell ref="EE37:EF37"/>
    <mergeCell ref="EG37:EH37"/>
    <mergeCell ref="EI37:EJ37"/>
    <mergeCell ref="EK37:EL37"/>
    <mergeCell ref="EM37:EN37"/>
    <mergeCell ref="DQ37:DR37"/>
    <mergeCell ref="DS37:DT37"/>
    <mergeCell ref="DU37:DV37"/>
    <mergeCell ref="DW37:DX37"/>
    <mergeCell ref="DY37:DZ37"/>
    <mergeCell ref="EA37:EB37"/>
    <mergeCell ref="IS37:IT37"/>
    <mergeCell ref="IU37:IV37"/>
    <mergeCell ref="IW37:IX37"/>
    <mergeCell ref="IY37:IZ37"/>
    <mergeCell ref="JA37:JB37"/>
    <mergeCell ref="JC37:JD37"/>
    <mergeCell ref="IG37:IH37"/>
    <mergeCell ref="II37:IJ37"/>
    <mergeCell ref="IK37:IL37"/>
    <mergeCell ref="IM37:IN37"/>
    <mergeCell ref="IO37:IP37"/>
    <mergeCell ref="IQ37:IR37"/>
    <mergeCell ref="HU37:HV37"/>
    <mergeCell ref="HW37:HX37"/>
    <mergeCell ref="HY37:HZ37"/>
    <mergeCell ref="IA37:IB37"/>
    <mergeCell ref="IC37:ID37"/>
    <mergeCell ref="IE37:IF37"/>
    <mergeCell ref="HI37:HJ37"/>
    <mergeCell ref="HK37:HL37"/>
    <mergeCell ref="HM37:HN37"/>
    <mergeCell ref="HO37:HP37"/>
    <mergeCell ref="HQ37:HR37"/>
    <mergeCell ref="HS37:HT37"/>
    <mergeCell ref="GW37:GX37"/>
    <mergeCell ref="GY37:GZ37"/>
    <mergeCell ref="HA37:HB37"/>
    <mergeCell ref="HC37:HD37"/>
    <mergeCell ref="HE37:HF37"/>
    <mergeCell ref="HG37:HH37"/>
    <mergeCell ref="GK37:GL37"/>
    <mergeCell ref="GM37:GN37"/>
    <mergeCell ref="GO37:GP37"/>
    <mergeCell ref="GQ37:GR37"/>
    <mergeCell ref="GS37:GT37"/>
    <mergeCell ref="GU37:GV37"/>
    <mergeCell ref="LM37:LN37"/>
    <mergeCell ref="LO37:LP37"/>
    <mergeCell ref="LQ37:LR37"/>
    <mergeCell ref="LS37:LT37"/>
    <mergeCell ref="LU37:LV37"/>
    <mergeCell ref="LW37:LX37"/>
    <mergeCell ref="LA37:LB37"/>
    <mergeCell ref="LC37:LD37"/>
    <mergeCell ref="LE37:LF37"/>
    <mergeCell ref="LG37:LH37"/>
    <mergeCell ref="LI37:LJ37"/>
    <mergeCell ref="LK37:LL37"/>
    <mergeCell ref="KO37:KP37"/>
    <mergeCell ref="KQ37:KR37"/>
    <mergeCell ref="KS37:KT37"/>
    <mergeCell ref="KU37:KV37"/>
    <mergeCell ref="KW37:KX37"/>
    <mergeCell ref="KY37:KZ37"/>
    <mergeCell ref="KC37:KD37"/>
    <mergeCell ref="KE37:KF37"/>
    <mergeCell ref="KG37:KH37"/>
    <mergeCell ref="KI37:KJ37"/>
    <mergeCell ref="KK37:KL37"/>
    <mergeCell ref="KM37:KN37"/>
    <mergeCell ref="JQ37:JR37"/>
    <mergeCell ref="JS37:JT37"/>
    <mergeCell ref="JU37:JV37"/>
    <mergeCell ref="JW37:JX37"/>
    <mergeCell ref="JY37:JZ37"/>
    <mergeCell ref="KA37:KB37"/>
    <mergeCell ref="JE37:JF37"/>
    <mergeCell ref="JG37:JH37"/>
    <mergeCell ref="JI37:JJ37"/>
    <mergeCell ref="JK37:JL37"/>
    <mergeCell ref="JM37:JN37"/>
    <mergeCell ref="JO37:JP37"/>
    <mergeCell ref="OG37:OH37"/>
    <mergeCell ref="OI37:OJ37"/>
    <mergeCell ref="OK37:OL37"/>
    <mergeCell ref="OM37:ON37"/>
    <mergeCell ref="OO37:OP37"/>
    <mergeCell ref="OQ37:OR37"/>
    <mergeCell ref="NU37:NV37"/>
    <mergeCell ref="NW37:NX37"/>
    <mergeCell ref="NY37:NZ37"/>
    <mergeCell ref="OA37:OB37"/>
    <mergeCell ref="OC37:OD37"/>
    <mergeCell ref="OE37:OF37"/>
    <mergeCell ref="NI37:NJ37"/>
    <mergeCell ref="NK37:NL37"/>
    <mergeCell ref="NM37:NN37"/>
    <mergeCell ref="NO37:NP37"/>
    <mergeCell ref="NQ37:NR37"/>
    <mergeCell ref="NS37:NT37"/>
    <mergeCell ref="MW37:MX37"/>
    <mergeCell ref="MY37:MZ37"/>
    <mergeCell ref="NA37:NB37"/>
    <mergeCell ref="NC37:ND37"/>
    <mergeCell ref="NE37:NF37"/>
    <mergeCell ref="NG37:NH37"/>
    <mergeCell ref="MK37:ML37"/>
    <mergeCell ref="MM37:MN37"/>
    <mergeCell ref="MO37:MP37"/>
    <mergeCell ref="MQ37:MR37"/>
    <mergeCell ref="MS37:MT37"/>
    <mergeCell ref="MU37:MV37"/>
    <mergeCell ref="LY37:LZ37"/>
    <mergeCell ref="MA37:MB37"/>
    <mergeCell ref="MC37:MD37"/>
    <mergeCell ref="ME37:MF37"/>
    <mergeCell ref="MG37:MH37"/>
    <mergeCell ref="MI37:MJ37"/>
    <mergeCell ref="RA37:RB37"/>
    <mergeCell ref="RC37:RD37"/>
    <mergeCell ref="RE37:RF37"/>
    <mergeCell ref="RG37:RH37"/>
    <mergeCell ref="RI37:RJ37"/>
    <mergeCell ref="RK37:RL37"/>
    <mergeCell ref="QO37:QP37"/>
    <mergeCell ref="QQ37:QR37"/>
    <mergeCell ref="QS37:QT37"/>
    <mergeCell ref="QU37:QV37"/>
    <mergeCell ref="QW37:QX37"/>
    <mergeCell ref="QY37:QZ37"/>
    <mergeCell ref="QC37:QD37"/>
    <mergeCell ref="QE37:QF37"/>
    <mergeCell ref="QG37:QH37"/>
    <mergeCell ref="QI37:QJ37"/>
    <mergeCell ref="QK37:QL37"/>
    <mergeCell ref="QM37:QN37"/>
    <mergeCell ref="PQ37:PR37"/>
    <mergeCell ref="PS37:PT37"/>
    <mergeCell ref="PU37:PV37"/>
    <mergeCell ref="PW37:PX37"/>
    <mergeCell ref="PY37:PZ37"/>
    <mergeCell ref="QA37:QB37"/>
    <mergeCell ref="PE37:PF37"/>
    <mergeCell ref="PG37:PH37"/>
    <mergeCell ref="PI37:PJ37"/>
    <mergeCell ref="PK37:PL37"/>
    <mergeCell ref="PM37:PN37"/>
    <mergeCell ref="PO37:PP37"/>
    <mergeCell ref="OS37:OT37"/>
    <mergeCell ref="OU37:OV37"/>
    <mergeCell ref="OW37:OX37"/>
    <mergeCell ref="OY37:OZ37"/>
    <mergeCell ref="PA37:PB37"/>
    <mergeCell ref="PC37:PD37"/>
    <mergeCell ref="TU37:TV37"/>
    <mergeCell ref="TW37:TX37"/>
    <mergeCell ref="TY37:TZ37"/>
    <mergeCell ref="UA37:UB37"/>
    <mergeCell ref="UC37:UD37"/>
    <mergeCell ref="UE37:UF37"/>
    <mergeCell ref="TI37:TJ37"/>
    <mergeCell ref="TK37:TL37"/>
    <mergeCell ref="TM37:TN37"/>
    <mergeCell ref="TO37:TP37"/>
    <mergeCell ref="TQ37:TR37"/>
    <mergeCell ref="TS37:TT37"/>
    <mergeCell ref="SW37:SX37"/>
    <mergeCell ref="SY37:SZ37"/>
    <mergeCell ref="TA37:TB37"/>
    <mergeCell ref="TC37:TD37"/>
    <mergeCell ref="TE37:TF37"/>
    <mergeCell ref="TG37:TH37"/>
    <mergeCell ref="SK37:SL37"/>
    <mergeCell ref="SM37:SN37"/>
    <mergeCell ref="SO37:SP37"/>
    <mergeCell ref="SQ37:SR37"/>
    <mergeCell ref="SS37:ST37"/>
    <mergeCell ref="SU37:SV37"/>
    <mergeCell ref="RY37:RZ37"/>
    <mergeCell ref="SA37:SB37"/>
    <mergeCell ref="SC37:SD37"/>
    <mergeCell ref="SE37:SF37"/>
    <mergeCell ref="SG37:SH37"/>
    <mergeCell ref="SI37:SJ37"/>
    <mergeCell ref="RM37:RN37"/>
    <mergeCell ref="RO37:RP37"/>
    <mergeCell ref="RQ37:RR37"/>
    <mergeCell ref="RS37:RT37"/>
    <mergeCell ref="RU37:RV37"/>
    <mergeCell ref="RW37:RX37"/>
    <mergeCell ref="WO37:WP37"/>
    <mergeCell ref="WQ37:WR37"/>
    <mergeCell ref="WS37:WT37"/>
    <mergeCell ref="WU37:WV37"/>
    <mergeCell ref="WW37:WX37"/>
    <mergeCell ref="WY37:WZ37"/>
    <mergeCell ref="WC37:WD37"/>
    <mergeCell ref="WE37:WF37"/>
    <mergeCell ref="WG37:WH37"/>
    <mergeCell ref="WI37:WJ37"/>
    <mergeCell ref="WK37:WL37"/>
    <mergeCell ref="WM37:WN37"/>
    <mergeCell ref="VQ37:VR37"/>
    <mergeCell ref="VS37:VT37"/>
    <mergeCell ref="VU37:VV37"/>
    <mergeCell ref="VW37:VX37"/>
    <mergeCell ref="VY37:VZ37"/>
    <mergeCell ref="WA37:WB37"/>
    <mergeCell ref="VE37:VF37"/>
    <mergeCell ref="VG37:VH37"/>
    <mergeCell ref="VI37:VJ37"/>
    <mergeCell ref="VK37:VL37"/>
    <mergeCell ref="VM37:VN37"/>
    <mergeCell ref="VO37:VP37"/>
    <mergeCell ref="US37:UT37"/>
    <mergeCell ref="UU37:UV37"/>
    <mergeCell ref="UW37:UX37"/>
    <mergeCell ref="UY37:UZ37"/>
    <mergeCell ref="VA37:VB37"/>
    <mergeCell ref="VC37:VD37"/>
    <mergeCell ref="UG37:UH37"/>
    <mergeCell ref="UI37:UJ37"/>
    <mergeCell ref="UK37:UL37"/>
    <mergeCell ref="UM37:UN37"/>
    <mergeCell ref="UO37:UP37"/>
    <mergeCell ref="UQ37:UR37"/>
    <mergeCell ref="ZI37:ZJ37"/>
    <mergeCell ref="ZK37:ZL37"/>
    <mergeCell ref="ZM37:ZN37"/>
    <mergeCell ref="ZO37:ZP37"/>
    <mergeCell ref="ZQ37:ZR37"/>
    <mergeCell ref="ZS37:ZT37"/>
    <mergeCell ref="YW37:YX37"/>
    <mergeCell ref="YY37:YZ37"/>
    <mergeCell ref="ZA37:ZB37"/>
    <mergeCell ref="ZC37:ZD37"/>
    <mergeCell ref="ZE37:ZF37"/>
    <mergeCell ref="ZG37:ZH37"/>
    <mergeCell ref="YK37:YL37"/>
    <mergeCell ref="YM37:YN37"/>
    <mergeCell ref="YO37:YP37"/>
    <mergeCell ref="YQ37:YR37"/>
    <mergeCell ref="YS37:YT37"/>
    <mergeCell ref="YU37:YV37"/>
    <mergeCell ref="XY37:XZ37"/>
    <mergeCell ref="YA37:YB37"/>
    <mergeCell ref="YC37:YD37"/>
    <mergeCell ref="YE37:YF37"/>
    <mergeCell ref="YG37:YH37"/>
    <mergeCell ref="YI37:YJ37"/>
    <mergeCell ref="XM37:XN37"/>
    <mergeCell ref="XO37:XP37"/>
    <mergeCell ref="XQ37:XR37"/>
    <mergeCell ref="XS37:XT37"/>
    <mergeCell ref="XU37:XV37"/>
    <mergeCell ref="XW37:XX37"/>
    <mergeCell ref="XA37:XB37"/>
    <mergeCell ref="XC37:XD37"/>
    <mergeCell ref="XE37:XF37"/>
    <mergeCell ref="XG37:XH37"/>
    <mergeCell ref="XI37:XJ37"/>
    <mergeCell ref="XK37:XL37"/>
    <mergeCell ref="ACC37:ACD37"/>
    <mergeCell ref="ACE37:ACF37"/>
    <mergeCell ref="ACG37:ACH37"/>
    <mergeCell ref="ACI37:ACJ37"/>
    <mergeCell ref="ACK37:ACL37"/>
    <mergeCell ref="ACM37:ACN37"/>
    <mergeCell ref="ABQ37:ABR37"/>
    <mergeCell ref="ABS37:ABT37"/>
    <mergeCell ref="ABU37:ABV37"/>
    <mergeCell ref="ABW37:ABX37"/>
    <mergeCell ref="ABY37:ABZ37"/>
    <mergeCell ref="ACA37:ACB37"/>
    <mergeCell ref="ABE37:ABF37"/>
    <mergeCell ref="ABG37:ABH37"/>
    <mergeCell ref="ABI37:ABJ37"/>
    <mergeCell ref="ABK37:ABL37"/>
    <mergeCell ref="ABM37:ABN37"/>
    <mergeCell ref="ABO37:ABP37"/>
    <mergeCell ref="AAS37:AAT37"/>
    <mergeCell ref="AAU37:AAV37"/>
    <mergeCell ref="AAW37:AAX37"/>
    <mergeCell ref="AAY37:AAZ37"/>
    <mergeCell ref="ABA37:ABB37"/>
    <mergeCell ref="ABC37:ABD37"/>
    <mergeCell ref="AAG37:AAH37"/>
    <mergeCell ref="AAI37:AAJ37"/>
    <mergeCell ref="AAK37:AAL37"/>
    <mergeCell ref="AAM37:AAN37"/>
    <mergeCell ref="AAO37:AAP37"/>
    <mergeCell ref="AAQ37:AAR37"/>
    <mergeCell ref="ZU37:ZV37"/>
    <mergeCell ref="ZW37:ZX37"/>
    <mergeCell ref="ZY37:ZZ37"/>
    <mergeCell ref="AAA37:AAB37"/>
    <mergeCell ref="AAC37:AAD37"/>
    <mergeCell ref="AAE37:AAF37"/>
    <mergeCell ref="AEW37:AEX37"/>
    <mergeCell ref="AEY37:AEZ37"/>
    <mergeCell ref="AFA37:AFB37"/>
    <mergeCell ref="AFC37:AFD37"/>
    <mergeCell ref="AFE37:AFF37"/>
    <mergeCell ref="AFG37:AFH37"/>
    <mergeCell ref="AEK37:AEL37"/>
    <mergeCell ref="AEM37:AEN37"/>
    <mergeCell ref="AEO37:AEP37"/>
    <mergeCell ref="AEQ37:AER37"/>
    <mergeCell ref="AES37:AET37"/>
    <mergeCell ref="AEU37:AEV37"/>
    <mergeCell ref="ADY37:ADZ37"/>
    <mergeCell ref="AEA37:AEB37"/>
    <mergeCell ref="AEC37:AED37"/>
    <mergeCell ref="AEE37:AEF37"/>
    <mergeCell ref="AEG37:AEH37"/>
    <mergeCell ref="AEI37:AEJ37"/>
    <mergeCell ref="ADM37:ADN37"/>
    <mergeCell ref="ADO37:ADP37"/>
    <mergeCell ref="ADQ37:ADR37"/>
    <mergeCell ref="ADS37:ADT37"/>
    <mergeCell ref="ADU37:ADV37"/>
    <mergeCell ref="ADW37:ADX37"/>
    <mergeCell ref="ADA37:ADB37"/>
    <mergeCell ref="ADC37:ADD37"/>
    <mergeCell ref="ADE37:ADF37"/>
    <mergeCell ref="ADG37:ADH37"/>
    <mergeCell ref="ADI37:ADJ37"/>
    <mergeCell ref="ADK37:ADL37"/>
    <mergeCell ref="ACO37:ACP37"/>
    <mergeCell ref="ACQ37:ACR37"/>
    <mergeCell ref="ACS37:ACT37"/>
    <mergeCell ref="ACU37:ACV37"/>
    <mergeCell ref="ACW37:ACX37"/>
    <mergeCell ref="ACY37:ACZ37"/>
    <mergeCell ref="AHQ37:AHR37"/>
    <mergeCell ref="AHS37:AHT37"/>
    <mergeCell ref="AHU37:AHV37"/>
    <mergeCell ref="AHW37:AHX37"/>
    <mergeCell ref="AHY37:AHZ37"/>
    <mergeCell ref="AIA37:AIB37"/>
    <mergeCell ref="AHE37:AHF37"/>
    <mergeCell ref="AHG37:AHH37"/>
    <mergeCell ref="AHI37:AHJ37"/>
    <mergeCell ref="AHK37:AHL37"/>
    <mergeCell ref="AHM37:AHN37"/>
    <mergeCell ref="AHO37:AHP37"/>
    <mergeCell ref="AGS37:AGT37"/>
    <mergeCell ref="AGU37:AGV37"/>
    <mergeCell ref="AGW37:AGX37"/>
    <mergeCell ref="AGY37:AGZ37"/>
    <mergeCell ref="AHA37:AHB37"/>
    <mergeCell ref="AHC37:AHD37"/>
    <mergeCell ref="AGG37:AGH37"/>
    <mergeCell ref="AGI37:AGJ37"/>
    <mergeCell ref="AGK37:AGL37"/>
    <mergeCell ref="AGM37:AGN37"/>
    <mergeCell ref="AGO37:AGP37"/>
    <mergeCell ref="AGQ37:AGR37"/>
    <mergeCell ref="AFU37:AFV37"/>
    <mergeCell ref="AFW37:AFX37"/>
    <mergeCell ref="AFY37:AFZ37"/>
    <mergeCell ref="AGA37:AGB37"/>
    <mergeCell ref="AGC37:AGD37"/>
    <mergeCell ref="AGE37:AGF37"/>
    <mergeCell ref="AFI37:AFJ37"/>
    <mergeCell ref="AFK37:AFL37"/>
    <mergeCell ref="AFM37:AFN37"/>
    <mergeCell ref="AFO37:AFP37"/>
    <mergeCell ref="AFQ37:AFR37"/>
    <mergeCell ref="AFS37:AFT37"/>
    <mergeCell ref="AKK37:AKL37"/>
    <mergeCell ref="AKM37:AKN37"/>
    <mergeCell ref="AKO37:AKP37"/>
    <mergeCell ref="AKQ37:AKR37"/>
    <mergeCell ref="AKS37:AKT37"/>
    <mergeCell ref="AKU37:AKV37"/>
    <mergeCell ref="AJY37:AJZ37"/>
    <mergeCell ref="AKA37:AKB37"/>
    <mergeCell ref="AKC37:AKD37"/>
    <mergeCell ref="AKE37:AKF37"/>
    <mergeCell ref="AKG37:AKH37"/>
    <mergeCell ref="AKI37:AKJ37"/>
    <mergeCell ref="AJM37:AJN37"/>
    <mergeCell ref="AJO37:AJP37"/>
    <mergeCell ref="AJQ37:AJR37"/>
    <mergeCell ref="AJS37:AJT37"/>
    <mergeCell ref="AJU37:AJV37"/>
    <mergeCell ref="AJW37:AJX37"/>
    <mergeCell ref="AJA37:AJB37"/>
    <mergeCell ref="AJC37:AJD37"/>
    <mergeCell ref="AJE37:AJF37"/>
    <mergeCell ref="AJG37:AJH37"/>
    <mergeCell ref="AJI37:AJJ37"/>
    <mergeCell ref="AJK37:AJL37"/>
    <mergeCell ref="AIO37:AIP37"/>
    <mergeCell ref="AIQ37:AIR37"/>
    <mergeCell ref="AIS37:AIT37"/>
    <mergeCell ref="AIU37:AIV37"/>
    <mergeCell ref="AIW37:AIX37"/>
    <mergeCell ref="AIY37:AIZ37"/>
    <mergeCell ref="AIC37:AID37"/>
    <mergeCell ref="AIE37:AIF37"/>
    <mergeCell ref="AIG37:AIH37"/>
    <mergeCell ref="AII37:AIJ37"/>
    <mergeCell ref="AIK37:AIL37"/>
    <mergeCell ref="AIM37:AIN37"/>
    <mergeCell ref="ANE37:ANF37"/>
    <mergeCell ref="ANG37:ANH37"/>
    <mergeCell ref="ANI37:ANJ37"/>
    <mergeCell ref="ANK37:ANL37"/>
    <mergeCell ref="ANM37:ANN37"/>
    <mergeCell ref="ANO37:ANP37"/>
    <mergeCell ref="AMS37:AMT37"/>
    <mergeCell ref="AMU37:AMV37"/>
    <mergeCell ref="AMW37:AMX37"/>
    <mergeCell ref="AMY37:AMZ37"/>
    <mergeCell ref="ANA37:ANB37"/>
    <mergeCell ref="ANC37:AND37"/>
    <mergeCell ref="AMG37:AMH37"/>
    <mergeCell ref="AMI37:AMJ37"/>
    <mergeCell ref="AMK37:AML37"/>
    <mergeCell ref="AMM37:AMN37"/>
    <mergeCell ref="AMO37:AMP37"/>
    <mergeCell ref="AMQ37:AMR37"/>
    <mergeCell ref="ALU37:ALV37"/>
    <mergeCell ref="ALW37:ALX37"/>
    <mergeCell ref="ALY37:ALZ37"/>
    <mergeCell ref="AMA37:AMB37"/>
    <mergeCell ref="AMC37:AMD37"/>
    <mergeCell ref="AME37:AMF37"/>
    <mergeCell ref="ALI37:ALJ37"/>
    <mergeCell ref="ALK37:ALL37"/>
    <mergeCell ref="ALM37:ALN37"/>
    <mergeCell ref="ALO37:ALP37"/>
    <mergeCell ref="ALQ37:ALR37"/>
    <mergeCell ref="ALS37:ALT37"/>
    <mergeCell ref="AKW37:AKX37"/>
    <mergeCell ref="AKY37:AKZ37"/>
    <mergeCell ref="ALA37:ALB37"/>
    <mergeCell ref="ALC37:ALD37"/>
    <mergeCell ref="ALE37:ALF37"/>
    <mergeCell ref="ALG37:ALH37"/>
    <mergeCell ref="APY37:APZ37"/>
    <mergeCell ref="AQA37:AQB37"/>
    <mergeCell ref="AQC37:AQD37"/>
    <mergeCell ref="AQE37:AQF37"/>
    <mergeCell ref="AQG37:AQH37"/>
    <mergeCell ref="AQI37:AQJ37"/>
    <mergeCell ref="APM37:APN37"/>
    <mergeCell ref="APO37:APP37"/>
    <mergeCell ref="APQ37:APR37"/>
    <mergeCell ref="APS37:APT37"/>
    <mergeCell ref="APU37:APV37"/>
    <mergeCell ref="APW37:APX37"/>
    <mergeCell ref="APA37:APB37"/>
    <mergeCell ref="APC37:APD37"/>
    <mergeCell ref="APE37:APF37"/>
    <mergeCell ref="APG37:APH37"/>
    <mergeCell ref="API37:APJ37"/>
    <mergeCell ref="APK37:APL37"/>
    <mergeCell ref="AOO37:AOP37"/>
    <mergeCell ref="AOQ37:AOR37"/>
    <mergeCell ref="AOS37:AOT37"/>
    <mergeCell ref="AOU37:AOV37"/>
    <mergeCell ref="AOW37:AOX37"/>
    <mergeCell ref="AOY37:AOZ37"/>
    <mergeCell ref="AOC37:AOD37"/>
    <mergeCell ref="AOE37:AOF37"/>
    <mergeCell ref="AOG37:AOH37"/>
    <mergeCell ref="AOI37:AOJ37"/>
    <mergeCell ref="AOK37:AOL37"/>
    <mergeCell ref="AOM37:AON37"/>
    <mergeCell ref="ANQ37:ANR37"/>
    <mergeCell ref="ANS37:ANT37"/>
    <mergeCell ref="ANU37:ANV37"/>
    <mergeCell ref="ANW37:ANX37"/>
    <mergeCell ref="ANY37:ANZ37"/>
    <mergeCell ref="AOA37:AOB37"/>
    <mergeCell ref="ASS37:AST37"/>
    <mergeCell ref="ASU37:ASV37"/>
    <mergeCell ref="ASW37:ASX37"/>
    <mergeCell ref="ASY37:ASZ37"/>
    <mergeCell ref="ATA37:ATB37"/>
    <mergeCell ref="ATC37:ATD37"/>
    <mergeCell ref="ASG37:ASH37"/>
    <mergeCell ref="ASI37:ASJ37"/>
    <mergeCell ref="ASK37:ASL37"/>
    <mergeCell ref="ASM37:ASN37"/>
    <mergeCell ref="ASO37:ASP37"/>
    <mergeCell ref="ASQ37:ASR37"/>
    <mergeCell ref="ARU37:ARV37"/>
    <mergeCell ref="ARW37:ARX37"/>
    <mergeCell ref="ARY37:ARZ37"/>
    <mergeCell ref="ASA37:ASB37"/>
    <mergeCell ref="ASC37:ASD37"/>
    <mergeCell ref="ASE37:ASF37"/>
    <mergeCell ref="ARI37:ARJ37"/>
    <mergeCell ref="ARK37:ARL37"/>
    <mergeCell ref="ARM37:ARN37"/>
    <mergeCell ref="ARO37:ARP37"/>
    <mergeCell ref="ARQ37:ARR37"/>
    <mergeCell ref="ARS37:ART37"/>
    <mergeCell ref="AQW37:AQX37"/>
    <mergeCell ref="AQY37:AQZ37"/>
    <mergeCell ref="ARA37:ARB37"/>
    <mergeCell ref="ARC37:ARD37"/>
    <mergeCell ref="ARE37:ARF37"/>
    <mergeCell ref="ARG37:ARH37"/>
    <mergeCell ref="AQK37:AQL37"/>
    <mergeCell ref="AQM37:AQN37"/>
    <mergeCell ref="AQO37:AQP37"/>
    <mergeCell ref="AQQ37:AQR37"/>
    <mergeCell ref="AQS37:AQT37"/>
    <mergeCell ref="AQU37:AQV37"/>
    <mergeCell ref="AVM37:AVN37"/>
    <mergeCell ref="AVO37:AVP37"/>
    <mergeCell ref="AVQ37:AVR37"/>
    <mergeCell ref="AVS37:AVT37"/>
    <mergeCell ref="AVU37:AVV37"/>
    <mergeCell ref="AVW37:AVX37"/>
    <mergeCell ref="AVA37:AVB37"/>
    <mergeCell ref="AVC37:AVD37"/>
    <mergeCell ref="AVE37:AVF37"/>
    <mergeCell ref="AVG37:AVH37"/>
    <mergeCell ref="AVI37:AVJ37"/>
    <mergeCell ref="AVK37:AVL37"/>
    <mergeCell ref="AUO37:AUP37"/>
    <mergeCell ref="AUQ37:AUR37"/>
    <mergeCell ref="AUS37:AUT37"/>
    <mergeCell ref="AUU37:AUV37"/>
    <mergeCell ref="AUW37:AUX37"/>
    <mergeCell ref="AUY37:AUZ37"/>
    <mergeCell ref="AUC37:AUD37"/>
    <mergeCell ref="AUE37:AUF37"/>
    <mergeCell ref="AUG37:AUH37"/>
    <mergeCell ref="AUI37:AUJ37"/>
    <mergeCell ref="AUK37:AUL37"/>
    <mergeCell ref="AUM37:AUN37"/>
    <mergeCell ref="ATQ37:ATR37"/>
    <mergeCell ref="ATS37:ATT37"/>
    <mergeCell ref="ATU37:ATV37"/>
    <mergeCell ref="ATW37:ATX37"/>
    <mergeCell ref="ATY37:ATZ37"/>
    <mergeCell ref="AUA37:AUB37"/>
    <mergeCell ref="ATE37:ATF37"/>
    <mergeCell ref="ATG37:ATH37"/>
    <mergeCell ref="ATI37:ATJ37"/>
    <mergeCell ref="ATK37:ATL37"/>
    <mergeCell ref="ATM37:ATN37"/>
    <mergeCell ref="ATO37:ATP37"/>
    <mergeCell ref="AYG37:AYH37"/>
    <mergeCell ref="AYI37:AYJ37"/>
    <mergeCell ref="AYK37:AYL37"/>
    <mergeCell ref="AYM37:AYN37"/>
    <mergeCell ref="AYO37:AYP37"/>
    <mergeCell ref="AYQ37:AYR37"/>
    <mergeCell ref="AXU37:AXV37"/>
    <mergeCell ref="AXW37:AXX37"/>
    <mergeCell ref="AXY37:AXZ37"/>
    <mergeCell ref="AYA37:AYB37"/>
    <mergeCell ref="AYC37:AYD37"/>
    <mergeCell ref="AYE37:AYF37"/>
    <mergeCell ref="AXI37:AXJ37"/>
    <mergeCell ref="AXK37:AXL37"/>
    <mergeCell ref="AXM37:AXN37"/>
    <mergeCell ref="AXO37:AXP37"/>
    <mergeCell ref="AXQ37:AXR37"/>
    <mergeCell ref="AXS37:AXT37"/>
    <mergeCell ref="AWW37:AWX37"/>
    <mergeCell ref="AWY37:AWZ37"/>
    <mergeCell ref="AXA37:AXB37"/>
    <mergeCell ref="AXC37:AXD37"/>
    <mergeCell ref="AXE37:AXF37"/>
    <mergeCell ref="AXG37:AXH37"/>
    <mergeCell ref="AWK37:AWL37"/>
    <mergeCell ref="AWM37:AWN37"/>
    <mergeCell ref="AWO37:AWP37"/>
    <mergeCell ref="AWQ37:AWR37"/>
    <mergeCell ref="AWS37:AWT37"/>
    <mergeCell ref="AWU37:AWV37"/>
    <mergeCell ref="AVY37:AVZ37"/>
    <mergeCell ref="AWA37:AWB37"/>
    <mergeCell ref="AWC37:AWD37"/>
    <mergeCell ref="AWE37:AWF37"/>
    <mergeCell ref="AWG37:AWH37"/>
    <mergeCell ref="AWI37:AWJ37"/>
    <mergeCell ref="BBA37:BBB37"/>
    <mergeCell ref="BBC37:BBD37"/>
    <mergeCell ref="BBE37:BBF37"/>
    <mergeCell ref="BBG37:BBH37"/>
    <mergeCell ref="BBI37:BBJ37"/>
    <mergeCell ref="BBK37:BBL37"/>
    <mergeCell ref="BAO37:BAP37"/>
    <mergeCell ref="BAQ37:BAR37"/>
    <mergeCell ref="BAS37:BAT37"/>
    <mergeCell ref="BAU37:BAV37"/>
    <mergeCell ref="BAW37:BAX37"/>
    <mergeCell ref="BAY37:BAZ37"/>
    <mergeCell ref="BAC37:BAD37"/>
    <mergeCell ref="BAE37:BAF37"/>
    <mergeCell ref="BAG37:BAH37"/>
    <mergeCell ref="BAI37:BAJ37"/>
    <mergeCell ref="BAK37:BAL37"/>
    <mergeCell ref="BAM37:BAN37"/>
    <mergeCell ref="AZQ37:AZR37"/>
    <mergeCell ref="AZS37:AZT37"/>
    <mergeCell ref="AZU37:AZV37"/>
    <mergeCell ref="AZW37:AZX37"/>
    <mergeCell ref="AZY37:AZZ37"/>
    <mergeCell ref="BAA37:BAB37"/>
    <mergeCell ref="AZE37:AZF37"/>
    <mergeCell ref="AZG37:AZH37"/>
    <mergeCell ref="AZI37:AZJ37"/>
    <mergeCell ref="AZK37:AZL37"/>
    <mergeCell ref="AZM37:AZN37"/>
    <mergeCell ref="AZO37:AZP37"/>
    <mergeCell ref="AYS37:AYT37"/>
    <mergeCell ref="AYU37:AYV37"/>
    <mergeCell ref="AYW37:AYX37"/>
    <mergeCell ref="AYY37:AYZ37"/>
    <mergeCell ref="AZA37:AZB37"/>
    <mergeCell ref="AZC37:AZD37"/>
    <mergeCell ref="BDU37:BDV37"/>
    <mergeCell ref="BDW37:BDX37"/>
    <mergeCell ref="BDY37:BDZ37"/>
    <mergeCell ref="BEA37:BEB37"/>
    <mergeCell ref="BEC37:BED37"/>
    <mergeCell ref="BEE37:BEF37"/>
    <mergeCell ref="BDI37:BDJ37"/>
    <mergeCell ref="BDK37:BDL37"/>
    <mergeCell ref="BDM37:BDN37"/>
    <mergeCell ref="BDO37:BDP37"/>
    <mergeCell ref="BDQ37:BDR37"/>
    <mergeCell ref="BDS37:BDT37"/>
    <mergeCell ref="BCW37:BCX37"/>
    <mergeCell ref="BCY37:BCZ37"/>
    <mergeCell ref="BDA37:BDB37"/>
    <mergeCell ref="BDC37:BDD37"/>
    <mergeCell ref="BDE37:BDF37"/>
    <mergeCell ref="BDG37:BDH37"/>
    <mergeCell ref="BCK37:BCL37"/>
    <mergeCell ref="BCM37:BCN37"/>
    <mergeCell ref="BCO37:BCP37"/>
    <mergeCell ref="BCQ37:BCR37"/>
    <mergeCell ref="BCS37:BCT37"/>
    <mergeCell ref="BCU37:BCV37"/>
    <mergeCell ref="BBY37:BBZ37"/>
    <mergeCell ref="BCA37:BCB37"/>
    <mergeCell ref="BCC37:BCD37"/>
    <mergeCell ref="BCE37:BCF37"/>
    <mergeCell ref="BCG37:BCH37"/>
    <mergeCell ref="BCI37:BCJ37"/>
    <mergeCell ref="BBM37:BBN37"/>
    <mergeCell ref="BBO37:BBP37"/>
    <mergeCell ref="BBQ37:BBR37"/>
    <mergeCell ref="BBS37:BBT37"/>
    <mergeCell ref="BBU37:BBV37"/>
    <mergeCell ref="BBW37:BBX37"/>
    <mergeCell ref="BGO37:BGP37"/>
    <mergeCell ref="BGQ37:BGR37"/>
    <mergeCell ref="BGS37:BGT37"/>
    <mergeCell ref="BGU37:BGV37"/>
    <mergeCell ref="BGW37:BGX37"/>
    <mergeCell ref="BGY37:BGZ37"/>
    <mergeCell ref="BGC37:BGD37"/>
    <mergeCell ref="BGE37:BGF37"/>
    <mergeCell ref="BGG37:BGH37"/>
    <mergeCell ref="BGI37:BGJ37"/>
    <mergeCell ref="BGK37:BGL37"/>
    <mergeCell ref="BGM37:BGN37"/>
    <mergeCell ref="BFQ37:BFR37"/>
    <mergeCell ref="BFS37:BFT37"/>
    <mergeCell ref="BFU37:BFV37"/>
    <mergeCell ref="BFW37:BFX37"/>
    <mergeCell ref="BFY37:BFZ37"/>
    <mergeCell ref="BGA37:BGB37"/>
    <mergeCell ref="BFE37:BFF37"/>
    <mergeCell ref="BFG37:BFH37"/>
    <mergeCell ref="BFI37:BFJ37"/>
    <mergeCell ref="BFK37:BFL37"/>
    <mergeCell ref="BFM37:BFN37"/>
    <mergeCell ref="BFO37:BFP37"/>
    <mergeCell ref="BES37:BET37"/>
    <mergeCell ref="BEU37:BEV37"/>
    <mergeCell ref="BEW37:BEX37"/>
    <mergeCell ref="BEY37:BEZ37"/>
    <mergeCell ref="BFA37:BFB37"/>
    <mergeCell ref="BFC37:BFD37"/>
    <mergeCell ref="BEG37:BEH37"/>
    <mergeCell ref="BEI37:BEJ37"/>
    <mergeCell ref="BEK37:BEL37"/>
    <mergeCell ref="BEM37:BEN37"/>
    <mergeCell ref="BEO37:BEP37"/>
    <mergeCell ref="BEQ37:BER37"/>
    <mergeCell ref="BJI37:BJJ37"/>
    <mergeCell ref="BJK37:BJL37"/>
    <mergeCell ref="BJM37:BJN37"/>
    <mergeCell ref="BJO37:BJP37"/>
    <mergeCell ref="BJQ37:BJR37"/>
    <mergeCell ref="BJS37:BJT37"/>
    <mergeCell ref="BIW37:BIX37"/>
    <mergeCell ref="BIY37:BIZ37"/>
    <mergeCell ref="BJA37:BJB37"/>
    <mergeCell ref="BJC37:BJD37"/>
    <mergeCell ref="BJE37:BJF37"/>
    <mergeCell ref="BJG37:BJH37"/>
    <mergeCell ref="BIK37:BIL37"/>
    <mergeCell ref="BIM37:BIN37"/>
    <mergeCell ref="BIO37:BIP37"/>
    <mergeCell ref="BIQ37:BIR37"/>
    <mergeCell ref="BIS37:BIT37"/>
    <mergeCell ref="BIU37:BIV37"/>
    <mergeCell ref="BHY37:BHZ37"/>
    <mergeCell ref="BIA37:BIB37"/>
    <mergeCell ref="BIC37:BID37"/>
    <mergeCell ref="BIE37:BIF37"/>
    <mergeCell ref="BIG37:BIH37"/>
    <mergeCell ref="BII37:BIJ37"/>
    <mergeCell ref="BHM37:BHN37"/>
    <mergeCell ref="BHO37:BHP37"/>
    <mergeCell ref="BHQ37:BHR37"/>
    <mergeCell ref="BHS37:BHT37"/>
    <mergeCell ref="BHU37:BHV37"/>
    <mergeCell ref="BHW37:BHX37"/>
    <mergeCell ref="BHA37:BHB37"/>
    <mergeCell ref="BHC37:BHD37"/>
    <mergeCell ref="BHE37:BHF37"/>
    <mergeCell ref="BHG37:BHH37"/>
    <mergeCell ref="BHI37:BHJ37"/>
    <mergeCell ref="BHK37:BHL37"/>
    <mergeCell ref="BMC37:BMD37"/>
    <mergeCell ref="BME37:BMF37"/>
    <mergeCell ref="BMG37:BMH37"/>
    <mergeCell ref="BMI37:BMJ37"/>
    <mergeCell ref="BMK37:BML37"/>
    <mergeCell ref="BMM37:BMN37"/>
    <mergeCell ref="BLQ37:BLR37"/>
    <mergeCell ref="BLS37:BLT37"/>
    <mergeCell ref="BLU37:BLV37"/>
    <mergeCell ref="BLW37:BLX37"/>
    <mergeCell ref="BLY37:BLZ37"/>
    <mergeCell ref="BMA37:BMB37"/>
    <mergeCell ref="BLE37:BLF37"/>
    <mergeCell ref="BLG37:BLH37"/>
    <mergeCell ref="BLI37:BLJ37"/>
    <mergeCell ref="BLK37:BLL37"/>
    <mergeCell ref="BLM37:BLN37"/>
    <mergeCell ref="BLO37:BLP37"/>
    <mergeCell ref="BKS37:BKT37"/>
    <mergeCell ref="BKU37:BKV37"/>
    <mergeCell ref="BKW37:BKX37"/>
    <mergeCell ref="BKY37:BKZ37"/>
    <mergeCell ref="BLA37:BLB37"/>
    <mergeCell ref="BLC37:BLD37"/>
    <mergeCell ref="BKG37:BKH37"/>
    <mergeCell ref="BKI37:BKJ37"/>
    <mergeCell ref="BKK37:BKL37"/>
    <mergeCell ref="BKM37:BKN37"/>
    <mergeCell ref="BKO37:BKP37"/>
    <mergeCell ref="BKQ37:BKR37"/>
    <mergeCell ref="BJU37:BJV37"/>
    <mergeCell ref="BJW37:BJX37"/>
    <mergeCell ref="BJY37:BJZ37"/>
    <mergeCell ref="BKA37:BKB37"/>
    <mergeCell ref="BKC37:BKD37"/>
    <mergeCell ref="BKE37:BKF37"/>
    <mergeCell ref="BOW37:BOX37"/>
    <mergeCell ref="BOY37:BOZ37"/>
    <mergeCell ref="BPA37:BPB37"/>
    <mergeCell ref="BPC37:BPD37"/>
    <mergeCell ref="BPE37:BPF37"/>
    <mergeCell ref="BPG37:BPH37"/>
    <mergeCell ref="BOK37:BOL37"/>
    <mergeCell ref="BOM37:BON37"/>
    <mergeCell ref="BOO37:BOP37"/>
    <mergeCell ref="BOQ37:BOR37"/>
    <mergeCell ref="BOS37:BOT37"/>
    <mergeCell ref="BOU37:BOV37"/>
    <mergeCell ref="BNY37:BNZ37"/>
    <mergeCell ref="BOA37:BOB37"/>
    <mergeCell ref="BOC37:BOD37"/>
    <mergeCell ref="BOE37:BOF37"/>
    <mergeCell ref="BOG37:BOH37"/>
    <mergeCell ref="BOI37:BOJ37"/>
    <mergeCell ref="BNM37:BNN37"/>
    <mergeCell ref="BNO37:BNP37"/>
    <mergeCell ref="BNQ37:BNR37"/>
    <mergeCell ref="BNS37:BNT37"/>
    <mergeCell ref="BNU37:BNV37"/>
    <mergeCell ref="BNW37:BNX37"/>
    <mergeCell ref="BNA37:BNB37"/>
    <mergeCell ref="BNC37:BND37"/>
    <mergeCell ref="BNE37:BNF37"/>
    <mergeCell ref="BNG37:BNH37"/>
    <mergeCell ref="BNI37:BNJ37"/>
    <mergeCell ref="BNK37:BNL37"/>
    <mergeCell ref="BMO37:BMP37"/>
    <mergeCell ref="BMQ37:BMR37"/>
    <mergeCell ref="BMS37:BMT37"/>
    <mergeCell ref="BMU37:BMV37"/>
    <mergeCell ref="BMW37:BMX37"/>
    <mergeCell ref="BMY37:BMZ37"/>
    <mergeCell ref="BRQ37:BRR37"/>
    <mergeCell ref="BRS37:BRT37"/>
    <mergeCell ref="BRU37:BRV37"/>
    <mergeCell ref="BRW37:BRX37"/>
    <mergeCell ref="BRY37:BRZ37"/>
    <mergeCell ref="BSA37:BSB37"/>
    <mergeCell ref="BRE37:BRF37"/>
    <mergeCell ref="BRG37:BRH37"/>
    <mergeCell ref="BRI37:BRJ37"/>
    <mergeCell ref="BRK37:BRL37"/>
    <mergeCell ref="BRM37:BRN37"/>
    <mergeCell ref="BRO37:BRP37"/>
    <mergeCell ref="BQS37:BQT37"/>
    <mergeCell ref="BQU37:BQV37"/>
    <mergeCell ref="BQW37:BQX37"/>
    <mergeCell ref="BQY37:BQZ37"/>
    <mergeCell ref="BRA37:BRB37"/>
    <mergeCell ref="BRC37:BRD37"/>
    <mergeCell ref="BQG37:BQH37"/>
    <mergeCell ref="BQI37:BQJ37"/>
    <mergeCell ref="BQK37:BQL37"/>
    <mergeCell ref="BQM37:BQN37"/>
    <mergeCell ref="BQO37:BQP37"/>
    <mergeCell ref="BQQ37:BQR37"/>
    <mergeCell ref="BPU37:BPV37"/>
    <mergeCell ref="BPW37:BPX37"/>
    <mergeCell ref="BPY37:BPZ37"/>
    <mergeCell ref="BQA37:BQB37"/>
    <mergeCell ref="BQC37:BQD37"/>
    <mergeCell ref="BQE37:BQF37"/>
    <mergeCell ref="BPI37:BPJ37"/>
    <mergeCell ref="BPK37:BPL37"/>
    <mergeCell ref="BPM37:BPN37"/>
    <mergeCell ref="BPO37:BPP37"/>
    <mergeCell ref="BPQ37:BPR37"/>
    <mergeCell ref="BPS37:BPT37"/>
    <mergeCell ref="BUK37:BUL37"/>
    <mergeCell ref="BUM37:BUN37"/>
    <mergeCell ref="BUO37:BUP37"/>
    <mergeCell ref="BUQ37:BUR37"/>
    <mergeCell ref="BUS37:BUT37"/>
    <mergeCell ref="BUU37:BUV37"/>
    <mergeCell ref="BTY37:BTZ37"/>
    <mergeCell ref="BUA37:BUB37"/>
    <mergeCell ref="BUC37:BUD37"/>
    <mergeCell ref="BUE37:BUF37"/>
    <mergeCell ref="BUG37:BUH37"/>
    <mergeCell ref="BUI37:BUJ37"/>
    <mergeCell ref="BTM37:BTN37"/>
    <mergeCell ref="BTO37:BTP37"/>
    <mergeCell ref="BTQ37:BTR37"/>
    <mergeCell ref="BTS37:BTT37"/>
    <mergeCell ref="BTU37:BTV37"/>
    <mergeCell ref="BTW37:BTX37"/>
    <mergeCell ref="BTA37:BTB37"/>
    <mergeCell ref="BTC37:BTD37"/>
    <mergeCell ref="BTE37:BTF37"/>
    <mergeCell ref="BTG37:BTH37"/>
    <mergeCell ref="BTI37:BTJ37"/>
    <mergeCell ref="BTK37:BTL37"/>
    <mergeCell ref="BSO37:BSP37"/>
    <mergeCell ref="BSQ37:BSR37"/>
    <mergeCell ref="BSS37:BST37"/>
    <mergeCell ref="BSU37:BSV37"/>
    <mergeCell ref="BSW37:BSX37"/>
    <mergeCell ref="BSY37:BSZ37"/>
    <mergeCell ref="BSC37:BSD37"/>
    <mergeCell ref="BSE37:BSF37"/>
    <mergeCell ref="BSG37:BSH37"/>
    <mergeCell ref="BSI37:BSJ37"/>
    <mergeCell ref="BSK37:BSL37"/>
    <mergeCell ref="BSM37:BSN37"/>
    <mergeCell ref="BXE37:BXF37"/>
    <mergeCell ref="BXG37:BXH37"/>
    <mergeCell ref="BXI37:BXJ37"/>
    <mergeCell ref="BXK37:BXL37"/>
    <mergeCell ref="BXM37:BXN37"/>
    <mergeCell ref="BXO37:BXP37"/>
    <mergeCell ref="BWS37:BWT37"/>
    <mergeCell ref="BWU37:BWV37"/>
    <mergeCell ref="BWW37:BWX37"/>
    <mergeCell ref="BWY37:BWZ37"/>
    <mergeCell ref="BXA37:BXB37"/>
    <mergeCell ref="BXC37:BXD37"/>
    <mergeCell ref="BWG37:BWH37"/>
    <mergeCell ref="BWI37:BWJ37"/>
    <mergeCell ref="BWK37:BWL37"/>
    <mergeCell ref="BWM37:BWN37"/>
    <mergeCell ref="BWO37:BWP37"/>
    <mergeCell ref="BWQ37:BWR37"/>
    <mergeCell ref="BVU37:BVV37"/>
    <mergeCell ref="BVW37:BVX37"/>
    <mergeCell ref="BVY37:BVZ37"/>
    <mergeCell ref="BWA37:BWB37"/>
    <mergeCell ref="BWC37:BWD37"/>
    <mergeCell ref="BWE37:BWF37"/>
    <mergeCell ref="BVI37:BVJ37"/>
    <mergeCell ref="BVK37:BVL37"/>
    <mergeCell ref="BVM37:BVN37"/>
    <mergeCell ref="BVO37:BVP37"/>
    <mergeCell ref="BVQ37:BVR37"/>
    <mergeCell ref="BVS37:BVT37"/>
    <mergeCell ref="BUW37:BUX37"/>
    <mergeCell ref="BUY37:BUZ37"/>
    <mergeCell ref="BVA37:BVB37"/>
    <mergeCell ref="BVC37:BVD37"/>
    <mergeCell ref="BVE37:BVF37"/>
    <mergeCell ref="BVG37:BVH37"/>
    <mergeCell ref="BZY37:BZZ37"/>
    <mergeCell ref="CAA37:CAB37"/>
    <mergeCell ref="CAC37:CAD37"/>
    <mergeCell ref="CAE37:CAF37"/>
    <mergeCell ref="CAG37:CAH37"/>
    <mergeCell ref="CAI37:CAJ37"/>
    <mergeCell ref="BZM37:BZN37"/>
    <mergeCell ref="BZO37:BZP37"/>
    <mergeCell ref="BZQ37:BZR37"/>
    <mergeCell ref="BZS37:BZT37"/>
    <mergeCell ref="BZU37:BZV37"/>
    <mergeCell ref="BZW37:BZX37"/>
    <mergeCell ref="BZA37:BZB37"/>
    <mergeCell ref="BZC37:BZD37"/>
    <mergeCell ref="BZE37:BZF37"/>
    <mergeCell ref="BZG37:BZH37"/>
    <mergeCell ref="BZI37:BZJ37"/>
    <mergeCell ref="BZK37:BZL37"/>
    <mergeCell ref="BYO37:BYP37"/>
    <mergeCell ref="BYQ37:BYR37"/>
    <mergeCell ref="BYS37:BYT37"/>
    <mergeCell ref="BYU37:BYV37"/>
    <mergeCell ref="BYW37:BYX37"/>
    <mergeCell ref="BYY37:BYZ37"/>
    <mergeCell ref="BYC37:BYD37"/>
    <mergeCell ref="BYE37:BYF37"/>
    <mergeCell ref="BYG37:BYH37"/>
    <mergeCell ref="BYI37:BYJ37"/>
    <mergeCell ref="BYK37:BYL37"/>
    <mergeCell ref="BYM37:BYN37"/>
    <mergeCell ref="BXQ37:BXR37"/>
    <mergeCell ref="BXS37:BXT37"/>
    <mergeCell ref="BXU37:BXV37"/>
    <mergeCell ref="BXW37:BXX37"/>
    <mergeCell ref="BXY37:BXZ37"/>
    <mergeCell ref="BYA37:BYB37"/>
    <mergeCell ref="CCS37:CCT37"/>
    <mergeCell ref="CCU37:CCV37"/>
    <mergeCell ref="CCW37:CCX37"/>
    <mergeCell ref="CCY37:CCZ37"/>
    <mergeCell ref="CDA37:CDB37"/>
    <mergeCell ref="CDC37:CDD37"/>
    <mergeCell ref="CCG37:CCH37"/>
    <mergeCell ref="CCI37:CCJ37"/>
    <mergeCell ref="CCK37:CCL37"/>
    <mergeCell ref="CCM37:CCN37"/>
    <mergeCell ref="CCO37:CCP37"/>
    <mergeCell ref="CCQ37:CCR37"/>
    <mergeCell ref="CBU37:CBV37"/>
    <mergeCell ref="CBW37:CBX37"/>
    <mergeCell ref="CBY37:CBZ37"/>
    <mergeCell ref="CCA37:CCB37"/>
    <mergeCell ref="CCC37:CCD37"/>
    <mergeCell ref="CCE37:CCF37"/>
    <mergeCell ref="CBI37:CBJ37"/>
    <mergeCell ref="CBK37:CBL37"/>
    <mergeCell ref="CBM37:CBN37"/>
    <mergeCell ref="CBO37:CBP37"/>
    <mergeCell ref="CBQ37:CBR37"/>
    <mergeCell ref="CBS37:CBT37"/>
    <mergeCell ref="CAW37:CAX37"/>
    <mergeCell ref="CAY37:CAZ37"/>
    <mergeCell ref="CBA37:CBB37"/>
    <mergeCell ref="CBC37:CBD37"/>
    <mergeCell ref="CBE37:CBF37"/>
    <mergeCell ref="CBG37:CBH37"/>
    <mergeCell ref="CAK37:CAL37"/>
    <mergeCell ref="CAM37:CAN37"/>
    <mergeCell ref="CAO37:CAP37"/>
    <mergeCell ref="CAQ37:CAR37"/>
    <mergeCell ref="CAS37:CAT37"/>
    <mergeCell ref="CAU37:CAV37"/>
    <mergeCell ref="CFM37:CFN37"/>
    <mergeCell ref="CFO37:CFP37"/>
    <mergeCell ref="CFQ37:CFR37"/>
    <mergeCell ref="CFS37:CFT37"/>
    <mergeCell ref="CFU37:CFV37"/>
    <mergeCell ref="CFW37:CFX37"/>
    <mergeCell ref="CFA37:CFB37"/>
    <mergeCell ref="CFC37:CFD37"/>
    <mergeCell ref="CFE37:CFF37"/>
    <mergeCell ref="CFG37:CFH37"/>
    <mergeCell ref="CFI37:CFJ37"/>
    <mergeCell ref="CFK37:CFL37"/>
    <mergeCell ref="CEO37:CEP37"/>
    <mergeCell ref="CEQ37:CER37"/>
    <mergeCell ref="CES37:CET37"/>
    <mergeCell ref="CEU37:CEV37"/>
    <mergeCell ref="CEW37:CEX37"/>
    <mergeCell ref="CEY37:CEZ37"/>
    <mergeCell ref="CEC37:CED37"/>
    <mergeCell ref="CEE37:CEF37"/>
    <mergeCell ref="CEG37:CEH37"/>
    <mergeCell ref="CEI37:CEJ37"/>
    <mergeCell ref="CEK37:CEL37"/>
    <mergeCell ref="CEM37:CEN37"/>
    <mergeCell ref="CDQ37:CDR37"/>
    <mergeCell ref="CDS37:CDT37"/>
    <mergeCell ref="CDU37:CDV37"/>
    <mergeCell ref="CDW37:CDX37"/>
    <mergeCell ref="CDY37:CDZ37"/>
    <mergeCell ref="CEA37:CEB37"/>
    <mergeCell ref="CDE37:CDF37"/>
    <mergeCell ref="CDG37:CDH37"/>
    <mergeCell ref="CDI37:CDJ37"/>
    <mergeCell ref="CDK37:CDL37"/>
    <mergeCell ref="CDM37:CDN37"/>
    <mergeCell ref="CDO37:CDP37"/>
    <mergeCell ref="CIG37:CIH37"/>
    <mergeCell ref="CII37:CIJ37"/>
    <mergeCell ref="CIK37:CIL37"/>
    <mergeCell ref="CIM37:CIN37"/>
    <mergeCell ref="CIO37:CIP37"/>
    <mergeCell ref="CIQ37:CIR37"/>
    <mergeCell ref="CHU37:CHV37"/>
    <mergeCell ref="CHW37:CHX37"/>
    <mergeCell ref="CHY37:CHZ37"/>
    <mergeCell ref="CIA37:CIB37"/>
    <mergeCell ref="CIC37:CID37"/>
    <mergeCell ref="CIE37:CIF37"/>
    <mergeCell ref="CHI37:CHJ37"/>
    <mergeCell ref="CHK37:CHL37"/>
    <mergeCell ref="CHM37:CHN37"/>
    <mergeCell ref="CHO37:CHP37"/>
    <mergeCell ref="CHQ37:CHR37"/>
    <mergeCell ref="CHS37:CHT37"/>
    <mergeCell ref="CGW37:CGX37"/>
    <mergeCell ref="CGY37:CGZ37"/>
    <mergeCell ref="CHA37:CHB37"/>
    <mergeCell ref="CHC37:CHD37"/>
    <mergeCell ref="CHE37:CHF37"/>
    <mergeCell ref="CHG37:CHH37"/>
    <mergeCell ref="CGK37:CGL37"/>
    <mergeCell ref="CGM37:CGN37"/>
    <mergeCell ref="CGO37:CGP37"/>
    <mergeCell ref="CGQ37:CGR37"/>
    <mergeCell ref="CGS37:CGT37"/>
    <mergeCell ref="CGU37:CGV37"/>
    <mergeCell ref="CFY37:CFZ37"/>
    <mergeCell ref="CGA37:CGB37"/>
    <mergeCell ref="CGC37:CGD37"/>
    <mergeCell ref="CGE37:CGF37"/>
    <mergeCell ref="CGG37:CGH37"/>
    <mergeCell ref="CGI37:CGJ37"/>
    <mergeCell ref="CLA37:CLB37"/>
    <mergeCell ref="CLC37:CLD37"/>
    <mergeCell ref="CLE37:CLF37"/>
    <mergeCell ref="CLG37:CLH37"/>
    <mergeCell ref="CLI37:CLJ37"/>
    <mergeCell ref="CLK37:CLL37"/>
    <mergeCell ref="CKO37:CKP37"/>
    <mergeCell ref="CKQ37:CKR37"/>
    <mergeCell ref="CKS37:CKT37"/>
    <mergeCell ref="CKU37:CKV37"/>
    <mergeCell ref="CKW37:CKX37"/>
    <mergeCell ref="CKY37:CKZ37"/>
    <mergeCell ref="CKC37:CKD37"/>
    <mergeCell ref="CKE37:CKF37"/>
    <mergeCell ref="CKG37:CKH37"/>
    <mergeCell ref="CKI37:CKJ37"/>
    <mergeCell ref="CKK37:CKL37"/>
    <mergeCell ref="CKM37:CKN37"/>
    <mergeCell ref="CJQ37:CJR37"/>
    <mergeCell ref="CJS37:CJT37"/>
    <mergeCell ref="CJU37:CJV37"/>
    <mergeCell ref="CJW37:CJX37"/>
    <mergeCell ref="CJY37:CJZ37"/>
    <mergeCell ref="CKA37:CKB37"/>
    <mergeCell ref="CJE37:CJF37"/>
    <mergeCell ref="CJG37:CJH37"/>
    <mergeCell ref="CJI37:CJJ37"/>
    <mergeCell ref="CJK37:CJL37"/>
    <mergeCell ref="CJM37:CJN37"/>
    <mergeCell ref="CJO37:CJP37"/>
    <mergeCell ref="CIS37:CIT37"/>
    <mergeCell ref="CIU37:CIV37"/>
    <mergeCell ref="CIW37:CIX37"/>
    <mergeCell ref="CIY37:CIZ37"/>
    <mergeCell ref="CJA37:CJB37"/>
    <mergeCell ref="CJC37:CJD37"/>
    <mergeCell ref="CNU37:CNV37"/>
    <mergeCell ref="CNW37:CNX37"/>
    <mergeCell ref="CNY37:CNZ37"/>
    <mergeCell ref="COA37:COB37"/>
    <mergeCell ref="COC37:COD37"/>
    <mergeCell ref="COE37:COF37"/>
    <mergeCell ref="CNI37:CNJ37"/>
    <mergeCell ref="CNK37:CNL37"/>
    <mergeCell ref="CNM37:CNN37"/>
    <mergeCell ref="CNO37:CNP37"/>
    <mergeCell ref="CNQ37:CNR37"/>
    <mergeCell ref="CNS37:CNT37"/>
    <mergeCell ref="CMW37:CMX37"/>
    <mergeCell ref="CMY37:CMZ37"/>
    <mergeCell ref="CNA37:CNB37"/>
    <mergeCell ref="CNC37:CND37"/>
    <mergeCell ref="CNE37:CNF37"/>
    <mergeCell ref="CNG37:CNH37"/>
    <mergeCell ref="CMK37:CML37"/>
    <mergeCell ref="CMM37:CMN37"/>
    <mergeCell ref="CMO37:CMP37"/>
    <mergeCell ref="CMQ37:CMR37"/>
    <mergeCell ref="CMS37:CMT37"/>
    <mergeCell ref="CMU37:CMV37"/>
    <mergeCell ref="CLY37:CLZ37"/>
    <mergeCell ref="CMA37:CMB37"/>
    <mergeCell ref="CMC37:CMD37"/>
    <mergeCell ref="CME37:CMF37"/>
    <mergeCell ref="CMG37:CMH37"/>
    <mergeCell ref="CMI37:CMJ37"/>
    <mergeCell ref="CLM37:CLN37"/>
    <mergeCell ref="CLO37:CLP37"/>
    <mergeCell ref="CLQ37:CLR37"/>
    <mergeCell ref="CLS37:CLT37"/>
    <mergeCell ref="CLU37:CLV37"/>
    <mergeCell ref="CLW37:CLX37"/>
    <mergeCell ref="CQO37:CQP37"/>
    <mergeCell ref="CQQ37:CQR37"/>
    <mergeCell ref="CQS37:CQT37"/>
    <mergeCell ref="CQU37:CQV37"/>
    <mergeCell ref="CQW37:CQX37"/>
    <mergeCell ref="CQY37:CQZ37"/>
    <mergeCell ref="CQC37:CQD37"/>
    <mergeCell ref="CQE37:CQF37"/>
    <mergeCell ref="CQG37:CQH37"/>
    <mergeCell ref="CQI37:CQJ37"/>
    <mergeCell ref="CQK37:CQL37"/>
    <mergeCell ref="CQM37:CQN37"/>
    <mergeCell ref="CPQ37:CPR37"/>
    <mergeCell ref="CPS37:CPT37"/>
    <mergeCell ref="CPU37:CPV37"/>
    <mergeCell ref="CPW37:CPX37"/>
    <mergeCell ref="CPY37:CPZ37"/>
    <mergeCell ref="CQA37:CQB37"/>
    <mergeCell ref="CPE37:CPF37"/>
    <mergeCell ref="CPG37:CPH37"/>
    <mergeCell ref="CPI37:CPJ37"/>
    <mergeCell ref="CPK37:CPL37"/>
    <mergeCell ref="CPM37:CPN37"/>
    <mergeCell ref="CPO37:CPP37"/>
    <mergeCell ref="COS37:COT37"/>
    <mergeCell ref="COU37:COV37"/>
    <mergeCell ref="COW37:COX37"/>
    <mergeCell ref="COY37:COZ37"/>
    <mergeCell ref="CPA37:CPB37"/>
    <mergeCell ref="CPC37:CPD37"/>
    <mergeCell ref="COG37:COH37"/>
    <mergeCell ref="COI37:COJ37"/>
    <mergeCell ref="COK37:COL37"/>
    <mergeCell ref="COM37:CON37"/>
    <mergeCell ref="COO37:COP37"/>
    <mergeCell ref="COQ37:COR37"/>
    <mergeCell ref="CTI37:CTJ37"/>
    <mergeCell ref="CTK37:CTL37"/>
    <mergeCell ref="CTM37:CTN37"/>
    <mergeCell ref="CTO37:CTP37"/>
    <mergeCell ref="CTQ37:CTR37"/>
    <mergeCell ref="CTS37:CTT37"/>
    <mergeCell ref="CSW37:CSX37"/>
    <mergeCell ref="CSY37:CSZ37"/>
    <mergeCell ref="CTA37:CTB37"/>
    <mergeCell ref="CTC37:CTD37"/>
    <mergeCell ref="CTE37:CTF37"/>
    <mergeCell ref="CTG37:CTH37"/>
    <mergeCell ref="CSK37:CSL37"/>
    <mergeCell ref="CSM37:CSN37"/>
    <mergeCell ref="CSO37:CSP37"/>
    <mergeCell ref="CSQ37:CSR37"/>
    <mergeCell ref="CSS37:CST37"/>
    <mergeCell ref="CSU37:CSV37"/>
    <mergeCell ref="CRY37:CRZ37"/>
    <mergeCell ref="CSA37:CSB37"/>
    <mergeCell ref="CSC37:CSD37"/>
    <mergeCell ref="CSE37:CSF37"/>
    <mergeCell ref="CSG37:CSH37"/>
    <mergeCell ref="CSI37:CSJ37"/>
    <mergeCell ref="CRM37:CRN37"/>
    <mergeCell ref="CRO37:CRP37"/>
    <mergeCell ref="CRQ37:CRR37"/>
    <mergeCell ref="CRS37:CRT37"/>
    <mergeCell ref="CRU37:CRV37"/>
    <mergeCell ref="CRW37:CRX37"/>
    <mergeCell ref="CRA37:CRB37"/>
    <mergeCell ref="CRC37:CRD37"/>
    <mergeCell ref="CRE37:CRF37"/>
    <mergeCell ref="CRG37:CRH37"/>
    <mergeCell ref="CRI37:CRJ37"/>
    <mergeCell ref="CRK37:CRL37"/>
    <mergeCell ref="CWC37:CWD37"/>
    <mergeCell ref="CWE37:CWF37"/>
    <mergeCell ref="CWG37:CWH37"/>
    <mergeCell ref="CWI37:CWJ37"/>
    <mergeCell ref="CWK37:CWL37"/>
    <mergeCell ref="CWM37:CWN37"/>
    <mergeCell ref="CVQ37:CVR37"/>
    <mergeCell ref="CVS37:CVT37"/>
    <mergeCell ref="CVU37:CVV37"/>
    <mergeCell ref="CVW37:CVX37"/>
    <mergeCell ref="CVY37:CVZ37"/>
    <mergeCell ref="CWA37:CWB37"/>
    <mergeCell ref="CVE37:CVF37"/>
    <mergeCell ref="CVG37:CVH37"/>
    <mergeCell ref="CVI37:CVJ37"/>
    <mergeCell ref="CVK37:CVL37"/>
    <mergeCell ref="CVM37:CVN37"/>
    <mergeCell ref="CVO37:CVP37"/>
    <mergeCell ref="CUS37:CUT37"/>
    <mergeCell ref="CUU37:CUV37"/>
    <mergeCell ref="CUW37:CUX37"/>
    <mergeCell ref="CUY37:CUZ37"/>
    <mergeCell ref="CVA37:CVB37"/>
    <mergeCell ref="CVC37:CVD37"/>
    <mergeCell ref="CUG37:CUH37"/>
    <mergeCell ref="CUI37:CUJ37"/>
    <mergeCell ref="CUK37:CUL37"/>
    <mergeCell ref="CUM37:CUN37"/>
    <mergeCell ref="CUO37:CUP37"/>
    <mergeCell ref="CUQ37:CUR37"/>
    <mergeCell ref="CTU37:CTV37"/>
    <mergeCell ref="CTW37:CTX37"/>
    <mergeCell ref="CTY37:CTZ37"/>
    <mergeCell ref="CUA37:CUB37"/>
    <mergeCell ref="CUC37:CUD37"/>
    <mergeCell ref="CUE37:CUF37"/>
    <mergeCell ref="CYW37:CYX37"/>
    <mergeCell ref="CYY37:CYZ37"/>
    <mergeCell ref="CZA37:CZB37"/>
    <mergeCell ref="CZC37:CZD37"/>
    <mergeCell ref="CZE37:CZF37"/>
    <mergeCell ref="CZG37:CZH37"/>
    <mergeCell ref="CYK37:CYL37"/>
    <mergeCell ref="CYM37:CYN37"/>
    <mergeCell ref="CYO37:CYP37"/>
    <mergeCell ref="CYQ37:CYR37"/>
    <mergeCell ref="CYS37:CYT37"/>
    <mergeCell ref="CYU37:CYV37"/>
    <mergeCell ref="CXY37:CXZ37"/>
    <mergeCell ref="CYA37:CYB37"/>
    <mergeCell ref="CYC37:CYD37"/>
    <mergeCell ref="CYE37:CYF37"/>
    <mergeCell ref="CYG37:CYH37"/>
    <mergeCell ref="CYI37:CYJ37"/>
    <mergeCell ref="CXM37:CXN37"/>
    <mergeCell ref="CXO37:CXP37"/>
    <mergeCell ref="CXQ37:CXR37"/>
    <mergeCell ref="CXS37:CXT37"/>
    <mergeCell ref="CXU37:CXV37"/>
    <mergeCell ref="CXW37:CXX37"/>
    <mergeCell ref="CXA37:CXB37"/>
    <mergeCell ref="CXC37:CXD37"/>
    <mergeCell ref="CXE37:CXF37"/>
    <mergeCell ref="CXG37:CXH37"/>
    <mergeCell ref="CXI37:CXJ37"/>
    <mergeCell ref="CXK37:CXL37"/>
    <mergeCell ref="CWO37:CWP37"/>
    <mergeCell ref="CWQ37:CWR37"/>
    <mergeCell ref="CWS37:CWT37"/>
    <mergeCell ref="CWU37:CWV37"/>
    <mergeCell ref="CWW37:CWX37"/>
    <mergeCell ref="CWY37:CWZ37"/>
    <mergeCell ref="DBQ37:DBR37"/>
    <mergeCell ref="DBS37:DBT37"/>
    <mergeCell ref="DBU37:DBV37"/>
    <mergeCell ref="DBW37:DBX37"/>
    <mergeCell ref="DBY37:DBZ37"/>
    <mergeCell ref="DCA37:DCB37"/>
    <mergeCell ref="DBE37:DBF37"/>
    <mergeCell ref="DBG37:DBH37"/>
    <mergeCell ref="DBI37:DBJ37"/>
    <mergeCell ref="DBK37:DBL37"/>
    <mergeCell ref="DBM37:DBN37"/>
    <mergeCell ref="DBO37:DBP37"/>
    <mergeCell ref="DAS37:DAT37"/>
    <mergeCell ref="DAU37:DAV37"/>
    <mergeCell ref="DAW37:DAX37"/>
    <mergeCell ref="DAY37:DAZ37"/>
    <mergeCell ref="DBA37:DBB37"/>
    <mergeCell ref="DBC37:DBD37"/>
    <mergeCell ref="DAG37:DAH37"/>
    <mergeCell ref="DAI37:DAJ37"/>
    <mergeCell ref="DAK37:DAL37"/>
    <mergeCell ref="DAM37:DAN37"/>
    <mergeCell ref="DAO37:DAP37"/>
    <mergeCell ref="DAQ37:DAR37"/>
    <mergeCell ref="CZU37:CZV37"/>
    <mergeCell ref="CZW37:CZX37"/>
    <mergeCell ref="CZY37:CZZ37"/>
    <mergeCell ref="DAA37:DAB37"/>
    <mergeCell ref="DAC37:DAD37"/>
    <mergeCell ref="DAE37:DAF37"/>
    <mergeCell ref="CZI37:CZJ37"/>
    <mergeCell ref="CZK37:CZL37"/>
    <mergeCell ref="CZM37:CZN37"/>
    <mergeCell ref="CZO37:CZP37"/>
    <mergeCell ref="CZQ37:CZR37"/>
    <mergeCell ref="CZS37:CZT37"/>
    <mergeCell ref="DEK37:DEL37"/>
    <mergeCell ref="DEM37:DEN37"/>
    <mergeCell ref="DEO37:DEP37"/>
    <mergeCell ref="DEQ37:DER37"/>
    <mergeCell ref="DES37:DET37"/>
    <mergeCell ref="DEU37:DEV37"/>
    <mergeCell ref="DDY37:DDZ37"/>
    <mergeCell ref="DEA37:DEB37"/>
    <mergeCell ref="DEC37:DED37"/>
    <mergeCell ref="DEE37:DEF37"/>
    <mergeCell ref="DEG37:DEH37"/>
    <mergeCell ref="DEI37:DEJ37"/>
    <mergeCell ref="DDM37:DDN37"/>
    <mergeCell ref="DDO37:DDP37"/>
    <mergeCell ref="DDQ37:DDR37"/>
    <mergeCell ref="DDS37:DDT37"/>
    <mergeCell ref="DDU37:DDV37"/>
    <mergeCell ref="DDW37:DDX37"/>
    <mergeCell ref="DDA37:DDB37"/>
    <mergeCell ref="DDC37:DDD37"/>
    <mergeCell ref="DDE37:DDF37"/>
    <mergeCell ref="DDG37:DDH37"/>
    <mergeCell ref="DDI37:DDJ37"/>
    <mergeCell ref="DDK37:DDL37"/>
    <mergeCell ref="DCO37:DCP37"/>
    <mergeCell ref="DCQ37:DCR37"/>
    <mergeCell ref="DCS37:DCT37"/>
    <mergeCell ref="DCU37:DCV37"/>
    <mergeCell ref="DCW37:DCX37"/>
    <mergeCell ref="DCY37:DCZ37"/>
    <mergeCell ref="DCC37:DCD37"/>
    <mergeCell ref="DCE37:DCF37"/>
    <mergeCell ref="DCG37:DCH37"/>
    <mergeCell ref="DCI37:DCJ37"/>
    <mergeCell ref="DCK37:DCL37"/>
    <mergeCell ref="DCM37:DCN37"/>
    <mergeCell ref="DHE37:DHF37"/>
    <mergeCell ref="DHG37:DHH37"/>
    <mergeCell ref="DHI37:DHJ37"/>
    <mergeCell ref="DHK37:DHL37"/>
    <mergeCell ref="DHM37:DHN37"/>
    <mergeCell ref="DHO37:DHP37"/>
    <mergeCell ref="DGS37:DGT37"/>
    <mergeCell ref="DGU37:DGV37"/>
    <mergeCell ref="DGW37:DGX37"/>
    <mergeCell ref="DGY37:DGZ37"/>
    <mergeCell ref="DHA37:DHB37"/>
    <mergeCell ref="DHC37:DHD37"/>
    <mergeCell ref="DGG37:DGH37"/>
    <mergeCell ref="DGI37:DGJ37"/>
    <mergeCell ref="DGK37:DGL37"/>
    <mergeCell ref="DGM37:DGN37"/>
    <mergeCell ref="DGO37:DGP37"/>
    <mergeCell ref="DGQ37:DGR37"/>
    <mergeCell ref="DFU37:DFV37"/>
    <mergeCell ref="DFW37:DFX37"/>
    <mergeCell ref="DFY37:DFZ37"/>
    <mergeCell ref="DGA37:DGB37"/>
    <mergeCell ref="DGC37:DGD37"/>
    <mergeCell ref="DGE37:DGF37"/>
    <mergeCell ref="DFI37:DFJ37"/>
    <mergeCell ref="DFK37:DFL37"/>
    <mergeCell ref="DFM37:DFN37"/>
    <mergeCell ref="DFO37:DFP37"/>
    <mergeCell ref="DFQ37:DFR37"/>
    <mergeCell ref="DFS37:DFT37"/>
    <mergeCell ref="DEW37:DEX37"/>
    <mergeCell ref="DEY37:DEZ37"/>
    <mergeCell ref="DFA37:DFB37"/>
    <mergeCell ref="DFC37:DFD37"/>
    <mergeCell ref="DFE37:DFF37"/>
    <mergeCell ref="DFG37:DFH37"/>
    <mergeCell ref="DJY37:DJZ37"/>
    <mergeCell ref="DKA37:DKB37"/>
    <mergeCell ref="DKC37:DKD37"/>
    <mergeCell ref="DKE37:DKF37"/>
    <mergeCell ref="DKG37:DKH37"/>
    <mergeCell ref="DKI37:DKJ37"/>
    <mergeCell ref="DJM37:DJN37"/>
    <mergeCell ref="DJO37:DJP37"/>
    <mergeCell ref="DJQ37:DJR37"/>
    <mergeCell ref="DJS37:DJT37"/>
    <mergeCell ref="DJU37:DJV37"/>
    <mergeCell ref="DJW37:DJX37"/>
    <mergeCell ref="DJA37:DJB37"/>
    <mergeCell ref="DJC37:DJD37"/>
    <mergeCell ref="DJE37:DJF37"/>
    <mergeCell ref="DJG37:DJH37"/>
    <mergeCell ref="DJI37:DJJ37"/>
    <mergeCell ref="DJK37:DJL37"/>
    <mergeCell ref="DIO37:DIP37"/>
    <mergeCell ref="DIQ37:DIR37"/>
    <mergeCell ref="DIS37:DIT37"/>
    <mergeCell ref="DIU37:DIV37"/>
    <mergeCell ref="DIW37:DIX37"/>
    <mergeCell ref="DIY37:DIZ37"/>
    <mergeCell ref="DIC37:DID37"/>
    <mergeCell ref="DIE37:DIF37"/>
    <mergeCell ref="DIG37:DIH37"/>
    <mergeCell ref="DII37:DIJ37"/>
    <mergeCell ref="DIK37:DIL37"/>
    <mergeCell ref="DIM37:DIN37"/>
    <mergeCell ref="DHQ37:DHR37"/>
    <mergeCell ref="DHS37:DHT37"/>
    <mergeCell ref="DHU37:DHV37"/>
    <mergeCell ref="DHW37:DHX37"/>
    <mergeCell ref="DHY37:DHZ37"/>
    <mergeCell ref="DIA37:DIB37"/>
    <mergeCell ref="DMS37:DMT37"/>
    <mergeCell ref="DMU37:DMV37"/>
    <mergeCell ref="DMW37:DMX37"/>
    <mergeCell ref="DMY37:DMZ37"/>
    <mergeCell ref="DNA37:DNB37"/>
    <mergeCell ref="DNC37:DND37"/>
    <mergeCell ref="DMG37:DMH37"/>
    <mergeCell ref="DMI37:DMJ37"/>
    <mergeCell ref="DMK37:DML37"/>
    <mergeCell ref="DMM37:DMN37"/>
    <mergeCell ref="DMO37:DMP37"/>
    <mergeCell ref="DMQ37:DMR37"/>
    <mergeCell ref="DLU37:DLV37"/>
    <mergeCell ref="DLW37:DLX37"/>
    <mergeCell ref="DLY37:DLZ37"/>
    <mergeCell ref="DMA37:DMB37"/>
    <mergeCell ref="DMC37:DMD37"/>
    <mergeCell ref="DME37:DMF37"/>
    <mergeCell ref="DLI37:DLJ37"/>
    <mergeCell ref="DLK37:DLL37"/>
    <mergeCell ref="DLM37:DLN37"/>
    <mergeCell ref="DLO37:DLP37"/>
    <mergeCell ref="DLQ37:DLR37"/>
    <mergeCell ref="DLS37:DLT37"/>
    <mergeCell ref="DKW37:DKX37"/>
    <mergeCell ref="DKY37:DKZ37"/>
    <mergeCell ref="DLA37:DLB37"/>
    <mergeCell ref="DLC37:DLD37"/>
    <mergeCell ref="DLE37:DLF37"/>
    <mergeCell ref="DLG37:DLH37"/>
    <mergeCell ref="DKK37:DKL37"/>
    <mergeCell ref="DKM37:DKN37"/>
    <mergeCell ref="DKO37:DKP37"/>
    <mergeCell ref="DKQ37:DKR37"/>
    <mergeCell ref="DKS37:DKT37"/>
    <mergeCell ref="DKU37:DKV37"/>
    <mergeCell ref="DPM37:DPN37"/>
    <mergeCell ref="DPO37:DPP37"/>
    <mergeCell ref="DPQ37:DPR37"/>
    <mergeCell ref="DPS37:DPT37"/>
    <mergeCell ref="DPU37:DPV37"/>
    <mergeCell ref="DPW37:DPX37"/>
    <mergeCell ref="DPA37:DPB37"/>
    <mergeCell ref="DPC37:DPD37"/>
    <mergeCell ref="DPE37:DPF37"/>
    <mergeCell ref="DPG37:DPH37"/>
    <mergeCell ref="DPI37:DPJ37"/>
    <mergeCell ref="DPK37:DPL37"/>
    <mergeCell ref="DOO37:DOP37"/>
    <mergeCell ref="DOQ37:DOR37"/>
    <mergeCell ref="DOS37:DOT37"/>
    <mergeCell ref="DOU37:DOV37"/>
    <mergeCell ref="DOW37:DOX37"/>
    <mergeCell ref="DOY37:DOZ37"/>
    <mergeCell ref="DOC37:DOD37"/>
    <mergeCell ref="DOE37:DOF37"/>
    <mergeCell ref="DOG37:DOH37"/>
    <mergeCell ref="DOI37:DOJ37"/>
    <mergeCell ref="DOK37:DOL37"/>
    <mergeCell ref="DOM37:DON37"/>
    <mergeCell ref="DNQ37:DNR37"/>
    <mergeCell ref="DNS37:DNT37"/>
    <mergeCell ref="DNU37:DNV37"/>
    <mergeCell ref="DNW37:DNX37"/>
    <mergeCell ref="DNY37:DNZ37"/>
    <mergeCell ref="DOA37:DOB37"/>
    <mergeCell ref="DNE37:DNF37"/>
    <mergeCell ref="DNG37:DNH37"/>
    <mergeCell ref="DNI37:DNJ37"/>
    <mergeCell ref="DNK37:DNL37"/>
    <mergeCell ref="DNM37:DNN37"/>
    <mergeCell ref="DNO37:DNP37"/>
    <mergeCell ref="DSG37:DSH37"/>
    <mergeCell ref="DSI37:DSJ37"/>
    <mergeCell ref="DSK37:DSL37"/>
    <mergeCell ref="DSM37:DSN37"/>
    <mergeCell ref="DSO37:DSP37"/>
    <mergeCell ref="DSQ37:DSR37"/>
    <mergeCell ref="DRU37:DRV37"/>
    <mergeCell ref="DRW37:DRX37"/>
    <mergeCell ref="DRY37:DRZ37"/>
    <mergeCell ref="DSA37:DSB37"/>
    <mergeCell ref="DSC37:DSD37"/>
    <mergeCell ref="DSE37:DSF37"/>
    <mergeCell ref="DRI37:DRJ37"/>
    <mergeCell ref="DRK37:DRL37"/>
    <mergeCell ref="DRM37:DRN37"/>
    <mergeCell ref="DRO37:DRP37"/>
    <mergeCell ref="DRQ37:DRR37"/>
    <mergeCell ref="DRS37:DRT37"/>
    <mergeCell ref="DQW37:DQX37"/>
    <mergeCell ref="DQY37:DQZ37"/>
    <mergeCell ref="DRA37:DRB37"/>
    <mergeCell ref="DRC37:DRD37"/>
    <mergeCell ref="DRE37:DRF37"/>
    <mergeCell ref="DRG37:DRH37"/>
    <mergeCell ref="DQK37:DQL37"/>
    <mergeCell ref="DQM37:DQN37"/>
    <mergeCell ref="DQO37:DQP37"/>
    <mergeCell ref="DQQ37:DQR37"/>
    <mergeCell ref="DQS37:DQT37"/>
    <mergeCell ref="DQU37:DQV37"/>
    <mergeCell ref="DPY37:DPZ37"/>
    <mergeCell ref="DQA37:DQB37"/>
    <mergeCell ref="DQC37:DQD37"/>
    <mergeCell ref="DQE37:DQF37"/>
    <mergeCell ref="DQG37:DQH37"/>
    <mergeCell ref="DQI37:DQJ37"/>
    <mergeCell ref="DVA37:DVB37"/>
    <mergeCell ref="DVC37:DVD37"/>
    <mergeCell ref="DVE37:DVF37"/>
    <mergeCell ref="DVG37:DVH37"/>
    <mergeCell ref="DVI37:DVJ37"/>
    <mergeCell ref="DVK37:DVL37"/>
    <mergeCell ref="DUO37:DUP37"/>
    <mergeCell ref="DUQ37:DUR37"/>
    <mergeCell ref="DUS37:DUT37"/>
    <mergeCell ref="DUU37:DUV37"/>
    <mergeCell ref="DUW37:DUX37"/>
    <mergeCell ref="DUY37:DUZ37"/>
    <mergeCell ref="DUC37:DUD37"/>
    <mergeCell ref="DUE37:DUF37"/>
    <mergeCell ref="DUG37:DUH37"/>
    <mergeCell ref="DUI37:DUJ37"/>
    <mergeCell ref="DUK37:DUL37"/>
    <mergeCell ref="DUM37:DUN37"/>
    <mergeCell ref="DTQ37:DTR37"/>
    <mergeCell ref="DTS37:DTT37"/>
    <mergeCell ref="DTU37:DTV37"/>
    <mergeCell ref="DTW37:DTX37"/>
    <mergeCell ref="DTY37:DTZ37"/>
    <mergeCell ref="DUA37:DUB37"/>
    <mergeCell ref="DTE37:DTF37"/>
    <mergeCell ref="DTG37:DTH37"/>
    <mergeCell ref="DTI37:DTJ37"/>
    <mergeCell ref="DTK37:DTL37"/>
    <mergeCell ref="DTM37:DTN37"/>
    <mergeCell ref="DTO37:DTP37"/>
    <mergeCell ref="DSS37:DST37"/>
    <mergeCell ref="DSU37:DSV37"/>
    <mergeCell ref="DSW37:DSX37"/>
    <mergeCell ref="DSY37:DSZ37"/>
    <mergeCell ref="DTA37:DTB37"/>
    <mergeCell ref="DTC37:DTD37"/>
    <mergeCell ref="DXU37:DXV37"/>
    <mergeCell ref="DXW37:DXX37"/>
    <mergeCell ref="DXY37:DXZ37"/>
    <mergeCell ref="DYA37:DYB37"/>
    <mergeCell ref="DYC37:DYD37"/>
    <mergeCell ref="DYE37:DYF37"/>
    <mergeCell ref="DXI37:DXJ37"/>
    <mergeCell ref="DXK37:DXL37"/>
    <mergeCell ref="DXM37:DXN37"/>
    <mergeCell ref="DXO37:DXP37"/>
    <mergeCell ref="DXQ37:DXR37"/>
    <mergeCell ref="DXS37:DXT37"/>
    <mergeCell ref="DWW37:DWX37"/>
    <mergeCell ref="DWY37:DWZ37"/>
    <mergeCell ref="DXA37:DXB37"/>
    <mergeCell ref="DXC37:DXD37"/>
    <mergeCell ref="DXE37:DXF37"/>
    <mergeCell ref="DXG37:DXH37"/>
    <mergeCell ref="DWK37:DWL37"/>
    <mergeCell ref="DWM37:DWN37"/>
    <mergeCell ref="DWO37:DWP37"/>
    <mergeCell ref="DWQ37:DWR37"/>
    <mergeCell ref="DWS37:DWT37"/>
    <mergeCell ref="DWU37:DWV37"/>
    <mergeCell ref="DVY37:DVZ37"/>
    <mergeCell ref="DWA37:DWB37"/>
    <mergeCell ref="DWC37:DWD37"/>
    <mergeCell ref="DWE37:DWF37"/>
    <mergeCell ref="DWG37:DWH37"/>
    <mergeCell ref="DWI37:DWJ37"/>
    <mergeCell ref="DVM37:DVN37"/>
    <mergeCell ref="DVO37:DVP37"/>
    <mergeCell ref="DVQ37:DVR37"/>
    <mergeCell ref="DVS37:DVT37"/>
    <mergeCell ref="DVU37:DVV37"/>
    <mergeCell ref="DVW37:DVX37"/>
    <mergeCell ref="EAO37:EAP37"/>
    <mergeCell ref="EAQ37:EAR37"/>
    <mergeCell ref="EAS37:EAT37"/>
    <mergeCell ref="EAU37:EAV37"/>
    <mergeCell ref="EAW37:EAX37"/>
    <mergeCell ref="EAY37:EAZ37"/>
    <mergeCell ref="EAC37:EAD37"/>
    <mergeCell ref="EAE37:EAF37"/>
    <mergeCell ref="EAG37:EAH37"/>
    <mergeCell ref="EAI37:EAJ37"/>
    <mergeCell ref="EAK37:EAL37"/>
    <mergeCell ref="EAM37:EAN37"/>
    <mergeCell ref="DZQ37:DZR37"/>
    <mergeCell ref="DZS37:DZT37"/>
    <mergeCell ref="DZU37:DZV37"/>
    <mergeCell ref="DZW37:DZX37"/>
    <mergeCell ref="DZY37:DZZ37"/>
    <mergeCell ref="EAA37:EAB37"/>
    <mergeCell ref="DZE37:DZF37"/>
    <mergeCell ref="DZG37:DZH37"/>
    <mergeCell ref="DZI37:DZJ37"/>
    <mergeCell ref="DZK37:DZL37"/>
    <mergeCell ref="DZM37:DZN37"/>
    <mergeCell ref="DZO37:DZP37"/>
    <mergeCell ref="DYS37:DYT37"/>
    <mergeCell ref="DYU37:DYV37"/>
    <mergeCell ref="DYW37:DYX37"/>
    <mergeCell ref="DYY37:DYZ37"/>
    <mergeCell ref="DZA37:DZB37"/>
    <mergeCell ref="DZC37:DZD37"/>
    <mergeCell ref="DYG37:DYH37"/>
    <mergeCell ref="DYI37:DYJ37"/>
    <mergeCell ref="DYK37:DYL37"/>
    <mergeCell ref="DYM37:DYN37"/>
    <mergeCell ref="DYO37:DYP37"/>
    <mergeCell ref="DYQ37:DYR37"/>
    <mergeCell ref="EDI37:EDJ37"/>
    <mergeCell ref="EDK37:EDL37"/>
    <mergeCell ref="EDM37:EDN37"/>
    <mergeCell ref="EDO37:EDP37"/>
    <mergeCell ref="EDQ37:EDR37"/>
    <mergeCell ref="EDS37:EDT37"/>
    <mergeCell ref="ECW37:ECX37"/>
    <mergeCell ref="ECY37:ECZ37"/>
    <mergeCell ref="EDA37:EDB37"/>
    <mergeCell ref="EDC37:EDD37"/>
    <mergeCell ref="EDE37:EDF37"/>
    <mergeCell ref="EDG37:EDH37"/>
    <mergeCell ref="ECK37:ECL37"/>
    <mergeCell ref="ECM37:ECN37"/>
    <mergeCell ref="ECO37:ECP37"/>
    <mergeCell ref="ECQ37:ECR37"/>
    <mergeCell ref="ECS37:ECT37"/>
    <mergeCell ref="ECU37:ECV37"/>
    <mergeCell ref="EBY37:EBZ37"/>
    <mergeCell ref="ECA37:ECB37"/>
    <mergeCell ref="ECC37:ECD37"/>
    <mergeCell ref="ECE37:ECF37"/>
    <mergeCell ref="ECG37:ECH37"/>
    <mergeCell ref="ECI37:ECJ37"/>
    <mergeCell ref="EBM37:EBN37"/>
    <mergeCell ref="EBO37:EBP37"/>
    <mergeCell ref="EBQ37:EBR37"/>
    <mergeCell ref="EBS37:EBT37"/>
    <mergeCell ref="EBU37:EBV37"/>
    <mergeCell ref="EBW37:EBX37"/>
    <mergeCell ref="EBA37:EBB37"/>
    <mergeCell ref="EBC37:EBD37"/>
    <mergeCell ref="EBE37:EBF37"/>
    <mergeCell ref="EBG37:EBH37"/>
    <mergeCell ref="EBI37:EBJ37"/>
    <mergeCell ref="EBK37:EBL37"/>
    <mergeCell ref="EGC37:EGD37"/>
    <mergeCell ref="EGE37:EGF37"/>
    <mergeCell ref="EGG37:EGH37"/>
    <mergeCell ref="EGI37:EGJ37"/>
    <mergeCell ref="EGK37:EGL37"/>
    <mergeCell ref="EGM37:EGN37"/>
    <mergeCell ref="EFQ37:EFR37"/>
    <mergeCell ref="EFS37:EFT37"/>
    <mergeCell ref="EFU37:EFV37"/>
    <mergeCell ref="EFW37:EFX37"/>
    <mergeCell ref="EFY37:EFZ37"/>
    <mergeCell ref="EGA37:EGB37"/>
    <mergeCell ref="EFE37:EFF37"/>
    <mergeCell ref="EFG37:EFH37"/>
    <mergeCell ref="EFI37:EFJ37"/>
    <mergeCell ref="EFK37:EFL37"/>
    <mergeCell ref="EFM37:EFN37"/>
    <mergeCell ref="EFO37:EFP37"/>
    <mergeCell ref="EES37:EET37"/>
    <mergeCell ref="EEU37:EEV37"/>
    <mergeCell ref="EEW37:EEX37"/>
    <mergeCell ref="EEY37:EEZ37"/>
    <mergeCell ref="EFA37:EFB37"/>
    <mergeCell ref="EFC37:EFD37"/>
    <mergeCell ref="EEG37:EEH37"/>
    <mergeCell ref="EEI37:EEJ37"/>
    <mergeCell ref="EEK37:EEL37"/>
    <mergeCell ref="EEM37:EEN37"/>
    <mergeCell ref="EEO37:EEP37"/>
    <mergeCell ref="EEQ37:EER37"/>
    <mergeCell ref="EDU37:EDV37"/>
    <mergeCell ref="EDW37:EDX37"/>
    <mergeCell ref="EDY37:EDZ37"/>
    <mergeCell ref="EEA37:EEB37"/>
    <mergeCell ref="EEC37:EED37"/>
    <mergeCell ref="EEE37:EEF37"/>
    <mergeCell ref="EIW37:EIX37"/>
    <mergeCell ref="EIY37:EIZ37"/>
    <mergeCell ref="EJA37:EJB37"/>
    <mergeCell ref="EJC37:EJD37"/>
    <mergeCell ref="EJE37:EJF37"/>
    <mergeCell ref="EJG37:EJH37"/>
    <mergeCell ref="EIK37:EIL37"/>
    <mergeCell ref="EIM37:EIN37"/>
    <mergeCell ref="EIO37:EIP37"/>
    <mergeCell ref="EIQ37:EIR37"/>
    <mergeCell ref="EIS37:EIT37"/>
    <mergeCell ref="EIU37:EIV37"/>
    <mergeCell ref="EHY37:EHZ37"/>
    <mergeCell ref="EIA37:EIB37"/>
    <mergeCell ref="EIC37:EID37"/>
    <mergeCell ref="EIE37:EIF37"/>
    <mergeCell ref="EIG37:EIH37"/>
    <mergeCell ref="EII37:EIJ37"/>
    <mergeCell ref="EHM37:EHN37"/>
    <mergeCell ref="EHO37:EHP37"/>
    <mergeCell ref="EHQ37:EHR37"/>
    <mergeCell ref="EHS37:EHT37"/>
    <mergeCell ref="EHU37:EHV37"/>
    <mergeCell ref="EHW37:EHX37"/>
    <mergeCell ref="EHA37:EHB37"/>
    <mergeCell ref="EHC37:EHD37"/>
    <mergeCell ref="EHE37:EHF37"/>
    <mergeCell ref="EHG37:EHH37"/>
    <mergeCell ref="EHI37:EHJ37"/>
    <mergeCell ref="EHK37:EHL37"/>
    <mergeCell ref="EGO37:EGP37"/>
    <mergeCell ref="EGQ37:EGR37"/>
    <mergeCell ref="EGS37:EGT37"/>
    <mergeCell ref="EGU37:EGV37"/>
    <mergeCell ref="EGW37:EGX37"/>
    <mergeCell ref="EGY37:EGZ37"/>
    <mergeCell ref="ELQ37:ELR37"/>
    <mergeCell ref="ELS37:ELT37"/>
    <mergeCell ref="ELU37:ELV37"/>
    <mergeCell ref="ELW37:ELX37"/>
    <mergeCell ref="ELY37:ELZ37"/>
    <mergeCell ref="EMA37:EMB37"/>
    <mergeCell ref="ELE37:ELF37"/>
    <mergeCell ref="ELG37:ELH37"/>
    <mergeCell ref="ELI37:ELJ37"/>
    <mergeCell ref="ELK37:ELL37"/>
    <mergeCell ref="ELM37:ELN37"/>
    <mergeCell ref="ELO37:ELP37"/>
    <mergeCell ref="EKS37:EKT37"/>
    <mergeCell ref="EKU37:EKV37"/>
    <mergeCell ref="EKW37:EKX37"/>
    <mergeCell ref="EKY37:EKZ37"/>
    <mergeCell ref="ELA37:ELB37"/>
    <mergeCell ref="ELC37:ELD37"/>
    <mergeCell ref="EKG37:EKH37"/>
    <mergeCell ref="EKI37:EKJ37"/>
    <mergeCell ref="EKK37:EKL37"/>
    <mergeCell ref="EKM37:EKN37"/>
    <mergeCell ref="EKO37:EKP37"/>
    <mergeCell ref="EKQ37:EKR37"/>
    <mergeCell ref="EJU37:EJV37"/>
    <mergeCell ref="EJW37:EJX37"/>
    <mergeCell ref="EJY37:EJZ37"/>
    <mergeCell ref="EKA37:EKB37"/>
    <mergeCell ref="EKC37:EKD37"/>
    <mergeCell ref="EKE37:EKF37"/>
    <mergeCell ref="EJI37:EJJ37"/>
    <mergeCell ref="EJK37:EJL37"/>
    <mergeCell ref="EJM37:EJN37"/>
    <mergeCell ref="EJO37:EJP37"/>
    <mergeCell ref="EJQ37:EJR37"/>
    <mergeCell ref="EJS37:EJT37"/>
    <mergeCell ref="EOK37:EOL37"/>
    <mergeCell ref="EOM37:EON37"/>
    <mergeCell ref="EOO37:EOP37"/>
    <mergeCell ref="EOQ37:EOR37"/>
    <mergeCell ref="EOS37:EOT37"/>
    <mergeCell ref="EOU37:EOV37"/>
    <mergeCell ref="ENY37:ENZ37"/>
    <mergeCell ref="EOA37:EOB37"/>
    <mergeCell ref="EOC37:EOD37"/>
    <mergeCell ref="EOE37:EOF37"/>
    <mergeCell ref="EOG37:EOH37"/>
    <mergeCell ref="EOI37:EOJ37"/>
    <mergeCell ref="ENM37:ENN37"/>
    <mergeCell ref="ENO37:ENP37"/>
    <mergeCell ref="ENQ37:ENR37"/>
    <mergeCell ref="ENS37:ENT37"/>
    <mergeCell ref="ENU37:ENV37"/>
    <mergeCell ref="ENW37:ENX37"/>
    <mergeCell ref="ENA37:ENB37"/>
    <mergeCell ref="ENC37:END37"/>
    <mergeCell ref="ENE37:ENF37"/>
    <mergeCell ref="ENG37:ENH37"/>
    <mergeCell ref="ENI37:ENJ37"/>
    <mergeCell ref="ENK37:ENL37"/>
    <mergeCell ref="EMO37:EMP37"/>
    <mergeCell ref="EMQ37:EMR37"/>
    <mergeCell ref="EMS37:EMT37"/>
    <mergeCell ref="EMU37:EMV37"/>
    <mergeCell ref="EMW37:EMX37"/>
    <mergeCell ref="EMY37:EMZ37"/>
    <mergeCell ref="EMC37:EMD37"/>
    <mergeCell ref="EME37:EMF37"/>
    <mergeCell ref="EMG37:EMH37"/>
    <mergeCell ref="EMI37:EMJ37"/>
    <mergeCell ref="EMK37:EML37"/>
    <mergeCell ref="EMM37:EMN37"/>
    <mergeCell ref="ERE37:ERF37"/>
    <mergeCell ref="ERG37:ERH37"/>
    <mergeCell ref="ERI37:ERJ37"/>
    <mergeCell ref="ERK37:ERL37"/>
    <mergeCell ref="ERM37:ERN37"/>
    <mergeCell ref="ERO37:ERP37"/>
    <mergeCell ref="EQS37:EQT37"/>
    <mergeCell ref="EQU37:EQV37"/>
    <mergeCell ref="EQW37:EQX37"/>
    <mergeCell ref="EQY37:EQZ37"/>
    <mergeCell ref="ERA37:ERB37"/>
    <mergeCell ref="ERC37:ERD37"/>
    <mergeCell ref="EQG37:EQH37"/>
    <mergeCell ref="EQI37:EQJ37"/>
    <mergeCell ref="EQK37:EQL37"/>
    <mergeCell ref="EQM37:EQN37"/>
    <mergeCell ref="EQO37:EQP37"/>
    <mergeCell ref="EQQ37:EQR37"/>
    <mergeCell ref="EPU37:EPV37"/>
    <mergeCell ref="EPW37:EPX37"/>
    <mergeCell ref="EPY37:EPZ37"/>
    <mergeCell ref="EQA37:EQB37"/>
    <mergeCell ref="EQC37:EQD37"/>
    <mergeCell ref="EQE37:EQF37"/>
    <mergeCell ref="EPI37:EPJ37"/>
    <mergeCell ref="EPK37:EPL37"/>
    <mergeCell ref="EPM37:EPN37"/>
    <mergeCell ref="EPO37:EPP37"/>
    <mergeCell ref="EPQ37:EPR37"/>
    <mergeCell ref="EPS37:EPT37"/>
    <mergeCell ref="EOW37:EOX37"/>
    <mergeCell ref="EOY37:EOZ37"/>
    <mergeCell ref="EPA37:EPB37"/>
    <mergeCell ref="EPC37:EPD37"/>
    <mergeCell ref="EPE37:EPF37"/>
    <mergeCell ref="EPG37:EPH37"/>
    <mergeCell ref="ETY37:ETZ37"/>
    <mergeCell ref="EUA37:EUB37"/>
    <mergeCell ref="EUC37:EUD37"/>
    <mergeCell ref="EUE37:EUF37"/>
    <mergeCell ref="EUG37:EUH37"/>
    <mergeCell ref="EUI37:EUJ37"/>
    <mergeCell ref="ETM37:ETN37"/>
    <mergeCell ref="ETO37:ETP37"/>
    <mergeCell ref="ETQ37:ETR37"/>
    <mergeCell ref="ETS37:ETT37"/>
    <mergeCell ref="ETU37:ETV37"/>
    <mergeCell ref="ETW37:ETX37"/>
    <mergeCell ref="ETA37:ETB37"/>
    <mergeCell ref="ETC37:ETD37"/>
    <mergeCell ref="ETE37:ETF37"/>
    <mergeCell ref="ETG37:ETH37"/>
    <mergeCell ref="ETI37:ETJ37"/>
    <mergeCell ref="ETK37:ETL37"/>
    <mergeCell ref="ESO37:ESP37"/>
    <mergeCell ref="ESQ37:ESR37"/>
    <mergeCell ref="ESS37:EST37"/>
    <mergeCell ref="ESU37:ESV37"/>
    <mergeCell ref="ESW37:ESX37"/>
    <mergeCell ref="ESY37:ESZ37"/>
    <mergeCell ref="ESC37:ESD37"/>
    <mergeCell ref="ESE37:ESF37"/>
    <mergeCell ref="ESG37:ESH37"/>
    <mergeCell ref="ESI37:ESJ37"/>
    <mergeCell ref="ESK37:ESL37"/>
    <mergeCell ref="ESM37:ESN37"/>
    <mergeCell ref="ERQ37:ERR37"/>
    <mergeCell ref="ERS37:ERT37"/>
    <mergeCell ref="ERU37:ERV37"/>
    <mergeCell ref="ERW37:ERX37"/>
    <mergeCell ref="ERY37:ERZ37"/>
    <mergeCell ref="ESA37:ESB37"/>
    <mergeCell ref="EWS37:EWT37"/>
    <mergeCell ref="EWU37:EWV37"/>
    <mergeCell ref="EWW37:EWX37"/>
    <mergeCell ref="EWY37:EWZ37"/>
    <mergeCell ref="EXA37:EXB37"/>
    <mergeCell ref="EXC37:EXD37"/>
    <mergeCell ref="EWG37:EWH37"/>
    <mergeCell ref="EWI37:EWJ37"/>
    <mergeCell ref="EWK37:EWL37"/>
    <mergeCell ref="EWM37:EWN37"/>
    <mergeCell ref="EWO37:EWP37"/>
    <mergeCell ref="EWQ37:EWR37"/>
    <mergeCell ref="EVU37:EVV37"/>
    <mergeCell ref="EVW37:EVX37"/>
    <mergeCell ref="EVY37:EVZ37"/>
    <mergeCell ref="EWA37:EWB37"/>
    <mergeCell ref="EWC37:EWD37"/>
    <mergeCell ref="EWE37:EWF37"/>
    <mergeCell ref="EVI37:EVJ37"/>
    <mergeCell ref="EVK37:EVL37"/>
    <mergeCell ref="EVM37:EVN37"/>
    <mergeCell ref="EVO37:EVP37"/>
    <mergeCell ref="EVQ37:EVR37"/>
    <mergeCell ref="EVS37:EVT37"/>
    <mergeCell ref="EUW37:EUX37"/>
    <mergeCell ref="EUY37:EUZ37"/>
    <mergeCell ref="EVA37:EVB37"/>
    <mergeCell ref="EVC37:EVD37"/>
    <mergeCell ref="EVE37:EVF37"/>
    <mergeCell ref="EVG37:EVH37"/>
    <mergeCell ref="EUK37:EUL37"/>
    <mergeCell ref="EUM37:EUN37"/>
    <mergeCell ref="EUO37:EUP37"/>
    <mergeCell ref="EUQ37:EUR37"/>
    <mergeCell ref="EUS37:EUT37"/>
    <mergeCell ref="EUU37:EUV37"/>
    <mergeCell ref="EZM37:EZN37"/>
    <mergeCell ref="EZO37:EZP37"/>
    <mergeCell ref="EZQ37:EZR37"/>
    <mergeCell ref="EZS37:EZT37"/>
    <mergeCell ref="EZU37:EZV37"/>
    <mergeCell ref="EZW37:EZX37"/>
    <mergeCell ref="EZA37:EZB37"/>
    <mergeCell ref="EZC37:EZD37"/>
    <mergeCell ref="EZE37:EZF37"/>
    <mergeCell ref="EZG37:EZH37"/>
    <mergeCell ref="EZI37:EZJ37"/>
    <mergeCell ref="EZK37:EZL37"/>
    <mergeCell ref="EYO37:EYP37"/>
    <mergeCell ref="EYQ37:EYR37"/>
    <mergeCell ref="EYS37:EYT37"/>
    <mergeCell ref="EYU37:EYV37"/>
    <mergeCell ref="EYW37:EYX37"/>
    <mergeCell ref="EYY37:EYZ37"/>
    <mergeCell ref="EYC37:EYD37"/>
    <mergeCell ref="EYE37:EYF37"/>
    <mergeCell ref="EYG37:EYH37"/>
    <mergeCell ref="EYI37:EYJ37"/>
    <mergeCell ref="EYK37:EYL37"/>
    <mergeCell ref="EYM37:EYN37"/>
    <mergeCell ref="EXQ37:EXR37"/>
    <mergeCell ref="EXS37:EXT37"/>
    <mergeCell ref="EXU37:EXV37"/>
    <mergeCell ref="EXW37:EXX37"/>
    <mergeCell ref="EXY37:EXZ37"/>
    <mergeCell ref="EYA37:EYB37"/>
    <mergeCell ref="EXE37:EXF37"/>
    <mergeCell ref="EXG37:EXH37"/>
    <mergeCell ref="EXI37:EXJ37"/>
    <mergeCell ref="EXK37:EXL37"/>
    <mergeCell ref="EXM37:EXN37"/>
    <mergeCell ref="EXO37:EXP37"/>
    <mergeCell ref="FCG37:FCH37"/>
    <mergeCell ref="FCI37:FCJ37"/>
    <mergeCell ref="FCK37:FCL37"/>
    <mergeCell ref="FCM37:FCN37"/>
    <mergeCell ref="FCO37:FCP37"/>
    <mergeCell ref="FCQ37:FCR37"/>
    <mergeCell ref="FBU37:FBV37"/>
    <mergeCell ref="FBW37:FBX37"/>
    <mergeCell ref="FBY37:FBZ37"/>
    <mergeCell ref="FCA37:FCB37"/>
    <mergeCell ref="FCC37:FCD37"/>
    <mergeCell ref="FCE37:FCF37"/>
    <mergeCell ref="FBI37:FBJ37"/>
    <mergeCell ref="FBK37:FBL37"/>
    <mergeCell ref="FBM37:FBN37"/>
    <mergeCell ref="FBO37:FBP37"/>
    <mergeCell ref="FBQ37:FBR37"/>
    <mergeCell ref="FBS37:FBT37"/>
    <mergeCell ref="FAW37:FAX37"/>
    <mergeCell ref="FAY37:FAZ37"/>
    <mergeCell ref="FBA37:FBB37"/>
    <mergeCell ref="FBC37:FBD37"/>
    <mergeCell ref="FBE37:FBF37"/>
    <mergeCell ref="FBG37:FBH37"/>
    <mergeCell ref="FAK37:FAL37"/>
    <mergeCell ref="FAM37:FAN37"/>
    <mergeCell ref="FAO37:FAP37"/>
    <mergeCell ref="FAQ37:FAR37"/>
    <mergeCell ref="FAS37:FAT37"/>
    <mergeCell ref="FAU37:FAV37"/>
    <mergeCell ref="EZY37:EZZ37"/>
    <mergeCell ref="FAA37:FAB37"/>
    <mergeCell ref="FAC37:FAD37"/>
    <mergeCell ref="FAE37:FAF37"/>
    <mergeCell ref="FAG37:FAH37"/>
    <mergeCell ref="FAI37:FAJ37"/>
    <mergeCell ref="FFA37:FFB37"/>
    <mergeCell ref="FFC37:FFD37"/>
    <mergeCell ref="FFE37:FFF37"/>
    <mergeCell ref="FFG37:FFH37"/>
    <mergeCell ref="FFI37:FFJ37"/>
    <mergeCell ref="FFK37:FFL37"/>
    <mergeCell ref="FEO37:FEP37"/>
    <mergeCell ref="FEQ37:FER37"/>
    <mergeCell ref="FES37:FET37"/>
    <mergeCell ref="FEU37:FEV37"/>
    <mergeCell ref="FEW37:FEX37"/>
    <mergeCell ref="FEY37:FEZ37"/>
    <mergeCell ref="FEC37:FED37"/>
    <mergeCell ref="FEE37:FEF37"/>
    <mergeCell ref="FEG37:FEH37"/>
    <mergeCell ref="FEI37:FEJ37"/>
    <mergeCell ref="FEK37:FEL37"/>
    <mergeCell ref="FEM37:FEN37"/>
    <mergeCell ref="FDQ37:FDR37"/>
    <mergeCell ref="FDS37:FDT37"/>
    <mergeCell ref="FDU37:FDV37"/>
    <mergeCell ref="FDW37:FDX37"/>
    <mergeCell ref="FDY37:FDZ37"/>
    <mergeCell ref="FEA37:FEB37"/>
    <mergeCell ref="FDE37:FDF37"/>
    <mergeCell ref="FDG37:FDH37"/>
    <mergeCell ref="FDI37:FDJ37"/>
    <mergeCell ref="FDK37:FDL37"/>
    <mergeCell ref="FDM37:FDN37"/>
    <mergeCell ref="FDO37:FDP37"/>
    <mergeCell ref="FCS37:FCT37"/>
    <mergeCell ref="FCU37:FCV37"/>
    <mergeCell ref="FCW37:FCX37"/>
    <mergeCell ref="FCY37:FCZ37"/>
    <mergeCell ref="FDA37:FDB37"/>
    <mergeCell ref="FDC37:FDD37"/>
    <mergeCell ref="FHU37:FHV37"/>
    <mergeCell ref="FHW37:FHX37"/>
    <mergeCell ref="FHY37:FHZ37"/>
    <mergeCell ref="FIA37:FIB37"/>
    <mergeCell ref="FIC37:FID37"/>
    <mergeCell ref="FIE37:FIF37"/>
    <mergeCell ref="FHI37:FHJ37"/>
    <mergeCell ref="FHK37:FHL37"/>
    <mergeCell ref="FHM37:FHN37"/>
    <mergeCell ref="FHO37:FHP37"/>
    <mergeCell ref="FHQ37:FHR37"/>
    <mergeCell ref="FHS37:FHT37"/>
    <mergeCell ref="FGW37:FGX37"/>
    <mergeCell ref="FGY37:FGZ37"/>
    <mergeCell ref="FHA37:FHB37"/>
    <mergeCell ref="FHC37:FHD37"/>
    <mergeCell ref="FHE37:FHF37"/>
    <mergeCell ref="FHG37:FHH37"/>
    <mergeCell ref="FGK37:FGL37"/>
    <mergeCell ref="FGM37:FGN37"/>
    <mergeCell ref="FGO37:FGP37"/>
    <mergeCell ref="FGQ37:FGR37"/>
    <mergeCell ref="FGS37:FGT37"/>
    <mergeCell ref="FGU37:FGV37"/>
    <mergeCell ref="FFY37:FFZ37"/>
    <mergeCell ref="FGA37:FGB37"/>
    <mergeCell ref="FGC37:FGD37"/>
    <mergeCell ref="FGE37:FGF37"/>
    <mergeCell ref="FGG37:FGH37"/>
    <mergeCell ref="FGI37:FGJ37"/>
    <mergeCell ref="FFM37:FFN37"/>
    <mergeCell ref="FFO37:FFP37"/>
    <mergeCell ref="FFQ37:FFR37"/>
    <mergeCell ref="FFS37:FFT37"/>
    <mergeCell ref="FFU37:FFV37"/>
    <mergeCell ref="FFW37:FFX37"/>
    <mergeCell ref="FKO37:FKP37"/>
    <mergeCell ref="FKQ37:FKR37"/>
    <mergeCell ref="FKS37:FKT37"/>
    <mergeCell ref="FKU37:FKV37"/>
    <mergeCell ref="FKW37:FKX37"/>
    <mergeCell ref="FKY37:FKZ37"/>
    <mergeCell ref="FKC37:FKD37"/>
    <mergeCell ref="FKE37:FKF37"/>
    <mergeCell ref="FKG37:FKH37"/>
    <mergeCell ref="FKI37:FKJ37"/>
    <mergeCell ref="FKK37:FKL37"/>
    <mergeCell ref="FKM37:FKN37"/>
    <mergeCell ref="FJQ37:FJR37"/>
    <mergeCell ref="FJS37:FJT37"/>
    <mergeCell ref="FJU37:FJV37"/>
    <mergeCell ref="FJW37:FJX37"/>
    <mergeCell ref="FJY37:FJZ37"/>
    <mergeCell ref="FKA37:FKB37"/>
    <mergeCell ref="FJE37:FJF37"/>
    <mergeCell ref="FJG37:FJH37"/>
    <mergeCell ref="FJI37:FJJ37"/>
    <mergeCell ref="FJK37:FJL37"/>
    <mergeCell ref="FJM37:FJN37"/>
    <mergeCell ref="FJO37:FJP37"/>
    <mergeCell ref="FIS37:FIT37"/>
    <mergeCell ref="FIU37:FIV37"/>
    <mergeCell ref="FIW37:FIX37"/>
    <mergeCell ref="FIY37:FIZ37"/>
    <mergeCell ref="FJA37:FJB37"/>
    <mergeCell ref="FJC37:FJD37"/>
    <mergeCell ref="FIG37:FIH37"/>
    <mergeCell ref="FII37:FIJ37"/>
    <mergeCell ref="FIK37:FIL37"/>
    <mergeCell ref="FIM37:FIN37"/>
    <mergeCell ref="FIO37:FIP37"/>
    <mergeCell ref="FIQ37:FIR37"/>
    <mergeCell ref="FNI37:FNJ37"/>
    <mergeCell ref="FNK37:FNL37"/>
    <mergeCell ref="FNM37:FNN37"/>
    <mergeCell ref="FNO37:FNP37"/>
    <mergeCell ref="FNQ37:FNR37"/>
    <mergeCell ref="FNS37:FNT37"/>
    <mergeCell ref="FMW37:FMX37"/>
    <mergeCell ref="FMY37:FMZ37"/>
    <mergeCell ref="FNA37:FNB37"/>
    <mergeCell ref="FNC37:FND37"/>
    <mergeCell ref="FNE37:FNF37"/>
    <mergeCell ref="FNG37:FNH37"/>
    <mergeCell ref="FMK37:FML37"/>
    <mergeCell ref="FMM37:FMN37"/>
    <mergeCell ref="FMO37:FMP37"/>
    <mergeCell ref="FMQ37:FMR37"/>
    <mergeCell ref="FMS37:FMT37"/>
    <mergeCell ref="FMU37:FMV37"/>
    <mergeCell ref="FLY37:FLZ37"/>
    <mergeCell ref="FMA37:FMB37"/>
    <mergeCell ref="FMC37:FMD37"/>
    <mergeCell ref="FME37:FMF37"/>
    <mergeCell ref="FMG37:FMH37"/>
    <mergeCell ref="FMI37:FMJ37"/>
    <mergeCell ref="FLM37:FLN37"/>
    <mergeCell ref="FLO37:FLP37"/>
    <mergeCell ref="FLQ37:FLR37"/>
    <mergeCell ref="FLS37:FLT37"/>
    <mergeCell ref="FLU37:FLV37"/>
    <mergeCell ref="FLW37:FLX37"/>
    <mergeCell ref="FLA37:FLB37"/>
    <mergeCell ref="FLC37:FLD37"/>
    <mergeCell ref="FLE37:FLF37"/>
    <mergeCell ref="FLG37:FLH37"/>
    <mergeCell ref="FLI37:FLJ37"/>
    <mergeCell ref="FLK37:FLL37"/>
    <mergeCell ref="FQC37:FQD37"/>
    <mergeCell ref="FQE37:FQF37"/>
    <mergeCell ref="FQG37:FQH37"/>
    <mergeCell ref="FQI37:FQJ37"/>
    <mergeCell ref="FQK37:FQL37"/>
    <mergeCell ref="FQM37:FQN37"/>
    <mergeCell ref="FPQ37:FPR37"/>
    <mergeCell ref="FPS37:FPT37"/>
    <mergeCell ref="FPU37:FPV37"/>
    <mergeCell ref="FPW37:FPX37"/>
    <mergeCell ref="FPY37:FPZ37"/>
    <mergeCell ref="FQA37:FQB37"/>
    <mergeCell ref="FPE37:FPF37"/>
    <mergeCell ref="FPG37:FPH37"/>
    <mergeCell ref="FPI37:FPJ37"/>
    <mergeCell ref="FPK37:FPL37"/>
    <mergeCell ref="FPM37:FPN37"/>
    <mergeCell ref="FPO37:FPP37"/>
    <mergeCell ref="FOS37:FOT37"/>
    <mergeCell ref="FOU37:FOV37"/>
    <mergeCell ref="FOW37:FOX37"/>
    <mergeCell ref="FOY37:FOZ37"/>
    <mergeCell ref="FPA37:FPB37"/>
    <mergeCell ref="FPC37:FPD37"/>
    <mergeCell ref="FOG37:FOH37"/>
    <mergeCell ref="FOI37:FOJ37"/>
    <mergeCell ref="FOK37:FOL37"/>
    <mergeCell ref="FOM37:FON37"/>
    <mergeCell ref="FOO37:FOP37"/>
    <mergeCell ref="FOQ37:FOR37"/>
    <mergeCell ref="FNU37:FNV37"/>
    <mergeCell ref="FNW37:FNX37"/>
    <mergeCell ref="FNY37:FNZ37"/>
    <mergeCell ref="FOA37:FOB37"/>
    <mergeCell ref="FOC37:FOD37"/>
    <mergeCell ref="FOE37:FOF37"/>
    <mergeCell ref="FSW37:FSX37"/>
    <mergeCell ref="FSY37:FSZ37"/>
    <mergeCell ref="FTA37:FTB37"/>
    <mergeCell ref="FTC37:FTD37"/>
    <mergeCell ref="FTE37:FTF37"/>
    <mergeCell ref="FTG37:FTH37"/>
    <mergeCell ref="FSK37:FSL37"/>
    <mergeCell ref="FSM37:FSN37"/>
    <mergeCell ref="FSO37:FSP37"/>
    <mergeCell ref="FSQ37:FSR37"/>
    <mergeCell ref="FSS37:FST37"/>
    <mergeCell ref="FSU37:FSV37"/>
    <mergeCell ref="FRY37:FRZ37"/>
    <mergeCell ref="FSA37:FSB37"/>
    <mergeCell ref="FSC37:FSD37"/>
    <mergeCell ref="FSE37:FSF37"/>
    <mergeCell ref="FSG37:FSH37"/>
    <mergeCell ref="FSI37:FSJ37"/>
    <mergeCell ref="FRM37:FRN37"/>
    <mergeCell ref="FRO37:FRP37"/>
    <mergeCell ref="FRQ37:FRR37"/>
    <mergeCell ref="FRS37:FRT37"/>
    <mergeCell ref="FRU37:FRV37"/>
    <mergeCell ref="FRW37:FRX37"/>
    <mergeCell ref="FRA37:FRB37"/>
    <mergeCell ref="FRC37:FRD37"/>
    <mergeCell ref="FRE37:FRF37"/>
    <mergeCell ref="FRG37:FRH37"/>
    <mergeCell ref="FRI37:FRJ37"/>
    <mergeCell ref="FRK37:FRL37"/>
    <mergeCell ref="FQO37:FQP37"/>
    <mergeCell ref="FQQ37:FQR37"/>
    <mergeCell ref="FQS37:FQT37"/>
    <mergeCell ref="FQU37:FQV37"/>
    <mergeCell ref="FQW37:FQX37"/>
    <mergeCell ref="FQY37:FQZ37"/>
    <mergeCell ref="FVQ37:FVR37"/>
    <mergeCell ref="FVS37:FVT37"/>
    <mergeCell ref="FVU37:FVV37"/>
    <mergeCell ref="FVW37:FVX37"/>
    <mergeCell ref="FVY37:FVZ37"/>
    <mergeCell ref="FWA37:FWB37"/>
    <mergeCell ref="FVE37:FVF37"/>
    <mergeCell ref="FVG37:FVH37"/>
    <mergeCell ref="FVI37:FVJ37"/>
    <mergeCell ref="FVK37:FVL37"/>
    <mergeCell ref="FVM37:FVN37"/>
    <mergeCell ref="FVO37:FVP37"/>
    <mergeCell ref="FUS37:FUT37"/>
    <mergeCell ref="FUU37:FUV37"/>
    <mergeCell ref="FUW37:FUX37"/>
    <mergeCell ref="FUY37:FUZ37"/>
    <mergeCell ref="FVA37:FVB37"/>
    <mergeCell ref="FVC37:FVD37"/>
    <mergeCell ref="FUG37:FUH37"/>
    <mergeCell ref="FUI37:FUJ37"/>
    <mergeCell ref="FUK37:FUL37"/>
    <mergeCell ref="FUM37:FUN37"/>
    <mergeCell ref="FUO37:FUP37"/>
    <mergeCell ref="FUQ37:FUR37"/>
    <mergeCell ref="FTU37:FTV37"/>
    <mergeCell ref="FTW37:FTX37"/>
    <mergeCell ref="FTY37:FTZ37"/>
    <mergeCell ref="FUA37:FUB37"/>
    <mergeCell ref="FUC37:FUD37"/>
    <mergeCell ref="FUE37:FUF37"/>
    <mergeCell ref="FTI37:FTJ37"/>
    <mergeCell ref="FTK37:FTL37"/>
    <mergeCell ref="FTM37:FTN37"/>
    <mergeCell ref="FTO37:FTP37"/>
    <mergeCell ref="FTQ37:FTR37"/>
    <mergeCell ref="FTS37:FTT37"/>
    <mergeCell ref="FYK37:FYL37"/>
    <mergeCell ref="FYM37:FYN37"/>
    <mergeCell ref="FYO37:FYP37"/>
    <mergeCell ref="FYQ37:FYR37"/>
    <mergeCell ref="FYS37:FYT37"/>
    <mergeCell ref="FYU37:FYV37"/>
    <mergeCell ref="FXY37:FXZ37"/>
    <mergeCell ref="FYA37:FYB37"/>
    <mergeCell ref="FYC37:FYD37"/>
    <mergeCell ref="FYE37:FYF37"/>
    <mergeCell ref="FYG37:FYH37"/>
    <mergeCell ref="FYI37:FYJ37"/>
    <mergeCell ref="FXM37:FXN37"/>
    <mergeCell ref="FXO37:FXP37"/>
    <mergeCell ref="FXQ37:FXR37"/>
    <mergeCell ref="FXS37:FXT37"/>
    <mergeCell ref="FXU37:FXV37"/>
    <mergeCell ref="FXW37:FXX37"/>
    <mergeCell ref="FXA37:FXB37"/>
    <mergeCell ref="FXC37:FXD37"/>
    <mergeCell ref="FXE37:FXF37"/>
    <mergeCell ref="FXG37:FXH37"/>
    <mergeCell ref="FXI37:FXJ37"/>
    <mergeCell ref="FXK37:FXL37"/>
    <mergeCell ref="FWO37:FWP37"/>
    <mergeCell ref="FWQ37:FWR37"/>
    <mergeCell ref="FWS37:FWT37"/>
    <mergeCell ref="FWU37:FWV37"/>
    <mergeCell ref="FWW37:FWX37"/>
    <mergeCell ref="FWY37:FWZ37"/>
    <mergeCell ref="FWC37:FWD37"/>
    <mergeCell ref="FWE37:FWF37"/>
    <mergeCell ref="FWG37:FWH37"/>
    <mergeCell ref="FWI37:FWJ37"/>
    <mergeCell ref="FWK37:FWL37"/>
    <mergeCell ref="FWM37:FWN37"/>
    <mergeCell ref="GBE37:GBF37"/>
    <mergeCell ref="GBG37:GBH37"/>
    <mergeCell ref="GBI37:GBJ37"/>
    <mergeCell ref="GBK37:GBL37"/>
    <mergeCell ref="GBM37:GBN37"/>
    <mergeCell ref="GBO37:GBP37"/>
    <mergeCell ref="GAS37:GAT37"/>
    <mergeCell ref="GAU37:GAV37"/>
    <mergeCell ref="GAW37:GAX37"/>
    <mergeCell ref="GAY37:GAZ37"/>
    <mergeCell ref="GBA37:GBB37"/>
    <mergeCell ref="GBC37:GBD37"/>
    <mergeCell ref="GAG37:GAH37"/>
    <mergeCell ref="GAI37:GAJ37"/>
    <mergeCell ref="GAK37:GAL37"/>
    <mergeCell ref="GAM37:GAN37"/>
    <mergeCell ref="GAO37:GAP37"/>
    <mergeCell ref="GAQ37:GAR37"/>
    <mergeCell ref="FZU37:FZV37"/>
    <mergeCell ref="FZW37:FZX37"/>
    <mergeCell ref="FZY37:FZZ37"/>
    <mergeCell ref="GAA37:GAB37"/>
    <mergeCell ref="GAC37:GAD37"/>
    <mergeCell ref="GAE37:GAF37"/>
    <mergeCell ref="FZI37:FZJ37"/>
    <mergeCell ref="FZK37:FZL37"/>
    <mergeCell ref="FZM37:FZN37"/>
    <mergeCell ref="FZO37:FZP37"/>
    <mergeCell ref="FZQ37:FZR37"/>
    <mergeCell ref="FZS37:FZT37"/>
    <mergeCell ref="FYW37:FYX37"/>
    <mergeCell ref="FYY37:FYZ37"/>
    <mergeCell ref="FZA37:FZB37"/>
    <mergeCell ref="FZC37:FZD37"/>
    <mergeCell ref="FZE37:FZF37"/>
    <mergeCell ref="FZG37:FZH37"/>
    <mergeCell ref="GDY37:GDZ37"/>
    <mergeCell ref="GEA37:GEB37"/>
    <mergeCell ref="GEC37:GED37"/>
    <mergeCell ref="GEE37:GEF37"/>
    <mergeCell ref="GEG37:GEH37"/>
    <mergeCell ref="GEI37:GEJ37"/>
    <mergeCell ref="GDM37:GDN37"/>
    <mergeCell ref="GDO37:GDP37"/>
    <mergeCell ref="GDQ37:GDR37"/>
    <mergeCell ref="GDS37:GDT37"/>
    <mergeCell ref="GDU37:GDV37"/>
    <mergeCell ref="GDW37:GDX37"/>
    <mergeCell ref="GDA37:GDB37"/>
    <mergeCell ref="GDC37:GDD37"/>
    <mergeCell ref="GDE37:GDF37"/>
    <mergeCell ref="GDG37:GDH37"/>
    <mergeCell ref="GDI37:GDJ37"/>
    <mergeCell ref="GDK37:GDL37"/>
    <mergeCell ref="GCO37:GCP37"/>
    <mergeCell ref="GCQ37:GCR37"/>
    <mergeCell ref="GCS37:GCT37"/>
    <mergeCell ref="GCU37:GCV37"/>
    <mergeCell ref="GCW37:GCX37"/>
    <mergeCell ref="GCY37:GCZ37"/>
    <mergeCell ref="GCC37:GCD37"/>
    <mergeCell ref="GCE37:GCF37"/>
    <mergeCell ref="GCG37:GCH37"/>
    <mergeCell ref="GCI37:GCJ37"/>
    <mergeCell ref="GCK37:GCL37"/>
    <mergeCell ref="GCM37:GCN37"/>
    <mergeCell ref="GBQ37:GBR37"/>
    <mergeCell ref="GBS37:GBT37"/>
    <mergeCell ref="GBU37:GBV37"/>
    <mergeCell ref="GBW37:GBX37"/>
    <mergeCell ref="GBY37:GBZ37"/>
    <mergeCell ref="GCA37:GCB37"/>
    <mergeCell ref="GGS37:GGT37"/>
    <mergeCell ref="GGU37:GGV37"/>
    <mergeCell ref="GGW37:GGX37"/>
    <mergeCell ref="GGY37:GGZ37"/>
    <mergeCell ref="GHA37:GHB37"/>
    <mergeCell ref="GHC37:GHD37"/>
    <mergeCell ref="GGG37:GGH37"/>
    <mergeCell ref="GGI37:GGJ37"/>
    <mergeCell ref="GGK37:GGL37"/>
    <mergeCell ref="GGM37:GGN37"/>
    <mergeCell ref="GGO37:GGP37"/>
    <mergeCell ref="GGQ37:GGR37"/>
    <mergeCell ref="GFU37:GFV37"/>
    <mergeCell ref="GFW37:GFX37"/>
    <mergeCell ref="GFY37:GFZ37"/>
    <mergeCell ref="GGA37:GGB37"/>
    <mergeCell ref="GGC37:GGD37"/>
    <mergeCell ref="GGE37:GGF37"/>
    <mergeCell ref="GFI37:GFJ37"/>
    <mergeCell ref="GFK37:GFL37"/>
    <mergeCell ref="GFM37:GFN37"/>
    <mergeCell ref="GFO37:GFP37"/>
    <mergeCell ref="GFQ37:GFR37"/>
    <mergeCell ref="GFS37:GFT37"/>
    <mergeCell ref="GEW37:GEX37"/>
    <mergeCell ref="GEY37:GEZ37"/>
    <mergeCell ref="GFA37:GFB37"/>
    <mergeCell ref="GFC37:GFD37"/>
    <mergeCell ref="GFE37:GFF37"/>
    <mergeCell ref="GFG37:GFH37"/>
    <mergeCell ref="GEK37:GEL37"/>
    <mergeCell ref="GEM37:GEN37"/>
    <mergeCell ref="GEO37:GEP37"/>
    <mergeCell ref="GEQ37:GER37"/>
    <mergeCell ref="GES37:GET37"/>
    <mergeCell ref="GEU37:GEV37"/>
    <mergeCell ref="GJM37:GJN37"/>
    <mergeCell ref="GJO37:GJP37"/>
    <mergeCell ref="GJQ37:GJR37"/>
    <mergeCell ref="GJS37:GJT37"/>
    <mergeCell ref="GJU37:GJV37"/>
    <mergeCell ref="GJW37:GJX37"/>
    <mergeCell ref="GJA37:GJB37"/>
    <mergeCell ref="GJC37:GJD37"/>
    <mergeCell ref="GJE37:GJF37"/>
    <mergeCell ref="GJG37:GJH37"/>
    <mergeCell ref="GJI37:GJJ37"/>
    <mergeCell ref="GJK37:GJL37"/>
    <mergeCell ref="GIO37:GIP37"/>
    <mergeCell ref="GIQ37:GIR37"/>
    <mergeCell ref="GIS37:GIT37"/>
    <mergeCell ref="GIU37:GIV37"/>
    <mergeCell ref="GIW37:GIX37"/>
    <mergeCell ref="GIY37:GIZ37"/>
    <mergeCell ref="GIC37:GID37"/>
    <mergeCell ref="GIE37:GIF37"/>
    <mergeCell ref="GIG37:GIH37"/>
    <mergeCell ref="GII37:GIJ37"/>
    <mergeCell ref="GIK37:GIL37"/>
    <mergeCell ref="GIM37:GIN37"/>
    <mergeCell ref="GHQ37:GHR37"/>
    <mergeCell ref="GHS37:GHT37"/>
    <mergeCell ref="GHU37:GHV37"/>
    <mergeCell ref="GHW37:GHX37"/>
    <mergeCell ref="GHY37:GHZ37"/>
    <mergeCell ref="GIA37:GIB37"/>
    <mergeCell ref="GHE37:GHF37"/>
    <mergeCell ref="GHG37:GHH37"/>
    <mergeCell ref="GHI37:GHJ37"/>
    <mergeCell ref="GHK37:GHL37"/>
    <mergeCell ref="GHM37:GHN37"/>
    <mergeCell ref="GHO37:GHP37"/>
    <mergeCell ref="GMG37:GMH37"/>
    <mergeCell ref="GMI37:GMJ37"/>
    <mergeCell ref="GMK37:GML37"/>
    <mergeCell ref="GMM37:GMN37"/>
    <mergeCell ref="GMO37:GMP37"/>
    <mergeCell ref="GMQ37:GMR37"/>
    <mergeCell ref="GLU37:GLV37"/>
    <mergeCell ref="GLW37:GLX37"/>
    <mergeCell ref="GLY37:GLZ37"/>
    <mergeCell ref="GMA37:GMB37"/>
    <mergeCell ref="GMC37:GMD37"/>
    <mergeCell ref="GME37:GMF37"/>
    <mergeCell ref="GLI37:GLJ37"/>
    <mergeCell ref="GLK37:GLL37"/>
    <mergeCell ref="GLM37:GLN37"/>
    <mergeCell ref="GLO37:GLP37"/>
    <mergeCell ref="GLQ37:GLR37"/>
    <mergeCell ref="GLS37:GLT37"/>
    <mergeCell ref="GKW37:GKX37"/>
    <mergeCell ref="GKY37:GKZ37"/>
    <mergeCell ref="GLA37:GLB37"/>
    <mergeCell ref="GLC37:GLD37"/>
    <mergeCell ref="GLE37:GLF37"/>
    <mergeCell ref="GLG37:GLH37"/>
    <mergeCell ref="GKK37:GKL37"/>
    <mergeCell ref="GKM37:GKN37"/>
    <mergeCell ref="GKO37:GKP37"/>
    <mergeCell ref="GKQ37:GKR37"/>
    <mergeCell ref="GKS37:GKT37"/>
    <mergeCell ref="GKU37:GKV37"/>
    <mergeCell ref="GJY37:GJZ37"/>
    <mergeCell ref="GKA37:GKB37"/>
    <mergeCell ref="GKC37:GKD37"/>
    <mergeCell ref="GKE37:GKF37"/>
    <mergeCell ref="GKG37:GKH37"/>
    <mergeCell ref="GKI37:GKJ37"/>
    <mergeCell ref="GPA37:GPB37"/>
    <mergeCell ref="GPC37:GPD37"/>
    <mergeCell ref="GPE37:GPF37"/>
    <mergeCell ref="GPG37:GPH37"/>
    <mergeCell ref="GPI37:GPJ37"/>
    <mergeCell ref="GPK37:GPL37"/>
    <mergeCell ref="GOO37:GOP37"/>
    <mergeCell ref="GOQ37:GOR37"/>
    <mergeCell ref="GOS37:GOT37"/>
    <mergeCell ref="GOU37:GOV37"/>
    <mergeCell ref="GOW37:GOX37"/>
    <mergeCell ref="GOY37:GOZ37"/>
    <mergeCell ref="GOC37:GOD37"/>
    <mergeCell ref="GOE37:GOF37"/>
    <mergeCell ref="GOG37:GOH37"/>
    <mergeCell ref="GOI37:GOJ37"/>
    <mergeCell ref="GOK37:GOL37"/>
    <mergeCell ref="GOM37:GON37"/>
    <mergeCell ref="GNQ37:GNR37"/>
    <mergeCell ref="GNS37:GNT37"/>
    <mergeCell ref="GNU37:GNV37"/>
    <mergeCell ref="GNW37:GNX37"/>
    <mergeCell ref="GNY37:GNZ37"/>
    <mergeCell ref="GOA37:GOB37"/>
    <mergeCell ref="GNE37:GNF37"/>
    <mergeCell ref="GNG37:GNH37"/>
    <mergeCell ref="GNI37:GNJ37"/>
    <mergeCell ref="GNK37:GNL37"/>
    <mergeCell ref="GNM37:GNN37"/>
    <mergeCell ref="GNO37:GNP37"/>
    <mergeCell ref="GMS37:GMT37"/>
    <mergeCell ref="GMU37:GMV37"/>
    <mergeCell ref="GMW37:GMX37"/>
    <mergeCell ref="GMY37:GMZ37"/>
    <mergeCell ref="GNA37:GNB37"/>
    <mergeCell ref="GNC37:GND37"/>
    <mergeCell ref="GRU37:GRV37"/>
    <mergeCell ref="GRW37:GRX37"/>
    <mergeCell ref="GRY37:GRZ37"/>
    <mergeCell ref="GSA37:GSB37"/>
    <mergeCell ref="GSC37:GSD37"/>
    <mergeCell ref="GSE37:GSF37"/>
    <mergeCell ref="GRI37:GRJ37"/>
    <mergeCell ref="GRK37:GRL37"/>
    <mergeCell ref="GRM37:GRN37"/>
    <mergeCell ref="GRO37:GRP37"/>
    <mergeCell ref="GRQ37:GRR37"/>
    <mergeCell ref="GRS37:GRT37"/>
    <mergeCell ref="GQW37:GQX37"/>
    <mergeCell ref="GQY37:GQZ37"/>
    <mergeCell ref="GRA37:GRB37"/>
    <mergeCell ref="GRC37:GRD37"/>
    <mergeCell ref="GRE37:GRF37"/>
    <mergeCell ref="GRG37:GRH37"/>
    <mergeCell ref="GQK37:GQL37"/>
    <mergeCell ref="GQM37:GQN37"/>
    <mergeCell ref="GQO37:GQP37"/>
    <mergeCell ref="GQQ37:GQR37"/>
    <mergeCell ref="GQS37:GQT37"/>
    <mergeCell ref="GQU37:GQV37"/>
    <mergeCell ref="GPY37:GPZ37"/>
    <mergeCell ref="GQA37:GQB37"/>
    <mergeCell ref="GQC37:GQD37"/>
    <mergeCell ref="GQE37:GQF37"/>
    <mergeCell ref="GQG37:GQH37"/>
    <mergeCell ref="GQI37:GQJ37"/>
    <mergeCell ref="GPM37:GPN37"/>
    <mergeCell ref="GPO37:GPP37"/>
    <mergeCell ref="GPQ37:GPR37"/>
    <mergeCell ref="GPS37:GPT37"/>
    <mergeCell ref="GPU37:GPV37"/>
    <mergeCell ref="GPW37:GPX37"/>
    <mergeCell ref="GUO37:GUP37"/>
    <mergeCell ref="GUQ37:GUR37"/>
    <mergeCell ref="GUS37:GUT37"/>
    <mergeCell ref="GUU37:GUV37"/>
    <mergeCell ref="GUW37:GUX37"/>
    <mergeCell ref="GUY37:GUZ37"/>
    <mergeCell ref="GUC37:GUD37"/>
    <mergeCell ref="GUE37:GUF37"/>
    <mergeCell ref="GUG37:GUH37"/>
    <mergeCell ref="GUI37:GUJ37"/>
    <mergeCell ref="GUK37:GUL37"/>
    <mergeCell ref="GUM37:GUN37"/>
    <mergeCell ref="GTQ37:GTR37"/>
    <mergeCell ref="GTS37:GTT37"/>
    <mergeCell ref="GTU37:GTV37"/>
    <mergeCell ref="GTW37:GTX37"/>
    <mergeCell ref="GTY37:GTZ37"/>
    <mergeCell ref="GUA37:GUB37"/>
    <mergeCell ref="GTE37:GTF37"/>
    <mergeCell ref="GTG37:GTH37"/>
    <mergeCell ref="GTI37:GTJ37"/>
    <mergeCell ref="GTK37:GTL37"/>
    <mergeCell ref="GTM37:GTN37"/>
    <mergeCell ref="GTO37:GTP37"/>
    <mergeCell ref="GSS37:GST37"/>
    <mergeCell ref="GSU37:GSV37"/>
    <mergeCell ref="GSW37:GSX37"/>
    <mergeCell ref="GSY37:GSZ37"/>
    <mergeCell ref="GTA37:GTB37"/>
    <mergeCell ref="GTC37:GTD37"/>
    <mergeCell ref="GSG37:GSH37"/>
    <mergeCell ref="GSI37:GSJ37"/>
    <mergeCell ref="GSK37:GSL37"/>
    <mergeCell ref="GSM37:GSN37"/>
    <mergeCell ref="GSO37:GSP37"/>
    <mergeCell ref="GSQ37:GSR37"/>
    <mergeCell ref="GXI37:GXJ37"/>
    <mergeCell ref="GXK37:GXL37"/>
    <mergeCell ref="GXM37:GXN37"/>
    <mergeCell ref="GXO37:GXP37"/>
    <mergeCell ref="GXQ37:GXR37"/>
    <mergeCell ref="GXS37:GXT37"/>
    <mergeCell ref="GWW37:GWX37"/>
    <mergeCell ref="GWY37:GWZ37"/>
    <mergeCell ref="GXA37:GXB37"/>
    <mergeCell ref="GXC37:GXD37"/>
    <mergeCell ref="GXE37:GXF37"/>
    <mergeCell ref="GXG37:GXH37"/>
    <mergeCell ref="GWK37:GWL37"/>
    <mergeCell ref="GWM37:GWN37"/>
    <mergeCell ref="GWO37:GWP37"/>
    <mergeCell ref="GWQ37:GWR37"/>
    <mergeCell ref="GWS37:GWT37"/>
    <mergeCell ref="GWU37:GWV37"/>
    <mergeCell ref="GVY37:GVZ37"/>
    <mergeCell ref="GWA37:GWB37"/>
    <mergeCell ref="GWC37:GWD37"/>
    <mergeCell ref="GWE37:GWF37"/>
    <mergeCell ref="GWG37:GWH37"/>
    <mergeCell ref="GWI37:GWJ37"/>
    <mergeCell ref="GVM37:GVN37"/>
    <mergeCell ref="GVO37:GVP37"/>
    <mergeCell ref="GVQ37:GVR37"/>
    <mergeCell ref="GVS37:GVT37"/>
    <mergeCell ref="GVU37:GVV37"/>
    <mergeCell ref="GVW37:GVX37"/>
    <mergeCell ref="GVA37:GVB37"/>
    <mergeCell ref="GVC37:GVD37"/>
    <mergeCell ref="GVE37:GVF37"/>
    <mergeCell ref="GVG37:GVH37"/>
    <mergeCell ref="GVI37:GVJ37"/>
    <mergeCell ref="GVK37:GVL37"/>
    <mergeCell ref="HAC37:HAD37"/>
    <mergeCell ref="HAE37:HAF37"/>
    <mergeCell ref="HAG37:HAH37"/>
    <mergeCell ref="HAI37:HAJ37"/>
    <mergeCell ref="HAK37:HAL37"/>
    <mergeCell ref="HAM37:HAN37"/>
    <mergeCell ref="GZQ37:GZR37"/>
    <mergeCell ref="GZS37:GZT37"/>
    <mergeCell ref="GZU37:GZV37"/>
    <mergeCell ref="GZW37:GZX37"/>
    <mergeCell ref="GZY37:GZZ37"/>
    <mergeCell ref="HAA37:HAB37"/>
    <mergeCell ref="GZE37:GZF37"/>
    <mergeCell ref="GZG37:GZH37"/>
    <mergeCell ref="GZI37:GZJ37"/>
    <mergeCell ref="GZK37:GZL37"/>
    <mergeCell ref="GZM37:GZN37"/>
    <mergeCell ref="GZO37:GZP37"/>
    <mergeCell ref="GYS37:GYT37"/>
    <mergeCell ref="GYU37:GYV37"/>
    <mergeCell ref="GYW37:GYX37"/>
    <mergeCell ref="GYY37:GYZ37"/>
    <mergeCell ref="GZA37:GZB37"/>
    <mergeCell ref="GZC37:GZD37"/>
    <mergeCell ref="GYG37:GYH37"/>
    <mergeCell ref="GYI37:GYJ37"/>
    <mergeCell ref="GYK37:GYL37"/>
    <mergeCell ref="GYM37:GYN37"/>
    <mergeCell ref="GYO37:GYP37"/>
    <mergeCell ref="GYQ37:GYR37"/>
    <mergeCell ref="GXU37:GXV37"/>
    <mergeCell ref="GXW37:GXX37"/>
    <mergeCell ref="GXY37:GXZ37"/>
    <mergeCell ref="GYA37:GYB37"/>
    <mergeCell ref="GYC37:GYD37"/>
    <mergeCell ref="GYE37:GYF37"/>
    <mergeCell ref="HCW37:HCX37"/>
    <mergeCell ref="HCY37:HCZ37"/>
    <mergeCell ref="HDA37:HDB37"/>
    <mergeCell ref="HDC37:HDD37"/>
    <mergeCell ref="HDE37:HDF37"/>
    <mergeCell ref="HDG37:HDH37"/>
    <mergeCell ref="HCK37:HCL37"/>
    <mergeCell ref="HCM37:HCN37"/>
    <mergeCell ref="HCO37:HCP37"/>
    <mergeCell ref="HCQ37:HCR37"/>
    <mergeCell ref="HCS37:HCT37"/>
    <mergeCell ref="HCU37:HCV37"/>
    <mergeCell ref="HBY37:HBZ37"/>
    <mergeCell ref="HCA37:HCB37"/>
    <mergeCell ref="HCC37:HCD37"/>
    <mergeCell ref="HCE37:HCF37"/>
    <mergeCell ref="HCG37:HCH37"/>
    <mergeCell ref="HCI37:HCJ37"/>
    <mergeCell ref="HBM37:HBN37"/>
    <mergeCell ref="HBO37:HBP37"/>
    <mergeCell ref="HBQ37:HBR37"/>
    <mergeCell ref="HBS37:HBT37"/>
    <mergeCell ref="HBU37:HBV37"/>
    <mergeCell ref="HBW37:HBX37"/>
    <mergeCell ref="HBA37:HBB37"/>
    <mergeCell ref="HBC37:HBD37"/>
    <mergeCell ref="HBE37:HBF37"/>
    <mergeCell ref="HBG37:HBH37"/>
    <mergeCell ref="HBI37:HBJ37"/>
    <mergeCell ref="HBK37:HBL37"/>
    <mergeCell ref="HAO37:HAP37"/>
    <mergeCell ref="HAQ37:HAR37"/>
    <mergeCell ref="HAS37:HAT37"/>
    <mergeCell ref="HAU37:HAV37"/>
    <mergeCell ref="HAW37:HAX37"/>
    <mergeCell ref="HAY37:HAZ37"/>
    <mergeCell ref="HFQ37:HFR37"/>
    <mergeCell ref="HFS37:HFT37"/>
    <mergeCell ref="HFU37:HFV37"/>
    <mergeCell ref="HFW37:HFX37"/>
    <mergeCell ref="HFY37:HFZ37"/>
    <mergeCell ref="HGA37:HGB37"/>
    <mergeCell ref="HFE37:HFF37"/>
    <mergeCell ref="HFG37:HFH37"/>
    <mergeCell ref="HFI37:HFJ37"/>
    <mergeCell ref="HFK37:HFL37"/>
    <mergeCell ref="HFM37:HFN37"/>
    <mergeCell ref="HFO37:HFP37"/>
    <mergeCell ref="HES37:HET37"/>
    <mergeCell ref="HEU37:HEV37"/>
    <mergeCell ref="HEW37:HEX37"/>
    <mergeCell ref="HEY37:HEZ37"/>
    <mergeCell ref="HFA37:HFB37"/>
    <mergeCell ref="HFC37:HFD37"/>
    <mergeCell ref="HEG37:HEH37"/>
    <mergeCell ref="HEI37:HEJ37"/>
    <mergeCell ref="HEK37:HEL37"/>
    <mergeCell ref="HEM37:HEN37"/>
    <mergeCell ref="HEO37:HEP37"/>
    <mergeCell ref="HEQ37:HER37"/>
    <mergeCell ref="HDU37:HDV37"/>
    <mergeCell ref="HDW37:HDX37"/>
    <mergeCell ref="HDY37:HDZ37"/>
    <mergeCell ref="HEA37:HEB37"/>
    <mergeCell ref="HEC37:HED37"/>
    <mergeCell ref="HEE37:HEF37"/>
    <mergeCell ref="HDI37:HDJ37"/>
    <mergeCell ref="HDK37:HDL37"/>
    <mergeCell ref="HDM37:HDN37"/>
    <mergeCell ref="HDO37:HDP37"/>
    <mergeCell ref="HDQ37:HDR37"/>
    <mergeCell ref="HDS37:HDT37"/>
    <mergeCell ref="HIK37:HIL37"/>
    <mergeCell ref="HIM37:HIN37"/>
    <mergeCell ref="HIO37:HIP37"/>
    <mergeCell ref="HIQ37:HIR37"/>
    <mergeCell ref="HIS37:HIT37"/>
    <mergeCell ref="HIU37:HIV37"/>
    <mergeCell ref="HHY37:HHZ37"/>
    <mergeCell ref="HIA37:HIB37"/>
    <mergeCell ref="HIC37:HID37"/>
    <mergeCell ref="HIE37:HIF37"/>
    <mergeCell ref="HIG37:HIH37"/>
    <mergeCell ref="HII37:HIJ37"/>
    <mergeCell ref="HHM37:HHN37"/>
    <mergeCell ref="HHO37:HHP37"/>
    <mergeCell ref="HHQ37:HHR37"/>
    <mergeCell ref="HHS37:HHT37"/>
    <mergeCell ref="HHU37:HHV37"/>
    <mergeCell ref="HHW37:HHX37"/>
    <mergeCell ref="HHA37:HHB37"/>
    <mergeCell ref="HHC37:HHD37"/>
    <mergeCell ref="HHE37:HHF37"/>
    <mergeCell ref="HHG37:HHH37"/>
    <mergeCell ref="HHI37:HHJ37"/>
    <mergeCell ref="HHK37:HHL37"/>
    <mergeCell ref="HGO37:HGP37"/>
    <mergeCell ref="HGQ37:HGR37"/>
    <mergeCell ref="HGS37:HGT37"/>
    <mergeCell ref="HGU37:HGV37"/>
    <mergeCell ref="HGW37:HGX37"/>
    <mergeCell ref="HGY37:HGZ37"/>
    <mergeCell ref="HGC37:HGD37"/>
    <mergeCell ref="HGE37:HGF37"/>
    <mergeCell ref="HGG37:HGH37"/>
    <mergeCell ref="HGI37:HGJ37"/>
    <mergeCell ref="HGK37:HGL37"/>
    <mergeCell ref="HGM37:HGN37"/>
    <mergeCell ref="HLE37:HLF37"/>
    <mergeCell ref="HLG37:HLH37"/>
    <mergeCell ref="HLI37:HLJ37"/>
    <mergeCell ref="HLK37:HLL37"/>
    <mergeCell ref="HLM37:HLN37"/>
    <mergeCell ref="HLO37:HLP37"/>
    <mergeCell ref="HKS37:HKT37"/>
    <mergeCell ref="HKU37:HKV37"/>
    <mergeCell ref="HKW37:HKX37"/>
    <mergeCell ref="HKY37:HKZ37"/>
    <mergeCell ref="HLA37:HLB37"/>
    <mergeCell ref="HLC37:HLD37"/>
    <mergeCell ref="HKG37:HKH37"/>
    <mergeCell ref="HKI37:HKJ37"/>
    <mergeCell ref="HKK37:HKL37"/>
    <mergeCell ref="HKM37:HKN37"/>
    <mergeCell ref="HKO37:HKP37"/>
    <mergeCell ref="HKQ37:HKR37"/>
    <mergeCell ref="HJU37:HJV37"/>
    <mergeCell ref="HJW37:HJX37"/>
    <mergeCell ref="HJY37:HJZ37"/>
    <mergeCell ref="HKA37:HKB37"/>
    <mergeCell ref="HKC37:HKD37"/>
    <mergeCell ref="HKE37:HKF37"/>
    <mergeCell ref="HJI37:HJJ37"/>
    <mergeCell ref="HJK37:HJL37"/>
    <mergeCell ref="HJM37:HJN37"/>
    <mergeCell ref="HJO37:HJP37"/>
    <mergeCell ref="HJQ37:HJR37"/>
    <mergeCell ref="HJS37:HJT37"/>
    <mergeCell ref="HIW37:HIX37"/>
    <mergeCell ref="HIY37:HIZ37"/>
    <mergeCell ref="HJA37:HJB37"/>
    <mergeCell ref="HJC37:HJD37"/>
    <mergeCell ref="HJE37:HJF37"/>
    <mergeCell ref="HJG37:HJH37"/>
    <mergeCell ref="HNY37:HNZ37"/>
    <mergeCell ref="HOA37:HOB37"/>
    <mergeCell ref="HOC37:HOD37"/>
    <mergeCell ref="HOE37:HOF37"/>
    <mergeCell ref="HOG37:HOH37"/>
    <mergeCell ref="HOI37:HOJ37"/>
    <mergeCell ref="HNM37:HNN37"/>
    <mergeCell ref="HNO37:HNP37"/>
    <mergeCell ref="HNQ37:HNR37"/>
    <mergeCell ref="HNS37:HNT37"/>
    <mergeCell ref="HNU37:HNV37"/>
    <mergeCell ref="HNW37:HNX37"/>
    <mergeCell ref="HNA37:HNB37"/>
    <mergeCell ref="HNC37:HND37"/>
    <mergeCell ref="HNE37:HNF37"/>
    <mergeCell ref="HNG37:HNH37"/>
    <mergeCell ref="HNI37:HNJ37"/>
    <mergeCell ref="HNK37:HNL37"/>
    <mergeCell ref="HMO37:HMP37"/>
    <mergeCell ref="HMQ37:HMR37"/>
    <mergeCell ref="HMS37:HMT37"/>
    <mergeCell ref="HMU37:HMV37"/>
    <mergeCell ref="HMW37:HMX37"/>
    <mergeCell ref="HMY37:HMZ37"/>
    <mergeCell ref="HMC37:HMD37"/>
    <mergeCell ref="HME37:HMF37"/>
    <mergeCell ref="HMG37:HMH37"/>
    <mergeCell ref="HMI37:HMJ37"/>
    <mergeCell ref="HMK37:HML37"/>
    <mergeCell ref="HMM37:HMN37"/>
    <mergeCell ref="HLQ37:HLR37"/>
    <mergeCell ref="HLS37:HLT37"/>
    <mergeCell ref="HLU37:HLV37"/>
    <mergeCell ref="HLW37:HLX37"/>
    <mergeCell ref="HLY37:HLZ37"/>
    <mergeCell ref="HMA37:HMB37"/>
    <mergeCell ref="HQS37:HQT37"/>
    <mergeCell ref="HQU37:HQV37"/>
    <mergeCell ref="HQW37:HQX37"/>
    <mergeCell ref="HQY37:HQZ37"/>
    <mergeCell ref="HRA37:HRB37"/>
    <mergeCell ref="HRC37:HRD37"/>
    <mergeCell ref="HQG37:HQH37"/>
    <mergeCell ref="HQI37:HQJ37"/>
    <mergeCell ref="HQK37:HQL37"/>
    <mergeCell ref="HQM37:HQN37"/>
    <mergeCell ref="HQO37:HQP37"/>
    <mergeCell ref="HQQ37:HQR37"/>
    <mergeCell ref="HPU37:HPV37"/>
    <mergeCell ref="HPW37:HPX37"/>
    <mergeCell ref="HPY37:HPZ37"/>
    <mergeCell ref="HQA37:HQB37"/>
    <mergeCell ref="HQC37:HQD37"/>
    <mergeCell ref="HQE37:HQF37"/>
    <mergeCell ref="HPI37:HPJ37"/>
    <mergeCell ref="HPK37:HPL37"/>
    <mergeCell ref="HPM37:HPN37"/>
    <mergeCell ref="HPO37:HPP37"/>
    <mergeCell ref="HPQ37:HPR37"/>
    <mergeCell ref="HPS37:HPT37"/>
    <mergeCell ref="HOW37:HOX37"/>
    <mergeCell ref="HOY37:HOZ37"/>
    <mergeCell ref="HPA37:HPB37"/>
    <mergeCell ref="HPC37:HPD37"/>
    <mergeCell ref="HPE37:HPF37"/>
    <mergeCell ref="HPG37:HPH37"/>
    <mergeCell ref="HOK37:HOL37"/>
    <mergeCell ref="HOM37:HON37"/>
    <mergeCell ref="HOO37:HOP37"/>
    <mergeCell ref="HOQ37:HOR37"/>
    <mergeCell ref="HOS37:HOT37"/>
    <mergeCell ref="HOU37:HOV37"/>
    <mergeCell ref="HTM37:HTN37"/>
    <mergeCell ref="HTO37:HTP37"/>
    <mergeCell ref="HTQ37:HTR37"/>
    <mergeCell ref="HTS37:HTT37"/>
    <mergeCell ref="HTU37:HTV37"/>
    <mergeCell ref="HTW37:HTX37"/>
    <mergeCell ref="HTA37:HTB37"/>
    <mergeCell ref="HTC37:HTD37"/>
    <mergeCell ref="HTE37:HTF37"/>
    <mergeCell ref="HTG37:HTH37"/>
    <mergeCell ref="HTI37:HTJ37"/>
    <mergeCell ref="HTK37:HTL37"/>
    <mergeCell ref="HSO37:HSP37"/>
    <mergeCell ref="HSQ37:HSR37"/>
    <mergeCell ref="HSS37:HST37"/>
    <mergeCell ref="HSU37:HSV37"/>
    <mergeCell ref="HSW37:HSX37"/>
    <mergeCell ref="HSY37:HSZ37"/>
    <mergeCell ref="HSC37:HSD37"/>
    <mergeCell ref="HSE37:HSF37"/>
    <mergeCell ref="HSG37:HSH37"/>
    <mergeCell ref="HSI37:HSJ37"/>
    <mergeCell ref="HSK37:HSL37"/>
    <mergeCell ref="HSM37:HSN37"/>
    <mergeCell ref="HRQ37:HRR37"/>
    <mergeCell ref="HRS37:HRT37"/>
    <mergeCell ref="HRU37:HRV37"/>
    <mergeCell ref="HRW37:HRX37"/>
    <mergeCell ref="HRY37:HRZ37"/>
    <mergeCell ref="HSA37:HSB37"/>
    <mergeCell ref="HRE37:HRF37"/>
    <mergeCell ref="HRG37:HRH37"/>
    <mergeCell ref="HRI37:HRJ37"/>
    <mergeCell ref="HRK37:HRL37"/>
    <mergeCell ref="HRM37:HRN37"/>
    <mergeCell ref="HRO37:HRP37"/>
    <mergeCell ref="HWG37:HWH37"/>
    <mergeCell ref="HWI37:HWJ37"/>
    <mergeCell ref="HWK37:HWL37"/>
    <mergeCell ref="HWM37:HWN37"/>
    <mergeCell ref="HWO37:HWP37"/>
    <mergeCell ref="HWQ37:HWR37"/>
    <mergeCell ref="HVU37:HVV37"/>
    <mergeCell ref="HVW37:HVX37"/>
    <mergeCell ref="HVY37:HVZ37"/>
    <mergeCell ref="HWA37:HWB37"/>
    <mergeCell ref="HWC37:HWD37"/>
    <mergeCell ref="HWE37:HWF37"/>
    <mergeCell ref="HVI37:HVJ37"/>
    <mergeCell ref="HVK37:HVL37"/>
    <mergeCell ref="HVM37:HVN37"/>
    <mergeCell ref="HVO37:HVP37"/>
    <mergeCell ref="HVQ37:HVR37"/>
    <mergeCell ref="HVS37:HVT37"/>
    <mergeCell ref="HUW37:HUX37"/>
    <mergeCell ref="HUY37:HUZ37"/>
    <mergeCell ref="HVA37:HVB37"/>
    <mergeCell ref="HVC37:HVD37"/>
    <mergeCell ref="HVE37:HVF37"/>
    <mergeCell ref="HVG37:HVH37"/>
    <mergeCell ref="HUK37:HUL37"/>
    <mergeCell ref="HUM37:HUN37"/>
    <mergeCell ref="HUO37:HUP37"/>
    <mergeCell ref="HUQ37:HUR37"/>
    <mergeCell ref="HUS37:HUT37"/>
    <mergeCell ref="HUU37:HUV37"/>
    <mergeCell ref="HTY37:HTZ37"/>
    <mergeCell ref="HUA37:HUB37"/>
    <mergeCell ref="HUC37:HUD37"/>
    <mergeCell ref="HUE37:HUF37"/>
    <mergeCell ref="HUG37:HUH37"/>
    <mergeCell ref="HUI37:HUJ37"/>
    <mergeCell ref="HZA37:HZB37"/>
    <mergeCell ref="HZC37:HZD37"/>
    <mergeCell ref="HZE37:HZF37"/>
    <mergeCell ref="HZG37:HZH37"/>
    <mergeCell ref="HZI37:HZJ37"/>
    <mergeCell ref="HZK37:HZL37"/>
    <mergeCell ref="HYO37:HYP37"/>
    <mergeCell ref="HYQ37:HYR37"/>
    <mergeCell ref="HYS37:HYT37"/>
    <mergeCell ref="HYU37:HYV37"/>
    <mergeCell ref="HYW37:HYX37"/>
    <mergeCell ref="HYY37:HYZ37"/>
    <mergeCell ref="HYC37:HYD37"/>
    <mergeCell ref="HYE37:HYF37"/>
    <mergeCell ref="HYG37:HYH37"/>
    <mergeCell ref="HYI37:HYJ37"/>
    <mergeCell ref="HYK37:HYL37"/>
    <mergeCell ref="HYM37:HYN37"/>
    <mergeCell ref="HXQ37:HXR37"/>
    <mergeCell ref="HXS37:HXT37"/>
    <mergeCell ref="HXU37:HXV37"/>
    <mergeCell ref="HXW37:HXX37"/>
    <mergeCell ref="HXY37:HXZ37"/>
    <mergeCell ref="HYA37:HYB37"/>
    <mergeCell ref="HXE37:HXF37"/>
    <mergeCell ref="HXG37:HXH37"/>
    <mergeCell ref="HXI37:HXJ37"/>
    <mergeCell ref="HXK37:HXL37"/>
    <mergeCell ref="HXM37:HXN37"/>
    <mergeCell ref="HXO37:HXP37"/>
    <mergeCell ref="HWS37:HWT37"/>
    <mergeCell ref="HWU37:HWV37"/>
    <mergeCell ref="HWW37:HWX37"/>
    <mergeCell ref="HWY37:HWZ37"/>
    <mergeCell ref="HXA37:HXB37"/>
    <mergeCell ref="HXC37:HXD37"/>
    <mergeCell ref="IBU37:IBV37"/>
    <mergeCell ref="IBW37:IBX37"/>
    <mergeCell ref="IBY37:IBZ37"/>
    <mergeCell ref="ICA37:ICB37"/>
    <mergeCell ref="ICC37:ICD37"/>
    <mergeCell ref="ICE37:ICF37"/>
    <mergeCell ref="IBI37:IBJ37"/>
    <mergeCell ref="IBK37:IBL37"/>
    <mergeCell ref="IBM37:IBN37"/>
    <mergeCell ref="IBO37:IBP37"/>
    <mergeCell ref="IBQ37:IBR37"/>
    <mergeCell ref="IBS37:IBT37"/>
    <mergeCell ref="IAW37:IAX37"/>
    <mergeCell ref="IAY37:IAZ37"/>
    <mergeCell ref="IBA37:IBB37"/>
    <mergeCell ref="IBC37:IBD37"/>
    <mergeCell ref="IBE37:IBF37"/>
    <mergeCell ref="IBG37:IBH37"/>
    <mergeCell ref="IAK37:IAL37"/>
    <mergeCell ref="IAM37:IAN37"/>
    <mergeCell ref="IAO37:IAP37"/>
    <mergeCell ref="IAQ37:IAR37"/>
    <mergeCell ref="IAS37:IAT37"/>
    <mergeCell ref="IAU37:IAV37"/>
    <mergeCell ref="HZY37:HZZ37"/>
    <mergeCell ref="IAA37:IAB37"/>
    <mergeCell ref="IAC37:IAD37"/>
    <mergeCell ref="IAE37:IAF37"/>
    <mergeCell ref="IAG37:IAH37"/>
    <mergeCell ref="IAI37:IAJ37"/>
    <mergeCell ref="HZM37:HZN37"/>
    <mergeCell ref="HZO37:HZP37"/>
    <mergeCell ref="HZQ37:HZR37"/>
    <mergeCell ref="HZS37:HZT37"/>
    <mergeCell ref="HZU37:HZV37"/>
    <mergeCell ref="HZW37:HZX37"/>
    <mergeCell ref="IEO37:IEP37"/>
    <mergeCell ref="IEQ37:IER37"/>
    <mergeCell ref="IES37:IET37"/>
    <mergeCell ref="IEU37:IEV37"/>
    <mergeCell ref="IEW37:IEX37"/>
    <mergeCell ref="IEY37:IEZ37"/>
    <mergeCell ref="IEC37:IED37"/>
    <mergeCell ref="IEE37:IEF37"/>
    <mergeCell ref="IEG37:IEH37"/>
    <mergeCell ref="IEI37:IEJ37"/>
    <mergeCell ref="IEK37:IEL37"/>
    <mergeCell ref="IEM37:IEN37"/>
    <mergeCell ref="IDQ37:IDR37"/>
    <mergeCell ref="IDS37:IDT37"/>
    <mergeCell ref="IDU37:IDV37"/>
    <mergeCell ref="IDW37:IDX37"/>
    <mergeCell ref="IDY37:IDZ37"/>
    <mergeCell ref="IEA37:IEB37"/>
    <mergeCell ref="IDE37:IDF37"/>
    <mergeCell ref="IDG37:IDH37"/>
    <mergeCell ref="IDI37:IDJ37"/>
    <mergeCell ref="IDK37:IDL37"/>
    <mergeCell ref="IDM37:IDN37"/>
    <mergeCell ref="IDO37:IDP37"/>
    <mergeCell ref="ICS37:ICT37"/>
    <mergeCell ref="ICU37:ICV37"/>
    <mergeCell ref="ICW37:ICX37"/>
    <mergeCell ref="ICY37:ICZ37"/>
    <mergeCell ref="IDA37:IDB37"/>
    <mergeCell ref="IDC37:IDD37"/>
    <mergeCell ref="ICG37:ICH37"/>
    <mergeCell ref="ICI37:ICJ37"/>
    <mergeCell ref="ICK37:ICL37"/>
    <mergeCell ref="ICM37:ICN37"/>
    <mergeCell ref="ICO37:ICP37"/>
    <mergeCell ref="ICQ37:ICR37"/>
    <mergeCell ref="IHI37:IHJ37"/>
    <mergeCell ref="IHK37:IHL37"/>
    <mergeCell ref="IHM37:IHN37"/>
    <mergeCell ref="IHO37:IHP37"/>
    <mergeCell ref="IHQ37:IHR37"/>
    <mergeCell ref="IHS37:IHT37"/>
    <mergeCell ref="IGW37:IGX37"/>
    <mergeCell ref="IGY37:IGZ37"/>
    <mergeCell ref="IHA37:IHB37"/>
    <mergeCell ref="IHC37:IHD37"/>
    <mergeCell ref="IHE37:IHF37"/>
    <mergeCell ref="IHG37:IHH37"/>
    <mergeCell ref="IGK37:IGL37"/>
    <mergeCell ref="IGM37:IGN37"/>
    <mergeCell ref="IGO37:IGP37"/>
    <mergeCell ref="IGQ37:IGR37"/>
    <mergeCell ref="IGS37:IGT37"/>
    <mergeCell ref="IGU37:IGV37"/>
    <mergeCell ref="IFY37:IFZ37"/>
    <mergeCell ref="IGA37:IGB37"/>
    <mergeCell ref="IGC37:IGD37"/>
    <mergeCell ref="IGE37:IGF37"/>
    <mergeCell ref="IGG37:IGH37"/>
    <mergeCell ref="IGI37:IGJ37"/>
    <mergeCell ref="IFM37:IFN37"/>
    <mergeCell ref="IFO37:IFP37"/>
    <mergeCell ref="IFQ37:IFR37"/>
    <mergeCell ref="IFS37:IFT37"/>
    <mergeCell ref="IFU37:IFV37"/>
    <mergeCell ref="IFW37:IFX37"/>
    <mergeCell ref="IFA37:IFB37"/>
    <mergeCell ref="IFC37:IFD37"/>
    <mergeCell ref="IFE37:IFF37"/>
    <mergeCell ref="IFG37:IFH37"/>
    <mergeCell ref="IFI37:IFJ37"/>
    <mergeCell ref="IFK37:IFL37"/>
    <mergeCell ref="IKC37:IKD37"/>
    <mergeCell ref="IKE37:IKF37"/>
    <mergeCell ref="IKG37:IKH37"/>
    <mergeCell ref="IKI37:IKJ37"/>
    <mergeCell ref="IKK37:IKL37"/>
    <mergeCell ref="IKM37:IKN37"/>
    <mergeCell ref="IJQ37:IJR37"/>
    <mergeCell ref="IJS37:IJT37"/>
    <mergeCell ref="IJU37:IJV37"/>
    <mergeCell ref="IJW37:IJX37"/>
    <mergeCell ref="IJY37:IJZ37"/>
    <mergeCell ref="IKA37:IKB37"/>
    <mergeCell ref="IJE37:IJF37"/>
    <mergeCell ref="IJG37:IJH37"/>
    <mergeCell ref="IJI37:IJJ37"/>
    <mergeCell ref="IJK37:IJL37"/>
    <mergeCell ref="IJM37:IJN37"/>
    <mergeCell ref="IJO37:IJP37"/>
    <mergeCell ref="IIS37:IIT37"/>
    <mergeCell ref="IIU37:IIV37"/>
    <mergeCell ref="IIW37:IIX37"/>
    <mergeCell ref="IIY37:IIZ37"/>
    <mergeCell ref="IJA37:IJB37"/>
    <mergeCell ref="IJC37:IJD37"/>
    <mergeCell ref="IIG37:IIH37"/>
    <mergeCell ref="III37:IIJ37"/>
    <mergeCell ref="IIK37:IIL37"/>
    <mergeCell ref="IIM37:IIN37"/>
    <mergeCell ref="IIO37:IIP37"/>
    <mergeCell ref="IIQ37:IIR37"/>
    <mergeCell ref="IHU37:IHV37"/>
    <mergeCell ref="IHW37:IHX37"/>
    <mergeCell ref="IHY37:IHZ37"/>
    <mergeCell ref="IIA37:IIB37"/>
    <mergeCell ref="IIC37:IID37"/>
    <mergeCell ref="IIE37:IIF37"/>
    <mergeCell ref="IMW37:IMX37"/>
    <mergeCell ref="IMY37:IMZ37"/>
    <mergeCell ref="INA37:INB37"/>
    <mergeCell ref="INC37:IND37"/>
    <mergeCell ref="INE37:INF37"/>
    <mergeCell ref="ING37:INH37"/>
    <mergeCell ref="IMK37:IML37"/>
    <mergeCell ref="IMM37:IMN37"/>
    <mergeCell ref="IMO37:IMP37"/>
    <mergeCell ref="IMQ37:IMR37"/>
    <mergeCell ref="IMS37:IMT37"/>
    <mergeCell ref="IMU37:IMV37"/>
    <mergeCell ref="ILY37:ILZ37"/>
    <mergeCell ref="IMA37:IMB37"/>
    <mergeCell ref="IMC37:IMD37"/>
    <mergeCell ref="IME37:IMF37"/>
    <mergeCell ref="IMG37:IMH37"/>
    <mergeCell ref="IMI37:IMJ37"/>
    <mergeCell ref="ILM37:ILN37"/>
    <mergeCell ref="ILO37:ILP37"/>
    <mergeCell ref="ILQ37:ILR37"/>
    <mergeCell ref="ILS37:ILT37"/>
    <mergeCell ref="ILU37:ILV37"/>
    <mergeCell ref="ILW37:ILX37"/>
    <mergeCell ref="ILA37:ILB37"/>
    <mergeCell ref="ILC37:ILD37"/>
    <mergeCell ref="ILE37:ILF37"/>
    <mergeCell ref="ILG37:ILH37"/>
    <mergeCell ref="ILI37:ILJ37"/>
    <mergeCell ref="ILK37:ILL37"/>
    <mergeCell ref="IKO37:IKP37"/>
    <mergeCell ref="IKQ37:IKR37"/>
    <mergeCell ref="IKS37:IKT37"/>
    <mergeCell ref="IKU37:IKV37"/>
    <mergeCell ref="IKW37:IKX37"/>
    <mergeCell ref="IKY37:IKZ37"/>
    <mergeCell ref="IPQ37:IPR37"/>
    <mergeCell ref="IPS37:IPT37"/>
    <mergeCell ref="IPU37:IPV37"/>
    <mergeCell ref="IPW37:IPX37"/>
    <mergeCell ref="IPY37:IPZ37"/>
    <mergeCell ref="IQA37:IQB37"/>
    <mergeCell ref="IPE37:IPF37"/>
    <mergeCell ref="IPG37:IPH37"/>
    <mergeCell ref="IPI37:IPJ37"/>
    <mergeCell ref="IPK37:IPL37"/>
    <mergeCell ref="IPM37:IPN37"/>
    <mergeCell ref="IPO37:IPP37"/>
    <mergeCell ref="IOS37:IOT37"/>
    <mergeCell ref="IOU37:IOV37"/>
    <mergeCell ref="IOW37:IOX37"/>
    <mergeCell ref="IOY37:IOZ37"/>
    <mergeCell ref="IPA37:IPB37"/>
    <mergeCell ref="IPC37:IPD37"/>
    <mergeCell ref="IOG37:IOH37"/>
    <mergeCell ref="IOI37:IOJ37"/>
    <mergeCell ref="IOK37:IOL37"/>
    <mergeCell ref="IOM37:ION37"/>
    <mergeCell ref="IOO37:IOP37"/>
    <mergeCell ref="IOQ37:IOR37"/>
    <mergeCell ref="INU37:INV37"/>
    <mergeCell ref="INW37:INX37"/>
    <mergeCell ref="INY37:INZ37"/>
    <mergeCell ref="IOA37:IOB37"/>
    <mergeCell ref="IOC37:IOD37"/>
    <mergeCell ref="IOE37:IOF37"/>
    <mergeCell ref="INI37:INJ37"/>
    <mergeCell ref="INK37:INL37"/>
    <mergeCell ref="INM37:INN37"/>
    <mergeCell ref="INO37:INP37"/>
    <mergeCell ref="INQ37:INR37"/>
    <mergeCell ref="INS37:INT37"/>
    <mergeCell ref="ISK37:ISL37"/>
    <mergeCell ref="ISM37:ISN37"/>
    <mergeCell ref="ISO37:ISP37"/>
    <mergeCell ref="ISQ37:ISR37"/>
    <mergeCell ref="ISS37:IST37"/>
    <mergeCell ref="ISU37:ISV37"/>
    <mergeCell ref="IRY37:IRZ37"/>
    <mergeCell ref="ISA37:ISB37"/>
    <mergeCell ref="ISC37:ISD37"/>
    <mergeCell ref="ISE37:ISF37"/>
    <mergeCell ref="ISG37:ISH37"/>
    <mergeCell ref="ISI37:ISJ37"/>
    <mergeCell ref="IRM37:IRN37"/>
    <mergeCell ref="IRO37:IRP37"/>
    <mergeCell ref="IRQ37:IRR37"/>
    <mergeCell ref="IRS37:IRT37"/>
    <mergeCell ref="IRU37:IRV37"/>
    <mergeCell ref="IRW37:IRX37"/>
    <mergeCell ref="IRA37:IRB37"/>
    <mergeCell ref="IRC37:IRD37"/>
    <mergeCell ref="IRE37:IRF37"/>
    <mergeCell ref="IRG37:IRH37"/>
    <mergeCell ref="IRI37:IRJ37"/>
    <mergeCell ref="IRK37:IRL37"/>
    <mergeCell ref="IQO37:IQP37"/>
    <mergeCell ref="IQQ37:IQR37"/>
    <mergeCell ref="IQS37:IQT37"/>
    <mergeCell ref="IQU37:IQV37"/>
    <mergeCell ref="IQW37:IQX37"/>
    <mergeCell ref="IQY37:IQZ37"/>
    <mergeCell ref="IQC37:IQD37"/>
    <mergeCell ref="IQE37:IQF37"/>
    <mergeCell ref="IQG37:IQH37"/>
    <mergeCell ref="IQI37:IQJ37"/>
    <mergeCell ref="IQK37:IQL37"/>
    <mergeCell ref="IQM37:IQN37"/>
    <mergeCell ref="IVE37:IVF37"/>
    <mergeCell ref="IVG37:IVH37"/>
    <mergeCell ref="IVI37:IVJ37"/>
    <mergeCell ref="IVK37:IVL37"/>
    <mergeCell ref="IVM37:IVN37"/>
    <mergeCell ref="IVO37:IVP37"/>
    <mergeCell ref="IUS37:IUT37"/>
    <mergeCell ref="IUU37:IUV37"/>
    <mergeCell ref="IUW37:IUX37"/>
    <mergeCell ref="IUY37:IUZ37"/>
    <mergeCell ref="IVA37:IVB37"/>
    <mergeCell ref="IVC37:IVD37"/>
    <mergeCell ref="IUG37:IUH37"/>
    <mergeCell ref="IUI37:IUJ37"/>
    <mergeCell ref="IUK37:IUL37"/>
    <mergeCell ref="IUM37:IUN37"/>
    <mergeCell ref="IUO37:IUP37"/>
    <mergeCell ref="IUQ37:IUR37"/>
    <mergeCell ref="ITU37:ITV37"/>
    <mergeCell ref="ITW37:ITX37"/>
    <mergeCell ref="ITY37:ITZ37"/>
    <mergeCell ref="IUA37:IUB37"/>
    <mergeCell ref="IUC37:IUD37"/>
    <mergeCell ref="IUE37:IUF37"/>
    <mergeCell ref="ITI37:ITJ37"/>
    <mergeCell ref="ITK37:ITL37"/>
    <mergeCell ref="ITM37:ITN37"/>
    <mergeCell ref="ITO37:ITP37"/>
    <mergeCell ref="ITQ37:ITR37"/>
    <mergeCell ref="ITS37:ITT37"/>
    <mergeCell ref="ISW37:ISX37"/>
    <mergeCell ref="ISY37:ISZ37"/>
    <mergeCell ref="ITA37:ITB37"/>
    <mergeCell ref="ITC37:ITD37"/>
    <mergeCell ref="ITE37:ITF37"/>
    <mergeCell ref="ITG37:ITH37"/>
    <mergeCell ref="IXY37:IXZ37"/>
    <mergeCell ref="IYA37:IYB37"/>
    <mergeCell ref="IYC37:IYD37"/>
    <mergeCell ref="IYE37:IYF37"/>
    <mergeCell ref="IYG37:IYH37"/>
    <mergeCell ref="IYI37:IYJ37"/>
    <mergeCell ref="IXM37:IXN37"/>
    <mergeCell ref="IXO37:IXP37"/>
    <mergeCell ref="IXQ37:IXR37"/>
    <mergeCell ref="IXS37:IXT37"/>
    <mergeCell ref="IXU37:IXV37"/>
    <mergeCell ref="IXW37:IXX37"/>
    <mergeCell ref="IXA37:IXB37"/>
    <mergeCell ref="IXC37:IXD37"/>
    <mergeCell ref="IXE37:IXF37"/>
    <mergeCell ref="IXG37:IXH37"/>
    <mergeCell ref="IXI37:IXJ37"/>
    <mergeCell ref="IXK37:IXL37"/>
    <mergeCell ref="IWO37:IWP37"/>
    <mergeCell ref="IWQ37:IWR37"/>
    <mergeCell ref="IWS37:IWT37"/>
    <mergeCell ref="IWU37:IWV37"/>
    <mergeCell ref="IWW37:IWX37"/>
    <mergeCell ref="IWY37:IWZ37"/>
    <mergeCell ref="IWC37:IWD37"/>
    <mergeCell ref="IWE37:IWF37"/>
    <mergeCell ref="IWG37:IWH37"/>
    <mergeCell ref="IWI37:IWJ37"/>
    <mergeCell ref="IWK37:IWL37"/>
    <mergeCell ref="IWM37:IWN37"/>
    <mergeCell ref="IVQ37:IVR37"/>
    <mergeCell ref="IVS37:IVT37"/>
    <mergeCell ref="IVU37:IVV37"/>
    <mergeCell ref="IVW37:IVX37"/>
    <mergeCell ref="IVY37:IVZ37"/>
    <mergeCell ref="IWA37:IWB37"/>
    <mergeCell ref="JAS37:JAT37"/>
    <mergeCell ref="JAU37:JAV37"/>
    <mergeCell ref="JAW37:JAX37"/>
    <mergeCell ref="JAY37:JAZ37"/>
    <mergeCell ref="JBA37:JBB37"/>
    <mergeCell ref="JBC37:JBD37"/>
    <mergeCell ref="JAG37:JAH37"/>
    <mergeCell ref="JAI37:JAJ37"/>
    <mergeCell ref="JAK37:JAL37"/>
    <mergeCell ref="JAM37:JAN37"/>
    <mergeCell ref="JAO37:JAP37"/>
    <mergeCell ref="JAQ37:JAR37"/>
    <mergeCell ref="IZU37:IZV37"/>
    <mergeCell ref="IZW37:IZX37"/>
    <mergeCell ref="IZY37:IZZ37"/>
    <mergeCell ref="JAA37:JAB37"/>
    <mergeCell ref="JAC37:JAD37"/>
    <mergeCell ref="JAE37:JAF37"/>
    <mergeCell ref="IZI37:IZJ37"/>
    <mergeCell ref="IZK37:IZL37"/>
    <mergeCell ref="IZM37:IZN37"/>
    <mergeCell ref="IZO37:IZP37"/>
    <mergeCell ref="IZQ37:IZR37"/>
    <mergeCell ref="IZS37:IZT37"/>
    <mergeCell ref="IYW37:IYX37"/>
    <mergeCell ref="IYY37:IYZ37"/>
    <mergeCell ref="IZA37:IZB37"/>
    <mergeCell ref="IZC37:IZD37"/>
    <mergeCell ref="IZE37:IZF37"/>
    <mergeCell ref="IZG37:IZH37"/>
    <mergeCell ref="IYK37:IYL37"/>
    <mergeCell ref="IYM37:IYN37"/>
    <mergeCell ref="IYO37:IYP37"/>
    <mergeCell ref="IYQ37:IYR37"/>
    <mergeCell ref="IYS37:IYT37"/>
    <mergeCell ref="IYU37:IYV37"/>
    <mergeCell ref="JDM37:JDN37"/>
    <mergeCell ref="JDO37:JDP37"/>
    <mergeCell ref="JDQ37:JDR37"/>
    <mergeCell ref="JDS37:JDT37"/>
    <mergeCell ref="JDU37:JDV37"/>
    <mergeCell ref="JDW37:JDX37"/>
    <mergeCell ref="JDA37:JDB37"/>
    <mergeCell ref="JDC37:JDD37"/>
    <mergeCell ref="JDE37:JDF37"/>
    <mergeCell ref="JDG37:JDH37"/>
    <mergeCell ref="JDI37:JDJ37"/>
    <mergeCell ref="JDK37:JDL37"/>
    <mergeCell ref="JCO37:JCP37"/>
    <mergeCell ref="JCQ37:JCR37"/>
    <mergeCell ref="JCS37:JCT37"/>
    <mergeCell ref="JCU37:JCV37"/>
    <mergeCell ref="JCW37:JCX37"/>
    <mergeCell ref="JCY37:JCZ37"/>
    <mergeCell ref="JCC37:JCD37"/>
    <mergeCell ref="JCE37:JCF37"/>
    <mergeCell ref="JCG37:JCH37"/>
    <mergeCell ref="JCI37:JCJ37"/>
    <mergeCell ref="JCK37:JCL37"/>
    <mergeCell ref="JCM37:JCN37"/>
    <mergeCell ref="JBQ37:JBR37"/>
    <mergeCell ref="JBS37:JBT37"/>
    <mergeCell ref="JBU37:JBV37"/>
    <mergeCell ref="JBW37:JBX37"/>
    <mergeCell ref="JBY37:JBZ37"/>
    <mergeCell ref="JCA37:JCB37"/>
    <mergeCell ref="JBE37:JBF37"/>
    <mergeCell ref="JBG37:JBH37"/>
    <mergeCell ref="JBI37:JBJ37"/>
    <mergeCell ref="JBK37:JBL37"/>
    <mergeCell ref="JBM37:JBN37"/>
    <mergeCell ref="JBO37:JBP37"/>
    <mergeCell ref="JGG37:JGH37"/>
    <mergeCell ref="JGI37:JGJ37"/>
    <mergeCell ref="JGK37:JGL37"/>
    <mergeCell ref="JGM37:JGN37"/>
    <mergeCell ref="JGO37:JGP37"/>
    <mergeCell ref="JGQ37:JGR37"/>
    <mergeCell ref="JFU37:JFV37"/>
    <mergeCell ref="JFW37:JFX37"/>
    <mergeCell ref="JFY37:JFZ37"/>
    <mergeCell ref="JGA37:JGB37"/>
    <mergeCell ref="JGC37:JGD37"/>
    <mergeCell ref="JGE37:JGF37"/>
    <mergeCell ref="JFI37:JFJ37"/>
    <mergeCell ref="JFK37:JFL37"/>
    <mergeCell ref="JFM37:JFN37"/>
    <mergeCell ref="JFO37:JFP37"/>
    <mergeCell ref="JFQ37:JFR37"/>
    <mergeCell ref="JFS37:JFT37"/>
    <mergeCell ref="JEW37:JEX37"/>
    <mergeCell ref="JEY37:JEZ37"/>
    <mergeCell ref="JFA37:JFB37"/>
    <mergeCell ref="JFC37:JFD37"/>
    <mergeCell ref="JFE37:JFF37"/>
    <mergeCell ref="JFG37:JFH37"/>
    <mergeCell ref="JEK37:JEL37"/>
    <mergeCell ref="JEM37:JEN37"/>
    <mergeCell ref="JEO37:JEP37"/>
    <mergeCell ref="JEQ37:JER37"/>
    <mergeCell ref="JES37:JET37"/>
    <mergeCell ref="JEU37:JEV37"/>
    <mergeCell ref="JDY37:JDZ37"/>
    <mergeCell ref="JEA37:JEB37"/>
    <mergeCell ref="JEC37:JED37"/>
    <mergeCell ref="JEE37:JEF37"/>
    <mergeCell ref="JEG37:JEH37"/>
    <mergeCell ref="JEI37:JEJ37"/>
    <mergeCell ref="JJA37:JJB37"/>
    <mergeCell ref="JJC37:JJD37"/>
    <mergeCell ref="JJE37:JJF37"/>
    <mergeCell ref="JJG37:JJH37"/>
    <mergeCell ref="JJI37:JJJ37"/>
    <mergeCell ref="JJK37:JJL37"/>
    <mergeCell ref="JIO37:JIP37"/>
    <mergeCell ref="JIQ37:JIR37"/>
    <mergeCell ref="JIS37:JIT37"/>
    <mergeCell ref="JIU37:JIV37"/>
    <mergeCell ref="JIW37:JIX37"/>
    <mergeCell ref="JIY37:JIZ37"/>
    <mergeCell ref="JIC37:JID37"/>
    <mergeCell ref="JIE37:JIF37"/>
    <mergeCell ref="JIG37:JIH37"/>
    <mergeCell ref="JII37:JIJ37"/>
    <mergeCell ref="JIK37:JIL37"/>
    <mergeCell ref="JIM37:JIN37"/>
    <mergeCell ref="JHQ37:JHR37"/>
    <mergeCell ref="JHS37:JHT37"/>
    <mergeCell ref="JHU37:JHV37"/>
    <mergeCell ref="JHW37:JHX37"/>
    <mergeCell ref="JHY37:JHZ37"/>
    <mergeCell ref="JIA37:JIB37"/>
    <mergeCell ref="JHE37:JHF37"/>
    <mergeCell ref="JHG37:JHH37"/>
    <mergeCell ref="JHI37:JHJ37"/>
    <mergeCell ref="JHK37:JHL37"/>
    <mergeCell ref="JHM37:JHN37"/>
    <mergeCell ref="JHO37:JHP37"/>
    <mergeCell ref="JGS37:JGT37"/>
    <mergeCell ref="JGU37:JGV37"/>
    <mergeCell ref="JGW37:JGX37"/>
    <mergeCell ref="JGY37:JGZ37"/>
    <mergeCell ref="JHA37:JHB37"/>
    <mergeCell ref="JHC37:JHD37"/>
    <mergeCell ref="JLU37:JLV37"/>
    <mergeCell ref="JLW37:JLX37"/>
    <mergeCell ref="JLY37:JLZ37"/>
    <mergeCell ref="JMA37:JMB37"/>
    <mergeCell ref="JMC37:JMD37"/>
    <mergeCell ref="JME37:JMF37"/>
    <mergeCell ref="JLI37:JLJ37"/>
    <mergeCell ref="JLK37:JLL37"/>
    <mergeCell ref="JLM37:JLN37"/>
    <mergeCell ref="JLO37:JLP37"/>
    <mergeCell ref="JLQ37:JLR37"/>
    <mergeCell ref="JLS37:JLT37"/>
    <mergeCell ref="JKW37:JKX37"/>
    <mergeCell ref="JKY37:JKZ37"/>
    <mergeCell ref="JLA37:JLB37"/>
    <mergeCell ref="JLC37:JLD37"/>
    <mergeCell ref="JLE37:JLF37"/>
    <mergeCell ref="JLG37:JLH37"/>
    <mergeCell ref="JKK37:JKL37"/>
    <mergeCell ref="JKM37:JKN37"/>
    <mergeCell ref="JKO37:JKP37"/>
    <mergeCell ref="JKQ37:JKR37"/>
    <mergeCell ref="JKS37:JKT37"/>
    <mergeCell ref="JKU37:JKV37"/>
    <mergeCell ref="JJY37:JJZ37"/>
    <mergeCell ref="JKA37:JKB37"/>
    <mergeCell ref="JKC37:JKD37"/>
    <mergeCell ref="JKE37:JKF37"/>
    <mergeCell ref="JKG37:JKH37"/>
    <mergeCell ref="JKI37:JKJ37"/>
    <mergeCell ref="JJM37:JJN37"/>
    <mergeCell ref="JJO37:JJP37"/>
    <mergeCell ref="JJQ37:JJR37"/>
    <mergeCell ref="JJS37:JJT37"/>
    <mergeCell ref="JJU37:JJV37"/>
    <mergeCell ref="JJW37:JJX37"/>
    <mergeCell ref="JOO37:JOP37"/>
    <mergeCell ref="JOQ37:JOR37"/>
    <mergeCell ref="JOS37:JOT37"/>
    <mergeCell ref="JOU37:JOV37"/>
    <mergeCell ref="JOW37:JOX37"/>
    <mergeCell ref="JOY37:JOZ37"/>
    <mergeCell ref="JOC37:JOD37"/>
    <mergeCell ref="JOE37:JOF37"/>
    <mergeCell ref="JOG37:JOH37"/>
    <mergeCell ref="JOI37:JOJ37"/>
    <mergeCell ref="JOK37:JOL37"/>
    <mergeCell ref="JOM37:JON37"/>
    <mergeCell ref="JNQ37:JNR37"/>
    <mergeCell ref="JNS37:JNT37"/>
    <mergeCell ref="JNU37:JNV37"/>
    <mergeCell ref="JNW37:JNX37"/>
    <mergeCell ref="JNY37:JNZ37"/>
    <mergeCell ref="JOA37:JOB37"/>
    <mergeCell ref="JNE37:JNF37"/>
    <mergeCell ref="JNG37:JNH37"/>
    <mergeCell ref="JNI37:JNJ37"/>
    <mergeCell ref="JNK37:JNL37"/>
    <mergeCell ref="JNM37:JNN37"/>
    <mergeCell ref="JNO37:JNP37"/>
    <mergeCell ref="JMS37:JMT37"/>
    <mergeCell ref="JMU37:JMV37"/>
    <mergeCell ref="JMW37:JMX37"/>
    <mergeCell ref="JMY37:JMZ37"/>
    <mergeCell ref="JNA37:JNB37"/>
    <mergeCell ref="JNC37:JND37"/>
    <mergeCell ref="JMG37:JMH37"/>
    <mergeCell ref="JMI37:JMJ37"/>
    <mergeCell ref="JMK37:JML37"/>
    <mergeCell ref="JMM37:JMN37"/>
    <mergeCell ref="JMO37:JMP37"/>
    <mergeCell ref="JMQ37:JMR37"/>
    <mergeCell ref="JRI37:JRJ37"/>
    <mergeCell ref="JRK37:JRL37"/>
    <mergeCell ref="JRM37:JRN37"/>
    <mergeCell ref="JRO37:JRP37"/>
    <mergeCell ref="JRQ37:JRR37"/>
    <mergeCell ref="JRS37:JRT37"/>
    <mergeCell ref="JQW37:JQX37"/>
    <mergeCell ref="JQY37:JQZ37"/>
    <mergeCell ref="JRA37:JRB37"/>
    <mergeCell ref="JRC37:JRD37"/>
    <mergeCell ref="JRE37:JRF37"/>
    <mergeCell ref="JRG37:JRH37"/>
    <mergeCell ref="JQK37:JQL37"/>
    <mergeCell ref="JQM37:JQN37"/>
    <mergeCell ref="JQO37:JQP37"/>
    <mergeCell ref="JQQ37:JQR37"/>
    <mergeCell ref="JQS37:JQT37"/>
    <mergeCell ref="JQU37:JQV37"/>
    <mergeCell ref="JPY37:JPZ37"/>
    <mergeCell ref="JQA37:JQB37"/>
    <mergeCell ref="JQC37:JQD37"/>
    <mergeCell ref="JQE37:JQF37"/>
    <mergeCell ref="JQG37:JQH37"/>
    <mergeCell ref="JQI37:JQJ37"/>
    <mergeCell ref="JPM37:JPN37"/>
    <mergeCell ref="JPO37:JPP37"/>
    <mergeCell ref="JPQ37:JPR37"/>
    <mergeCell ref="JPS37:JPT37"/>
    <mergeCell ref="JPU37:JPV37"/>
    <mergeCell ref="JPW37:JPX37"/>
    <mergeCell ref="JPA37:JPB37"/>
    <mergeCell ref="JPC37:JPD37"/>
    <mergeCell ref="JPE37:JPF37"/>
    <mergeCell ref="JPG37:JPH37"/>
    <mergeCell ref="JPI37:JPJ37"/>
    <mergeCell ref="JPK37:JPL37"/>
    <mergeCell ref="JUC37:JUD37"/>
    <mergeCell ref="JUE37:JUF37"/>
    <mergeCell ref="JUG37:JUH37"/>
    <mergeCell ref="JUI37:JUJ37"/>
    <mergeCell ref="JUK37:JUL37"/>
    <mergeCell ref="JUM37:JUN37"/>
    <mergeCell ref="JTQ37:JTR37"/>
    <mergeCell ref="JTS37:JTT37"/>
    <mergeCell ref="JTU37:JTV37"/>
    <mergeCell ref="JTW37:JTX37"/>
    <mergeCell ref="JTY37:JTZ37"/>
    <mergeCell ref="JUA37:JUB37"/>
    <mergeCell ref="JTE37:JTF37"/>
    <mergeCell ref="JTG37:JTH37"/>
    <mergeCell ref="JTI37:JTJ37"/>
    <mergeCell ref="JTK37:JTL37"/>
    <mergeCell ref="JTM37:JTN37"/>
    <mergeCell ref="JTO37:JTP37"/>
    <mergeCell ref="JSS37:JST37"/>
    <mergeCell ref="JSU37:JSV37"/>
    <mergeCell ref="JSW37:JSX37"/>
    <mergeCell ref="JSY37:JSZ37"/>
    <mergeCell ref="JTA37:JTB37"/>
    <mergeCell ref="JTC37:JTD37"/>
    <mergeCell ref="JSG37:JSH37"/>
    <mergeCell ref="JSI37:JSJ37"/>
    <mergeCell ref="JSK37:JSL37"/>
    <mergeCell ref="JSM37:JSN37"/>
    <mergeCell ref="JSO37:JSP37"/>
    <mergeCell ref="JSQ37:JSR37"/>
    <mergeCell ref="JRU37:JRV37"/>
    <mergeCell ref="JRW37:JRX37"/>
    <mergeCell ref="JRY37:JRZ37"/>
    <mergeCell ref="JSA37:JSB37"/>
    <mergeCell ref="JSC37:JSD37"/>
    <mergeCell ref="JSE37:JSF37"/>
    <mergeCell ref="JWW37:JWX37"/>
    <mergeCell ref="JWY37:JWZ37"/>
    <mergeCell ref="JXA37:JXB37"/>
    <mergeCell ref="JXC37:JXD37"/>
    <mergeCell ref="JXE37:JXF37"/>
    <mergeCell ref="JXG37:JXH37"/>
    <mergeCell ref="JWK37:JWL37"/>
    <mergeCell ref="JWM37:JWN37"/>
    <mergeCell ref="JWO37:JWP37"/>
    <mergeCell ref="JWQ37:JWR37"/>
    <mergeCell ref="JWS37:JWT37"/>
    <mergeCell ref="JWU37:JWV37"/>
    <mergeCell ref="JVY37:JVZ37"/>
    <mergeCell ref="JWA37:JWB37"/>
    <mergeCell ref="JWC37:JWD37"/>
    <mergeCell ref="JWE37:JWF37"/>
    <mergeCell ref="JWG37:JWH37"/>
    <mergeCell ref="JWI37:JWJ37"/>
    <mergeCell ref="JVM37:JVN37"/>
    <mergeCell ref="JVO37:JVP37"/>
    <mergeCell ref="JVQ37:JVR37"/>
    <mergeCell ref="JVS37:JVT37"/>
    <mergeCell ref="JVU37:JVV37"/>
    <mergeCell ref="JVW37:JVX37"/>
    <mergeCell ref="JVA37:JVB37"/>
    <mergeCell ref="JVC37:JVD37"/>
    <mergeCell ref="JVE37:JVF37"/>
    <mergeCell ref="JVG37:JVH37"/>
    <mergeCell ref="JVI37:JVJ37"/>
    <mergeCell ref="JVK37:JVL37"/>
    <mergeCell ref="JUO37:JUP37"/>
    <mergeCell ref="JUQ37:JUR37"/>
    <mergeCell ref="JUS37:JUT37"/>
    <mergeCell ref="JUU37:JUV37"/>
    <mergeCell ref="JUW37:JUX37"/>
    <mergeCell ref="JUY37:JUZ37"/>
    <mergeCell ref="JZQ37:JZR37"/>
    <mergeCell ref="JZS37:JZT37"/>
    <mergeCell ref="JZU37:JZV37"/>
    <mergeCell ref="JZW37:JZX37"/>
    <mergeCell ref="JZY37:JZZ37"/>
    <mergeCell ref="KAA37:KAB37"/>
    <mergeCell ref="JZE37:JZF37"/>
    <mergeCell ref="JZG37:JZH37"/>
    <mergeCell ref="JZI37:JZJ37"/>
    <mergeCell ref="JZK37:JZL37"/>
    <mergeCell ref="JZM37:JZN37"/>
    <mergeCell ref="JZO37:JZP37"/>
    <mergeCell ref="JYS37:JYT37"/>
    <mergeCell ref="JYU37:JYV37"/>
    <mergeCell ref="JYW37:JYX37"/>
    <mergeCell ref="JYY37:JYZ37"/>
    <mergeCell ref="JZA37:JZB37"/>
    <mergeCell ref="JZC37:JZD37"/>
    <mergeCell ref="JYG37:JYH37"/>
    <mergeCell ref="JYI37:JYJ37"/>
    <mergeCell ref="JYK37:JYL37"/>
    <mergeCell ref="JYM37:JYN37"/>
    <mergeCell ref="JYO37:JYP37"/>
    <mergeCell ref="JYQ37:JYR37"/>
    <mergeCell ref="JXU37:JXV37"/>
    <mergeCell ref="JXW37:JXX37"/>
    <mergeCell ref="JXY37:JXZ37"/>
    <mergeCell ref="JYA37:JYB37"/>
    <mergeCell ref="JYC37:JYD37"/>
    <mergeCell ref="JYE37:JYF37"/>
    <mergeCell ref="JXI37:JXJ37"/>
    <mergeCell ref="JXK37:JXL37"/>
    <mergeCell ref="JXM37:JXN37"/>
    <mergeCell ref="JXO37:JXP37"/>
    <mergeCell ref="JXQ37:JXR37"/>
    <mergeCell ref="JXS37:JXT37"/>
    <mergeCell ref="KCK37:KCL37"/>
    <mergeCell ref="KCM37:KCN37"/>
    <mergeCell ref="KCO37:KCP37"/>
    <mergeCell ref="KCQ37:KCR37"/>
    <mergeCell ref="KCS37:KCT37"/>
    <mergeCell ref="KCU37:KCV37"/>
    <mergeCell ref="KBY37:KBZ37"/>
    <mergeCell ref="KCA37:KCB37"/>
    <mergeCell ref="KCC37:KCD37"/>
    <mergeCell ref="KCE37:KCF37"/>
    <mergeCell ref="KCG37:KCH37"/>
    <mergeCell ref="KCI37:KCJ37"/>
    <mergeCell ref="KBM37:KBN37"/>
    <mergeCell ref="KBO37:KBP37"/>
    <mergeCell ref="KBQ37:KBR37"/>
    <mergeCell ref="KBS37:KBT37"/>
    <mergeCell ref="KBU37:KBV37"/>
    <mergeCell ref="KBW37:KBX37"/>
    <mergeCell ref="KBA37:KBB37"/>
    <mergeCell ref="KBC37:KBD37"/>
    <mergeCell ref="KBE37:KBF37"/>
    <mergeCell ref="KBG37:KBH37"/>
    <mergeCell ref="KBI37:KBJ37"/>
    <mergeCell ref="KBK37:KBL37"/>
    <mergeCell ref="KAO37:KAP37"/>
    <mergeCell ref="KAQ37:KAR37"/>
    <mergeCell ref="KAS37:KAT37"/>
    <mergeCell ref="KAU37:KAV37"/>
    <mergeCell ref="KAW37:KAX37"/>
    <mergeCell ref="KAY37:KAZ37"/>
    <mergeCell ref="KAC37:KAD37"/>
    <mergeCell ref="KAE37:KAF37"/>
    <mergeCell ref="KAG37:KAH37"/>
    <mergeCell ref="KAI37:KAJ37"/>
    <mergeCell ref="KAK37:KAL37"/>
    <mergeCell ref="KAM37:KAN37"/>
    <mergeCell ref="KFE37:KFF37"/>
    <mergeCell ref="KFG37:KFH37"/>
    <mergeCell ref="KFI37:KFJ37"/>
    <mergeCell ref="KFK37:KFL37"/>
    <mergeCell ref="KFM37:KFN37"/>
    <mergeCell ref="KFO37:KFP37"/>
    <mergeCell ref="KES37:KET37"/>
    <mergeCell ref="KEU37:KEV37"/>
    <mergeCell ref="KEW37:KEX37"/>
    <mergeCell ref="KEY37:KEZ37"/>
    <mergeCell ref="KFA37:KFB37"/>
    <mergeCell ref="KFC37:KFD37"/>
    <mergeCell ref="KEG37:KEH37"/>
    <mergeCell ref="KEI37:KEJ37"/>
    <mergeCell ref="KEK37:KEL37"/>
    <mergeCell ref="KEM37:KEN37"/>
    <mergeCell ref="KEO37:KEP37"/>
    <mergeCell ref="KEQ37:KER37"/>
    <mergeCell ref="KDU37:KDV37"/>
    <mergeCell ref="KDW37:KDX37"/>
    <mergeCell ref="KDY37:KDZ37"/>
    <mergeCell ref="KEA37:KEB37"/>
    <mergeCell ref="KEC37:KED37"/>
    <mergeCell ref="KEE37:KEF37"/>
    <mergeCell ref="KDI37:KDJ37"/>
    <mergeCell ref="KDK37:KDL37"/>
    <mergeCell ref="KDM37:KDN37"/>
    <mergeCell ref="KDO37:KDP37"/>
    <mergeCell ref="KDQ37:KDR37"/>
    <mergeCell ref="KDS37:KDT37"/>
    <mergeCell ref="KCW37:KCX37"/>
    <mergeCell ref="KCY37:KCZ37"/>
    <mergeCell ref="KDA37:KDB37"/>
    <mergeCell ref="KDC37:KDD37"/>
    <mergeCell ref="KDE37:KDF37"/>
    <mergeCell ref="KDG37:KDH37"/>
    <mergeCell ref="KHY37:KHZ37"/>
    <mergeCell ref="KIA37:KIB37"/>
    <mergeCell ref="KIC37:KID37"/>
    <mergeCell ref="KIE37:KIF37"/>
    <mergeCell ref="KIG37:KIH37"/>
    <mergeCell ref="KII37:KIJ37"/>
    <mergeCell ref="KHM37:KHN37"/>
    <mergeCell ref="KHO37:KHP37"/>
    <mergeCell ref="KHQ37:KHR37"/>
    <mergeCell ref="KHS37:KHT37"/>
    <mergeCell ref="KHU37:KHV37"/>
    <mergeCell ref="KHW37:KHX37"/>
    <mergeCell ref="KHA37:KHB37"/>
    <mergeCell ref="KHC37:KHD37"/>
    <mergeCell ref="KHE37:KHF37"/>
    <mergeCell ref="KHG37:KHH37"/>
    <mergeCell ref="KHI37:KHJ37"/>
    <mergeCell ref="KHK37:KHL37"/>
    <mergeCell ref="KGO37:KGP37"/>
    <mergeCell ref="KGQ37:KGR37"/>
    <mergeCell ref="KGS37:KGT37"/>
    <mergeCell ref="KGU37:KGV37"/>
    <mergeCell ref="KGW37:KGX37"/>
    <mergeCell ref="KGY37:KGZ37"/>
    <mergeCell ref="KGC37:KGD37"/>
    <mergeCell ref="KGE37:KGF37"/>
    <mergeCell ref="KGG37:KGH37"/>
    <mergeCell ref="KGI37:KGJ37"/>
    <mergeCell ref="KGK37:KGL37"/>
    <mergeCell ref="KGM37:KGN37"/>
    <mergeCell ref="KFQ37:KFR37"/>
    <mergeCell ref="KFS37:KFT37"/>
    <mergeCell ref="KFU37:KFV37"/>
    <mergeCell ref="KFW37:KFX37"/>
    <mergeCell ref="KFY37:KFZ37"/>
    <mergeCell ref="KGA37:KGB37"/>
    <mergeCell ref="KKS37:KKT37"/>
    <mergeCell ref="KKU37:KKV37"/>
    <mergeCell ref="KKW37:KKX37"/>
    <mergeCell ref="KKY37:KKZ37"/>
    <mergeCell ref="KLA37:KLB37"/>
    <mergeCell ref="KLC37:KLD37"/>
    <mergeCell ref="KKG37:KKH37"/>
    <mergeCell ref="KKI37:KKJ37"/>
    <mergeCell ref="KKK37:KKL37"/>
    <mergeCell ref="KKM37:KKN37"/>
    <mergeCell ref="KKO37:KKP37"/>
    <mergeCell ref="KKQ37:KKR37"/>
    <mergeCell ref="KJU37:KJV37"/>
    <mergeCell ref="KJW37:KJX37"/>
    <mergeCell ref="KJY37:KJZ37"/>
    <mergeCell ref="KKA37:KKB37"/>
    <mergeCell ref="KKC37:KKD37"/>
    <mergeCell ref="KKE37:KKF37"/>
    <mergeCell ref="KJI37:KJJ37"/>
    <mergeCell ref="KJK37:KJL37"/>
    <mergeCell ref="KJM37:KJN37"/>
    <mergeCell ref="KJO37:KJP37"/>
    <mergeCell ref="KJQ37:KJR37"/>
    <mergeCell ref="KJS37:KJT37"/>
    <mergeCell ref="KIW37:KIX37"/>
    <mergeCell ref="KIY37:KIZ37"/>
    <mergeCell ref="KJA37:KJB37"/>
    <mergeCell ref="KJC37:KJD37"/>
    <mergeCell ref="KJE37:KJF37"/>
    <mergeCell ref="KJG37:KJH37"/>
    <mergeCell ref="KIK37:KIL37"/>
    <mergeCell ref="KIM37:KIN37"/>
    <mergeCell ref="KIO37:KIP37"/>
    <mergeCell ref="KIQ37:KIR37"/>
    <mergeCell ref="KIS37:KIT37"/>
    <mergeCell ref="KIU37:KIV37"/>
    <mergeCell ref="KNM37:KNN37"/>
    <mergeCell ref="KNO37:KNP37"/>
    <mergeCell ref="KNQ37:KNR37"/>
    <mergeCell ref="KNS37:KNT37"/>
    <mergeCell ref="KNU37:KNV37"/>
    <mergeCell ref="KNW37:KNX37"/>
    <mergeCell ref="KNA37:KNB37"/>
    <mergeCell ref="KNC37:KND37"/>
    <mergeCell ref="KNE37:KNF37"/>
    <mergeCell ref="KNG37:KNH37"/>
    <mergeCell ref="KNI37:KNJ37"/>
    <mergeCell ref="KNK37:KNL37"/>
    <mergeCell ref="KMO37:KMP37"/>
    <mergeCell ref="KMQ37:KMR37"/>
    <mergeCell ref="KMS37:KMT37"/>
    <mergeCell ref="KMU37:KMV37"/>
    <mergeCell ref="KMW37:KMX37"/>
    <mergeCell ref="KMY37:KMZ37"/>
    <mergeCell ref="KMC37:KMD37"/>
    <mergeCell ref="KME37:KMF37"/>
    <mergeCell ref="KMG37:KMH37"/>
    <mergeCell ref="KMI37:KMJ37"/>
    <mergeCell ref="KMK37:KML37"/>
    <mergeCell ref="KMM37:KMN37"/>
    <mergeCell ref="KLQ37:KLR37"/>
    <mergeCell ref="KLS37:KLT37"/>
    <mergeCell ref="KLU37:KLV37"/>
    <mergeCell ref="KLW37:KLX37"/>
    <mergeCell ref="KLY37:KLZ37"/>
    <mergeCell ref="KMA37:KMB37"/>
    <mergeCell ref="KLE37:KLF37"/>
    <mergeCell ref="KLG37:KLH37"/>
    <mergeCell ref="KLI37:KLJ37"/>
    <mergeCell ref="KLK37:KLL37"/>
    <mergeCell ref="KLM37:KLN37"/>
    <mergeCell ref="KLO37:KLP37"/>
    <mergeCell ref="KQG37:KQH37"/>
    <mergeCell ref="KQI37:KQJ37"/>
    <mergeCell ref="KQK37:KQL37"/>
    <mergeCell ref="KQM37:KQN37"/>
    <mergeCell ref="KQO37:KQP37"/>
    <mergeCell ref="KQQ37:KQR37"/>
    <mergeCell ref="KPU37:KPV37"/>
    <mergeCell ref="KPW37:KPX37"/>
    <mergeCell ref="KPY37:KPZ37"/>
    <mergeCell ref="KQA37:KQB37"/>
    <mergeCell ref="KQC37:KQD37"/>
    <mergeCell ref="KQE37:KQF37"/>
    <mergeCell ref="KPI37:KPJ37"/>
    <mergeCell ref="KPK37:KPL37"/>
    <mergeCell ref="KPM37:KPN37"/>
    <mergeCell ref="KPO37:KPP37"/>
    <mergeCell ref="KPQ37:KPR37"/>
    <mergeCell ref="KPS37:KPT37"/>
    <mergeCell ref="KOW37:KOX37"/>
    <mergeCell ref="KOY37:KOZ37"/>
    <mergeCell ref="KPA37:KPB37"/>
    <mergeCell ref="KPC37:KPD37"/>
    <mergeCell ref="KPE37:KPF37"/>
    <mergeCell ref="KPG37:KPH37"/>
    <mergeCell ref="KOK37:KOL37"/>
    <mergeCell ref="KOM37:KON37"/>
    <mergeCell ref="KOO37:KOP37"/>
    <mergeCell ref="KOQ37:KOR37"/>
    <mergeCell ref="KOS37:KOT37"/>
    <mergeCell ref="KOU37:KOV37"/>
    <mergeCell ref="KNY37:KNZ37"/>
    <mergeCell ref="KOA37:KOB37"/>
    <mergeCell ref="KOC37:KOD37"/>
    <mergeCell ref="KOE37:KOF37"/>
    <mergeCell ref="KOG37:KOH37"/>
    <mergeCell ref="KOI37:KOJ37"/>
    <mergeCell ref="KTA37:KTB37"/>
    <mergeCell ref="KTC37:KTD37"/>
    <mergeCell ref="KTE37:KTF37"/>
    <mergeCell ref="KTG37:KTH37"/>
    <mergeCell ref="KTI37:KTJ37"/>
    <mergeCell ref="KTK37:KTL37"/>
    <mergeCell ref="KSO37:KSP37"/>
    <mergeCell ref="KSQ37:KSR37"/>
    <mergeCell ref="KSS37:KST37"/>
    <mergeCell ref="KSU37:KSV37"/>
    <mergeCell ref="KSW37:KSX37"/>
    <mergeCell ref="KSY37:KSZ37"/>
    <mergeCell ref="KSC37:KSD37"/>
    <mergeCell ref="KSE37:KSF37"/>
    <mergeCell ref="KSG37:KSH37"/>
    <mergeCell ref="KSI37:KSJ37"/>
    <mergeCell ref="KSK37:KSL37"/>
    <mergeCell ref="KSM37:KSN37"/>
    <mergeCell ref="KRQ37:KRR37"/>
    <mergeCell ref="KRS37:KRT37"/>
    <mergeCell ref="KRU37:KRV37"/>
    <mergeCell ref="KRW37:KRX37"/>
    <mergeCell ref="KRY37:KRZ37"/>
    <mergeCell ref="KSA37:KSB37"/>
    <mergeCell ref="KRE37:KRF37"/>
    <mergeCell ref="KRG37:KRH37"/>
    <mergeCell ref="KRI37:KRJ37"/>
    <mergeCell ref="KRK37:KRL37"/>
    <mergeCell ref="KRM37:KRN37"/>
    <mergeCell ref="KRO37:KRP37"/>
    <mergeCell ref="KQS37:KQT37"/>
    <mergeCell ref="KQU37:KQV37"/>
    <mergeCell ref="KQW37:KQX37"/>
    <mergeCell ref="KQY37:KQZ37"/>
    <mergeCell ref="KRA37:KRB37"/>
    <mergeCell ref="KRC37:KRD37"/>
    <mergeCell ref="KVU37:KVV37"/>
    <mergeCell ref="KVW37:KVX37"/>
    <mergeCell ref="KVY37:KVZ37"/>
    <mergeCell ref="KWA37:KWB37"/>
    <mergeCell ref="KWC37:KWD37"/>
    <mergeCell ref="KWE37:KWF37"/>
    <mergeCell ref="KVI37:KVJ37"/>
    <mergeCell ref="KVK37:KVL37"/>
    <mergeCell ref="KVM37:KVN37"/>
    <mergeCell ref="KVO37:KVP37"/>
    <mergeCell ref="KVQ37:KVR37"/>
    <mergeCell ref="KVS37:KVT37"/>
    <mergeCell ref="KUW37:KUX37"/>
    <mergeCell ref="KUY37:KUZ37"/>
    <mergeCell ref="KVA37:KVB37"/>
    <mergeCell ref="KVC37:KVD37"/>
    <mergeCell ref="KVE37:KVF37"/>
    <mergeCell ref="KVG37:KVH37"/>
    <mergeCell ref="KUK37:KUL37"/>
    <mergeCell ref="KUM37:KUN37"/>
    <mergeCell ref="KUO37:KUP37"/>
    <mergeCell ref="KUQ37:KUR37"/>
    <mergeCell ref="KUS37:KUT37"/>
    <mergeCell ref="KUU37:KUV37"/>
    <mergeCell ref="KTY37:KTZ37"/>
    <mergeCell ref="KUA37:KUB37"/>
    <mergeCell ref="KUC37:KUD37"/>
    <mergeCell ref="KUE37:KUF37"/>
    <mergeCell ref="KUG37:KUH37"/>
    <mergeCell ref="KUI37:KUJ37"/>
    <mergeCell ref="KTM37:KTN37"/>
    <mergeCell ref="KTO37:KTP37"/>
    <mergeCell ref="KTQ37:KTR37"/>
    <mergeCell ref="KTS37:KTT37"/>
    <mergeCell ref="KTU37:KTV37"/>
    <mergeCell ref="KTW37:KTX37"/>
    <mergeCell ref="KYO37:KYP37"/>
    <mergeCell ref="KYQ37:KYR37"/>
    <mergeCell ref="KYS37:KYT37"/>
    <mergeCell ref="KYU37:KYV37"/>
    <mergeCell ref="KYW37:KYX37"/>
    <mergeCell ref="KYY37:KYZ37"/>
    <mergeCell ref="KYC37:KYD37"/>
    <mergeCell ref="KYE37:KYF37"/>
    <mergeCell ref="KYG37:KYH37"/>
    <mergeCell ref="KYI37:KYJ37"/>
    <mergeCell ref="KYK37:KYL37"/>
    <mergeCell ref="KYM37:KYN37"/>
    <mergeCell ref="KXQ37:KXR37"/>
    <mergeCell ref="KXS37:KXT37"/>
    <mergeCell ref="KXU37:KXV37"/>
    <mergeCell ref="KXW37:KXX37"/>
    <mergeCell ref="KXY37:KXZ37"/>
    <mergeCell ref="KYA37:KYB37"/>
    <mergeCell ref="KXE37:KXF37"/>
    <mergeCell ref="KXG37:KXH37"/>
    <mergeCell ref="KXI37:KXJ37"/>
    <mergeCell ref="KXK37:KXL37"/>
    <mergeCell ref="KXM37:KXN37"/>
    <mergeCell ref="KXO37:KXP37"/>
    <mergeCell ref="KWS37:KWT37"/>
    <mergeCell ref="KWU37:KWV37"/>
    <mergeCell ref="KWW37:KWX37"/>
    <mergeCell ref="KWY37:KWZ37"/>
    <mergeCell ref="KXA37:KXB37"/>
    <mergeCell ref="KXC37:KXD37"/>
    <mergeCell ref="KWG37:KWH37"/>
    <mergeCell ref="KWI37:KWJ37"/>
    <mergeCell ref="KWK37:KWL37"/>
    <mergeCell ref="KWM37:KWN37"/>
    <mergeCell ref="KWO37:KWP37"/>
    <mergeCell ref="KWQ37:KWR37"/>
    <mergeCell ref="LBI37:LBJ37"/>
    <mergeCell ref="LBK37:LBL37"/>
    <mergeCell ref="LBM37:LBN37"/>
    <mergeCell ref="LBO37:LBP37"/>
    <mergeCell ref="LBQ37:LBR37"/>
    <mergeCell ref="LBS37:LBT37"/>
    <mergeCell ref="LAW37:LAX37"/>
    <mergeCell ref="LAY37:LAZ37"/>
    <mergeCell ref="LBA37:LBB37"/>
    <mergeCell ref="LBC37:LBD37"/>
    <mergeCell ref="LBE37:LBF37"/>
    <mergeCell ref="LBG37:LBH37"/>
    <mergeCell ref="LAK37:LAL37"/>
    <mergeCell ref="LAM37:LAN37"/>
    <mergeCell ref="LAO37:LAP37"/>
    <mergeCell ref="LAQ37:LAR37"/>
    <mergeCell ref="LAS37:LAT37"/>
    <mergeCell ref="LAU37:LAV37"/>
    <mergeCell ref="KZY37:KZZ37"/>
    <mergeCell ref="LAA37:LAB37"/>
    <mergeCell ref="LAC37:LAD37"/>
    <mergeCell ref="LAE37:LAF37"/>
    <mergeCell ref="LAG37:LAH37"/>
    <mergeCell ref="LAI37:LAJ37"/>
    <mergeCell ref="KZM37:KZN37"/>
    <mergeCell ref="KZO37:KZP37"/>
    <mergeCell ref="KZQ37:KZR37"/>
    <mergeCell ref="KZS37:KZT37"/>
    <mergeCell ref="KZU37:KZV37"/>
    <mergeCell ref="KZW37:KZX37"/>
    <mergeCell ref="KZA37:KZB37"/>
    <mergeCell ref="KZC37:KZD37"/>
    <mergeCell ref="KZE37:KZF37"/>
    <mergeCell ref="KZG37:KZH37"/>
    <mergeCell ref="KZI37:KZJ37"/>
    <mergeCell ref="KZK37:KZL37"/>
    <mergeCell ref="LEC37:LED37"/>
    <mergeCell ref="LEE37:LEF37"/>
    <mergeCell ref="LEG37:LEH37"/>
    <mergeCell ref="LEI37:LEJ37"/>
    <mergeCell ref="LEK37:LEL37"/>
    <mergeCell ref="LEM37:LEN37"/>
    <mergeCell ref="LDQ37:LDR37"/>
    <mergeCell ref="LDS37:LDT37"/>
    <mergeCell ref="LDU37:LDV37"/>
    <mergeCell ref="LDW37:LDX37"/>
    <mergeCell ref="LDY37:LDZ37"/>
    <mergeCell ref="LEA37:LEB37"/>
    <mergeCell ref="LDE37:LDF37"/>
    <mergeCell ref="LDG37:LDH37"/>
    <mergeCell ref="LDI37:LDJ37"/>
    <mergeCell ref="LDK37:LDL37"/>
    <mergeCell ref="LDM37:LDN37"/>
    <mergeCell ref="LDO37:LDP37"/>
    <mergeCell ref="LCS37:LCT37"/>
    <mergeCell ref="LCU37:LCV37"/>
    <mergeCell ref="LCW37:LCX37"/>
    <mergeCell ref="LCY37:LCZ37"/>
    <mergeCell ref="LDA37:LDB37"/>
    <mergeCell ref="LDC37:LDD37"/>
    <mergeCell ref="LCG37:LCH37"/>
    <mergeCell ref="LCI37:LCJ37"/>
    <mergeCell ref="LCK37:LCL37"/>
    <mergeCell ref="LCM37:LCN37"/>
    <mergeCell ref="LCO37:LCP37"/>
    <mergeCell ref="LCQ37:LCR37"/>
    <mergeCell ref="LBU37:LBV37"/>
    <mergeCell ref="LBW37:LBX37"/>
    <mergeCell ref="LBY37:LBZ37"/>
    <mergeCell ref="LCA37:LCB37"/>
    <mergeCell ref="LCC37:LCD37"/>
    <mergeCell ref="LCE37:LCF37"/>
    <mergeCell ref="LGW37:LGX37"/>
    <mergeCell ref="LGY37:LGZ37"/>
    <mergeCell ref="LHA37:LHB37"/>
    <mergeCell ref="LHC37:LHD37"/>
    <mergeCell ref="LHE37:LHF37"/>
    <mergeCell ref="LHG37:LHH37"/>
    <mergeCell ref="LGK37:LGL37"/>
    <mergeCell ref="LGM37:LGN37"/>
    <mergeCell ref="LGO37:LGP37"/>
    <mergeCell ref="LGQ37:LGR37"/>
    <mergeCell ref="LGS37:LGT37"/>
    <mergeCell ref="LGU37:LGV37"/>
    <mergeCell ref="LFY37:LFZ37"/>
    <mergeCell ref="LGA37:LGB37"/>
    <mergeCell ref="LGC37:LGD37"/>
    <mergeCell ref="LGE37:LGF37"/>
    <mergeCell ref="LGG37:LGH37"/>
    <mergeCell ref="LGI37:LGJ37"/>
    <mergeCell ref="LFM37:LFN37"/>
    <mergeCell ref="LFO37:LFP37"/>
    <mergeCell ref="LFQ37:LFR37"/>
    <mergeCell ref="LFS37:LFT37"/>
    <mergeCell ref="LFU37:LFV37"/>
    <mergeCell ref="LFW37:LFX37"/>
    <mergeCell ref="LFA37:LFB37"/>
    <mergeCell ref="LFC37:LFD37"/>
    <mergeCell ref="LFE37:LFF37"/>
    <mergeCell ref="LFG37:LFH37"/>
    <mergeCell ref="LFI37:LFJ37"/>
    <mergeCell ref="LFK37:LFL37"/>
    <mergeCell ref="LEO37:LEP37"/>
    <mergeCell ref="LEQ37:LER37"/>
    <mergeCell ref="LES37:LET37"/>
    <mergeCell ref="LEU37:LEV37"/>
    <mergeCell ref="LEW37:LEX37"/>
    <mergeCell ref="LEY37:LEZ37"/>
    <mergeCell ref="LJQ37:LJR37"/>
    <mergeCell ref="LJS37:LJT37"/>
    <mergeCell ref="LJU37:LJV37"/>
    <mergeCell ref="LJW37:LJX37"/>
    <mergeCell ref="LJY37:LJZ37"/>
    <mergeCell ref="LKA37:LKB37"/>
    <mergeCell ref="LJE37:LJF37"/>
    <mergeCell ref="LJG37:LJH37"/>
    <mergeCell ref="LJI37:LJJ37"/>
    <mergeCell ref="LJK37:LJL37"/>
    <mergeCell ref="LJM37:LJN37"/>
    <mergeCell ref="LJO37:LJP37"/>
    <mergeCell ref="LIS37:LIT37"/>
    <mergeCell ref="LIU37:LIV37"/>
    <mergeCell ref="LIW37:LIX37"/>
    <mergeCell ref="LIY37:LIZ37"/>
    <mergeCell ref="LJA37:LJB37"/>
    <mergeCell ref="LJC37:LJD37"/>
    <mergeCell ref="LIG37:LIH37"/>
    <mergeCell ref="LII37:LIJ37"/>
    <mergeCell ref="LIK37:LIL37"/>
    <mergeCell ref="LIM37:LIN37"/>
    <mergeCell ref="LIO37:LIP37"/>
    <mergeCell ref="LIQ37:LIR37"/>
    <mergeCell ref="LHU37:LHV37"/>
    <mergeCell ref="LHW37:LHX37"/>
    <mergeCell ref="LHY37:LHZ37"/>
    <mergeCell ref="LIA37:LIB37"/>
    <mergeCell ref="LIC37:LID37"/>
    <mergeCell ref="LIE37:LIF37"/>
    <mergeCell ref="LHI37:LHJ37"/>
    <mergeCell ref="LHK37:LHL37"/>
    <mergeCell ref="LHM37:LHN37"/>
    <mergeCell ref="LHO37:LHP37"/>
    <mergeCell ref="LHQ37:LHR37"/>
    <mergeCell ref="LHS37:LHT37"/>
    <mergeCell ref="LMK37:LML37"/>
    <mergeCell ref="LMM37:LMN37"/>
    <mergeCell ref="LMO37:LMP37"/>
    <mergeCell ref="LMQ37:LMR37"/>
    <mergeCell ref="LMS37:LMT37"/>
    <mergeCell ref="LMU37:LMV37"/>
    <mergeCell ref="LLY37:LLZ37"/>
    <mergeCell ref="LMA37:LMB37"/>
    <mergeCell ref="LMC37:LMD37"/>
    <mergeCell ref="LME37:LMF37"/>
    <mergeCell ref="LMG37:LMH37"/>
    <mergeCell ref="LMI37:LMJ37"/>
    <mergeCell ref="LLM37:LLN37"/>
    <mergeCell ref="LLO37:LLP37"/>
    <mergeCell ref="LLQ37:LLR37"/>
    <mergeCell ref="LLS37:LLT37"/>
    <mergeCell ref="LLU37:LLV37"/>
    <mergeCell ref="LLW37:LLX37"/>
    <mergeCell ref="LLA37:LLB37"/>
    <mergeCell ref="LLC37:LLD37"/>
    <mergeCell ref="LLE37:LLF37"/>
    <mergeCell ref="LLG37:LLH37"/>
    <mergeCell ref="LLI37:LLJ37"/>
    <mergeCell ref="LLK37:LLL37"/>
    <mergeCell ref="LKO37:LKP37"/>
    <mergeCell ref="LKQ37:LKR37"/>
    <mergeCell ref="LKS37:LKT37"/>
    <mergeCell ref="LKU37:LKV37"/>
    <mergeCell ref="LKW37:LKX37"/>
    <mergeCell ref="LKY37:LKZ37"/>
    <mergeCell ref="LKC37:LKD37"/>
    <mergeCell ref="LKE37:LKF37"/>
    <mergeCell ref="LKG37:LKH37"/>
    <mergeCell ref="LKI37:LKJ37"/>
    <mergeCell ref="LKK37:LKL37"/>
    <mergeCell ref="LKM37:LKN37"/>
    <mergeCell ref="LPE37:LPF37"/>
    <mergeCell ref="LPG37:LPH37"/>
    <mergeCell ref="LPI37:LPJ37"/>
    <mergeCell ref="LPK37:LPL37"/>
    <mergeCell ref="LPM37:LPN37"/>
    <mergeCell ref="LPO37:LPP37"/>
    <mergeCell ref="LOS37:LOT37"/>
    <mergeCell ref="LOU37:LOV37"/>
    <mergeCell ref="LOW37:LOX37"/>
    <mergeCell ref="LOY37:LOZ37"/>
    <mergeCell ref="LPA37:LPB37"/>
    <mergeCell ref="LPC37:LPD37"/>
    <mergeCell ref="LOG37:LOH37"/>
    <mergeCell ref="LOI37:LOJ37"/>
    <mergeCell ref="LOK37:LOL37"/>
    <mergeCell ref="LOM37:LON37"/>
    <mergeCell ref="LOO37:LOP37"/>
    <mergeCell ref="LOQ37:LOR37"/>
    <mergeCell ref="LNU37:LNV37"/>
    <mergeCell ref="LNW37:LNX37"/>
    <mergeCell ref="LNY37:LNZ37"/>
    <mergeCell ref="LOA37:LOB37"/>
    <mergeCell ref="LOC37:LOD37"/>
    <mergeCell ref="LOE37:LOF37"/>
    <mergeCell ref="LNI37:LNJ37"/>
    <mergeCell ref="LNK37:LNL37"/>
    <mergeCell ref="LNM37:LNN37"/>
    <mergeCell ref="LNO37:LNP37"/>
    <mergeCell ref="LNQ37:LNR37"/>
    <mergeCell ref="LNS37:LNT37"/>
    <mergeCell ref="LMW37:LMX37"/>
    <mergeCell ref="LMY37:LMZ37"/>
    <mergeCell ref="LNA37:LNB37"/>
    <mergeCell ref="LNC37:LND37"/>
    <mergeCell ref="LNE37:LNF37"/>
    <mergeCell ref="LNG37:LNH37"/>
    <mergeCell ref="LRY37:LRZ37"/>
    <mergeCell ref="LSA37:LSB37"/>
    <mergeCell ref="LSC37:LSD37"/>
    <mergeCell ref="LSE37:LSF37"/>
    <mergeCell ref="LSG37:LSH37"/>
    <mergeCell ref="LSI37:LSJ37"/>
    <mergeCell ref="LRM37:LRN37"/>
    <mergeCell ref="LRO37:LRP37"/>
    <mergeCell ref="LRQ37:LRR37"/>
    <mergeCell ref="LRS37:LRT37"/>
    <mergeCell ref="LRU37:LRV37"/>
    <mergeCell ref="LRW37:LRX37"/>
    <mergeCell ref="LRA37:LRB37"/>
    <mergeCell ref="LRC37:LRD37"/>
    <mergeCell ref="LRE37:LRF37"/>
    <mergeCell ref="LRG37:LRH37"/>
    <mergeCell ref="LRI37:LRJ37"/>
    <mergeCell ref="LRK37:LRL37"/>
    <mergeCell ref="LQO37:LQP37"/>
    <mergeCell ref="LQQ37:LQR37"/>
    <mergeCell ref="LQS37:LQT37"/>
    <mergeCell ref="LQU37:LQV37"/>
    <mergeCell ref="LQW37:LQX37"/>
    <mergeCell ref="LQY37:LQZ37"/>
    <mergeCell ref="LQC37:LQD37"/>
    <mergeCell ref="LQE37:LQF37"/>
    <mergeCell ref="LQG37:LQH37"/>
    <mergeCell ref="LQI37:LQJ37"/>
    <mergeCell ref="LQK37:LQL37"/>
    <mergeCell ref="LQM37:LQN37"/>
    <mergeCell ref="LPQ37:LPR37"/>
    <mergeCell ref="LPS37:LPT37"/>
    <mergeCell ref="LPU37:LPV37"/>
    <mergeCell ref="LPW37:LPX37"/>
    <mergeCell ref="LPY37:LPZ37"/>
    <mergeCell ref="LQA37:LQB37"/>
    <mergeCell ref="LUS37:LUT37"/>
    <mergeCell ref="LUU37:LUV37"/>
    <mergeCell ref="LUW37:LUX37"/>
    <mergeCell ref="LUY37:LUZ37"/>
    <mergeCell ref="LVA37:LVB37"/>
    <mergeCell ref="LVC37:LVD37"/>
    <mergeCell ref="LUG37:LUH37"/>
    <mergeCell ref="LUI37:LUJ37"/>
    <mergeCell ref="LUK37:LUL37"/>
    <mergeCell ref="LUM37:LUN37"/>
    <mergeCell ref="LUO37:LUP37"/>
    <mergeCell ref="LUQ37:LUR37"/>
    <mergeCell ref="LTU37:LTV37"/>
    <mergeCell ref="LTW37:LTX37"/>
    <mergeCell ref="LTY37:LTZ37"/>
    <mergeCell ref="LUA37:LUB37"/>
    <mergeCell ref="LUC37:LUD37"/>
    <mergeCell ref="LUE37:LUF37"/>
    <mergeCell ref="LTI37:LTJ37"/>
    <mergeCell ref="LTK37:LTL37"/>
    <mergeCell ref="LTM37:LTN37"/>
    <mergeCell ref="LTO37:LTP37"/>
    <mergeCell ref="LTQ37:LTR37"/>
    <mergeCell ref="LTS37:LTT37"/>
    <mergeCell ref="LSW37:LSX37"/>
    <mergeCell ref="LSY37:LSZ37"/>
    <mergeCell ref="LTA37:LTB37"/>
    <mergeCell ref="LTC37:LTD37"/>
    <mergeCell ref="LTE37:LTF37"/>
    <mergeCell ref="LTG37:LTH37"/>
    <mergeCell ref="LSK37:LSL37"/>
    <mergeCell ref="LSM37:LSN37"/>
    <mergeCell ref="LSO37:LSP37"/>
    <mergeCell ref="LSQ37:LSR37"/>
    <mergeCell ref="LSS37:LST37"/>
    <mergeCell ref="LSU37:LSV37"/>
    <mergeCell ref="LXM37:LXN37"/>
    <mergeCell ref="LXO37:LXP37"/>
    <mergeCell ref="LXQ37:LXR37"/>
    <mergeCell ref="LXS37:LXT37"/>
    <mergeCell ref="LXU37:LXV37"/>
    <mergeCell ref="LXW37:LXX37"/>
    <mergeCell ref="LXA37:LXB37"/>
    <mergeCell ref="LXC37:LXD37"/>
    <mergeCell ref="LXE37:LXF37"/>
    <mergeCell ref="LXG37:LXH37"/>
    <mergeCell ref="LXI37:LXJ37"/>
    <mergeCell ref="LXK37:LXL37"/>
    <mergeCell ref="LWO37:LWP37"/>
    <mergeCell ref="LWQ37:LWR37"/>
    <mergeCell ref="LWS37:LWT37"/>
    <mergeCell ref="LWU37:LWV37"/>
    <mergeCell ref="LWW37:LWX37"/>
    <mergeCell ref="LWY37:LWZ37"/>
    <mergeCell ref="LWC37:LWD37"/>
    <mergeCell ref="LWE37:LWF37"/>
    <mergeCell ref="LWG37:LWH37"/>
    <mergeCell ref="LWI37:LWJ37"/>
    <mergeCell ref="LWK37:LWL37"/>
    <mergeCell ref="LWM37:LWN37"/>
    <mergeCell ref="LVQ37:LVR37"/>
    <mergeCell ref="LVS37:LVT37"/>
    <mergeCell ref="LVU37:LVV37"/>
    <mergeCell ref="LVW37:LVX37"/>
    <mergeCell ref="LVY37:LVZ37"/>
    <mergeCell ref="LWA37:LWB37"/>
    <mergeCell ref="LVE37:LVF37"/>
    <mergeCell ref="LVG37:LVH37"/>
    <mergeCell ref="LVI37:LVJ37"/>
    <mergeCell ref="LVK37:LVL37"/>
    <mergeCell ref="LVM37:LVN37"/>
    <mergeCell ref="LVO37:LVP37"/>
    <mergeCell ref="MAG37:MAH37"/>
    <mergeCell ref="MAI37:MAJ37"/>
    <mergeCell ref="MAK37:MAL37"/>
    <mergeCell ref="MAM37:MAN37"/>
    <mergeCell ref="MAO37:MAP37"/>
    <mergeCell ref="MAQ37:MAR37"/>
    <mergeCell ref="LZU37:LZV37"/>
    <mergeCell ref="LZW37:LZX37"/>
    <mergeCell ref="LZY37:LZZ37"/>
    <mergeCell ref="MAA37:MAB37"/>
    <mergeCell ref="MAC37:MAD37"/>
    <mergeCell ref="MAE37:MAF37"/>
    <mergeCell ref="LZI37:LZJ37"/>
    <mergeCell ref="LZK37:LZL37"/>
    <mergeCell ref="LZM37:LZN37"/>
    <mergeCell ref="LZO37:LZP37"/>
    <mergeCell ref="LZQ37:LZR37"/>
    <mergeCell ref="LZS37:LZT37"/>
    <mergeCell ref="LYW37:LYX37"/>
    <mergeCell ref="LYY37:LYZ37"/>
    <mergeCell ref="LZA37:LZB37"/>
    <mergeCell ref="LZC37:LZD37"/>
    <mergeCell ref="LZE37:LZF37"/>
    <mergeCell ref="LZG37:LZH37"/>
    <mergeCell ref="LYK37:LYL37"/>
    <mergeCell ref="LYM37:LYN37"/>
    <mergeCell ref="LYO37:LYP37"/>
    <mergeCell ref="LYQ37:LYR37"/>
    <mergeCell ref="LYS37:LYT37"/>
    <mergeCell ref="LYU37:LYV37"/>
    <mergeCell ref="LXY37:LXZ37"/>
    <mergeCell ref="LYA37:LYB37"/>
    <mergeCell ref="LYC37:LYD37"/>
    <mergeCell ref="LYE37:LYF37"/>
    <mergeCell ref="LYG37:LYH37"/>
    <mergeCell ref="LYI37:LYJ37"/>
    <mergeCell ref="MDA37:MDB37"/>
    <mergeCell ref="MDC37:MDD37"/>
    <mergeCell ref="MDE37:MDF37"/>
    <mergeCell ref="MDG37:MDH37"/>
    <mergeCell ref="MDI37:MDJ37"/>
    <mergeCell ref="MDK37:MDL37"/>
    <mergeCell ref="MCO37:MCP37"/>
    <mergeCell ref="MCQ37:MCR37"/>
    <mergeCell ref="MCS37:MCT37"/>
    <mergeCell ref="MCU37:MCV37"/>
    <mergeCell ref="MCW37:MCX37"/>
    <mergeCell ref="MCY37:MCZ37"/>
    <mergeCell ref="MCC37:MCD37"/>
    <mergeCell ref="MCE37:MCF37"/>
    <mergeCell ref="MCG37:MCH37"/>
    <mergeCell ref="MCI37:MCJ37"/>
    <mergeCell ref="MCK37:MCL37"/>
    <mergeCell ref="MCM37:MCN37"/>
    <mergeCell ref="MBQ37:MBR37"/>
    <mergeCell ref="MBS37:MBT37"/>
    <mergeCell ref="MBU37:MBV37"/>
    <mergeCell ref="MBW37:MBX37"/>
    <mergeCell ref="MBY37:MBZ37"/>
    <mergeCell ref="MCA37:MCB37"/>
    <mergeCell ref="MBE37:MBF37"/>
    <mergeCell ref="MBG37:MBH37"/>
    <mergeCell ref="MBI37:MBJ37"/>
    <mergeCell ref="MBK37:MBL37"/>
    <mergeCell ref="MBM37:MBN37"/>
    <mergeCell ref="MBO37:MBP37"/>
    <mergeCell ref="MAS37:MAT37"/>
    <mergeCell ref="MAU37:MAV37"/>
    <mergeCell ref="MAW37:MAX37"/>
    <mergeCell ref="MAY37:MAZ37"/>
    <mergeCell ref="MBA37:MBB37"/>
    <mergeCell ref="MBC37:MBD37"/>
    <mergeCell ref="MFU37:MFV37"/>
    <mergeCell ref="MFW37:MFX37"/>
    <mergeCell ref="MFY37:MFZ37"/>
    <mergeCell ref="MGA37:MGB37"/>
    <mergeCell ref="MGC37:MGD37"/>
    <mergeCell ref="MGE37:MGF37"/>
    <mergeCell ref="MFI37:MFJ37"/>
    <mergeCell ref="MFK37:MFL37"/>
    <mergeCell ref="MFM37:MFN37"/>
    <mergeCell ref="MFO37:MFP37"/>
    <mergeCell ref="MFQ37:MFR37"/>
    <mergeCell ref="MFS37:MFT37"/>
    <mergeCell ref="MEW37:MEX37"/>
    <mergeCell ref="MEY37:MEZ37"/>
    <mergeCell ref="MFA37:MFB37"/>
    <mergeCell ref="MFC37:MFD37"/>
    <mergeCell ref="MFE37:MFF37"/>
    <mergeCell ref="MFG37:MFH37"/>
    <mergeCell ref="MEK37:MEL37"/>
    <mergeCell ref="MEM37:MEN37"/>
    <mergeCell ref="MEO37:MEP37"/>
    <mergeCell ref="MEQ37:MER37"/>
    <mergeCell ref="MES37:MET37"/>
    <mergeCell ref="MEU37:MEV37"/>
    <mergeCell ref="MDY37:MDZ37"/>
    <mergeCell ref="MEA37:MEB37"/>
    <mergeCell ref="MEC37:MED37"/>
    <mergeCell ref="MEE37:MEF37"/>
    <mergeCell ref="MEG37:MEH37"/>
    <mergeCell ref="MEI37:MEJ37"/>
    <mergeCell ref="MDM37:MDN37"/>
    <mergeCell ref="MDO37:MDP37"/>
    <mergeCell ref="MDQ37:MDR37"/>
    <mergeCell ref="MDS37:MDT37"/>
    <mergeCell ref="MDU37:MDV37"/>
    <mergeCell ref="MDW37:MDX37"/>
    <mergeCell ref="MIO37:MIP37"/>
    <mergeCell ref="MIQ37:MIR37"/>
    <mergeCell ref="MIS37:MIT37"/>
    <mergeCell ref="MIU37:MIV37"/>
    <mergeCell ref="MIW37:MIX37"/>
    <mergeCell ref="MIY37:MIZ37"/>
    <mergeCell ref="MIC37:MID37"/>
    <mergeCell ref="MIE37:MIF37"/>
    <mergeCell ref="MIG37:MIH37"/>
    <mergeCell ref="MII37:MIJ37"/>
    <mergeCell ref="MIK37:MIL37"/>
    <mergeCell ref="MIM37:MIN37"/>
    <mergeCell ref="MHQ37:MHR37"/>
    <mergeCell ref="MHS37:MHT37"/>
    <mergeCell ref="MHU37:MHV37"/>
    <mergeCell ref="MHW37:MHX37"/>
    <mergeCell ref="MHY37:MHZ37"/>
    <mergeCell ref="MIA37:MIB37"/>
    <mergeCell ref="MHE37:MHF37"/>
    <mergeCell ref="MHG37:MHH37"/>
    <mergeCell ref="MHI37:MHJ37"/>
    <mergeCell ref="MHK37:MHL37"/>
    <mergeCell ref="MHM37:MHN37"/>
    <mergeCell ref="MHO37:MHP37"/>
    <mergeCell ref="MGS37:MGT37"/>
    <mergeCell ref="MGU37:MGV37"/>
    <mergeCell ref="MGW37:MGX37"/>
    <mergeCell ref="MGY37:MGZ37"/>
    <mergeCell ref="MHA37:MHB37"/>
    <mergeCell ref="MHC37:MHD37"/>
    <mergeCell ref="MGG37:MGH37"/>
    <mergeCell ref="MGI37:MGJ37"/>
    <mergeCell ref="MGK37:MGL37"/>
    <mergeCell ref="MGM37:MGN37"/>
    <mergeCell ref="MGO37:MGP37"/>
    <mergeCell ref="MGQ37:MGR37"/>
    <mergeCell ref="MLI37:MLJ37"/>
    <mergeCell ref="MLK37:MLL37"/>
    <mergeCell ref="MLM37:MLN37"/>
    <mergeCell ref="MLO37:MLP37"/>
    <mergeCell ref="MLQ37:MLR37"/>
    <mergeCell ref="MLS37:MLT37"/>
    <mergeCell ref="MKW37:MKX37"/>
    <mergeCell ref="MKY37:MKZ37"/>
    <mergeCell ref="MLA37:MLB37"/>
    <mergeCell ref="MLC37:MLD37"/>
    <mergeCell ref="MLE37:MLF37"/>
    <mergeCell ref="MLG37:MLH37"/>
    <mergeCell ref="MKK37:MKL37"/>
    <mergeCell ref="MKM37:MKN37"/>
    <mergeCell ref="MKO37:MKP37"/>
    <mergeCell ref="MKQ37:MKR37"/>
    <mergeCell ref="MKS37:MKT37"/>
    <mergeCell ref="MKU37:MKV37"/>
    <mergeCell ref="MJY37:MJZ37"/>
    <mergeCell ref="MKA37:MKB37"/>
    <mergeCell ref="MKC37:MKD37"/>
    <mergeCell ref="MKE37:MKF37"/>
    <mergeCell ref="MKG37:MKH37"/>
    <mergeCell ref="MKI37:MKJ37"/>
    <mergeCell ref="MJM37:MJN37"/>
    <mergeCell ref="MJO37:MJP37"/>
    <mergeCell ref="MJQ37:MJR37"/>
    <mergeCell ref="MJS37:MJT37"/>
    <mergeCell ref="MJU37:MJV37"/>
    <mergeCell ref="MJW37:MJX37"/>
    <mergeCell ref="MJA37:MJB37"/>
    <mergeCell ref="MJC37:MJD37"/>
    <mergeCell ref="MJE37:MJF37"/>
    <mergeCell ref="MJG37:MJH37"/>
    <mergeCell ref="MJI37:MJJ37"/>
    <mergeCell ref="MJK37:MJL37"/>
    <mergeCell ref="MOC37:MOD37"/>
    <mergeCell ref="MOE37:MOF37"/>
    <mergeCell ref="MOG37:MOH37"/>
    <mergeCell ref="MOI37:MOJ37"/>
    <mergeCell ref="MOK37:MOL37"/>
    <mergeCell ref="MOM37:MON37"/>
    <mergeCell ref="MNQ37:MNR37"/>
    <mergeCell ref="MNS37:MNT37"/>
    <mergeCell ref="MNU37:MNV37"/>
    <mergeCell ref="MNW37:MNX37"/>
    <mergeCell ref="MNY37:MNZ37"/>
    <mergeCell ref="MOA37:MOB37"/>
    <mergeCell ref="MNE37:MNF37"/>
    <mergeCell ref="MNG37:MNH37"/>
    <mergeCell ref="MNI37:MNJ37"/>
    <mergeCell ref="MNK37:MNL37"/>
    <mergeCell ref="MNM37:MNN37"/>
    <mergeCell ref="MNO37:MNP37"/>
    <mergeCell ref="MMS37:MMT37"/>
    <mergeCell ref="MMU37:MMV37"/>
    <mergeCell ref="MMW37:MMX37"/>
    <mergeCell ref="MMY37:MMZ37"/>
    <mergeCell ref="MNA37:MNB37"/>
    <mergeCell ref="MNC37:MND37"/>
    <mergeCell ref="MMG37:MMH37"/>
    <mergeCell ref="MMI37:MMJ37"/>
    <mergeCell ref="MMK37:MML37"/>
    <mergeCell ref="MMM37:MMN37"/>
    <mergeCell ref="MMO37:MMP37"/>
    <mergeCell ref="MMQ37:MMR37"/>
    <mergeCell ref="MLU37:MLV37"/>
    <mergeCell ref="MLW37:MLX37"/>
    <mergeCell ref="MLY37:MLZ37"/>
    <mergeCell ref="MMA37:MMB37"/>
    <mergeCell ref="MMC37:MMD37"/>
    <mergeCell ref="MME37:MMF37"/>
    <mergeCell ref="MQW37:MQX37"/>
    <mergeCell ref="MQY37:MQZ37"/>
    <mergeCell ref="MRA37:MRB37"/>
    <mergeCell ref="MRC37:MRD37"/>
    <mergeCell ref="MRE37:MRF37"/>
    <mergeCell ref="MRG37:MRH37"/>
    <mergeCell ref="MQK37:MQL37"/>
    <mergeCell ref="MQM37:MQN37"/>
    <mergeCell ref="MQO37:MQP37"/>
    <mergeCell ref="MQQ37:MQR37"/>
    <mergeCell ref="MQS37:MQT37"/>
    <mergeCell ref="MQU37:MQV37"/>
    <mergeCell ref="MPY37:MPZ37"/>
    <mergeCell ref="MQA37:MQB37"/>
    <mergeCell ref="MQC37:MQD37"/>
    <mergeCell ref="MQE37:MQF37"/>
    <mergeCell ref="MQG37:MQH37"/>
    <mergeCell ref="MQI37:MQJ37"/>
    <mergeCell ref="MPM37:MPN37"/>
    <mergeCell ref="MPO37:MPP37"/>
    <mergeCell ref="MPQ37:MPR37"/>
    <mergeCell ref="MPS37:MPT37"/>
    <mergeCell ref="MPU37:MPV37"/>
    <mergeCell ref="MPW37:MPX37"/>
    <mergeCell ref="MPA37:MPB37"/>
    <mergeCell ref="MPC37:MPD37"/>
    <mergeCell ref="MPE37:MPF37"/>
    <mergeCell ref="MPG37:MPH37"/>
    <mergeCell ref="MPI37:MPJ37"/>
    <mergeCell ref="MPK37:MPL37"/>
    <mergeCell ref="MOO37:MOP37"/>
    <mergeCell ref="MOQ37:MOR37"/>
    <mergeCell ref="MOS37:MOT37"/>
    <mergeCell ref="MOU37:MOV37"/>
    <mergeCell ref="MOW37:MOX37"/>
    <mergeCell ref="MOY37:MOZ37"/>
    <mergeCell ref="MTQ37:MTR37"/>
    <mergeCell ref="MTS37:MTT37"/>
    <mergeCell ref="MTU37:MTV37"/>
    <mergeCell ref="MTW37:MTX37"/>
    <mergeCell ref="MTY37:MTZ37"/>
    <mergeCell ref="MUA37:MUB37"/>
    <mergeCell ref="MTE37:MTF37"/>
    <mergeCell ref="MTG37:MTH37"/>
    <mergeCell ref="MTI37:MTJ37"/>
    <mergeCell ref="MTK37:MTL37"/>
    <mergeCell ref="MTM37:MTN37"/>
    <mergeCell ref="MTO37:MTP37"/>
    <mergeCell ref="MSS37:MST37"/>
    <mergeCell ref="MSU37:MSV37"/>
    <mergeCell ref="MSW37:MSX37"/>
    <mergeCell ref="MSY37:MSZ37"/>
    <mergeCell ref="MTA37:MTB37"/>
    <mergeCell ref="MTC37:MTD37"/>
    <mergeCell ref="MSG37:MSH37"/>
    <mergeCell ref="MSI37:MSJ37"/>
    <mergeCell ref="MSK37:MSL37"/>
    <mergeCell ref="MSM37:MSN37"/>
    <mergeCell ref="MSO37:MSP37"/>
    <mergeCell ref="MSQ37:MSR37"/>
    <mergeCell ref="MRU37:MRV37"/>
    <mergeCell ref="MRW37:MRX37"/>
    <mergeCell ref="MRY37:MRZ37"/>
    <mergeCell ref="MSA37:MSB37"/>
    <mergeCell ref="MSC37:MSD37"/>
    <mergeCell ref="MSE37:MSF37"/>
    <mergeCell ref="MRI37:MRJ37"/>
    <mergeCell ref="MRK37:MRL37"/>
    <mergeCell ref="MRM37:MRN37"/>
    <mergeCell ref="MRO37:MRP37"/>
    <mergeCell ref="MRQ37:MRR37"/>
    <mergeCell ref="MRS37:MRT37"/>
    <mergeCell ref="MWK37:MWL37"/>
    <mergeCell ref="MWM37:MWN37"/>
    <mergeCell ref="MWO37:MWP37"/>
    <mergeCell ref="MWQ37:MWR37"/>
    <mergeCell ref="MWS37:MWT37"/>
    <mergeCell ref="MWU37:MWV37"/>
    <mergeCell ref="MVY37:MVZ37"/>
    <mergeCell ref="MWA37:MWB37"/>
    <mergeCell ref="MWC37:MWD37"/>
    <mergeCell ref="MWE37:MWF37"/>
    <mergeCell ref="MWG37:MWH37"/>
    <mergeCell ref="MWI37:MWJ37"/>
    <mergeCell ref="MVM37:MVN37"/>
    <mergeCell ref="MVO37:MVP37"/>
    <mergeCell ref="MVQ37:MVR37"/>
    <mergeCell ref="MVS37:MVT37"/>
    <mergeCell ref="MVU37:MVV37"/>
    <mergeCell ref="MVW37:MVX37"/>
    <mergeCell ref="MVA37:MVB37"/>
    <mergeCell ref="MVC37:MVD37"/>
    <mergeCell ref="MVE37:MVF37"/>
    <mergeCell ref="MVG37:MVH37"/>
    <mergeCell ref="MVI37:MVJ37"/>
    <mergeCell ref="MVK37:MVL37"/>
    <mergeCell ref="MUO37:MUP37"/>
    <mergeCell ref="MUQ37:MUR37"/>
    <mergeCell ref="MUS37:MUT37"/>
    <mergeCell ref="MUU37:MUV37"/>
    <mergeCell ref="MUW37:MUX37"/>
    <mergeCell ref="MUY37:MUZ37"/>
    <mergeCell ref="MUC37:MUD37"/>
    <mergeCell ref="MUE37:MUF37"/>
    <mergeCell ref="MUG37:MUH37"/>
    <mergeCell ref="MUI37:MUJ37"/>
    <mergeCell ref="MUK37:MUL37"/>
    <mergeCell ref="MUM37:MUN37"/>
    <mergeCell ref="MZE37:MZF37"/>
    <mergeCell ref="MZG37:MZH37"/>
    <mergeCell ref="MZI37:MZJ37"/>
    <mergeCell ref="MZK37:MZL37"/>
    <mergeCell ref="MZM37:MZN37"/>
    <mergeCell ref="MZO37:MZP37"/>
    <mergeCell ref="MYS37:MYT37"/>
    <mergeCell ref="MYU37:MYV37"/>
    <mergeCell ref="MYW37:MYX37"/>
    <mergeCell ref="MYY37:MYZ37"/>
    <mergeCell ref="MZA37:MZB37"/>
    <mergeCell ref="MZC37:MZD37"/>
    <mergeCell ref="MYG37:MYH37"/>
    <mergeCell ref="MYI37:MYJ37"/>
    <mergeCell ref="MYK37:MYL37"/>
    <mergeCell ref="MYM37:MYN37"/>
    <mergeCell ref="MYO37:MYP37"/>
    <mergeCell ref="MYQ37:MYR37"/>
    <mergeCell ref="MXU37:MXV37"/>
    <mergeCell ref="MXW37:MXX37"/>
    <mergeCell ref="MXY37:MXZ37"/>
    <mergeCell ref="MYA37:MYB37"/>
    <mergeCell ref="MYC37:MYD37"/>
    <mergeCell ref="MYE37:MYF37"/>
    <mergeCell ref="MXI37:MXJ37"/>
    <mergeCell ref="MXK37:MXL37"/>
    <mergeCell ref="MXM37:MXN37"/>
    <mergeCell ref="MXO37:MXP37"/>
    <mergeCell ref="MXQ37:MXR37"/>
    <mergeCell ref="MXS37:MXT37"/>
    <mergeCell ref="MWW37:MWX37"/>
    <mergeCell ref="MWY37:MWZ37"/>
    <mergeCell ref="MXA37:MXB37"/>
    <mergeCell ref="MXC37:MXD37"/>
    <mergeCell ref="MXE37:MXF37"/>
    <mergeCell ref="MXG37:MXH37"/>
    <mergeCell ref="NBY37:NBZ37"/>
    <mergeCell ref="NCA37:NCB37"/>
    <mergeCell ref="NCC37:NCD37"/>
    <mergeCell ref="NCE37:NCF37"/>
    <mergeCell ref="NCG37:NCH37"/>
    <mergeCell ref="NCI37:NCJ37"/>
    <mergeCell ref="NBM37:NBN37"/>
    <mergeCell ref="NBO37:NBP37"/>
    <mergeCell ref="NBQ37:NBR37"/>
    <mergeCell ref="NBS37:NBT37"/>
    <mergeCell ref="NBU37:NBV37"/>
    <mergeCell ref="NBW37:NBX37"/>
    <mergeCell ref="NBA37:NBB37"/>
    <mergeCell ref="NBC37:NBD37"/>
    <mergeCell ref="NBE37:NBF37"/>
    <mergeCell ref="NBG37:NBH37"/>
    <mergeCell ref="NBI37:NBJ37"/>
    <mergeCell ref="NBK37:NBL37"/>
    <mergeCell ref="NAO37:NAP37"/>
    <mergeCell ref="NAQ37:NAR37"/>
    <mergeCell ref="NAS37:NAT37"/>
    <mergeCell ref="NAU37:NAV37"/>
    <mergeCell ref="NAW37:NAX37"/>
    <mergeCell ref="NAY37:NAZ37"/>
    <mergeCell ref="NAC37:NAD37"/>
    <mergeCell ref="NAE37:NAF37"/>
    <mergeCell ref="NAG37:NAH37"/>
    <mergeCell ref="NAI37:NAJ37"/>
    <mergeCell ref="NAK37:NAL37"/>
    <mergeCell ref="NAM37:NAN37"/>
    <mergeCell ref="MZQ37:MZR37"/>
    <mergeCell ref="MZS37:MZT37"/>
    <mergeCell ref="MZU37:MZV37"/>
    <mergeCell ref="MZW37:MZX37"/>
    <mergeCell ref="MZY37:MZZ37"/>
    <mergeCell ref="NAA37:NAB37"/>
    <mergeCell ref="NES37:NET37"/>
    <mergeCell ref="NEU37:NEV37"/>
    <mergeCell ref="NEW37:NEX37"/>
    <mergeCell ref="NEY37:NEZ37"/>
    <mergeCell ref="NFA37:NFB37"/>
    <mergeCell ref="NFC37:NFD37"/>
    <mergeCell ref="NEG37:NEH37"/>
    <mergeCell ref="NEI37:NEJ37"/>
    <mergeCell ref="NEK37:NEL37"/>
    <mergeCell ref="NEM37:NEN37"/>
    <mergeCell ref="NEO37:NEP37"/>
    <mergeCell ref="NEQ37:NER37"/>
    <mergeCell ref="NDU37:NDV37"/>
    <mergeCell ref="NDW37:NDX37"/>
    <mergeCell ref="NDY37:NDZ37"/>
    <mergeCell ref="NEA37:NEB37"/>
    <mergeCell ref="NEC37:NED37"/>
    <mergeCell ref="NEE37:NEF37"/>
    <mergeCell ref="NDI37:NDJ37"/>
    <mergeCell ref="NDK37:NDL37"/>
    <mergeCell ref="NDM37:NDN37"/>
    <mergeCell ref="NDO37:NDP37"/>
    <mergeCell ref="NDQ37:NDR37"/>
    <mergeCell ref="NDS37:NDT37"/>
    <mergeCell ref="NCW37:NCX37"/>
    <mergeCell ref="NCY37:NCZ37"/>
    <mergeCell ref="NDA37:NDB37"/>
    <mergeCell ref="NDC37:NDD37"/>
    <mergeCell ref="NDE37:NDF37"/>
    <mergeCell ref="NDG37:NDH37"/>
    <mergeCell ref="NCK37:NCL37"/>
    <mergeCell ref="NCM37:NCN37"/>
    <mergeCell ref="NCO37:NCP37"/>
    <mergeCell ref="NCQ37:NCR37"/>
    <mergeCell ref="NCS37:NCT37"/>
    <mergeCell ref="NCU37:NCV37"/>
    <mergeCell ref="NHM37:NHN37"/>
    <mergeCell ref="NHO37:NHP37"/>
    <mergeCell ref="NHQ37:NHR37"/>
    <mergeCell ref="NHS37:NHT37"/>
    <mergeCell ref="NHU37:NHV37"/>
    <mergeCell ref="NHW37:NHX37"/>
    <mergeCell ref="NHA37:NHB37"/>
    <mergeCell ref="NHC37:NHD37"/>
    <mergeCell ref="NHE37:NHF37"/>
    <mergeCell ref="NHG37:NHH37"/>
    <mergeCell ref="NHI37:NHJ37"/>
    <mergeCell ref="NHK37:NHL37"/>
    <mergeCell ref="NGO37:NGP37"/>
    <mergeCell ref="NGQ37:NGR37"/>
    <mergeCell ref="NGS37:NGT37"/>
    <mergeCell ref="NGU37:NGV37"/>
    <mergeCell ref="NGW37:NGX37"/>
    <mergeCell ref="NGY37:NGZ37"/>
    <mergeCell ref="NGC37:NGD37"/>
    <mergeCell ref="NGE37:NGF37"/>
    <mergeCell ref="NGG37:NGH37"/>
    <mergeCell ref="NGI37:NGJ37"/>
    <mergeCell ref="NGK37:NGL37"/>
    <mergeCell ref="NGM37:NGN37"/>
    <mergeCell ref="NFQ37:NFR37"/>
    <mergeCell ref="NFS37:NFT37"/>
    <mergeCell ref="NFU37:NFV37"/>
    <mergeCell ref="NFW37:NFX37"/>
    <mergeCell ref="NFY37:NFZ37"/>
    <mergeCell ref="NGA37:NGB37"/>
    <mergeCell ref="NFE37:NFF37"/>
    <mergeCell ref="NFG37:NFH37"/>
    <mergeCell ref="NFI37:NFJ37"/>
    <mergeCell ref="NFK37:NFL37"/>
    <mergeCell ref="NFM37:NFN37"/>
    <mergeCell ref="NFO37:NFP37"/>
    <mergeCell ref="NKG37:NKH37"/>
    <mergeCell ref="NKI37:NKJ37"/>
    <mergeCell ref="NKK37:NKL37"/>
    <mergeCell ref="NKM37:NKN37"/>
    <mergeCell ref="NKO37:NKP37"/>
    <mergeCell ref="NKQ37:NKR37"/>
    <mergeCell ref="NJU37:NJV37"/>
    <mergeCell ref="NJW37:NJX37"/>
    <mergeCell ref="NJY37:NJZ37"/>
    <mergeCell ref="NKA37:NKB37"/>
    <mergeCell ref="NKC37:NKD37"/>
    <mergeCell ref="NKE37:NKF37"/>
    <mergeCell ref="NJI37:NJJ37"/>
    <mergeCell ref="NJK37:NJL37"/>
    <mergeCell ref="NJM37:NJN37"/>
    <mergeCell ref="NJO37:NJP37"/>
    <mergeCell ref="NJQ37:NJR37"/>
    <mergeCell ref="NJS37:NJT37"/>
    <mergeCell ref="NIW37:NIX37"/>
    <mergeCell ref="NIY37:NIZ37"/>
    <mergeCell ref="NJA37:NJB37"/>
    <mergeCell ref="NJC37:NJD37"/>
    <mergeCell ref="NJE37:NJF37"/>
    <mergeCell ref="NJG37:NJH37"/>
    <mergeCell ref="NIK37:NIL37"/>
    <mergeCell ref="NIM37:NIN37"/>
    <mergeCell ref="NIO37:NIP37"/>
    <mergeCell ref="NIQ37:NIR37"/>
    <mergeCell ref="NIS37:NIT37"/>
    <mergeCell ref="NIU37:NIV37"/>
    <mergeCell ref="NHY37:NHZ37"/>
    <mergeCell ref="NIA37:NIB37"/>
    <mergeCell ref="NIC37:NID37"/>
    <mergeCell ref="NIE37:NIF37"/>
    <mergeCell ref="NIG37:NIH37"/>
    <mergeCell ref="NII37:NIJ37"/>
    <mergeCell ref="NNA37:NNB37"/>
    <mergeCell ref="NNC37:NND37"/>
    <mergeCell ref="NNE37:NNF37"/>
    <mergeCell ref="NNG37:NNH37"/>
    <mergeCell ref="NNI37:NNJ37"/>
    <mergeCell ref="NNK37:NNL37"/>
    <mergeCell ref="NMO37:NMP37"/>
    <mergeCell ref="NMQ37:NMR37"/>
    <mergeCell ref="NMS37:NMT37"/>
    <mergeCell ref="NMU37:NMV37"/>
    <mergeCell ref="NMW37:NMX37"/>
    <mergeCell ref="NMY37:NMZ37"/>
    <mergeCell ref="NMC37:NMD37"/>
    <mergeCell ref="NME37:NMF37"/>
    <mergeCell ref="NMG37:NMH37"/>
    <mergeCell ref="NMI37:NMJ37"/>
    <mergeCell ref="NMK37:NML37"/>
    <mergeCell ref="NMM37:NMN37"/>
    <mergeCell ref="NLQ37:NLR37"/>
    <mergeCell ref="NLS37:NLT37"/>
    <mergeCell ref="NLU37:NLV37"/>
    <mergeCell ref="NLW37:NLX37"/>
    <mergeCell ref="NLY37:NLZ37"/>
    <mergeCell ref="NMA37:NMB37"/>
    <mergeCell ref="NLE37:NLF37"/>
    <mergeCell ref="NLG37:NLH37"/>
    <mergeCell ref="NLI37:NLJ37"/>
    <mergeCell ref="NLK37:NLL37"/>
    <mergeCell ref="NLM37:NLN37"/>
    <mergeCell ref="NLO37:NLP37"/>
    <mergeCell ref="NKS37:NKT37"/>
    <mergeCell ref="NKU37:NKV37"/>
    <mergeCell ref="NKW37:NKX37"/>
    <mergeCell ref="NKY37:NKZ37"/>
    <mergeCell ref="NLA37:NLB37"/>
    <mergeCell ref="NLC37:NLD37"/>
    <mergeCell ref="NPU37:NPV37"/>
    <mergeCell ref="NPW37:NPX37"/>
    <mergeCell ref="NPY37:NPZ37"/>
    <mergeCell ref="NQA37:NQB37"/>
    <mergeCell ref="NQC37:NQD37"/>
    <mergeCell ref="NQE37:NQF37"/>
    <mergeCell ref="NPI37:NPJ37"/>
    <mergeCell ref="NPK37:NPL37"/>
    <mergeCell ref="NPM37:NPN37"/>
    <mergeCell ref="NPO37:NPP37"/>
    <mergeCell ref="NPQ37:NPR37"/>
    <mergeCell ref="NPS37:NPT37"/>
    <mergeCell ref="NOW37:NOX37"/>
    <mergeCell ref="NOY37:NOZ37"/>
    <mergeCell ref="NPA37:NPB37"/>
    <mergeCell ref="NPC37:NPD37"/>
    <mergeCell ref="NPE37:NPF37"/>
    <mergeCell ref="NPG37:NPH37"/>
    <mergeCell ref="NOK37:NOL37"/>
    <mergeCell ref="NOM37:NON37"/>
    <mergeCell ref="NOO37:NOP37"/>
    <mergeCell ref="NOQ37:NOR37"/>
    <mergeCell ref="NOS37:NOT37"/>
    <mergeCell ref="NOU37:NOV37"/>
    <mergeCell ref="NNY37:NNZ37"/>
    <mergeCell ref="NOA37:NOB37"/>
    <mergeCell ref="NOC37:NOD37"/>
    <mergeCell ref="NOE37:NOF37"/>
    <mergeCell ref="NOG37:NOH37"/>
    <mergeCell ref="NOI37:NOJ37"/>
    <mergeCell ref="NNM37:NNN37"/>
    <mergeCell ref="NNO37:NNP37"/>
    <mergeCell ref="NNQ37:NNR37"/>
    <mergeCell ref="NNS37:NNT37"/>
    <mergeCell ref="NNU37:NNV37"/>
    <mergeCell ref="NNW37:NNX37"/>
    <mergeCell ref="NSO37:NSP37"/>
    <mergeCell ref="NSQ37:NSR37"/>
    <mergeCell ref="NSS37:NST37"/>
    <mergeCell ref="NSU37:NSV37"/>
    <mergeCell ref="NSW37:NSX37"/>
    <mergeCell ref="NSY37:NSZ37"/>
    <mergeCell ref="NSC37:NSD37"/>
    <mergeCell ref="NSE37:NSF37"/>
    <mergeCell ref="NSG37:NSH37"/>
    <mergeCell ref="NSI37:NSJ37"/>
    <mergeCell ref="NSK37:NSL37"/>
    <mergeCell ref="NSM37:NSN37"/>
    <mergeCell ref="NRQ37:NRR37"/>
    <mergeCell ref="NRS37:NRT37"/>
    <mergeCell ref="NRU37:NRV37"/>
    <mergeCell ref="NRW37:NRX37"/>
    <mergeCell ref="NRY37:NRZ37"/>
    <mergeCell ref="NSA37:NSB37"/>
    <mergeCell ref="NRE37:NRF37"/>
    <mergeCell ref="NRG37:NRH37"/>
    <mergeCell ref="NRI37:NRJ37"/>
    <mergeCell ref="NRK37:NRL37"/>
    <mergeCell ref="NRM37:NRN37"/>
    <mergeCell ref="NRO37:NRP37"/>
    <mergeCell ref="NQS37:NQT37"/>
    <mergeCell ref="NQU37:NQV37"/>
    <mergeCell ref="NQW37:NQX37"/>
    <mergeCell ref="NQY37:NQZ37"/>
    <mergeCell ref="NRA37:NRB37"/>
    <mergeCell ref="NRC37:NRD37"/>
    <mergeCell ref="NQG37:NQH37"/>
    <mergeCell ref="NQI37:NQJ37"/>
    <mergeCell ref="NQK37:NQL37"/>
    <mergeCell ref="NQM37:NQN37"/>
    <mergeCell ref="NQO37:NQP37"/>
    <mergeCell ref="NQQ37:NQR37"/>
    <mergeCell ref="NVI37:NVJ37"/>
    <mergeCell ref="NVK37:NVL37"/>
    <mergeCell ref="NVM37:NVN37"/>
    <mergeCell ref="NVO37:NVP37"/>
    <mergeCell ref="NVQ37:NVR37"/>
    <mergeCell ref="NVS37:NVT37"/>
    <mergeCell ref="NUW37:NUX37"/>
    <mergeCell ref="NUY37:NUZ37"/>
    <mergeCell ref="NVA37:NVB37"/>
    <mergeCell ref="NVC37:NVD37"/>
    <mergeCell ref="NVE37:NVF37"/>
    <mergeCell ref="NVG37:NVH37"/>
    <mergeCell ref="NUK37:NUL37"/>
    <mergeCell ref="NUM37:NUN37"/>
    <mergeCell ref="NUO37:NUP37"/>
    <mergeCell ref="NUQ37:NUR37"/>
    <mergeCell ref="NUS37:NUT37"/>
    <mergeCell ref="NUU37:NUV37"/>
    <mergeCell ref="NTY37:NTZ37"/>
    <mergeCell ref="NUA37:NUB37"/>
    <mergeCell ref="NUC37:NUD37"/>
    <mergeCell ref="NUE37:NUF37"/>
    <mergeCell ref="NUG37:NUH37"/>
    <mergeCell ref="NUI37:NUJ37"/>
    <mergeCell ref="NTM37:NTN37"/>
    <mergeCell ref="NTO37:NTP37"/>
    <mergeCell ref="NTQ37:NTR37"/>
    <mergeCell ref="NTS37:NTT37"/>
    <mergeCell ref="NTU37:NTV37"/>
    <mergeCell ref="NTW37:NTX37"/>
    <mergeCell ref="NTA37:NTB37"/>
    <mergeCell ref="NTC37:NTD37"/>
    <mergeCell ref="NTE37:NTF37"/>
    <mergeCell ref="NTG37:NTH37"/>
    <mergeCell ref="NTI37:NTJ37"/>
    <mergeCell ref="NTK37:NTL37"/>
    <mergeCell ref="NYC37:NYD37"/>
    <mergeCell ref="NYE37:NYF37"/>
    <mergeCell ref="NYG37:NYH37"/>
    <mergeCell ref="NYI37:NYJ37"/>
    <mergeCell ref="NYK37:NYL37"/>
    <mergeCell ref="NYM37:NYN37"/>
    <mergeCell ref="NXQ37:NXR37"/>
    <mergeCell ref="NXS37:NXT37"/>
    <mergeCell ref="NXU37:NXV37"/>
    <mergeCell ref="NXW37:NXX37"/>
    <mergeCell ref="NXY37:NXZ37"/>
    <mergeCell ref="NYA37:NYB37"/>
    <mergeCell ref="NXE37:NXF37"/>
    <mergeCell ref="NXG37:NXH37"/>
    <mergeCell ref="NXI37:NXJ37"/>
    <mergeCell ref="NXK37:NXL37"/>
    <mergeCell ref="NXM37:NXN37"/>
    <mergeCell ref="NXO37:NXP37"/>
    <mergeCell ref="NWS37:NWT37"/>
    <mergeCell ref="NWU37:NWV37"/>
    <mergeCell ref="NWW37:NWX37"/>
    <mergeCell ref="NWY37:NWZ37"/>
    <mergeCell ref="NXA37:NXB37"/>
    <mergeCell ref="NXC37:NXD37"/>
    <mergeCell ref="NWG37:NWH37"/>
    <mergeCell ref="NWI37:NWJ37"/>
    <mergeCell ref="NWK37:NWL37"/>
    <mergeCell ref="NWM37:NWN37"/>
    <mergeCell ref="NWO37:NWP37"/>
    <mergeCell ref="NWQ37:NWR37"/>
    <mergeCell ref="NVU37:NVV37"/>
    <mergeCell ref="NVW37:NVX37"/>
    <mergeCell ref="NVY37:NVZ37"/>
    <mergeCell ref="NWA37:NWB37"/>
    <mergeCell ref="NWC37:NWD37"/>
    <mergeCell ref="NWE37:NWF37"/>
    <mergeCell ref="OAW37:OAX37"/>
    <mergeCell ref="OAY37:OAZ37"/>
    <mergeCell ref="OBA37:OBB37"/>
    <mergeCell ref="OBC37:OBD37"/>
    <mergeCell ref="OBE37:OBF37"/>
    <mergeCell ref="OBG37:OBH37"/>
    <mergeCell ref="OAK37:OAL37"/>
    <mergeCell ref="OAM37:OAN37"/>
    <mergeCell ref="OAO37:OAP37"/>
    <mergeCell ref="OAQ37:OAR37"/>
    <mergeCell ref="OAS37:OAT37"/>
    <mergeCell ref="OAU37:OAV37"/>
    <mergeCell ref="NZY37:NZZ37"/>
    <mergeCell ref="OAA37:OAB37"/>
    <mergeCell ref="OAC37:OAD37"/>
    <mergeCell ref="OAE37:OAF37"/>
    <mergeCell ref="OAG37:OAH37"/>
    <mergeCell ref="OAI37:OAJ37"/>
    <mergeCell ref="NZM37:NZN37"/>
    <mergeCell ref="NZO37:NZP37"/>
    <mergeCell ref="NZQ37:NZR37"/>
    <mergeCell ref="NZS37:NZT37"/>
    <mergeCell ref="NZU37:NZV37"/>
    <mergeCell ref="NZW37:NZX37"/>
    <mergeCell ref="NZA37:NZB37"/>
    <mergeCell ref="NZC37:NZD37"/>
    <mergeCell ref="NZE37:NZF37"/>
    <mergeCell ref="NZG37:NZH37"/>
    <mergeCell ref="NZI37:NZJ37"/>
    <mergeCell ref="NZK37:NZL37"/>
    <mergeCell ref="NYO37:NYP37"/>
    <mergeCell ref="NYQ37:NYR37"/>
    <mergeCell ref="NYS37:NYT37"/>
    <mergeCell ref="NYU37:NYV37"/>
    <mergeCell ref="NYW37:NYX37"/>
    <mergeCell ref="NYY37:NYZ37"/>
    <mergeCell ref="ODQ37:ODR37"/>
    <mergeCell ref="ODS37:ODT37"/>
    <mergeCell ref="ODU37:ODV37"/>
    <mergeCell ref="ODW37:ODX37"/>
    <mergeCell ref="ODY37:ODZ37"/>
    <mergeCell ref="OEA37:OEB37"/>
    <mergeCell ref="ODE37:ODF37"/>
    <mergeCell ref="ODG37:ODH37"/>
    <mergeCell ref="ODI37:ODJ37"/>
    <mergeCell ref="ODK37:ODL37"/>
    <mergeCell ref="ODM37:ODN37"/>
    <mergeCell ref="ODO37:ODP37"/>
    <mergeCell ref="OCS37:OCT37"/>
    <mergeCell ref="OCU37:OCV37"/>
    <mergeCell ref="OCW37:OCX37"/>
    <mergeCell ref="OCY37:OCZ37"/>
    <mergeCell ref="ODA37:ODB37"/>
    <mergeCell ref="ODC37:ODD37"/>
    <mergeCell ref="OCG37:OCH37"/>
    <mergeCell ref="OCI37:OCJ37"/>
    <mergeCell ref="OCK37:OCL37"/>
    <mergeCell ref="OCM37:OCN37"/>
    <mergeCell ref="OCO37:OCP37"/>
    <mergeCell ref="OCQ37:OCR37"/>
    <mergeCell ref="OBU37:OBV37"/>
    <mergeCell ref="OBW37:OBX37"/>
    <mergeCell ref="OBY37:OBZ37"/>
    <mergeCell ref="OCA37:OCB37"/>
    <mergeCell ref="OCC37:OCD37"/>
    <mergeCell ref="OCE37:OCF37"/>
    <mergeCell ref="OBI37:OBJ37"/>
    <mergeCell ref="OBK37:OBL37"/>
    <mergeCell ref="OBM37:OBN37"/>
    <mergeCell ref="OBO37:OBP37"/>
    <mergeCell ref="OBQ37:OBR37"/>
    <mergeCell ref="OBS37:OBT37"/>
    <mergeCell ref="OGK37:OGL37"/>
    <mergeCell ref="OGM37:OGN37"/>
    <mergeCell ref="OGO37:OGP37"/>
    <mergeCell ref="OGQ37:OGR37"/>
    <mergeCell ref="OGS37:OGT37"/>
    <mergeCell ref="OGU37:OGV37"/>
    <mergeCell ref="OFY37:OFZ37"/>
    <mergeCell ref="OGA37:OGB37"/>
    <mergeCell ref="OGC37:OGD37"/>
    <mergeCell ref="OGE37:OGF37"/>
    <mergeCell ref="OGG37:OGH37"/>
    <mergeCell ref="OGI37:OGJ37"/>
    <mergeCell ref="OFM37:OFN37"/>
    <mergeCell ref="OFO37:OFP37"/>
    <mergeCell ref="OFQ37:OFR37"/>
    <mergeCell ref="OFS37:OFT37"/>
    <mergeCell ref="OFU37:OFV37"/>
    <mergeCell ref="OFW37:OFX37"/>
    <mergeCell ref="OFA37:OFB37"/>
    <mergeCell ref="OFC37:OFD37"/>
    <mergeCell ref="OFE37:OFF37"/>
    <mergeCell ref="OFG37:OFH37"/>
    <mergeCell ref="OFI37:OFJ37"/>
    <mergeCell ref="OFK37:OFL37"/>
    <mergeCell ref="OEO37:OEP37"/>
    <mergeCell ref="OEQ37:OER37"/>
    <mergeCell ref="OES37:OET37"/>
    <mergeCell ref="OEU37:OEV37"/>
    <mergeCell ref="OEW37:OEX37"/>
    <mergeCell ref="OEY37:OEZ37"/>
    <mergeCell ref="OEC37:OED37"/>
    <mergeCell ref="OEE37:OEF37"/>
    <mergeCell ref="OEG37:OEH37"/>
    <mergeCell ref="OEI37:OEJ37"/>
    <mergeCell ref="OEK37:OEL37"/>
    <mergeCell ref="OEM37:OEN37"/>
    <mergeCell ref="OJE37:OJF37"/>
    <mergeCell ref="OJG37:OJH37"/>
    <mergeCell ref="OJI37:OJJ37"/>
    <mergeCell ref="OJK37:OJL37"/>
    <mergeCell ref="OJM37:OJN37"/>
    <mergeCell ref="OJO37:OJP37"/>
    <mergeCell ref="OIS37:OIT37"/>
    <mergeCell ref="OIU37:OIV37"/>
    <mergeCell ref="OIW37:OIX37"/>
    <mergeCell ref="OIY37:OIZ37"/>
    <mergeCell ref="OJA37:OJB37"/>
    <mergeCell ref="OJC37:OJD37"/>
    <mergeCell ref="OIG37:OIH37"/>
    <mergeCell ref="OII37:OIJ37"/>
    <mergeCell ref="OIK37:OIL37"/>
    <mergeCell ref="OIM37:OIN37"/>
    <mergeCell ref="OIO37:OIP37"/>
    <mergeCell ref="OIQ37:OIR37"/>
    <mergeCell ref="OHU37:OHV37"/>
    <mergeCell ref="OHW37:OHX37"/>
    <mergeCell ref="OHY37:OHZ37"/>
    <mergeCell ref="OIA37:OIB37"/>
    <mergeCell ref="OIC37:OID37"/>
    <mergeCell ref="OIE37:OIF37"/>
    <mergeCell ref="OHI37:OHJ37"/>
    <mergeCell ref="OHK37:OHL37"/>
    <mergeCell ref="OHM37:OHN37"/>
    <mergeCell ref="OHO37:OHP37"/>
    <mergeCell ref="OHQ37:OHR37"/>
    <mergeCell ref="OHS37:OHT37"/>
    <mergeCell ref="OGW37:OGX37"/>
    <mergeCell ref="OGY37:OGZ37"/>
    <mergeCell ref="OHA37:OHB37"/>
    <mergeCell ref="OHC37:OHD37"/>
    <mergeCell ref="OHE37:OHF37"/>
    <mergeCell ref="OHG37:OHH37"/>
    <mergeCell ref="OLY37:OLZ37"/>
    <mergeCell ref="OMA37:OMB37"/>
    <mergeCell ref="OMC37:OMD37"/>
    <mergeCell ref="OME37:OMF37"/>
    <mergeCell ref="OMG37:OMH37"/>
    <mergeCell ref="OMI37:OMJ37"/>
    <mergeCell ref="OLM37:OLN37"/>
    <mergeCell ref="OLO37:OLP37"/>
    <mergeCell ref="OLQ37:OLR37"/>
    <mergeCell ref="OLS37:OLT37"/>
    <mergeCell ref="OLU37:OLV37"/>
    <mergeCell ref="OLW37:OLX37"/>
    <mergeCell ref="OLA37:OLB37"/>
    <mergeCell ref="OLC37:OLD37"/>
    <mergeCell ref="OLE37:OLF37"/>
    <mergeCell ref="OLG37:OLH37"/>
    <mergeCell ref="OLI37:OLJ37"/>
    <mergeCell ref="OLK37:OLL37"/>
    <mergeCell ref="OKO37:OKP37"/>
    <mergeCell ref="OKQ37:OKR37"/>
    <mergeCell ref="OKS37:OKT37"/>
    <mergeCell ref="OKU37:OKV37"/>
    <mergeCell ref="OKW37:OKX37"/>
    <mergeCell ref="OKY37:OKZ37"/>
    <mergeCell ref="OKC37:OKD37"/>
    <mergeCell ref="OKE37:OKF37"/>
    <mergeCell ref="OKG37:OKH37"/>
    <mergeCell ref="OKI37:OKJ37"/>
    <mergeCell ref="OKK37:OKL37"/>
    <mergeCell ref="OKM37:OKN37"/>
    <mergeCell ref="OJQ37:OJR37"/>
    <mergeCell ref="OJS37:OJT37"/>
    <mergeCell ref="OJU37:OJV37"/>
    <mergeCell ref="OJW37:OJX37"/>
    <mergeCell ref="OJY37:OJZ37"/>
    <mergeCell ref="OKA37:OKB37"/>
    <mergeCell ref="OOS37:OOT37"/>
    <mergeCell ref="OOU37:OOV37"/>
    <mergeCell ref="OOW37:OOX37"/>
    <mergeCell ref="OOY37:OOZ37"/>
    <mergeCell ref="OPA37:OPB37"/>
    <mergeCell ref="OPC37:OPD37"/>
    <mergeCell ref="OOG37:OOH37"/>
    <mergeCell ref="OOI37:OOJ37"/>
    <mergeCell ref="OOK37:OOL37"/>
    <mergeCell ref="OOM37:OON37"/>
    <mergeCell ref="OOO37:OOP37"/>
    <mergeCell ref="OOQ37:OOR37"/>
    <mergeCell ref="ONU37:ONV37"/>
    <mergeCell ref="ONW37:ONX37"/>
    <mergeCell ref="ONY37:ONZ37"/>
    <mergeCell ref="OOA37:OOB37"/>
    <mergeCell ref="OOC37:OOD37"/>
    <mergeCell ref="OOE37:OOF37"/>
    <mergeCell ref="ONI37:ONJ37"/>
    <mergeCell ref="ONK37:ONL37"/>
    <mergeCell ref="ONM37:ONN37"/>
    <mergeCell ref="ONO37:ONP37"/>
    <mergeCell ref="ONQ37:ONR37"/>
    <mergeCell ref="ONS37:ONT37"/>
    <mergeCell ref="OMW37:OMX37"/>
    <mergeCell ref="OMY37:OMZ37"/>
    <mergeCell ref="ONA37:ONB37"/>
    <mergeCell ref="ONC37:OND37"/>
    <mergeCell ref="ONE37:ONF37"/>
    <mergeCell ref="ONG37:ONH37"/>
    <mergeCell ref="OMK37:OML37"/>
    <mergeCell ref="OMM37:OMN37"/>
    <mergeCell ref="OMO37:OMP37"/>
    <mergeCell ref="OMQ37:OMR37"/>
    <mergeCell ref="OMS37:OMT37"/>
    <mergeCell ref="OMU37:OMV37"/>
    <mergeCell ref="ORM37:ORN37"/>
    <mergeCell ref="ORO37:ORP37"/>
    <mergeCell ref="ORQ37:ORR37"/>
    <mergeCell ref="ORS37:ORT37"/>
    <mergeCell ref="ORU37:ORV37"/>
    <mergeCell ref="ORW37:ORX37"/>
    <mergeCell ref="ORA37:ORB37"/>
    <mergeCell ref="ORC37:ORD37"/>
    <mergeCell ref="ORE37:ORF37"/>
    <mergeCell ref="ORG37:ORH37"/>
    <mergeCell ref="ORI37:ORJ37"/>
    <mergeCell ref="ORK37:ORL37"/>
    <mergeCell ref="OQO37:OQP37"/>
    <mergeCell ref="OQQ37:OQR37"/>
    <mergeCell ref="OQS37:OQT37"/>
    <mergeCell ref="OQU37:OQV37"/>
    <mergeCell ref="OQW37:OQX37"/>
    <mergeCell ref="OQY37:OQZ37"/>
    <mergeCell ref="OQC37:OQD37"/>
    <mergeCell ref="OQE37:OQF37"/>
    <mergeCell ref="OQG37:OQH37"/>
    <mergeCell ref="OQI37:OQJ37"/>
    <mergeCell ref="OQK37:OQL37"/>
    <mergeCell ref="OQM37:OQN37"/>
    <mergeCell ref="OPQ37:OPR37"/>
    <mergeCell ref="OPS37:OPT37"/>
    <mergeCell ref="OPU37:OPV37"/>
    <mergeCell ref="OPW37:OPX37"/>
    <mergeCell ref="OPY37:OPZ37"/>
    <mergeCell ref="OQA37:OQB37"/>
    <mergeCell ref="OPE37:OPF37"/>
    <mergeCell ref="OPG37:OPH37"/>
    <mergeCell ref="OPI37:OPJ37"/>
    <mergeCell ref="OPK37:OPL37"/>
    <mergeCell ref="OPM37:OPN37"/>
    <mergeCell ref="OPO37:OPP37"/>
    <mergeCell ref="OUG37:OUH37"/>
    <mergeCell ref="OUI37:OUJ37"/>
    <mergeCell ref="OUK37:OUL37"/>
    <mergeCell ref="OUM37:OUN37"/>
    <mergeCell ref="OUO37:OUP37"/>
    <mergeCell ref="OUQ37:OUR37"/>
    <mergeCell ref="OTU37:OTV37"/>
    <mergeCell ref="OTW37:OTX37"/>
    <mergeCell ref="OTY37:OTZ37"/>
    <mergeCell ref="OUA37:OUB37"/>
    <mergeCell ref="OUC37:OUD37"/>
    <mergeCell ref="OUE37:OUF37"/>
    <mergeCell ref="OTI37:OTJ37"/>
    <mergeCell ref="OTK37:OTL37"/>
    <mergeCell ref="OTM37:OTN37"/>
    <mergeCell ref="OTO37:OTP37"/>
    <mergeCell ref="OTQ37:OTR37"/>
    <mergeCell ref="OTS37:OTT37"/>
    <mergeCell ref="OSW37:OSX37"/>
    <mergeCell ref="OSY37:OSZ37"/>
    <mergeCell ref="OTA37:OTB37"/>
    <mergeCell ref="OTC37:OTD37"/>
    <mergeCell ref="OTE37:OTF37"/>
    <mergeCell ref="OTG37:OTH37"/>
    <mergeCell ref="OSK37:OSL37"/>
    <mergeCell ref="OSM37:OSN37"/>
    <mergeCell ref="OSO37:OSP37"/>
    <mergeCell ref="OSQ37:OSR37"/>
    <mergeCell ref="OSS37:OST37"/>
    <mergeCell ref="OSU37:OSV37"/>
    <mergeCell ref="ORY37:ORZ37"/>
    <mergeCell ref="OSA37:OSB37"/>
    <mergeCell ref="OSC37:OSD37"/>
    <mergeCell ref="OSE37:OSF37"/>
    <mergeCell ref="OSG37:OSH37"/>
    <mergeCell ref="OSI37:OSJ37"/>
    <mergeCell ref="OXA37:OXB37"/>
    <mergeCell ref="OXC37:OXD37"/>
    <mergeCell ref="OXE37:OXF37"/>
    <mergeCell ref="OXG37:OXH37"/>
    <mergeCell ref="OXI37:OXJ37"/>
    <mergeCell ref="OXK37:OXL37"/>
    <mergeCell ref="OWO37:OWP37"/>
    <mergeCell ref="OWQ37:OWR37"/>
    <mergeCell ref="OWS37:OWT37"/>
    <mergeCell ref="OWU37:OWV37"/>
    <mergeCell ref="OWW37:OWX37"/>
    <mergeCell ref="OWY37:OWZ37"/>
    <mergeCell ref="OWC37:OWD37"/>
    <mergeCell ref="OWE37:OWF37"/>
    <mergeCell ref="OWG37:OWH37"/>
    <mergeCell ref="OWI37:OWJ37"/>
    <mergeCell ref="OWK37:OWL37"/>
    <mergeCell ref="OWM37:OWN37"/>
    <mergeCell ref="OVQ37:OVR37"/>
    <mergeCell ref="OVS37:OVT37"/>
    <mergeCell ref="OVU37:OVV37"/>
    <mergeCell ref="OVW37:OVX37"/>
    <mergeCell ref="OVY37:OVZ37"/>
    <mergeCell ref="OWA37:OWB37"/>
    <mergeCell ref="OVE37:OVF37"/>
    <mergeCell ref="OVG37:OVH37"/>
    <mergeCell ref="OVI37:OVJ37"/>
    <mergeCell ref="OVK37:OVL37"/>
    <mergeCell ref="OVM37:OVN37"/>
    <mergeCell ref="OVO37:OVP37"/>
    <mergeCell ref="OUS37:OUT37"/>
    <mergeCell ref="OUU37:OUV37"/>
    <mergeCell ref="OUW37:OUX37"/>
    <mergeCell ref="OUY37:OUZ37"/>
    <mergeCell ref="OVA37:OVB37"/>
    <mergeCell ref="OVC37:OVD37"/>
    <mergeCell ref="OZU37:OZV37"/>
    <mergeCell ref="OZW37:OZX37"/>
    <mergeCell ref="OZY37:OZZ37"/>
    <mergeCell ref="PAA37:PAB37"/>
    <mergeCell ref="PAC37:PAD37"/>
    <mergeCell ref="PAE37:PAF37"/>
    <mergeCell ref="OZI37:OZJ37"/>
    <mergeCell ref="OZK37:OZL37"/>
    <mergeCell ref="OZM37:OZN37"/>
    <mergeCell ref="OZO37:OZP37"/>
    <mergeCell ref="OZQ37:OZR37"/>
    <mergeCell ref="OZS37:OZT37"/>
    <mergeCell ref="OYW37:OYX37"/>
    <mergeCell ref="OYY37:OYZ37"/>
    <mergeCell ref="OZA37:OZB37"/>
    <mergeCell ref="OZC37:OZD37"/>
    <mergeCell ref="OZE37:OZF37"/>
    <mergeCell ref="OZG37:OZH37"/>
    <mergeCell ref="OYK37:OYL37"/>
    <mergeCell ref="OYM37:OYN37"/>
    <mergeCell ref="OYO37:OYP37"/>
    <mergeCell ref="OYQ37:OYR37"/>
    <mergeCell ref="OYS37:OYT37"/>
    <mergeCell ref="OYU37:OYV37"/>
    <mergeCell ref="OXY37:OXZ37"/>
    <mergeCell ref="OYA37:OYB37"/>
    <mergeCell ref="OYC37:OYD37"/>
    <mergeCell ref="OYE37:OYF37"/>
    <mergeCell ref="OYG37:OYH37"/>
    <mergeCell ref="OYI37:OYJ37"/>
    <mergeCell ref="OXM37:OXN37"/>
    <mergeCell ref="OXO37:OXP37"/>
    <mergeCell ref="OXQ37:OXR37"/>
    <mergeCell ref="OXS37:OXT37"/>
    <mergeCell ref="OXU37:OXV37"/>
    <mergeCell ref="OXW37:OXX37"/>
    <mergeCell ref="PCO37:PCP37"/>
    <mergeCell ref="PCQ37:PCR37"/>
    <mergeCell ref="PCS37:PCT37"/>
    <mergeCell ref="PCU37:PCV37"/>
    <mergeCell ref="PCW37:PCX37"/>
    <mergeCell ref="PCY37:PCZ37"/>
    <mergeCell ref="PCC37:PCD37"/>
    <mergeCell ref="PCE37:PCF37"/>
    <mergeCell ref="PCG37:PCH37"/>
    <mergeCell ref="PCI37:PCJ37"/>
    <mergeCell ref="PCK37:PCL37"/>
    <mergeCell ref="PCM37:PCN37"/>
    <mergeCell ref="PBQ37:PBR37"/>
    <mergeCell ref="PBS37:PBT37"/>
    <mergeCell ref="PBU37:PBV37"/>
    <mergeCell ref="PBW37:PBX37"/>
    <mergeCell ref="PBY37:PBZ37"/>
    <mergeCell ref="PCA37:PCB37"/>
    <mergeCell ref="PBE37:PBF37"/>
    <mergeCell ref="PBG37:PBH37"/>
    <mergeCell ref="PBI37:PBJ37"/>
    <mergeCell ref="PBK37:PBL37"/>
    <mergeCell ref="PBM37:PBN37"/>
    <mergeCell ref="PBO37:PBP37"/>
    <mergeCell ref="PAS37:PAT37"/>
    <mergeCell ref="PAU37:PAV37"/>
    <mergeCell ref="PAW37:PAX37"/>
    <mergeCell ref="PAY37:PAZ37"/>
    <mergeCell ref="PBA37:PBB37"/>
    <mergeCell ref="PBC37:PBD37"/>
    <mergeCell ref="PAG37:PAH37"/>
    <mergeCell ref="PAI37:PAJ37"/>
    <mergeCell ref="PAK37:PAL37"/>
    <mergeCell ref="PAM37:PAN37"/>
    <mergeCell ref="PAO37:PAP37"/>
    <mergeCell ref="PAQ37:PAR37"/>
    <mergeCell ref="PFI37:PFJ37"/>
    <mergeCell ref="PFK37:PFL37"/>
    <mergeCell ref="PFM37:PFN37"/>
    <mergeCell ref="PFO37:PFP37"/>
    <mergeCell ref="PFQ37:PFR37"/>
    <mergeCell ref="PFS37:PFT37"/>
    <mergeCell ref="PEW37:PEX37"/>
    <mergeCell ref="PEY37:PEZ37"/>
    <mergeCell ref="PFA37:PFB37"/>
    <mergeCell ref="PFC37:PFD37"/>
    <mergeCell ref="PFE37:PFF37"/>
    <mergeCell ref="PFG37:PFH37"/>
    <mergeCell ref="PEK37:PEL37"/>
    <mergeCell ref="PEM37:PEN37"/>
    <mergeCell ref="PEO37:PEP37"/>
    <mergeCell ref="PEQ37:PER37"/>
    <mergeCell ref="PES37:PET37"/>
    <mergeCell ref="PEU37:PEV37"/>
    <mergeCell ref="PDY37:PDZ37"/>
    <mergeCell ref="PEA37:PEB37"/>
    <mergeCell ref="PEC37:PED37"/>
    <mergeCell ref="PEE37:PEF37"/>
    <mergeCell ref="PEG37:PEH37"/>
    <mergeCell ref="PEI37:PEJ37"/>
    <mergeCell ref="PDM37:PDN37"/>
    <mergeCell ref="PDO37:PDP37"/>
    <mergeCell ref="PDQ37:PDR37"/>
    <mergeCell ref="PDS37:PDT37"/>
    <mergeCell ref="PDU37:PDV37"/>
    <mergeCell ref="PDW37:PDX37"/>
    <mergeCell ref="PDA37:PDB37"/>
    <mergeCell ref="PDC37:PDD37"/>
    <mergeCell ref="PDE37:PDF37"/>
    <mergeCell ref="PDG37:PDH37"/>
    <mergeCell ref="PDI37:PDJ37"/>
    <mergeCell ref="PDK37:PDL37"/>
    <mergeCell ref="PIC37:PID37"/>
    <mergeCell ref="PIE37:PIF37"/>
    <mergeCell ref="PIG37:PIH37"/>
    <mergeCell ref="PII37:PIJ37"/>
    <mergeCell ref="PIK37:PIL37"/>
    <mergeCell ref="PIM37:PIN37"/>
    <mergeCell ref="PHQ37:PHR37"/>
    <mergeCell ref="PHS37:PHT37"/>
    <mergeCell ref="PHU37:PHV37"/>
    <mergeCell ref="PHW37:PHX37"/>
    <mergeCell ref="PHY37:PHZ37"/>
    <mergeCell ref="PIA37:PIB37"/>
    <mergeCell ref="PHE37:PHF37"/>
    <mergeCell ref="PHG37:PHH37"/>
    <mergeCell ref="PHI37:PHJ37"/>
    <mergeCell ref="PHK37:PHL37"/>
    <mergeCell ref="PHM37:PHN37"/>
    <mergeCell ref="PHO37:PHP37"/>
    <mergeCell ref="PGS37:PGT37"/>
    <mergeCell ref="PGU37:PGV37"/>
    <mergeCell ref="PGW37:PGX37"/>
    <mergeCell ref="PGY37:PGZ37"/>
    <mergeCell ref="PHA37:PHB37"/>
    <mergeCell ref="PHC37:PHD37"/>
    <mergeCell ref="PGG37:PGH37"/>
    <mergeCell ref="PGI37:PGJ37"/>
    <mergeCell ref="PGK37:PGL37"/>
    <mergeCell ref="PGM37:PGN37"/>
    <mergeCell ref="PGO37:PGP37"/>
    <mergeCell ref="PGQ37:PGR37"/>
    <mergeCell ref="PFU37:PFV37"/>
    <mergeCell ref="PFW37:PFX37"/>
    <mergeCell ref="PFY37:PFZ37"/>
    <mergeCell ref="PGA37:PGB37"/>
    <mergeCell ref="PGC37:PGD37"/>
    <mergeCell ref="PGE37:PGF37"/>
    <mergeCell ref="PKW37:PKX37"/>
    <mergeCell ref="PKY37:PKZ37"/>
    <mergeCell ref="PLA37:PLB37"/>
    <mergeCell ref="PLC37:PLD37"/>
    <mergeCell ref="PLE37:PLF37"/>
    <mergeCell ref="PLG37:PLH37"/>
    <mergeCell ref="PKK37:PKL37"/>
    <mergeCell ref="PKM37:PKN37"/>
    <mergeCell ref="PKO37:PKP37"/>
    <mergeCell ref="PKQ37:PKR37"/>
    <mergeCell ref="PKS37:PKT37"/>
    <mergeCell ref="PKU37:PKV37"/>
    <mergeCell ref="PJY37:PJZ37"/>
    <mergeCell ref="PKA37:PKB37"/>
    <mergeCell ref="PKC37:PKD37"/>
    <mergeCell ref="PKE37:PKF37"/>
    <mergeCell ref="PKG37:PKH37"/>
    <mergeCell ref="PKI37:PKJ37"/>
    <mergeCell ref="PJM37:PJN37"/>
    <mergeCell ref="PJO37:PJP37"/>
    <mergeCell ref="PJQ37:PJR37"/>
    <mergeCell ref="PJS37:PJT37"/>
    <mergeCell ref="PJU37:PJV37"/>
    <mergeCell ref="PJW37:PJX37"/>
    <mergeCell ref="PJA37:PJB37"/>
    <mergeCell ref="PJC37:PJD37"/>
    <mergeCell ref="PJE37:PJF37"/>
    <mergeCell ref="PJG37:PJH37"/>
    <mergeCell ref="PJI37:PJJ37"/>
    <mergeCell ref="PJK37:PJL37"/>
    <mergeCell ref="PIO37:PIP37"/>
    <mergeCell ref="PIQ37:PIR37"/>
    <mergeCell ref="PIS37:PIT37"/>
    <mergeCell ref="PIU37:PIV37"/>
    <mergeCell ref="PIW37:PIX37"/>
    <mergeCell ref="PIY37:PIZ37"/>
    <mergeCell ref="PNQ37:PNR37"/>
    <mergeCell ref="PNS37:PNT37"/>
    <mergeCell ref="PNU37:PNV37"/>
    <mergeCell ref="PNW37:PNX37"/>
    <mergeCell ref="PNY37:PNZ37"/>
    <mergeCell ref="POA37:POB37"/>
    <mergeCell ref="PNE37:PNF37"/>
    <mergeCell ref="PNG37:PNH37"/>
    <mergeCell ref="PNI37:PNJ37"/>
    <mergeCell ref="PNK37:PNL37"/>
    <mergeCell ref="PNM37:PNN37"/>
    <mergeCell ref="PNO37:PNP37"/>
    <mergeCell ref="PMS37:PMT37"/>
    <mergeCell ref="PMU37:PMV37"/>
    <mergeCell ref="PMW37:PMX37"/>
    <mergeCell ref="PMY37:PMZ37"/>
    <mergeCell ref="PNA37:PNB37"/>
    <mergeCell ref="PNC37:PND37"/>
    <mergeCell ref="PMG37:PMH37"/>
    <mergeCell ref="PMI37:PMJ37"/>
    <mergeCell ref="PMK37:PML37"/>
    <mergeCell ref="PMM37:PMN37"/>
    <mergeCell ref="PMO37:PMP37"/>
    <mergeCell ref="PMQ37:PMR37"/>
    <mergeCell ref="PLU37:PLV37"/>
    <mergeCell ref="PLW37:PLX37"/>
    <mergeCell ref="PLY37:PLZ37"/>
    <mergeCell ref="PMA37:PMB37"/>
    <mergeCell ref="PMC37:PMD37"/>
    <mergeCell ref="PME37:PMF37"/>
    <mergeCell ref="PLI37:PLJ37"/>
    <mergeCell ref="PLK37:PLL37"/>
    <mergeCell ref="PLM37:PLN37"/>
    <mergeCell ref="PLO37:PLP37"/>
    <mergeCell ref="PLQ37:PLR37"/>
    <mergeCell ref="PLS37:PLT37"/>
    <mergeCell ref="PQK37:PQL37"/>
    <mergeCell ref="PQM37:PQN37"/>
    <mergeCell ref="PQO37:PQP37"/>
    <mergeCell ref="PQQ37:PQR37"/>
    <mergeCell ref="PQS37:PQT37"/>
    <mergeCell ref="PQU37:PQV37"/>
    <mergeCell ref="PPY37:PPZ37"/>
    <mergeCell ref="PQA37:PQB37"/>
    <mergeCell ref="PQC37:PQD37"/>
    <mergeCell ref="PQE37:PQF37"/>
    <mergeCell ref="PQG37:PQH37"/>
    <mergeCell ref="PQI37:PQJ37"/>
    <mergeCell ref="PPM37:PPN37"/>
    <mergeCell ref="PPO37:PPP37"/>
    <mergeCell ref="PPQ37:PPR37"/>
    <mergeCell ref="PPS37:PPT37"/>
    <mergeCell ref="PPU37:PPV37"/>
    <mergeCell ref="PPW37:PPX37"/>
    <mergeCell ref="PPA37:PPB37"/>
    <mergeCell ref="PPC37:PPD37"/>
    <mergeCell ref="PPE37:PPF37"/>
    <mergeCell ref="PPG37:PPH37"/>
    <mergeCell ref="PPI37:PPJ37"/>
    <mergeCell ref="PPK37:PPL37"/>
    <mergeCell ref="POO37:POP37"/>
    <mergeCell ref="POQ37:POR37"/>
    <mergeCell ref="POS37:POT37"/>
    <mergeCell ref="POU37:POV37"/>
    <mergeCell ref="POW37:POX37"/>
    <mergeCell ref="POY37:POZ37"/>
    <mergeCell ref="POC37:POD37"/>
    <mergeCell ref="POE37:POF37"/>
    <mergeCell ref="POG37:POH37"/>
    <mergeCell ref="POI37:POJ37"/>
    <mergeCell ref="POK37:POL37"/>
    <mergeCell ref="POM37:PON37"/>
    <mergeCell ref="PTE37:PTF37"/>
    <mergeCell ref="PTG37:PTH37"/>
    <mergeCell ref="PTI37:PTJ37"/>
    <mergeCell ref="PTK37:PTL37"/>
    <mergeCell ref="PTM37:PTN37"/>
    <mergeCell ref="PTO37:PTP37"/>
    <mergeCell ref="PSS37:PST37"/>
    <mergeCell ref="PSU37:PSV37"/>
    <mergeCell ref="PSW37:PSX37"/>
    <mergeCell ref="PSY37:PSZ37"/>
    <mergeCell ref="PTA37:PTB37"/>
    <mergeCell ref="PTC37:PTD37"/>
    <mergeCell ref="PSG37:PSH37"/>
    <mergeCell ref="PSI37:PSJ37"/>
    <mergeCell ref="PSK37:PSL37"/>
    <mergeCell ref="PSM37:PSN37"/>
    <mergeCell ref="PSO37:PSP37"/>
    <mergeCell ref="PSQ37:PSR37"/>
    <mergeCell ref="PRU37:PRV37"/>
    <mergeCell ref="PRW37:PRX37"/>
    <mergeCell ref="PRY37:PRZ37"/>
    <mergeCell ref="PSA37:PSB37"/>
    <mergeCell ref="PSC37:PSD37"/>
    <mergeCell ref="PSE37:PSF37"/>
    <mergeCell ref="PRI37:PRJ37"/>
    <mergeCell ref="PRK37:PRL37"/>
    <mergeCell ref="PRM37:PRN37"/>
    <mergeCell ref="PRO37:PRP37"/>
    <mergeCell ref="PRQ37:PRR37"/>
    <mergeCell ref="PRS37:PRT37"/>
    <mergeCell ref="PQW37:PQX37"/>
    <mergeCell ref="PQY37:PQZ37"/>
    <mergeCell ref="PRA37:PRB37"/>
    <mergeCell ref="PRC37:PRD37"/>
    <mergeCell ref="PRE37:PRF37"/>
    <mergeCell ref="PRG37:PRH37"/>
    <mergeCell ref="PVY37:PVZ37"/>
    <mergeCell ref="PWA37:PWB37"/>
    <mergeCell ref="PWC37:PWD37"/>
    <mergeCell ref="PWE37:PWF37"/>
    <mergeCell ref="PWG37:PWH37"/>
    <mergeCell ref="PWI37:PWJ37"/>
    <mergeCell ref="PVM37:PVN37"/>
    <mergeCell ref="PVO37:PVP37"/>
    <mergeCell ref="PVQ37:PVR37"/>
    <mergeCell ref="PVS37:PVT37"/>
    <mergeCell ref="PVU37:PVV37"/>
    <mergeCell ref="PVW37:PVX37"/>
    <mergeCell ref="PVA37:PVB37"/>
    <mergeCell ref="PVC37:PVD37"/>
    <mergeCell ref="PVE37:PVF37"/>
    <mergeCell ref="PVG37:PVH37"/>
    <mergeCell ref="PVI37:PVJ37"/>
    <mergeCell ref="PVK37:PVL37"/>
    <mergeCell ref="PUO37:PUP37"/>
    <mergeCell ref="PUQ37:PUR37"/>
    <mergeCell ref="PUS37:PUT37"/>
    <mergeCell ref="PUU37:PUV37"/>
    <mergeCell ref="PUW37:PUX37"/>
    <mergeCell ref="PUY37:PUZ37"/>
    <mergeCell ref="PUC37:PUD37"/>
    <mergeCell ref="PUE37:PUF37"/>
    <mergeCell ref="PUG37:PUH37"/>
    <mergeCell ref="PUI37:PUJ37"/>
    <mergeCell ref="PUK37:PUL37"/>
    <mergeCell ref="PUM37:PUN37"/>
    <mergeCell ref="PTQ37:PTR37"/>
    <mergeCell ref="PTS37:PTT37"/>
    <mergeCell ref="PTU37:PTV37"/>
    <mergeCell ref="PTW37:PTX37"/>
    <mergeCell ref="PTY37:PTZ37"/>
    <mergeCell ref="PUA37:PUB37"/>
    <mergeCell ref="PYS37:PYT37"/>
    <mergeCell ref="PYU37:PYV37"/>
    <mergeCell ref="PYW37:PYX37"/>
    <mergeCell ref="PYY37:PYZ37"/>
    <mergeCell ref="PZA37:PZB37"/>
    <mergeCell ref="PZC37:PZD37"/>
    <mergeCell ref="PYG37:PYH37"/>
    <mergeCell ref="PYI37:PYJ37"/>
    <mergeCell ref="PYK37:PYL37"/>
    <mergeCell ref="PYM37:PYN37"/>
    <mergeCell ref="PYO37:PYP37"/>
    <mergeCell ref="PYQ37:PYR37"/>
    <mergeCell ref="PXU37:PXV37"/>
    <mergeCell ref="PXW37:PXX37"/>
    <mergeCell ref="PXY37:PXZ37"/>
    <mergeCell ref="PYA37:PYB37"/>
    <mergeCell ref="PYC37:PYD37"/>
    <mergeCell ref="PYE37:PYF37"/>
    <mergeCell ref="PXI37:PXJ37"/>
    <mergeCell ref="PXK37:PXL37"/>
    <mergeCell ref="PXM37:PXN37"/>
    <mergeCell ref="PXO37:PXP37"/>
    <mergeCell ref="PXQ37:PXR37"/>
    <mergeCell ref="PXS37:PXT37"/>
    <mergeCell ref="PWW37:PWX37"/>
    <mergeCell ref="PWY37:PWZ37"/>
    <mergeCell ref="PXA37:PXB37"/>
    <mergeCell ref="PXC37:PXD37"/>
    <mergeCell ref="PXE37:PXF37"/>
    <mergeCell ref="PXG37:PXH37"/>
    <mergeCell ref="PWK37:PWL37"/>
    <mergeCell ref="PWM37:PWN37"/>
    <mergeCell ref="PWO37:PWP37"/>
    <mergeCell ref="PWQ37:PWR37"/>
    <mergeCell ref="PWS37:PWT37"/>
    <mergeCell ref="PWU37:PWV37"/>
    <mergeCell ref="QBM37:QBN37"/>
    <mergeCell ref="QBO37:QBP37"/>
    <mergeCell ref="QBQ37:QBR37"/>
    <mergeCell ref="QBS37:QBT37"/>
    <mergeCell ref="QBU37:QBV37"/>
    <mergeCell ref="QBW37:QBX37"/>
    <mergeCell ref="QBA37:QBB37"/>
    <mergeCell ref="QBC37:QBD37"/>
    <mergeCell ref="QBE37:QBF37"/>
    <mergeCell ref="QBG37:QBH37"/>
    <mergeCell ref="QBI37:QBJ37"/>
    <mergeCell ref="QBK37:QBL37"/>
    <mergeCell ref="QAO37:QAP37"/>
    <mergeCell ref="QAQ37:QAR37"/>
    <mergeCell ref="QAS37:QAT37"/>
    <mergeCell ref="QAU37:QAV37"/>
    <mergeCell ref="QAW37:QAX37"/>
    <mergeCell ref="QAY37:QAZ37"/>
    <mergeCell ref="QAC37:QAD37"/>
    <mergeCell ref="QAE37:QAF37"/>
    <mergeCell ref="QAG37:QAH37"/>
    <mergeCell ref="QAI37:QAJ37"/>
    <mergeCell ref="QAK37:QAL37"/>
    <mergeCell ref="QAM37:QAN37"/>
    <mergeCell ref="PZQ37:PZR37"/>
    <mergeCell ref="PZS37:PZT37"/>
    <mergeCell ref="PZU37:PZV37"/>
    <mergeCell ref="PZW37:PZX37"/>
    <mergeCell ref="PZY37:PZZ37"/>
    <mergeCell ref="QAA37:QAB37"/>
    <mergeCell ref="PZE37:PZF37"/>
    <mergeCell ref="PZG37:PZH37"/>
    <mergeCell ref="PZI37:PZJ37"/>
    <mergeCell ref="PZK37:PZL37"/>
    <mergeCell ref="PZM37:PZN37"/>
    <mergeCell ref="PZO37:PZP37"/>
    <mergeCell ref="QEG37:QEH37"/>
    <mergeCell ref="QEI37:QEJ37"/>
    <mergeCell ref="QEK37:QEL37"/>
    <mergeCell ref="QEM37:QEN37"/>
    <mergeCell ref="QEO37:QEP37"/>
    <mergeCell ref="QEQ37:QER37"/>
    <mergeCell ref="QDU37:QDV37"/>
    <mergeCell ref="QDW37:QDX37"/>
    <mergeCell ref="QDY37:QDZ37"/>
    <mergeCell ref="QEA37:QEB37"/>
    <mergeCell ref="QEC37:QED37"/>
    <mergeCell ref="QEE37:QEF37"/>
    <mergeCell ref="QDI37:QDJ37"/>
    <mergeCell ref="QDK37:QDL37"/>
    <mergeCell ref="QDM37:QDN37"/>
    <mergeCell ref="QDO37:QDP37"/>
    <mergeCell ref="QDQ37:QDR37"/>
    <mergeCell ref="QDS37:QDT37"/>
    <mergeCell ref="QCW37:QCX37"/>
    <mergeCell ref="QCY37:QCZ37"/>
    <mergeCell ref="QDA37:QDB37"/>
    <mergeCell ref="QDC37:QDD37"/>
    <mergeCell ref="QDE37:QDF37"/>
    <mergeCell ref="QDG37:QDH37"/>
    <mergeCell ref="QCK37:QCL37"/>
    <mergeCell ref="QCM37:QCN37"/>
    <mergeCell ref="QCO37:QCP37"/>
    <mergeCell ref="QCQ37:QCR37"/>
    <mergeCell ref="QCS37:QCT37"/>
    <mergeCell ref="QCU37:QCV37"/>
    <mergeCell ref="QBY37:QBZ37"/>
    <mergeCell ref="QCA37:QCB37"/>
    <mergeCell ref="QCC37:QCD37"/>
    <mergeCell ref="QCE37:QCF37"/>
    <mergeCell ref="QCG37:QCH37"/>
    <mergeCell ref="QCI37:QCJ37"/>
    <mergeCell ref="QHA37:QHB37"/>
    <mergeCell ref="QHC37:QHD37"/>
    <mergeCell ref="QHE37:QHF37"/>
    <mergeCell ref="QHG37:QHH37"/>
    <mergeCell ref="QHI37:QHJ37"/>
    <mergeCell ref="QHK37:QHL37"/>
    <mergeCell ref="QGO37:QGP37"/>
    <mergeCell ref="QGQ37:QGR37"/>
    <mergeCell ref="QGS37:QGT37"/>
    <mergeCell ref="QGU37:QGV37"/>
    <mergeCell ref="QGW37:QGX37"/>
    <mergeCell ref="QGY37:QGZ37"/>
    <mergeCell ref="QGC37:QGD37"/>
    <mergeCell ref="QGE37:QGF37"/>
    <mergeCell ref="QGG37:QGH37"/>
    <mergeCell ref="QGI37:QGJ37"/>
    <mergeCell ref="QGK37:QGL37"/>
    <mergeCell ref="QGM37:QGN37"/>
    <mergeCell ref="QFQ37:QFR37"/>
    <mergeCell ref="QFS37:QFT37"/>
    <mergeCell ref="QFU37:QFV37"/>
    <mergeCell ref="QFW37:QFX37"/>
    <mergeCell ref="QFY37:QFZ37"/>
    <mergeCell ref="QGA37:QGB37"/>
    <mergeCell ref="QFE37:QFF37"/>
    <mergeCell ref="QFG37:QFH37"/>
    <mergeCell ref="QFI37:QFJ37"/>
    <mergeCell ref="QFK37:QFL37"/>
    <mergeCell ref="QFM37:QFN37"/>
    <mergeCell ref="QFO37:QFP37"/>
    <mergeCell ref="QES37:QET37"/>
    <mergeCell ref="QEU37:QEV37"/>
    <mergeCell ref="QEW37:QEX37"/>
    <mergeCell ref="QEY37:QEZ37"/>
    <mergeCell ref="QFA37:QFB37"/>
    <mergeCell ref="QFC37:QFD37"/>
    <mergeCell ref="QJU37:QJV37"/>
    <mergeCell ref="QJW37:QJX37"/>
    <mergeCell ref="QJY37:QJZ37"/>
    <mergeCell ref="QKA37:QKB37"/>
    <mergeCell ref="QKC37:QKD37"/>
    <mergeCell ref="QKE37:QKF37"/>
    <mergeCell ref="QJI37:QJJ37"/>
    <mergeCell ref="QJK37:QJL37"/>
    <mergeCell ref="QJM37:QJN37"/>
    <mergeCell ref="QJO37:QJP37"/>
    <mergeCell ref="QJQ37:QJR37"/>
    <mergeCell ref="QJS37:QJT37"/>
    <mergeCell ref="QIW37:QIX37"/>
    <mergeCell ref="QIY37:QIZ37"/>
    <mergeCell ref="QJA37:QJB37"/>
    <mergeCell ref="QJC37:QJD37"/>
    <mergeCell ref="QJE37:QJF37"/>
    <mergeCell ref="QJG37:QJH37"/>
    <mergeCell ref="QIK37:QIL37"/>
    <mergeCell ref="QIM37:QIN37"/>
    <mergeCell ref="QIO37:QIP37"/>
    <mergeCell ref="QIQ37:QIR37"/>
    <mergeCell ref="QIS37:QIT37"/>
    <mergeCell ref="QIU37:QIV37"/>
    <mergeCell ref="QHY37:QHZ37"/>
    <mergeCell ref="QIA37:QIB37"/>
    <mergeCell ref="QIC37:QID37"/>
    <mergeCell ref="QIE37:QIF37"/>
    <mergeCell ref="QIG37:QIH37"/>
    <mergeCell ref="QII37:QIJ37"/>
    <mergeCell ref="QHM37:QHN37"/>
    <mergeCell ref="QHO37:QHP37"/>
    <mergeCell ref="QHQ37:QHR37"/>
    <mergeCell ref="QHS37:QHT37"/>
    <mergeCell ref="QHU37:QHV37"/>
    <mergeCell ref="QHW37:QHX37"/>
    <mergeCell ref="QMO37:QMP37"/>
    <mergeCell ref="QMQ37:QMR37"/>
    <mergeCell ref="QMS37:QMT37"/>
    <mergeCell ref="QMU37:QMV37"/>
    <mergeCell ref="QMW37:QMX37"/>
    <mergeCell ref="QMY37:QMZ37"/>
    <mergeCell ref="QMC37:QMD37"/>
    <mergeCell ref="QME37:QMF37"/>
    <mergeCell ref="QMG37:QMH37"/>
    <mergeCell ref="QMI37:QMJ37"/>
    <mergeCell ref="QMK37:QML37"/>
    <mergeCell ref="QMM37:QMN37"/>
    <mergeCell ref="QLQ37:QLR37"/>
    <mergeCell ref="QLS37:QLT37"/>
    <mergeCell ref="QLU37:QLV37"/>
    <mergeCell ref="QLW37:QLX37"/>
    <mergeCell ref="QLY37:QLZ37"/>
    <mergeCell ref="QMA37:QMB37"/>
    <mergeCell ref="QLE37:QLF37"/>
    <mergeCell ref="QLG37:QLH37"/>
    <mergeCell ref="QLI37:QLJ37"/>
    <mergeCell ref="QLK37:QLL37"/>
    <mergeCell ref="QLM37:QLN37"/>
    <mergeCell ref="QLO37:QLP37"/>
    <mergeCell ref="QKS37:QKT37"/>
    <mergeCell ref="QKU37:QKV37"/>
    <mergeCell ref="QKW37:QKX37"/>
    <mergeCell ref="QKY37:QKZ37"/>
    <mergeCell ref="QLA37:QLB37"/>
    <mergeCell ref="QLC37:QLD37"/>
    <mergeCell ref="QKG37:QKH37"/>
    <mergeCell ref="QKI37:QKJ37"/>
    <mergeCell ref="QKK37:QKL37"/>
    <mergeCell ref="QKM37:QKN37"/>
    <mergeCell ref="QKO37:QKP37"/>
    <mergeCell ref="QKQ37:QKR37"/>
    <mergeCell ref="QPI37:QPJ37"/>
    <mergeCell ref="QPK37:QPL37"/>
    <mergeCell ref="QPM37:QPN37"/>
    <mergeCell ref="QPO37:QPP37"/>
    <mergeCell ref="QPQ37:QPR37"/>
    <mergeCell ref="QPS37:QPT37"/>
    <mergeCell ref="QOW37:QOX37"/>
    <mergeCell ref="QOY37:QOZ37"/>
    <mergeCell ref="QPA37:QPB37"/>
    <mergeCell ref="QPC37:QPD37"/>
    <mergeCell ref="QPE37:QPF37"/>
    <mergeCell ref="QPG37:QPH37"/>
    <mergeCell ref="QOK37:QOL37"/>
    <mergeCell ref="QOM37:QON37"/>
    <mergeCell ref="QOO37:QOP37"/>
    <mergeCell ref="QOQ37:QOR37"/>
    <mergeCell ref="QOS37:QOT37"/>
    <mergeCell ref="QOU37:QOV37"/>
    <mergeCell ref="QNY37:QNZ37"/>
    <mergeCell ref="QOA37:QOB37"/>
    <mergeCell ref="QOC37:QOD37"/>
    <mergeCell ref="QOE37:QOF37"/>
    <mergeCell ref="QOG37:QOH37"/>
    <mergeCell ref="QOI37:QOJ37"/>
    <mergeCell ref="QNM37:QNN37"/>
    <mergeCell ref="QNO37:QNP37"/>
    <mergeCell ref="QNQ37:QNR37"/>
    <mergeCell ref="QNS37:QNT37"/>
    <mergeCell ref="QNU37:QNV37"/>
    <mergeCell ref="QNW37:QNX37"/>
    <mergeCell ref="QNA37:QNB37"/>
    <mergeCell ref="QNC37:QND37"/>
    <mergeCell ref="QNE37:QNF37"/>
    <mergeCell ref="QNG37:QNH37"/>
    <mergeCell ref="QNI37:QNJ37"/>
    <mergeCell ref="QNK37:QNL37"/>
    <mergeCell ref="QSC37:QSD37"/>
    <mergeCell ref="QSE37:QSF37"/>
    <mergeCell ref="QSG37:QSH37"/>
    <mergeCell ref="QSI37:QSJ37"/>
    <mergeCell ref="QSK37:QSL37"/>
    <mergeCell ref="QSM37:QSN37"/>
    <mergeCell ref="QRQ37:QRR37"/>
    <mergeCell ref="QRS37:QRT37"/>
    <mergeCell ref="QRU37:QRV37"/>
    <mergeCell ref="QRW37:QRX37"/>
    <mergeCell ref="QRY37:QRZ37"/>
    <mergeCell ref="QSA37:QSB37"/>
    <mergeCell ref="QRE37:QRF37"/>
    <mergeCell ref="QRG37:QRH37"/>
    <mergeCell ref="QRI37:QRJ37"/>
    <mergeCell ref="QRK37:QRL37"/>
    <mergeCell ref="QRM37:QRN37"/>
    <mergeCell ref="QRO37:QRP37"/>
    <mergeCell ref="QQS37:QQT37"/>
    <mergeCell ref="QQU37:QQV37"/>
    <mergeCell ref="QQW37:QQX37"/>
    <mergeCell ref="QQY37:QQZ37"/>
    <mergeCell ref="QRA37:QRB37"/>
    <mergeCell ref="QRC37:QRD37"/>
    <mergeCell ref="QQG37:QQH37"/>
    <mergeCell ref="QQI37:QQJ37"/>
    <mergeCell ref="QQK37:QQL37"/>
    <mergeCell ref="QQM37:QQN37"/>
    <mergeCell ref="QQO37:QQP37"/>
    <mergeCell ref="QQQ37:QQR37"/>
    <mergeCell ref="QPU37:QPV37"/>
    <mergeCell ref="QPW37:QPX37"/>
    <mergeCell ref="QPY37:QPZ37"/>
    <mergeCell ref="QQA37:QQB37"/>
    <mergeCell ref="QQC37:QQD37"/>
    <mergeCell ref="QQE37:QQF37"/>
    <mergeCell ref="QUW37:QUX37"/>
    <mergeCell ref="QUY37:QUZ37"/>
    <mergeCell ref="QVA37:QVB37"/>
    <mergeCell ref="QVC37:QVD37"/>
    <mergeCell ref="QVE37:QVF37"/>
    <mergeCell ref="QVG37:QVH37"/>
    <mergeCell ref="QUK37:QUL37"/>
    <mergeCell ref="QUM37:QUN37"/>
    <mergeCell ref="QUO37:QUP37"/>
    <mergeCell ref="QUQ37:QUR37"/>
    <mergeCell ref="QUS37:QUT37"/>
    <mergeCell ref="QUU37:QUV37"/>
    <mergeCell ref="QTY37:QTZ37"/>
    <mergeCell ref="QUA37:QUB37"/>
    <mergeCell ref="QUC37:QUD37"/>
    <mergeCell ref="QUE37:QUF37"/>
    <mergeCell ref="QUG37:QUH37"/>
    <mergeCell ref="QUI37:QUJ37"/>
    <mergeCell ref="QTM37:QTN37"/>
    <mergeCell ref="QTO37:QTP37"/>
    <mergeCell ref="QTQ37:QTR37"/>
    <mergeCell ref="QTS37:QTT37"/>
    <mergeCell ref="QTU37:QTV37"/>
    <mergeCell ref="QTW37:QTX37"/>
    <mergeCell ref="QTA37:QTB37"/>
    <mergeCell ref="QTC37:QTD37"/>
    <mergeCell ref="QTE37:QTF37"/>
    <mergeCell ref="QTG37:QTH37"/>
    <mergeCell ref="QTI37:QTJ37"/>
    <mergeCell ref="QTK37:QTL37"/>
    <mergeCell ref="QSO37:QSP37"/>
    <mergeCell ref="QSQ37:QSR37"/>
    <mergeCell ref="QSS37:QST37"/>
    <mergeCell ref="QSU37:QSV37"/>
    <mergeCell ref="QSW37:QSX37"/>
    <mergeCell ref="QSY37:QSZ37"/>
    <mergeCell ref="QXQ37:QXR37"/>
    <mergeCell ref="QXS37:QXT37"/>
    <mergeCell ref="QXU37:QXV37"/>
    <mergeCell ref="QXW37:QXX37"/>
    <mergeCell ref="QXY37:QXZ37"/>
    <mergeCell ref="QYA37:QYB37"/>
    <mergeCell ref="QXE37:QXF37"/>
    <mergeCell ref="QXG37:QXH37"/>
    <mergeCell ref="QXI37:QXJ37"/>
    <mergeCell ref="QXK37:QXL37"/>
    <mergeCell ref="QXM37:QXN37"/>
    <mergeCell ref="QXO37:QXP37"/>
    <mergeCell ref="QWS37:QWT37"/>
    <mergeCell ref="QWU37:QWV37"/>
    <mergeCell ref="QWW37:QWX37"/>
    <mergeCell ref="QWY37:QWZ37"/>
    <mergeCell ref="QXA37:QXB37"/>
    <mergeCell ref="QXC37:QXD37"/>
    <mergeCell ref="QWG37:QWH37"/>
    <mergeCell ref="QWI37:QWJ37"/>
    <mergeCell ref="QWK37:QWL37"/>
    <mergeCell ref="QWM37:QWN37"/>
    <mergeCell ref="QWO37:QWP37"/>
    <mergeCell ref="QWQ37:QWR37"/>
    <mergeCell ref="QVU37:QVV37"/>
    <mergeCell ref="QVW37:QVX37"/>
    <mergeCell ref="QVY37:QVZ37"/>
    <mergeCell ref="QWA37:QWB37"/>
    <mergeCell ref="QWC37:QWD37"/>
    <mergeCell ref="QWE37:QWF37"/>
    <mergeCell ref="QVI37:QVJ37"/>
    <mergeCell ref="QVK37:QVL37"/>
    <mergeCell ref="QVM37:QVN37"/>
    <mergeCell ref="QVO37:QVP37"/>
    <mergeCell ref="QVQ37:QVR37"/>
    <mergeCell ref="QVS37:QVT37"/>
    <mergeCell ref="RAK37:RAL37"/>
    <mergeCell ref="RAM37:RAN37"/>
    <mergeCell ref="RAO37:RAP37"/>
    <mergeCell ref="RAQ37:RAR37"/>
    <mergeCell ref="RAS37:RAT37"/>
    <mergeCell ref="RAU37:RAV37"/>
    <mergeCell ref="QZY37:QZZ37"/>
    <mergeCell ref="RAA37:RAB37"/>
    <mergeCell ref="RAC37:RAD37"/>
    <mergeCell ref="RAE37:RAF37"/>
    <mergeCell ref="RAG37:RAH37"/>
    <mergeCell ref="RAI37:RAJ37"/>
    <mergeCell ref="QZM37:QZN37"/>
    <mergeCell ref="QZO37:QZP37"/>
    <mergeCell ref="QZQ37:QZR37"/>
    <mergeCell ref="QZS37:QZT37"/>
    <mergeCell ref="QZU37:QZV37"/>
    <mergeCell ref="QZW37:QZX37"/>
    <mergeCell ref="QZA37:QZB37"/>
    <mergeCell ref="QZC37:QZD37"/>
    <mergeCell ref="QZE37:QZF37"/>
    <mergeCell ref="QZG37:QZH37"/>
    <mergeCell ref="QZI37:QZJ37"/>
    <mergeCell ref="QZK37:QZL37"/>
    <mergeCell ref="QYO37:QYP37"/>
    <mergeCell ref="QYQ37:QYR37"/>
    <mergeCell ref="QYS37:QYT37"/>
    <mergeCell ref="QYU37:QYV37"/>
    <mergeCell ref="QYW37:QYX37"/>
    <mergeCell ref="QYY37:QYZ37"/>
    <mergeCell ref="QYC37:QYD37"/>
    <mergeCell ref="QYE37:QYF37"/>
    <mergeCell ref="QYG37:QYH37"/>
    <mergeCell ref="QYI37:QYJ37"/>
    <mergeCell ref="QYK37:QYL37"/>
    <mergeCell ref="QYM37:QYN37"/>
    <mergeCell ref="RDE37:RDF37"/>
    <mergeCell ref="RDG37:RDH37"/>
    <mergeCell ref="RDI37:RDJ37"/>
    <mergeCell ref="RDK37:RDL37"/>
    <mergeCell ref="RDM37:RDN37"/>
    <mergeCell ref="RDO37:RDP37"/>
    <mergeCell ref="RCS37:RCT37"/>
    <mergeCell ref="RCU37:RCV37"/>
    <mergeCell ref="RCW37:RCX37"/>
    <mergeCell ref="RCY37:RCZ37"/>
    <mergeCell ref="RDA37:RDB37"/>
    <mergeCell ref="RDC37:RDD37"/>
    <mergeCell ref="RCG37:RCH37"/>
    <mergeCell ref="RCI37:RCJ37"/>
    <mergeCell ref="RCK37:RCL37"/>
    <mergeCell ref="RCM37:RCN37"/>
    <mergeCell ref="RCO37:RCP37"/>
    <mergeCell ref="RCQ37:RCR37"/>
    <mergeCell ref="RBU37:RBV37"/>
    <mergeCell ref="RBW37:RBX37"/>
    <mergeCell ref="RBY37:RBZ37"/>
    <mergeCell ref="RCA37:RCB37"/>
    <mergeCell ref="RCC37:RCD37"/>
    <mergeCell ref="RCE37:RCF37"/>
    <mergeCell ref="RBI37:RBJ37"/>
    <mergeCell ref="RBK37:RBL37"/>
    <mergeCell ref="RBM37:RBN37"/>
    <mergeCell ref="RBO37:RBP37"/>
    <mergeCell ref="RBQ37:RBR37"/>
    <mergeCell ref="RBS37:RBT37"/>
    <mergeCell ref="RAW37:RAX37"/>
    <mergeCell ref="RAY37:RAZ37"/>
    <mergeCell ref="RBA37:RBB37"/>
    <mergeCell ref="RBC37:RBD37"/>
    <mergeCell ref="RBE37:RBF37"/>
    <mergeCell ref="RBG37:RBH37"/>
    <mergeCell ref="RFY37:RFZ37"/>
    <mergeCell ref="RGA37:RGB37"/>
    <mergeCell ref="RGC37:RGD37"/>
    <mergeCell ref="RGE37:RGF37"/>
    <mergeCell ref="RGG37:RGH37"/>
    <mergeCell ref="RGI37:RGJ37"/>
    <mergeCell ref="RFM37:RFN37"/>
    <mergeCell ref="RFO37:RFP37"/>
    <mergeCell ref="RFQ37:RFR37"/>
    <mergeCell ref="RFS37:RFT37"/>
    <mergeCell ref="RFU37:RFV37"/>
    <mergeCell ref="RFW37:RFX37"/>
    <mergeCell ref="RFA37:RFB37"/>
    <mergeCell ref="RFC37:RFD37"/>
    <mergeCell ref="RFE37:RFF37"/>
    <mergeCell ref="RFG37:RFH37"/>
    <mergeCell ref="RFI37:RFJ37"/>
    <mergeCell ref="RFK37:RFL37"/>
    <mergeCell ref="REO37:REP37"/>
    <mergeCell ref="REQ37:RER37"/>
    <mergeCell ref="RES37:RET37"/>
    <mergeCell ref="REU37:REV37"/>
    <mergeCell ref="REW37:REX37"/>
    <mergeCell ref="REY37:REZ37"/>
    <mergeCell ref="REC37:RED37"/>
    <mergeCell ref="REE37:REF37"/>
    <mergeCell ref="REG37:REH37"/>
    <mergeCell ref="REI37:REJ37"/>
    <mergeCell ref="REK37:REL37"/>
    <mergeCell ref="REM37:REN37"/>
    <mergeCell ref="RDQ37:RDR37"/>
    <mergeCell ref="RDS37:RDT37"/>
    <mergeCell ref="RDU37:RDV37"/>
    <mergeCell ref="RDW37:RDX37"/>
    <mergeCell ref="RDY37:RDZ37"/>
    <mergeCell ref="REA37:REB37"/>
    <mergeCell ref="RIS37:RIT37"/>
    <mergeCell ref="RIU37:RIV37"/>
    <mergeCell ref="RIW37:RIX37"/>
    <mergeCell ref="RIY37:RIZ37"/>
    <mergeCell ref="RJA37:RJB37"/>
    <mergeCell ref="RJC37:RJD37"/>
    <mergeCell ref="RIG37:RIH37"/>
    <mergeCell ref="RII37:RIJ37"/>
    <mergeCell ref="RIK37:RIL37"/>
    <mergeCell ref="RIM37:RIN37"/>
    <mergeCell ref="RIO37:RIP37"/>
    <mergeCell ref="RIQ37:RIR37"/>
    <mergeCell ref="RHU37:RHV37"/>
    <mergeCell ref="RHW37:RHX37"/>
    <mergeCell ref="RHY37:RHZ37"/>
    <mergeCell ref="RIA37:RIB37"/>
    <mergeCell ref="RIC37:RID37"/>
    <mergeCell ref="RIE37:RIF37"/>
    <mergeCell ref="RHI37:RHJ37"/>
    <mergeCell ref="RHK37:RHL37"/>
    <mergeCell ref="RHM37:RHN37"/>
    <mergeCell ref="RHO37:RHP37"/>
    <mergeCell ref="RHQ37:RHR37"/>
    <mergeCell ref="RHS37:RHT37"/>
    <mergeCell ref="RGW37:RGX37"/>
    <mergeCell ref="RGY37:RGZ37"/>
    <mergeCell ref="RHA37:RHB37"/>
    <mergeCell ref="RHC37:RHD37"/>
    <mergeCell ref="RHE37:RHF37"/>
    <mergeCell ref="RHG37:RHH37"/>
    <mergeCell ref="RGK37:RGL37"/>
    <mergeCell ref="RGM37:RGN37"/>
    <mergeCell ref="RGO37:RGP37"/>
    <mergeCell ref="RGQ37:RGR37"/>
    <mergeCell ref="RGS37:RGT37"/>
    <mergeCell ref="RGU37:RGV37"/>
    <mergeCell ref="RLM37:RLN37"/>
    <mergeCell ref="RLO37:RLP37"/>
    <mergeCell ref="RLQ37:RLR37"/>
    <mergeCell ref="RLS37:RLT37"/>
    <mergeCell ref="RLU37:RLV37"/>
    <mergeCell ref="RLW37:RLX37"/>
    <mergeCell ref="RLA37:RLB37"/>
    <mergeCell ref="RLC37:RLD37"/>
    <mergeCell ref="RLE37:RLF37"/>
    <mergeCell ref="RLG37:RLH37"/>
    <mergeCell ref="RLI37:RLJ37"/>
    <mergeCell ref="RLK37:RLL37"/>
    <mergeCell ref="RKO37:RKP37"/>
    <mergeCell ref="RKQ37:RKR37"/>
    <mergeCell ref="RKS37:RKT37"/>
    <mergeCell ref="RKU37:RKV37"/>
    <mergeCell ref="RKW37:RKX37"/>
    <mergeCell ref="RKY37:RKZ37"/>
    <mergeCell ref="RKC37:RKD37"/>
    <mergeCell ref="RKE37:RKF37"/>
    <mergeCell ref="RKG37:RKH37"/>
    <mergeCell ref="RKI37:RKJ37"/>
    <mergeCell ref="RKK37:RKL37"/>
    <mergeCell ref="RKM37:RKN37"/>
    <mergeCell ref="RJQ37:RJR37"/>
    <mergeCell ref="RJS37:RJT37"/>
    <mergeCell ref="RJU37:RJV37"/>
    <mergeCell ref="RJW37:RJX37"/>
    <mergeCell ref="RJY37:RJZ37"/>
    <mergeCell ref="RKA37:RKB37"/>
    <mergeCell ref="RJE37:RJF37"/>
    <mergeCell ref="RJG37:RJH37"/>
    <mergeCell ref="RJI37:RJJ37"/>
    <mergeCell ref="RJK37:RJL37"/>
    <mergeCell ref="RJM37:RJN37"/>
    <mergeCell ref="RJO37:RJP37"/>
    <mergeCell ref="ROG37:ROH37"/>
    <mergeCell ref="ROI37:ROJ37"/>
    <mergeCell ref="ROK37:ROL37"/>
    <mergeCell ref="ROM37:RON37"/>
    <mergeCell ref="ROO37:ROP37"/>
    <mergeCell ref="ROQ37:ROR37"/>
    <mergeCell ref="RNU37:RNV37"/>
    <mergeCell ref="RNW37:RNX37"/>
    <mergeCell ref="RNY37:RNZ37"/>
    <mergeCell ref="ROA37:ROB37"/>
    <mergeCell ref="ROC37:ROD37"/>
    <mergeCell ref="ROE37:ROF37"/>
    <mergeCell ref="RNI37:RNJ37"/>
    <mergeCell ref="RNK37:RNL37"/>
    <mergeCell ref="RNM37:RNN37"/>
    <mergeCell ref="RNO37:RNP37"/>
    <mergeCell ref="RNQ37:RNR37"/>
    <mergeCell ref="RNS37:RNT37"/>
    <mergeCell ref="RMW37:RMX37"/>
    <mergeCell ref="RMY37:RMZ37"/>
    <mergeCell ref="RNA37:RNB37"/>
    <mergeCell ref="RNC37:RND37"/>
    <mergeCell ref="RNE37:RNF37"/>
    <mergeCell ref="RNG37:RNH37"/>
    <mergeCell ref="RMK37:RML37"/>
    <mergeCell ref="RMM37:RMN37"/>
    <mergeCell ref="RMO37:RMP37"/>
    <mergeCell ref="RMQ37:RMR37"/>
    <mergeCell ref="RMS37:RMT37"/>
    <mergeCell ref="RMU37:RMV37"/>
    <mergeCell ref="RLY37:RLZ37"/>
    <mergeCell ref="RMA37:RMB37"/>
    <mergeCell ref="RMC37:RMD37"/>
    <mergeCell ref="RME37:RMF37"/>
    <mergeCell ref="RMG37:RMH37"/>
    <mergeCell ref="RMI37:RMJ37"/>
    <mergeCell ref="RRA37:RRB37"/>
    <mergeCell ref="RRC37:RRD37"/>
    <mergeCell ref="RRE37:RRF37"/>
    <mergeCell ref="RRG37:RRH37"/>
    <mergeCell ref="RRI37:RRJ37"/>
    <mergeCell ref="RRK37:RRL37"/>
    <mergeCell ref="RQO37:RQP37"/>
    <mergeCell ref="RQQ37:RQR37"/>
    <mergeCell ref="RQS37:RQT37"/>
    <mergeCell ref="RQU37:RQV37"/>
    <mergeCell ref="RQW37:RQX37"/>
    <mergeCell ref="RQY37:RQZ37"/>
    <mergeCell ref="RQC37:RQD37"/>
    <mergeCell ref="RQE37:RQF37"/>
    <mergeCell ref="RQG37:RQH37"/>
    <mergeCell ref="RQI37:RQJ37"/>
    <mergeCell ref="RQK37:RQL37"/>
    <mergeCell ref="RQM37:RQN37"/>
    <mergeCell ref="RPQ37:RPR37"/>
    <mergeCell ref="RPS37:RPT37"/>
    <mergeCell ref="RPU37:RPV37"/>
    <mergeCell ref="RPW37:RPX37"/>
    <mergeCell ref="RPY37:RPZ37"/>
    <mergeCell ref="RQA37:RQB37"/>
    <mergeCell ref="RPE37:RPF37"/>
    <mergeCell ref="RPG37:RPH37"/>
    <mergeCell ref="RPI37:RPJ37"/>
    <mergeCell ref="RPK37:RPL37"/>
    <mergeCell ref="RPM37:RPN37"/>
    <mergeCell ref="RPO37:RPP37"/>
    <mergeCell ref="ROS37:ROT37"/>
    <mergeCell ref="ROU37:ROV37"/>
    <mergeCell ref="ROW37:ROX37"/>
    <mergeCell ref="ROY37:ROZ37"/>
    <mergeCell ref="RPA37:RPB37"/>
    <mergeCell ref="RPC37:RPD37"/>
    <mergeCell ref="RTU37:RTV37"/>
    <mergeCell ref="RTW37:RTX37"/>
    <mergeCell ref="RTY37:RTZ37"/>
    <mergeCell ref="RUA37:RUB37"/>
    <mergeCell ref="RUC37:RUD37"/>
    <mergeCell ref="RUE37:RUF37"/>
    <mergeCell ref="RTI37:RTJ37"/>
    <mergeCell ref="RTK37:RTL37"/>
    <mergeCell ref="RTM37:RTN37"/>
    <mergeCell ref="RTO37:RTP37"/>
    <mergeCell ref="RTQ37:RTR37"/>
    <mergeCell ref="RTS37:RTT37"/>
    <mergeCell ref="RSW37:RSX37"/>
    <mergeCell ref="RSY37:RSZ37"/>
    <mergeCell ref="RTA37:RTB37"/>
    <mergeCell ref="RTC37:RTD37"/>
    <mergeCell ref="RTE37:RTF37"/>
    <mergeCell ref="RTG37:RTH37"/>
    <mergeCell ref="RSK37:RSL37"/>
    <mergeCell ref="RSM37:RSN37"/>
    <mergeCell ref="RSO37:RSP37"/>
    <mergeCell ref="RSQ37:RSR37"/>
    <mergeCell ref="RSS37:RST37"/>
    <mergeCell ref="RSU37:RSV37"/>
    <mergeCell ref="RRY37:RRZ37"/>
    <mergeCell ref="RSA37:RSB37"/>
    <mergeCell ref="RSC37:RSD37"/>
    <mergeCell ref="RSE37:RSF37"/>
    <mergeCell ref="RSG37:RSH37"/>
    <mergeCell ref="RSI37:RSJ37"/>
    <mergeCell ref="RRM37:RRN37"/>
    <mergeCell ref="RRO37:RRP37"/>
    <mergeCell ref="RRQ37:RRR37"/>
    <mergeCell ref="RRS37:RRT37"/>
    <mergeCell ref="RRU37:RRV37"/>
    <mergeCell ref="RRW37:RRX37"/>
    <mergeCell ref="RWO37:RWP37"/>
    <mergeCell ref="RWQ37:RWR37"/>
    <mergeCell ref="RWS37:RWT37"/>
    <mergeCell ref="RWU37:RWV37"/>
    <mergeCell ref="RWW37:RWX37"/>
    <mergeCell ref="RWY37:RWZ37"/>
    <mergeCell ref="RWC37:RWD37"/>
    <mergeCell ref="RWE37:RWF37"/>
    <mergeCell ref="RWG37:RWH37"/>
    <mergeCell ref="RWI37:RWJ37"/>
    <mergeCell ref="RWK37:RWL37"/>
    <mergeCell ref="RWM37:RWN37"/>
    <mergeCell ref="RVQ37:RVR37"/>
    <mergeCell ref="RVS37:RVT37"/>
    <mergeCell ref="RVU37:RVV37"/>
    <mergeCell ref="RVW37:RVX37"/>
    <mergeCell ref="RVY37:RVZ37"/>
    <mergeCell ref="RWA37:RWB37"/>
    <mergeCell ref="RVE37:RVF37"/>
    <mergeCell ref="RVG37:RVH37"/>
    <mergeCell ref="RVI37:RVJ37"/>
    <mergeCell ref="RVK37:RVL37"/>
    <mergeCell ref="RVM37:RVN37"/>
    <mergeCell ref="RVO37:RVP37"/>
    <mergeCell ref="RUS37:RUT37"/>
    <mergeCell ref="RUU37:RUV37"/>
    <mergeCell ref="RUW37:RUX37"/>
    <mergeCell ref="RUY37:RUZ37"/>
    <mergeCell ref="RVA37:RVB37"/>
    <mergeCell ref="RVC37:RVD37"/>
    <mergeCell ref="RUG37:RUH37"/>
    <mergeCell ref="RUI37:RUJ37"/>
    <mergeCell ref="RUK37:RUL37"/>
    <mergeCell ref="RUM37:RUN37"/>
    <mergeCell ref="RUO37:RUP37"/>
    <mergeCell ref="RUQ37:RUR37"/>
    <mergeCell ref="RZI37:RZJ37"/>
    <mergeCell ref="RZK37:RZL37"/>
    <mergeCell ref="RZM37:RZN37"/>
    <mergeCell ref="RZO37:RZP37"/>
    <mergeCell ref="RZQ37:RZR37"/>
    <mergeCell ref="RZS37:RZT37"/>
    <mergeCell ref="RYW37:RYX37"/>
    <mergeCell ref="RYY37:RYZ37"/>
    <mergeCell ref="RZA37:RZB37"/>
    <mergeCell ref="RZC37:RZD37"/>
    <mergeCell ref="RZE37:RZF37"/>
    <mergeCell ref="RZG37:RZH37"/>
    <mergeCell ref="RYK37:RYL37"/>
    <mergeCell ref="RYM37:RYN37"/>
    <mergeCell ref="RYO37:RYP37"/>
    <mergeCell ref="RYQ37:RYR37"/>
    <mergeCell ref="RYS37:RYT37"/>
    <mergeCell ref="RYU37:RYV37"/>
    <mergeCell ref="RXY37:RXZ37"/>
    <mergeCell ref="RYA37:RYB37"/>
    <mergeCell ref="RYC37:RYD37"/>
    <mergeCell ref="RYE37:RYF37"/>
    <mergeCell ref="RYG37:RYH37"/>
    <mergeCell ref="RYI37:RYJ37"/>
    <mergeCell ref="RXM37:RXN37"/>
    <mergeCell ref="RXO37:RXP37"/>
    <mergeCell ref="RXQ37:RXR37"/>
    <mergeCell ref="RXS37:RXT37"/>
    <mergeCell ref="RXU37:RXV37"/>
    <mergeCell ref="RXW37:RXX37"/>
    <mergeCell ref="RXA37:RXB37"/>
    <mergeCell ref="RXC37:RXD37"/>
    <mergeCell ref="RXE37:RXF37"/>
    <mergeCell ref="RXG37:RXH37"/>
    <mergeCell ref="RXI37:RXJ37"/>
    <mergeCell ref="RXK37:RXL37"/>
    <mergeCell ref="SCC37:SCD37"/>
    <mergeCell ref="SCE37:SCF37"/>
    <mergeCell ref="SCG37:SCH37"/>
    <mergeCell ref="SCI37:SCJ37"/>
    <mergeCell ref="SCK37:SCL37"/>
    <mergeCell ref="SCM37:SCN37"/>
    <mergeCell ref="SBQ37:SBR37"/>
    <mergeCell ref="SBS37:SBT37"/>
    <mergeCell ref="SBU37:SBV37"/>
    <mergeCell ref="SBW37:SBX37"/>
    <mergeCell ref="SBY37:SBZ37"/>
    <mergeCell ref="SCA37:SCB37"/>
    <mergeCell ref="SBE37:SBF37"/>
    <mergeCell ref="SBG37:SBH37"/>
    <mergeCell ref="SBI37:SBJ37"/>
    <mergeCell ref="SBK37:SBL37"/>
    <mergeCell ref="SBM37:SBN37"/>
    <mergeCell ref="SBO37:SBP37"/>
    <mergeCell ref="SAS37:SAT37"/>
    <mergeCell ref="SAU37:SAV37"/>
    <mergeCell ref="SAW37:SAX37"/>
    <mergeCell ref="SAY37:SAZ37"/>
    <mergeCell ref="SBA37:SBB37"/>
    <mergeCell ref="SBC37:SBD37"/>
    <mergeCell ref="SAG37:SAH37"/>
    <mergeCell ref="SAI37:SAJ37"/>
    <mergeCell ref="SAK37:SAL37"/>
    <mergeCell ref="SAM37:SAN37"/>
    <mergeCell ref="SAO37:SAP37"/>
    <mergeCell ref="SAQ37:SAR37"/>
    <mergeCell ref="RZU37:RZV37"/>
    <mergeCell ref="RZW37:RZX37"/>
    <mergeCell ref="RZY37:RZZ37"/>
    <mergeCell ref="SAA37:SAB37"/>
    <mergeCell ref="SAC37:SAD37"/>
    <mergeCell ref="SAE37:SAF37"/>
    <mergeCell ref="SEW37:SEX37"/>
    <mergeCell ref="SEY37:SEZ37"/>
    <mergeCell ref="SFA37:SFB37"/>
    <mergeCell ref="SFC37:SFD37"/>
    <mergeCell ref="SFE37:SFF37"/>
    <mergeCell ref="SFG37:SFH37"/>
    <mergeCell ref="SEK37:SEL37"/>
    <mergeCell ref="SEM37:SEN37"/>
    <mergeCell ref="SEO37:SEP37"/>
    <mergeCell ref="SEQ37:SER37"/>
    <mergeCell ref="SES37:SET37"/>
    <mergeCell ref="SEU37:SEV37"/>
    <mergeCell ref="SDY37:SDZ37"/>
    <mergeCell ref="SEA37:SEB37"/>
    <mergeCell ref="SEC37:SED37"/>
    <mergeCell ref="SEE37:SEF37"/>
    <mergeCell ref="SEG37:SEH37"/>
    <mergeCell ref="SEI37:SEJ37"/>
    <mergeCell ref="SDM37:SDN37"/>
    <mergeCell ref="SDO37:SDP37"/>
    <mergeCell ref="SDQ37:SDR37"/>
    <mergeCell ref="SDS37:SDT37"/>
    <mergeCell ref="SDU37:SDV37"/>
    <mergeCell ref="SDW37:SDX37"/>
    <mergeCell ref="SDA37:SDB37"/>
    <mergeCell ref="SDC37:SDD37"/>
    <mergeCell ref="SDE37:SDF37"/>
    <mergeCell ref="SDG37:SDH37"/>
    <mergeCell ref="SDI37:SDJ37"/>
    <mergeCell ref="SDK37:SDL37"/>
    <mergeCell ref="SCO37:SCP37"/>
    <mergeCell ref="SCQ37:SCR37"/>
    <mergeCell ref="SCS37:SCT37"/>
    <mergeCell ref="SCU37:SCV37"/>
    <mergeCell ref="SCW37:SCX37"/>
    <mergeCell ref="SCY37:SCZ37"/>
    <mergeCell ref="SHQ37:SHR37"/>
    <mergeCell ref="SHS37:SHT37"/>
    <mergeCell ref="SHU37:SHV37"/>
    <mergeCell ref="SHW37:SHX37"/>
    <mergeCell ref="SHY37:SHZ37"/>
    <mergeCell ref="SIA37:SIB37"/>
    <mergeCell ref="SHE37:SHF37"/>
    <mergeCell ref="SHG37:SHH37"/>
    <mergeCell ref="SHI37:SHJ37"/>
    <mergeCell ref="SHK37:SHL37"/>
    <mergeCell ref="SHM37:SHN37"/>
    <mergeCell ref="SHO37:SHP37"/>
    <mergeCell ref="SGS37:SGT37"/>
    <mergeCell ref="SGU37:SGV37"/>
    <mergeCell ref="SGW37:SGX37"/>
    <mergeCell ref="SGY37:SGZ37"/>
    <mergeCell ref="SHA37:SHB37"/>
    <mergeCell ref="SHC37:SHD37"/>
    <mergeCell ref="SGG37:SGH37"/>
    <mergeCell ref="SGI37:SGJ37"/>
    <mergeCell ref="SGK37:SGL37"/>
    <mergeCell ref="SGM37:SGN37"/>
    <mergeCell ref="SGO37:SGP37"/>
    <mergeCell ref="SGQ37:SGR37"/>
    <mergeCell ref="SFU37:SFV37"/>
    <mergeCell ref="SFW37:SFX37"/>
    <mergeCell ref="SFY37:SFZ37"/>
    <mergeCell ref="SGA37:SGB37"/>
    <mergeCell ref="SGC37:SGD37"/>
    <mergeCell ref="SGE37:SGF37"/>
    <mergeCell ref="SFI37:SFJ37"/>
    <mergeCell ref="SFK37:SFL37"/>
    <mergeCell ref="SFM37:SFN37"/>
    <mergeCell ref="SFO37:SFP37"/>
    <mergeCell ref="SFQ37:SFR37"/>
    <mergeCell ref="SFS37:SFT37"/>
    <mergeCell ref="SKK37:SKL37"/>
    <mergeCell ref="SKM37:SKN37"/>
    <mergeCell ref="SKO37:SKP37"/>
    <mergeCell ref="SKQ37:SKR37"/>
    <mergeCell ref="SKS37:SKT37"/>
    <mergeCell ref="SKU37:SKV37"/>
    <mergeCell ref="SJY37:SJZ37"/>
    <mergeCell ref="SKA37:SKB37"/>
    <mergeCell ref="SKC37:SKD37"/>
    <mergeCell ref="SKE37:SKF37"/>
    <mergeCell ref="SKG37:SKH37"/>
    <mergeCell ref="SKI37:SKJ37"/>
    <mergeCell ref="SJM37:SJN37"/>
    <mergeCell ref="SJO37:SJP37"/>
    <mergeCell ref="SJQ37:SJR37"/>
    <mergeCell ref="SJS37:SJT37"/>
    <mergeCell ref="SJU37:SJV37"/>
    <mergeCell ref="SJW37:SJX37"/>
    <mergeCell ref="SJA37:SJB37"/>
    <mergeCell ref="SJC37:SJD37"/>
    <mergeCell ref="SJE37:SJF37"/>
    <mergeCell ref="SJG37:SJH37"/>
    <mergeCell ref="SJI37:SJJ37"/>
    <mergeCell ref="SJK37:SJL37"/>
    <mergeCell ref="SIO37:SIP37"/>
    <mergeCell ref="SIQ37:SIR37"/>
    <mergeCell ref="SIS37:SIT37"/>
    <mergeCell ref="SIU37:SIV37"/>
    <mergeCell ref="SIW37:SIX37"/>
    <mergeCell ref="SIY37:SIZ37"/>
    <mergeCell ref="SIC37:SID37"/>
    <mergeCell ref="SIE37:SIF37"/>
    <mergeCell ref="SIG37:SIH37"/>
    <mergeCell ref="SII37:SIJ37"/>
    <mergeCell ref="SIK37:SIL37"/>
    <mergeCell ref="SIM37:SIN37"/>
    <mergeCell ref="SNE37:SNF37"/>
    <mergeCell ref="SNG37:SNH37"/>
    <mergeCell ref="SNI37:SNJ37"/>
    <mergeCell ref="SNK37:SNL37"/>
    <mergeCell ref="SNM37:SNN37"/>
    <mergeCell ref="SNO37:SNP37"/>
    <mergeCell ref="SMS37:SMT37"/>
    <mergeCell ref="SMU37:SMV37"/>
    <mergeCell ref="SMW37:SMX37"/>
    <mergeCell ref="SMY37:SMZ37"/>
    <mergeCell ref="SNA37:SNB37"/>
    <mergeCell ref="SNC37:SND37"/>
    <mergeCell ref="SMG37:SMH37"/>
    <mergeCell ref="SMI37:SMJ37"/>
    <mergeCell ref="SMK37:SML37"/>
    <mergeCell ref="SMM37:SMN37"/>
    <mergeCell ref="SMO37:SMP37"/>
    <mergeCell ref="SMQ37:SMR37"/>
    <mergeCell ref="SLU37:SLV37"/>
    <mergeCell ref="SLW37:SLX37"/>
    <mergeCell ref="SLY37:SLZ37"/>
    <mergeCell ref="SMA37:SMB37"/>
    <mergeCell ref="SMC37:SMD37"/>
    <mergeCell ref="SME37:SMF37"/>
    <mergeCell ref="SLI37:SLJ37"/>
    <mergeCell ref="SLK37:SLL37"/>
    <mergeCell ref="SLM37:SLN37"/>
    <mergeCell ref="SLO37:SLP37"/>
    <mergeCell ref="SLQ37:SLR37"/>
    <mergeCell ref="SLS37:SLT37"/>
    <mergeCell ref="SKW37:SKX37"/>
    <mergeCell ref="SKY37:SKZ37"/>
    <mergeCell ref="SLA37:SLB37"/>
    <mergeCell ref="SLC37:SLD37"/>
    <mergeCell ref="SLE37:SLF37"/>
    <mergeCell ref="SLG37:SLH37"/>
    <mergeCell ref="SPY37:SPZ37"/>
    <mergeCell ref="SQA37:SQB37"/>
    <mergeCell ref="SQC37:SQD37"/>
    <mergeCell ref="SQE37:SQF37"/>
    <mergeCell ref="SQG37:SQH37"/>
    <mergeCell ref="SQI37:SQJ37"/>
    <mergeCell ref="SPM37:SPN37"/>
    <mergeCell ref="SPO37:SPP37"/>
    <mergeCell ref="SPQ37:SPR37"/>
    <mergeCell ref="SPS37:SPT37"/>
    <mergeCell ref="SPU37:SPV37"/>
    <mergeCell ref="SPW37:SPX37"/>
    <mergeCell ref="SPA37:SPB37"/>
    <mergeCell ref="SPC37:SPD37"/>
    <mergeCell ref="SPE37:SPF37"/>
    <mergeCell ref="SPG37:SPH37"/>
    <mergeCell ref="SPI37:SPJ37"/>
    <mergeCell ref="SPK37:SPL37"/>
    <mergeCell ref="SOO37:SOP37"/>
    <mergeCell ref="SOQ37:SOR37"/>
    <mergeCell ref="SOS37:SOT37"/>
    <mergeCell ref="SOU37:SOV37"/>
    <mergeCell ref="SOW37:SOX37"/>
    <mergeCell ref="SOY37:SOZ37"/>
    <mergeCell ref="SOC37:SOD37"/>
    <mergeCell ref="SOE37:SOF37"/>
    <mergeCell ref="SOG37:SOH37"/>
    <mergeCell ref="SOI37:SOJ37"/>
    <mergeCell ref="SOK37:SOL37"/>
    <mergeCell ref="SOM37:SON37"/>
    <mergeCell ref="SNQ37:SNR37"/>
    <mergeCell ref="SNS37:SNT37"/>
    <mergeCell ref="SNU37:SNV37"/>
    <mergeCell ref="SNW37:SNX37"/>
    <mergeCell ref="SNY37:SNZ37"/>
    <mergeCell ref="SOA37:SOB37"/>
    <mergeCell ref="SSS37:SST37"/>
    <mergeCell ref="SSU37:SSV37"/>
    <mergeCell ref="SSW37:SSX37"/>
    <mergeCell ref="SSY37:SSZ37"/>
    <mergeCell ref="STA37:STB37"/>
    <mergeCell ref="STC37:STD37"/>
    <mergeCell ref="SSG37:SSH37"/>
    <mergeCell ref="SSI37:SSJ37"/>
    <mergeCell ref="SSK37:SSL37"/>
    <mergeCell ref="SSM37:SSN37"/>
    <mergeCell ref="SSO37:SSP37"/>
    <mergeCell ref="SSQ37:SSR37"/>
    <mergeCell ref="SRU37:SRV37"/>
    <mergeCell ref="SRW37:SRX37"/>
    <mergeCell ref="SRY37:SRZ37"/>
    <mergeCell ref="SSA37:SSB37"/>
    <mergeCell ref="SSC37:SSD37"/>
    <mergeCell ref="SSE37:SSF37"/>
    <mergeCell ref="SRI37:SRJ37"/>
    <mergeCell ref="SRK37:SRL37"/>
    <mergeCell ref="SRM37:SRN37"/>
    <mergeCell ref="SRO37:SRP37"/>
    <mergeCell ref="SRQ37:SRR37"/>
    <mergeCell ref="SRS37:SRT37"/>
    <mergeCell ref="SQW37:SQX37"/>
    <mergeCell ref="SQY37:SQZ37"/>
    <mergeCell ref="SRA37:SRB37"/>
    <mergeCell ref="SRC37:SRD37"/>
    <mergeCell ref="SRE37:SRF37"/>
    <mergeCell ref="SRG37:SRH37"/>
    <mergeCell ref="SQK37:SQL37"/>
    <mergeCell ref="SQM37:SQN37"/>
    <mergeCell ref="SQO37:SQP37"/>
    <mergeCell ref="SQQ37:SQR37"/>
    <mergeCell ref="SQS37:SQT37"/>
    <mergeCell ref="SQU37:SQV37"/>
    <mergeCell ref="SVM37:SVN37"/>
    <mergeCell ref="SVO37:SVP37"/>
    <mergeCell ref="SVQ37:SVR37"/>
    <mergeCell ref="SVS37:SVT37"/>
    <mergeCell ref="SVU37:SVV37"/>
    <mergeCell ref="SVW37:SVX37"/>
    <mergeCell ref="SVA37:SVB37"/>
    <mergeCell ref="SVC37:SVD37"/>
    <mergeCell ref="SVE37:SVF37"/>
    <mergeCell ref="SVG37:SVH37"/>
    <mergeCell ref="SVI37:SVJ37"/>
    <mergeCell ref="SVK37:SVL37"/>
    <mergeCell ref="SUO37:SUP37"/>
    <mergeCell ref="SUQ37:SUR37"/>
    <mergeCell ref="SUS37:SUT37"/>
    <mergeCell ref="SUU37:SUV37"/>
    <mergeCell ref="SUW37:SUX37"/>
    <mergeCell ref="SUY37:SUZ37"/>
    <mergeCell ref="SUC37:SUD37"/>
    <mergeCell ref="SUE37:SUF37"/>
    <mergeCell ref="SUG37:SUH37"/>
    <mergeCell ref="SUI37:SUJ37"/>
    <mergeCell ref="SUK37:SUL37"/>
    <mergeCell ref="SUM37:SUN37"/>
    <mergeCell ref="STQ37:STR37"/>
    <mergeCell ref="STS37:STT37"/>
    <mergeCell ref="STU37:STV37"/>
    <mergeCell ref="STW37:STX37"/>
    <mergeCell ref="STY37:STZ37"/>
    <mergeCell ref="SUA37:SUB37"/>
    <mergeCell ref="STE37:STF37"/>
    <mergeCell ref="STG37:STH37"/>
    <mergeCell ref="STI37:STJ37"/>
    <mergeCell ref="STK37:STL37"/>
    <mergeCell ref="STM37:STN37"/>
    <mergeCell ref="STO37:STP37"/>
    <mergeCell ref="SYG37:SYH37"/>
    <mergeCell ref="SYI37:SYJ37"/>
    <mergeCell ref="SYK37:SYL37"/>
    <mergeCell ref="SYM37:SYN37"/>
    <mergeCell ref="SYO37:SYP37"/>
    <mergeCell ref="SYQ37:SYR37"/>
    <mergeCell ref="SXU37:SXV37"/>
    <mergeCell ref="SXW37:SXX37"/>
    <mergeCell ref="SXY37:SXZ37"/>
    <mergeCell ref="SYA37:SYB37"/>
    <mergeCell ref="SYC37:SYD37"/>
    <mergeCell ref="SYE37:SYF37"/>
    <mergeCell ref="SXI37:SXJ37"/>
    <mergeCell ref="SXK37:SXL37"/>
    <mergeCell ref="SXM37:SXN37"/>
    <mergeCell ref="SXO37:SXP37"/>
    <mergeCell ref="SXQ37:SXR37"/>
    <mergeCell ref="SXS37:SXT37"/>
    <mergeCell ref="SWW37:SWX37"/>
    <mergeCell ref="SWY37:SWZ37"/>
    <mergeCell ref="SXA37:SXB37"/>
    <mergeCell ref="SXC37:SXD37"/>
    <mergeCell ref="SXE37:SXF37"/>
    <mergeCell ref="SXG37:SXH37"/>
    <mergeCell ref="SWK37:SWL37"/>
    <mergeCell ref="SWM37:SWN37"/>
    <mergeCell ref="SWO37:SWP37"/>
    <mergeCell ref="SWQ37:SWR37"/>
    <mergeCell ref="SWS37:SWT37"/>
    <mergeCell ref="SWU37:SWV37"/>
    <mergeCell ref="SVY37:SVZ37"/>
    <mergeCell ref="SWA37:SWB37"/>
    <mergeCell ref="SWC37:SWD37"/>
    <mergeCell ref="SWE37:SWF37"/>
    <mergeCell ref="SWG37:SWH37"/>
    <mergeCell ref="SWI37:SWJ37"/>
    <mergeCell ref="TBA37:TBB37"/>
    <mergeCell ref="TBC37:TBD37"/>
    <mergeCell ref="TBE37:TBF37"/>
    <mergeCell ref="TBG37:TBH37"/>
    <mergeCell ref="TBI37:TBJ37"/>
    <mergeCell ref="TBK37:TBL37"/>
    <mergeCell ref="TAO37:TAP37"/>
    <mergeCell ref="TAQ37:TAR37"/>
    <mergeCell ref="TAS37:TAT37"/>
    <mergeCell ref="TAU37:TAV37"/>
    <mergeCell ref="TAW37:TAX37"/>
    <mergeCell ref="TAY37:TAZ37"/>
    <mergeCell ref="TAC37:TAD37"/>
    <mergeCell ref="TAE37:TAF37"/>
    <mergeCell ref="TAG37:TAH37"/>
    <mergeCell ref="TAI37:TAJ37"/>
    <mergeCell ref="TAK37:TAL37"/>
    <mergeCell ref="TAM37:TAN37"/>
    <mergeCell ref="SZQ37:SZR37"/>
    <mergeCell ref="SZS37:SZT37"/>
    <mergeCell ref="SZU37:SZV37"/>
    <mergeCell ref="SZW37:SZX37"/>
    <mergeCell ref="SZY37:SZZ37"/>
    <mergeCell ref="TAA37:TAB37"/>
    <mergeCell ref="SZE37:SZF37"/>
    <mergeCell ref="SZG37:SZH37"/>
    <mergeCell ref="SZI37:SZJ37"/>
    <mergeCell ref="SZK37:SZL37"/>
    <mergeCell ref="SZM37:SZN37"/>
    <mergeCell ref="SZO37:SZP37"/>
    <mergeCell ref="SYS37:SYT37"/>
    <mergeCell ref="SYU37:SYV37"/>
    <mergeCell ref="SYW37:SYX37"/>
    <mergeCell ref="SYY37:SYZ37"/>
    <mergeCell ref="SZA37:SZB37"/>
    <mergeCell ref="SZC37:SZD37"/>
    <mergeCell ref="TDU37:TDV37"/>
    <mergeCell ref="TDW37:TDX37"/>
    <mergeCell ref="TDY37:TDZ37"/>
    <mergeCell ref="TEA37:TEB37"/>
    <mergeCell ref="TEC37:TED37"/>
    <mergeCell ref="TEE37:TEF37"/>
    <mergeCell ref="TDI37:TDJ37"/>
    <mergeCell ref="TDK37:TDL37"/>
    <mergeCell ref="TDM37:TDN37"/>
    <mergeCell ref="TDO37:TDP37"/>
    <mergeCell ref="TDQ37:TDR37"/>
    <mergeCell ref="TDS37:TDT37"/>
    <mergeCell ref="TCW37:TCX37"/>
    <mergeCell ref="TCY37:TCZ37"/>
    <mergeCell ref="TDA37:TDB37"/>
    <mergeCell ref="TDC37:TDD37"/>
    <mergeCell ref="TDE37:TDF37"/>
    <mergeCell ref="TDG37:TDH37"/>
    <mergeCell ref="TCK37:TCL37"/>
    <mergeCell ref="TCM37:TCN37"/>
    <mergeCell ref="TCO37:TCP37"/>
    <mergeCell ref="TCQ37:TCR37"/>
    <mergeCell ref="TCS37:TCT37"/>
    <mergeCell ref="TCU37:TCV37"/>
    <mergeCell ref="TBY37:TBZ37"/>
    <mergeCell ref="TCA37:TCB37"/>
    <mergeCell ref="TCC37:TCD37"/>
    <mergeCell ref="TCE37:TCF37"/>
    <mergeCell ref="TCG37:TCH37"/>
    <mergeCell ref="TCI37:TCJ37"/>
    <mergeCell ref="TBM37:TBN37"/>
    <mergeCell ref="TBO37:TBP37"/>
    <mergeCell ref="TBQ37:TBR37"/>
    <mergeCell ref="TBS37:TBT37"/>
    <mergeCell ref="TBU37:TBV37"/>
    <mergeCell ref="TBW37:TBX37"/>
    <mergeCell ref="TGO37:TGP37"/>
    <mergeCell ref="TGQ37:TGR37"/>
    <mergeCell ref="TGS37:TGT37"/>
    <mergeCell ref="TGU37:TGV37"/>
    <mergeCell ref="TGW37:TGX37"/>
    <mergeCell ref="TGY37:TGZ37"/>
    <mergeCell ref="TGC37:TGD37"/>
    <mergeCell ref="TGE37:TGF37"/>
    <mergeCell ref="TGG37:TGH37"/>
    <mergeCell ref="TGI37:TGJ37"/>
    <mergeCell ref="TGK37:TGL37"/>
    <mergeCell ref="TGM37:TGN37"/>
    <mergeCell ref="TFQ37:TFR37"/>
    <mergeCell ref="TFS37:TFT37"/>
    <mergeCell ref="TFU37:TFV37"/>
    <mergeCell ref="TFW37:TFX37"/>
    <mergeCell ref="TFY37:TFZ37"/>
    <mergeCell ref="TGA37:TGB37"/>
    <mergeCell ref="TFE37:TFF37"/>
    <mergeCell ref="TFG37:TFH37"/>
    <mergeCell ref="TFI37:TFJ37"/>
    <mergeCell ref="TFK37:TFL37"/>
    <mergeCell ref="TFM37:TFN37"/>
    <mergeCell ref="TFO37:TFP37"/>
    <mergeCell ref="TES37:TET37"/>
    <mergeCell ref="TEU37:TEV37"/>
    <mergeCell ref="TEW37:TEX37"/>
    <mergeCell ref="TEY37:TEZ37"/>
    <mergeCell ref="TFA37:TFB37"/>
    <mergeCell ref="TFC37:TFD37"/>
    <mergeCell ref="TEG37:TEH37"/>
    <mergeCell ref="TEI37:TEJ37"/>
    <mergeCell ref="TEK37:TEL37"/>
    <mergeCell ref="TEM37:TEN37"/>
    <mergeCell ref="TEO37:TEP37"/>
    <mergeCell ref="TEQ37:TER37"/>
    <mergeCell ref="TJI37:TJJ37"/>
    <mergeCell ref="TJK37:TJL37"/>
    <mergeCell ref="TJM37:TJN37"/>
    <mergeCell ref="TJO37:TJP37"/>
    <mergeCell ref="TJQ37:TJR37"/>
    <mergeCell ref="TJS37:TJT37"/>
    <mergeCell ref="TIW37:TIX37"/>
    <mergeCell ref="TIY37:TIZ37"/>
    <mergeCell ref="TJA37:TJB37"/>
    <mergeCell ref="TJC37:TJD37"/>
    <mergeCell ref="TJE37:TJF37"/>
    <mergeCell ref="TJG37:TJH37"/>
    <mergeCell ref="TIK37:TIL37"/>
    <mergeCell ref="TIM37:TIN37"/>
    <mergeCell ref="TIO37:TIP37"/>
    <mergeCell ref="TIQ37:TIR37"/>
    <mergeCell ref="TIS37:TIT37"/>
    <mergeCell ref="TIU37:TIV37"/>
    <mergeCell ref="THY37:THZ37"/>
    <mergeCell ref="TIA37:TIB37"/>
    <mergeCell ref="TIC37:TID37"/>
    <mergeCell ref="TIE37:TIF37"/>
    <mergeCell ref="TIG37:TIH37"/>
    <mergeCell ref="TII37:TIJ37"/>
    <mergeCell ref="THM37:THN37"/>
    <mergeCell ref="THO37:THP37"/>
    <mergeCell ref="THQ37:THR37"/>
    <mergeCell ref="THS37:THT37"/>
    <mergeCell ref="THU37:THV37"/>
    <mergeCell ref="THW37:THX37"/>
    <mergeCell ref="THA37:THB37"/>
    <mergeCell ref="THC37:THD37"/>
    <mergeCell ref="THE37:THF37"/>
    <mergeCell ref="THG37:THH37"/>
    <mergeCell ref="THI37:THJ37"/>
    <mergeCell ref="THK37:THL37"/>
    <mergeCell ref="TMC37:TMD37"/>
    <mergeCell ref="TME37:TMF37"/>
    <mergeCell ref="TMG37:TMH37"/>
    <mergeCell ref="TMI37:TMJ37"/>
    <mergeCell ref="TMK37:TML37"/>
    <mergeCell ref="TMM37:TMN37"/>
    <mergeCell ref="TLQ37:TLR37"/>
    <mergeCell ref="TLS37:TLT37"/>
    <mergeCell ref="TLU37:TLV37"/>
    <mergeCell ref="TLW37:TLX37"/>
    <mergeCell ref="TLY37:TLZ37"/>
    <mergeCell ref="TMA37:TMB37"/>
    <mergeCell ref="TLE37:TLF37"/>
    <mergeCell ref="TLG37:TLH37"/>
    <mergeCell ref="TLI37:TLJ37"/>
    <mergeCell ref="TLK37:TLL37"/>
    <mergeCell ref="TLM37:TLN37"/>
    <mergeCell ref="TLO37:TLP37"/>
    <mergeCell ref="TKS37:TKT37"/>
    <mergeCell ref="TKU37:TKV37"/>
    <mergeCell ref="TKW37:TKX37"/>
    <mergeCell ref="TKY37:TKZ37"/>
    <mergeCell ref="TLA37:TLB37"/>
    <mergeCell ref="TLC37:TLD37"/>
    <mergeCell ref="TKG37:TKH37"/>
    <mergeCell ref="TKI37:TKJ37"/>
    <mergeCell ref="TKK37:TKL37"/>
    <mergeCell ref="TKM37:TKN37"/>
    <mergeCell ref="TKO37:TKP37"/>
    <mergeCell ref="TKQ37:TKR37"/>
    <mergeCell ref="TJU37:TJV37"/>
    <mergeCell ref="TJW37:TJX37"/>
    <mergeCell ref="TJY37:TJZ37"/>
    <mergeCell ref="TKA37:TKB37"/>
    <mergeCell ref="TKC37:TKD37"/>
    <mergeCell ref="TKE37:TKF37"/>
    <mergeCell ref="TOW37:TOX37"/>
    <mergeCell ref="TOY37:TOZ37"/>
    <mergeCell ref="TPA37:TPB37"/>
    <mergeCell ref="TPC37:TPD37"/>
    <mergeCell ref="TPE37:TPF37"/>
    <mergeCell ref="TPG37:TPH37"/>
    <mergeCell ref="TOK37:TOL37"/>
    <mergeCell ref="TOM37:TON37"/>
    <mergeCell ref="TOO37:TOP37"/>
    <mergeCell ref="TOQ37:TOR37"/>
    <mergeCell ref="TOS37:TOT37"/>
    <mergeCell ref="TOU37:TOV37"/>
    <mergeCell ref="TNY37:TNZ37"/>
    <mergeCell ref="TOA37:TOB37"/>
    <mergeCell ref="TOC37:TOD37"/>
    <mergeCell ref="TOE37:TOF37"/>
    <mergeCell ref="TOG37:TOH37"/>
    <mergeCell ref="TOI37:TOJ37"/>
    <mergeCell ref="TNM37:TNN37"/>
    <mergeCell ref="TNO37:TNP37"/>
    <mergeCell ref="TNQ37:TNR37"/>
    <mergeCell ref="TNS37:TNT37"/>
    <mergeCell ref="TNU37:TNV37"/>
    <mergeCell ref="TNW37:TNX37"/>
    <mergeCell ref="TNA37:TNB37"/>
    <mergeCell ref="TNC37:TND37"/>
    <mergeCell ref="TNE37:TNF37"/>
    <mergeCell ref="TNG37:TNH37"/>
    <mergeCell ref="TNI37:TNJ37"/>
    <mergeCell ref="TNK37:TNL37"/>
    <mergeCell ref="TMO37:TMP37"/>
    <mergeCell ref="TMQ37:TMR37"/>
    <mergeCell ref="TMS37:TMT37"/>
    <mergeCell ref="TMU37:TMV37"/>
    <mergeCell ref="TMW37:TMX37"/>
    <mergeCell ref="TMY37:TMZ37"/>
    <mergeCell ref="TRQ37:TRR37"/>
    <mergeCell ref="TRS37:TRT37"/>
    <mergeCell ref="TRU37:TRV37"/>
    <mergeCell ref="TRW37:TRX37"/>
    <mergeCell ref="TRY37:TRZ37"/>
    <mergeCell ref="TSA37:TSB37"/>
    <mergeCell ref="TRE37:TRF37"/>
    <mergeCell ref="TRG37:TRH37"/>
    <mergeCell ref="TRI37:TRJ37"/>
    <mergeCell ref="TRK37:TRL37"/>
    <mergeCell ref="TRM37:TRN37"/>
    <mergeCell ref="TRO37:TRP37"/>
    <mergeCell ref="TQS37:TQT37"/>
    <mergeCell ref="TQU37:TQV37"/>
    <mergeCell ref="TQW37:TQX37"/>
    <mergeCell ref="TQY37:TQZ37"/>
    <mergeCell ref="TRA37:TRB37"/>
    <mergeCell ref="TRC37:TRD37"/>
    <mergeCell ref="TQG37:TQH37"/>
    <mergeCell ref="TQI37:TQJ37"/>
    <mergeCell ref="TQK37:TQL37"/>
    <mergeCell ref="TQM37:TQN37"/>
    <mergeCell ref="TQO37:TQP37"/>
    <mergeCell ref="TQQ37:TQR37"/>
    <mergeCell ref="TPU37:TPV37"/>
    <mergeCell ref="TPW37:TPX37"/>
    <mergeCell ref="TPY37:TPZ37"/>
    <mergeCell ref="TQA37:TQB37"/>
    <mergeCell ref="TQC37:TQD37"/>
    <mergeCell ref="TQE37:TQF37"/>
    <mergeCell ref="TPI37:TPJ37"/>
    <mergeCell ref="TPK37:TPL37"/>
    <mergeCell ref="TPM37:TPN37"/>
    <mergeCell ref="TPO37:TPP37"/>
    <mergeCell ref="TPQ37:TPR37"/>
    <mergeCell ref="TPS37:TPT37"/>
    <mergeCell ref="TUK37:TUL37"/>
    <mergeCell ref="TUM37:TUN37"/>
    <mergeCell ref="TUO37:TUP37"/>
    <mergeCell ref="TUQ37:TUR37"/>
    <mergeCell ref="TUS37:TUT37"/>
    <mergeCell ref="TUU37:TUV37"/>
    <mergeCell ref="TTY37:TTZ37"/>
    <mergeCell ref="TUA37:TUB37"/>
    <mergeCell ref="TUC37:TUD37"/>
    <mergeCell ref="TUE37:TUF37"/>
    <mergeCell ref="TUG37:TUH37"/>
    <mergeCell ref="TUI37:TUJ37"/>
    <mergeCell ref="TTM37:TTN37"/>
    <mergeCell ref="TTO37:TTP37"/>
    <mergeCell ref="TTQ37:TTR37"/>
    <mergeCell ref="TTS37:TTT37"/>
    <mergeCell ref="TTU37:TTV37"/>
    <mergeCell ref="TTW37:TTX37"/>
    <mergeCell ref="TTA37:TTB37"/>
    <mergeCell ref="TTC37:TTD37"/>
    <mergeCell ref="TTE37:TTF37"/>
    <mergeCell ref="TTG37:TTH37"/>
    <mergeCell ref="TTI37:TTJ37"/>
    <mergeCell ref="TTK37:TTL37"/>
    <mergeCell ref="TSO37:TSP37"/>
    <mergeCell ref="TSQ37:TSR37"/>
    <mergeCell ref="TSS37:TST37"/>
    <mergeCell ref="TSU37:TSV37"/>
    <mergeCell ref="TSW37:TSX37"/>
    <mergeCell ref="TSY37:TSZ37"/>
    <mergeCell ref="TSC37:TSD37"/>
    <mergeCell ref="TSE37:TSF37"/>
    <mergeCell ref="TSG37:TSH37"/>
    <mergeCell ref="TSI37:TSJ37"/>
    <mergeCell ref="TSK37:TSL37"/>
    <mergeCell ref="TSM37:TSN37"/>
    <mergeCell ref="TXE37:TXF37"/>
    <mergeCell ref="TXG37:TXH37"/>
    <mergeCell ref="TXI37:TXJ37"/>
    <mergeCell ref="TXK37:TXL37"/>
    <mergeCell ref="TXM37:TXN37"/>
    <mergeCell ref="TXO37:TXP37"/>
    <mergeCell ref="TWS37:TWT37"/>
    <mergeCell ref="TWU37:TWV37"/>
    <mergeCell ref="TWW37:TWX37"/>
    <mergeCell ref="TWY37:TWZ37"/>
    <mergeCell ref="TXA37:TXB37"/>
    <mergeCell ref="TXC37:TXD37"/>
    <mergeCell ref="TWG37:TWH37"/>
    <mergeCell ref="TWI37:TWJ37"/>
    <mergeCell ref="TWK37:TWL37"/>
    <mergeCell ref="TWM37:TWN37"/>
    <mergeCell ref="TWO37:TWP37"/>
    <mergeCell ref="TWQ37:TWR37"/>
    <mergeCell ref="TVU37:TVV37"/>
    <mergeCell ref="TVW37:TVX37"/>
    <mergeCell ref="TVY37:TVZ37"/>
    <mergeCell ref="TWA37:TWB37"/>
    <mergeCell ref="TWC37:TWD37"/>
    <mergeCell ref="TWE37:TWF37"/>
    <mergeCell ref="TVI37:TVJ37"/>
    <mergeCell ref="TVK37:TVL37"/>
    <mergeCell ref="TVM37:TVN37"/>
    <mergeCell ref="TVO37:TVP37"/>
    <mergeCell ref="TVQ37:TVR37"/>
    <mergeCell ref="TVS37:TVT37"/>
    <mergeCell ref="TUW37:TUX37"/>
    <mergeCell ref="TUY37:TUZ37"/>
    <mergeCell ref="TVA37:TVB37"/>
    <mergeCell ref="TVC37:TVD37"/>
    <mergeCell ref="TVE37:TVF37"/>
    <mergeCell ref="TVG37:TVH37"/>
    <mergeCell ref="TZY37:TZZ37"/>
    <mergeCell ref="UAA37:UAB37"/>
    <mergeCell ref="UAC37:UAD37"/>
    <mergeCell ref="UAE37:UAF37"/>
    <mergeCell ref="UAG37:UAH37"/>
    <mergeCell ref="UAI37:UAJ37"/>
    <mergeCell ref="TZM37:TZN37"/>
    <mergeCell ref="TZO37:TZP37"/>
    <mergeCell ref="TZQ37:TZR37"/>
    <mergeCell ref="TZS37:TZT37"/>
    <mergeCell ref="TZU37:TZV37"/>
    <mergeCell ref="TZW37:TZX37"/>
    <mergeCell ref="TZA37:TZB37"/>
    <mergeCell ref="TZC37:TZD37"/>
    <mergeCell ref="TZE37:TZF37"/>
    <mergeCell ref="TZG37:TZH37"/>
    <mergeCell ref="TZI37:TZJ37"/>
    <mergeCell ref="TZK37:TZL37"/>
    <mergeCell ref="TYO37:TYP37"/>
    <mergeCell ref="TYQ37:TYR37"/>
    <mergeCell ref="TYS37:TYT37"/>
    <mergeCell ref="TYU37:TYV37"/>
    <mergeCell ref="TYW37:TYX37"/>
    <mergeCell ref="TYY37:TYZ37"/>
    <mergeCell ref="TYC37:TYD37"/>
    <mergeCell ref="TYE37:TYF37"/>
    <mergeCell ref="TYG37:TYH37"/>
    <mergeCell ref="TYI37:TYJ37"/>
    <mergeCell ref="TYK37:TYL37"/>
    <mergeCell ref="TYM37:TYN37"/>
    <mergeCell ref="TXQ37:TXR37"/>
    <mergeCell ref="TXS37:TXT37"/>
    <mergeCell ref="TXU37:TXV37"/>
    <mergeCell ref="TXW37:TXX37"/>
    <mergeCell ref="TXY37:TXZ37"/>
    <mergeCell ref="TYA37:TYB37"/>
    <mergeCell ref="UCS37:UCT37"/>
    <mergeCell ref="UCU37:UCV37"/>
    <mergeCell ref="UCW37:UCX37"/>
    <mergeCell ref="UCY37:UCZ37"/>
    <mergeCell ref="UDA37:UDB37"/>
    <mergeCell ref="UDC37:UDD37"/>
    <mergeCell ref="UCG37:UCH37"/>
    <mergeCell ref="UCI37:UCJ37"/>
    <mergeCell ref="UCK37:UCL37"/>
    <mergeCell ref="UCM37:UCN37"/>
    <mergeCell ref="UCO37:UCP37"/>
    <mergeCell ref="UCQ37:UCR37"/>
    <mergeCell ref="UBU37:UBV37"/>
    <mergeCell ref="UBW37:UBX37"/>
    <mergeCell ref="UBY37:UBZ37"/>
    <mergeCell ref="UCA37:UCB37"/>
    <mergeCell ref="UCC37:UCD37"/>
    <mergeCell ref="UCE37:UCF37"/>
    <mergeCell ref="UBI37:UBJ37"/>
    <mergeCell ref="UBK37:UBL37"/>
    <mergeCell ref="UBM37:UBN37"/>
    <mergeCell ref="UBO37:UBP37"/>
    <mergeCell ref="UBQ37:UBR37"/>
    <mergeCell ref="UBS37:UBT37"/>
    <mergeCell ref="UAW37:UAX37"/>
    <mergeCell ref="UAY37:UAZ37"/>
    <mergeCell ref="UBA37:UBB37"/>
    <mergeCell ref="UBC37:UBD37"/>
    <mergeCell ref="UBE37:UBF37"/>
    <mergeCell ref="UBG37:UBH37"/>
    <mergeCell ref="UAK37:UAL37"/>
    <mergeCell ref="UAM37:UAN37"/>
    <mergeCell ref="UAO37:UAP37"/>
    <mergeCell ref="UAQ37:UAR37"/>
    <mergeCell ref="UAS37:UAT37"/>
    <mergeCell ref="UAU37:UAV37"/>
    <mergeCell ref="UFM37:UFN37"/>
    <mergeCell ref="UFO37:UFP37"/>
    <mergeCell ref="UFQ37:UFR37"/>
    <mergeCell ref="UFS37:UFT37"/>
    <mergeCell ref="UFU37:UFV37"/>
    <mergeCell ref="UFW37:UFX37"/>
    <mergeCell ref="UFA37:UFB37"/>
    <mergeCell ref="UFC37:UFD37"/>
    <mergeCell ref="UFE37:UFF37"/>
    <mergeCell ref="UFG37:UFH37"/>
    <mergeCell ref="UFI37:UFJ37"/>
    <mergeCell ref="UFK37:UFL37"/>
    <mergeCell ref="UEO37:UEP37"/>
    <mergeCell ref="UEQ37:UER37"/>
    <mergeCell ref="UES37:UET37"/>
    <mergeCell ref="UEU37:UEV37"/>
    <mergeCell ref="UEW37:UEX37"/>
    <mergeCell ref="UEY37:UEZ37"/>
    <mergeCell ref="UEC37:UED37"/>
    <mergeCell ref="UEE37:UEF37"/>
    <mergeCell ref="UEG37:UEH37"/>
    <mergeCell ref="UEI37:UEJ37"/>
    <mergeCell ref="UEK37:UEL37"/>
    <mergeCell ref="UEM37:UEN37"/>
    <mergeCell ref="UDQ37:UDR37"/>
    <mergeCell ref="UDS37:UDT37"/>
    <mergeCell ref="UDU37:UDV37"/>
    <mergeCell ref="UDW37:UDX37"/>
    <mergeCell ref="UDY37:UDZ37"/>
    <mergeCell ref="UEA37:UEB37"/>
    <mergeCell ref="UDE37:UDF37"/>
    <mergeCell ref="UDG37:UDH37"/>
    <mergeCell ref="UDI37:UDJ37"/>
    <mergeCell ref="UDK37:UDL37"/>
    <mergeCell ref="UDM37:UDN37"/>
    <mergeCell ref="UDO37:UDP37"/>
    <mergeCell ref="UIG37:UIH37"/>
    <mergeCell ref="UII37:UIJ37"/>
    <mergeCell ref="UIK37:UIL37"/>
    <mergeCell ref="UIM37:UIN37"/>
    <mergeCell ref="UIO37:UIP37"/>
    <mergeCell ref="UIQ37:UIR37"/>
    <mergeCell ref="UHU37:UHV37"/>
    <mergeCell ref="UHW37:UHX37"/>
    <mergeCell ref="UHY37:UHZ37"/>
    <mergeCell ref="UIA37:UIB37"/>
    <mergeCell ref="UIC37:UID37"/>
    <mergeCell ref="UIE37:UIF37"/>
    <mergeCell ref="UHI37:UHJ37"/>
    <mergeCell ref="UHK37:UHL37"/>
    <mergeCell ref="UHM37:UHN37"/>
    <mergeCell ref="UHO37:UHP37"/>
    <mergeCell ref="UHQ37:UHR37"/>
    <mergeCell ref="UHS37:UHT37"/>
    <mergeCell ref="UGW37:UGX37"/>
    <mergeCell ref="UGY37:UGZ37"/>
    <mergeCell ref="UHA37:UHB37"/>
    <mergeCell ref="UHC37:UHD37"/>
    <mergeCell ref="UHE37:UHF37"/>
    <mergeCell ref="UHG37:UHH37"/>
    <mergeCell ref="UGK37:UGL37"/>
    <mergeCell ref="UGM37:UGN37"/>
    <mergeCell ref="UGO37:UGP37"/>
    <mergeCell ref="UGQ37:UGR37"/>
    <mergeCell ref="UGS37:UGT37"/>
    <mergeCell ref="UGU37:UGV37"/>
    <mergeCell ref="UFY37:UFZ37"/>
    <mergeCell ref="UGA37:UGB37"/>
    <mergeCell ref="UGC37:UGD37"/>
    <mergeCell ref="UGE37:UGF37"/>
    <mergeCell ref="UGG37:UGH37"/>
    <mergeCell ref="UGI37:UGJ37"/>
    <mergeCell ref="ULA37:ULB37"/>
    <mergeCell ref="ULC37:ULD37"/>
    <mergeCell ref="ULE37:ULF37"/>
    <mergeCell ref="ULG37:ULH37"/>
    <mergeCell ref="ULI37:ULJ37"/>
    <mergeCell ref="ULK37:ULL37"/>
    <mergeCell ref="UKO37:UKP37"/>
    <mergeCell ref="UKQ37:UKR37"/>
    <mergeCell ref="UKS37:UKT37"/>
    <mergeCell ref="UKU37:UKV37"/>
    <mergeCell ref="UKW37:UKX37"/>
    <mergeCell ref="UKY37:UKZ37"/>
    <mergeCell ref="UKC37:UKD37"/>
    <mergeCell ref="UKE37:UKF37"/>
    <mergeCell ref="UKG37:UKH37"/>
    <mergeCell ref="UKI37:UKJ37"/>
    <mergeCell ref="UKK37:UKL37"/>
    <mergeCell ref="UKM37:UKN37"/>
    <mergeCell ref="UJQ37:UJR37"/>
    <mergeCell ref="UJS37:UJT37"/>
    <mergeCell ref="UJU37:UJV37"/>
    <mergeCell ref="UJW37:UJX37"/>
    <mergeCell ref="UJY37:UJZ37"/>
    <mergeCell ref="UKA37:UKB37"/>
    <mergeCell ref="UJE37:UJF37"/>
    <mergeCell ref="UJG37:UJH37"/>
    <mergeCell ref="UJI37:UJJ37"/>
    <mergeCell ref="UJK37:UJL37"/>
    <mergeCell ref="UJM37:UJN37"/>
    <mergeCell ref="UJO37:UJP37"/>
    <mergeCell ref="UIS37:UIT37"/>
    <mergeCell ref="UIU37:UIV37"/>
    <mergeCell ref="UIW37:UIX37"/>
    <mergeCell ref="UIY37:UIZ37"/>
    <mergeCell ref="UJA37:UJB37"/>
    <mergeCell ref="UJC37:UJD37"/>
    <mergeCell ref="UNU37:UNV37"/>
    <mergeCell ref="UNW37:UNX37"/>
    <mergeCell ref="UNY37:UNZ37"/>
    <mergeCell ref="UOA37:UOB37"/>
    <mergeCell ref="UOC37:UOD37"/>
    <mergeCell ref="UOE37:UOF37"/>
    <mergeCell ref="UNI37:UNJ37"/>
    <mergeCell ref="UNK37:UNL37"/>
    <mergeCell ref="UNM37:UNN37"/>
    <mergeCell ref="UNO37:UNP37"/>
    <mergeCell ref="UNQ37:UNR37"/>
    <mergeCell ref="UNS37:UNT37"/>
    <mergeCell ref="UMW37:UMX37"/>
    <mergeCell ref="UMY37:UMZ37"/>
    <mergeCell ref="UNA37:UNB37"/>
    <mergeCell ref="UNC37:UND37"/>
    <mergeCell ref="UNE37:UNF37"/>
    <mergeCell ref="UNG37:UNH37"/>
    <mergeCell ref="UMK37:UML37"/>
    <mergeCell ref="UMM37:UMN37"/>
    <mergeCell ref="UMO37:UMP37"/>
    <mergeCell ref="UMQ37:UMR37"/>
    <mergeCell ref="UMS37:UMT37"/>
    <mergeCell ref="UMU37:UMV37"/>
    <mergeCell ref="ULY37:ULZ37"/>
    <mergeCell ref="UMA37:UMB37"/>
    <mergeCell ref="UMC37:UMD37"/>
    <mergeCell ref="UME37:UMF37"/>
    <mergeCell ref="UMG37:UMH37"/>
    <mergeCell ref="UMI37:UMJ37"/>
    <mergeCell ref="ULM37:ULN37"/>
    <mergeCell ref="ULO37:ULP37"/>
    <mergeCell ref="ULQ37:ULR37"/>
    <mergeCell ref="ULS37:ULT37"/>
    <mergeCell ref="ULU37:ULV37"/>
    <mergeCell ref="ULW37:ULX37"/>
    <mergeCell ref="UQO37:UQP37"/>
    <mergeCell ref="UQQ37:UQR37"/>
    <mergeCell ref="UQS37:UQT37"/>
    <mergeCell ref="UQU37:UQV37"/>
    <mergeCell ref="UQW37:UQX37"/>
    <mergeCell ref="UQY37:UQZ37"/>
    <mergeCell ref="UQC37:UQD37"/>
    <mergeCell ref="UQE37:UQF37"/>
    <mergeCell ref="UQG37:UQH37"/>
    <mergeCell ref="UQI37:UQJ37"/>
    <mergeCell ref="UQK37:UQL37"/>
    <mergeCell ref="UQM37:UQN37"/>
    <mergeCell ref="UPQ37:UPR37"/>
    <mergeCell ref="UPS37:UPT37"/>
    <mergeCell ref="UPU37:UPV37"/>
    <mergeCell ref="UPW37:UPX37"/>
    <mergeCell ref="UPY37:UPZ37"/>
    <mergeCell ref="UQA37:UQB37"/>
    <mergeCell ref="UPE37:UPF37"/>
    <mergeCell ref="UPG37:UPH37"/>
    <mergeCell ref="UPI37:UPJ37"/>
    <mergeCell ref="UPK37:UPL37"/>
    <mergeCell ref="UPM37:UPN37"/>
    <mergeCell ref="UPO37:UPP37"/>
    <mergeCell ref="UOS37:UOT37"/>
    <mergeCell ref="UOU37:UOV37"/>
    <mergeCell ref="UOW37:UOX37"/>
    <mergeCell ref="UOY37:UOZ37"/>
    <mergeCell ref="UPA37:UPB37"/>
    <mergeCell ref="UPC37:UPD37"/>
    <mergeCell ref="UOG37:UOH37"/>
    <mergeCell ref="UOI37:UOJ37"/>
    <mergeCell ref="UOK37:UOL37"/>
    <mergeCell ref="UOM37:UON37"/>
    <mergeCell ref="UOO37:UOP37"/>
    <mergeCell ref="UOQ37:UOR37"/>
    <mergeCell ref="UTI37:UTJ37"/>
    <mergeCell ref="UTK37:UTL37"/>
    <mergeCell ref="UTM37:UTN37"/>
    <mergeCell ref="UTO37:UTP37"/>
    <mergeCell ref="UTQ37:UTR37"/>
    <mergeCell ref="UTS37:UTT37"/>
    <mergeCell ref="USW37:USX37"/>
    <mergeCell ref="USY37:USZ37"/>
    <mergeCell ref="UTA37:UTB37"/>
    <mergeCell ref="UTC37:UTD37"/>
    <mergeCell ref="UTE37:UTF37"/>
    <mergeCell ref="UTG37:UTH37"/>
    <mergeCell ref="USK37:USL37"/>
    <mergeCell ref="USM37:USN37"/>
    <mergeCell ref="USO37:USP37"/>
    <mergeCell ref="USQ37:USR37"/>
    <mergeCell ref="USS37:UST37"/>
    <mergeCell ref="USU37:USV37"/>
    <mergeCell ref="URY37:URZ37"/>
    <mergeCell ref="USA37:USB37"/>
    <mergeCell ref="USC37:USD37"/>
    <mergeCell ref="USE37:USF37"/>
    <mergeCell ref="USG37:USH37"/>
    <mergeCell ref="USI37:USJ37"/>
    <mergeCell ref="URM37:URN37"/>
    <mergeCell ref="URO37:URP37"/>
    <mergeCell ref="URQ37:URR37"/>
    <mergeCell ref="URS37:URT37"/>
    <mergeCell ref="URU37:URV37"/>
    <mergeCell ref="URW37:URX37"/>
    <mergeCell ref="URA37:URB37"/>
    <mergeCell ref="URC37:URD37"/>
    <mergeCell ref="URE37:URF37"/>
    <mergeCell ref="URG37:URH37"/>
    <mergeCell ref="URI37:URJ37"/>
    <mergeCell ref="URK37:URL37"/>
    <mergeCell ref="UWC37:UWD37"/>
    <mergeCell ref="UWE37:UWF37"/>
    <mergeCell ref="UWG37:UWH37"/>
    <mergeCell ref="UWI37:UWJ37"/>
    <mergeCell ref="UWK37:UWL37"/>
    <mergeCell ref="UWM37:UWN37"/>
    <mergeCell ref="UVQ37:UVR37"/>
    <mergeCell ref="UVS37:UVT37"/>
    <mergeCell ref="UVU37:UVV37"/>
    <mergeCell ref="UVW37:UVX37"/>
    <mergeCell ref="UVY37:UVZ37"/>
    <mergeCell ref="UWA37:UWB37"/>
    <mergeCell ref="UVE37:UVF37"/>
    <mergeCell ref="UVG37:UVH37"/>
    <mergeCell ref="UVI37:UVJ37"/>
    <mergeCell ref="UVK37:UVL37"/>
    <mergeCell ref="UVM37:UVN37"/>
    <mergeCell ref="UVO37:UVP37"/>
    <mergeCell ref="UUS37:UUT37"/>
    <mergeCell ref="UUU37:UUV37"/>
    <mergeCell ref="UUW37:UUX37"/>
    <mergeCell ref="UUY37:UUZ37"/>
    <mergeCell ref="UVA37:UVB37"/>
    <mergeCell ref="UVC37:UVD37"/>
    <mergeCell ref="UUG37:UUH37"/>
    <mergeCell ref="UUI37:UUJ37"/>
    <mergeCell ref="UUK37:UUL37"/>
    <mergeCell ref="UUM37:UUN37"/>
    <mergeCell ref="UUO37:UUP37"/>
    <mergeCell ref="UUQ37:UUR37"/>
    <mergeCell ref="UTU37:UTV37"/>
    <mergeCell ref="UTW37:UTX37"/>
    <mergeCell ref="UTY37:UTZ37"/>
    <mergeCell ref="UUA37:UUB37"/>
    <mergeCell ref="UUC37:UUD37"/>
    <mergeCell ref="UUE37:UUF37"/>
    <mergeCell ref="UYW37:UYX37"/>
    <mergeCell ref="UYY37:UYZ37"/>
    <mergeCell ref="UZA37:UZB37"/>
    <mergeCell ref="UZC37:UZD37"/>
    <mergeCell ref="UZE37:UZF37"/>
    <mergeCell ref="UZG37:UZH37"/>
    <mergeCell ref="UYK37:UYL37"/>
    <mergeCell ref="UYM37:UYN37"/>
    <mergeCell ref="UYO37:UYP37"/>
    <mergeCell ref="UYQ37:UYR37"/>
    <mergeCell ref="UYS37:UYT37"/>
    <mergeCell ref="UYU37:UYV37"/>
    <mergeCell ref="UXY37:UXZ37"/>
    <mergeCell ref="UYA37:UYB37"/>
    <mergeCell ref="UYC37:UYD37"/>
    <mergeCell ref="UYE37:UYF37"/>
    <mergeCell ref="UYG37:UYH37"/>
    <mergeCell ref="UYI37:UYJ37"/>
    <mergeCell ref="UXM37:UXN37"/>
    <mergeCell ref="UXO37:UXP37"/>
    <mergeCell ref="UXQ37:UXR37"/>
    <mergeCell ref="UXS37:UXT37"/>
    <mergeCell ref="UXU37:UXV37"/>
    <mergeCell ref="UXW37:UXX37"/>
    <mergeCell ref="UXA37:UXB37"/>
    <mergeCell ref="UXC37:UXD37"/>
    <mergeCell ref="UXE37:UXF37"/>
    <mergeCell ref="UXG37:UXH37"/>
    <mergeCell ref="UXI37:UXJ37"/>
    <mergeCell ref="UXK37:UXL37"/>
    <mergeCell ref="UWO37:UWP37"/>
    <mergeCell ref="UWQ37:UWR37"/>
    <mergeCell ref="UWS37:UWT37"/>
    <mergeCell ref="UWU37:UWV37"/>
    <mergeCell ref="UWW37:UWX37"/>
    <mergeCell ref="UWY37:UWZ37"/>
    <mergeCell ref="VBQ37:VBR37"/>
    <mergeCell ref="VBS37:VBT37"/>
    <mergeCell ref="VBU37:VBV37"/>
    <mergeCell ref="VBW37:VBX37"/>
    <mergeCell ref="VBY37:VBZ37"/>
    <mergeCell ref="VCA37:VCB37"/>
    <mergeCell ref="VBE37:VBF37"/>
    <mergeCell ref="VBG37:VBH37"/>
    <mergeCell ref="VBI37:VBJ37"/>
    <mergeCell ref="VBK37:VBL37"/>
    <mergeCell ref="VBM37:VBN37"/>
    <mergeCell ref="VBO37:VBP37"/>
    <mergeCell ref="VAS37:VAT37"/>
    <mergeCell ref="VAU37:VAV37"/>
    <mergeCell ref="VAW37:VAX37"/>
    <mergeCell ref="VAY37:VAZ37"/>
    <mergeCell ref="VBA37:VBB37"/>
    <mergeCell ref="VBC37:VBD37"/>
    <mergeCell ref="VAG37:VAH37"/>
    <mergeCell ref="VAI37:VAJ37"/>
    <mergeCell ref="VAK37:VAL37"/>
    <mergeCell ref="VAM37:VAN37"/>
    <mergeCell ref="VAO37:VAP37"/>
    <mergeCell ref="VAQ37:VAR37"/>
    <mergeCell ref="UZU37:UZV37"/>
    <mergeCell ref="UZW37:UZX37"/>
    <mergeCell ref="UZY37:UZZ37"/>
    <mergeCell ref="VAA37:VAB37"/>
    <mergeCell ref="VAC37:VAD37"/>
    <mergeCell ref="VAE37:VAF37"/>
    <mergeCell ref="UZI37:UZJ37"/>
    <mergeCell ref="UZK37:UZL37"/>
    <mergeCell ref="UZM37:UZN37"/>
    <mergeCell ref="UZO37:UZP37"/>
    <mergeCell ref="UZQ37:UZR37"/>
    <mergeCell ref="UZS37:UZT37"/>
    <mergeCell ref="VEK37:VEL37"/>
    <mergeCell ref="VEM37:VEN37"/>
    <mergeCell ref="VEO37:VEP37"/>
    <mergeCell ref="VEQ37:VER37"/>
    <mergeCell ref="VES37:VET37"/>
    <mergeCell ref="VEU37:VEV37"/>
    <mergeCell ref="VDY37:VDZ37"/>
    <mergeCell ref="VEA37:VEB37"/>
    <mergeCell ref="VEC37:VED37"/>
    <mergeCell ref="VEE37:VEF37"/>
    <mergeCell ref="VEG37:VEH37"/>
    <mergeCell ref="VEI37:VEJ37"/>
    <mergeCell ref="VDM37:VDN37"/>
    <mergeCell ref="VDO37:VDP37"/>
    <mergeCell ref="VDQ37:VDR37"/>
    <mergeCell ref="VDS37:VDT37"/>
    <mergeCell ref="VDU37:VDV37"/>
    <mergeCell ref="VDW37:VDX37"/>
    <mergeCell ref="VDA37:VDB37"/>
    <mergeCell ref="VDC37:VDD37"/>
    <mergeCell ref="VDE37:VDF37"/>
    <mergeCell ref="VDG37:VDH37"/>
    <mergeCell ref="VDI37:VDJ37"/>
    <mergeCell ref="VDK37:VDL37"/>
    <mergeCell ref="VCO37:VCP37"/>
    <mergeCell ref="VCQ37:VCR37"/>
    <mergeCell ref="VCS37:VCT37"/>
    <mergeCell ref="VCU37:VCV37"/>
    <mergeCell ref="VCW37:VCX37"/>
    <mergeCell ref="VCY37:VCZ37"/>
    <mergeCell ref="VCC37:VCD37"/>
    <mergeCell ref="VCE37:VCF37"/>
    <mergeCell ref="VCG37:VCH37"/>
    <mergeCell ref="VCI37:VCJ37"/>
    <mergeCell ref="VCK37:VCL37"/>
    <mergeCell ref="VCM37:VCN37"/>
    <mergeCell ref="VHE37:VHF37"/>
    <mergeCell ref="VHG37:VHH37"/>
    <mergeCell ref="VHI37:VHJ37"/>
    <mergeCell ref="VHK37:VHL37"/>
    <mergeCell ref="VHM37:VHN37"/>
    <mergeCell ref="VHO37:VHP37"/>
    <mergeCell ref="VGS37:VGT37"/>
    <mergeCell ref="VGU37:VGV37"/>
    <mergeCell ref="VGW37:VGX37"/>
    <mergeCell ref="VGY37:VGZ37"/>
    <mergeCell ref="VHA37:VHB37"/>
    <mergeCell ref="VHC37:VHD37"/>
    <mergeCell ref="VGG37:VGH37"/>
    <mergeCell ref="VGI37:VGJ37"/>
    <mergeCell ref="VGK37:VGL37"/>
    <mergeCell ref="VGM37:VGN37"/>
    <mergeCell ref="VGO37:VGP37"/>
    <mergeCell ref="VGQ37:VGR37"/>
    <mergeCell ref="VFU37:VFV37"/>
    <mergeCell ref="VFW37:VFX37"/>
    <mergeCell ref="VFY37:VFZ37"/>
    <mergeCell ref="VGA37:VGB37"/>
    <mergeCell ref="VGC37:VGD37"/>
    <mergeCell ref="VGE37:VGF37"/>
    <mergeCell ref="VFI37:VFJ37"/>
    <mergeCell ref="VFK37:VFL37"/>
    <mergeCell ref="VFM37:VFN37"/>
    <mergeCell ref="VFO37:VFP37"/>
    <mergeCell ref="VFQ37:VFR37"/>
    <mergeCell ref="VFS37:VFT37"/>
    <mergeCell ref="VEW37:VEX37"/>
    <mergeCell ref="VEY37:VEZ37"/>
    <mergeCell ref="VFA37:VFB37"/>
    <mergeCell ref="VFC37:VFD37"/>
    <mergeCell ref="VFE37:VFF37"/>
    <mergeCell ref="VFG37:VFH37"/>
    <mergeCell ref="VJY37:VJZ37"/>
    <mergeCell ref="VKA37:VKB37"/>
    <mergeCell ref="VKC37:VKD37"/>
    <mergeCell ref="VKE37:VKF37"/>
    <mergeCell ref="VKG37:VKH37"/>
    <mergeCell ref="VKI37:VKJ37"/>
    <mergeCell ref="VJM37:VJN37"/>
    <mergeCell ref="VJO37:VJP37"/>
    <mergeCell ref="VJQ37:VJR37"/>
    <mergeCell ref="VJS37:VJT37"/>
    <mergeCell ref="VJU37:VJV37"/>
    <mergeCell ref="VJW37:VJX37"/>
    <mergeCell ref="VJA37:VJB37"/>
    <mergeCell ref="VJC37:VJD37"/>
    <mergeCell ref="VJE37:VJF37"/>
    <mergeCell ref="VJG37:VJH37"/>
    <mergeCell ref="VJI37:VJJ37"/>
    <mergeCell ref="VJK37:VJL37"/>
    <mergeCell ref="VIO37:VIP37"/>
    <mergeCell ref="VIQ37:VIR37"/>
    <mergeCell ref="VIS37:VIT37"/>
    <mergeCell ref="VIU37:VIV37"/>
    <mergeCell ref="VIW37:VIX37"/>
    <mergeCell ref="VIY37:VIZ37"/>
    <mergeCell ref="VIC37:VID37"/>
    <mergeCell ref="VIE37:VIF37"/>
    <mergeCell ref="VIG37:VIH37"/>
    <mergeCell ref="VII37:VIJ37"/>
    <mergeCell ref="VIK37:VIL37"/>
    <mergeCell ref="VIM37:VIN37"/>
    <mergeCell ref="VHQ37:VHR37"/>
    <mergeCell ref="VHS37:VHT37"/>
    <mergeCell ref="VHU37:VHV37"/>
    <mergeCell ref="VHW37:VHX37"/>
    <mergeCell ref="VHY37:VHZ37"/>
    <mergeCell ref="VIA37:VIB37"/>
    <mergeCell ref="VMS37:VMT37"/>
    <mergeCell ref="VMU37:VMV37"/>
    <mergeCell ref="VMW37:VMX37"/>
    <mergeCell ref="VMY37:VMZ37"/>
    <mergeCell ref="VNA37:VNB37"/>
    <mergeCell ref="VNC37:VND37"/>
    <mergeCell ref="VMG37:VMH37"/>
    <mergeCell ref="VMI37:VMJ37"/>
    <mergeCell ref="VMK37:VML37"/>
    <mergeCell ref="VMM37:VMN37"/>
    <mergeCell ref="VMO37:VMP37"/>
    <mergeCell ref="VMQ37:VMR37"/>
    <mergeCell ref="VLU37:VLV37"/>
    <mergeCell ref="VLW37:VLX37"/>
    <mergeCell ref="VLY37:VLZ37"/>
    <mergeCell ref="VMA37:VMB37"/>
    <mergeCell ref="VMC37:VMD37"/>
    <mergeCell ref="VME37:VMF37"/>
    <mergeCell ref="VLI37:VLJ37"/>
    <mergeCell ref="VLK37:VLL37"/>
    <mergeCell ref="VLM37:VLN37"/>
    <mergeCell ref="VLO37:VLP37"/>
    <mergeCell ref="VLQ37:VLR37"/>
    <mergeCell ref="VLS37:VLT37"/>
    <mergeCell ref="VKW37:VKX37"/>
    <mergeCell ref="VKY37:VKZ37"/>
    <mergeCell ref="VLA37:VLB37"/>
    <mergeCell ref="VLC37:VLD37"/>
    <mergeCell ref="VLE37:VLF37"/>
    <mergeCell ref="VLG37:VLH37"/>
    <mergeCell ref="VKK37:VKL37"/>
    <mergeCell ref="VKM37:VKN37"/>
    <mergeCell ref="VKO37:VKP37"/>
    <mergeCell ref="VKQ37:VKR37"/>
    <mergeCell ref="VKS37:VKT37"/>
    <mergeCell ref="VKU37:VKV37"/>
    <mergeCell ref="VPM37:VPN37"/>
    <mergeCell ref="VPO37:VPP37"/>
    <mergeCell ref="VPQ37:VPR37"/>
    <mergeCell ref="VPS37:VPT37"/>
    <mergeCell ref="VPU37:VPV37"/>
    <mergeCell ref="VPW37:VPX37"/>
    <mergeCell ref="VPA37:VPB37"/>
    <mergeCell ref="VPC37:VPD37"/>
    <mergeCell ref="VPE37:VPF37"/>
    <mergeCell ref="VPG37:VPH37"/>
    <mergeCell ref="VPI37:VPJ37"/>
    <mergeCell ref="VPK37:VPL37"/>
    <mergeCell ref="VOO37:VOP37"/>
    <mergeCell ref="VOQ37:VOR37"/>
    <mergeCell ref="VOS37:VOT37"/>
    <mergeCell ref="VOU37:VOV37"/>
    <mergeCell ref="VOW37:VOX37"/>
    <mergeCell ref="VOY37:VOZ37"/>
    <mergeCell ref="VOC37:VOD37"/>
    <mergeCell ref="VOE37:VOF37"/>
    <mergeCell ref="VOG37:VOH37"/>
    <mergeCell ref="VOI37:VOJ37"/>
    <mergeCell ref="VOK37:VOL37"/>
    <mergeCell ref="VOM37:VON37"/>
    <mergeCell ref="VNQ37:VNR37"/>
    <mergeCell ref="VNS37:VNT37"/>
    <mergeCell ref="VNU37:VNV37"/>
    <mergeCell ref="VNW37:VNX37"/>
    <mergeCell ref="VNY37:VNZ37"/>
    <mergeCell ref="VOA37:VOB37"/>
    <mergeCell ref="VNE37:VNF37"/>
    <mergeCell ref="VNG37:VNH37"/>
    <mergeCell ref="VNI37:VNJ37"/>
    <mergeCell ref="VNK37:VNL37"/>
    <mergeCell ref="VNM37:VNN37"/>
    <mergeCell ref="VNO37:VNP37"/>
    <mergeCell ref="VSG37:VSH37"/>
    <mergeCell ref="VSI37:VSJ37"/>
    <mergeCell ref="VSK37:VSL37"/>
    <mergeCell ref="VSM37:VSN37"/>
    <mergeCell ref="VSO37:VSP37"/>
    <mergeCell ref="VSQ37:VSR37"/>
    <mergeCell ref="VRU37:VRV37"/>
    <mergeCell ref="VRW37:VRX37"/>
    <mergeCell ref="VRY37:VRZ37"/>
    <mergeCell ref="VSA37:VSB37"/>
    <mergeCell ref="VSC37:VSD37"/>
    <mergeCell ref="VSE37:VSF37"/>
    <mergeCell ref="VRI37:VRJ37"/>
    <mergeCell ref="VRK37:VRL37"/>
    <mergeCell ref="VRM37:VRN37"/>
    <mergeCell ref="VRO37:VRP37"/>
    <mergeCell ref="VRQ37:VRR37"/>
    <mergeCell ref="VRS37:VRT37"/>
    <mergeCell ref="VQW37:VQX37"/>
    <mergeCell ref="VQY37:VQZ37"/>
    <mergeCell ref="VRA37:VRB37"/>
    <mergeCell ref="VRC37:VRD37"/>
    <mergeCell ref="VRE37:VRF37"/>
    <mergeCell ref="VRG37:VRH37"/>
    <mergeCell ref="VQK37:VQL37"/>
    <mergeCell ref="VQM37:VQN37"/>
    <mergeCell ref="VQO37:VQP37"/>
    <mergeCell ref="VQQ37:VQR37"/>
    <mergeCell ref="VQS37:VQT37"/>
    <mergeCell ref="VQU37:VQV37"/>
    <mergeCell ref="VPY37:VPZ37"/>
    <mergeCell ref="VQA37:VQB37"/>
    <mergeCell ref="VQC37:VQD37"/>
    <mergeCell ref="VQE37:VQF37"/>
    <mergeCell ref="VQG37:VQH37"/>
    <mergeCell ref="VQI37:VQJ37"/>
    <mergeCell ref="VVA37:VVB37"/>
    <mergeCell ref="VVC37:VVD37"/>
    <mergeCell ref="VVE37:VVF37"/>
    <mergeCell ref="VVG37:VVH37"/>
    <mergeCell ref="VVI37:VVJ37"/>
    <mergeCell ref="VVK37:VVL37"/>
    <mergeCell ref="VUO37:VUP37"/>
    <mergeCell ref="VUQ37:VUR37"/>
    <mergeCell ref="VUS37:VUT37"/>
    <mergeCell ref="VUU37:VUV37"/>
    <mergeCell ref="VUW37:VUX37"/>
    <mergeCell ref="VUY37:VUZ37"/>
    <mergeCell ref="VUC37:VUD37"/>
    <mergeCell ref="VUE37:VUF37"/>
    <mergeCell ref="VUG37:VUH37"/>
    <mergeCell ref="VUI37:VUJ37"/>
    <mergeCell ref="VUK37:VUL37"/>
    <mergeCell ref="VUM37:VUN37"/>
    <mergeCell ref="VTQ37:VTR37"/>
    <mergeCell ref="VTS37:VTT37"/>
    <mergeCell ref="VTU37:VTV37"/>
    <mergeCell ref="VTW37:VTX37"/>
    <mergeCell ref="VTY37:VTZ37"/>
    <mergeCell ref="VUA37:VUB37"/>
    <mergeCell ref="VTE37:VTF37"/>
    <mergeCell ref="VTG37:VTH37"/>
    <mergeCell ref="VTI37:VTJ37"/>
    <mergeCell ref="VTK37:VTL37"/>
    <mergeCell ref="VTM37:VTN37"/>
    <mergeCell ref="VTO37:VTP37"/>
    <mergeCell ref="VSS37:VST37"/>
    <mergeCell ref="VSU37:VSV37"/>
    <mergeCell ref="VSW37:VSX37"/>
    <mergeCell ref="VSY37:VSZ37"/>
    <mergeCell ref="VTA37:VTB37"/>
    <mergeCell ref="VTC37:VTD37"/>
    <mergeCell ref="VXU37:VXV37"/>
    <mergeCell ref="VXW37:VXX37"/>
    <mergeCell ref="VXY37:VXZ37"/>
    <mergeCell ref="VYA37:VYB37"/>
    <mergeCell ref="VYC37:VYD37"/>
    <mergeCell ref="VYE37:VYF37"/>
    <mergeCell ref="VXI37:VXJ37"/>
    <mergeCell ref="VXK37:VXL37"/>
    <mergeCell ref="VXM37:VXN37"/>
    <mergeCell ref="VXO37:VXP37"/>
    <mergeCell ref="VXQ37:VXR37"/>
    <mergeCell ref="VXS37:VXT37"/>
    <mergeCell ref="VWW37:VWX37"/>
    <mergeCell ref="VWY37:VWZ37"/>
    <mergeCell ref="VXA37:VXB37"/>
    <mergeCell ref="VXC37:VXD37"/>
    <mergeCell ref="VXE37:VXF37"/>
    <mergeCell ref="VXG37:VXH37"/>
    <mergeCell ref="VWK37:VWL37"/>
    <mergeCell ref="VWM37:VWN37"/>
    <mergeCell ref="VWO37:VWP37"/>
    <mergeCell ref="VWQ37:VWR37"/>
    <mergeCell ref="VWS37:VWT37"/>
    <mergeCell ref="VWU37:VWV37"/>
    <mergeCell ref="VVY37:VVZ37"/>
    <mergeCell ref="VWA37:VWB37"/>
    <mergeCell ref="VWC37:VWD37"/>
    <mergeCell ref="VWE37:VWF37"/>
    <mergeCell ref="VWG37:VWH37"/>
    <mergeCell ref="VWI37:VWJ37"/>
    <mergeCell ref="VVM37:VVN37"/>
    <mergeCell ref="VVO37:VVP37"/>
    <mergeCell ref="VVQ37:VVR37"/>
    <mergeCell ref="VVS37:VVT37"/>
    <mergeCell ref="VVU37:VVV37"/>
    <mergeCell ref="VVW37:VVX37"/>
    <mergeCell ref="WAO37:WAP37"/>
    <mergeCell ref="WAQ37:WAR37"/>
    <mergeCell ref="WAS37:WAT37"/>
    <mergeCell ref="WAU37:WAV37"/>
    <mergeCell ref="WAW37:WAX37"/>
    <mergeCell ref="WAY37:WAZ37"/>
    <mergeCell ref="WAC37:WAD37"/>
    <mergeCell ref="WAE37:WAF37"/>
    <mergeCell ref="WAG37:WAH37"/>
    <mergeCell ref="WAI37:WAJ37"/>
    <mergeCell ref="WAK37:WAL37"/>
    <mergeCell ref="WAM37:WAN37"/>
    <mergeCell ref="VZQ37:VZR37"/>
    <mergeCell ref="VZS37:VZT37"/>
    <mergeCell ref="VZU37:VZV37"/>
    <mergeCell ref="VZW37:VZX37"/>
    <mergeCell ref="VZY37:VZZ37"/>
    <mergeCell ref="WAA37:WAB37"/>
    <mergeCell ref="VZE37:VZF37"/>
    <mergeCell ref="VZG37:VZH37"/>
    <mergeCell ref="VZI37:VZJ37"/>
    <mergeCell ref="VZK37:VZL37"/>
    <mergeCell ref="VZM37:VZN37"/>
    <mergeCell ref="VZO37:VZP37"/>
    <mergeCell ref="VYS37:VYT37"/>
    <mergeCell ref="VYU37:VYV37"/>
    <mergeCell ref="VYW37:VYX37"/>
    <mergeCell ref="VYY37:VYZ37"/>
    <mergeCell ref="VZA37:VZB37"/>
    <mergeCell ref="VZC37:VZD37"/>
    <mergeCell ref="VYG37:VYH37"/>
    <mergeCell ref="VYI37:VYJ37"/>
    <mergeCell ref="VYK37:VYL37"/>
    <mergeCell ref="VYM37:VYN37"/>
    <mergeCell ref="VYO37:VYP37"/>
    <mergeCell ref="VYQ37:VYR37"/>
    <mergeCell ref="WDI37:WDJ37"/>
    <mergeCell ref="WDK37:WDL37"/>
    <mergeCell ref="WDM37:WDN37"/>
    <mergeCell ref="WDO37:WDP37"/>
    <mergeCell ref="WDQ37:WDR37"/>
    <mergeCell ref="WDS37:WDT37"/>
    <mergeCell ref="WCW37:WCX37"/>
    <mergeCell ref="WCY37:WCZ37"/>
    <mergeCell ref="WDA37:WDB37"/>
    <mergeCell ref="WDC37:WDD37"/>
    <mergeCell ref="WDE37:WDF37"/>
    <mergeCell ref="WDG37:WDH37"/>
    <mergeCell ref="WCK37:WCL37"/>
    <mergeCell ref="WCM37:WCN37"/>
    <mergeCell ref="WCO37:WCP37"/>
    <mergeCell ref="WCQ37:WCR37"/>
    <mergeCell ref="WCS37:WCT37"/>
    <mergeCell ref="WCU37:WCV37"/>
    <mergeCell ref="WBY37:WBZ37"/>
    <mergeCell ref="WCA37:WCB37"/>
    <mergeCell ref="WCC37:WCD37"/>
    <mergeCell ref="WCE37:WCF37"/>
    <mergeCell ref="WCG37:WCH37"/>
    <mergeCell ref="WCI37:WCJ37"/>
    <mergeCell ref="WBM37:WBN37"/>
    <mergeCell ref="WBO37:WBP37"/>
    <mergeCell ref="WBQ37:WBR37"/>
    <mergeCell ref="WBS37:WBT37"/>
    <mergeCell ref="WBU37:WBV37"/>
    <mergeCell ref="WBW37:WBX37"/>
    <mergeCell ref="WBA37:WBB37"/>
    <mergeCell ref="WBC37:WBD37"/>
    <mergeCell ref="WBE37:WBF37"/>
    <mergeCell ref="WBG37:WBH37"/>
    <mergeCell ref="WBI37:WBJ37"/>
    <mergeCell ref="WBK37:WBL37"/>
    <mergeCell ref="WGC37:WGD37"/>
    <mergeCell ref="WGE37:WGF37"/>
    <mergeCell ref="WGG37:WGH37"/>
    <mergeCell ref="WGI37:WGJ37"/>
    <mergeCell ref="WGK37:WGL37"/>
    <mergeCell ref="WGM37:WGN37"/>
    <mergeCell ref="WFQ37:WFR37"/>
    <mergeCell ref="WFS37:WFT37"/>
    <mergeCell ref="WFU37:WFV37"/>
    <mergeCell ref="WFW37:WFX37"/>
    <mergeCell ref="WFY37:WFZ37"/>
    <mergeCell ref="WGA37:WGB37"/>
    <mergeCell ref="WFE37:WFF37"/>
    <mergeCell ref="WFG37:WFH37"/>
    <mergeCell ref="WFI37:WFJ37"/>
    <mergeCell ref="WFK37:WFL37"/>
    <mergeCell ref="WFM37:WFN37"/>
    <mergeCell ref="WFO37:WFP37"/>
    <mergeCell ref="WES37:WET37"/>
    <mergeCell ref="WEU37:WEV37"/>
    <mergeCell ref="WEW37:WEX37"/>
    <mergeCell ref="WEY37:WEZ37"/>
    <mergeCell ref="WFA37:WFB37"/>
    <mergeCell ref="WFC37:WFD37"/>
    <mergeCell ref="WEG37:WEH37"/>
    <mergeCell ref="WEI37:WEJ37"/>
    <mergeCell ref="WEK37:WEL37"/>
    <mergeCell ref="WEM37:WEN37"/>
    <mergeCell ref="WEO37:WEP37"/>
    <mergeCell ref="WEQ37:WER37"/>
    <mergeCell ref="WDU37:WDV37"/>
    <mergeCell ref="WDW37:WDX37"/>
    <mergeCell ref="WDY37:WDZ37"/>
    <mergeCell ref="WEA37:WEB37"/>
    <mergeCell ref="WEC37:WED37"/>
    <mergeCell ref="WEE37:WEF37"/>
    <mergeCell ref="WIW37:WIX37"/>
    <mergeCell ref="WIY37:WIZ37"/>
    <mergeCell ref="WJA37:WJB37"/>
    <mergeCell ref="WJC37:WJD37"/>
    <mergeCell ref="WJE37:WJF37"/>
    <mergeCell ref="WJG37:WJH37"/>
    <mergeCell ref="WIK37:WIL37"/>
    <mergeCell ref="WIM37:WIN37"/>
    <mergeCell ref="WIO37:WIP37"/>
    <mergeCell ref="WIQ37:WIR37"/>
    <mergeCell ref="WIS37:WIT37"/>
    <mergeCell ref="WIU37:WIV37"/>
    <mergeCell ref="WHY37:WHZ37"/>
    <mergeCell ref="WIA37:WIB37"/>
    <mergeCell ref="WIC37:WID37"/>
    <mergeCell ref="WIE37:WIF37"/>
    <mergeCell ref="WIG37:WIH37"/>
    <mergeCell ref="WII37:WIJ37"/>
    <mergeCell ref="WHM37:WHN37"/>
    <mergeCell ref="WHO37:WHP37"/>
    <mergeCell ref="WHQ37:WHR37"/>
    <mergeCell ref="WHS37:WHT37"/>
    <mergeCell ref="WHU37:WHV37"/>
    <mergeCell ref="WHW37:WHX37"/>
    <mergeCell ref="WHA37:WHB37"/>
    <mergeCell ref="WHC37:WHD37"/>
    <mergeCell ref="WHE37:WHF37"/>
    <mergeCell ref="WHG37:WHH37"/>
    <mergeCell ref="WHI37:WHJ37"/>
    <mergeCell ref="WHK37:WHL37"/>
    <mergeCell ref="WGO37:WGP37"/>
    <mergeCell ref="WGQ37:WGR37"/>
    <mergeCell ref="WGS37:WGT37"/>
    <mergeCell ref="WGU37:WGV37"/>
    <mergeCell ref="WGW37:WGX37"/>
    <mergeCell ref="WGY37:WGZ37"/>
    <mergeCell ref="WLQ37:WLR37"/>
    <mergeCell ref="WLS37:WLT37"/>
    <mergeCell ref="WLU37:WLV37"/>
    <mergeCell ref="WLW37:WLX37"/>
    <mergeCell ref="WLY37:WLZ37"/>
    <mergeCell ref="WMA37:WMB37"/>
    <mergeCell ref="WLE37:WLF37"/>
    <mergeCell ref="WLG37:WLH37"/>
    <mergeCell ref="WLI37:WLJ37"/>
    <mergeCell ref="WLK37:WLL37"/>
    <mergeCell ref="WLM37:WLN37"/>
    <mergeCell ref="WLO37:WLP37"/>
    <mergeCell ref="WKS37:WKT37"/>
    <mergeCell ref="WKU37:WKV37"/>
    <mergeCell ref="WKW37:WKX37"/>
    <mergeCell ref="WKY37:WKZ37"/>
    <mergeCell ref="WLA37:WLB37"/>
    <mergeCell ref="WLC37:WLD37"/>
    <mergeCell ref="WKG37:WKH37"/>
    <mergeCell ref="WKI37:WKJ37"/>
    <mergeCell ref="WKK37:WKL37"/>
    <mergeCell ref="WKM37:WKN37"/>
    <mergeCell ref="WKO37:WKP37"/>
    <mergeCell ref="WKQ37:WKR37"/>
    <mergeCell ref="WJU37:WJV37"/>
    <mergeCell ref="WJW37:WJX37"/>
    <mergeCell ref="WJY37:WJZ37"/>
    <mergeCell ref="WKA37:WKB37"/>
    <mergeCell ref="WKC37:WKD37"/>
    <mergeCell ref="WKE37:WKF37"/>
    <mergeCell ref="WJI37:WJJ37"/>
    <mergeCell ref="WJK37:WJL37"/>
    <mergeCell ref="WJM37:WJN37"/>
    <mergeCell ref="WJO37:WJP37"/>
    <mergeCell ref="WJQ37:WJR37"/>
    <mergeCell ref="WJS37:WJT37"/>
    <mergeCell ref="WOK37:WOL37"/>
    <mergeCell ref="WOM37:WON37"/>
    <mergeCell ref="WOO37:WOP37"/>
    <mergeCell ref="WOQ37:WOR37"/>
    <mergeCell ref="WOS37:WOT37"/>
    <mergeCell ref="WOU37:WOV37"/>
    <mergeCell ref="WNY37:WNZ37"/>
    <mergeCell ref="WOA37:WOB37"/>
    <mergeCell ref="WOC37:WOD37"/>
    <mergeCell ref="WOE37:WOF37"/>
    <mergeCell ref="WOG37:WOH37"/>
    <mergeCell ref="WOI37:WOJ37"/>
    <mergeCell ref="WNM37:WNN37"/>
    <mergeCell ref="WNO37:WNP37"/>
    <mergeCell ref="WNQ37:WNR37"/>
    <mergeCell ref="WNS37:WNT37"/>
    <mergeCell ref="WNU37:WNV37"/>
    <mergeCell ref="WNW37:WNX37"/>
    <mergeCell ref="WNA37:WNB37"/>
    <mergeCell ref="WNC37:WND37"/>
    <mergeCell ref="WNE37:WNF37"/>
    <mergeCell ref="WNG37:WNH37"/>
    <mergeCell ref="WNI37:WNJ37"/>
    <mergeCell ref="WNK37:WNL37"/>
    <mergeCell ref="WMO37:WMP37"/>
    <mergeCell ref="WMQ37:WMR37"/>
    <mergeCell ref="WMS37:WMT37"/>
    <mergeCell ref="WMU37:WMV37"/>
    <mergeCell ref="WMW37:WMX37"/>
    <mergeCell ref="WMY37:WMZ37"/>
    <mergeCell ref="WMC37:WMD37"/>
    <mergeCell ref="WME37:WMF37"/>
    <mergeCell ref="WMG37:WMH37"/>
    <mergeCell ref="WMI37:WMJ37"/>
    <mergeCell ref="WMK37:WML37"/>
    <mergeCell ref="WMM37:WMN37"/>
    <mergeCell ref="WRE37:WRF37"/>
    <mergeCell ref="WRG37:WRH37"/>
    <mergeCell ref="WRI37:WRJ37"/>
    <mergeCell ref="WRK37:WRL37"/>
    <mergeCell ref="WRM37:WRN37"/>
    <mergeCell ref="WRO37:WRP37"/>
    <mergeCell ref="WQS37:WQT37"/>
    <mergeCell ref="WQU37:WQV37"/>
    <mergeCell ref="WQW37:WQX37"/>
    <mergeCell ref="WQY37:WQZ37"/>
    <mergeCell ref="WRA37:WRB37"/>
    <mergeCell ref="WRC37:WRD37"/>
    <mergeCell ref="WQG37:WQH37"/>
    <mergeCell ref="WQI37:WQJ37"/>
    <mergeCell ref="WQK37:WQL37"/>
    <mergeCell ref="WQM37:WQN37"/>
    <mergeCell ref="WQO37:WQP37"/>
    <mergeCell ref="WQQ37:WQR37"/>
    <mergeCell ref="WPU37:WPV37"/>
    <mergeCell ref="WPW37:WPX37"/>
    <mergeCell ref="WPY37:WPZ37"/>
    <mergeCell ref="WQA37:WQB37"/>
    <mergeCell ref="WQC37:WQD37"/>
    <mergeCell ref="WQE37:WQF37"/>
    <mergeCell ref="WPI37:WPJ37"/>
    <mergeCell ref="WPK37:WPL37"/>
    <mergeCell ref="WPM37:WPN37"/>
    <mergeCell ref="WPO37:WPP37"/>
    <mergeCell ref="WPQ37:WPR37"/>
    <mergeCell ref="WPS37:WPT37"/>
    <mergeCell ref="WOW37:WOX37"/>
    <mergeCell ref="WOY37:WOZ37"/>
    <mergeCell ref="WPA37:WPB37"/>
    <mergeCell ref="WPC37:WPD37"/>
    <mergeCell ref="WPE37:WPF37"/>
    <mergeCell ref="WPG37:WPH37"/>
    <mergeCell ref="WTY37:WTZ37"/>
    <mergeCell ref="WUA37:WUB37"/>
    <mergeCell ref="WUC37:WUD37"/>
    <mergeCell ref="WUE37:WUF37"/>
    <mergeCell ref="WUG37:WUH37"/>
    <mergeCell ref="WUI37:WUJ37"/>
    <mergeCell ref="WTM37:WTN37"/>
    <mergeCell ref="WTO37:WTP37"/>
    <mergeCell ref="WTQ37:WTR37"/>
    <mergeCell ref="WTS37:WTT37"/>
    <mergeCell ref="WTU37:WTV37"/>
    <mergeCell ref="WTW37:WTX37"/>
    <mergeCell ref="WTA37:WTB37"/>
    <mergeCell ref="WTC37:WTD37"/>
    <mergeCell ref="WTE37:WTF37"/>
    <mergeCell ref="WTG37:WTH37"/>
    <mergeCell ref="WTI37:WTJ37"/>
    <mergeCell ref="WTK37:WTL37"/>
    <mergeCell ref="WSO37:WSP37"/>
    <mergeCell ref="WSQ37:WSR37"/>
    <mergeCell ref="WSS37:WST37"/>
    <mergeCell ref="WSU37:WSV37"/>
    <mergeCell ref="WSW37:WSX37"/>
    <mergeCell ref="WSY37:WSZ37"/>
    <mergeCell ref="WSC37:WSD37"/>
    <mergeCell ref="WSE37:WSF37"/>
    <mergeCell ref="WSG37:WSH37"/>
    <mergeCell ref="WSI37:WSJ37"/>
    <mergeCell ref="WSK37:WSL37"/>
    <mergeCell ref="WSM37:WSN37"/>
    <mergeCell ref="WRQ37:WRR37"/>
    <mergeCell ref="WRS37:WRT37"/>
    <mergeCell ref="WRU37:WRV37"/>
    <mergeCell ref="WRW37:WRX37"/>
    <mergeCell ref="WRY37:WRZ37"/>
    <mergeCell ref="WSA37:WSB37"/>
    <mergeCell ref="WWS37:WWT37"/>
    <mergeCell ref="WWU37:WWV37"/>
    <mergeCell ref="WWW37:WWX37"/>
    <mergeCell ref="WWY37:WWZ37"/>
    <mergeCell ref="WXA37:WXB37"/>
    <mergeCell ref="WXC37:WXD37"/>
    <mergeCell ref="WWG37:WWH37"/>
    <mergeCell ref="WWI37:WWJ37"/>
    <mergeCell ref="WWK37:WWL37"/>
    <mergeCell ref="WWM37:WWN37"/>
    <mergeCell ref="WWO37:WWP37"/>
    <mergeCell ref="WWQ37:WWR37"/>
    <mergeCell ref="WVU37:WVV37"/>
    <mergeCell ref="WVW37:WVX37"/>
    <mergeCell ref="WVY37:WVZ37"/>
    <mergeCell ref="WWA37:WWB37"/>
    <mergeCell ref="WWC37:WWD37"/>
    <mergeCell ref="WWE37:WWF37"/>
    <mergeCell ref="WVI37:WVJ37"/>
    <mergeCell ref="WVK37:WVL37"/>
    <mergeCell ref="WVM37:WVN37"/>
    <mergeCell ref="WVO37:WVP37"/>
    <mergeCell ref="WVQ37:WVR37"/>
    <mergeCell ref="WVS37:WVT37"/>
    <mergeCell ref="WUW37:WUX37"/>
    <mergeCell ref="WUY37:WUZ37"/>
    <mergeCell ref="WVA37:WVB37"/>
    <mergeCell ref="WVC37:WVD37"/>
    <mergeCell ref="WVE37:WVF37"/>
    <mergeCell ref="WVG37:WVH37"/>
    <mergeCell ref="WUK37:WUL37"/>
    <mergeCell ref="WUM37:WUN37"/>
    <mergeCell ref="WUO37:WUP37"/>
    <mergeCell ref="WUQ37:WUR37"/>
    <mergeCell ref="WUS37:WUT37"/>
    <mergeCell ref="WUU37:WUV37"/>
    <mergeCell ref="WZO37:WZP37"/>
    <mergeCell ref="WZQ37:WZR37"/>
    <mergeCell ref="WZS37:WZT37"/>
    <mergeCell ref="WZU37:WZV37"/>
    <mergeCell ref="WZW37:WZX37"/>
    <mergeCell ref="WZA37:WZB37"/>
    <mergeCell ref="WZC37:WZD37"/>
    <mergeCell ref="WZE37:WZF37"/>
    <mergeCell ref="WZG37:WZH37"/>
    <mergeCell ref="WZI37:WZJ37"/>
    <mergeCell ref="WZK37:WZL37"/>
    <mergeCell ref="WYO37:WYP37"/>
    <mergeCell ref="WYQ37:WYR37"/>
    <mergeCell ref="WYS37:WYT37"/>
    <mergeCell ref="WYU37:WYV37"/>
    <mergeCell ref="WYW37:WYX37"/>
    <mergeCell ref="WYY37:WYZ37"/>
    <mergeCell ref="WYC37:WYD37"/>
    <mergeCell ref="WYE37:WYF37"/>
    <mergeCell ref="WYG37:WYH37"/>
    <mergeCell ref="WYI37:WYJ37"/>
    <mergeCell ref="WYK37:WYL37"/>
    <mergeCell ref="WYM37:WYN37"/>
    <mergeCell ref="WXQ37:WXR37"/>
    <mergeCell ref="WXS37:WXT37"/>
    <mergeCell ref="WXU37:WXV37"/>
    <mergeCell ref="WXW37:WXX37"/>
    <mergeCell ref="WXY37:WXZ37"/>
    <mergeCell ref="WYA37:WYB37"/>
    <mergeCell ref="WXE37:WXF37"/>
    <mergeCell ref="WXG37:WXH37"/>
    <mergeCell ref="WXI37:WXJ37"/>
    <mergeCell ref="WXK37:WXL37"/>
    <mergeCell ref="WXM37:WXN37"/>
    <mergeCell ref="WXO37:WXP37"/>
    <mergeCell ref="XFC37:XFD37"/>
    <mergeCell ref="XEO37:XEP37"/>
    <mergeCell ref="XEQ37:XER37"/>
    <mergeCell ref="XES37:XET37"/>
    <mergeCell ref="XEU37:XEV37"/>
    <mergeCell ref="XEW37:XEX37"/>
    <mergeCell ref="XEY37:XEZ37"/>
    <mergeCell ref="XEC37:XED37"/>
    <mergeCell ref="XEE37:XEF37"/>
    <mergeCell ref="XEG37:XEH37"/>
    <mergeCell ref="XEI37:XEJ37"/>
    <mergeCell ref="XEK37:XEL37"/>
    <mergeCell ref="XEM37:XEN37"/>
    <mergeCell ref="XDQ37:XDR37"/>
    <mergeCell ref="XDS37:XDT37"/>
    <mergeCell ref="XDU37:XDV37"/>
    <mergeCell ref="XDW37:XDX37"/>
    <mergeCell ref="XDY37:XDZ37"/>
    <mergeCell ref="XEA37:XEB37"/>
    <mergeCell ref="XDE37:XDF37"/>
    <mergeCell ref="XDG37:XDH37"/>
    <mergeCell ref="XDI37:XDJ37"/>
    <mergeCell ref="XDK37:XDL37"/>
    <mergeCell ref="XDM37:XDN37"/>
    <mergeCell ref="XDO37:XDP37"/>
    <mergeCell ref="XCS37:XCT37"/>
    <mergeCell ref="XCU37:XCV37"/>
    <mergeCell ref="XCW37:XCX37"/>
    <mergeCell ref="XCY37:XCZ37"/>
    <mergeCell ref="XDA37:XDB37"/>
    <mergeCell ref="XDC37:XDD37"/>
    <mergeCell ref="XCG37:XCH37"/>
    <mergeCell ref="XCI37:XCJ37"/>
    <mergeCell ref="XCK37:XCL37"/>
    <mergeCell ref="XCM37:XCN37"/>
    <mergeCell ref="XCO37:XCP37"/>
    <mergeCell ref="XCQ37:XCR37"/>
    <mergeCell ref="DW38:DX38"/>
    <mergeCell ref="DY38:DZ38"/>
    <mergeCell ref="EA38:EB38"/>
    <mergeCell ref="EC38:ED38"/>
    <mergeCell ref="EE38:EF38"/>
    <mergeCell ref="EG38:EH38"/>
    <mergeCell ref="DK38:DL38"/>
    <mergeCell ref="DM38:DN38"/>
    <mergeCell ref="DO38:DP38"/>
    <mergeCell ref="DQ38:DR38"/>
    <mergeCell ref="DS38:DT38"/>
    <mergeCell ref="DU38:DV38"/>
    <mergeCell ref="CY38:CZ38"/>
    <mergeCell ref="DA38:DB38"/>
    <mergeCell ref="DC38:DD38"/>
    <mergeCell ref="DE38:DF38"/>
    <mergeCell ref="DG38:DH38"/>
    <mergeCell ref="DI38:DJ38"/>
    <mergeCell ref="CM38:CN38"/>
    <mergeCell ref="CO38:CP38"/>
    <mergeCell ref="CQ38:CR38"/>
    <mergeCell ref="CS38:CT38"/>
    <mergeCell ref="CU38:CV38"/>
    <mergeCell ref="CW38:CX38"/>
    <mergeCell ref="CA38:CB38"/>
    <mergeCell ref="CC38:CD38"/>
    <mergeCell ref="CE38:CF38"/>
    <mergeCell ref="CG38:CH38"/>
    <mergeCell ref="CI38:CJ38"/>
    <mergeCell ref="CK38:CL38"/>
    <mergeCell ref="BW38:BX38"/>
    <mergeCell ref="BY38:BZ38"/>
    <mergeCell ref="XFA37:XFB37"/>
    <mergeCell ref="XBU37:XBV37"/>
    <mergeCell ref="XBW37:XBX37"/>
    <mergeCell ref="XBY37:XBZ37"/>
    <mergeCell ref="XCA37:XCB37"/>
    <mergeCell ref="XCC37:XCD37"/>
    <mergeCell ref="XCE37:XCF37"/>
    <mergeCell ref="XBI37:XBJ37"/>
    <mergeCell ref="XBK37:XBL37"/>
    <mergeCell ref="XBM37:XBN37"/>
    <mergeCell ref="XBO37:XBP37"/>
    <mergeCell ref="XBQ37:XBR37"/>
    <mergeCell ref="XBS37:XBT37"/>
    <mergeCell ref="XAW37:XAX37"/>
    <mergeCell ref="XAY37:XAZ37"/>
    <mergeCell ref="XBA37:XBB37"/>
    <mergeCell ref="XBC37:XBD37"/>
    <mergeCell ref="XBE37:XBF37"/>
    <mergeCell ref="XBG37:XBH37"/>
    <mergeCell ref="XAK37:XAL37"/>
    <mergeCell ref="XAM37:XAN37"/>
    <mergeCell ref="XAO37:XAP37"/>
    <mergeCell ref="XAQ37:XAR37"/>
    <mergeCell ref="XAS37:XAT37"/>
    <mergeCell ref="XAU37:XAV37"/>
    <mergeCell ref="WZY37:WZZ37"/>
    <mergeCell ref="XAA37:XAB37"/>
    <mergeCell ref="XAC37:XAD37"/>
    <mergeCell ref="XAE37:XAF37"/>
    <mergeCell ref="XAG37:XAH37"/>
    <mergeCell ref="XAI37:XAJ37"/>
    <mergeCell ref="WZM37:WZN37"/>
    <mergeCell ref="GQ38:GR38"/>
    <mergeCell ref="GS38:GT38"/>
    <mergeCell ref="GU38:GV38"/>
    <mergeCell ref="GW38:GX38"/>
    <mergeCell ref="GY38:GZ38"/>
    <mergeCell ref="HA38:HB38"/>
    <mergeCell ref="GE38:GF38"/>
    <mergeCell ref="GG38:GH38"/>
    <mergeCell ref="GI38:GJ38"/>
    <mergeCell ref="GK38:GL38"/>
    <mergeCell ref="GM38:GN38"/>
    <mergeCell ref="GO38:GP38"/>
    <mergeCell ref="FS38:FT38"/>
    <mergeCell ref="FU38:FV38"/>
    <mergeCell ref="FW38:FX38"/>
    <mergeCell ref="FY38:FZ38"/>
    <mergeCell ref="GA38:GB38"/>
    <mergeCell ref="GC38:GD38"/>
    <mergeCell ref="FG38:FH38"/>
    <mergeCell ref="FI38:FJ38"/>
    <mergeCell ref="FK38:FL38"/>
    <mergeCell ref="FM38:FN38"/>
    <mergeCell ref="FO38:FP38"/>
    <mergeCell ref="FQ38:FR38"/>
    <mergeCell ref="EU38:EV38"/>
    <mergeCell ref="EW38:EX38"/>
    <mergeCell ref="EY38:EZ38"/>
    <mergeCell ref="FA38:FB38"/>
    <mergeCell ref="FC38:FD38"/>
    <mergeCell ref="FE38:FF38"/>
    <mergeCell ref="EI38:EJ38"/>
    <mergeCell ref="EK38:EL38"/>
    <mergeCell ref="EM38:EN38"/>
    <mergeCell ref="EO38:EP38"/>
    <mergeCell ref="EQ38:ER38"/>
    <mergeCell ref="ES38:ET38"/>
    <mergeCell ref="JK38:JL38"/>
    <mergeCell ref="JM38:JN38"/>
    <mergeCell ref="JO38:JP38"/>
    <mergeCell ref="JQ38:JR38"/>
    <mergeCell ref="JS38:JT38"/>
    <mergeCell ref="JU38:JV38"/>
    <mergeCell ref="IY38:IZ38"/>
    <mergeCell ref="JA38:JB38"/>
    <mergeCell ref="JC38:JD38"/>
    <mergeCell ref="JE38:JF38"/>
    <mergeCell ref="JG38:JH38"/>
    <mergeCell ref="JI38:JJ38"/>
    <mergeCell ref="IM38:IN38"/>
    <mergeCell ref="IO38:IP38"/>
    <mergeCell ref="IQ38:IR38"/>
    <mergeCell ref="IS38:IT38"/>
    <mergeCell ref="IU38:IV38"/>
    <mergeCell ref="IW38:IX38"/>
    <mergeCell ref="IA38:IB38"/>
    <mergeCell ref="IC38:ID38"/>
    <mergeCell ref="IE38:IF38"/>
    <mergeCell ref="IG38:IH38"/>
    <mergeCell ref="II38:IJ38"/>
    <mergeCell ref="IK38:IL38"/>
    <mergeCell ref="HO38:HP38"/>
    <mergeCell ref="HQ38:HR38"/>
    <mergeCell ref="HS38:HT38"/>
    <mergeCell ref="HU38:HV38"/>
    <mergeCell ref="HW38:HX38"/>
    <mergeCell ref="HY38:HZ38"/>
    <mergeCell ref="HC38:HD38"/>
    <mergeCell ref="HE38:HF38"/>
    <mergeCell ref="HG38:HH38"/>
    <mergeCell ref="HI38:HJ38"/>
    <mergeCell ref="HK38:HL38"/>
    <mergeCell ref="HM38:HN38"/>
    <mergeCell ref="ME38:MF38"/>
    <mergeCell ref="MG38:MH38"/>
    <mergeCell ref="MI38:MJ38"/>
    <mergeCell ref="MK38:ML38"/>
    <mergeCell ref="MM38:MN38"/>
    <mergeCell ref="MO38:MP38"/>
    <mergeCell ref="LS38:LT38"/>
    <mergeCell ref="LU38:LV38"/>
    <mergeCell ref="LW38:LX38"/>
    <mergeCell ref="LY38:LZ38"/>
    <mergeCell ref="MA38:MB38"/>
    <mergeCell ref="MC38:MD38"/>
    <mergeCell ref="LG38:LH38"/>
    <mergeCell ref="LI38:LJ38"/>
    <mergeCell ref="LK38:LL38"/>
    <mergeCell ref="LM38:LN38"/>
    <mergeCell ref="LO38:LP38"/>
    <mergeCell ref="LQ38:LR38"/>
    <mergeCell ref="KU38:KV38"/>
    <mergeCell ref="KW38:KX38"/>
    <mergeCell ref="KY38:KZ38"/>
    <mergeCell ref="LA38:LB38"/>
    <mergeCell ref="LC38:LD38"/>
    <mergeCell ref="LE38:LF38"/>
    <mergeCell ref="KI38:KJ38"/>
    <mergeCell ref="KK38:KL38"/>
    <mergeCell ref="KM38:KN38"/>
    <mergeCell ref="KO38:KP38"/>
    <mergeCell ref="KQ38:KR38"/>
    <mergeCell ref="KS38:KT38"/>
    <mergeCell ref="JW38:JX38"/>
    <mergeCell ref="JY38:JZ38"/>
    <mergeCell ref="KA38:KB38"/>
    <mergeCell ref="KC38:KD38"/>
    <mergeCell ref="KE38:KF38"/>
    <mergeCell ref="KG38:KH38"/>
    <mergeCell ref="OY38:OZ38"/>
    <mergeCell ref="PA38:PB38"/>
    <mergeCell ref="PC38:PD38"/>
    <mergeCell ref="PE38:PF38"/>
    <mergeCell ref="PG38:PH38"/>
    <mergeCell ref="PI38:PJ38"/>
    <mergeCell ref="OM38:ON38"/>
    <mergeCell ref="OO38:OP38"/>
    <mergeCell ref="OQ38:OR38"/>
    <mergeCell ref="OS38:OT38"/>
    <mergeCell ref="OU38:OV38"/>
    <mergeCell ref="OW38:OX38"/>
    <mergeCell ref="OA38:OB38"/>
    <mergeCell ref="OC38:OD38"/>
    <mergeCell ref="OE38:OF38"/>
    <mergeCell ref="OG38:OH38"/>
    <mergeCell ref="OI38:OJ38"/>
    <mergeCell ref="OK38:OL38"/>
    <mergeCell ref="NO38:NP38"/>
    <mergeCell ref="NQ38:NR38"/>
    <mergeCell ref="NS38:NT38"/>
    <mergeCell ref="NU38:NV38"/>
    <mergeCell ref="NW38:NX38"/>
    <mergeCell ref="NY38:NZ38"/>
    <mergeCell ref="NC38:ND38"/>
    <mergeCell ref="NE38:NF38"/>
    <mergeCell ref="NG38:NH38"/>
    <mergeCell ref="NI38:NJ38"/>
    <mergeCell ref="NK38:NL38"/>
    <mergeCell ref="NM38:NN38"/>
    <mergeCell ref="MQ38:MR38"/>
    <mergeCell ref="MS38:MT38"/>
    <mergeCell ref="MU38:MV38"/>
    <mergeCell ref="MW38:MX38"/>
    <mergeCell ref="MY38:MZ38"/>
    <mergeCell ref="NA38:NB38"/>
    <mergeCell ref="RS38:RT38"/>
    <mergeCell ref="RU38:RV38"/>
    <mergeCell ref="RW38:RX38"/>
    <mergeCell ref="RY38:RZ38"/>
    <mergeCell ref="SA38:SB38"/>
    <mergeCell ref="SC38:SD38"/>
    <mergeCell ref="RG38:RH38"/>
    <mergeCell ref="RI38:RJ38"/>
    <mergeCell ref="RK38:RL38"/>
    <mergeCell ref="RM38:RN38"/>
    <mergeCell ref="RO38:RP38"/>
    <mergeCell ref="RQ38:RR38"/>
    <mergeCell ref="QU38:QV38"/>
    <mergeCell ref="QW38:QX38"/>
    <mergeCell ref="QY38:QZ38"/>
    <mergeCell ref="RA38:RB38"/>
    <mergeCell ref="RC38:RD38"/>
    <mergeCell ref="RE38:RF38"/>
    <mergeCell ref="QI38:QJ38"/>
    <mergeCell ref="QK38:QL38"/>
    <mergeCell ref="QM38:QN38"/>
    <mergeCell ref="QO38:QP38"/>
    <mergeCell ref="QQ38:QR38"/>
    <mergeCell ref="QS38:QT38"/>
    <mergeCell ref="PW38:PX38"/>
    <mergeCell ref="PY38:PZ38"/>
    <mergeCell ref="QA38:QB38"/>
    <mergeCell ref="QC38:QD38"/>
    <mergeCell ref="QE38:QF38"/>
    <mergeCell ref="QG38:QH38"/>
    <mergeCell ref="PK38:PL38"/>
    <mergeCell ref="PM38:PN38"/>
    <mergeCell ref="PO38:PP38"/>
    <mergeCell ref="PQ38:PR38"/>
    <mergeCell ref="PS38:PT38"/>
    <mergeCell ref="PU38:PV38"/>
    <mergeCell ref="UM38:UN38"/>
    <mergeCell ref="UO38:UP38"/>
    <mergeCell ref="UQ38:UR38"/>
    <mergeCell ref="US38:UT38"/>
    <mergeCell ref="UU38:UV38"/>
    <mergeCell ref="UW38:UX38"/>
    <mergeCell ref="UA38:UB38"/>
    <mergeCell ref="UC38:UD38"/>
    <mergeCell ref="UE38:UF38"/>
    <mergeCell ref="UG38:UH38"/>
    <mergeCell ref="UI38:UJ38"/>
    <mergeCell ref="UK38:UL38"/>
    <mergeCell ref="TO38:TP38"/>
    <mergeCell ref="TQ38:TR38"/>
    <mergeCell ref="TS38:TT38"/>
    <mergeCell ref="TU38:TV38"/>
    <mergeCell ref="TW38:TX38"/>
    <mergeCell ref="TY38:TZ38"/>
    <mergeCell ref="TC38:TD38"/>
    <mergeCell ref="TE38:TF38"/>
    <mergeCell ref="TG38:TH38"/>
    <mergeCell ref="TI38:TJ38"/>
    <mergeCell ref="TK38:TL38"/>
    <mergeCell ref="TM38:TN38"/>
    <mergeCell ref="SQ38:SR38"/>
    <mergeCell ref="SS38:ST38"/>
    <mergeCell ref="SU38:SV38"/>
    <mergeCell ref="SW38:SX38"/>
    <mergeCell ref="SY38:SZ38"/>
    <mergeCell ref="TA38:TB38"/>
    <mergeCell ref="SE38:SF38"/>
    <mergeCell ref="SG38:SH38"/>
    <mergeCell ref="SI38:SJ38"/>
    <mergeCell ref="SK38:SL38"/>
    <mergeCell ref="SM38:SN38"/>
    <mergeCell ref="SO38:SP38"/>
    <mergeCell ref="XG38:XH38"/>
    <mergeCell ref="XI38:XJ38"/>
    <mergeCell ref="XK38:XL38"/>
    <mergeCell ref="XM38:XN38"/>
    <mergeCell ref="XO38:XP38"/>
    <mergeCell ref="XQ38:XR38"/>
    <mergeCell ref="WU38:WV38"/>
    <mergeCell ref="WW38:WX38"/>
    <mergeCell ref="WY38:WZ38"/>
    <mergeCell ref="XA38:XB38"/>
    <mergeCell ref="XC38:XD38"/>
    <mergeCell ref="XE38:XF38"/>
    <mergeCell ref="WI38:WJ38"/>
    <mergeCell ref="WK38:WL38"/>
    <mergeCell ref="WM38:WN38"/>
    <mergeCell ref="WO38:WP38"/>
    <mergeCell ref="WQ38:WR38"/>
    <mergeCell ref="WS38:WT38"/>
    <mergeCell ref="VW38:VX38"/>
    <mergeCell ref="VY38:VZ38"/>
    <mergeCell ref="WA38:WB38"/>
    <mergeCell ref="WC38:WD38"/>
    <mergeCell ref="WE38:WF38"/>
    <mergeCell ref="WG38:WH38"/>
    <mergeCell ref="VK38:VL38"/>
    <mergeCell ref="VM38:VN38"/>
    <mergeCell ref="VO38:VP38"/>
    <mergeCell ref="VQ38:VR38"/>
    <mergeCell ref="VS38:VT38"/>
    <mergeCell ref="VU38:VV38"/>
    <mergeCell ref="UY38:UZ38"/>
    <mergeCell ref="VA38:VB38"/>
    <mergeCell ref="VC38:VD38"/>
    <mergeCell ref="VE38:VF38"/>
    <mergeCell ref="VG38:VH38"/>
    <mergeCell ref="VI38:VJ38"/>
    <mergeCell ref="AAA38:AAB38"/>
    <mergeCell ref="AAC38:AAD38"/>
    <mergeCell ref="AAE38:AAF38"/>
    <mergeCell ref="AAG38:AAH38"/>
    <mergeCell ref="AAI38:AAJ38"/>
    <mergeCell ref="AAK38:AAL38"/>
    <mergeCell ref="ZO38:ZP38"/>
    <mergeCell ref="ZQ38:ZR38"/>
    <mergeCell ref="ZS38:ZT38"/>
    <mergeCell ref="ZU38:ZV38"/>
    <mergeCell ref="ZW38:ZX38"/>
    <mergeCell ref="ZY38:ZZ38"/>
    <mergeCell ref="ZC38:ZD38"/>
    <mergeCell ref="ZE38:ZF38"/>
    <mergeCell ref="ZG38:ZH38"/>
    <mergeCell ref="ZI38:ZJ38"/>
    <mergeCell ref="ZK38:ZL38"/>
    <mergeCell ref="ZM38:ZN38"/>
    <mergeCell ref="YQ38:YR38"/>
    <mergeCell ref="YS38:YT38"/>
    <mergeCell ref="YU38:YV38"/>
    <mergeCell ref="YW38:YX38"/>
    <mergeCell ref="YY38:YZ38"/>
    <mergeCell ref="ZA38:ZB38"/>
    <mergeCell ref="YE38:YF38"/>
    <mergeCell ref="YG38:YH38"/>
    <mergeCell ref="YI38:YJ38"/>
    <mergeCell ref="YK38:YL38"/>
    <mergeCell ref="YM38:YN38"/>
    <mergeCell ref="YO38:YP38"/>
    <mergeCell ref="XS38:XT38"/>
    <mergeCell ref="XU38:XV38"/>
    <mergeCell ref="XW38:XX38"/>
    <mergeCell ref="XY38:XZ38"/>
    <mergeCell ref="YA38:YB38"/>
    <mergeCell ref="YC38:YD38"/>
    <mergeCell ref="ACU38:ACV38"/>
    <mergeCell ref="ACW38:ACX38"/>
    <mergeCell ref="ACY38:ACZ38"/>
    <mergeCell ref="ADA38:ADB38"/>
    <mergeCell ref="ADC38:ADD38"/>
    <mergeCell ref="ADE38:ADF38"/>
    <mergeCell ref="ACI38:ACJ38"/>
    <mergeCell ref="ACK38:ACL38"/>
    <mergeCell ref="ACM38:ACN38"/>
    <mergeCell ref="ACO38:ACP38"/>
    <mergeCell ref="ACQ38:ACR38"/>
    <mergeCell ref="ACS38:ACT38"/>
    <mergeCell ref="ABW38:ABX38"/>
    <mergeCell ref="ABY38:ABZ38"/>
    <mergeCell ref="ACA38:ACB38"/>
    <mergeCell ref="ACC38:ACD38"/>
    <mergeCell ref="ACE38:ACF38"/>
    <mergeCell ref="ACG38:ACH38"/>
    <mergeCell ref="ABK38:ABL38"/>
    <mergeCell ref="ABM38:ABN38"/>
    <mergeCell ref="ABO38:ABP38"/>
    <mergeCell ref="ABQ38:ABR38"/>
    <mergeCell ref="ABS38:ABT38"/>
    <mergeCell ref="ABU38:ABV38"/>
    <mergeCell ref="AAY38:AAZ38"/>
    <mergeCell ref="ABA38:ABB38"/>
    <mergeCell ref="ABC38:ABD38"/>
    <mergeCell ref="ABE38:ABF38"/>
    <mergeCell ref="ABG38:ABH38"/>
    <mergeCell ref="ABI38:ABJ38"/>
    <mergeCell ref="AAM38:AAN38"/>
    <mergeCell ref="AAO38:AAP38"/>
    <mergeCell ref="AAQ38:AAR38"/>
    <mergeCell ref="AAS38:AAT38"/>
    <mergeCell ref="AAU38:AAV38"/>
    <mergeCell ref="AAW38:AAX38"/>
    <mergeCell ref="AFO38:AFP38"/>
    <mergeCell ref="AFQ38:AFR38"/>
    <mergeCell ref="AFS38:AFT38"/>
    <mergeCell ref="AFU38:AFV38"/>
    <mergeCell ref="AFW38:AFX38"/>
    <mergeCell ref="AFY38:AFZ38"/>
    <mergeCell ref="AFC38:AFD38"/>
    <mergeCell ref="AFE38:AFF38"/>
    <mergeCell ref="AFG38:AFH38"/>
    <mergeCell ref="AFI38:AFJ38"/>
    <mergeCell ref="AFK38:AFL38"/>
    <mergeCell ref="AFM38:AFN38"/>
    <mergeCell ref="AEQ38:AER38"/>
    <mergeCell ref="AES38:AET38"/>
    <mergeCell ref="AEU38:AEV38"/>
    <mergeCell ref="AEW38:AEX38"/>
    <mergeCell ref="AEY38:AEZ38"/>
    <mergeCell ref="AFA38:AFB38"/>
    <mergeCell ref="AEE38:AEF38"/>
    <mergeCell ref="AEG38:AEH38"/>
    <mergeCell ref="AEI38:AEJ38"/>
    <mergeCell ref="AEK38:AEL38"/>
    <mergeCell ref="AEM38:AEN38"/>
    <mergeCell ref="AEO38:AEP38"/>
    <mergeCell ref="ADS38:ADT38"/>
    <mergeCell ref="ADU38:ADV38"/>
    <mergeCell ref="ADW38:ADX38"/>
    <mergeCell ref="ADY38:ADZ38"/>
    <mergeCell ref="AEA38:AEB38"/>
    <mergeCell ref="AEC38:AED38"/>
    <mergeCell ref="ADG38:ADH38"/>
    <mergeCell ref="ADI38:ADJ38"/>
    <mergeCell ref="ADK38:ADL38"/>
    <mergeCell ref="ADM38:ADN38"/>
    <mergeCell ref="ADO38:ADP38"/>
    <mergeCell ref="ADQ38:ADR38"/>
    <mergeCell ref="AII38:AIJ38"/>
    <mergeCell ref="AIK38:AIL38"/>
    <mergeCell ref="AIM38:AIN38"/>
    <mergeCell ref="AIO38:AIP38"/>
    <mergeCell ref="AIQ38:AIR38"/>
    <mergeCell ref="AIS38:AIT38"/>
    <mergeCell ref="AHW38:AHX38"/>
    <mergeCell ref="AHY38:AHZ38"/>
    <mergeCell ref="AIA38:AIB38"/>
    <mergeCell ref="AIC38:AID38"/>
    <mergeCell ref="AIE38:AIF38"/>
    <mergeCell ref="AIG38:AIH38"/>
    <mergeCell ref="AHK38:AHL38"/>
    <mergeCell ref="AHM38:AHN38"/>
    <mergeCell ref="AHO38:AHP38"/>
    <mergeCell ref="AHQ38:AHR38"/>
    <mergeCell ref="AHS38:AHT38"/>
    <mergeCell ref="AHU38:AHV38"/>
    <mergeCell ref="AGY38:AGZ38"/>
    <mergeCell ref="AHA38:AHB38"/>
    <mergeCell ref="AHC38:AHD38"/>
    <mergeCell ref="AHE38:AHF38"/>
    <mergeCell ref="AHG38:AHH38"/>
    <mergeCell ref="AHI38:AHJ38"/>
    <mergeCell ref="AGM38:AGN38"/>
    <mergeCell ref="AGO38:AGP38"/>
    <mergeCell ref="AGQ38:AGR38"/>
    <mergeCell ref="AGS38:AGT38"/>
    <mergeCell ref="AGU38:AGV38"/>
    <mergeCell ref="AGW38:AGX38"/>
    <mergeCell ref="AGA38:AGB38"/>
    <mergeCell ref="AGC38:AGD38"/>
    <mergeCell ref="AGE38:AGF38"/>
    <mergeCell ref="AGG38:AGH38"/>
    <mergeCell ref="AGI38:AGJ38"/>
    <mergeCell ref="AGK38:AGL38"/>
    <mergeCell ref="ALC38:ALD38"/>
    <mergeCell ref="ALE38:ALF38"/>
    <mergeCell ref="ALG38:ALH38"/>
    <mergeCell ref="ALI38:ALJ38"/>
    <mergeCell ref="ALK38:ALL38"/>
    <mergeCell ref="ALM38:ALN38"/>
    <mergeCell ref="AKQ38:AKR38"/>
    <mergeCell ref="AKS38:AKT38"/>
    <mergeCell ref="AKU38:AKV38"/>
    <mergeCell ref="AKW38:AKX38"/>
    <mergeCell ref="AKY38:AKZ38"/>
    <mergeCell ref="ALA38:ALB38"/>
    <mergeCell ref="AKE38:AKF38"/>
    <mergeCell ref="AKG38:AKH38"/>
    <mergeCell ref="AKI38:AKJ38"/>
    <mergeCell ref="AKK38:AKL38"/>
    <mergeCell ref="AKM38:AKN38"/>
    <mergeCell ref="AKO38:AKP38"/>
    <mergeCell ref="AJS38:AJT38"/>
    <mergeCell ref="AJU38:AJV38"/>
    <mergeCell ref="AJW38:AJX38"/>
    <mergeCell ref="AJY38:AJZ38"/>
    <mergeCell ref="AKA38:AKB38"/>
    <mergeCell ref="AKC38:AKD38"/>
    <mergeCell ref="AJG38:AJH38"/>
    <mergeCell ref="AJI38:AJJ38"/>
    <mergeCell ref="AJK38:AJL38"/>
    <mergeCell ref="AJM38:AJN38"/>
    <mergeCell ref="AJO38:AJP38"/>
    <mergeCell ref="AJQ38:AJR38"/>
    <mergeCell ref="AIU38:AIV38"/>
    <mergeCell ref="AIW38:AIX38"/>
    <mergeCell ref="AIY38:AIZ38"/>
    <mergeCell ref="AJA38:AJB38"/>
    <mergeCell ref="AJC38:AJD38"/>
    <mergeCell ref="AJE38:AJF38"/>
    <mergeCell ref="ANW38:ANX38"/>
    <mergeCell ref="ANY38:ANZ38"/>
    <mergeCell ref="AOA38:AOB38"/>
    <mergeCell ref="AOC38:AOD38"/>
    <mergeCell ref="AOE38:AOF38"/>
    <mergeCell ref="AOG38:AOH38"/>
    <mergeCell ref="ANK38:ANL38"/>
    <mergeCell ref="ANM38:ANN38"/>
    <mergeCell ref="ANO38:ANP38"/>
    <mergeCell ref="ANQ38:ANR38"/>
    <mergeCell ref="ANS38:ANT38"/>
    <mergeCell ref="ANU38:ANV38"/>
    <mergeCell ref="AMY38:AMZ38"/>
    <mergeCell ref="ANA38:ANB38"/>
    <mergeCell ref="ANC38:AND38"/>
    <mergeCell ref="ANE38:ANF38"/>
    <mergeCell ref="ANG38:ANH38"/>
    <mergeCell ref="ANI38:ANJ38"/>
    <mergeCell ref="AMM38:AMN38"/>
    <mergeCell ref="AMO38:AMP38"/>
    <mergeCell ref="AMQ38:AMR38"/>
    <mergeCell ref="AMS38:AMT38"/>
    <mergeCell ref="AMU38:AMV38"/>
    <mergeCell ref="AMW38:AMX38"/>
    <mergeCell ref="AMA38:AMB38"/>
    <mergeCell ref="AMC38:AMD38"/>
    <mergeCell ref="AME38:AMF38"/>
    <mergeCell ref="AMG38:AMH38"/>
    <mergeCell ref="AMI38:AMJ38"/>
    <mergeCell ref="AMK38:AML38"/>
    <mergeCell ref="ALO38:ALP38"/>
    <mergeCell ref="ALQ38:ALR38"/>
    <mergeCell ref="ALS38:ALT38"/>
    <mergeCell ref="ALU38:ALV38"/>
    <mergeCell ref="ALW38:ALX38"/>
    <mergeCell ref="ALY38:ALZ38"/>
    <mergeCell ref="AQQ38:AQR38"/>
    <mergeCell ref="AQS38:AQT38"/>
    <mergeCell ref="AQU38:AQV38"/>
    <mergeCell ref="AQW38:AQX38"/>
    <mergeCell ref="AQY38:AQZ38"/>
    <mergeCell ref="ARA38:ARB38"/>
    <mergeCell ref="AQE38:AQF38"/>
    <mergeCell ref="AQG38:AQH38"/>
    <mergeCell ref="AQI38:AQJ38"/>
    <mergeCell ref="AQK38:AQL38"/>
    <mergeCell ref="AQM38:AQN38"/>
    <mergeCell ref="AQO38:AQP38"/>
    <mergeCell ref="APS38:APT38"/>
    <mergeCell ref="APU38:APV38"/>
    <mergeCell ref="APW38:APX38"/>
    <mergeCell ref="APY38:APZ38"/>
    <mergeCell ref="AQA38:AQB38"/>
    <mergeCell ref="AQC38:AQD38"/>
    <mergeCell ref="APG38:APH38"/>
    <mergeCell ref="API38:APJ38"/>
    <mergeCell ref="APK38:APL38"/>
    <mergeCell ref="APM38:APN38"/>
    <mergeCell ref="APO38:APP38"/>
    <mergeCell ref="APQ38:APR38"/>
    <mergeCell ref="AOU38:AOV38"/>
    <mergeCell ref="AOW38:AOX38"/>
    <mergeCell ref="AOY38:AOZ38"/>
    <mergeCell ref="APA38:APB38"/>
    <mergeCell ref="APC38:APD38"/>
    <mergeCell ref="APE38:APF38"/>
    <mergeCell ref="AOI38:AOJ38"/>
    <mergeCell ref="AOK38:AOL38"/>
    <mergeCell ref="AOM38:AON38"/>
    <mergeCell ref="AOO38:AOP38"/>
    <mergeCell ref="AOQ38:AOR38"/>
    <mergeCell ref="AOS38:AOT38"/>
    <mergeCell ref="ATK38:ATL38"/>
    <mergeCell ref="ATM38:ATN38"/>
    <mergeCell ref="ATO38:ATP38"/>
    <mergeCell ref="ATQ38:ATR38"/>
    <mergeCell ref="ATS38:ATT38"/>
    <mergeCell ref="ATU38:ATV38"/>
    <mergeCell ref="ASY38:ASZ38"/>
    <mergeCell ref="ATA38:ATB38"/>
    <mergeCell ref="ATC38:ATD38"/>
    <mergeCell ref="ATE38:ATF38"/>
    <mergeCell ref="ATG38:ATH38"/>
    <mergeCell ref="ATI38:ATJ38"/>
    <mergeCell ref="ASM38:ASN38"/>
    <mergeCell ref="ASO38:ASP38"/>
    <mergeCell ref="ASQ38:ASR38"/>
    <mergeCell ref="ASS38:AST38"/>
    <mergeCell ref="ASU38:ASV38"/>
    <mergeCell ref="ASW38:ASX38"/>
    <mergeCell ref="ASA38:ASB38"/>
    <mergeCell ref="ASC38:ASD38"/>
    <mergeCell ref="ASE38:ASF38"/>
    <mergeCell ref="ASG38:ASH38"/>
    <mergeCell ref="ASI38:ASJ38"/>
    <mergeCell ref="ASK38:ASL38"/>
    <mergeCell ref="ARO38:ARP38"/>
    <mergeCell ref="ARQ38:ARR38"/>
    <mergeCell ref="ARS38:ART38"/>
    <mergeCell ref="ARU38:ARV38"/>
    <mergeCell ref="ARW38:ARX38"/>
    <mergeCell ref="ARY38:ARZ38"/>
    <mergeCell ref="ARC38:ARD38"/>
    <mergeCell ref="ARE38:ARF38"/>
    <mergeCell ref="ARG38:ARH38"/>
    <mergeCell ref="ARI38:ARJ38"/>
    <mergeCell ref="ARK38:ARL38"/>
    <mergeCell ref="ARM38:ARN38"/>
    <mergeCell ref="AWE38:AWF38"/>
    <mergeCell ref="AWG38:AWH38"/>
    <mergeCell ref="AWI38:AWJ38"/>
    <mergeCell ref="AWK38:AWL38"/>
    <mergeCell ref="AWM38:AWN38"/>
    <mergeCell ref="AWO38:AWP38"/>
    <mergeCell ref="AVS38:AVT38"/>
    <mergeCell ref="AVU38:AVV38"/>
    <mergeCell ref="AVW38:AVX38"/>
    <mergeCell ref="AVY38:AVZ38"/>
    <mergeCell ref="AWA38:AWB38"/>
    <mergeCell ref="AWC38:AWD38"/>
    <mergeCell ref="AVG38:AVH38"/>
    <mergeCell ref="AVI38:AVJ38"/>
    <mergeCell ref="AVK38:AVL38"/>
    <mergeCell ref="AVM38:AVN38"/>
    <mergeCell ref="AVO38:AVP38"/>
    <mergeCell ref="AVQ38:AVR38"/>
    <mergeCell ref="AUU38:AUV38"/>
    <mergeCell ref="AUW38:AUX38"/>
    <mergeCell ref="AUY38:AUZ38"/>
    <mergeCell ref="AVA38:AVB38"/>
    <mergeCell ref="AVC38:AVD38"/>
    <mergeCell ref="AVE38:AVF38"/>
    <mergeCell ref="AUI38:AUJ38"/>
    <mergeCell ref="AUK38:AUL38"/>
    <mergeCell ref="AUM38:AUN38"/>
    <mergeCell ref="AUO38:AUP38"/>
    <mergeCell ref="AUQ38:AUR38"/>
    <mergeCell ref="AUS38:AUT38"/>
    <mergeCell ref="ATW38:ATX38"/>
    <mergeCell ref="ATY38:ATZ38"/>
    <mergeCell ref="AUA38:AUB38"/>
    <mergeCell ref="AUC38:AUD38"/>
    <mergeCell ref="AUE38:AUF38"/>
    <mergeCell ref="AUG38:AUH38"/>
    <mergeCell ref="AYY38:AYZ38"/>
    <mergeCell ref="AZA38:AZB38"/>
    <mergeCell ref="AZC38:AZD38"/>
    <mergeCell ref="AZE38:AZF38"/>
    <mergeCell ref="AZG38:AZH38"/>
    <mergeCell ref="AZI38:AZJ38"/>
    <mergeCell ref="AYM38:AYN38"/>
    <mergeCell ref="AYO38:AYP38"/>
    <mergeCell ref="AYQ38:AYR38"/>
    <mergeCell ref="AYS38:AYT38"/>
    <mergeCell ref="AYU38:AYV38"/>
    <mergeCell ref="AYW38:AYX38"/>
    <mergeCell ref="AYA38:AYB38"/>
    <mergeCell ref="AYC38:AYD38"/>
    <mergeCell ref="AYE38:AYF38"/>
    <mergeCell ref="AYG38:AYH38"/>
    <mergeCell ref="AYI38:AYJ38"/>
    <mergeCell ref="AYK38:AYL38"/>
    <mergeCell ref="AXO38:AXP38"/>
    <mergeCell ref="AXQ38:AXR38"/>
    <mergeCell ref="AXS38:AXT38"/>
    <mergeCell ref="AXU38:AXV38"/>
    <mergeCell ref="AXW38:AXX38"/>
    <mergeCell ref="AXY38:AXZ38"/>
    <mergeCell ref="AXC38:AXD38"/>
    <mergeCell ref="AXE38:AXF38"/>
    <mergeCell ref="AXG38:AXH38"/>
    <mergeCell ref="AXI38:AXJ38"/>
    <mergeCell ref="AXK38:AXL38"/>
    <mergeCell ref="AXM38:AXN38"/>
    <mergeCell ref="AWQ38:AWR38"/>
    <mergeCell ref="AWS38:AWT38"/>
    <mergeCell ref="AWU38:AWV38"/>
    <mergeCell ref="AWW38:AWX38"/>
    <mergeCell ref="AWY38:AWZ38"/>
    <mergeCell ref="AXA38:AXB38"/>
    <mergeCell ref="BBS38:BBT38"/>
    <mergeCell ref="BBU38:BBV38"/>
    <mergeCell ref="BBW38:BBX38"/>
    <mergeCell ref="BBY38:BBZ38"/>
    <mergeCell ref="BCA38:BCB38"/>
    <mergeCell ref="BCC38:BCD38"/>
    <mergeCell ref="BBG38:BBH38"/>
    <mergeCell ref="BBI38:BBJ38"/>
    <mergeCell ref="BBK38:BBL38"/>
    <mergeCell ref="BBM38:BBN38"/>
    <mergeCell ref="BBO38:BBP38"/>
    <mergeCell ref="BBQ38:BBR38"/>
    <mergeCell ref="BAU38:BAV38"/>
    <mergeCell ref="BAW38:BAX38"/>
    <mergeCell ref="BAY38:BAZ38"/>
    <mergeCell ref="BBA38:BBB38"/>
    <mergeCell ref="BBC38:BBD38"/>
    <mergeCell ref="BBE38:BBF38"/>
    <mergeCell ref="BAI38:BAJ38"/>
    <mergeCell ref="BAK38:BAL38"/>
    <mergeCell ref="BAM38:BAN38"/>
    <mergeCell ref="BAO38:BAP38"/>
    <mergeCell ref="BAQ38:BAR38"/>
    <mergeCell ref="BAS38:BAT38"/>
    <mergeCell ref="AZW38:AZX38"/>
    <mergeCell ref="AZY38:AZZ38"/>
    <mergeCell ref="BAA38:BAB38"/>
    <mergeCell ref="BAC38:BAD38"/>
    <mergeCell ref="BAE38:BAF38"/>
    <mergeCell ref="BAG38:BAH38"/>
    <mergeCell ref="AZK38:AZL38"/>
    <mergeCell ref="AZM38:AZN38"/>
    <mergeCell ref="AZO38:AZP38"/>
    <mergeCell ref="AZQ38:AZR38"/>
    <mergeCell ref="AZS38:AZT38"/>
    <mergeCell ref="AZU38:AZV38"/>
    <mergeCell ref="BEM38:BEN38"/>
    <mergeCell ref="BEO38:BEP38"/>
    <mergeCell ref="BEQ38:BER38"/>
    <mergeCell ref="BES38:BET38"/>
    <mergeCell ref="BEU38:BEV38"/>
    <mergeCell ref="BEW38:BEX38"/>
    <mergeCell ref="BEA38:BEB38"/>
    <mergeCell ref="BEC38:BED38"/>
    <mergeCell ref="BEE38:BEF38"/>
    <mergeCell ref="BEG38:BEH38"/>
    <mergeCell ref="BEI38:BEJ38"/>
    <mergeCell ref="BEK38:BEL38"/>
    <mergeCell ref="BDO38:BDP38"/>
    <mergeCell ref="BDQ38:BDR38"/>
    <mergeCell ref="BDS38:BDT38"/>
    <mergeCell ref="BDU38:BDV38"/>
    <mergeCell ref="BDW38:BDX38"/>
    <mergeCell ref="BDY38:BDZ38"/>
    <mergeCell ref="BDC38:BDD38"/>
    <mergeCell ref="BDE38:BDF38"/>
    <mergeCell ref="BDG38:BDH38"/>
    <mergeCell ref="BDI38:BDJ38"/>
    <mergeCell ref="BDK38:BDL38"/>
    <mergeCell ref="BDM38:BDN38"/>
    <mergeCell ref="BCQ38:BCR38"/>
    <mergeCell ref="BCS38:BCT38"/>
    <mergeCell ref="BCU38:BCV38"/>
    <mergeCell ref="BCW38:BCX38"/>
    <mergeCell ref="BCY38:BCZ38"/>
    <mergeCell ref="BDA38:BDB38"/>
    <mergeCell ref="BCE38:BCF38"/>
    <mergeCell ref="BCG38:BCH38"/>
    <mergeCell ref="BCI38:BCJ38"/>
    <mergeCell ref="BCK38:BCL38"/>
    <mergeCell ref="BCM38:BCN38"/>
    <mergeCell ref="BCO38:BCP38"/>
    <mergeCell ref="BHG38:BHH38"/>
    <mergeCell ref="BHI38:BHJ38"/>
    <mergeCell ref="BHK38:BHL38"/>
    <mergeCell ref="BHM38:BHN38"/>
    <mergeCell ref="BHO38:BHP38"/>
    <mergeCell ref="BHQ38:BHR38"/>
    <mergeCell ref="BGU38:BGV38"/>
    <mergeCell ref="BGW38:BGX38"/>
    <mergeCell ref="BGY38:BGZ38"/>
    <mergeCell ref="BHA38:BHB38"/>
    <mergeCell ref="BHC38:BHD38"/>
    <mergeCell ref="BHE38:BHF38"/>
    <mergeCell ref="BGI38:BGJ38"/>
    <mergeCell ref="BGK38:BGL38"/>
    <mergeCell ref="BGM38:BGN38"/>
    <mergeCell ref="BGO38:BGP38"/>
    <mergeCell ref="BGQ38:BGR38"/>
    <mergeCell ref="BGS38:BGT38"/>
    <mergeCell ref="BFW38:BFX38"/>
    <mergeCell ref="BFY38:BFZ38"/>
    <mergeCell ref="BGA38:BGB38"/>
    <mergeCell ref="BGC38:BGD38"/>
    <mergeCell ref="BGE38:BGF38"/>
    <mergeCell ref="BGG38:BGH38"/>
    <mergeCell ref="BFK38:BFL38"/>
    <mergeCell ref="BFM38:BFN38"/>
    <mergeCell ref="BFO38:BFP38"/>
    <mergeCell ref="BFQ38:BFR38"/>
    <mergeCell ref="BFS38:BFT38"/>
    <mergeCell ref="BFU38:BFV38"/>
    <mergeCell ref="BEY38:BEZ38"/>
    <mergeCell ref="BFA38:BFB38"/>
    <mergeCell ref="BFC38:BFD38"/>
    <mergeCell ref="BFE38:BFF38"/>
    <mergeCell ref="BFG38:BFH38"/>
    <mergeCell ref="BFI38:BFJ38"/>
    <mergeCell ref="BKA38:BKB38"/>
    <mergeCell ref="BKC38:BKD38"/>
    <mergeCell ref="BKE38:BKF38"/>
    <mergeCell ref="BKG38:BKH38"/>
    <mergeCell ref="BKI38:BKJ38"/>
    <mergeCell ref="BKK38:BKL38"/>
    <mergeCell ref="BJO38:BJP38"/>
    <mergeCell ref="BJQ38:BJR38"/>
    <mergeCell ref="BJS38:BJT38"/>
    <mergeCell ref="BJU38:BJV38"/>
    <mergeCell ref="BJW38:BJX38"/>
    <mergeCell ref="BJY38:BJZ38"/>
    <mergeCell ref="BJC38:BJD38"/>
    <mergeCell ref="BJE38:BJF38"/>
    <mergeCell ref="BJG38:BJH38"/>
    <mergeCell ref="BJI38:BJJ38"/>
    <mergeCell ref="BJK38:BJL38"/>
    <mergeCell ref="BJM38:BJN38"/>
    <mergeCell ref="BIQ38:BIR38"/>
    <mergeCell ref="BIS38:BIT38"/>
    <mergeCell ref="BIU38:BIV38"/>
    <mergeCell ref="BIW38:BIX38"/>
    <mergeCell ref="BIY38:BIZ38"/>
    <mergeCell ref="BJA38:BJB38"/>
    <mergeCell ref="BIE38:BIF38"/>
    <mergeCell ref="BIG38:BIH38"/>
    <mergeCell ref="BII38:BIJ38"/>
    <mergeCell ref="BIK38:BIL38"/>
    <mergeCell ref="BIM38:BIN38"/>
    <mergeCell ref="BIO38:BIP38"/>
    <mergeCell ref="BHS38:BHT38"/>
    <mergeCell ref="BHU38:BHV38"/>
    <mergeCell ref="BHW38:BHX38"/>
    <mergeCell ref="BHY38:BHZ38"/>
    <mergeCell ref="BIA38:BIB38"/>
    <mergeCell ref="BIC38:BID38"/>
    <mergeCell ref="BMU38:BMV38"/>
    <mergeCell ref="BMW38:BMX38"/>
    <mergeCell ref="BMY38:BMZ38"/>
    <mergeCell ref="BNA38:BNB38"/>
    <mergeCell ref="BNC38:BND38"/>
    <mergeCell ref="BNE38:BNF38"/>
    <mergeCell ref="BMI38:BMJ38"/>
    <mergeCell ref="BMK38:BML38"/>
    <mergeCell ref="BMM38:BMN38"/>
    <mergeCell ref="BMO38:BMP38"/>
    <mergeCell ref="BMQ38:BMR38"/>
    <mergeCell ref="BMS38:BMT38"/>
    <mergeCell ref="BLW38:BLX38"/>
    <mergeCell ref="BLY38:BLZ38"/>
    <mergeCell ref="BMA38:BMB38"/>
    <mergeCell ref="BMC38:BMD38"/>
    <mergeCell ref="BME38:BMF38"/>
    <mergeCell ref="BMG38:BMH38"/>
    <mergeCell ref="BLK38:BLL38"/>
    <mergeCell ref="BLM38:BLN38"/>
    <mergeCell ref="BLO38:BLP38"/>
    <mergeCell ref="BLQ38:BLR38"/>
    <mergeCell ref="BLS38:BLT38"/>
    <mergeCell ref="BLU38:BLV38"/>
    <mergeCell ref="BKY38:BKZ38"/>
    <mergeCell ref="BLA38:BLB38"/>
    <mergeCell ref="BLC38:BLD38"/>
    <mergeCell ref="BLE38:BLF38"/>
    <mergeCell ref="BLG38:BLH38"/>
    <mergeCell ref="BLI38:BLJ38"/>
    <mergeCell ref="BKM38:BKN38"/>
    <mergeCell ref="BKO38:BKP38"/>
    <mergeCell ref="BKQ38:BKR38"/>
    <mergeCell ref="BKS38:BKT38"/>
    <mergeCell ref="BKU38:BKV38"/>
    <mergeCell ref="BKW38:BKX38"/>
    <mergeCell ref="BPO38:BPP38"/>
    <mergeCell ref="BPQ38:BPR38"/>
    <mergeCell ref="BPS38:BPT38"/>
    <mergeCell ref="BPU38:BPV38"/>
    <mergeCell ref="BPW38:BPX38"/>
    <mergeCell ref="BPY38:BPZ38"/>
    <mergeCell ref="BPC38:BPD38"/>
    <mergeCell ref="BPE38:BPF38"/>
    <mergeCell ref="BPG38:BPH38"/>
    <mergeCell ref="BPI38:BPJ38"/>
    <mergeCell ref="BPK38:BPL38"/>
    <mergeCell ref="BPM38:BPN38"/>
    <mergeCell ref="BOQ38:BOR38"/>
    <mergeCell ref="BOS38:BOT38"/>
    <mergeCell ref="BOU38:BOV38"/>
    <mergeCell ref="BOW38:BOX38"/>
    <mergeCell ref="BOY38:BOZ38"/>
    <mergeCell ref="BPA38:BPB38"/>
    <mergeCell ref="BOE38:BOF38"/>
    <mergeCell ref="BOG38:BOH38"/>
    <mergeCell ref="BOI38:BOJ38"/>
    <mergeCell ref="BOK38:BOL38"/>
    <mergeCell ref="BOM38:BON38"/>
    <mergeCell ref="BOO38:BOP38"/>
    <mergeCell ref="BNS38:BNT38"/>
    <mergeCell ref="BNU38:BNV38"/>
    <mergeCell ref="BNW38:BNX38"/>
    <mergeCell ref="BNY38:BNZ38"/>
    <mergeCell ref="BOA38:BOB38"/>
    <mergeCell ref="BOC38:BOD38"/>
    <mergeCell ref="BNG38:BNH38"/>
    <mergeCell ref="BNI38:BNJ38"/>
    <mergeCell ref="BNK38:BNL38"/>
    <mergeCell ref="BNM38:BNN38"/>
    <mergeCell ref="BNO38:BNP38"/>
    <mergeCell ref="BNQ38:BNR38"/>
    <mergeCell ref="BSI38:BSJ38"/>
    <mergeCell ref="BSK38:BSL38"/>
    <mergeCell ref="BSM38:BSN38"/>
    <mergeCell ref="BSO38:BSP38"/>
    <mergeCell ref="BSQ38:BSR38"/>
    <mergeCell ref="BSS38:BST38"/>
    <mergeCell ref="BRW38:BRX38"/>
    <mergeCell ref="BRY38:BRZ38"/>
    <mergeCell ref="BSA38:BSB38"/>
    <mergeCell ref="BSC38:BSD38"/>
    <mergeCell ref="BSE38:BSF38"/>
    <mergeCell ref="BSG38:BSH38"/>
    <mergeCell ref="BRK38:BRL38"/>
    <mergeCell ref="BRM38:BRN38"/>
    <mergeCell ref="BRO38:BRP38"/>
    <mergeCell ref="BRQ38:BRR38"/>
    <mergeCell ref="BRS38:BRT38"/>
    <mergeCell ref="BRU38:BRV38"/>
    <mergeCell ref="BQY38:BQZ38"/>
    <mergeCell ref="BRA38:BRB38"/>
    <mergeCell ref="BRC38:BRD38"/>
    <mergeCell ref="BRE38:BRF38"/>
    <mergeCell ref="BRG38:BRH38"/>
    <mergeCell ref="BRI38:BRJ38"/>
    <mergeCell ref="BQM38:BQN38"/>
    <mergeCell ref="BQO38:BQP38"/>
    <mergeCell ref="BQQ38:BQR38"/>
    <mergeCell ref="BQS38:BQT38"/>
    <mergeCell ref="BQU38:BQV38"/>
    <mergeCell ref="BQW38:BQX38"/>
    <mergeCell ref="BQA38:BQB38"/>
    <mergeCell ref="BQC38:BQD38"/>
    <mergeCell ref="BQE38:BQF38"/>
    <mergeCell ref="BQG38:BQH38"/>
    <mergeCell ref="BQI38:BQJ38"/>
    <mergeCell ref="BQK38:BQL38"/>
    <mergeCell ref="BVC38:BVD38"/>
    <mergeCell ref="BVE38:BVF38"/>
    <mergeCell ref="BVG38:BVH38"/>
    <mergeCell ref="BVI38:BVJ38"/>
    <mergeCell ref="BVK38:BVL38"/>
    <mergeCell ref="BVM38:BVN38"/>
    <mergeCell ref="BUQ38:BUR38"/>
    <mergeCell ref="BUS38:BUT38"/>
    <mergeCell ref="BUU38:BUV38"/>
    <mergeCell ref="BUW38:BUX38"/>
    <mergeCell ref="BUY38:BUZ38"/>
    <mergeCell ref="BVA38:BVB38"/>
    <mergeCell ref="BUE38:BUF38"/>
    <mergeCell ref="BUG38:BUH38"/>
    <mergeCell ref="BUI38:BUJ38"/>
    <mergeCell ref="BUK38:BUL38"/>
    <mergeCell ref="BUM38:BUN38"/>
    <mergeCell ref="BUO38:BUP38"/>
    <mergeCell ref="BTS38:BTT38"/>
    <mergeCell ref="BTU38:BTV38"/>
    <mergeCell ref="BTW38:BTX38"/>
    <mergeCell ref="BTY38:BTZ38"/>
    <mergeCell ref="BUA38:BUB38"/>
    <mergeCell ref="BUC38:BUD38"/>
    <mergeCell ref="BTG38:BTH38"/>
    <mergeCell ref="BTI38:BTJ38"/>
    <mergeCell ref="BTK38:BTL38"/>
    <mergeCell ref="BTM38:BTN38"/>
    <mergeCell ref="BTO38:BTP38"/>
    <mergeCell ref="BTQ38:BTR38"/>
    <mergeCell ref="BSU38:BSV38"/>
    <mergeCell ref="BSW38:BSX38"/>
    <mergeCell ref="BSY38:BSZ38"/>
    <mergeCell ref="BTA38:BTB38"/>
    <mergeCell ref="BTC38:BTD38"/>
    <mergeCell ref="BTE38:BTF38"/>
    <mergeCell ref="BXW38:BXX38"/>
    <mergeCell ref="BXY38:BXZ38"/>
    <mergeCell ref="BYA38:BYB38"/>
    <mergeCell ref="BYC38:BYD38"/>
    <mergeCell ref="BYE38:BYF38"/>
    <mergeCell ref="BYG38:BYH38"/>
    <mergeCell ref="BXK38:BXL38"/>
    <mergeCell ref="BXM38:BXN38"/>
    <mergeCell ref="BXO38:BXP38"/>
    <mergeCell ref="BXQ38:BXR38"/>
    <mergeCell ref="BXS38:BXT38"/>
    <mergeCell ref="BXU38:BXV38"/>
    <mergeCell ref="BWY38:BWZ38"/>
    <mergeCell ref="BXA38:BXB38"/>
    <mergeCell ref="BXC38:BXD38"/>
    <mergeCell ref="BXE38:BXF38"/>
    <mergeCell ref="BXG38:BXH38"/>
    <mergeCell ref="BXI38:BXJ38"/>
    <mergeCell ref="BWM38:BWN38"/>
    <mergeCell ref="BWO38:BWP38"/>
    <mergeCell ref="BWQ38:BWR38"/>
    <mergeCell ref="BWS38:BWT38"/>
    <mergeCell ref="BWU38:BWV38"/>
    <mergeCell ref="BWW38:BWX38"/>
    <mergeCell ref="BWA38:BWB38"/>
    <mergeCell ref="BWC38:BWD38"/>
    <mergeCell ref="BWE38:BWF38"/>
    <mergeCell ref="BWG38:BWH38"/>
    <mergeCell ref="BWI38:BWJ38"/>
    <mergeCell ref="BWK38:BWL38"/>
    <mergeCell ref="BVO38:BVP38"/>
    <mergeCell ref="BVQ38:BVR38"/>
    <mergeCell ref="BVS38:BVT38"/>
    <mergeCell ref="BVU38:BVV38"/>
    <mergeCell ref="BVW38:BVX38"/>
    <mergeCell ref="BVY38:BVZ38"/>
    <mergeCell ref="CAQ38:CAR38"/>
    <mergeCell ref="CAS38:CAT38"/>
    <mergeCell ref="CAU38:CAV38"/>
    <mergeCell ref="CAW38:CAX38"/>
    <mergeCell ref="CAY38:CAZ38"/>
    <mergeCell ref="CBA38:CBB38"/>
    <mergeCell ref="CAE38:CAF38"/>
    <mergeCell ref="CAG38:CAH38"/>
    <mergeCell ref="CAI38:CAJ38"/>
    <mergeCell ref="CAK38:CAL38"/>
    <mergeCell ref="CAM38:CAN38"/>
    <mergeCell ref="CAO38:CAP38"/>
    <mergeCell ref="BZS38:BZT38"/>
    <mergeCell ref="BZU38:BZV38"/>
    <mergeCell ref="BZW38:BZX38"/>
    <mergeCell ref="BZY38:BZZ38"/>
    <mergeCell ref="CAA38:CAB38"/>
    <mergeCell ref="CAC38:CAD38"/>
    <mergeCell ref="BZG38:BZH38"/>
    <mergeCell ref="BZI38:BZJ38"/>
    <mergeCell ref="BZK38:BZL38"/>
    <mergeCell ref="BZM38:BZN38"/>
    <mergeCell ref="BZO38:BZP38"/>
    <mergeCell ref="BZQ38:BZR38"/>
    <mergeCell ref="BYU38:BYV38"/>
    <mergeCell ref="BYW38:BYX38"/>
    <mergeCell ref="BYY38:BYZ38"/>
    <mergeCell ref="BZA38:BZB38"/>
    <mergeCell ref="BZC38:BZD38"/>
    <mergeCell ref="BZE38:BZF38"/>
    <mergeCell ref="BYI38:BYJ38"/>
    <mergeCell ref="BYK38:BYL38"/>
    <mergeCell ref="BYM38:BYN38"/>
    <mergeCell ref="BYO38:BYP38"/>
    <mergeCell ref="BYQ38:BYR38"/>
    <mergeCell ref="BYS38:BYT38"/>
    <mergeCell ref="CDK38:CDL38"/>
    <mergeCell ref="CDM38:CDN38"/>
    <mergeCell ref="CDO38:CDP38"/>
    <mergeCell ref="CDQ38:CDR38"/>
    <mergeCell ref="CDS38:CDT38"/>
    <mergeCell ref="CDU38:CDV38"/>
    <mergeCell ref="CCY38:CCZ38"/>
    <mergeCell ref="CDA38:CDB38"/>
    <mergeCell ref="CDC38:CDD38"/>
    <mergeCell ref="CDE38:CDF38"/>
    <mergeCell ref="CDG38:CDH38"/>
    <mergeCell ref="CDI38:CDJ38"/>
    <mergeCell ref="CCM38:CCN38"/>
    <mergeCell ref="CCO38:CCP38"/>
    <mergeCell ref="CCQ38:CCR38"/>
    <mergeCell ref="CCS38:CCT38"/>
    <mergeCell ref="CCU38:CCV38"/>
    <mergeCell ref="CCW38:CCX38"/>
    <mergeCell ref="CCA38:CCB38"/>
    <mergeCell ref="CCC38:CCD38"/>
    <mergeCell ref="CCE38:CCF38"/>
    <mergeCell ref="CCG38:CCH38"/>
    <mergeCell ref="CCI38:CCJ38"/>
    <mergeCell ref="CCK38:CCL38"/>
    <mergeCell ref="CBO38:CBP38"/>
    <mergeCell ref="CBQ38:CBR38"/>
    <mergeCell ref="CBS38:CBT38"/>
    <mergeCell ref="CBU38:CBV38"/>
    <mergeCell ref="CBW38:CBX38"/>
    <mergeCell ref="CBY38:CBZ38"/>
    <mergeCell ref="CBC38:CBD38"/>
    <mergeCell ref="CBE38:CBF38"/>
    <mergeCell ref="CBG38:CBH38"/>
    <mergeCell ref="CBI38:CBJ38"/>
    <mergeCell ref="CBK38:CBL38"/>
    <mergeCell ref="CBM38:CBN38"/>
    <mergeCell ref="CGE38:CGF38"/>
    <mergeCell ref="CGG38:CGH38"/>
    <mergeCell ref="CGI38:CGJ38"/>
    <mergeCell ref="CGK38:CGL38"/>
    <mergeCell ref="CGM38:CGN38"/>
    <mergeCell ref="CGO38:CGP38"/>
    <mergeCell ref="CFS38:CFT38"/>
    <mergeCell ref="CFU38:CFV38"/>
    <mergeCell ref="CFW38:CFX38"/>
    <mergeCell ref="CFY38:CFZ38"/>
    <mergeCell ref="CGA38:CGB38"/>
    <mergeCell ref="CGC38:CGD38"/>
    <mergeCell ref="CFG38:CFH38"/>
    <mergeCell ref="CFI38:CFJ38"/>
    <mergeCell ref="CFK38:CFL38"/>
    <mergeCell ref="CFM38:CFN38"/>
    <mergeCell ref="CFO38:CFP38"/>
    <mergeCell ref="CFQ38:CFR38"/>
    <mergeCell ref="CEU38:CEV38"/>
    <mergeCell ref="CEW38:CEX38"/>
    <mergeCell ref="CEY38:CEZ38"/>
    <mergeCell ref="CFA38:CFB38"/>
    <mergeCell ref="CFC38:CFD38"/>
    <mergeCell ref="CFE38:CFF38"/>
    <mergeCell ref="CEI38:CEJ38"/>
    <mergeCell ref="CEK38:CEL38"/>
    <mergeCell ref="CEM38:CEN38"/>
    <mergeCell ref="CEO38:CEP38"/>
    <mergeCell ref="CEQ38:CER38"/>
    <mergeCell ref="CES38:CET38"/>
    <mergeCell ref="CDW38:CDX38"/>
    <mergeCell ref="CDY38:CDZ38"/>
    <mergeCell ref="CEA38:CEB38"/>
    <mergeCell ref="CEC38:CED38"/>
    <mergeCell ref="CEE38:CEF38"/>
    <mergeCell ref="CEG38:CEH38"/>
    <mergeCell ref="CIY38:CIZ38"/>
    <mergeCell ref="CJA38:CJB38"/>
    <mergeCell ref="CJC38:CJD38"/>
    <mergeCell ref="CJE38:CJF38"/>
    <mergeCell ref="CJG38:CJH38"/>
    <mergeCell ref="CJI38:CJJ38"/>
    <mergeCell ref="CIM38:CIN38"/>
    <mergeCell ref="CIO38:CIP38"/>
    <mergeCell ref="CIQ38:CIR38"/>
    <mergeCell ref="CIS38:CIT38"/>
    <mergeCell ref="CIU38:CIV38"/>
    <mergeCell ref="CIW38:CIX38"/>
    <mergeCell ref="CIA38:CIB38"/>
    <mergeCell ref="CIC38:CID38"/>
    <mergeCell ref="CIE38:CIF38"/>
    <mergeCell ref="CIG38:CIH38"/>
    <mergeCell ref="CII38:CIJ38"/>
    <mergeCell ref="CIK38:CIL38"/>
    <mergeCell ref="CHO38:CHP38"/>
    <mergeCell ref="CHQ38:CHR38"/>
    <mergeCell ref="CHS38:CHT38"/>
    <mergeCell ref="CHU38:CHV38"/>
    <mergeCell ref="CHW38:CHX38"/>
    <mergeCell ref="CHY38:CHZ38"/>
    <mergeCell ref="CHC38:CHD38"/>
    <mergeCell ref="CHE38:CHF38"/>
    <mergeCell ref="CHG38:CHH38"/>
    <mergeCell ref="CHI38:CHJ38"/>
    <mergeCell ref="CHK38:CHL38"/>
    <mergeCell ref="CHM38:CHN38"/>
    <mergeCell ref="CGQ38:CGR38"/>
    <mergeCell ref="CGS38:CGT38"/>
    <mergeCell ref="CGU38:CGV38"/>
    <mergeCell ref="CGW38:CGX38"/>
    <mergeCell ref="CGY38:CGZ38"/>
    <mergeCell ref="CHA38:CHB38"/>
    <mergeCell ref="CLS38:CLT38"/>
    <mergeCell ref="CLU38:CLV38"/>
    <mergeCell ref="CLW38:CLX38"/>
    <mergeCell ref="CLY38:CLZ38"/>
    <mergeCell ref="CMA38:CMB38"/>
    <mergeCell ref="CMC38:CMD38"/>
    <mergeCell ref="CLG38:CLH38"/>
    <mergeCell ref="CLI38:CLJ38"/>
    <mergeCell ref="CLK38:CLL38"/>
    <mergeCell ref="CLM38:CLN38"/>
    <mergeCell ref="CLO38:CLP38"/>
    <mergeCell ref="CLQ38:CLR38"/>
    <mergeCell ref="CKU38:CKV38"/>
    <mergeCell ref="CKW38:CKX38"/>
    <mergeCell ref="CKY38:CKZ38"/>
    <mergeCell ref="CLA38:CLB38"/>
    <mergeCell ref="CLC38:CLD38"/>
    <mergeCell ref="CLE38:CLF38"/>
    <mergeCell ref="CKI38:CKJ38"/>
    <mergeCell ref="CKK38:CKL38"/>
    <mergeCell ref="CKM38:CKN38"/>
    <mergeCell ref="CKO38:CKP38"/>
    <mergeCell ref="CKQ38:CKR38"/>
    <mergeCell ref="CKS38:CKT38"/>
    <mergeCell ref="CJW38:CJX38"/>
    <mergeCell ref="CJY38:CJZ38"/>
    <mergeCell ref="CKA38:CKB38"/>
    <mergeCell ref="CKC38:CKD38"/>
    <mergeCell ref="CKE38:CKF38"/>
    <mergeCell ref="CKG38:CKH38"/>
    <mergeCell ref="CJK38:CJL38"/>
    <mergeCell ref="CJM38:CJN38"/>
    <mergeCell ref="CJO38:CJP38"/>
    <mergeCell ref="CJQ38:CJR38"/>
    <mergeCell ref="CJS38:CJT38"/>
    <mergeCell ref="CJU38:CJV38"/>
    <mergeCell ref="COM38:CON38"/>
    <mergeCell ref="COO38:COP38"/>
    <mergeCell ref="COQ38:COR38"/>
    <mergeCell ref="COS38:COT38"/>
    <mergeCell ref="COU38:COV38"/>
    <mergeCell ref="COW38:COX38"/>
    <mergeCell ref="COA38:COB38"/>
    <mergeCell ref="COC38:COD38"/>
    <mergeCell ref="COE38:COF38"/>
    <mergeCell ref="COG38:COH38"/>
    <mergeCell ref="COI38:COJ38"/>
    <mergeCell ref="COK38:COL38"/>
    <mergeCell ref="CNO38:CNP38"/>
    <mergeCell ref="CNQ38:CNR38"/>
    <mergeCell ref="CNS38:CNT38"/>
    <mergeCell ref="CNU38:CNV38"/>
    <mergeCell ref="CNW38:CNX38"/>
    <mergeCell ref="CNY38:CNZ38"/>
    <mergeCell ref="CNC38:CND38"/>
    <mergeCell ref="CNE38:CNF38"/>
    <mergeCell ref="CNG38:CNH38"/>
    <mergeCell ref="CNI38:CNJ38"/>
    <mergeCell ref="CNK38:CNL38"/>
    <mergeCell ref="CNM38:CNN38"/>
    <mergeCell ref="CMQ38:CMR38"/>
    <mergeCell ref="CMS38:CMT38"/>
    <mergeCell ref="CMU38:CMV38"/>
    <mergeCell ref="CMW38:CMX38"/>
    <mergeCell ref="CMY38:CMZ38"/>
    <mergeCell ref="CNA38:CNB38"/>
    <mergeCell ref="CME38:CMF38"/>
    <mergeCell ref="CMG38:CMH38"/>
    <mergeCell ref="CMI38:CMJ38"/>
    <mergeCell ref="CMK38:CML38"/>
    <mergeCell ref="CMM38:CMN38"/>
    <mergeCell ref="CMO38:CMP38"/>
    <mergeCell ref="CRG38:CRH38"/>
    <mergeCell ref="CRI38:CRJ38"/>
    <mergeCell ref="CRK38:CRL38"/>
    <mergeCell ref="CRM38:CRN38"/>
    <mergeCell ref="CRO38:CRP38"/>
    <mergeCell ref="CRQ38:CRR38"/>
    <mergeCell ref="CQU38:CQV38"/>
    <mergeCell ref="CQW38:CQX38"/>
    <mergeCell ref="CQY38:CQZ38"/>
    <mergeCell ref="CRA38:CRB38"/>
    <mergeCell ref="CRC38:CRD38"/>
    <mergeCell ref="CRE38:CRF38"/>
    <mergeCell ref="CQI38:CQJ38"/>
    <mergeCell ref="CQK38:CQL38"/>
    <mergeCell ref="CQM38:CQN38"/>
    <mergeCell ref="CQO38:CQP38"/>
    <mergeCell ref="CQQ38:CQR38"/>
    <mergeCell ref="CQS38:CQT38"/>
    <mergeCell ref="CPW38:CPX38"/>
    <mergeCell ref="CPY38:CPZ38"/>
    <mergeCell ref="CQA38:CQB38"/>
    <mergeCell ref="CQC38:CQD38"/>
    <mergeCell ref="CQE38:CQF38"/>
    <mergeCell ref="CQG38:CQH38"/>
    <mergeCell ref="CPK38:CPL38"/>
    <mergeCell ref="CPM38:CPN38"/>
    <mergeCell ref="CPO38:CPP38"/>
    <mergeCell ref="CPQ38:CPR38"/>
    <mergeCell ref="CPS38:CPT38"/>
    <mergeCell ref="CPU38:CPV38"/>
    <mergeCell ref="COY38:COZ38"/>
    <mergeCell ref="CPA38:CPB38"/>
    <mergeCell ref="CPC38:CPD38"/>
    <mergeCell ref="CPE38:CPF38"/>
    <mergeCell ref="CPG38:CPH38"/>
    <mergeCell ref="CPI38:CPJ38"/>
    <mergeCell ref="CUA38:CUB38"/>
    <mergeCell ref="CUC38:CUD38"/>
    <mergeCell ref="CUE38:CUF38"/>
    <mergeCell ref="CUG38:CUH38"/>
    <mergeCell ref="CUI38:CUJ38"/>
    <mergeCell ref="CUK38:CUL38"/>
    <mergeCell ref="CTO38:CTP38"/>
    <mergeCell ref="CTQ38:CTR38"/>
    <mergeCell ref="CTS38:CTT38"/>
    <mergeCell ref="CTU38:CTV38"/>
    <mergeCell ref="CTW38:CTX38"/>
    <mergeCell ref="CTY38:CTZ38"/>
    <mergeCell ref="CTC38:CTD38"/>
    <mergeCell ref="CTE38:CTF38"/>
    <mergeCell ref="CTG38:CTH38"/>
    <mergeCell ref="CTI38:CTJ38"/>
    <mergeCell ref="CTK38:CTL38"/>
    <mergeCell ref="CTM38:CTN38"/>
    <mergeCell ref="CSQ38:CSR38"/>
    <mergeCell ref="CSS38:CST38"/>
    <mergeCell ref="CSU38:CSV38"/>
    <mergeCell ref="CSW38:CSX38"/>
    <mergeCell ref="CSY38:CSZ38"/>
    <mergeCell ref="CTA38:CTB38"/>
    <mergeCell ref="CSE38:CSF38"/>
    <mergeCell ref="CSG38:CSH38"/>
    <mergeCell ref="CSI38:CSJ38"/>
    <mergeCell ref="CSK38:CSL38"/>
    <mergeCell ref="CSM38:CSN38"/>
    <mergeCell ref="CSO38:CSP38"/>
    <mergeCell ref="CRS38:CRT38"/>
    <mergeCell ref="CRU38:CRV38"/>
    <mergeCell ref="CRW38:CRX38"/>
    <mergeCell ref="CRY38:CRZ38"/>
    <mergeCell ref="CSA38:CSB38"/>
    <mergeCell ref="CSC38:CSD38"/>
    <mergeCell ref="CWU38:CWV38"/>
    <mergeCell ref="CWW38:CWX38"/>
    <mergeCell ref="CWY38:CWZ38"/>
    <mergeCell ref="CXA38:CXB38"/>
    <mergeCell ref="CXC38:CXD38"/>
    <mergeCell ref="CXE38:CXF38"/>
    <mergeCell ref="CWI38:CWJ38"/>
    <mergeCell ref="CWK38:CWL38"/>
    <mergeCell ref="CWM38:CWN38"/>
    <mergeCell ref="CWO38:CWP38"/>
    <mergeCell ref="CWQ38:CWR38"/>
    <mergeCell ref="CWS38:CWT38"/>
    <mergeCell ref="CVW38:CVX38"/>
    <mergeCell ref="CVY38:CVZ38"/>
    <mergeCell ref="CWA38:CWB38"/>
    <mergeCell ref="CWC38:CWD38"/>
    <mergeCell ref="CWE38:CWF38"/>
    <mergeCell ref="CWG38:CWH38"/>
    <mergeCell ref="CVK38:CVL38"/>
    <mergeCell ref="CVM38:CVN38"/>
    <mergeCell ref="CVO38:CVP38"/>
    <mergeCell ref="CVQ38:CVR38"/>
    <mergeCell ref="CVS38:CVT38"/>
    <mergeCell ref="CVU38:CVV38"/>
    <mergeCell ref="CUY38:CUZ38"/>
    <mergeCell ref="CVA38:CVB38"/>
    <mergeCell ref="CVC38:CVD38"/>
    <mergeCell ref="CVE38:CVF38"/>
    <mergeCell ref="CVG38:CVH38"/>
    <mergeCell ref="CVI38:CVJ38"/>
    <mergeCell ref="CUM38:CUN38"/>
    <mergeCell ref="CUO38:CUP38"/>
    <mergeCell ref="CUQ38:CUR38"/>
    <mergeCell ref="CUS38:CUT38"/>
    <mergeCell ref="CUU38:CUV38"/>
    <mergeCell ref="CUW38:CUX38"/>
    <mergeCell ref="CZO38:CZP38"/>
    <mergeCell ref="CZQ38:CZR38"/>
    <mergeCell ref="CZS38:CZT38"/>
    <mergeCell ref="CZU38:CZV38"/>
    <mergeCell ref="CZW38:CZX38"/>
    <mergeCell ref="CZY38:CZZ38"/>
    <mergeCell ref="CZC38:CZD38"/>
    <mergeCell ref="CZE38:CZF38"/>
    <mergeCell ref="CZG38:CZH38"/>
    <mergeCell ref="CZI38:CZJ38"/>
    <mergeCell ref="CZK38:CZL38"/>
    <mergeCell ref="CZM38:CZN38"/>
    <mergeCell ref="CYQ38:CYR38"/>
    <mergeCell ref="CYS38:CYT38"/>
    <mergeCell ref="CYU38:CYV38"/>
    <mergeCell ref="CYW38:CYX38"/>
    <mergeCell ref="CYY38:CYZ38"/>
    <mergeCell ref="CZA38:CZB38"/>
    <mergeCell ref="CYE38:CYF38"/>
    <mergeCell ref="CYG38:CYH38"/>
    <mergeCell ref="CYI38:CYJ38"/>
    <mergeCell ref="CYK38:CYL38"/>
    <mergeCell ref="CYM38:CYN38"/>
    <mergeCell ref="CYO38:CYP38"/>
    <mergeCell ref="CXS38:CXT38"/>
    <mergeCell ref="CXU38:CXV38"/>
    <mergeCell ref="CXW38:CXX38"/>
    <mergeCell ref="CXY38:CXZ38"/>
    <mergeCell ref="CYA38:CYB38"/>
    <mergeCell ref="CYC38:CYD38"/>
    <mergeCell ref="CXG38:CXH38"/>
    <mergeCell ref="CXI38:CXJ38"/>
    <mergeCell ref="CXK38:CXL38"/>
    <mergeCell ref="CXM38:CXN38"/>
    <mergeCell ref="CXO38:CXP38"/>
    <mergeCell ref="CXQ38:CXR38"/>
    <mergeCell ref="DCI38:DCJ38"/>
    <mergeCell ref="DCK38:DCL38"/>
    <mergeCell ref="DCM38:DCN38"/>
    <mergeCell ref="DCO38:DCP38"/>
    <mergeCell ref="DCQ38:DCR38"/>
    <mergeCell ref="DCS38:DCT38"/>
    <mergeCell ref="DBW38:DBX38"/>
    <mergeCell ref="DBY38:DBZ38"/>
    <mergeCell ref="DCA38:DCB38"/>
    <mergeCell ref="DCC38:DCD38"/>
    <mergeCell ref="DCE38:DCF38"/>
    <mergeCell ref="DCG38:DCH38"/>
    <mergeCell ref="DBK38:DBL38"/>
    <mergeCell ref="DBM38:DBN38"/>
    <mergeCell ref="DBO38:DBP38"/>
    <mergeCell ref="DBQ38:DBR38"/>
    <mergeCell ref="DBS38:DBT38"/>
    <mergeCell ref="DBU38:DBV38"/>
    <mergeCell ref="DAY38:DAZ38"/>
    <mergeCell ref="DBA38:DBB38"/>
    <mergeCell ref="DBC38:DBD38"/>
    <mergeCell ref="DBE38:DBF38"/>
    <mergeCell ref="DBG38:DBH38"/>
    <mergeCell ref="DBI38:DBJ38"/>
    <mergeCell ref="DAM38:DAN38"/>
    <mergeCell ref="DAO38:DAP38"/>
    <mergeCell ref="DAQ38:DAR38"/>
    <mergeCell ref="DAS38:DAT38"/>
    <mergeCell ref="DAU38:DAV38"/>
    <mergeCell ref="DAW38:DAX38"/>
    <mergeCell ref="DAA38:DAB38"/>
    <mergeCell ref="DAC38:DAD38"/>
    <mergeCell ref="DAE38:DAF38"/>
    <mergeCell ref="DAG38:DAH38"/>
    <mergeCell ref="DAI38:DAJ38"/>
    <mergeCell ref="DAK38:DAL38"/>
    <mergeCell ref="DFC38:DFD38"/>
    <mergeCell ref="DFE38:DFF38"/>
    <mergeCell ref="DFG38:DFH38"/>
    <mergeCell ref="DFI38:DFJ38"/>
    <mergeCell ref="DFK38:DFL38"/>
    <mergeCell ref="DFM38:DFN38"/>
    <mergeCell ref="DEQ38:DER38"/>
    <mergeCell ref="DES38:DET38"/>
    <mergeCell ref="DEU38:DEV38"/>
    <mergeCell ref="DEW38:DEX38"/>
    <mergeCell ref="DEY38:DEZ38"/>
    <mergeCell ref="DFA38:DFB38"/>
    <mergeCell ref="DEE38:DEF38"/>
    <mergeCell ref="DEG38:DEH38"/>
    <mergeCell ref="DEI38:DEJ38"/>
    <mergeCell ref="DEK38:DEL38"/>
    <mergeCell ref="DEM38:DEN38"/>
    <mergeCell ref="DEO38:DEP38"/>
    <mergeCell ref="DDS38:DDT38"/>
    <mergeCell ref="DDU38:DDV38"/>
    <mergeCell ref="DDW38:DDX38"/>
    <mergeCell ref="DDY38:DDZ38"/>
    <mergeCell ref="DEA38:DEB38"/>
    <mergeCell ref="DEC38:DED38"/>
    <mergeCell ref="DDG38:DDH38"/>
    <mergeCell ref="DDI38:DDJ38"/>
    <mergeCell ref="DDK38:DDL38"/>
    <mergeCell ref="DDM38:DDN38"/>
    <mergeCell ref="DDO38:DDP38"/>
    <mergeCell ref="DDQ38:DDR38"/>
    <mergeCell ref="DCU38:DCV38"/>
    <mergeCell ref="DCW38:DCX38"/>
    <mergeCell ref="DCY38:DCZ38"/>
    <mergeCell ref="DDA38:DDB38"/>
    <mergeCell ref="DDC38:DDD38"/>
    <mergeCell ref="DDE38:DDF38"/>
    <mergeCell ref="DHW38:DHX38"/>
    <mergeCell ref="DHY38:DHZ38"/>
    <mergeCell ref="DIA38:DIB38"/>
    <mergeCell ref="DIC38:DID38"/>
    <mergeCell ref="DIE38:DIF38"/>
    <mergeCell ref="DIG38:DIH38"/>
    <mergeCell ref="DHK38:DHL38"/>
    <mergeCell ref="DHM38:DHN38"/>
    <mergeCell ref="DHO38:DHP38"/>
    <mergeCell ref="DHQ38:DHR38"/>
    <mergeCell ref="DHS38:DHT38"/>
    <mergeCell ref="DHU38:DHV38"/>
    <mergeCell ref="DGY38:DGZ38"/>
    <mergeCell ref="DHA38:DHB38"/>
    <mergeCell ref="DHC38:DHD38"/>
    <mergeCell ref="DHE38:DHF38"/>
    <mergeCell ref="DHG38:DHH38"/>
    <mergeCell ref="DHI38:DHJ38"/>
    <mergeCell ref="DGM38:DGN38"/>
    <mergeCell ref="DGO38:DGP38"/>
    <mergeCell ref="DGQ38:DGR38"/>
    <mergeCell ref="DGS38:DGT38"/>
    <mergeCell ref="DGU38:DGV38"/>
    <mergeCell ref="DGW38:DGX38"/>
    <mergeCell ref="DGA38:DGB38"/>
    <mergeCell ref="DGC38:DGD38"/>
    <mergeCell ref="DGE38:DGF38"/>
    <mergeCell ref="DGG38:DGH38"/>
    <mergeCell ref="DGI38:DGJ38"/>
    <mergeCell ref="DGK38:DGL38"/>
    <mergeCell ref="DFO38:DFP38"/>
    <mergeCell ref="DFQ38:DFR38"/>
    <mergeCell ref="DFS38:DFT38"/>
    <mergeCell ref="DFU38:DFV38"/>
    <mergeCell ref="DFW38:DFX38"/>
    <mergeCell ref="DFY38:DFZ38"/>
    <mergeCell ref="DKQ38:DKR38"/>
    <mergeCell ref="DKS38:DKT38"/>
    <mergeCell ref="DKU38:DKV38"/>
    <mergeCell ref="DKW38:DKX38"/>
    <mergeCell ref="DKY38:DKZ38"/>
    <mergeCell ref="DLA38:DLB38"/>
    <mergeCell ref="DKE38:DKF38"/>
    <mergeCell ref="DKG38:DKH38"/>
    <mergeCell ref="DKI38:DKJ38"/>
    <mergeCell ref="DKK38:DKL38"/>
    <mergeCell ref="DKM38:DKN38"/>
    <mergeCell ref="DKO38:DKP38"/>
    <mergeCell ref="DJS38:DJT38"/>
    <mergeCell ref="DJU38:DJV38"/>
    <mergeCell ref="DJW38:DJX38"/>
    <mergeCell ref="DJY38:DJZ38"/>
    <mergeCell ref="DKA38:DKB38"/>
    <mergeCell ref="DKC38:DKD38"/>
    <mergeCell ref="DJG38:DJH38"/>
    <mergeCell ref="DJI38:DJJ38"/>
    <mergeCell ref="DJK38:DJL38"/>
    <mergeCell ref="DJM38:DJN38"/>
    <mergeCell ref="DJO38:DJP38"/>
    <mergeCell ref="DJQ38:DJR38"/>
    <mergeCell ref="DIU38:DIV38"/>
    <mergeCell ref="DIW38:DIX38"/>
    <mergeCell ref="DIY38:DIZ38"/>
    <mergeCell ref="DJA38:DJB38"/>
    <mergeCell ref="DJC38:DJD38"/>
    <mergeCell ref="DJE38:DJF38"/>
    <mergeCell ref="DII38:DIJ38"/>
    <mergeCell ref="DIK38:DIL38"/>
    <mergeCell ref="DIM38:DIN38"/>
    <mergeCell ref="DIO38:DIP38"/>
    <mergeCell ref="DIQ38:DIR38"/>
    <mergeCell ref="DIS38:DIT38"/>
    <mergeCell ref="DNK38:DNL38"/>
    <mergeCell ref="DNM38:DNN38"/>
    <mergeCell ref="DNO38:DNP38"/>
    <mergeCell ref="DNQ38:DNR38"/>
    <mergeCell ref="DNS38:DNT38"/>
    <mergeCell ref="DNU38:DNV38"/>
    <mergeCell ref="DMY38:DMZ38"/>
    <mergeCell ref="DNA38:DNB38"/>
    <mergeCell ref="DNC38:DND38"/>
    <mergeCell ref="DNE38:DNF38"/>
    <mergeCell ref="DNG38:DNH38"/>
    <mergeCell ref="DNI38:DNJ38"/>
    <mergeCell ref="DMM38:DMN38"/>
    <mergeCell ref="DMO38:DMP38"/>
    <mergeCell ref="DMQ38:DMR38"/>
    <mergeCell ref="DMS38:DMT38"/>
    <mergeCell ref="DMU38:DMV38"/>
    <mergeCell ref="DMW38:DMX38"/>
    <mergeCell ref="DMA38:DMB38"/>
    <mergeCell ref="DMC38:DMD38"/>
    <mergeCell ref="DME38:DMF38"/>
    <mergeCell ref="DMG38:DMH38"/>
    <mergeCell ref="DMI38:DMJ38"/>
    <mergeCell ref="DMK38:DML38"/>
    <mergeCell ref="DLO38:DLP38"/>
    <mergeCell ref="DLQ38:DLR38"/>
    <mergeCell ref="DLS38:DLT38"/>
    <mergeCell ref="DLU38:DLV38"/>
    <mergeCell ref="DLW38:DLX38"/>
    <mergeCell ref="DLY38:DLZ38"/>
    <mergeCell ref="DLC38:DLD38"/>
    <mergeCell ref="DLE38:DLF38"/>
    <mergeCell ref="DLG38:DLH38"/>
    <mergeCell ref="DLI38:DLJ38"/>
    <mergeCell ref="DLK38:DLL38"/>
    <mergeCell ref="DLM38:DLN38"/>
    <mergeCell ref="DQE38:DQF38"/>
    <mergeCell ref="DQG38:DQH38"/>
    <mergeCell ref="DQI38:DQJ38"/>
    <mergeCell ref="DQK38:DQL38"/>
    <mergeCell ref="DQM38:DQN38"/>
    <mergeCell ref="DQO38:DQP38"/>
    <mergeCell ref="DPS38:DPT38"/>
    <mergeCell ref="DPU38:DPV38"/>
    <mergeCell ref="DPW38:DPX38"/>
    <mergeCell ref="DPY38:DPZ38"/>
    <mergeCell ref="DQA38:DQB38"/>
    <mergeCell ref="DQC38:DQD38"/>
    <mergeCell ref="DPG38:DPH38"/>
    <mergeCell ref="DPI38:DPJ38"/>
    <mergeCell ref="DPK38:DPL38"/>
    <mergeCell ref="DPM38:DPN38"/>
    <mergeCell ref="DPO38:DPP38"/>
    <mergeCell ref="DPQ38:DPR38"/>
    <mergeCell ref="DOU38:DOV38"/>
    <mergeCell ref="DOW38:DOX38"/>
    <mergeCell ref="DOY38:DOZ38"/>
    <mergeCell ref="DPA38:DPB38"/>
    <mergeCell ref="DPC38:DPD38"/>
    <mergeCell ref="DPE38:DPF38"/>
    <mergeCell ref="DOI38:DOJ38"/>
    <mergeCell ref="DOK38:DOL38"/>
    <mergeCell ref="DOM38:DON38"/>
    <mergeCell ref="DOO38:DOP38"/>
    <mergeCell ref="DOQ38:DOR38"/>
    <mergeCell ref="DOS38:DOT38"/>
    <mergeCell ref="DNW38:DNX38"/>
    <mergeCell ref="DNY38:DNZ38"/>
    <mergeCell ref="DOA38:DOB38"/>
    <mergeCell ref="DOC38:DOD38"/>
    <mergeCell ref="DOE38:DOF38"/>
    <mergeCell ref="DOG38:DOH38"/>
    <mergeCell ref="DSY38:DSZ38"/>
    <mergeCell ref="DTA38:DTB38"/>
    <mergeCell ref="DTC38:DTD38"/>
    <mergeCell ref="DTE38:DTF38"/>
    <mergeCell ref="DTG38:DTH38"/>
    <mergeCell ref="DTI38:DTJ38"/>
    <mergeCell ref="DSM38:DSN38"/>
    <mergeCell ref="DSO38:DSP38"/>
    <mergeCell ref="DSQ38:DSR38"/>
    <mergeCell ref="DSS38:DST38"/>
    <mergeCell ref="DSU38:DSV38"/>
    <mergeCell ref="DSW38:DSX38"/>
    <mergeCell ref="DSA38:DSB38"/>
    <mergeCell ref="DSC38:DSD38"/>
    <mergeCell ref="DSE38:DSF38"/>
    <mergeCell ref="DSG38:DSH38"/>
    <mergeCell ref="DSI38:DSJ38"/>
    <mergeCell ref="DSK38:DSL38"/>
    <mergeCell ref="DRO38:DRP38"/>
    <mergeCell ref="DRQ38:DRR38"/>
    <mergeCell ref="DRS38:DRT38"/>
    <mergeCell ref="DRU38:DRV38"/>
    <mergeCell ref="DRW38:DRX38"/>
    <mergeCell ref="DRY38:DRZ38"/>
    <mergeCell ref="DRC38:DRD38"/>
    <mergeCell ref="DRE38:DRF38"/>
    <mergeCell ref="DRG38:DRH38"/>
    <mergeCell ref="DRI38:DRJ38"/>
    <mergeCell ref="DRK38:DRL38"/>
    <mergeCell ref="DRM38:DRN38"/>
    <mergeCell ref="DQQ38:DQR38"/>
    <mergeCell ref="DQS38:DQT38"/>
    <mergeCell ref="DQU38:DQV38"/>
    <mergeCell ref="DQW38:DQX38"/>
    <mergeCell ref="DQY38:DQZ38"/>
    <mergeCell ref="DRA38:DRB38"/>
    <mergeCell ref="DVS38:DVT38"/>
    <mergeCell ref="DVU38:DVV38"/>
    <mergeCell ref="DVW38:DVX38"/>
    <mergeCell ref="DVY38:DVZ38"/>
    <mergeCell ref="DWA38:DWB38"/>
    <mergeCell ref="DWC38:DWD38"/>
    <mergeCell ref="DVG38:DVH38"/>
    <mergeCell ref="DVI38:DVJ38"/>
    <mergeCell ref="DVK38:DVL38"/>
    <mergeCell ref="DVM38:DVN38"/>
    <mergeCell ref="DVO38:DVP38"/>
    <mergeCell ref="DVQ38:DVR38"/>
    <mergeCell ref="DUU38:DUV38"/>
    <mergeCell ref="DUW38:DUX38"/>
    <mergeCell ref="DUY38:DUZ38"/>
    <mergeCell ref="DVA38:DVB38"/>
    <mergeCell ref="DVC38:DVD38"/>
    <mergeCell ref="DVE38:DVF38"/>
    <mergeCell ref="DUI38:DUJ38"/>
    <mergeCell ref="DUK38:DUL38"/>
    <mergeCell ref="DUM38:DUN38"/>
    <mergeCell ref="DUO38:DUP38"/>
    <mergeCell ref="DUQ38:DUR38"/>
    <mergeCell ref="DUS38:DUT38"/>
    <mergeCell ref="DTW38:DTX38"/>
    <mergeCell ref="DTY38:DTZ38"/>
    <mergeCell ref="DUA38:DUB38"/>
    <mergeCell ref="DUC38:DUD38"/>
    <mergeCell ref="DUE38:DUF38"/>
    <mergeCell ref="DUG38:DUH38"/>
    <mergeCell ref="DTK38:DTL38"/>
    <mergeCell ref="DTM38:DTN38"/>
    <mergeCell ref="DTO38:DTP38"/>
    <mergeCell ref="DTQ38:DTR38"/>
    <mergeCell ref="DTS38:DTT38"/>
    <mergeCell ref="DTU38:DTV38"/>
    <mergeCell ref="DYM38:DYN38"/>
    <mergeCell ref="DYO38:DYP38"/>
    <mergeCell ref="DYQ38:DYR38"/>
    <mergeCell ref="DYS38:DYT38"/>
    <mergeCell ref="DYU38:DYV38"/>
    <mergeCell ref="DYW38:DYX38"/>
    <mergeCell ref="DYA38:DYB38"/>
    <mergeCell ref="DYC38:DYD38"/>
    <mergeCell ref="DYE38:DYF38"/>
    <mergeCell ref="DYG38:DYH38"/>
    <mergeCell ref="DYI38:DYJ38"/>
    <mergeCell ref="DYK38:DYL38"/>
    <mergeCell ref="DXO38:DXP38"/>
    <mergeCell ref="DXQ38:DXR38"/>
    <mergeCell ref="DXS38:DXT38"/>
    <mergeCell ref="DXU38:DXV38"/>
    <mergeCell ref="DXW38:DXX38"/>
    <mergeCell ref="DXY38:DXZ38"/>
    <mergeCell ref="DXC38:DXD38"/>
    <mergeCell ref="DXE38:DXF38"/>
    <mergeCell ref="DXG38:DXH38"/>
    <mergeCell ref="DXI38:DXJ38"/>
    <mergeCell ref="DXK38:DXL38"/>
    <mergeCell ref="DXM38:DXN38"/>
    <mergeCell ref="DWQ38:DWR38"/>
    <mergeCell ref="DWS38:DWT38"/>
    <mergeCell ref="DWU38:DWV38"/>
    <mergeCell ref="DWW38:DWX38"/>
    <mergeCell ref="DWY38:DWZ38"/>
    <mergeCell ref="DXA38:DXB38"/>
    <mergeCell ref="DWE38:DWF38"/>
    <mergeCell ref="DWG38:DWH38"/>
    <mergeCell ref="DWI38:DWJ38"/>
    <mergeCell ref="DWK38:DWL38"/>
    <mergeCell ref="DWM38:DWN38"/>
    <mergeCell ref="DWO38:DWP38"/>
    <mergeCell ref="EBG38:EBH38"/>
    <mergeCell ref="EBI38:EBJ38"/>
    <mergeCell ref="EBK38:EBL38"/>
    <mergeCell ref="EBM38:EBN38"/>
    <mergeCell ref="EBO38:EBP38"/>
    <mergeCell ref="EBQ38:EBR38"/>
    <mergeCell ref="EAU38:EAV38"/>
    <mergeCell ref="EAW38:EAX38"/>
    <mergeCell ref="EAY38:EAZ38"/>
    <mergeCell ref="EBA38:EBB38"/>
    <mergeCell ref="EBC38:EBD38"/>
    <mergeCell ref="EBE38:EBF38"/>
    <mergeCell ref="EAI38:EAJ38"/>
    <mergeCell ref="EAK38:EAL38"/>
    <mergeCell ref="EAM38:EAN38"/>
    <mergeCell ref="EAO38:EAP38"/>
    <mergeCell ref="EAQ38:EAR38"/>
    <mergeCell ref="EAS38:EAT38"/>
    <mergeCell ref="DZW38:DZX38"/>
    <mergeCell ref="DZY38:DZZ38"/>
    <mergeCell ref="EAA38:EAB38"/>
    <mergeCell ref="EAC38:EAD38"/>
    <mergeCell ref="EAE38:EAF38"/>
    <mergeCell ref="EAG38:EAH38"/>
    <mergeCell ref="DZK38:DZL38"/>
    <mergeCell ref="DZM38:DZN38"/>
    <mergeCell ref="DZO38:DZP38"/>
    <mergeCell ref="DZQ38:DZR38"/>
    <mergeCell ref="DZS38:DZT38"/>
    <mergeCell ref="DZU38:DZV38"/>
    <mergeCell ref="DYY38:DYZ38"/>
    <mergeCell ref="DZA38:DZB38"/>
    <mergeCell ref="DZC38:DZD38"/>
    <mergeCell ref="DZE38:DZF38"/>
    <mergeCell ref="DZG38:DZH38"/>
    <mergeCell ref="DZI38:DZJ38"/>
    <mergeCell ref="EEA38:EEB38"/>
    <mergeCell ref="EEC38:EED38"/>
    <mergeCell ref="EEE38:EEF38"/>
    <mergeCell ref="EEG38:EEH38"/>
    <mergeCell ref="EEI38:EEJ38"/>
    <mergeCell ref="EEK38:EEL38"/>
    <mergeCell ref="EDO38:EDP38"/>
    <mergeCell ref="EDQ38:EDR38"/>
    <mergeCell ref="EDS38:EDT38"/>
    <mergeCell ref="EDU38:EDV38"/>
    <mergeCell ref="EDW38:EDX38"/>
    <mergeCell ref="EDY38:EDZ38"/>
    <mergeCell ref="EDC38:EDD38"/>
    <mergeCell ref="EDE38:EDF38"/>
    <mergeCell ref="EDG38:EDH38"/>
    <mergeCell ref="EDI38:EDJ38"/>
    <mergeCell ref="EDK38:EDL38"/>
    <mergeCell ref="EDM38:EDN38"/>
    <mergeCell ref="ECQ38:ECR38"/>
    <mergeCell ref="ECS38:ECT38"/>
    <mergeCell ref="ECU38:ECV38"/>
    <mergeCell ref="ECW38:ECX38"/>
    <mergeCell ref="ECY38:ECZ38"/>
    <mergeCell ref="EDA38:EDB38"/>
    <mergeCell ref="ECE38:ECF38"/>
    <mergeCell ref="ECG38:ECH38"/>
    <mergeCell ref="ECI38:ECJ38"/>
    <mergeCell ref="ECK38:ECL38"/>
    <mergeCell ref="ECM38:ECN38"/>
    <mergeCell ref="ECO38:ECP38"/>
    <mergeCell ref="EBS38:EBT38"/>
    <mergeCell ref="EBU38:EBV38"/>
    <mergeCell ref="EBW38:EBX38"/>
    <mergeCell ref="EBY38:EBZ38"/>
    <mergeCell ref="ECA38:ECB38"/>
    <mergeCell ref="ECC38:ECD38"/>
    <mergeCell ref="EGU38:EGV38"/>
    <mergeCell ref="EGW38:EGX38"/>
    <mergeCell ref="EGY38:EGZ38"/>
    <mergeCell ref="EHA38:EHB38"/>
    <mergeCell ref="EHC38:EHD38"/>
    <mergeCell ref="EHE38:EHF38"/>
    <mergeCell ref="EGI38:EGJ38"/>
    <mergeCell ref="EGK38:EGL38"/>
    <mergeCell ref="EGM38:EGN38"/>
    <mergeCell ref="EGO38:EGP38"/>
    <mergeCell ref="EGQ38:EGR38"/>
    <mergeCell ref="EGS38:EGT38"/>
    <mergeCell ref="EFW38:EFX38"/>
    <mergeCell ref="EFY38:EFZ38"/>
    <mergeCell ref="EGA38:EGB38"/>
    <mergeCell ref="EGC38:EGD38"/>
    <mergeCell ref="EGE38:EGF38"/>
    <mergeCell ref="EGG38:EGH38"/>
    <mergeCell ref="EFK38:EFL38"/>
    <mergeCell ref="EFM38:EFN38"/>
    <mergeCell ref="EFO38:EFP38"/>
    <mergeCell ref="EFQ38:EFR38"/>
    <mergeCell ref="EFS38:EFT38"/>
    <mergeCell ref="EFU38:EFV38"/>
    <mergeCell ref="EEY38:EEZ38"/>
    <mergeCell ref="EFA38:EFB38"/>
    <mergeCell ref="EFC38:EFD38"/>
    <mergeCell ref="EFE38:EFF38"/>
    <mergeCell ref="EFG38:EFH38"/>
    <mergeCell ref="EFI38:EFJ38"/>
    <mergeCell ref="EEM38:EEN38"/>
    <mergeCell ref="EEO38:EEP38"/>
    <mergeCell ref="EEQ38:EER38"/>
    <mergeCell ref="EES38:EET38"/>
    <mergeCell ref="EEU38:EEV38"/>
    <mergeCell ref="EEW38:EEX38"/>
    <mergeCell ref="EJO38:EJP38"/>
    <mergeCell ref="EJQ38:EJR38"/>
    <mergeCell ref="EJS38:EJT38"/>
    <mergeCell ref="EJU38:EJV38"/>
    <mergeCell ref="EJW38:EJX38"/>
    <mergeCell ref="EJY38:EJZ38"/>
    <mergeCell ref="EJC38:EJD38"/>
    <mergeCell ref="EJE38:EJF38"/>
    <mergeCell ref="EJG38:EJH38"/>
    <mergeCell ref="EJI38:EJJ38"/>
    <mergeCell ref="EJK38:EJL38"/>
    <mergeCell ref="EJM38:EJN38"/>
    <mergeCell ref="EIQ38:EIR38"/>
    <mergeCell ref="EIS38:EIT38"/>
    <mergeCell ref="EIU38:EIV38"/>
    <mergeCell ref="EIW38:EIX38"/>
    <mergeCell ref="EIY38:EIZ38"/>
    <mergeCell ref="EJA38:EJB38"/>
    <mergeCell ref="EIE38:EIF38"/>
    <mergeCell ref="EIG38:EIH38"/>
    <mergeCell ref="EII38:EIJ38"/>
    <mergeCell ref="EIK38:EIL38"/>
    <mergeCell ref="EIM38:EIN38"/>
    <mergeCell ref="EIO38:EIP38"/>
    <mergeCell ref="EHS38:EHT38"/>
    <mergeCell ref="EHU38:EHV38"/>
    <mergeCell ref="EHW38:EHX38"/>
    <mergeCell ref="EHY38:EHZ38"/>
    <mergeCell ref="EIA38:EIB38"/>
    <mergeCell ref="EIC38:EID38"/>
    <mergeCell ref="EHG38:EHH38"/>
    <mergeCell ref="EHI38:EHJ38"/>
    <mergeCell ref="EHK38:EHL38"/>
    <mergeCell ref="EHM38:EHN38"/>
    <mergeCell ref="EHO38:EHP38"/>
    <mergeCell ref="EHQ38:EHR38"/>
    <mergeCell ref="EMI38:EMJ38"/>
    <mergeCell ref="EMK38:EML38"/>
    <mergeCell ref="EMM38:EMN38"/>
    <mergeCell ref="EMO38:EMP38"/>
    <mergeCell ref="EMQ38:EMR38"/>
    <mergeCell ref="EMS38:EMT38"/>
    <mergeCell ref="ELW38:ELX38"/>
    <mergeCell ref="ELY38:ELZ38"/>
    <mergeCell ref="EMA38:EMB38"/>
    <mergeCell ref="EMC38:EMD38"/>
    <mergeCell ref="EME38:EMF38"/>
    <mergeCell ref="EMG38:EMH38"/>
    <mergeCell ref="ELK38:ELL38"/>
    <mergeCell ref="ELM38:ELN38"/>
    <mergeCell ref="ELO38:ELP38"/>
    <mergeCell ref="ELQ38:ELR38"/>
    <mergeCell ref="ELS38:ELT38"/>
    <mergeCell ref="ELU38:ELV38"/>
    <mergeCell ref="EKY38:EKZ38"/>
    <mergeCell ref="ELA38:ELB38"/>
    <mergeCell ref="ELC38:ELD38"/>
    <mergeCell ref="ELE38:ELF38"/>
    <mergeCell ref="ELG38:ELH38"/>
    <mergeCell ref="ELI38:ELJ38"/>
    <mergeCell ref="EKM38:EKN38"/>
    <mergeCell ref="EKO38:EKP38"/>
    <mergeCell ref="EKQ38:EKR38"/>
    <mergeCell ref="EKS38:EKT38"/>
    <mergeCell ref="EKU38:EKV38"/>
    <mergeCell ref="EKW38:EKX38"/>
    <mergeCell ref="EKA38:EKB38"/>
    <mergeCell ref="EKC38:EKD38"/>
    <mergeCell ref="EKE38:EKF38"/>
    <mergeCell ref="EKG38:EKH38"/>
    <mergeCell ref="EKI38:EKJ38"/>
    <mergeCell ref="EKK38:EKL38"/>
    <mergeCell ref="EPC38:EPD38"/>
    <mergeCell ref="EPE38:EPF38"/>
    <mergeCell ref="EPG38:EPH38"/>
    <mergeCell ref="EPI38:EPJ38"/>
    <mergeCell ref="EPK38:EPL38"/>
    <mergeCell ref="EPM38:EPN38"/>
    <mergeCell ref="EOQ38:EOR38"/>
    <mergeCell ref="EOS38:EOT38"/>
    <mergeCell ref="EOU38:EOV38"/>
    <mergeCell ref="EOW38:EOX38"/>
    <mergeCell ref="EOY38:EOZ38"/>
    <mergeCell ref="EPA38:EPB38"/>
    <mergeCell ref="EOE38:EOF38"/>
    <mergeCell ref="EOG38:EOH38"/>
    <mergeCell ref="EOI38:EOJ38"/>
    <mergeCell ref="EOK38:EOL38"/>
    <mergeCell ref="EOM38:EON38"/>
    <mergeCell ref="EOO38:EOP38"/>
    <mergeCell ref="ENS38:ENT38"/>
    <mergeCell ref="ENU38:ENV38"/>
    <mergeCell ref="ENW38:ENX38"/>
    <mergeCell ref="ENY38:ENZ38"/>
    <mergeCell ref="EOA38:EOB38"/>
    <mergeCell ref="EOC38:EOD38"/>
    <mergeCell ref="ENG38:ENH38"/>
    <mergeCell ref="ENI38:ENJ38"/>
    <mergeCell ref="ENK38:ENL38"/>
    <mergeCell ref="ENM38:ENN38"/>
    <mergeCell ref="ENO38:ENP38"/>
    <mergeCell ref="ENQ38:ENR38"/>
    <mergeCell ref="EMU38:EMV38"/>
    <mergeCell ref="EMW38:EMX38"/>
    <mergeCell ref="EMY38:EMZ38"/>
    <mergeCell ref="ENA38:ENB38"/>
    <mergeCell ref="ENC38:END38"/>
    <mergeCell ref="ENE38:ENF38"/>
    <mergeCell ref="ERW38:ERX38"/>
    <mergeCell ref="ERY38:ERZ38"/>
    <mergeCell ref="ESA38:ESB38"/>
    <mergeCell ref="ESC38:ESD38"/>
    <mergeCell ref="ESE38:ESF38"/>
    <mergeCell ref="ESG38:ESH38"/>
    <mergeCell ref="ERK38:ERL38"/>
    <mergeCell ref="ERM38:ERN38"/>
    <mergeCell ref="ERO38:ERP38"/>
    <mergeCell ref="ERQ38:ERR38"/>
    <mergeCell ref="ERS38:ERT38"/>
    <mergeCell ref="ERU38:ERV38"/>
    <mergeCell ref="EQY38:EQZ38"/>
    <mergeCell ref="ERA38:ERB38"/>
    <mergeCell ref="ERC38:ERD38"/>
    <mergeCell ref="ERE38:ERF38"/>
    <mergeCell ref="ERG38:ERH38"/>
    <mergeCell ref="ERI38:ERJ38"/>
    <mergeCell ref="EQM38:EQN38"/>
    <mergeCell ref="EQO38:EQP38"/>
    <mergeCell ref="EQQ38:EQR38"/>
    <mergeCell ref="EQS38:EQT38"/>
    <mergeCell ref="EQU38:EQV38"/>
    <mergeCell ref="EQW38:EQX38"/>
    <mergeCell ref="EQA38:EQB38"/>
    <mergeCell ref="EQC38:EQD38"/>
    <mergeCell ref="EQE38:EQF38"/>
    <mergeCell ref="EQG38:EQH38"/>
    <mergeCell ref="EQI38:EQJ38"/>
    <mergeCell ref="EQK38:EQL38"/>
    <mergeCell ref="EPO38:EPP38"/>
    <mergeCell ref="EPQ38:EPR38"/>
    <mergeCell ref="EPS38:EPT38"/>
    <mergeCell ref="EPU38:EPV38"/>
    <mergeCell ref="EPW38:EPX38"/>
    <mergeCell ref="EPY38:EPZ38"/>
    <mergeCell ref="EUQ38:EUR38"/>
    <mergeCell ref="EUS38:EUT38"/>
    <mergeCell ref="EUU38:EUV38"/>
    <mergeCell ref="EUW38:EUX38"/>
    <mergeCell ref="EUY38:EUZ38"/>
    <mergeCell ref="EVA38:EVB38"/>
    <mergeCell ref="EUE38:EUF38"/>
    <mergeCell ref="EUG38:EUH38"/>
    <mergeCell ref="EUI38:EUJ38"/>
    <mergeCell ref="EUK38:EUL38"/>
    <mergeCell ref="EUM38:EUN38"/>
    <mergeCell ref="EUO38:EUP38"/>
    <mergeCell ref="ETS38:ETT38"/>
    <mergeCell ref="ETU38:ETV38"/>
    <mergeCell ref="ETW38:ETX38"/>
    <mergeCell ref="ETY38:ETZ38"/>
    <mergeCell ref="EUA38:EUB38"/>
    <mergeCell ref="EUC38:EUD38"/>
    <mergeCell ref="ETG38:ETH38"/>
    <mergeCell ref="ETI38:ETJ38"/>
    <mergeCell ref="ETK38:ETL38"/>
    <mergeCell ref="ETM38:ETN38"/>
    <mergeCell ref="ETO38:ETP38"/>
    <mergeCell ref="ETQ38:ETR38"/>
    <mergeCell ref="ESU38:ESV38"/>
    <mergeCell ref="ESW38:ESX38"/>
    <mergeCell ref="ESY38:ESZ38"/>
    <mergeCell ref="ETA38:ETB38"/>
    <mergeCell ref="ETC38:ETD38"/>
    <mergeCell ref="ETE38:ETF38"/>
    <mergeCell ref="ESI38:ESJ38"/>
    <mergeCell ref="ESK38:ESL38"/>
    <mergeCell ref="ESM38:ESN38"/>
    <mergeCell ref="ESO38:ESP38"/>
    <mergeCell ref="ESQ38:ESR38"/>
    <mergeCell ref="ESS38:EST38"/>
    <mergeCell ref="EXK38:EXL38"/>
    <mergeCell ref="EXM38:EXN38"/>
    <mergeCell ref="EXO38:EXP38"/>
    <mergeCell ref="EXQ38:EXR38"/>
    <mergeCell ref="EXS38:EXT38"/>
    <mergeCell ref="EXU38:EXV38"/>
    <mergeCell ref="EWY38:EWZ38"/>
    <mergeCell ref="EXA38:EXB38"/>
    <mergeCell ref="EXC38:EXD38"/>
    <mergeCell ref="EXE38:EXF38"/>
    <mergeCell ref="EXG38:EXH38"/>
    <mergeCell ref="EXI38:EXJ38"/>
    <mergeCell ref="EWM38:EWN38"/>
    <mergeCell ref="EWO38:EWP38"/>
    <mergeCell ref="EWQ38:EWR38"/>
    <mergeCell ref="EWS38:EWT38"/>
    <mergeCell ref="EWU38:EWV38"/>
    <mergeCell ref="EWW38:EWX38"/>
    <mergeCell ref="EWA38:EWB38"/>
    <mergeCell ref="EWC38:EWD38"/>
    <mergeCell ref="EWE38:EWF38"/>
    <mergeCell ref="EWG38:EWH38"/>
    <mergeCell ref="EWI38:EWJ38"/>
    <mergeCell ref="EWK38:EWL38"/>
    <mergeCell ref="EVO38:EVP38"/>
    <mergeCell ref="EVQ38:EVR38"/>
    <mergeCell ref="EVS38:EVT38"/>
    <mergeCell ref="EVU38:EVV38"/>
    <mergeCell ref="EVW38:EVX38"/>
    <mergeCell ref="EVY38:EVZ38"/>
    <mergeCell ref="EVC38:EVD38"/>
    <mergeCell ref="EVE38:EVF38"/>
    <mergeCell ref="EVG38:EVH38"/>
    <mergeCell ref="EVI38:EVJ38"/>
    <mergeCell ref="EVK38:EVL38"/>
    <mergeCell ref="EVM38:EVN38"/>
    <mergeCell ref="FAE38:FAF38"/>
    <mergeCell ref="FAG38:FAH38"/>
    <mergeCell ref="FAI38:FAJ38"/>
    <mergeCell ref="FAK38:FAL38"/>
    <mergeCell ref="FAM38:FAN38"/>
    <mergeCell ref="FAO38:FAP38"/>
    <mergeCell ref="EZS38:EZT38"/>
    <mergeCell ref="EZU38:EZV38"/>
    <mergeCell ref="EZW38:EZX38"/>
    <mergeCell ref="EZY38:EZZ38"/>
    <mergeCell ref="FAA38:FAB38"/>
    <mergeCell ref="FAC38:FAD38"/>
    <mergeCell ref="EZG38:EZH38"/>
    <mergeCell ref="EZI38:EZJ38"/>
    <mergeCell ref="EZK38:EZL38"/>
    <mergeCell ref="EZM38:EZN38"/>
    <mergeCell ref="EZO38:EZP38"/>
    <mergeCell ref="EZQ38:EZR38"/>
    <mergeCell ref="EYU38:EYV38"/>
    <mergeCell ref="EYW38:EYX38"/>
    <mergeCell ref="EYY38:EYZ38"/>
    <mergeCell ref="EZA38:EZB38"/>
    <mergeCell ref="EZC38:EZD38"/>
    <mergeCell ref="EZE38:EZF38"/>
    <mergeCell ref="EYI38:EYJ38"/>
    <mergeCell ref="EYK38:EYL38"/>
    <mergeCell ref="EYM38:EYN38"/>
    <mergeCell ref="EYO38:EYP38"/>
    <mergeCell ref="EYQ38:EYR38"/>
    <mergeCell ref="EYS38:EYT38"/>
    <mergeCell ref="EXW38:EXX38"/>
    <mergeCell ref="EXY38:EXZ38"/>
    <mergeCell ref="EYA38:EYB38"/>
    <mergeCell ref="EYC38:EYD38"/>
    <mergeCell ref="EYE38:EYF38"/>
    <mergeCell ref="EYG38:EYH38"/>
    <mergeCell ref="FCY38:FCZ38"/>
    <mergeCell ref="FDA38:FDB38"/>
    <mergeCell ref="FDC38:FDD38"/>
    <mergeCell ref="FDE38:FDF38"/>
    <mergeCell ref="FDG38:FDH38"/>
    <mergeCell ref="FDI38:FDJ38"/>
    <mergeCell ref="FCM38:FCN38"/>
    <mergeCell ref="FCO38:FCP38"/>
    <mergeCell ref="FCQ38:FCR38"/>
    <mergeCell ref="FCS38:FCT38"/>
    <mergeCell ref="FCU38:FCV38"/>
    <mergeCell ref="FCW38:FCX38"/>
    <mergeCell ref="FCA38:FCB38"/>
    <mergeCell ref="FCC38:FCD38"/>
    <mergeCell ref="FCE38:FCF38"/>
    <mergeCell ref="FCG38:FCH38"/>
    <mergeCell ref="FCI38:FCJ38"/>
    <mergeCell ref="FCK38:FCL38"/>
    <mergeCell ref="FBO38:FBP38"/>
    <mergeCell ref="FBQ38:FBR38"/>
    <mergeCell ref="FBS38:FBT38"/>
    <mergeCell ref="FBU38:FBV38"/>
    <mergeCell ref="FBW38:FBX38"/>
    <mergeCell ref="FBY38:FBZ38"/>
    <mergeCell ref="FBC38:FBD38"/>
    <mergeCell ref="FBE38:FBF38"/>
    <mergeCell ref="FBG38:FBH38"/>
    <mergeCell ref="FBI38:FBJ38"/>
    <mergeCell ref="FBK38:FBL38"/>
    <mergeCell ref="FBM38:FBN38"/>
    <mergeCell ref="FAQ38:FAR38"/>
    <mergeCell ref="FAS38:FAT38"/>
    <mergeCell ref="FAU38:FAV38"/>
    <mergeCell ref="FAW38:FAX38"/>
    <mergeCell ref="FAY38:FAZ38"/>
    <mergeCell ref="FBA38:FBB38"/>
    <mergeCell ref="FFS38:FFT38"/>
    <mergeCell ref="FFU38:FFV38"/>
    <mergeCell ref="FFW38:FFX38"/>
    <mergeCell ref="FFY38:FFZ38"/>
    <mergeCell ref="FGA38:FGB38"/>
    <mergeCell ref="FGC38:FGD38"/>
    <mergeCell ref="FFG38:FFH38"/>
    <mergeCell ref="FFI38:FFJ38"/>
    <mergeCell ref="FFK38:FFL38"/>
    <mergeCell ref="FFM38:FFN38"/>
    <mergeCell ref="FFO38:FFP38"/>
    <mergeCell ref="FFQ38:FFR38"/>
    <mergeCell ref="FEU38:FEV38"/>
    <mergeCell ref="FEW38:FEX38"/>
    <mergeCell ref="FEY38:FEZ38"/>
    <mergeCell ref="FFA38:FFB38"/>
    <mergeCell ref="FFC38:FFD38"/>
    <mergeCell ref="FFE38:FFF38"/>
    <mergeCell ref="FEI38:FEJ38"/>
    <mergeCell ref="FEK38:FEL38"/>
    <mergeCell ref="FEM38:FEN38"/>
    <mergeCell ref="FEO38:FEP38"/>
    <mergeCell ref="FEQ38:FER38"/>
    <mergeCell ref="FES38:FET38"/>
    <mergeCell ref="FDW38:FDX38"/>
    <mergeCell ref="FDY38:FDZ38"/>
    <mergeCell ref="FEA38:FEB38"/>
    <mergeCell ref="FEC38:FED38"/>
    <mergeCell ref="FEE38:FEF38"/>
    <mergeCell ref="FEG38:FEH38"/>
    <mergeCell ref="FDK38:FDL38"/>
    <mergeCell ref="FDM38:FDN38"/>
    <mergeCell ref="FDO38:FDP38"/>
    <mergeCell ref="FDQ38:FDR38"/>
    <mergeCell ref="FDS38:FDT38"/>
    <mergeCell ref="FDU38:FDV38"/>
    <mergeCell ref="FIM38:FIN38"/>
    <mergeCell ref="FIO38:FIP38"/>
    <mergeCell ref="FIQ38:FIR38"/>
    <mergeCell ref="FIS38:FIT38"/>
    <mergeCell ref="FIU38:FIV38"/>
    <mergeCell ref="FIW38:FIX38"/>
    <mergeCell ref="FIA38:FIB38"/>
    <mergeCell ref="FIC38:FID38"/>
    <mergeCell ref="FIE38:FIF38"/>
    <mergeCell ref="FIG38:FIH38"/>
    <mergeCell ref="FII38:FIJ38"/>
    <mergeCell ref="FIK38:FIL38"/>
    <mergeCell ref="FHO38:FHP38"/>
    <mergeCell ref="FHQ38:FHR38"/>
    <mergeCell ref="FHS38:FHT38"/>
    <mergeCell ref="FHU38:FHV38"/>
    <mergeCell ref="FHW38:FHX38"/>
    <mergeCell ref="FHY38:FHZ38"/>
    <mergeCell ref="FHC38:FHD38"/>
    <mergeCell ref="FHE38:FHF38"/>
    <mergeCell ref="FHG38:FHH38"/>
    <mergeCell ref="FHI38:FHJ38"/>
    <mergeCell ref="FHK38:FHL38"/>
    <mergeCell ref="FHM38:FHN38"/>
    <mergeCell ref="FGQ38:FGR38"/>
    <mergeCell ref="FGS38:FGT38"/>
    <mergeCell ref="FGU38:FGV38"/>
    <mergeCell ref="FGW38:FGX38"/>
    <mergeCell ref="FGY38:FGZ38"/>
    <mergeCell ref="FHA38:FHB38"/>
    <mergeCell ref="FGE38:FGF38"/>
    <mergeCell ref="FGG38:FGH38"/>
    <mergeCell ref="FGI38:FGJ38"/>
    <mergeCell ref="FGK38:FGL38"/>
    <mergeCell ref="FGM38:FGN38"/>
    <mergeCell ref="FGO38:FGP38"/>
    <mergeCell ref="FLG38:FLH38"/>
    <mergeCell ref="FLI38:FLJ38"/>
    <mergeCell ref="FLK38:FLL38"/>
    <mergeCell ref="FLM38:FLN38"/>
    <mergeCell ref="FLO38:FLP38"/>
    <mergeCell ref="FLQ38:FLR38"/>
    <mergeCell ref="FKU38:FKV38"/>
    <mergeCell ref="FKW38:FKX38"/>
    <mergeCell ref="FKY38:FKZ38"/>
    <mergeCell ref="FLA38:FLB38"/>
    <mergeCell ref="FLC38:FLD38"/>
    <mergeCell ref="FLE38:FLF38"/>
    <mergeCell ref="FKI38:FKJ38"/>
    <mergeCell ref="FKK38:FKL38"/>
    <mergeCell ref="FKM38:FKN38"/>
    <mergeCell ref="FKO38:FKP38"/>
    <mergeCell ref="FKQ38:FKR38"/>
    <mergeCell ref="FKS38:FKT38"/>
    <mergeCell ref="FJW38:FJX38"/>
    <mergeCell ref="FJY38:FJZ38"/>
    <mergeCell ref="FKA38:FKB38"/>
    <mergeCell ref="FKC38:FKD38"/>
    <mergeCell ref="FKE38:FKF38"/>
    <mergeCell ref="FKG38:FKH38"/>
    <mergeCell ref="FJK38:FJL38"/>
    <mergeCell ref="FJM38:FJN38"/>
    <mergeCell ref="FJO38:FJP38"/>
    <mergeCell ref="FJQ38:FJR38"/>
    <mergeCell ref="FJS38:FJT38"/>
    <mergeCell ref="FJU38:FJV38"/>
    <mergeCell ref="FIY38:FIZ38"/>
    <mergeCell ref="FJA38:FJB38"/>
    <mergeCell ref="FJC38:FJD38"/>
    <mergeCell ref="FJE38:FJF38"/>
    <mergeCell ref="FJG38:FJH38"/>
    <mergeCell ref="FJI38:FJJ38"/>
    <mergeCell ref="FOA38:FOB38"/>
    <mergeCell ref="FOC38:FOD38"/>
    <mergeCell ref="FOE38:FOF38"/>
    <mergeCell ref="FOG38:FOH38"/>
    <mergeCell ref="FOI38:FOJ38"/>
    <mergeCell ref="FOK38:FOL38"/>
    <mergeCell ref="FNO38:FNP38"/>
    <mergeCell ref="FNQ38:FNR38"/>
    <mergeCell ref="FNS38:FNT38"/>
    <mergeCell ref="FNU38:FNV38"/>
    <mergeCell ref="FNW38:FNX38"/>
    <mergeCell ref="FNY38:FNZ38"/>
    <mergeCell ref="FNC38:FND38"/>
    <mergeCell ref="FNE38:FNF38"/>
    <mergeCell ref="FNG38:FNH38"/>
    <mergeCell ref="FNI38:FNJ38"/>
    <mergeCell ref="FNK38:FNL38"/>
    <mergeCell ref="FNM38:FNN38"/>
    <mergeCell ref="FMQ38:FMR38"/>
    <mergeCell ref="FMS38:FMT38"/>
    <mergeCell ref="FMU38:FMV38"/>
    <mergeCell ref="FMW38:FMX38"/>
    <mergeCell ref="FMY38:FMZ38"/>
    <mergeCell ref="FNA38:FNB38"/>
    <mergeCell ref="FME38:FMF38"/>
    <mergeCell ref="FMG38:FMH38"/>
    <mergeCell ref="FMI38:FMJ38"/>
    <mergeCell ref="FMK38:FML38"/>
    <mergeCell ref="FMM38:FMN38"/>
    <mergeCell ref="FMO38:FMP38"/>
    <mergeCell ref="FLS38:FLT38"/>
    <mergeCell ref="FLU38:FLV38"/>
    <mergeCell ref="FLW38:FLX38"/>
    <mergeCell ref="FLY38:FLZ38"/>
    <mergeCell ref="FMA38:FMB38"/>
    <mergeCell ref="FMC38:FMD38"/>
    <mergeCell ref="FQU38:FQV38"/>
    <mergeCell ref="FQW38:FQX38"/>
    <mergeCell ref="FQY38:FQZ38"/>
    <mergeCell ref="FRA38:FRB38"/>
    <mergeCell ref="FRC38:FRD38"/>
    <mergeCell ref="FRE38:FRF38"/>
    <mergeCell ref="FQI38:FQJ38"/>
    <mergeCell ref="FQK38:FQL38"/>
    <mergeCell ref="FQM38:FQN38"/>
    <mergeCell ref="FQO38:FQP38"/>
    <mergeCell ref="FQQ38:FQR38"/>
    <mergeCell ref="FQS38:FQT38"/>
    <mergeCell ref="FPW38:FPX38"/>
    <mergeCell ref="FPY38:FPZ38"/>
    <mergeCell ref="FQA38:FQB38"/>
    <mergeCell ref="FQC38:FQD38"/>
    <mergeCell ref="FQE38:FQF38"/>
    <mergeCell ref="FQG38:FQH38"/>
    <mergeCell ref="FPK38:FPL38"/>
    <mergeCell ref="FPM38:FPN38"/>
    <mergeCell ref="FPO38:FPP38"/>
    <mergeCell ref="FPQ38:FPR38"/>
    <mergeCell ref="FPS38:FPT38"/>
    <mergeCell ref="FPU38:FPV38"/>
    <mergeCell ref="FOY38:FOZ38"/>
    <mergeCell ref="FPA38:FPB38"/>
    <mergeCell ref="FPC38:FPD38"/>
    <mergeCell ref="FPE38:FPF38"/>
    <mergeCell ref="FPG38:FPH38"/>
    <mergeCell ref="FPI38:FPJ38"/>
    <mergeCell ref="FOM38:FON38"/>
    <mergeCell ref="FOO38:FOP38"/>
    <mergeCell ref="FOQ38:FOR38"/>
    <mergeCell ref="FOS38:FOT38"/>
    <mergeCell ref="FOU38:FOV38"/>
    <mergeCell ref="FOW38:FOX38"/>
    <mergeCell ref="FTO38:FTP38"/>
    <mergeCell ref="FTQ38:FTR38"/>
    <mergeCell ref="FTS38:FTT38"/>
    <mergeCell ref="FTU38:FTV38"/>
    <mergeCell ref="FTW38:FTX38"/>
    <mergeCell ref="FTY38:FTZ38"/>
    <mergeCell ref="FTC38:FTD38"/>
    <mergeCell ref="FTE38:FTF38"/>
    <mergeCell ref="FTG38:FTH38"/>
    <mergeCell ref="FTI38:FTJ38"/>
    <mergeCell ref="FTK38:FTL38"/>
    <mergeCell ref="FTM38:FTN38"/>
    <mergeCell ref="FSQ38:FSR38"/>
    <mergeCell ref="FSS38:FST38"/>
    <mergeCell ref="FSU38:FSV38"/>
    <mergeCell ref="FSW38:FSX38"/>
    <mergeCell ref="FSY38:FSZ38"/>
    <mergeCell ref="FTA38:FTB38"/>
    <mergeCell ref="FSE38:FSF38"/>
    <mergeCell ref="FSG38:FSH38"/>
    <mergeCell ref="FSI38:FSJ38"/>
    <mergeCell ref="FSK38:FSL38"/>
    <mergeCell ref="FSM38:FSN38"/>
    <mergeCell ref="FSO38:FSP38"/>
    <mergeCell ref="FRS38:FRT38"/>
    <mergeCell ref="FRU38:FRV38"/>
    <mergeCell ref="FRW38:FRX38"/>
    <mergeCell ref="FRY38:FRZ38"/>
    <mergeCell ref="FSA38:FSB38"/>
    <mergeCell ref="FSC38:FSD38"/>
    <mergeCell ref="FRG38:FRH38"/>
    <mergeCell ref="FRI38:FRJ38"/>
    <mergeCell ref="FRK38:FRL38"/>
    <mergeCell ref="FRM38:FRN38"/>
    <mergeCell ref="FRO38:FRP38"/>
    <mergeCell ref="FRQ38:FRR38"/>
    <mergeCell ref="FWI38:FWJ38"/>
    <mergeCell ref="FWK38:FWL38"/>
    <mergeCell ref="FWM38:FWN38"/>
    <mergeCell ref="FWO38:FWP38"/>
    <mergeCell ref="FWQ38:FWR38"/>
    <mergeCell ref="FWS38:FWT38"/>
    <mergeCell ref="FVW38:FVX38"/>
    <mergeCell ref="FVY38:FVZ38"/>
    <mergeCell ref="FWA38:FWB38"/>
    <mergeCell ref="FWC38:FWD38"/>
    <mergeCell ref="FWE38:FWF38"/>
    <mergeCell ref="FWG38:FWH38"/>
    <mergeCell ref="FVK38:FVL38"/>
    <mergeCell ref="FVM38:FVN38"/>
    <mergeCell ref="FVO38:FVP38"/>
    <mergeCell ref="FVQ38:FVR38"/>
    <mergeCell ref="FVS38:FVT38"/>
    <mergeCell ref="FVU38:FVV38"/>
    <mergeCell ref="FUY38:FUZ38"/>
    <mergeCell ref="FVA38:FVB38"/>
    <mergeCell ref="FVC38:FVD38"/>
    <mergeCell ref="FVE38:FVF38"/>
    <mergeCell ref="FVG38:FVH38"/>
    <mergeCell ref="FVI38:FVJ38"/>
    <mergeCell ref="FUM38:FUN38"/>
    <mergeCell ref="FUO38:FUP38"/>
    <mergeCell ref="FUQ38:FUR38"/>
    <mergeCell ref="FUS38:FUT38"/>
    <mergeCell ref="FUU38:FUV38"/>
    <mergeCell ref="FUW38:FUX38"/>
    <mergeCell ref="FUA38:FUB38"/>
    <mergeCell ref="FUC38:FUD38"/>
    <mergeCell ref="FUE38:FUF38"/>
    <mergeCell ref="FUG38:FUH38"/>
    <mergeCell ref="FUI38:FUJ38"/>
    <mergeCell ref="FUK38:FUL38"/>
    <mergeCell ref="FZC38:FZD38"/>
    <mergeCell ref="FZE38:FZF38"/>
    <mergeCell ref="FZG38:FZH38"/>
    <mergeCell ref="FZI38:FZJ38"/>
    <mergeCell ref="FZK38:FZL38"/>
    <mergeCell ref="FZM38:FZN38"/>
    <mergeCell ref="FYQ38:FYR38"/>
    <mergeCell ref="FYS38:FYT38"/>
    <mergeCell ref="FYU38:FYV38"/>
    <mergeCell ref="FYW38:FYX38"/>
    <mergeCell ref="FYY38:FYZ38"/>
    <mergeCell ref="FZA38:FZB38"/>
    <mergeCell ref="FYE38:FYF38"/>
    <mergeCell ref="FYG38:FYH38"/>
    <mergeCell ref="FYI38:FYJ38"/>
    <mergeCell ref="FYK38:FYL38"/>
    <mergeCell ref="FYM38:FYN38"/>
    <mergeCell ref="FYO38:FYP38"/>
    <mergeCell ref="FXS38:FXT38"/>
    <mergeCell ref="FXU38:FXV38"/>
    <mergeCell ref="FXW38:FXX38"/>
    <mergeCell ref="FXY38:FXZ38"/>
    <mergeCell ref="FYA38:FYB38"/>
    <mergeCell ref="FYC38:FYD38"/>
    <mergeCell ref="FXG38:FXH38"/>
    <mergeCell ref="FXI38:FXJ38"/>
    <mergeCell ref="FXK38:FXL38"/>
    <mergeCell ref="FXM38:FXN38"/>
    <mergeCell ref="FXO38:FXP38"/>
    <mergeCell ref="FXQ38:FXR38"/>
    <mergeCell ref="FWU38:FWV38"/>
    <mergeCell ref="FWW38:FWX38"/>
    <mergeCell ref="FWY38:FWZ38"/>
    <mergeCell ref="FXA38:FXB38"/>
    <mergeCell ref="FXC38:FXD38"/>
    <mergeCell ref="FXE38:FXF38"/>
    <mergeCell ref="GBW38:GBX38"/>
    <mergeCell ref="GBY38:GBZ38"/>
    <mergeCell ref="GCA38:GCB38"/>
    <mergeCell ref="GCC38:GCD38"/>
    <mergeCell ref="GCE38:GCF38"/>
    <mergeCell ref="GCG38:GCH38"/>
    <mergeCell ref="GBK38:GBL38"/>
    <mergeCell ref="GBM38:GBN38"/>
    <mergeCell ref="GBO38:GBP38"/>
    <mergeCell ref="GBQ38:GBR38"/>
    <mergeCell ref="GBS38:GBT38"/>
    <mergeCell ref="GBU38:GBV38"/>
    <mergeCell ref="GAY38:GAZ38"/>
    <mergeCell ref="GBA38:GBB38"/>
    <mergeCell ref="GBC38:GBD38"/>
    <mergeCell ref="GBE38:GBF38"/>
    <mergeCell ref="GBG38:GBH38"/>
    <mergeCell ref="GBI38:GBJ38"/>
    <mergeCell ref="GAM38:GAN38"/>
    <mergeCell ref="GAO38:GAP38"/>
    <mergeCell ref="GAQ38:GAR38"/>
    <mergeCell ref="GAS38:GAT38"/>
    <mergeCell ref="GAU38:GAV38"/>
    <mergeCell ref="GAW38:GAX38"/>
    <mergeCell ref="GAA38:GAB38"/>
    <mergeCell ref="GAC38:GAD38"/>
    <mergeCell ref="GAE38:GAF38"/>
    <mergeCell ref="GAG38:GAH38"/>
    <mergeCell ref="GAI38:GAJ38"/>
    <mergeCell ref="GAK38:GAL38"/>
    <mergeCell ref="FZO38:FZP38"/>
    <mergeCell ref="FZQ38:FZR38"/>
    <mergeCell ref="FZS38:FZT38"/>
    <mergeCell ref="FZU38:FZV38"/>
    <mergeCell ref="FZW38:FZX38"/>
    <mergeCell ref="FZY38:FZZ38"/>
    <mergeCell ref="GEQ38:GER38"/>
    <mergeCell ref="GES38:GET38"/>
    <mergeCell ref="GEU38:GEV38"/>
    <mergeCell ref="GEW38:GEX38"/>
    <mergeCell ref="GEY38:GEZ38"/>
    <mergeCell ref="GFA38:GFB38"/>
    <mergeCell ref="GEE38:GEF38"/>
    <mergeCell ref="GEG38:GEH38"/>
    <mergeCell ref="GEI38:GEJ38"/>
    <mergeCell ref="GEK38:GEL38"/>
    <mergeCell ref="GEM38:GEN38"/>
    <mergeCell ref="GEO38:GEP38"/>
    <mergeCell ref="GDS38:GDT38"/>
    <mergeCell ref="GDU38:GDV38"/>
    <mergeCell ref="GDW38:GDX38"/>
    <mergeCell ref="GDY38:GDZ38"/>
    <mergeCell ref="GEA38:GEB38"/>
    <mergeCell ref="GEC38:GED38"/>
    <mergeCell ref="GDG38:GDH38"/>
    <mergeCell ref="GDI38:GDJ38"/>
    <mergeCell ref="GDK38:GDL38"/>
    <mergeCell ref="GDM38:GDN38"/>
    <mergeCell ref="GDO38:GDP38"/>
    <mergeCell ref="GDQ38:GDR38"/>
    <mergeCell ref="GCU38:GCV38"/>
    <mergeCell ref="GCW38:GCX38"/>
    <mergeCell ref="GCY38:GCZ38"/>
    <mergeCell ref="GDA38:GDB38"/>
    <mergeCell ref="GDC38:GDD38"/>
    <mergeCell ref="GDE38:GDF38"/>
    <mergeCell ref="GCI38:GCJ38"/>
    <mergeCell ref="GCK38:GCL38"/>
    <mergeCell ref="GCM38:GCN38"/>
    <mergeCell ref="GCO38:GCP38"/>
    <mergeCell ref="GCQ38:GCR38"/>
    <mergeCell ref="GCS38:GCT38"/>
    <mergeCell ref="GHK38:GHL38"/>
    <mergeCell ref="GHM38:GHN38"/>
    <mergeCell ref="GHO38:GHP38"/>
    <mergeCell ref="GHQ38:GHR38"/>
    <mergeCell ref="GHS38:GHT38"/>
    <mergeCell ref="GHU38:GHV38"/>
    <mergeCell ref="GGY38:GGZ38"/>
    <mergeCell ref="GHA38:GHB38"/>
    <mergeCell ref="GHC38:GHD38"/>
    <mergeCell ref="GHE38:GHF38"/>
    <mergeCell ref="GHG38:GHH38"/>
    <mergeCell ref="GHI38:GHJ38"/>
    <mergeCell ref="GGM38:GGN38"/>
    <mergeCell ref="GGO38:GGP38"/>
    <mergeCell ref="GGQ38:GGR38"/>
    <mergeCell ref="GGS38:GGT38"/>
    <mergeCell ref="GGU38:GGV38"/>
    <mergeCell ref="GGW38:GGX38"/>
    <mergeCell ref="GGA38:GGB38"/>
    <mergeCell ref="GGC38:GGD38"/>
    <mergeCell ref="GGE38:GGF38"/>
    <mergeCell ref="GGG38:GGH38"/>
    <mergeCell ref="GGI38:GGJ38"/>
    <mergeCell ref="GGK38:GGL38"/>
    <mergeCell ref="GFO38:GFP38"/>
    <mergeCell ref="GFQ38:GFR38"/>
    <mergeCell ref="GFS38:GFT38"/>
    <mergeCell ref="GFU38:GFV38"/>
    <mergeCell ref="GFW38:GFX38"/>
    <mergeCell ref="GFY38:GFZ38"/>
    <mergeCell ref="GFC38:GFD38"/>
    <mergeCell ref="GFE38:GFF38"/>
    <mergeCell ref="GFG38:GFH38"/>
    <mergeCell ref="GFI38:GFJ38"/>
    <mergeCell ref="GFK38:GFL38"/>
    <mergeCell ref="GFM38:GFN38"/>
    <mergeCell ref="GKE38:GKF38"/>
    <mergeCell ref="GKG38:GKH38"/>
    <mergeCell ref="GKI38:GKJ38"/>
    <mergeCell ref="GKK38:GKL38"/>
    <mergeCell ref="GKM38:GKN38"/>
    <mergeCell ref="GKO38:GKP38"/>
    <mergeCell ref="GJS38:GJT38"/>
    <mergeCell ref="GJU38:GJV38"/>
    <mergeCell ref="GJW38:GJX38"/>
    <mergeCell ref="GJY38:GJZ38"/>
    <mergeCell ref="GKA38:GKB38"/>
    <mergeCell ref="GKC38:GKD38"/>
    <mergeCell ref="GJG38:GJH38"/>
    <mergeCell ref="GJI38:GJJ38"/>
    <mergeCell ref="GJK38:GJL38"/>
    <mergeCell ref="GJM38:GJN38"/>
    <mergeCell ref="GJO38:GJP38"/>
    <mergeCell ref="GJQ38:GJR38"/>
    <mergeCell ref="GIU38:GIV38"/>
    <mergeCell ref="GIW38:GIX38"/>
    <mergeCell ref="GIY38:GIZ38"/>
    <mergeCell ref="GJA38:GJB38"/>
    <mergeCell ref="GJC38:GJD38"/>
    <mergeCell ref="GJE38:GJF38"/>
    <mergeCell ref="GII38:GIJ38"/>
    <mergeCell ref="GIK38:GIL38"/>
    <mergeCell ref="GIM38:GIN38"/>
    <mergeCell ref="GIO38:GIP38"/>
    <mergeCell ref="GIQ38:GIR38"/>
    <mergeCell ref="GIS38:GIT38"/>
    <mergeCell ref="GHW38:GHX38"/>
    <mergeCell ref="GHY38:GHZ38"/>
    <mergeCell ref="GIA38:GIB38"/>
    <mergeCell ref="GIC38:GID38"/>
    <mergeCell ref="GIE38:GIF38"/>
    <mergeCell ref="GIG38:GIH38"/>
    <mergeCell ref="GMY38:GMZ38"/>
    <mergeCell ref="GNA38:GNB38"/>
    <mergeCell ref="GNC38:GND38"/>
    <mergeCell ref="GNE38:GNF38"/>
    <mergeCell ref="GNG38:GNH38"/>
    <mergeCell ref="GNI38:GNJ38"/>
    <mergeCell ref="GMM38:GMN38"/>
    <mergeCell ref="GMO38:GMP38"/>
    <mergeCell ref="GMQ38:GMR38"/>
    <mergeCell ref="GMS38:GMT38"/>
    <mergeCell ref="GMU38:GMV38"/>
    <mergeCell ref="GMW38:GMX38"/>
    <mergeCell ref="GMA38:GMB38"/>
    <mergeCell ref="GMC38:GMD38"/>
    <mergeCell ref="GME38:GMF38"/>
    <mergeCell ref="GMG38:GMH38"/>
    <mergeCell ref="GMI38:GMJ38"/>
    <mergeCell ref="GMK38:GML38"/>
    <mergeCell ref="GLO38:GLP38"/>
    <mergeCell ref="GLQ38:GLR38"/>
    <mergeCell ref="GLS38:GLT38"/>
    <mergeCell ref="GLU38:GLV38"/>
    <mergeCell ref="GLW38:GLX38"/>
    <mergeCell ref="GLY38:GLZ38"/>
    <mergeCell ref="GLC38:GLD38"/>
    <mergeCell ref="GLE38:GLF38"/>
    <mergeCell ref="GLG38:GLH38"/>
    <mergeCell ref="GLI38:GLJ38"/>
    <mergeCell ref="GLK38:GLL38"/>
    <mergeCell ref="GLM38:GLN38"/>
    <mergeCell ref="GKQ38:GKR38"/>
    <mergeCell ref="GKS38:GKT38"/>
    <mergeCell ref="GKU38:GKV38"/>
    <mergeCell ref="GKW38:GKX38"/>
    <mergeCell ref="GKY38:GKZ38"/>
    <mergeCell ref="GLA38:GLB38"/>
    <mergeCell ref="GPS38:GPT38"/>
    <mergeCell ref="GPU38:GPV38"/>
    <mergeCell ref="GPW38:GPX38"/>
    <mergeCell ref="GPY38:GPZ38"/>
    <mergeCell ref="GQA38:GQB38"/>
    <mergeCell ref="GQC38:GQD38"/>
    <mergeCell ref="GPG38:GPH38"/>
    <mergeCell ref="GPI38:GPJ38"/>
    <mergeCell ref="GPK38:GPL38"/>
    <mergeCell ref="GPM38:GPN38"/>
    <mergeCell ref="GPO38:GPP38"/>
    <mergeCell ref="GPQ38:GPR38"/>
    <mergeCell ref="GOU38:GOV38"/>
    <mergeCell ref="GOW38:GOX38"/>
    <mergeCell ref="GOY38:GOZ38"/>
    <mergeCell ref="GPA38:GPB38"/>
    <mergeCell ref="GPC38:GPD38"/>
    <mergeCell ref="GPE38:GPF38"/>
    <mergeCell ref="GOI38:GOJ38"/>
    <mergeCell ref="GOK38:GOL38"/>
    <mergeCell ref="GOM38:GON38"/>
    <mergeCell ref="GOO38:GOP38"/>
    <mergeCell ref="GOQ38:GOR38"/>
    <mergeCell ref="GOS38:GOT38"/>
    <mergeCell ref="GNW38:GNX38"/>
    <mergeCell ref="GNY38:GNZ38"/>
    <mergeCell ref="GOA38:GOB38"/>
    <mergeCell ref="GOC38:GOD38"/>
    <mergeCell ref="GOE38:GOF38"/>
    <mergeCell ref="GOG38:GOH38"/>
    <mergeCell ref="GNK38:GNL38"/>
    <mergeCell ref="GNM38:GNN38"/>
    <mergeCell ref="GNO38:GNP38"/>
    <mergeCell ref="GNQ38:GNR38"/>
    <mergeCell ref="GNS38:GNT38"/>
    <mergeCell ref="GNU38:GNV38"/>
    <mergeCell ref="GSM38:GSN38"/>
    <mergeCell ref="GSO38:GSP38"/>
    <mergeCell ref="GSQ38:GSR38"/>
    <mergeCell ref="GSS38:GST38"/>
    <mergeCell ref="GSU38:GSV38"/>
    <mergeCell ref="GSW38:GSX38"/>
    <mergeCell ref="GSA38:GSB38"/>
    <mergeCell ref="GSC38:GSD38"/>
    <mergeCell ref="GSE38:GSF38"/>
    <mergeCell ref="GSG38:GSH38"/>
    <mergeCell ref="GSI38:GSJ38"/>
    <mergeCell ref="GSK38:GSL38"/>
    <mergeCell ref="GRO38:GRP38"/>
    <mergeCell ref="GRQ38:GRR38"/>
    <mergeCell ref="GRS38:GRT38"/>
    <mergeCell ref="GRU38:GRV38"/>
    <mergeCell ref="GRW38:GRX38"/>
    <mergeCell ref="GRY38:GRZ38"/>
    <mergeCell ref="GRC38:GRD38"/>
    <mergeCell ref="GRE38:GRF38"/>
    <mergeCell ref="GRG38:GRH38"/>
    <mergeCell ref="GRI38:GRJ38"/>
    <mergeCell ref="GRK38:GRL38"/>
    <mergeCell ref="GRM38:GRN38"/>
    <mergeCell ref="GQQ38:GQR38"/>
    <mergeCell ref="GQS38:GQT38"/>
    <mergeCell ref="GQU38:GQV38"/>
    <mergeCell ref="GQW38:GQX38"/>
    <mergeCell ref="GQY38:GQZ38"/>
    <mergeCell ref="GRA38:GRB38"/>
    <mergeCell ref="GQE38:GQF38"/>
    <mergeCell ref="GQG38:GQH38"/>
    <mergeCell ref="GQI38:GQJ38"/>
    <mergeCell ref="GQK38:GQL38"/>
    <mergeCell ref="GQM38:GQN38"/>
    <mergeCell ref="GQO38:GQP38"/>
    <mergeCell ref="GVG38:GVH38"/>
    <mergeCell ref="GVI38:GVJ38"/>
    <mergeCell ref="GVK38:GVL38"/>
    <mergeCell ref="GVM38:GVN38"/>
    <mergeCell ref="GVO38:GVP38"/>
    <mergeCell ref="GVQ38:GVR38"/>
    <mergeCell ref="GUU38:GUV38"/>
    <mergeCell ref="GUW38:GUX38"/>
    <mergeCell ref="GUY38:GUZ38"/>
    <mergeCell ref="GVA38:GVB38"/>
    <mergeCell ref="GVC38:GVD38"/>
    <mergeCell ref="GVE38:GVF38"/>
    <mergeCell ref="GUI38:GUJ38"/>
    <mergeCell ref="GUK38:GUL38"/>
    <mergeCell ref="GUM38:GUN38"/>
    <mergeCell ref="GUO38:GUP38"/>
    <mergeCell ref="GUQ38:GUR38"/>
    <mergeCell ref="GUS38:GUT38"/>
    <mergeCell ref="GTW38:GTX38"/>
    <mergeCell ref="GTY38:GTZ38"/>
    <mergeCell ref="GUA38:GUB38"/>
    <mergeCell ref="GUC38:GUD38"/>
    <mergeCell ref="GUE38:GUF38"/>
    <mergeCell ref="GUG38:GUH38"/>
    <mergeCell ref="GTK38:GTL38"/>
    <mergeCell ref="GTM38:GTN38"/>
    <mergeCell ref="GTO38:GTP38"/>
    <mergeCell ref="GTQ38:GTR38"/>
    <mergeCell ref="GTS38:GTT38"/>
    <mergeCell ref="GTU38:GTV38"/>
    <mergeCell ref="GSY38:GSZ38"/>
    <mergeCell ref="GTA38:GTB38"/>
    <mergeCell ref="GTC38:GTD38"/>
    <mergeCell ref="GTE38:GTF38"/>
    <mergeCell ref="GTG38:GTH38"/>
    <mergeCell ref="GTI38:GTJ38"/>
    <mergeCell ref="GYA38:GYB38"/>
    <mergeCell ref="GYC38:GYD38"/>
    <mergeCell ref="GYE38:GYF38"/>
    <mergeCell ref="GYG38:GYH38"/>
    <mergeCell ref="GYI38:GYJ38"/>
    <mergeCell ref="GYK38:GYL38"/>
    <mergeCell ref="GXO38:GXP38"/>
    <mergeCell ref="GXQ38:GXR38"/>
    <mergeCell ref="GXS38:GXT38"/>
    <mergeCell ref="GXU38:GXV38"/>
    <mergeCell ref="GXW38:GXX38"/>
    <mergeCell ref="GXY38:GXZ38"/>
    <mergeCell ref="GXC38:GXD38"/>
    <mergeCell ref="GXE38:GXF38"/>
    <mergeCell ref="GXG38:GXH38"/>
    <mergeCell ref="GXI38:GXJ38"/>
    <mergeCell ref="GXK38:GXL38"/>
    <mergeCell ref="GXM38:GXN38"/>
    <mergeCell ref="GWQ38:GWR38"/>
    <mergeCell ref="GWS38:GWT38"/>
    <mergeCell ref="GWU38:GWV38"/>
    <mergeCell ref="GWW38:GWX38"/>
    <mergeCell ref="GWY38:GWZ38"/>
    <mergeCell ref="GXA38:GXB38"/>
    <mergeCell ref="GWE38:GWF38"/>
    <mergeCell ref="GWG38:GWH38"/>
    <mergeCell ref="GWI38:GWJ38"/>
    <mergeCell ref="GWK38:GWL38"/>
    <mergeCell ref="GWM38:GWN38"/>
    <mergeCell ref="GWO38:GWP38"/>
    <mergeCell ref="GVS38:GVT38"/>
    <mergeCell ref="GVU38:GVV38"/>
    <mergeCell ref="GVW38:GVX38"/>
    <mergeCell ref="GVY38:GVZ38"/>
    <mergeCell ref="GWA38:GWB38"/>
    <mergeCell ref="GWC38:GWD38"/>
    <mergeCell ref="HAU38:HAV38"/>
    <mergeCell ref="HAW38:HAX38"/>
    <mergeCell ref="HAY38:HAZ38"/>
    <mergeCell ref="HBA38:HBB38"/>
    <mergeCell ref="HBC38:HBD38"/>
    <mergeCell ref="HBE38:HBF38"/>
    <mergeCell ref="HAI38:HAJ38"/>
    <mergeCell ref="HAK38:HAL38"/>
    <mergeCell ref="HAM38:HAN38"/>
    <mergeCell ref="HAO38:HAP38"/>
    <mergeCell ref="HAQ38:HAR38"/>
    <mergeCell ref="HAS38:HAT38"/>
    <mergeCell ref="GZW38:GZX38"/>
    <mergeCell ref="GZY38:GZZ38"/>
    <mergeCell ref="HAA38:HAB38"/>
    <mergeCell ref="HAC38:HAD38"/>
    <mergeCell ref="HAE38:HAF38"/>
    <mergeCell ref="HAG38:HAH38"/>
    <mergeCell ref="GZK38:GZL38"/>
    <mergeCell ref="GZM38:GZN38"/>
    <mergeCell ref="GZO38:GZP38"/>
    <mergeCell ref="GZQ38:GZR38"/>
    <mergeCell ref="GZS38:GZT38"/>
    <mergeCell ref="GZU38:GZV38"/>
    <mergeCell ref="GYY38:GYZ38"/>
    <mergeCell ref="GZA38:GZB38"/>
    <mergeCell ref="GZC38:GZD38"/>
    <mergeCell ref="GZE38:GZF38"/>
    <mergeCell ref="GZG38:GZH38"/>
    <mergeCell ref="GZI38:GZJ38"/>
    <mergeCell ref="GYM38:GYN38"/>
    <mergeCell ref="GYO38:GYP38"/>
    <mergeCell ref="GYQ38:GYR38"/>
    <mergeCell ref="GYS38:GYT38"/>
    <mergeCell ref="GYU38:GYV38"/>
    <mergeCell ref="GYW38:GYX38"/>
    <mergeCell ref="HDO38:HDP38"/>
    <mergeCell ref="HDQ38:HDR38"/>
    <mergeCell ref="HDS38:HDT38"/>
    <mergeCell ref="HDU38:HDV38"/>
    <mergeCell ref="HDW38:HDX38"/>
    <mergeCell ref="HDY38:HDZ38"/>
    <mergeCell ref="HDC38:HDD38"/>
    <mergeCell ref="HDE38:HDF38"/>
    <mergeCell ref="HDG38:HDH38"/>
    <mergeCell ref="HDI38:HDJ38"/>
    <mergeCell ref="HDK38:HDL38"/>
    <mergeCell ref="HDM38:HDN38"/>
    <mergeCell ref="HCQ38:HCR38"/>
    <mergeCell ref="HCS38:HCT38"/>
    <mergeCell ref="HCU38:HCV38"/>
    <mergeCell ref="HCW38:HCX38"/>
    <mergeCell ref="HCY38:HCZ38"/>
    <mergeCell ref="HDA38:HDB38"/>
    <mergeCell ref="HCE38:HCF38"/>
    <mergeCell ref="HCG38:HCH38"/>
    <mergeCell ref="HCI38:HCJ38"/>
    <mergeCell ref="HCK38:HCL38"/>
    <mergeCell ref="HCM38:HCN38"/>
    <mergeCell ref="HCO38:HCP38"/>
    <mergeCell ref="HBS38:HBT38"/>
    <mergeCell ref="HBU38:HBV38"/>
    <mergeCell ref="HBW38:HBX38"/>
    <mergeCell ref="HBY38:HBZ38"/>
    <mergeCell ref="HCA38:HCB38"/>
    <mergeCell ref="HCC38:HCD38"/>
    <mergeCell ref="HBG38:HBH38"/>
    <mergeCell ref="HBI38:HBJ38"/>
    <mergeCell ref="HBK38:HBL38"/>
    <mergeCell ref="HBM38:HBN38"/>
    <mergeCell ref="HBO38:HBP38"/>
    <mergeCell ref="HBQ38:HBR38"/>
    <mergeCell ref="HGI38:HGJ38"/>
    <mergeCell ref="HGK38:HGL38"/>
    <mergeCell ref="HGM38:HGN38"/>
    <mergeCell ref="HGO38:HGP38"/>
    <mergeCell ref="HGQ38:HGR38"/>
    <mergeCell ref="HGS38:HGT38"/>
    <mergeCell ref="HFW38:HFX38"/>
    <mergeCell ref="HFY38:HFZ38"/>
    <mergeCell ref="HGA38:HGB38"/>
    <mergeCell ref="HGC38:HGD38"/>
    <mergeCell ref="HGE38:HGF38"/>
    <mergeCell ref="HGG38:HGH38"/>
    <mergeCell ref="HFK38:HFL38"/>
    <mergeCell ref="HFM38:HFN38"/>
    <mergeCell ref="HFO38:HFP38"/>
    <mergeCell ref="HFQ38:HFR38"/>
    <mergeCell ref="HFS38:HFT38"/>
    <mergeCell ref="HFU38:HFV38"/>
    <mergeCell ref="HEY38:HEZ38"/>
    <mergeCell ref="HFA38:HFB38"/>
    <mergeCell ref="HFC38:HFD38"/>
    <mergeCell ref="HFE38:HFF38"/>
    <mergeCell ref="HFG38:HFH38"/>
    <mergeCell ref="HFI38:HFJ38"/>
    <mergeCell ref="HEM38:HEN38"/>
    <mergeCell ref="HEO38:HEP38"/>
    <mergeCell ref="HEQ38:HER38"/>
    <mergeCell ref="HES38:HET38"/>
    <mergeCell ref="HEU38:HEV38"/>
    <mergeCell ref="HEW38:HEX38"/>
    <mergeCell ref="HEA38:HEB38"/>
    <mergeCell ref="HEC38:HED38"/>
    <mergeCell ref="HEE38:HEF38"/>
    <mergeCell ref="HEG38:HEH38"/>
    <mergeCell ref="HEI38:HEJ38"/>
    <mergeCell ref="HEK38:HEL38"/>
    <mergeCell ref="HJC38:HJD38"/>
    <mergeCell ref="HJE38:HJF38"/>
    <mergeCell ref="HJG38:HJH38"/>
    <mergeCell ref="HJI38:HJJ38"/>
    <mergeCell ref="HJK38:HJL38"/>
    <mergeCell ref="HJM38:HJN38"/>
    <mergeCell ref="HIQ38:HIR38"/>
    <mergeCell ref="HIS38:HIT38"/>
    <mergeCell ref="HIU38:HIV38"/>
    <mergeCell ref="HIW38:HIX38"/>
    <mergeCell ref="HIY38:HIZ38"/>
    <mergeCell ref="HJA38:HJB38"/>
    <mergeCell ref="HIE38:HIF38"/>
    <mergeCell ref="HIG38:HIH38"/>
    <mergeCell ref="HII38:HIJ38"/>
    <mergeCell ref="HIK38:HIL38"/>
    <mergeCell ref="HIM38:HIN38"/>
    <mergeCell ref="HIO38:HIP38"/>
    <mergeCell ref="HHS38:HHT38"/>
    <mergeCell ref="HHU38:HHV38"/>
    <mergeCell ref="HHW38:HHX38"/>
    <mergeCell ref="HHY38:HHZ38"/>
    <mergeCell ref="HIA38:HIB38"/>
    <mergeCell ref="HIC38:HID38"/>
    <mergeCell ref="HHG38:HHH38"/>
    <mergeCell ref="HHI38:HHJ38"/>
    <mergeCell ref="HHK38:HHL38"/>
    <mergeCell ref="HHM38:HHN38"/>
    <mergeCell ref="HHO38:HHP38"/>
    <mergeCell ref="HHQ38:HHR38"/>
    <mergeCell ref="HGU38:HGV38"/>
    <mergeCell ref="HGW38:HGX38"/>
    <mergeCell ref="HGY38:HGZ38"/>
    <mergeCell ref="HHA38:HHB38"/>
    <mergeCell ref="HHC38:HHD38"/>
    <mergeCell ref="HHE38:HHF38"/>
    <mergeCell ref="HLW38:HLX38"/>
    <mergeCell ref="HLY38:HLZ38"/>
    <mergeCell ref="HMA38:HMB38"/>
    <mergeCell ref="HMC38:HMD38"/>
    <mergeCell ref="HME38:HMF38"/>
    <mergeCell ref="HMG38:HMH38"/>
    <mergeCell ref="HLK38:HLL38"/>
    <mergeCell ref="HLM38:HLN38"/>
    <mergeCell ref="HLO38:HLP38"/>
    <mergeCell ref="HLQ38:HLR38"/>
    <mergeCell ref="HLS38:HLT38"/>
    <mergeCell ref="HLU38:HLV38"/>
    <mergeCell ref="HKY38:HKZ38"/>
    <mergeCell ref="HLA38:HLB38"/>
    <mergeCell ref="HLC38:HLD38"/>
    <mergeCell ref="HLE38:HLF38"/>
    <mergeCell ref="HLG38:HLH38"/>
    <mergeCell ref="HLI38:HLJ38"/>
    <mergeCell ref="HKM38:HKN38"/>
    <mergeCell ref="HKO38:HKP38"/>
    <mergeCell ref="HKQ38:HKR38"/>
    <mergeCell ref="HKS38:HKT38"/>
    <mergeCell ref="HKU38:HKV38"/>
    <mergeCell ref="HKW38:HKX38"/>
    <mergeCell ref="HKA38:HKB38"/>
    <mergeCell ref="HKC38:HKD38"/>
    <mergeCell ref="HKE38:HKF38"/>
    <mergeCell ref="HKG38:HKH38"/>
    <mergeCell ref="HKI38:HKJ38"/>
    <mergeCell ref="HKK38:HKL38"/>
    <mergeCell ref="HJO38:HJP38"/>
    <mergeCell ref="HJQ38:HJR38"/>
    <mergeCell ref="HJS38:HJT38"/>
    <mergeCell ref="HJU38:HJV38"/>
    <mergeCell ref="HJW38:HJX38"/>
    <mergeCell ref="HJY38:HJZ38"/>
    <mergeCell ref="HOQ38:HOR38"/>
    <mergeCell ref="HOS38:HOT38"/>
    <mergeCell ref="HOU38:HOV38"/>
    <mergeCell ref="HOW38:HOX38"/>
    <mergeCell ref="HOY38:HOZ38"/>
    <mergeCell ref="HPA38:HPB38"/>
    <mergeCell ref="HOE38:HOF38"/>
    <mergeCell ref="HOG38:HOH38"/>
    <mergeCell ref="HOI38:HOJ38"/>
    <mergeCell ref="HOK38:HOL38"/>
    <mergeCell ref="HOM38:HON38"/>
    <mergeCell ref="HOO38:HOP38"/>
    <mergeCell ref="HNS38:HNT38"/>
    <mergeCell ref="HNU38:HNV38"/>
    <mergeCell ref="HNW38:HNX38"/>
    <mergeCell ref="HNY38:HNZ38"/>
    <mergeCell ref="HOA38:HOB38"/>
    <mergeCell ref="HOC38:HOD38"/>
    <mergeCell ref="HNG38:HNH38"/>
    <mergeCell ref="HNI38:HNJ38"/>
    <mergeCell ref="HNK38:HNL38"/>
    <mergeCell ref="HNM38:HNN38"/>
    <mergeCell ref="HNO38:HNP38"/>
    <mergeCell ref="HNQ38:HNR38"/>
    <mergeCell ref="HMU38:HMV38"/>
    <mergeCell ref="HMW38:HMX38"/>
    <mergeCell ref="HMY38:HMZ38"/>
    <mergeCell ref="HNA38:HNB38"/>
    <mergeCell ref="HNC38:HND38"/>
    <mergeCell ref="HNE38:HNF38"/>
    <mergeCell ref="HMI38:HMJ38"/>
    <mergeCell ref="HMK38:HML38"/>
    <mergeCell ref="HMM38:HMN38"/>
    <mergeCell ref="HMO38:HMP38"/>
    <mergeCell ref="HMQ38:HMR38"/>
    <mergeCell ref="HMS38:HMT38"/>
    <mergeCell ref="HRK38:HRL38"/>
    <mergeCell ref="HRM38:HRN38"/>
    <mergeCell ref="HRO38:HRP38"/>
    <mergeCell ref="HRQ38:HRR38"/>
    <mergeCell ref="HRS38:HRT38"/>
    <mergeCell ref="HRU38:HRV38"/>
    <mergeCell ref="HQY38:HQZ38"/>
    <mergeCell ref="HRA38:HRB38"/>
    <mergeCell ref="HRC38:HRD38"/>
    <mergeCell ref="HRE38:HRF38"/>
    <mergeCell ref="HRG38:HRH38"/>
    <mergeCell ref="HRI38:HRJ38"/>
    <mergeCell ref="HQM38:HQN38"/>
    <mergeCell ref="HQO38:HQP38"/>
    <mergeCell ref="HQQ38:HQR38"/>
    <mergeCell ref="HQS38:HQT38"/>
    <mergeCell ref="HQU38:HQV38"/>
    <mergeCell ref="HQW38:HQX38"/>
    <mergeCell ref="HQA38:HQB38"/>
    <mergeCell ref="HQC38:HQD38"/>
    <mergeCell ref="HQE38:HQF38"/>
    <mergeCell ref="HQG38:HQH38"/>
    <mergeCell ref="HQI38:HQJ38"/>
    <mergeCell ref="HQK38:HQL38"/>
    <mergeCell ref="HPO38:HPP38"/>
    <mergeCell ref="HPQ38:HPR38"/>
    <mergeCell ref="HPS38:HPT38"/>
    <mergeCell ref="HPU38:HPV38"/>
    <mergeCell ref="HPW38:HPX38"/>
    <mergeCell ref="HPY38:HPZ38"/>
    <mergeCell ref="HPC38:HPD38"/>
    <mergeCell ref="HPE38:HPF38"/>
    <mergeCell ref="HPG38:HPH38"/>
    <mergeCell ref="HPI38:HPJ38"/>
    <mergeCell ref="HPK38:HPL38"/>
    <mergeCell ref="HPM38:HPN38"/>
    <mergeCell ref="HUE38:HUF38"/>
    <mergeCell ref="HUG38:HUH38"/>
    <mergeCell ref="HUI38:HUJ38"/>
    <mergeCell ref="HUK38:HUL38"/>
    <mergeCell ref="HUM38:HUN38"/>
    <mergeCell ref="HUO38:HUP38"/>
    <mergeCell ref="HTS38:HTT38"/>
    <mergeCell ref="HTU38:HTV38"/>
    <mergeCell ref="HTW38:HTX38"/>
    <mergeCell ref="HTY38:HTZ38"/>
    <mergeCell ref="HUA38:HUB38"/>
    <mergeCell ref="HUC38:HUD38"/>
    <mergeCell ref="HTG38:HTH38"/>
    <mergeCell ref="HTI38:HTJ38"/>
    <mergeCell ref="HTK38:HTL38"/>
    <mergeCell ref="HTM38:HTN38"/>
    <mergeCell ref="HTO38:HTP38"/>
    <mergeCell ref="HTQ38:HTR38"/>
    <mergeCell ref="HSU38:HSV38"/>
    <mergeCell ref="HSW38:HSX38"/>
    <mergeCell ref="HSY38:HSZ38"/>
    <mergeCell ref="HTA38:HTB38"/>
    <mergeCell ref="HTC38:HTD38"/>
    <mergeCell ref="HTE38:HTF38"/>
    <mergeCell ref="HSI38:HSJ38"/>
    <mergeCell ref="HSK38:HSL38"/>
    <mergeCell ref="HSM38:HSN38"/>
    <mergeCell ref="HSO38:HSP38"/>
    <mergeCell ref="HSQ38:HSR38"/>
    <mergeCell ref="HSS38:HST38"/>
    <mergeCell ref="HRW38:HRX38"/>
    <mergeCell ref="HRY38:HRZ38"/>
    <mergeCell ref="HSA38:HSB38"/>
    <mergeCell ref="HSC38:HSD38"/>
    <mergeCell ref="HSE38:HSF38"/>
    <mergeCell ref="HSG38:HSH38"/>
    <mergeCell ref="HWY38:HWZ38"/>
    <mergeCell ref="HXA38:HXB38"/>
    <mergeCell ref="HXC38:HXD38"/>
    <mergeCell ref="HXE38:HXF38"/>
    <mergeCell ref="HXG38:HXH38"/>
    <mergeCell ref="HXI38:HXJ38"/>
    <mergeCell ref="HWM38:HWN38"/>
    <mergeCell ref="HWO38:HWP38"/>
    <mergeCell ref="HWQ38:HWR38"/>
    <mergeCell ref="HWS38:HWT38"/>
    <mergeCell ref="HWU38:HWV38"/>
    <mergeCell ref="HWW38:HWX38"/>
    <mergeCell ref="HWA38:HWB38"/>
    <mergeCell ref="HWC38:HWD38"/>
    <mergeCell ref="HWE38:HWF38"/>
    <mergeCell ref="HWG38:HWH38"/>
    <mergeCell ref="HWI38:HWJ38"/>
    <mergeCell ref="HWK38:HWL38"/>
    <mergeCell ref="HVO38:HVP38"/>
    <mergeCell ref="HVQ38:HVR38"/>
    <mergeCell ref="HVS38:HVT38"/>
    <mergeCell ref="HVU38:HVV38"/>
    <mergeCell ref="HVW38:HVX38"/>
    <mergeCell ref="HVY38:HVZ38"/>
    <mergeCell ref="HVC38:HVD38"/>
    <mergeCell ref="HVE38:HVF38"/>
    <mergeCell ref="HVG38:HVH38"/>
    <mergeCell ref="HVI38:HVJ38"/>
    <mergeCell ref="HVK38:HVL38"/>
    <mergeCell ref="HVM38:HVN38"/>
    <mergeCell ref="HUQ38:HUR38"/>
    <mergeCell ref="HUS38:HUT38"/>
    <mergeCell ref="HUU38:HUV38"/>
    <mergeCell ref="HUW38:HUX38"/>
    <mergeCell ref="HUY38:HUZ38"/>
    <mergeCell ref="HVA38:HVB38"/>
    <mergeCell ref="HZS38:HZT38"/>
    <mergeCell ref="HZU38:HZV38"/>
    <mergeCell ref="HZW38:HZX38"/>
    <mergeCell ref="HZY38:HZZ38"/>
    <mergeCell ref="IAA38:IAB38"/>
    <mergeCell ref="IAC38:IAD38"/>
    <mergeCell ref="HZG38:HZH38"/>
    <mergeCell ref="HZI38:HZJ38"/>
    <mergeCell ref="HZK38:HZL38"/>
    <mergeCell ref="HZM38:HZN38"/>
    <mergeCell ref="HZO38:HZP38"/>
    <mergeCell ref="HZQ38:HZR38"/>
    <mergeCell ref="HYU38:HYV38"/>
    <mergeCell ref="HYW38:HYX38"/>
    <mergeCell ref="HYY38:HYZ38"/>
    <mergeCell ref="HZA38:HZB38"/>
    <mergeCell ref="HZC38:HZD38"/>
    <mergeCell ref="HZE38:HZF38"/>
    <mergeCell ref="HYI38:HYJ38"/>
    <mergeCell ref="HYK38:HYL38"/>
    <mergeCell ref="HYM38:HYN38"/>
    <mergeCell ref="HYO38:HYP38"/>
    <mergeCell ref="HYQ38:HYR38"/>
    <mergeCell ref="HYS38:HYT38"/>
    <mergeCell ref="HXW38:HXX38"/>
    <mergeCell ref="HXY38:HXZ38"/>
    <mergeCell ref="HYA38:HYB38"/>
    <mergeCell ref="HYC38:HYD38"/>
    <mergeCell ref="HYE38:HYF38"/>
    <mergeCell ref="HYG38:HYH38"/>
    <mergeCell ref="HXK38:HXL38"/>
    <mergeCell ref="HXM38:HXN38"/>
    <mergeCell ref="HXO38:HXP38"/>
    <mergeCell ref="HXQ38:HXR38"/>
    <mergeCell ref="HXS38:HXT38"/>
    <mergeCell ref="HXU38:HXV38"/>
    <mergeCell ref="ICM38:ICN38"/>
    <mergeCell ref="ICO38:ICP38"/>
    <mergeCell ref="ICQ38:ICR38"/>
    <mergeCell ref="ICS38:ICT38"/>
    <mergeCell ref="ICU38:ICV38"/>
    <mergeCell ref="ICW38:ICX38"/>
    <mergeCell ref="ICA38:ICB38"/>
    <mergeCell ref="ICC38:ICD38"/>
    <mergeCell ref="ICE38:ICF38"/>
    <mergeCell ref="ICG38:ICH38"/>
    <mergeCell ref="ICI38:ICJ38"/>
    <mergeCell ref="ICK38:ICL38"/>
    <mergeCell ref="IBO38:IBP38"/>
    <mergeCell ref="IBQ38:IBR38"/>
    <mergeCell ref="IBS38:IBT38"/>
    <mergeCell ref="IBU38:IBV38"/>
    <mergeCell ref="IBW38:IBX38"/>
    <mergeCell ref="IBY38:IBZ38"/>
    <mergeCell ref="IBC38:IBD38"/>
    <mergeCell ref="IBE38:IBF38"/>
    <mergeCell ref="IBG38:IBH38"/>
    <mergeCell ref="IBI38:IBJ38"/>
    <mergeCell ref="IBK38:IBL38"/>
    <mergeCell ref="IBM38:IBN38"/>
    <mergeCell ref="IAQ38:IAR38"/>
    <mergeCell ref="IAS38:IAT38"/>
    <mergeCell ref="IAU38:IAV38"/>
    <mergeCell ref="IAW38:IAX38"/>
    <mergeCell ref="IAY38:IAZ38"/>
    <mergeCell ref="IBA38:IBB38"/>
    <mergeCell ref="IAE38:IAF38"/>
    <mergeCell ref="IAG38:IAH38"/>
    <mergeCell ref="IAI38:IAJ38"/>
    <mergeCell ref="IAK38:IAL38"/>
    <mergeCell ref="IAM38:IAN38"/>
    <mergeCell ref="IAO38:IAP38"/>
    <mergeCell ref="IFG38:IFH38"/>
    <mergeCell ref="IFI38:IFJ38"/>
    <mergeCell ref="IFK38:IFL38"/>
    <mergeCell ref="IFM38:IFN38"/>
    <mergeCell ref="IFO38:IFP38"/>
    <mergeCell ref="IFQ38:IFR38"/>
    <mergeCell ref="IEU38:IEV38"/>
    <mergeCell ref="IEW38:IEX38"/>
    <mergeCell ref="IEY38:IEZ38"/>
    <mergeCell ref="IFA38:IFB38"/>
    <mergeCell ref="IFC38:IFD38"/>
    <mergeCell ref="IFE38:IFF38"/>
    <mergeCell ref="IEI38:IEJ38"/>
    <mergeCell ref="IEK38:IEL38"/>
    <mergeCell ref="IEM38:IEN38"/>
    <mergeCell ref="IEO38:IEP38"/>
    <mergeCell ref="IEQ38:IER38"/>
    <mergeCell ref="IES38:IET38"/>
    <mergeCell ref="IDW38:IDX38"/>
    <mergeCell ref="IDY38:IDZ38"/>
    <mergeCell ref="IEA38:IEB38"/>
    <mergeCell ref="IEC38:IED38"/>
    <mergeCell ref="IEE38:IEF38"/>
    <mergeCell ref="IEG38:IEH38"/>
    <mergeCell ref="IDK38:IDL38"/>
    <mergeCell ref="IDM38:IDN38"/>
    <mergeCell ref="IDO38:IDP38"/>
    <mergeCell ref="IDQ38:IDR38"/>
    <mergeCell ref="IDS38:IDT38"/>
    <mergeCell ref="IDU38:IDV38"/>
    <mergeCell ref="ICY38:ICZ38"/>
    <mergeCell ref="IDA38:IDB38"/>
    <mergeCell ref="IDC38:IDD38"/>
    <mergeCell ref="IDE38:IDF38"/>
    <mergeCell ref="IDG38:IDH38"/>
    <mergeCell ref="IDI38:IDJ38"/>
    <mergeCell ref="IIA38:IIB38"/>
    <mergeCell ref="IIC38:IID38"/>
    <mergeCell ref="IIE38:IIF38"/>
    <mergeCell ref="IIG38:IIH38"/>
    <mergeCell ref="III38:IIJ38"/>
    <mergeCell ref="IIK38:IIL38"/>
    <mergeCell ref="IHO38:IHP38"/>
    <mergeCell ref="IHQ38:IHR38"/>
    <mergeCell ref="IHS38:IHT38"/>
    <mergeCell ref="IHU38:IHV38"/>
    <mergeCell ref="IHW38:IHX38"/>
    <mergeCell ref="IHY38:IHZ38"/>
    <mergeCell ref="IHC38:IHD38"/>
    <mergeCell ref="IHE38:IHF38"/>
    <mergeCell ref="IHG38:IHH38"/>
    <mergeCell ref="IHI38:IHJ38"/>
    <mergeCell ref="IHK38:IHL38"/>
    <mergeCell ref="IHM38:IHN38"/>
    <mergeCell ref="IGQ38:IGR38"/>
    <mergeCell ref="IGS38:IGT38"/>
    <mergeCell ref="IGU38:IGV38"/>
    <mergeCell ref="IGW38:IGX38"/>
    <mergeCell ref="IGY38:IGZ38"/>
    <mergeCell ref="IHA38:IHB38"/>
    <mergeCell ref="IGE38:IGF38"/>
    <mergeCell ref="IGG38:IGH38"/>
    <mergeCell ref="IGI38:IGJ38"/>
    <mergeCell ref="IGK38:IGL38"/>
    <mergeCell ref="IGM38:IGN38"/>
    <mergeCell ref="IGO38:IGP38"/>
    <mergeCell ref="IFS38:IFT38"/>
    <mergeCell ref="IFU38:IFV38"/>
    <mergeCell ref="IFW38:IFX38"/>
    <mergeCell ref="IFY38:IFZ38"/>
    <mergeCell ref="IGA38:IGB38"/>
    <mergeCell ref="IGC38:IGD38"/>
    <mergeCell ref="IKU38:IKV38"/>
    <mergeCell ref="IKW38:IKX38"/>
    <mergeCell ref="IKY38:IKZ38"/>
    <mergeCell ref="ILA38:ILB38"/>
    <mergeCell ref="ILC38:ILD38"/>
    <mergeCell ref="ILE38:ILF38"/>
    <mergeCell ref="IKI38:IKJ38"/>
    <mergeCell ref="IKK38:IKL38"/>
    <mergeCell ref="IKM38:IKN38"/>
    <mergeCell ref="IKO38:IKP38"/>
    <mergeCell ref="IKQ38:IKR38"/>
    <mergeCell ref="IKS38:IKT38"/>
    <mergeCell ref="IJW38:IJX38"/>
    <mergeCell ref="IJY38:IJZ38"/>
    <mergeCell ref="IKA38:IKB38"/>
    <mergeCell ref="IKC38:IKD38"/>
    <mergeCell ref="IKE38:IKF38"/>
    <mergeCell ref="IKG38:IKH38"/>
    <mergeCell ref="IJK38:IJL38"/>
    <mergeCell ref="IJM38:IJN38"/>
    <mergeCell ref="IJO38:IJP38"/>
    <mergeCell ref="IJQ38:IJR38"/>
    <mergeCell ref="IJS38:IJT38"/>
    <mergeCell ref="IJU38:IJV38"/>
    <mergeCell ref="IIY38:IIZ38"/>
    <mergeCell ref="IJA38:IJB38"/>
    <mergeCell ref="IJC38:IJD38"/>
    <mergeCell ref="IJE38:IJF38"/>
    <mergeCell ref="IJG38:IJH38"/>
    <mergeCell ref="IJI38:IJJ38"/>
    <mergeCell ref="IIM38:IIN38"/>
    <mergeCell ref="IIO38:IIP38"/>
    <mergeCell ref="IIQ38:IIR38"/>
    <mergeCell ref="IIS38:IIT38"/>
    <mergeCell ref="IIU38:IIV38"/>
    <mergeCell ref="IIW38:IIX38"/>
    <mergeCell ref="INO38:INP38"/>
    <mergeCell ref="INQ38:INR38"/>
    <mergeCell ref="INS38:INT38"/>
    <mergeCell ref="INU38:INV38"/>
    <mergeCell ref="INW38:INX38"/>
    <mergeCell ref="INY38:INZ38"/>
    <mergeCell ref="INC38:IND38"/>
    <mergeCell ref="INE38:INF38"/>
    <mergeCell ref="ING38:INH38"/>
    <mergeCell ref="INI38:INJ38"/>
    <mergeCell ref="INK38:INL38"/>
    <mergeCell ref="INM38:INN38"/>
    <mergeCell ref="IMQ38:IMR38"/>
    <mergeCell ref="IMS38:IMT38"/>
    <mergeCell ref="IMU38:IMV38"/>
    <mergeCell ref="IMW38:IMX38"/>
    <mergeCell ref="IMY38:IMZ38"/>
    <mergeCell ref="INA38:INB38"/>
    <mergeCell ref="IME38:IMF38"/>
    <mergeCell ref="IMG38:IMH38"/>
    <mergeCell ref="IMI38:IMJ38"/>
    <mergeCell ref="IMK38:IML38"/>
    <mergeCell ref="IMM38:IMN38"/>
    <mergeCell ref="IMO38:IMP38"/>
    <mergeCell ref="ILS38:ILT38"/>
    <mergeCell ref="ILU38:ILV38"/>
    <mergeCell ref="ILW38:ILX38"/>
    <mergeCell ref="ILY38:ILZ38"/>
    <mergeCell ref="IMA38:IMB38"/>
    <mergeCell ref="IMC38:IMD38"/>
    <mergeCell ref="ILG38:ILH38"/>
    <mergeCell ref="ILI38:ILJ38"/>
    <mergeCell ref="ILK38:ILL38"/>
    <mergeCell ref="ILM38:ILN38"/>
    <mergeCell ref="ILO38:ILP38"/>
    <mergeCell ref="ILQ38:ILR38"/>
    <mergeCell ref="IQI38:IQJ38"/>
    <mergeCell ref="IQK38:IQL38"/>
    <mergeCell ref="IQM38:IQN38"/>
    <mergeCell ref="IQO38:IQP38"/>
    <mergeCell ref="IQQ38:IQR38"/>
    <mergeCell ref="IQS38:IQT38"/>
    <mergeCell ref="IPW38:IPX38"/>
    <mergeCell ref="IPY38:IPZ38"/>
    <mergeCell ref="IQA38:IQB38"/>
    <mergeCell ref="IQC38:IQD38"/>
    <mergeCell ref="IQE38:IQF38"/>
    <mergeCell ref="IQG38:IQH38"/>
    <mergeCell ref="IPK38:IPL38"/>
    <mergeCell ref="IPM38:IPN38"/>
    <mergeCell ref="IPO38:IPP38"/>
    <mergeCell ref="IPQ38:IPR38"/>
    <mergeCell ref="IPS38:IPT38"/>
    <mergeCell ref="IPU38:IPV38"/>
    <mergeCell ref="IOY38:IOZ38"/>
    <mergeCell ref="IPA38:IPB38"/>
    <mergeCell ref="IPC38:IPD38"/>
    <mergeCell ref="IPE38:IPF38"/>
    <mergeCell ref="IPG38:IPH38"/>
    <mergeCell ref="IPI38:IPJ38"/>
    <mergeCell ref="IOM38:ION38"/>
    <mergeCell ref="IOO38:IOP38"/>
    <mergeCell ref="IOQ38:IOR38"/>
    <mergeCell ref="IOS38:IOT38"/>
    <mergeCell ref="IOU38:IOV38"/>
    <mergeCell ref="IOW38:IOX38"/>
    <mergeCell ref="IOA38:IOB38"/>
    <mergeCell ref="IOC38:IOD38"/>
    <mergeCell ref="IOE38:IOF38"/>
    <mergeCell ref="IOG38:IOH38"/>
    <mergeCell ref="IOI38:IOJ38"/>
    <mergeCell ref="IOK38:IOL38"/>
    <mergeCell ref="ITC38:ITD38"/>
    <mergeCell ref="ITE38:ITF38"/>
    <mergeCell ref="ITG38:ITH38"/>
    <mergeCell ref="ITI38:ITJ38"/>
    <mergeCell ref="ITK38:ITL38"/>
    <mergeCell ref="ITM38:ITN38"/>
    <mergeCell ref="ISQ38:ISR38"/>
    <mergeCell ref="ISS38:IST38"/>
    <mergeCell ref="ISU38:ISV38"/>
    <mergeCell ref="ISW38:ISX38"/>
    <mergeCell ref="ISY38:ISZ38"/>
    <mergeCell ref="ITA38:ITB38"/>
    <mergeCell ref="ISE38:ISF38"/>
    <mergeCell ref="ISG38:ISH38"/>
    <mergeCell ref="ISI38:ISJ38"/>
    <mergeCell ref="ISK38:ISL38"/>
    <mergeCell ref="ISM38:ISN38"/>
    <mergeCell ref="ISO38:ISP38"/>
    <mergeCell ref="IRS38:IRT38"/>
    <mergeCell ref="IRU38:IRV38"/>
    <mergeCell ref="IRW38:IRX38"/>
    <mergeCell ref="IRY38:IRZ38"/>
    <mergeCell ref="ISA38:ISB38"/>
    <mergeCell ref="ISC38:ISD38"/>
    <mergeCell ref="IRG38:IRH38"/>
    <mergeCell ref="IRI38:IRJ38"/>
    <mergeCell ref="IRK38:IRL38"/>
    <mergeCell ref="IRM38:IRN38"/>
    <mergeCell ref="IRO38:IRP38"/>
    <mergeCell ref="IRQ38:IRR38"/>
    <mergeCell ref="IQU38:IQV38"/>
    <mergeCell ref="IQW38:IQX38"/>
    <mergeCell ref="IQY38:IQZ38"/>
    <mergeCell ref="IRA38:IRB38"/>
    <mergeCell ref="IRC38:IRD38"/>
    <mergeCell ref="IRE38:IRF38"/>
    <mergeCell ref="IVW38:IVX38"/>
    <mergeCell ref="IVY38:IVZ38"/>
    <mergeCell ref="IWA38:IWB38"/>
    <mergeCell ref="IWC38:IWD38"/>
    <mergeCell ref="IWE38:IWF38"/>
    <mergeCell ref="IWG38:IWH38"/>
    <mergeCell ref="IVK38:IVL38"/>
    <mergeCell ref="IVM38:IVN38"/>
    <mergeCell ref="IVO38:IVP38"/>
    <mergeCell ref="IVQ38:IVR38"/>
    <mergeCell ref="IVS38:IVT38"/>
    <mergeCell ref="IVU38:IVV38"/>
    <mergeCell ref="IUY38:IUZ38"/>
    <mergeCell ref="IVA38:IVB38"/>
    <mergeCell ref="IVC38:IVD38"/>
    <mergeCell ref="IVE38:IVF38"/>
    <mergeCell ref="IVG38:IVH38"/>
    <mergeCell ref="IVI38:IVJ38"/>
    <mergeCell ref="IUM38:IUN38"/>
    <mergeCell ref="IUO38:IUP38"/>
    <mergeCell ref="IUQ38:IUR38"/>
    <mergeCell ref="IUS38:IUT38"/>
    <mergeCell ref="IUU38:IUV38"/>
    <mergeCell ref="IUW38:IUX38"/>
    <mergeCell ref="IUA38:IUB38"/>
    <mergeCell ref="IUC38:IUD38"/>
    <mergeCell ref="IUE38:IUF38"/>
    <mergeCell ref="IUG38:IUH38"/>
    <mergeCell ref="IUI38:IUJ38"/>
    <mergeCell ref="IUK38:IUL38"/>
    <mergeCell ref="ITO38:ITP38"/>
    <mergeCell ref="ITQ38:ITR38"/>
    <mergeCell ref="ITS38:ITT38"/>
    <mergeCell ref="ITU38:ITV38"/>
    <mergeCell ref="ITW38:ITX38"/>
    <mergeCell ref="ITY38:ITZ38"/>
    <mergeCell ref="IYQ38:IYR38"/>
    <mergeCell ref="IYS38:IYT38"/>
    <mergeCell ref="IYU38:IYV38"/>
    <mergeCell ref="IYW38:IYX38"/>
    <mergeCell ref="IYY38:IYZ38"/>
    <mergeCell ref="IZA38:IZB38"/>
    <mergeCell ref="IYE38:IYF38"/>
    <mergeCell ref="IYG38:IYH38"/>
    <mergeCell ref="IYI38:IYJ38"/>
    <mergeCell ref="IYK38:IYL38"/>
    <mergeCell ref="IYM38:IYN38"/>
    <mergeCell ref="IYO38:IYP38"/>
    <mergeCell ref="IXS38:IXT38"/>
    <mergeCell ref="IXU38:IXV38"/>
    <mergeCell ref="IXW38:IXX38"/>
    <mergeCell ref="IXY38:IXZ38"/>
    <mergeCell ref="IYA38:IYB38"/>
    <mergeCell ref="IYC38:IYD38"/>
    <mergeCell ref="IXG38:IXH38"/>
    <mergeCell ref="IXI38:IXJ38"/>
    <mergeCell ref="IXK38:IXL38"/>
    <mergeCell ref="IXM38:IXN38"/>
    <mergeCell ref="IXO38:IXP38"/>
    <mergeCell ref="IXQ38:IXR38"/>
    <mergeCell ref="IWU38:IWV38"/>
    <mergeCell ref="IWW38:IWX38"/>
    <mergeCell ref="IWY38:IWZ38"/>
    <mergeCell ref="IXA38:IXB38"/>
    <mergeCell ref="IXC38:IXD38"/>
    <mergeCell ref="IXE38:IXF38"/>
    <mergeCell ref="IWI38:IWJ38"/>
    <mergeCell ref="IWK38:IWL38"/>
    <mergeCell ref="IWM38:IWN38"/>
    <mergeCell ref="IWO38:IWP38"/>
    <mergeCell ref="IWQ38:IWR38"/>
    <mergeCell ref="IWS38:IWT38"/>
    <mergeCell ref="JBK38:JBL38"/>
    <mergeCell ref="JBM38:JBN38"/>
    <mergeCell ref="JBO38:JBP38"/>
    <mergeCell ref="JBQ38:JBR38"/>
    <mergeCell ref="JBS38:JBT38"/>
    <mergeCell ref="JBU38:JBV38"/>
    <mergeCell ref="JAY38:JAZ38"/>
    <mergeCell ref="JBA38:JBB38"/>
    <mergeCell ref="JBC38:JBD38"/>
    <mergeCell ref="JBE38:JBF38"/>
    <mergeCell ref="JBG38:JBH38"/>
    <mergeCell ref="JBI38:JBJ38"/>
    <mergeCell ref="JAM38:JAN38"/>
    <mergeCell ref="JAO38:JAP38"/>
    <mergeCell ref="JAQ38:JAR38"/>
    <mergeCell ref="JAS38:JAT38"/>
    <mergeCell ref="JAU38:JAV38"/>
    <mergeCell ref="JAW38:JAX38"/>
    <mergeCell ref="JAA38:JAB38"/>
    <mergeCell ref="JAC38:JAD38"/>
    <mergeCell ref="JAE38:JAF38"/>
    <mergeCell ref="JAG38:JAH38"/>
    <mergeCell ref="JAI38:JAJ38"/>
    <mergeCell ref="JAK38:JAL38"/>
    <mergeCell ref="IZO38:IZP38"/>
    <mergeCell ref="IZQ38:IZR38"/>
    <mergeCell ref="IZS38:IZT38"/>
    <mergeCell ref="IZU38:IZV38"/>
    <mergeCell ref="IZW38:IZX38"/>
    <mergeCell ref="IZY38:IZZ38"/>
    <mergeCell ref="IZC38:IZD38"/>
    <mergeCell ref="IZE38:IZF38"/>
    <mergeCell ref="IZG38:IZH38"/>
    <mergeCell ref="IZI38:IZJ38"/>
    <mergeCell ref="IZK38:IZL38"/>
    <mergeCell ref="IZM38:IZN38"/>
    <mergeCell ref="JEE38:JEF38"/>
    <mergeCell ref="JEG38:JEH38"/>
    <mergeCell ref="JEI38:JEJ38"/>
    <mergeCell ref="JEK38:JEL38"/>
    <mergeCell ref="JEM38:JEN38"/>
    <mergeCell ref="JEO38:JEP38"/>
    <mergeCell ref="JDS38:JDT38"/>
    <mergeCell ref="JDU38:JDV38"/>
    <mergeCell ref="JDW38:JDX38"/>
    <mergeCell ref="JDY38:JDZ38"/>
    <mergeCell ref="JEA38:JEB38"/>
    <mergeCell ref="JEC38:JED38"/>
    <mergeCell ref="JDG38:JDH38"/>
    <mergeCell ref="JDI38:JDJ38"/>
    <mergeCell ref="JDK38:JDL38"/>
    <mergeCell ref="JDM38:JDN38"/>
    <mergeCell ref="JDO38:JDP38"/>
    <mergeCell ref="JDQ38:JDR38"/>
    <mergeCell ref="JCU38:JCV38"/>
    <mergeCell ref="JCW38:JCX38"/>
    <mergeCell ref="JCY38:JCZ38"/>
    <mergeCell ref="JDA38:JDB38"/>
    <mergeCell ref="JDC38:JDD38"/>
    <mergeCell ref="JDE38:JDF38"/>
    <mergeCell ref="JCI38:JCJ38"/>
    <mergeCell ref="JCK38:JCL38"/>
    <mergeCell ref="JCM38:JCN38"/>
    <mergeCell ref="JCO38:JCP38"/>
    <mergeCell ref="JCQ38:JCR38"/>
    <mergeCell ref="JCS38:JCT38"/>
    <mergeCell ref="JBW38:JBX38"/>
    <mergeCell ref="JBY38:JBZ38"/>
    <mergeCell ref="JCA38:JCB38"/>
    <mergeCell ref="JCC38:JCD38"/>
    <mergeCell ref="JCE38:JCF38"/>
    <mergeCell ref="JCG38:JCH38"/>
    <mergeCell ref="JGY38:JGZ38"/>
    <mergeCell ref="JHA38:JHB38"/>
    <mergeCell ref="JHC38:JHD38"/>
    <mergeCell ref="JHE38:JHF38"/>
    <mergeCell ref="JHG38:JHH38"/>
    <mergeCell ref="JHI38:JHJ38"/>
    <mergeCell ref="JGM38:JGN38"/>
    <mergeCell ref="JGO38:JGP38"/>
    <mergeCell ref="JGQ38:JGR38"/>
    <mergeCell ref="JGS38:JGT38"/>
    <mergeCell ref="JGU38:JGV38"/>
    <mergeCell ref="JGW38:JGX38"/>
    <mergeCell ref="JGA38:JGB38"/>
    <mergeCell ref="JGC38:JGD38"/>
    <mergeCell ref="JGE38:JGF38"/>
    <mergeCell ref="JGG38:JGH38"/>
    <mergeCell ref="JGI38:JGJ38"/>
    <mergeCell ref="JGK38:JGL38"/>
    <mergeCell ref="JFO38:JFP38"/>
    <mergeCell ref="JFQ38:JFR38"/>
    <mergeCell ref="JFS38:JFT38"/>
    <mergeCell ref="JFU38:JFV38"/>
    <mergeCell ref="JFW38:JFX38"/>
    <mergeCell ref="JFY38:JFZ38"/>
    <mergeCell ref="JFC38:JFD38"/>
    <mergeCell ref="JFE38:JFF38"/>
    <mergeCell ref="JFG38:JFH38"/>
    <mergeCell ref="JFI38:JFJ38"/>
    <mergeCell ref="JFK38:JFL38"/>
    <mergeCell ref="JFM38:JFN38"/>
    <mergeCell ref="JEQ38:JER38"/>
    <mergeCell ref="JES38:JET38"/>
    <mergeCell ref="JEU38:JEV38"/>
    <mergeCell ref="JEW38:JEX38"/>
    <mergeCell ref="JEY38:JEZ38"/>
    <mergeCell ref="JFA38:JFB38"/>
    <mergeCell ref="JJS38:JJT38"/>
    <mergeCell ref="JJU38:JJV38"/>
    <mergeCell ref="JJW38:JJX38"/>
    <mergeCell ref="JJY38:JJZ38"/>
    <mergeCell ref="JKA38:JKB38"/>
    <mergeCell ref="JKC38:JKD38"/>
    <mergeCell ref="JJG38:JJH38"/>
    <mergeCell ref="JJI38:JJJ38"/>
    <mergeCell ref="JJK38:JJL38"/>
    <mergeCell ref="JJM38:JJN38"/>
    <mergeCell ref="JJO38:JJP38"/>
    <mergeCell ref="JJQ38:JJR38"/>
    <mergeCell ref="JIU38:JIV38"/>
    <mergeCell ref="JIW38:JIX38"/>
    <mergeCell ref="JIY38:JIZ38"/>
    <mergeCell ref="JJA38:JJB38"/>
    <mergeCell ref="JJC38:JJD38"/>
    <mergeCell ref="JJE38:JJF38"/>
    <mergeCell ref="JII38:JIJ38"/>
    <mergeCell ref="JIK38:JIL38"/>
    <mergeCell ref="JIM38:JIN38"/>
    <mergeCell ref="JIO38:JIP38"/>
    <mergeCell ref="JIQ38:JIR38"/>
    <mergeCell ref="JIS38:JIT38"/>
    <mergeCell ref="JHW38:JHX38"/>
    <mergeCell ref="JHY38:JHZ38"/>
    <mergeCell ref="JIA38:JIB38"/>
    <mergeCell ref="JIC38:JID38"/>
    <mergeCell ref="JIE38:JIF38"/>
    <mergeCell ref="JIG38:JIH38"/>
    <mergeCell ref="JHK38:JHL38"/>
    <mergeCell ref="JHM38:JHN38"/>
    <mergeCell ref="JHO38:JHP38"/>
    <mergeCell ref="JHQ38:JHR38"/>
    <mergeCell ref="JHS38:JHT38"/>
    <mergeCell ref="JHU38:JHV38"/>
    <mergeCell ref="JMM38:JMN38"/>
    <mergeCell ref="JMO38:JMP38"/>
    <mergeCell ref="JMQ38:JMR38"/>
    <mergeCell ref="JMS38:JMT38"/>
    <mergeCell ref="JMU38:JMV38"/>
    <mergeCell ref="JMW38:JMX38"/>
    <mergeCell ref="JMA38:JMB38"/>
    <mergeCell ref="JMC38:JMD38"/>
    <mergeCell ref="JME38:JMF38"/>
    <mergeCell ref="JMG38:JMH38"/>
    <mergeCell ref="JMI38:JMJ38"/>
    <mergeCell ref="JMK38:JML38"/>
    <mergeCell ref="JLO38:JLP38"/>
    <mergeCell ref="JLQ38:JLR38"/>
    <mergeCell ref="JLS38:JLT38"/>
    <mergeCell ref="JLU38:JLV38"/>
    <mergeCell ref="JLW38:JLX38"/>
    <mergeCell ref="JLY38:JLZ38"/>
    <mergeCell ref="JLC38:JLD38"/>
    <mergeCell ref="JLE38:JLF38"/>
    <mergeCell ref="JLG38:JLH38"/>
    <mergeCell ref="JLI38:JLJ38"/>
    <mergeCell ref="JLK38:JLL38"/>
    <mergeCell ref="JLM38:JLN38"/>
    <mergeCell ref="JKQ38:JKR38"/>
    <mergeCell ref="JKS38:JKT38"/>
    <mergeCell ref="JKU38:JKV38"/>
    <mergeCell ref="JKW38:JKX38"/>
    <mergeCell ref="JKY38:JKZ38"/>
    <mergeCell ref="JLA38:JLB38"/>
    <mergeCell ref="JKE38:JKF38"/>
    <mergeCell ref="JKG38:JKH38"/>
    <mergeCell ref="JKI38:JKJ38"/>
    <mergeCell ref="JKK38:JKL38"/>
    <mergeCell ref="JKM38:JKN38"/>
    <mergeCell ref="JKO38:JKP38"/>
    <mergeCell ref="JPG38:JPH38"/>
    <mergeCell ref="JPI38:JPJ38"/>
    <mergeCell ref="JPK38:JPL38"/>
    <mergeCell ref="JPM38:JPN38"/>
    <mergeCell ref="JPO38:JPP38"/>
    <mergeCell ref="JPQ38:JPR38"/>
    <mergeCell ref="JOU38:JOV38"/>
    <mergeCell ref="JOW38:JOX38"/>
    <mergeCell ref="JOY38:JOZ38"/>
    <mergeCell ref="JPA38:JPB38"/>
    <mergeCell ref="JPC38:JPD38"/>
    <mergeCell ref="JPE38:JPF38"/>
    <mergeCell ref="JOI38:JOJ38"/>
    <mergeCell ref="JOK38:JOL38"/>
    <mergeCell ref="JOM38:JON38"/>
    <mergeCell ref="JOO38:JOP38"/>
    <mergeCell ref="JOQ38:JOR38"/>
    <mergeCell ref="JOS38:JOT38"/>
    <mergeCell ref="JNW38:JNX38"/>
    <mergeCell ref="JNY38:JNZ38"/>
    <mergeCell ref="JOA38:JOB38"/>
    <mergeCell ref="JOC38:JOD38"/>
    <mergeCell ref="JOE38:JOF38"/>
    <mergeCell ref="JOG38:JOH38"/>
    <mergeCell ref="JNK38:JNL38"/>
    <mergeCell ref="JNM38:JNN38"/>
    <mergeCell ref="JNO38:JNP38"/>
    <mergeCell ref="JNQ38:JNR38"/>
    <mergeCell ref="JNS38:JNT38"/>
    <mergeCell ref="JNU38:JNV38"/>
    <mergeCell ref="JMY38:JMZ38"/>
    <mergeCell ref="JNA38:JNB38"/>
    <mergeCell ref="JNC38:JND38"/>
    <mergeCell ref="JNE38:JNF38"/>
    <mergeCell ref="JNG38:JNH38"/>
    <mergeCell ref="JNI38:JNJ38"/>
    <mergeCell ref="JSA38:JSB38"/>
    <mergeCell ref="JSC38:JSD38"/>
    <mergeCell ref="JSE38:JSF38"/>
    <mergeCell ref="JSG38:JSH38"/>
    <mergeCell ref="JSI38:JSJ38"/>
    <mergeCell ref="JSK38:JSL38"/>
    <mergeCell ref="JRO38:JRP38"/>
    <mergeCell ref="JRQ38:JRR38"/>
    <mergeCell ref="JRS38:JRT38"/>
    <mergeCell ref="JRU38:JRV38"/>
    <mergeCell ref="JRW38:JRX38"/>
    <mergeCell ref="JRY38:JRZ38"/>
    <mergeCell ref="JRC38:JRD38"/>
    <mergeCell ref="JRE38:JRF38"/>
    <mergeCell ref="JRG38:JRH38"/>
    <mergeCell ref="JRI38:JRJ38"/>
    <mergeCell ref="JRK38:JRL38"/>
    <mergeCell ref="JRM38:JRN38"/>
    <mergeCell ref="JQQ38:JQR38"/>
    <mergeCell ref="JQS38:JQT38"/>
    <mergeCell ref="JQU38:JQV38"/>
    <mergeCell ref="JQW38:JQX38"/>
    <mergeCell ref="JQY38:JQZ38"/>
    <mergeCell ref="JRA38:JRB38"/>
    <mergeCell ref="JQE38:JQF38"/>
    <mergeCell ref="JQG38:JQH38"/>
    <mergeCell ref="JQI38:JQJ38"/>
    <mergeCell ref="JQK38:JQL38"/>
    <mergeCell ref="JQM38:JQN38"/>
    <mergeCell ref="JQO38:JQP38"/>
    <mergeCell ref="JPS38:JPT38"/>
    <mergeCell ref="JPU38:JPV38"/>
    <mergeCell ref="JPW38:JPX38"/>
    <mergeCell ref="JPY38:JPZ38"/>
    <mergeCell ref="JQA38:JQB38"/>
    <mergeCell ref="JQC38:JQD38"/>
    <mergeCell ref="JUU38:JUV38"/>
    <mergeCell ref="JUW38:JUX38"/>
    <mergeCell ref="JUY38:JUZ38"/>
    <mergeCell ref="JVA38:JVB38"/>
    <mergeCell ref="JVC38:JVD38"/>
    <mergeCell ref="JVE38:JVF38"/>
    <mergeCell ref="JUI38:JUJ38"/>
    <mergeCell ref="JUK38:JUL38"/>
    <mergeCell ref="JUM38:JUN38"/>
    <mergeCell ref="JUO38:JUP38"/>
    <mergeCell ref="JUQ38:JUR38"/>
    <mergeCell ref="JUS38:JUT38"/>
    <mergeCell ref="JTW38:JTX38"/>
    <mergeCell ref="JTY38:JTZ38"/>
    <mergeCell ref="JUA38:JUB38"/>
    <mergeCell ref="JUC38:JUD38"/>
    <mergeCell ref="JUE38:JUF38"/>
    <mergeCell ref="JUG38:JUH38"/>
    <mergeCell ref="JTK38:JTL38"/>
    <mergeCell ref="JTM38:JTN38"/>
    <mergeCell ref="JTO38:JTP38"/>
    <mergeCell ref="JTQ38:JTR38"/>
    <mergeCell ref="JTS38:JTT38"/>
    <mergeCell ref="JTU38:JTV38"/>
    <mergeCell ref="JSY38:JSZ38"/>
    <mergeCell ref="JTA38:JTB38"/>
    <mergeCell ref="JTC38:JTD38"/>
    <mergeCell ref="JTE38:JTF38"/>
    <mergeCell ref="JTG38:JTH38"/>
    <mergeCell ref="JTI38:JTJ38"/>
    <mergeCell ref="JSM38:JSN38"/>
    <mergeCell ref="JSO38:JSP38"/>
    <mergeCell ref="JSQ38:JSR38"/>
    <mergeCell ref="JSS38:JST38"/>
    <mergeCell ref="JSU38:JSV38"/>
    <mergeCell ref="JSW38:JSX38"/>
    <mergeCell ref="JXO38:JXP38"/>
    <mergeCell ref="JXQ38:JXR38"/>
    <mergeCell ref="JXS38:JXT38"/>
    <mergeCell ref="JXU38:JXV38"/>
    <mergeCell ref="JXW38:JXX38"/>
    <mergeCell ref="JXY38:JXZ38"/>
    <mergeCell ref="JXC38:JXD38"/>
    <mergeCell ref="JXE38:JXF38"/>
    <mergeCell ref="JXG38:JXH38"/>
    <mergeCell ref="JXI38:JXJ38"/>
    <mergeCell ref="JXK38:JXL38"/>
    <mergeCell ref="JXM38:JXN38"/>
    <mergeCell ref="JWQ38:JWR38"/>
    <mergeCell ref="JWS38:JWT38"/>
    <mergeCell ref="JWU38:JWV38"/>
    <mergeCell ref="JWW38:JWX38"/>
    <mergeCell ref="JWY38:JWZ38"/>
    <mergeCell ref="JXA38:JXB38"/>
    <mergeCell ref="JWE38:JWF38"/>
    <mergeCell ref="JWG38:JWH38"/>
    <mergeCell ref="JWI38:JWJ38"/>
    <mergeCell ref="JWK38:JWL38"/>
    <mergeCell ref="JWM38:JWN38"/>
    <mergeCell ref="JWO38:JWP38"/>
    <mergeCell ref="JVS38:JVT38"/>
    <mergeCell ref="JVU38:JVV38"/>
    <mergeCell ref="JVW38:JVX38"/>
    <mergeCell ref="JVY38:JVZ38"/>
    <mergeCell ref="JWA38:JWB38"/>
    <mergeCell ref="JWC38:JWD38"/>
    <mergeCell ref="JVG38:JVH38"/>
    <mergeCell ref="JVI38:JVJ38"/>
    <mergeCell ref="JVK38:JVL38"/>
    <mergeCell ref="JVM38:JVN38"/>
    <mergeCell ref="JVO38:JVP38"/>
    <mergeCell ref="JVQ38:JVR38"/>
    <mergeCell ref="KAI38:KAJ38"/>
    <mergeCell ref="KAK38:KAL38"/>
    <mergeCell ref="KAM38:KAN38"/>
    <mergeCell ref="KAO38:KAP38"/>
    <mergeCell ref="KAQ38:KAR38"/>
    <mergeCell ref="KAS38:KAT38"/>
    <mergeCell ref="JZW38:JZX38"/>
    <mergeCell ref="JZY38:JZZ38"/>
    <mergeCell ref="KAA38:KAB38"/>
    <mergeCell ref="KAC38:KAD38"/>
    <mergeCell ref="KAE38:KAF38"/>
    <mergeCell ref="KAG38:KAH38"/>
    <mergeCell ref="JZK38:JZL38"/>
    <mergeCell ref="JZM38:JZN38"/>
    <mergeCell ref="JZO38:JZP38"/>
    <mergeCell ref="JZQ38:JZR38"/>
    <mergeCell ref="JZS38:JZT38"/>
    <mergeCell ref="JZU38:JZV38"/>
    <mergeCell ref="JYY38:JYZ38"/>
    <mergeCell ref="JZA38:JZB38"/>
    <mergeCell ref="JZC38:JZD38"/>
    <mergeCell ref="JZE38:JZF38"/>
    <mergeCell ref="JZG38:JZH38"/>
    <mergeCell ref="JZI38:JZJ38"/>
    <mergeCell ref="JYM38:JYN38"/>
    <mergeCell ref="JYO38:JYP38"/>
    <mergeCell ref="JYQ38:JYR38"/>
    <mergeCell ref="JYS38:JYT38"/>
    <mergeCell ref="JYU38:JYV38"/>
    <mergeCell ref="JYW38:JYX38"/>
    <mergeCell ref="JYA38:JYB38"/>
    <mergeCell ref="JYC38:JYD38"/>
    <mergeCell ref="JYE38:JYF38"/>
    <mergeCell ref="JYG38:JYH38"/>
    <mergeCell ref="JYI38:JYJ38"/>
    <mergeCell ref="JYK38:JYL38"/>
    <mergeCell ref="KDC38:KDD38"/>
    <mergeCell ref="KDE38:KDF38"/>
    <mergeCell ref="KDG38:KDH38"/>
    <mergeCell ref="KDI38:KDJ38"/>
    <mergeCell ref="KDK38:KDL38"/>
    <mergeCell ref="KDM38:KDN38"/>
    <mergeCell ref="KCQ38:KCR38"/>
    <mergeCell ref="KCS38:KCT38"/>
    <mergeCell ref="KCU38:KCV38"/>
    <mergeCell ref="KCW38:KCX38"/>
    <mergeCell ref="KCY38:KCZ38"/>
    <mergeCell ref="KDA38:KDB38"/>
    <mergeCell ref="KCE38:KCF38"/>
    <mergeCell ref="KCG38:KCH38"/>
    <mergeCell ref="KCI38:KCJ38"/>
    <mergeCell ref="KCK38:KCL38"/>
    <mergeCell ref="KCM38:KCN38"/>
    <mergeCell ref="KCO38:KCP38"/>
    <mergeCell ref="KBS38:KBT38"/>
    <mergeCell ref="KBU38:KBV38"/>
    <mergeCell ref="KBW38:KBX38"/>
    <mergeCell ref="KBY38:KBZ38"/>
    <mergeCell ref="KCA38:KCB38"/>
    <mergeCell ref="KCC38:KCD38"/>
    <mergeCell ref="KBG38:KBH38"/>
    <mergeCell ref="KBI38:KBJ38"/>
    <mergeCell ref="KBK38:KBL38"/>
    <mergeCell ref="KBM38:KBN38"/>
    <mergeCell ref="KBO38:KBP38"/>
    <mergeCell ref="KBQ38:KBR38"/>
    <mergeCell ref="KAU38:KAV38"/>
    <mergeCell ref="KAW38:KAX38"/>
    <mergeCell ref="KAY38:KAZ38"/>
    <mergeCell ref="KBA38:KBB38"/>
    <mergeCell ref="KBC38:KBD38"/>
    <mergeCell ref="KBE38:KBF38"/>
    <mergeCell ref="KFW38:KFX38"/>
    <mergeCell ref="KFY38:KFZ38"/>
    <mergeCell ref="KGA38:KGB38"/>
    <mergeCell ref="KGC38:KGD38"/>
    <mergeCell ref="KGE38:KGF38"/>
    <mergeCell ref="KGG38:KGH38"/>
    <mergeCell ref="KFK38:KFL38"/>
    <mergeCell ref="KFM38:KFN38"/>
    <mergeCell ref="KFO38:KFP38"/>
    <mergeCell ref="KFQ38:KFR38"/>
    <mergeCell ref="KFS38:KFT38"/>
    <mergeCell ref="KFU38:KFV38"/>
    <mergeCell ref="KEY38:KEZ38"/>
    <mergeCell ref="KFA38:KFB38"/>
    <mergeCell ref="KFC38:KFD38"/>
    <mergeCell ref="KFE38:KFF38"/>
    <mergeCell ref="KFG38:KFH38"/>
    <mergeCell ref="KFI38:KFJ38"/>
    <mergeCell ref="KEM38:KEN38"/>
    <mergeCell ref="KEO38:KEP38"/>
    <mergeCell ref="KEQ38:KER38"/>
    <mergeCell ref="KES38:KET38"/>
    <mergeCell ref="KEU38:KEV38"/>
    <mergeCell ref="KEW38:KEX38"/>
    <mergeCell ref="KEA38:KEB38"/>
    <mergeCell ref="KEC38:KED38"/>
    <mergeCell ref="KEE38:KEF38"/>
    <mergeCell ref="KEG38:KEH38"/>
    <mergeCell ref="KEI38:KEJ38"/>
    <mergeCell ref="KEK38:KEL38"/>
    <mergeCell ref="KDO38:KDP38"/>
    <mergeCell ref="KDQ38:KDR38"/>
    <mergeCell ref="KDS38:KDT38"/>
    <mergeCell ref="KDU38:KDV38"/>
    <mergeCell ref="KDW38:KDX38"/>
    <mergeCell ref="KDY38:KDZ38"/>
    <mergeCell ref="KIQ38:KIR38"/>
    <mergeCell ref="KIS38:KIT38"/>
    <mergeCell ref="KIU38:KIV38"/>
    <mergeCell ref="KIW38:KIX38"/>
    <mergeCell ref="KIY38:KIZ38"/>
    <mergeCell ref="KJA38:KJB38"/>
    <mergeCell ref="KIE38:KIF38"/>
    <mergeCell ref="KIG38:KIH38"/>
    <mergeCell ref="KII38:KIJ38"/>
    <mergeCell ref="KIK38:KIL38"/>
    <mergeCell ref="KIM38:KIN38"/>
    <mergeCell ref="KIO38:KIP38"/>
    <mergeCell ref="KHS38:KHT38"/>
    <mergeCell ref="KHU38:KHV38"/>
    <mergeCell ref="KHW38:KHX38"/>
    <mergeCell ref="KHY38:KHZ38"/>
    <mergeCell ref="KIA38:KIB38"/>
    <mergeCell ref="KIC38:KID38"/>
    <mergeCell ref="KHG38:KHH38"/>
    <mergeCell ref="KHI38:KHJ38"/>
    <mergeCell ref="KHK38:KHL38"/>
    <mergeCell ref="KHM38:KHN38"/>
    <mergeCell ref="KHO38:KHP38"/>
    <mergeCell ref="KHQ38:KHR38"/>
    <mergeCell ref="KGU38:KGV38"/>
    <mergeCell ref="KGW38:KGX38"/>
    <mergeCell ref="KGY38:KGZ38"/>
    <mergeCell ref="KHA38:KHB38"/>
    <mergeCell ref="KHC38:KHD38"/>
    <mergeCell ref="KHE38:KHF38"/>
    <mergeCell ref="KGI38:KGJ38"/>
    <mergeCell ref="KGK38:KGL38"/>
    <mergeCell ref="KGM38:KGN38"/>
    <mergeCell ref="KGO38:KGP38"/>
    <mergeCell ref="KGQ38:KGR38"/>
    <mergeCell ref="KGS38:KGT38"/>
    <mergeCell ref="KLK38:KLL38"/>
    <mergeCell ref="KLM38:KLN38"/>
    <mergeCell ref="KLO38:KLP38"/>
    <mergeCell ref="KLQ38:KLR38"/>
    <mergeCell ref="KLS38:KLT38"/>
    <mergeCell ref="KLU38:KLV38"/>
    <mergeCell ref="KKY38:KKZ38"/>
    <mergeCell ref="KLA38:KLB38"/>
    <mergeCell ref="KLC38:KLD38"/>
    <mergeCell ref="KLE38:KLF38"/>
    <mergeCell ref="KLG38:KLH38"/>
    <mergeCell ref="KLI38:KLJ38"/>
    <mergeCell ref="KKM38:KKN38"/>
    <mergeCell ref="KKO38:KKP38"/>
    <mergeCell ref="KKQ38:KKR38"/>
    <mergeCell ref="KKS38:KKT38"/>
    <mergeCell ref="KKU38:KKV38"/>
    <mergeCell ref="KKW38:KKX38"/>
    <mergeCell ref="KKA38:KKB38"/>
    <mergeCell ref="KKC38:KKD38"/>
    <mergeCell ref="KKE38:KKF38"/>
    <mergeCell ref="KKG38:KKH38"/>
    <mergeCell ref="KKI38:KKJ38"/>
    <mergeCell ref="KKK38:KKL38"/>
    <mergeCell ref="KJO38:KJP38"/>
    <mergeCell ref="KJQ38:KJR38"/>
    <mergeCell ref="KJS38:KJT38"/>
    <mergeCell ref="KJU38:KJV38"/>
    <mergeCell ref="KJW38:KJX38"/>
    <mergeCell ref="KJY38:KJZ38"/>
    <mergeCell ref="KJC38:KJD38"/>
    <mergeCell ref="KJE38:KJF38"/>
    <mergeCell ref="KJG38:KJH38"/>
    <mergeCell ref="KJI38:KJJ38"/>
    <mergeCell ref="KJK38:KJL38"/>
    <mergeCell ref="KJM38:KJN38"/>
    <mergeCell ref="KOE38:KOF38"/>
    <mergeCell ref="KOG38:KOH38"/>
    <mergeCell ref="KOI38:KOJ38"/>
    <mergeCell ref="KOK38:KOL38"/>
    <mergeCell ref="KOM38:KON38"/>
    <mergeCell ref="KOO38:KOP38"/>
    <mergeCell ref="KNS38:KNT38"/>
    <mergeCell ref="KNU38:KNV38"/>
    <mergeCell ref="KNW38:KNX38"/>
    <mergeCell ref="KNY38:KNZ38"/>
    <mergeCell ref="KOA38:KOB38"/>
    <mergeCell ref="KOC38:KOD38"/>
    <mergeCell ref="KNG38:KNH38"/>
    <mergeCell ref="KNI38:KNJ38"/>
    <mergeCell ref="KNK38:KNL38"/>
    <mergeCell ref="KNM38:KNN38"/>
    <mergeCell ref="KNO38:KNP38"/>
    <mergeCell ref="KNQ38:KNR38"/>
    <mergeCell ref="KMU38:KMV38"/>
    <mergeCell ref="KMW38:KMX38"/>
    <mergeCell ref="KMY38:KMZ38"/>
    <mergeCell ref="KNA38:KNB38"/>
    <mergeCell ref="KNC38:KND38"/>
    <mergeCell ref="KNE38:KNF38"/>
    <mergeCell ref="KMI38:KMJ38"/>
    <mergeCell ref="KMK38:KML38"/>
    <mergeCell ref="KMM38:KMN38"/>
    <mergeCell ref="KMO38:KMP38"/>
    <mergeCell ref="KMQ38:KMR38"/>
    <mergeCell ref="KMS38:KMT38"/>
    <mergeCell ref="KLW38:KLX38"/>
    <mergeCell ref="KLY38:KLZ38"/>
    <mergeCell ref="KMA38:KMB38"/>
    <mergeCell ref="KMC38:KMD38"/>
    <mergeCell ref="KME38:KMF38"/>
    <mergeCell ref="KMG38:KMH38"/>
    <mergeCell ref="KQY38:KQZ38"/>
    <mergeCell ref="KRA38:KRB38"/>
    <mergeCell ref="KRC38:KRD38"/>
    <mergeCell ref="KRE38:KRF38"/>
    <mergeCell ref="KRG38:KRH38"/>
    <mergeCell ref="KRI38:KRJ38"/>
    <mergeCell ref="KQM38:KQN38"/>
    <mergeCell ref="KQO38:KQP38"/>
    <mergeCell ref="KQQ38:KQR38"/>
    <mergeCell ref="KQS38:KQT38"/>
    <mergeCell ref="KQU38:KQV38"/>
    <mergeCell ref="KQW38:KQX38"/>
    <mergeCell ref="KQA38:KQB38"/>
    <mergeCell ref="KQC38:KQD38"/>
    <mergeCell ref="KQE38:KQF38"/>
    <mergeCell ref="KQG38:KQH38"/>
    <mergeCell ref="KQI38:KQJ38"/>
    <mergeCell ref="KQK38:KQL38"/>
    <mergeCell ref="KPO38:KPP38"/>
    <mergeCell ref="KPQ38:KPR38"/>
    <mergeCell ref="KPS38:KPT38"/>
    <mergeCell ref="KPU38:KPV38"/>
    <mergeCell ref="KPW38:KPX38"/>
    <mergeCell ref="KPY38:KPZ38"/>
    <mergeCell ref="KPC38:KPD38"/>
    <mergeCell ref="KPE38:KPF38"/>
    <mergeCell ref="KPG38:KPH38"/>
    <mergeCell ref="KPI38:KPJ38"/>
    <mergeCell ref="KPK38:KPL38"/>
    <mergeCell ref="KPM38:KPN38"/>
    <mergeCell ref="KOQ38:KOR38"/>
    <mergeCell ref="KOS38:KOT38"/>
    <mergeCell ref="KOU38:KOV38"/>
    <mergeCell ref="KOW38:KOX38"/>
    <mergeCell ref="KOY38:KOZ38"/>
    <mergeCell ref="KPA38:KPB38"/>
    <mergeCell ref="KTS38:KTT38"/>
    <mergeCell ref="KTU38:KTV38"/>
    <mergeCell ref="KTW38:KTX38"/>
    <mergeCell ref="KTY38:KTZ38"/>
    <mergeCell ref="KUA38:KUB38"/>
    <mergeCell ref="KUC38:KUD38"/>
    <mergeCell ref="KTG38:KTH38"/>
    <mergeCell ref="KTI38:KTJ38"/>
    <mergeCell ref="KTK38:KTL38"/>
    <mergeCell ref="KTM38:KTN38"/>
    <mergeCell ref="KTO38:KTP38"/>
    <mergeCell ref="KTQ38:KTR38"/>
    <mergeCell ref="KSU38:KSV38"/>
    <mergeCell ref="KSW38:KSX38"/>
    <mergeCell ref="KSY38:KSZ38"/>
    <mergeCell ref="KTA38:KTB38"/>
    <mergeCell ref="KTC38:KTD38"/>
    <mergeCell ref="KTE38:KTF38"/>
    <mergeCell ref="KSI38:KSJ38"/>
    <mergeCell ref="KSK38:KSL38"/>
    <mergeCell ref="KSM38:KSN38"/>
    <mergeCell ref="KSO38:KSP38"/>
    <mergeCell ref="KSQ38:KSR38"/>
    <mergeCell ref="KSS38:KST38"/>
    <mergeCell ref="KRW38:KRX38"/>
    <mergeCell ref="KRY38:KRZ38"/>
    <mergeCell ref="KSA38:KSB38"/>
    <mergeCell ref="KSC38:KSD38"/>
    <mergeCell ref="KSE38:KSF38"/>
    <mergeCell ref="KSG38:KSH38"/>
    <mergeCell ref="KRK38:KRL38"/>
    <mergeCell ref="KRM38:KRN38"/>
    <mergeCell ref="KRO38:KRP38"/>
    <mergeCell ref="KRQ38:KRR38"/>
    <mergeCell ref="KRS38:KRT38"/>
    <mergeCell ref="KRU38:KRV38"/>
    <mergeCell ref="KWM38:KWN38"/>
    <mergeCell ref="KWO38:KWP38"/>
    <mergeCell ref="KWQ38:KWR38"/>
    <mergeCell ref="KWS38:KWT38"/>
    <mergeCell ref="KWU38:KWV38"/>
    <mergeCell ref="KWW38:KWX38"/>
    <mergeCell ref="KWA38:KWB38"/>
    <mergeCell ref="KWC38:KWD38"/>
    <mergeCell ref="KWE38:KWF38"/>
    <mergeCell ref="KWG38:KWH38"/>
    <mergeCell ref="KWI38:KWJ38"/>
    <mergeCell ref="KWK38:KWL38"/>
    <mergeCell ref="KVO38:KVP38"/>
    <mergeCell ref="KVQ38:KVR38"/>
    <mergeCell ref="KVS38:KVT38"/>
    <mergeCell ref="KVU38:KVV38"/>
    <mergeCell ref="KVW38:KVX38"/>
    <mergeCell ref="KVY38:KVZ38"/>
    <mergeCell ref="KVC38:KVD38"/>
    <mergeCell ref="KVE38:KVF38"/>
    <mergeCell ref="KVG38:KVH38"/>
    <mergeCell ref="KVI38:KVJ38"/>
    <mergeCell ref="KVK38:KVL38"/>
    <mergeCell ref="KVM38:KVN38"/>
    <mergeCell ref="KUQ38:KUR38"/>
    <mergeCell ref="KUS38:KUT38"/>
    <mergeCell ref="KUU38:KUV38"/>
    <mergeCell ref="KUW38:KUX38"/>
    <mergeCell ref="KUY38:KUZ38"/>
    <mergeCell ref="KVA38:KVB38"/>
    <mergeCell ref="KUE38:KUF38"/>
    <mergeCell ref="KUG38:KUH38"/>
    <mergeCell ref="KUI38:KUJ38"/>
    <mergeCell ref="KUK38:KUL38"/>
    <mergeCell ref="KUM38:KUN38"/>
    <mergeCell ref="KUO38:KUP38"/>
    <mergeCell ref="KZG38:KZH38"/>
    <mergeCell ref="KZI38:KZJ38"/>
    <mergeCell ref="KZK38:KZL38"/>
    <mergeCell ref="KZM38:KZN38"/>
    <mergeCell ref="KZO38:KZP38"/>
    <mergeCell ref="KZQ38:KZR38"/>
    <mergeCell ref="KYU38:KYV38"/>
    <mergeCell ref="KYW38:KYX38"/>
    <mergeCell ref="KYY38:KYZ38"/>
    <mergeCell ref="KZA38:KZB38"/>
    <mergeCell ref="KZC38:KZD38"/>
    <mergeCell ref="KZE38:KZF38"/>
    <mergeCell ref="KYI38:KYJ38"/>
    <mergeCell ref="KYK38:KYL38"/>
    <mergeCell ref="KYM38:KYN38"/>
    <mergeCell ref="KYO38:KYP38"/>
    <mergeCell ref="KYQ38:KYR38"/>
    <mergeCell ref="KYS38:KYT38"/>
    <mergeCell ref="KXW38:KXX38"/>
    <mergeCell ref="KXY38:KXZ38"/>
    <mergeCell ref="KYA38:KYB38"/>
    <mergeCell ref="KYC38:KYD38"/>
    <mergeCell ref="KYE38:KYF38"/>
    <mergeCell ref="KYG38:KYH38"/>
    <mergeCell ref="KXK38:KXL38"/>
    <mergeCell ref="KXM38:KXN38"/>
    <mergeCell ref="KXO38:KXP38"/>
    <mergeCell ref="KXQ38:KXR38"/>
    <mergeCell ref="KXS38:KXT38"/>
    <mergeCell ref="KXU38:KXV38"/>
    <mergeCell ref="KWY38:KWZ38"/>
    <mergeCell ref="KXA38:KXB38"/>
    <mergeCell ref="KXC38:KXD38"/>
    <mergeCell ref="KXE38:KXF38"/>
    <mergeCell ref="KXG38:KXH38"/>
    <mergeCell ref="KXI38:KXJ38"/>
    <mergeCell ref="LCA38:LCB38"/>
    <mergeCell ref="LCC38:LCD38"/>
    <mergeCell ref="LCE38:LCF38"/>
    <mergeCell ref="LCG38:LCH38"/>
    <mergeCell ref="LCI38:LCJ38"/>
    <mergeCell ref="LCK38:LCL38"/>
    <mergeCell ref="LBO38:LBP38"/>
    <mergeCell ref="LBQ38:LBR38"/>
    <mergeCell ref="LBS38:LBT38"/>
    <mergeCell ref="LBU38:LBV38"/>
    <mergeCell ref="LBW38:LBX38"/>
    <mergeCell ref="LBY38:LBZ38"/>
    <mergeCell ref="LBC38:LBD38"/>
    <mergeCell ref="LBE38:LBF38"/>
    <mergeCell ref="LBG38:LBH38"/>
    <mergeCell ref="LBI38:LBJ38"/>
    <mergeCell ref="LBK38:LBL38"/>
    <mergeCell ref="LBM38:LBN38"/>
    <mergeCell ref="LAQ38:LAR38"/>
    <mergeCell ref="LAS38:LAT38"/>
    <mergeCell ref="LAU38:LAV38"/>
    <mergeCell ref="LAW38:LAX38"/>
    <mergeCell ref="LAY38:LAZ38"/>
    <mergeCell ref="LBA38:LBB38"/>
    <mergeCell ref="LAE38:LAF38"/>
    <mergeCell ref="LAG38:LAH38"/>
    <mergeCell ref="LAI38:LAJ38"/>
    <mergeCell ref="LAK38:LAL38"/>
    <mergeCell ref="LAM38:LAN38"/>
    <mergeCell ref="LAO38:LAP38"/>
    <mergeCell ref="KZS38:KZT38"/>
    <mergeCell ref="KZU38:KZV38"/>
    <mergeCell ref="KZW38:KZX38"/>
    <mergeCell ref="KZY38:KZZ38"/>
    <mergeCell ref="LAA38:LAB38"/>
    <mergeCell ref="LAC38:LAD38"/>
    <mergeCell ref="LEU38:LEV38"/>
    <mergeCell ref="LEW38:LEX38"/>
    <mergeCell ref="LEY38:LEZ38"/>
    <mergeCell ref="LFA38:LFB38"/>
    <mergeCell ref="LFC38:LFD38"/>
    <mergeCell ref="LFE38:LFF38"/>
    <mergeCell ref="LEI38:LEJ38"/>
    <mergeCell ref="LEK38:LEL38"/>
    <mergeCell ref="LEM38:LEN38"/>
    <mergeCell ref="LEO38:LEP38"/>
    <mergeCell ref="LEQ38:LER38"/>
    <mergeCell ref="LES38:LET38"/>
    <mergeCell ref="LDW38:LDX38"/>
    <mergeCell ref="LDY38:LDZ38"/>
    <mergeCell ref="LEA38:LEB38"/>
    <mergeCell ref="LEC38:LED38"/>
    <mergeCell ref="LEE38:LEF38"/>
    <mergeCell ref="LEG38:LEH38"/>
    <mergeCell ref="LDK38:LDL38"/>
    <mergeCell ref="LDM38:LDN38"/>
    <mergeCell ref="LDO38:LDP38"/>
    <mergeCell ref="LDQ38:LDR38"/>
    <mergeCell ref="LDS38:LDT38"/>
    <mergeCell ref="LDU38:LDV38"/>
    <mergeCell ref="LCY38:LCZ38"/>
    <mergeCell ref="LDA38:LDB38"/>
    <mergeCell ref="LDC38:LDD38"/>
    <mergeCell ref="LDE38:LDF38"/>
    <mergeCell ref="LDG38:LDH38"/>
    <mergeCell ref="LDI38:LDJ38"/>
    <mergeCell ref="LCM38:LCN38"/>
    <mergeCell ref="LCO38:LCP38"/>
    <mergeCell ref="LCQ38:LCR38"/>
    <mergeCell ref="LCS38:LCT38"/>
    <mergeCell ref="LCU38:LCV38"/>
    <mergeCell ref="LCW38:LCX38"/>
    <mergeCell ref="LHO38:LHP38"/>
    <mergeCell ref="LHQ38:LHR38"/>
    <mergeCell ref="LHS38:LHT38"/>
    <mergeCell ref="LHU38:LHV38"/>
    <mergeCell ref="LHW38:LHX38"/>
    <mergeCell ref="LHY38:LHZ38"/>
    <mergeCell ref="LHC38:LHD38"/>
    <mergeCell ref="LHE38:LHF38"/>
    <mergeCell ref="LHG38:LHH38"/>
    <mergeCell ref="LHI38:LHJ38"/>
    <mergeCell ref="LHK38:LHL38"/>
    <mergeCell ref="LHM38:LHN38"/>
    <mergeCell ref="LGQ38:LGR38"/>
    <mergeCell ref="LGS38:LGT38"/>
    <mergeCell ref="LGU38:LGV38"/>
    <mergeCell ref="LGW38:LGX38"/>
    <mergeCell ref="LGY38:LGZ38"/>
    <mergeCell ref="LHA38:LHB38"/>
    <mergeCell ref="LGE38:LGF38"/>
    <mergeCell ref="LGG38:LGH38"/>
    <mergeCell ref="LGI38:LGJ38"/>
    <mergeCell ref="LGK38:LGL38"/>
    <mergeCell ref="LGM38:LGN38"/>
    <mergeCell ref="LGO38:LGP38"/>
    <mergeCell ref="LFS38:LFT38"/>
    <mergeCell ref="LFU38:LFV38"/>
    <mergeCell ref="LFW38:LFX38"/>
    <mergeCell ref="LFY38:LFZ38"/>
    <mergeCell ref="LGA38:LGB38"/>
    <mergeCell ref="LGC38:LGD38"/>
    <mergeCell ref="LFG38:LFH38"/>
    <mergeCell ref="LFI38:LFJ38"/>
    <mergeCell ref="LFK38:LFL38"/>
    <mergeCell ref="LFM38:LFN38"/>
    <mergeCell ref="LFO38:LFP38"/>
    <mergeCell ref="LFQ38:LFR38"/>
    <mergeCell ref="LKI38:LKJ38"/>
    <mergeCell ref="LKK38:LKL38"/>
    <mergeCell ref="LKM38:LKN38"/>
    <mergeCell ref="LKO38:LKP38"/>
    <mergeCell ref="LKQ38:LKR38"/>
    <mergeCell ref="LKS38:LKT38"/>
    <mergeCell ref="LJW38:LJX38"/>
    <mergeCell ref="LJY38:LJZ38"/>
    <mergeCell ref="LKA38:LKB38"/>
    <mergeCell ref="LKC38:LKD38"/>
    <mergeCell ref="LKE38:LKF38"/>
    <mergeCell ref="LKG38:LKH38"/>
    <mergeCell ref="LJK38:LJL38"/>
    <mergeCell ref="LJM38:LJN38"/>
    <mergeCell ref="LJO38:LJP38"/>
    <mergeCell ref="LJQ38:LJR38"/>
    <mergeCell ref="LJS38:LJT38"/>
    <mergeCell ref="LJU38:LJV38"/>
    <mergeCell ref="LIY38:LIZ38"/>
    <mergeCell ref="LJA38:LJB38"/>
    <mergeCell ref="LJC38:LJD38"/>
    <mergeCell ref="LJE38:LJF38"/>
    <mergeCell ref="LJG38:LJH38"/>
    <mergeCell ref="LJI38:LJJ38"/>
    <mergeCell ref="LIM38:LIN38"/>
    <mergeCell ref="LIO38:LIP38"/>
    <mergeCell ref="LIQ38:LIR38"/>
    <mergeCell ref="LIS38:LIT38"/>
    <mergeCell ref="LIU38:LIV38"/>
    <mergeCell ref="LIW38:LIX38"/>
    <mergeCell ref="LIA38:LIB38"/>
    <mergeCell ref="LIC38:LID38"/>
    <mergeCell ref="LIE38:LIF38"/>
    <mergeCell ref="LIG38:LIH38"/>
    <mergeCell ref="LII38:LIJ38"/>
    <mergeCell ref="LIK38:LIL38"/>
    <mergeCell ref="LNC38:LND38"/>
    <mergeCell ref="LNE38:LNF38"/>
    <mergeCell ref="LNG38:LNH38"/>
    <mergeCell ref="LNI38:LNJ38"/>
    <mergeCell ref="LNK38:LNL38"/>
    <mergeCell ref="LNM38:LNN38"/>
    <mergeCell ref="LMQ38:LMR38"/>
    <mergeCell ref="LMS38:LMT38"/>
    <mergeCell ref="LMU38:LMV38"/>
    <mergeCell ref="LMW38:LMX38"/>
    <mergeCell ref="LMY38:LMZ38"/>
    <mergeCell ref="LNA38:LNB38"/>
    <mergeCell ref="LME38:LMF38"/>
    <mergeCell ref="LMG38:LMH38"/>
    <mergeCell ref="LMI38:LMJ38"/>
    <mergeCell ref="LMK38:LML38"/>
    <mergeCell ref="LMM38:LMN38"/>
    <mergeCell ref="LMO38:LMP38"/>
    <mergeCell ref="LLS38:LLT38"/>
    <mergeCell ref="LLU38:LLV38"/>
    <mergeCell ref="LLW38:LLX38"/>
    <mergeCell ref="LLY38:LLZ38"/>
    <mergeCell ref="LMA38:LMB38"/>
    <mergeCell ref="LMC38:LMD38"/>
    <mergeCell ref="LLG38:LLH38"/>
    <mergeCell ref="LLI38:LLJ38"/>
    <mergeCell ref="LLK38:LLL38"/>
    <mergeCell ref="LLM38:LLN38"/>
    <mergeCell ref="LLO38:LLP38"/>
    <mergeCell ref="LLQ38:LLR38"/>
    <mergeCell ref="LKU38:LKV38"/>
    <mergeCell ref="LKW38:LKX38"/>
    <mergeCell ref="LKY38:LKZ38"/>
    <mergeCell ref="LLA38:LLB38"/>
    <mergeCell ref="LLC38:LLD38"/>
    <mergeCell ref="LLE38:LLF38"/>
    <mergeCell ref="LPW38:LPX38"/>
    <mergeCell ref="LPY38:LPZ38"/>
    <mergeCell ref="LQA38:LQB38"/>
    <mergeCell ref="LQC38:LQD38"/>
    <mergeCell ref="LQE38:LQF38"/>
    <mergeCell ref="LQG38:LQH38"/>
    <mergeCell ref="LPK38:LPL38"/>
    <mergeCell ref="LPM38:LPN38"/>
    <mergeCell ref="LPO38:LPP38"/>
    <mergeCell ref="LPQ38:LPR38"/>
    <mergeCell ref="LPS38:LPT38"/>
    <mergeCell ref="LPU38:LPV38"/>
    <mergeCell ref="LOY38:LOZ38"/>
    <mergeCell ref="LPA38:LPB38"/>
    <mergeCell ref="LPC38:LPD38"/>
    <mergeCell ref="LPE38:LPF38"/>
    <mergeCell ref="LPG38:LPH38"/>
    <mergeCell ref="LPI38:LPJ38"/>
    <mergeCell ref="LOM38:LON38"/>
    <mergeCell ref="LOO38:LOP38"/>
    <mergeCell ref="LOQ38:LOR38"/>
    <mergeCell ref="LOS38:LOT38"/>
    <mergeCell ref="LOU38:LOV38"/>
    <mergeCell ref="LOW38:LOX38"/>
    <mergeCell ref="LOA38:LOB38"/>
    <mergeCell ref="LOC38:LOD38"/>
    <mergeCell ref="LOE38:LOF38"/>
    <mergeCell ref="LOG38:LOH38"/>
    <mergeCell ref="LOI38:LOJ38"/>
    <mergeCell ref="LOK38:LOL38"/>
    <mergeCell ref="LNO38:LNP38"/>
    <mergeCell ref="LNQ38:LNR38"/>
    <mergeCell ref="LNS38:LNT38"/>
    <mergeCell ref="LNU38:LNV38"/>
    <mergeCell ref="LNW38:LNX38"/>
    <mergeCell ref="LNY38:LNZ38"/>
    <mergeCell ref="LSQ38:LSR38"/>
    <mergeCell ref="LSS38:LST38"/>
    <mergeCell ref="LSU38:LSV38"/>
    <mergeCell ref="LSW38:LSX38"/>
    <mergeCell ref="LSY38:LSZ38"/>
    <mergeCell ref="LTA38:LTB38"/>
    <mergeCell ref="LSE38:LSF38"/>
    <mergeCell ref="LSG38:LSH38"/>
    <mergeCell ref="LSI38:LSJ38"/>
    <mergeCell ref="LSK38:LSL38"/>
    <mergeCell ref="LSM38:LSN38"/>
    <mergeCell ref="LSO38:LSP38"/>
    <mergeCell ref="LRS38:LRT38"/>
    <mergeCell ref="LRU38:LRV38"/>
    <mergeCell ref="LRW38:LRX38"/>
    <mergeCell ref="LRY38:LRZ38"/>
    <mergeCell ref="LSA38:LSB38"/>
    <mergeCell ref="LSC38:LSD38"/>
    <mergeCell ref="LRG38:LRH38"/>
    <mergeCell ref="LRI38:LRJ38"/>
    <mergeCell ref="LRK38:LRL38"/>
    <mergeCell ref="LRM38:LRN38"/>
    <mergeCell ref="LRO38:LRP38"/>
    <mergeCell ref="LRQ38:LRR38"/>
    <mergeCell ref="LQU38:LQV38"/>
    <mergeCell ref="LQW38:LQX38"/>
    <mergeCell ref="LQY38:LQZ38"/>
    <mergeCell ref="LRA38:LRB38"/>
    <mergeCell ref="LRC38:LRD38"/>
    <mergeCell ref="LRE38:LRF38"/>
    <mergeCell ref="LQI38:LQJ38"/>
    <mergeCell ref="LQK38:LQL38"/>
    <mergeCell ref="LQM38:LQN38"/>
    <mergeCell ref="LQO38:LQP38"/>
    <mergeCell ref="LQQ38:LQR38"/>
    <mergeCell ref="LQS38:LQT38"/>
    <mergeCell ref="LVK38:LVL38"/>
    <mergeCell ref="LVM38:LVN38"/>
    <mergeCell ref="LVO38:LVP38"/>
    <mergeCell ref="LVQ38:LVR38"/>
    <mergeCell ref="LVS38:LVT38"/>
    <mergeCell ref="LVU38:LVV38"/>
    <mergeCell ref="LUY38:LUZ38"/>
    <mergeCell ref="LVA38:LVB38"/>
    <mergeCell ref="LVC38:LVD38"/>
    <mergeCell ref="LVE38:LVF38"/>
    <mergeCell ref="LVG38:LVH38"/>
    <mergeCell ref="LVI38:LVJ38"/>
    <mergeCell ref="LUM38:LUN38"/>
    <mergeCell ref="LUO38:LUP38"/>
    <mergeCell ref="LUQ38:LUR38"/>
    <mergeCell ref="LUS38:LUT38"/>
    <mergeCell ref="LUU38:LUV38"/>
    <mergeCell ref="LUW38:LUX38"/>
    <mergeCell ref="LUA38:LUB38"/>
    <mergeCell ref="LUC38:LUD38"/>
    <mergeCell ref="LUE38:LUF38"/>
    <mergeCell ref="LUG38:LUH38"/>
    <mergeCell ref="LUI38:LUJ38"/>
    <mergeCell ref="LUK38:LUL38"/>
    <mergeCell ref="LTO38:LTP38"/>
    <mergeCell ref="LTQ38:LTR38"/>
    <mergeCell ref="LTS38:LTT38"/>
    <mergeCell ref="LTU38:LTV38"/>
    <mergeCell ref="LTW38:LTX38"/>
    <mergeCell ref="LTY38:LTZ38"/>
    <mergeCell ref="LTC38:LTD38"/>
    <mergeCell ref="LTE38:LTF38"/>
    <mergeCell ref="LTG38:LTH38"/>
    <mergeCell ref="LTI38:LTJ38"/>
    <mergeCell ref="LTK38:LTL38"/>
    <mergeCell ref="LTM38:LTN38"/>
    <mergeCell ref="LYE38:LYF38"/>
    <mergeCell ref="LYG38:LYH38"/>
    <mergeCell ref="LYI38:LYJ38"/>
    <mergeCell ref="LYK38:LYL38"/>
    <mergeCell ref="LYM38:LYN38"/>
    <mergeCell ref="LYO38:LYP38"/>
    <mergeCell ref="LXS38:LXT38"/>
    <mergeCell ref="LXU38:LXV38"/>
    <mergeCell ref="LXW38:LXX38"/>
    <mergeCell ref="LXY38:LXZ38"/>
    <mergeCell ref="LYA38:LYB38"/>
    <mergeCell ref="LYC38:LYD38"/>
    <mergeCell ref="LXG38:LXH38"/>
    <mergeCell ref="LXI38:LXJ38"/>
    <mergeCell ref="LXK38:LXL38"/>
    <mergeCell ref="LXM38:LXN38"/>
    <mergeCell ref="LXO38:LXP38"/>
    <mergeCell ref="LXQ38:LXR38"/>
    <mergeCell ref="LWU38:LWV38"/>
    <mergeCell ref="LWW38:LWX38"/>
    <mergeCell ref="LWY38:LWZ38"/>
    <mergeCell ref="LXA38:LXB38"/>
    <mergeCell ref="LXC38:LXD38"/>
    <mergeCell ref="LXE38:LXF38"/>
    <mergeCell ref="LWI38:LWJ38"/>
    <mergeCell ref="LWK38:LWL38"/>
    <mergeCell ref="LWM38:LWN38"/>
    <mergeCell ref="LWO38:LWP38"/>
    <mergeCell ref="LWQ38:LWR38"/>
    <mergeCell ref="LWS38:LWT38"/>
    <mergeCell ref="LVW38:LVX38"/>
    <mergeCell ref="LVY38:LVZ38"/>
    <mergeCell ref="LWA38:LWB38"/>
    <mergeCell ref="LWC38:LWD38"/>
    <mergeCell ref="LWE38:LWF38"/>
    <mergeCell ref="LWG38:LWH38"/>
    <mergeCell ref="MAY38:MAZ38"/>
    <mergeCell ref="MBA38:MBB38"/>
    <mergeCell ref="MBC38:MBD38"/>
    <mergeCell ref="MBE38:MBF38"/>
    <mergeCell ref="MBG38:MBH38"/>
    <mergeCell ref="MBI38:MBJ38"/>
    <mergeCell ref="MAM38:MAN38"/>
    <mergeCell ref="MAO38:MAP38"/>
    <mergeCell ref="MAQ38:MAR38"/>
    <mergeCell ref="MAS38:MAT38"/>
    <mergeCell ref="MAU38:MAV38"/>
    <mergeCell ref="MAW38:MAX38"/>
    <mergeCell ref="MAA38:MAB38"/>
    <mergeCell ref="MAC38:MAD38"/>
    <mergeCell ref="MAE38:MAF38"/>
    <mergeCell ref="MAG38:MAH38"/>
    <mergeCell ref="MAI38:MAJ38"/>
    <mergeCell ref="MAK38:MAL38"/>
    <mergeCell ref="LZO38:LZP38"/>
    <mergeCell ref="LZQ38:LZR38"/>
    <mergeCell ref="LZS38:LZT38"/>
    <mergeCell ref="LZU38:LZV38"/>
    <mergeCell ref="LZW38:LZX38"/>
    <mergeCell ref="LZY38:LZZ38"/>
    <mergeCell ref="LZC38:LZD38"/>
    <mergeCell ref="LZE38:LZF38"/>
    <mergeCell ref="LZG38:LZH38"/>
    <mergeCell ref="LZI38:LZJ38"/>
    <mergeCell ref="LZK38:LZL38"/>
    <mergeCell ref="LZM38:LZN38"/>
    <mergeCell ref="LYQ38:LYR38"/>
    <mergeCell ref="LYS38:LYT38"/>
    <mergeCell ref="LYU38:LYV38"/>
    <mergeCell ref="LYW38:LYX38"/>
    <mergeCell ref="LYY38:LYZ38"/>
    <mergeCell ref="LZA38:LZB38"/>
    <mergeCell ref="MDS38:MDT38"/>
    <mergeCell ref="MDU38:MDV38"/>
    <mergeCell ref="MDW38:MDX38"/>
    <mergeCell ref="MDY38:MDZ38"/>
    <mergeCell ref="MEA38:MEB38"/>
    <mergeCell ref="MEC38:MED38"/>
    <mergeCell ref="MDG38:MDH38"/>
    <mergeCell ref="MDI38:MDJ38"/>
    <mergeCell ref="MDK38:MDL38"/>
    <mergeCell ref="MDM38:MDN38"/>
    <mergeCell ref="MDO38:MDP38"/>
    <mergeCell ref="MDQ38:MDR38"/>
    <mergeCell ref="MCU38:MCV38"/>
    <mergeCell ref="MCW38:MCX38"/>
    <mergeCell ref="MCY38:MCZ38"/>
    <mergeCell ref="MDA38:MDB38"/>
    <mergeCell ref="MDC38:MDD38"/>
    <mergeCell ref="MDE38:MDF38"/>
    <mergeCell ref="MCI38:MCJ38"/>
    <mergeCell ref="MCK38:MCL38"/>
    <mergeCell ref="MCM38:MCN38"/>
    <mergeCell ref="MCO38:MCP38"/>
    <mergeCell ref="MCQ38:MCR38"/>
    <mergeCell ref="MCS38:MCT38"/>
    <mergeCell ref="MBW38:MBX38"/>
    <mergeCell ref="MBY38:MBZ38"/>
    <mergeCell ref="MCA38:MCB38"/>
    <mergeCell ref="MCC38:MCD38"/>
    <mergeCell ref="MCE38:MCF38"/>
    <mergeCell ref="MCG38:MCH38"/>
    <mergeCell ref="MBK38:MBL38"/>
    <mergeCell ref="MBM38:MBN38"/>
    <mergeCell ref="MBO38:MBP38"/>
    <mergeCell ref="MBQ38:MBR38"/>
    <mergeCell ref="MBS38:MBT38"/>
    <mergeCell ref="MBU38:MBV38"/>
    <mergeCell ref="MGM38:MGN38"/>
    <mergeCell ref="MGO38:MGP38"/>
    <mergeCell ref="MGQ38:MGR38"/>
    <mergeCell ref="MGS38:MGT38"/>
    <mergeCell ref="MGU38:MGV38"/>
    <mergeCell ref="MGW38:MGX38"/>
    <mergeCell ref="MGA38:MGB38"/>
    <mergeCell ref="MGC38:MGD38"/>
    <mergeCell ref="MGE38:MGF38"/>
    <mergeCell ref="MGG38:MGH38"/>
    <mergeCell ref="MGI38:MGJ38"/>
    <mergeCell ref="MGK38:MGL38"/>
    <mergeCell ref="MFO38:MFP38"/>
    <mergeCell ref="MFQ38:MFR38"/>
    <mergeCell ref="MFS38:MFT38"/>
    <mergeCell ref="MFU38:MFV38"/>
    <mergeCell ref="MFW38:MFX38"/>
    <mergeCell ref="MFY38:MFZ38"/>
    <mergeCell ref="MFC38:MFD38"/>
    <mergeCell ref="MFE38:MFF38"/>
    <mergeCell ref="MFG38:MFH38"/>
    <mergeCell ref="MFI38:MFJ38"/>
    <mergeCell ref="MFK38:MFL38"/>
    <mergeCell ref="MFM38:MFN38"/>
    <mergeCell ref="MEQ38:MER38"/>
    <mergeCell ref="MES38:MET38"/>
    <mergeCell ref="MEU38:MEV38"/>
    <mergeCell ref="MEW38:MEX38"/>
    <mergeCell ref="MEY38:MEZ38"/>
    <mergeCell ref="MFA38:MFB38"/>
    <mergeCell ref="MEE38:MEF38"/>
    <mergeCell ref="MEG38:MEH38"/>
    <mergeCell ref="MEI38:MEJ38"/>
    <mergeCell ref="MEK38:MEL38"/>
    <mergeCell ref="MEM38:MEN38"/>
    <mergeCell ref="MEO38:MEP38"/>
    <mergeCell ref="MJG38:MJH38"/>
    <mergeCell ref="MJI38:MJJ38"/>
    <mergeCell ref="MJK38:MJL38"/>
    <mergeCell ref="MJM38:MJN38"/>
    <mergeCell ref="MJO38:MJP38"/>
    <mergeCell ref="MJQ38:MJR38"/>
    <mergeCell ref="MIU38:MIV38"/>
    <mergeCell ref="MIW38:MIX38"/>
    <mergeCell ref="MIY38:MIZ38"/>
    <mergeCell ref="MJA38:MJB38"/>
    <mergeCell ref="MJC38:MJD38"/>
    <mergeCell ref="MJE38:MJF38"/>
    <mergeCell ref="MII38:MIJ38"/>
    <mergeCell ref="MIK38:MIL38"/>
    <mergeCell ref="MIM38:MIN38"/>
    <mergeCell ref="MIO38:MIP38"/>
    <mergeCell ref="MIQ38:MIR38"/>
    <mergeCell ref="MIS38:MIT38"/>
    <mergeCell ref="MHW38:MHX38"/>
    <mergeCell ref="MHY38:MHZ38"/>
    <mergeCell ref="MIA38:MIB38"/>
    <mergeCell ref="MIC38:MID38"/>
    <mergeCell ref="MIE38:MIF38"/>
    <mergeCell ref="MIG38:MIH38"/>
    <mergeCell ref="MHK38:MHL38"/>
    <mergeCell ref="MHM38:MHN38"/>
    <mergeCell ref="MHO38:MHP38"/>
    <mergeCell ref="MHQ38:MHR38"/>
    <mergeCell ref="MHS38:MHT38"/>
    <mergeCell ref="MHU38:MHV38"/>
    <mergeCell ref="MGY38:MGZ38"/>
    <mergeCell ref="MHA38:MHB38"/>
    <mergeCell ref="MHC38:MHD38"/>
    <mergeCell ref="MHE38:MHF38"/>
    <mergeCell ref="MHG38:MHH38"/>
    <mergeCell ref="MHI38:MHJ38"/>
    <mergeCell ref="MMA38:MMB38"/>
    <mergeCell ref="MMC38:MMD38"/>
    <mergeCell ref="MME38:MMF38"/>
    <mergeCell ref="MMG38:MMH38"/>
    <mergeCell ref="MMI38:MMJ38"/>
    <mergeCell ref="MMK38:MML38"/>
    <mergeCell ref="MLO38:MLP38"/>
    <mergeCell ref="MLQ38:MLR38"/>
    <mergeCell ref="MLS38:MLT38"/>
    <mergeCell ref="MLU38:MLV38"/>
    <mergeCell ref="MLW38:MLX38"/>
    <mergeCell ref="MLY38:MLZ38"/>
    <mergeCell ref="MLC38:MLD38"/>
    <mergeCell ref="MLE38:MLF38"/>
    <mergeCell ref="MLG38:MLH38"/>
    <mergeCell ref="MLI38:MLJ38"/>
    <mergeCell ref="MLK38:MLL38"/>
    <mergeCell ref="MLM38:MLN38"/>
    <mergeCell ref="MKQ38:MKR38"/>
    <mergeCell ref="MKS38:MKT38"/>
    <mergeCell ref="MKU38:MKV38"/>
    <mergeCell ref="MKW38:MKX38"/>
    <mergeCell ref="MKY38:MKZ38"/>
    <mergeCell ref="MLA38:MLB38"/>
    <mergeCell ref="MKE38:MKF38"/>
    <mergeCell ref="MKG38:MKH38"/>
    <mergeCell ref="MKI38:MKJ38"/>
    <mergeCell ref="MKK38:MKL38"/>
    <mergeCell ref="MKM38:MKN38"/>
    <mergeCell ref="MKO38:MKP38"/>
    <mergeCell ref="MJS38:MJT38"/>
    <mergeCell ref="MJU38:MJV38"/>
    <mergeCell ref="MJW38:MJX38"/>
    <mergeCell ref="MJY38:MJZ38"/>
    <mergeCell ref="MKA38:MKB38"/>
    <mergeCell ref="MKC38:MKD38"/>
    <mergeCell ref="MOU38:MOV38"/>
    <mergeCell ref="MOW38:MOX38"/>
    <mergeCell ref="MOY38:MOZ38"/>
    <mergeCell ref="MPA38:MPB38"/>
    <mergeCell ref="MPC38:MPD38"/>
    <mergeCell ref="MPE38:MPF38"/>
    <mergeCell ref="MOI38:MOJ38"/>
    <mergeCell ref="MOK38:MOL38"/>
    <mergeCell ref="MOM38:MON38"/>
    <mergeCell ref="MOO38:MOP38"/>
    <mergeCell ref="MOQ38:MOR38"/>
    <mergeCell ref="MOS38:MOT38"/>
    <mergeCell ref="MNW38:MNX38"/>
    <mergeCell ref="MNY38:MNZ38"/>
    <mergeCell ref="MOA38:MOB38"/>
    <mergeCell ref="MOC38:MOD38"/>
    <mergeCell ref="MOE38:MOF38"/>
    <mergeCell ref="MOG38:MOH38"/>
    <mergeCell ref="MNK38:MNL38"/>
    <mergeCell ref="MNM38:MNN38"/>
    <mergeCell ref="MNO38:MNP38"/>
    <mergeCell ref="MNQ38:MNR38"/>
    <mergeCell ref="MNS38:MNT38"/>
    <mergeCell ref="MNU38:MNV38"/>
    <mergeCell ref="MMY38:MMZ38"/>
    <mergeCell ref="MNA38:MNB38"/>
    <mergeCell ref="MNC38:MND38"/>
    <mergeCell ref="MNE38:MNF38"/>
    <mergeCell ref="MNG38:MNH38"/>
    <mergeCell ref="MNI38:MNJ38"/>
    <mergeCell ref="MMM38:MMN38"/>
    <mergeCell ref="MMO38:MMP38"/>
    <mergeCell ref="MMQ38:MMR38"/>
    <mergeCell ref="MMS38:MMT38"/>
    <mergeCell ref="MMU38:MMV38"/>
    <mergeCell ref="MMW38:MMX38"/>
    <mergeCell ref="MRO38:MRP38"/>
    <mergeCell ref="MRQ38:MRR38"/>
    <mergeCell ref="MRS38:MRT38"/>
    <mergeCell ref="MRU38:MRV38"/>
    <mergeCell ref="MRW38:MRX38"/>
    <mergeCell ref="MRY38:MRZ38"/>
    <mergeCell ref="MRC38:MRD38"/>
    <mergeCell ref="MRE38:MRF38"/>
    <mergeCell ref="MRG38:MRH38"/>
    <mergeCell ref="MRI38:MRJ38"/>
    <mergeCell ref="MRK38:MRL38"/>
    <mergeCell ref="MRM38:MRN38"/>
    <mergeCell ref="MQQ38:MQR38"/>
    <mergeCell ref="MQS38:MQT38"/>
    <mergeCell ref="MQU38:MQV38"/>
    <mergeCell ref="MQW38:MQX38"/>
    <mergeCell ref="MQY38:MQZ38"/>
    <mergeCell ref="MRA38:MRB38"/>
    <mergeCell ref="MQE38:MQF38"/>
    <mergeCell ref="MQG38:MQH38"/>
    <mergeCell ref="MQI38:MQJ38"/>
    <mergeCell ref="MQK38:MQL38"/>
    <mergeCell ref="MQM38:MQN38"/>
    <mergeCell ref="MQO38:MQP38"/>
    <mergeCell ref="MPS38:MPT38"/>
    <mergeCell ref="MPU38:MPV38"/>
    <mergeCell ref="MPW38:MPX38"/>
    <mergeCell ref="MPY38:MPZ38"/>
    <mergeCell ref="MQA38:MQB38"/>
    <mergeCell ref="MQC38:MQD38"/>
    <mergeCell ref="MPG38:MPH38"/>
    <mergeCell ref="MPI38:MPJ38"/>
    <mergeCell ref="MPK38:MPL38"/>
    <mergeCell ref="MPM38:MPN38"/>
    <mergeCell ref="MPO38:MPP38"/>
    <mergeCell ref="MPQ38:MPR38"/>
    <mergeCell ref="MUI38:MUJ38"/>
    <mergeCell ref="MUK38:MUL38"/>
    <mergeCell ref="MUM38:MUN38"/>
    <mergeCell ref="MUO38:MUP38"/>
    <mergeCell ref="MUQ38:MUR38"/>
    <mergeCell ref="MUS38:MUT38"/>
    <mergeCell ref="MTW38:MTX38"/>
    <mergeCell ref="MTY38:MTZ38"/>
    <mergeCell ref="MUA38:MUB38"/>
    <mergeCell ref="MUC38:MUD38"/>
    <mergeCell ref="MUE38:MUF38"/>
    <mergeCell ref="MUG38:MUH38"/>
    <mergeCell ref="MTK38:MTL38"/>
    <mergeCell ref="MTM38:MTN38"/>
    <mergeCell ref="MTO38:MTP38"/>
    <mergeCell ref="MTQ38:MTR38"/>
    <mergeCell ref="MTS38:MTT38"/>
    <mergeCell ref="MTU38:MTV38"/>
    <mergeCell ref="MSY38:MSZ38"/>
    <mergeCell ref="MTA38:MTB38"/>
    <mergeCell ref="MTC38:MTD38"/>
    <mergeCell ref="MTE38:MTF38"/>
    <mergeCell ref="MTG38:MTH38"/>
    <mergeCell ref="MTI38:MTJ38"/>
    <mergeCell ref="MSM38:MSN38"/>
    <mergeCell ref="MSO38:MSP38"/>
    <mergeCell ref="MSQ38:MSR38"/>
    <mergeCell ref="MSS38:MST38"/>
    <mergeCell ref="MSU38:MSV38"/>
    <mergeCell ref="MSW38:MSX38"/>
    <mergeCell ref="MSA38:MSB38"/>
    <mergeCell ref="MSC38:MSD38"/>
    <mergeCell ref="MSE38:MSF38"/>
    <mergeCell ref="MSG38:MSH38"/>
    <mergeCell ref="MSI38:MSJ38"/>
    <mergeCell ref="MSK38:MSL38"/>
    <mergeCell ref="MXC38:MXD38"/>
    <mergeCell ref="MXE38:MXF38"/>
    <mergeCell ref="MXG38:MXH38"/>
    <mergeCell ref="MXI38:MXJ38"/>
    <mergeCell ref="MXK38:MXL38"/>
    <mergeCell ref="MXM38:MXN38"/>
    <mergeCell ref="MWQ38:MWR38"/>
    <mergeCell ref="MWS38:MWT38"/>
    <mergeCell ref="MWU38:MWV38"/>
    <mergeCell ref="MWW38:MWX38"/>
    <mergeCell ref="MWY38:MWZ38"/>
    <mergeCell ref="MXA38:MXB38"/>
    <mergeCell ref="MWE38:MWF38"/>
    <mergeCell ref="MWG38:MWH38"/>
    <mergeCell ref="MWI38:MWJ38"/>
    <mergeCell ref="MWK38:MWL38"/>
    <mergeCell ref="MWM38:MWN38"/>
    <mergeCell ref="MWO38:MWP38"/>
    <mergeCell ref="MVS38:MVT38"/>
    <mergeCell ref="MVU38:MVV38"/>
    <mergeCell ref="MVW38:MVX38"/>
    <mergeCell ref="MVY38:MVZ38"/>
    <mergeCell ref="MWA38:MWB38"/>
    <mergeCell ref="MWC38:MWD38"/>
    <mergeCell ref="MVG38:MVH38"/>
    <mergeCell ref="MVI38:MVJ38"/>
    <mergeCell ref="MVK38:MVL38"/>
    <mergeCell ref="MVM38:MVN38"/>
    <mergeCell ref="MVO38:MVP38"/>
    <mergeCell ref="MVQ38:MVR38"/>
    <mergeCell ref="MUU38:MUV38"/>
    <mergeCell ref="MUW38:MUX38"/>
    <mergeCell ref="MUY38:MUZ38"/>
    <mergeCell ref="MVA38:MVB38"/>
    <mergeCell ref="MVC38:MVD38"/>
    <mergeCell ref="MVE38:MVF38"/>
    <mergeCell ref="MZW38:MZX38"/>
    <mergeCell ref="MZY38:MZZ38"/>
    <mergeCell ref="NAA38:NAB38"/>
    <mergeCell ref="NAC38:NAD38"/>
    <mergeCell ref="NAE38:NAF38"/>
    <mergeCell ref="NAG38:NAH38"/>
    <mergeCell ref="MZK38:MZL38"/>
    <mergeCell ref="MZM38:MZN38"/>
    <mergeCell ref="MZO38:MZP38"/>
    <mergeCell ref="MZQ38:MZR38"/>
    <mergeCell ref="MZS38:MZT38"/>
    <mergeCell ref="MZU38:MZV38"/>
    <mergeCell ref="MYY38:MYZ38"/>
    <mergeCell ref="MZA38:MZB38"/>
    <mergeCell ref="MZC38:MZD38"/>
    <mergeCell ref="MZE38:MZF38"/>
    <mergeCell ref="MZG38:MZH38"/>
    <mergeCell ref="MZI38:MZJ38"/>
    <mergeCell ref="MYM38:MYN38"/>
    <mergeCell ref="MYO38:MYP38"/>
    <mergeCell ref="MYQ38:MYR38"/>
    <mergeCell ref="MYS38:MYT38"/>
    <mergeCell ref="MYU38:MYV38"/>
    <mergeCell ref="MYW38:MYX38"/>
    <mergeCell ref="MYA38:MYB38"/>
    <mergeCell ref="MYC38:MYD38"/>
    <mergeCell ref="MYE38:MYF38"/>
    <mergeCell ref="MYG38:MYH38"/>
    <mergeCell ref="MYI38:MYJ38"/>
    <mergeCell ref="MYK38:MYL38"/>
    <mergeCell ref="MXO38:MXP38"/>
    <mergeCell ref="MXQ38:MXR38"/>
    <mergeCell ref="MXS38:MXT38"/>
    <mergeCell ref="MXU38:MXV38"/>
    <mergeCell ref="MXW38:MXX38"/>
    <mergeCell ref="MXY38:MXZ38"/>
    <mergeCell ref="NCQ38:NCR38"/>
    <mergeCell ref="NCS38:NCT38"/>
    <mergeCell ref="NCU38:NCV38"/>
    <mergeCell ref="NCW38:NCX38"/>
    <mergeCell ref="NCY38:NCZ38"/>
    <mergeCell ref="NDA38:NDB38"/>
    <mergeCell ref="NCE38:NCF38"/>
    <mergeCell ref="NCG38:NCH38"/>
    <mergeCell ref="NCI38:NCJ38"/>
    <mergeCell ref="NCK38:NCL38"/>
    <mergeCell ref="NCM38:NCN38"/>
    <mergeCell ref="NCO38:NCP38"/>
    <mergeCell ref="NBS38:NBT38"/>
    <mergeCell ref="NBU38:NBV38"/>
    <mergeCell ref="NBW38:NBX38"/>
    <mergeCell ref="NBY38:NBZ38"/>
    <mergeCell ref="NCA38:NCB38"/>
    <mergeCell ref="NCC38:NCD38"/>
    <mergeCell ref="NBG38:NBH38"/>
    <mergeCell ref="NBI38:NBJ38"/>
    <mergeCell ref="NBK38:NBL38"/>
    <mergeCell ref="NBM38:NBN38"/>
    <mergeCell ref="NBO38:NBP38"/>
    <mergeCell ref="NBQ38:NBR38"/>
    <mergeCell ref="NAU38:NAV38"/>
    <mergeCell ref="NAW38:NAX38"/>
    <mergeCell ref="NAY38:NAZ38"/>
    <mergeCell ref="NBA38:NBB38"/>
    <mergeCell ref="NBC38:NBD38"/>
    <mergeCell ref="NBE38:NBF38"/>
    <mergeCell ref="NAI38:NAJ38"/>
    <mergeCell ref="NAK38:NAL38"/>
    <mergeCell ref="NAM38:NAN38"/>
    <mergeCell ref="NAO38:NAP38"/>
    <mergeCell ref="NAQ38:NAR38"/>
    <mergeCell ref="NAS38:NAT38"/>
    <mergeCell ref="NFK38:NFL38"/>
    <mergeCell ref="NFM38:NFN38"/>
    <mergeCell ref="NFO38:NFP38"/>
    <mergeCell ref="NFQ38:NFR38"/>
    <mergeCell ref="NFS38:NFT38"/>
    <mergeCell ref="NFU38:NFV38"/>
    <mergeCell ref="NEY38:NEZ38"/>
    <mergeCell ref="NFA38:NFB38"/>
    <mergeCell ref="NFC38:NFD38"/>
    <mergeCell ref="NFE38:NFF38"/>
    <mergeCell ref="NFG38:NFH38"/>
    <mergeCell ref="NFI38:NFJ38"/>
    <mergeCell ref="NEM38:NEN38"/>
    <mergeCell ref="NEO38:NEP38"/>
    <mergeCell ref="NEQ38:NER38"/>
    <mergeCell ref="NES38:NET38"/>
    <mergeCell ref="NEU38:NEV38"/>
    <mergeCell ref="NEW38:NEX38"/>
    <mergeCell ref="NEA38:NEB38"/>
    <mergeCell ref="NEC38:NED38"/>
    <mergeCell ref="NEE38:NEF38"/>
    <mergeCell ref="NEG38:NEH38"/>
    <mergeCell ref="NEI38:NEJ38"/>
    <mergeCell ref="NEK38:NEL38"/>
    <mergeCell ref="NDO38:NDP38"/>
    <mergeCell ref="NDQ38:NDR38"/>
    <mergeCell ref="NDS38:NDT38"/>
    <mergeCell ref="NDU38:NDV38"/>
    <mergeCell ref="NDW38:NDX38"/>
    <mergeCell ref="NDY38:NDZ38"/>
    <mergeCell ref="NDC38:NDD38"/>
    <mergeCell ref="NDE38:NDF38"/>
    <mergeCell ref="NDG38:NDH38"/>
    <mergeCell ref="NDI38:NDJ38"/>
    <mergeCell ref="NDK38:NDL38"/>
    <mergeCell ref="NDM38:NDN38"/>
    <mergeCell ref="NIE38:NIF38"/>
    <mergeCell ref="NIG38:NIH38"/>
    <mergeCell ref="NII38:NIJ38"/>
    <mergeCell ref="NIK38:NIL38"/>
    <mergeCell ref="NIM38:NIN38"/>
    <mergeCell ref="NIO38:NIP38"/>
    <mergeCell ref="NHS38:NHT38"/>
    <mergeCell ref="NHU38:NHV38"/>
    <mergeCell ref="NHW38:NHX38"/>
    <mergeCell ref="NHY38:NHZ38"/>
    <mergeCell ref="NIA38:NIB38"/>
    <mergeCell ref="NIC38:NID38"/>
    <mergeCell ref="NHG38:NHH38"/>
    <mergeCell ref="NHI38:NHJ38"/>
    <mergeCell ref="NHK38:NHL38"/>
    <mergeCell ref="NHM38:NHN38"/>
    <mergeCell ref="NHO38:NHP38"/>
    <mergeCell ref="NHQ38:NHR38"/>
    <mergeCell ref="NGU38:NGV38"/>
    <mergeCell ref="NGW38:NGX38"/>
    <mergeCell ref="NGY38:NGZ38"/>
    <mergeCell ref="NHA38:NHB38"/>
    <mergeCell ref="NHC38:NHD38"/>
    <mergeCell ref="NHE38:NHF38"/>
    <mergeCell ref="NGI38:NGJ38"/>
    <mergeCell ref="NGK38:NGL38"/>
    <mergeCell ref="NGM38:NGN38"/>
    <mergeCell ref="NGO38:NGP38"/>
    <mergeCell ref="NGQ38:NGR38"/>
    <mergeCell ref="NGS38:NGT38"/>
    <mergeCell ref="NFW38:NFX38"/>
    <mergeCell ref="NFY38:NFZ38"/>
    <mergeCell ref="NGA38:NGB38"/>
    <mergeCell ref="NGC38:NGD38"/>
    <mergeCell ref="NGE38:NGF38"/>
    <mergeCell ref="NGG38:NGH38"/>
    <mergeCell ref="NKY38:NKZ38"/>
    <mergeCell ref="NLA38:NLB38"/>
    <mergeCell ref="NLC38:NLD38"/>
    <mergeCell ref="NLE38:NLF38"/>
    <mergeCell ref="NLG38:NLH38"/>
    <mergeCell ref="NLI38:NLJ38"/>
    <mergeCell ref="NKM38:NKN38"/>
    <mergeCell ref="NKO38:NKP38"/>
    <mergeCell ref="NKQ38:NKR38"/>
    <mergeCell ref="NKS38:NKT38"/>
    <mergeCell ref="NKU38:NKV38"/>
    <mergeCell ref="NKW38:NKX38"/>
    <mergeCell ref="NKA38:NKB38"/>
    <mergeCell ref="NKC38:NKD38"/>
    <mergeCell ref="NKE38:NKF38"/>
    <mergeCell ref="NKG38:NKH38"/>
    <mergeCell ref="NKI38:NKJ38"/>
    <mergeCell ref="NKK38:NKL38"/>
    <mergeCell ref="NJO38:NJP38"/>
    <mergeCell ref="NJQ38:NJR38"/>
    <mergeCell ref="NJS38:NJT38"/>
    <mergeCell ref="NJU38:NJV38"/>
    <mergeCell ref="NJW38:NJX38"/>
    <mergeCell ref="NJY38:NJZ38"/>
    <mergeCell ref="NJC38:NJD38"/>
    <mergeCell ref="NJE38:NJF38"/>
    <mergeCell ref="NJG38:NJH38"/>
    <mergeCell ref="NJI38:NJJ38"/>
    <mergeCell ref="NJK38:NJL38"/>
    <mergeCell ref="NJM38:NJN38"/>
    <mergeCell ref="NIQ38:NIR38"/>
    <mergeCell ref="NIS38:NIT38"/>
    <mergeCell ref="NIU38:NIV38"/>
    <mergeCell ref="NIW38:NIX38"/>
    <mergeCell ref="NIY38:NIZ38"/>
    <mergeCell ref="NJA38:NJB38"/>
    <mergeCell ref="NNS38:NNT38"/>
    <mergeCell ref="NNU38:NNV38"/>
    <mergeCell ref="NNW38:NNX38"/>
    <mergeCell ref="NNY38:NNZ38"/>
    <mergeCell ref="NOA38:NOB38"/>
    <mergeCell ref="NOC38:NOD38"/>
    <mergeCell ref="NNG38:NNH38"/>
    <mergeCell ref="NNI38:NNJ38"/>
    <mergeCell ref="NNK38:NNL38"/>
    <mergeCell ref="NNM38:NNN38"/>
    <mergeCell ref="NNO38:NNP38"/>
    <mergeCell ref="NNQ38:NNR38"/>
    <mergeCell ref="NMU38:NMV38"/>
    <mergeCell ref="NMW38:NMX38"/>
    <mergeCell ref="NMY38:NMZ38"/>
    <mergeCell ref="NNA38:NNB38"/>
    <mergeCell ref="NNC38:NND38"/>
    <mergeCell ref="NNE38:NNF38"/>
    <mergeCell ref="NMI38:NMJ38"/>
    <mergeCell ref="NMK38:NML38"/>
    <mergeCell ref="NMM38:NMN38"/>
    <mergeCell ref="NMO38:NMP38"/>
    <mergeCell ref="NMQ38:NMR38"/>
    <mergeCell ref="NMS38:NMT38"/>
    <mergeCell ref="NLW38:NLX38"/>
    <mergeCell ref="NLY38:NLZ38"/>
    <mergeCell ref="NMA38:NMB38"/>
    <mergeCell ref="NMC38:NMD38"/>
    <mergeCell ref="NME38:NMF38"/>
    <mergeCell ref="NMG38:NMH38"/>
    <mergeCell ref="NLK38:NLL38"/>
    <mergeCell ref="NLM38:NLN38"/>
    <mergeCell ref="NLO38:NLP38"/>
    <mergeCell ref="NLQ38:NLR38"/>
    <mergeCell ref="NLS38:NLT38"/>
    <mergeCell ref="NLU38:NLV38"/>
    <mergeCell ref="NQM38:NQN38"/>
    <mergeCell ref="NQO38:NQP38"/>
    <mergeCell ref="NQQ38:NQR38"/>
    <mergeCell ref="NQS38:NQT38"/>
    <mergeCell ref="NQU38:NQV38"/>
    <mergeCell ref="NQW38:NQX38"/>
    <mergeCell ref="NQA38:NQB38"/>
    <mergeCell ref="NQC38:NQD38"/>
    <mergeCell ref="NQE38:NQF38"/>
    <mergeCell ref="NQG38:NQH38"/>
    <mergeCell ref="NQI38:NQJ38"/>
    <mergeCell ref="NQK38:NQL38"/>
    <mergeCell ref="NPO38:NPP38"/>
    <mergeCell ref="NPQ38:NPR38"/>
    <mergeCell ref="NPS38:NPT38"/>
    <mergeCell ref="NPU38:NPV38"/>
    <mergeCell ref="NPW38:NPX38"/>
    <mergeCell ref="NPY38:NPZ38"/>
    <mergeCell ref="NPC38:NPD38"/>
    <mergeCell ref="NPE38:NPF38"/>
    <mergeCell ref="NPG38:NPH38"/>
    <mergeCell ref="NPI38:NPJ38"/>
    <mergeCell ref="NPK38:NPL38"/>
    <mergeCell ref="NPM38:NPN38"/>
    <mergeCell ref="NOQ38:NOR38"/>
    <mergeCell ref="NOS38:NOT38"/>
    <mergeCell ref="NOU38:NOV38"/>
    <mergeCell ref="NOW38:NOX38"/>
    <mergeCell ref="NOY38:NOZ38"/>
    <mergeCell ref="NPA38:NPB38"/>
    <mergeCell ref="NOE38:NOF38"/>
    <mergeCell ref="NOG38:NOH38"/>
    <mergeCell ref="NOI38:NOJ38"/>
    <mergeCell ref="NOK38:NOL38"/>
    <mergeCell ref="NOM38:NON38"/>
    <mergeCell ref="NOO38:NOP38"/>
    <mergeCell ref="NTG38:NTH38"/>
    <mergeCell ref="NTI38:NTJ38"/>
    <mergeCell ref="NTK38:NTL38"/>
    <mergeCell ref="NTM38:NTN38"/>
    <mergeCell ref="NTO38:NTP38"/>
    <mergeCell ref="NTQ38:NTR38"/>
    <mergeCell ref="NSU38:NSV38"/>
    <mergeCell ref="NSW38:NSX38"/>
    <mergeCell ref="NSY38:NSZ38"/>
    <mergeCell ref="NTA38:NTB38"/>
    <mergeCell ref="NTC38:NTD38"/>
    <mergeCell ref="NTE38:NTF38"/>
    <mergeCell ref="NSI38:NSJ38"/>
    <mergeCell ref="NSK38:NSL38"/>
    <mergeCell ref="NSM38:NSN38"/>
    <mergeCell ref="NSO38:NSP38"/>
    <mergeCell ref="NSQ38:NSR38"/>
    <mergeCell ref="NSS38:NST38"/>
    <mergeCell ref="NRW38:NRX38"/>
    <mergeCell ref="NRY38:NRZ38"/>
    <mergeCell ref="NSA38:NSB38"/>
    <mergeCell ref="NSC38:NSD38"/>
    <mergeCell ref="NSE38:NSF38"/>
    <mergeCell ref="NSG38:NSH38"/>
    <mergeCell ref="NRK38:NRL38"/>
    <mergeCell ref="NRM38:NRN38"/>
    <mergeCell ref="NRO38:NRP38"/>
    <mergeCell ref="NRQ38:NRR38"/>
    <mergeCell ref="NRS38:NRT38"/>
    <mergeCell ref="NRU38:NRV38"/>
    <mergeCell ref="NQY38:NQZ38"/>
    <mergeCell ref="NRA38:NRB38"/>
    <mergeCell ref="NRC38:NRD38"/>
    <mergeCell ref="NRE38:NRF38"/>
    <mergeCell ref="NRG38:NRH38"/>
    <mergeCell ref="NRI38:NRJ38"/>
    <mergeCell ref="NWA38:NWB38"/>
    <mergeCell ref="NWC38:NWD38"/>
    <mergeCell ref="NWE38:NWF38"/>
    <mergeCell ref="NWG38:NWH38"/>
    <mergeCell ref="NWI38:NWJ38"/>
    <mergeCell ref="NWK38:NWL38"/>
    <mergeCell ref="NVO38:NVP38"/>
    <mergeCell ref="NVQ38:NVR38"/>
    <mergeCell ref="NVS38:NVT38"/>
    <mergeCell ref="NVU38:NVV38"/>
    <mergeCell ref="NVW38:NVX38"/>
    <mergeCell ref="NVY38:NVZ38"/>
    <mergeCell ref="NVC38:NVD38"/>
    <mergeCell ref="NVE38:NVF38"/>
    <mergeCell ref="NVG38:NVH38"/>
    <mergeCell ref="NVI38:NVJ38"/>
    <mergeCell ref="NVK38:NVL38"/>
    <mergeCell ref="NVM38:NVN38"/>
    <mergeCell ref="NUQ38:NUR38"/>
    <mergeCell ref="NUS38:NUT38"/>
    <mergeCell ref="NUU38:NUV38"/>
    <mergeCell ref="NUW38:NUX38"/>
    <mergeCell ref="NUY38:NUZ38"/>
    <mergeCell ref="NVA38:NVB38"/>
    <mergeCell ref="NUE38:NUF38"/>
    <mergeCell ref="NUG38:NUH38"/>
    <mergeCell ref="NUI38:NUJ38"/>
    <mergeCell ref="NUK38:NUL38"/>
    <mergeCell ref="NUM38:NUN38"/>
    <mergeCell ref="NUO38:NUP38"/>
    <mergeCell ref="NTS38:NTT38"/>
    <mergeCell ref="NTU38:NTV38"/>
    <mergeCell ref="NTW38:NTX38"/>
    <mergeCell ref="NTY38:NTZ38"/>
    <mergeCell ref="NUA38:NUB38"/>
    <mergeCell ref="NUC38:NUD38"/>
    <mergeCell ref="NYU38:NYV38"/>
    <mergeCell ref="NYW38:NYX38"/>
    <mergeCell ref="NYY38:NYZ38"/>
    <mergeCell ref="NZA38:NZB38"/>
    <mergeCell ref="NZC38:NZD38"/>
    <mergeCell ref="NZE38:NZF38"/>
    <mergeCell ref="NYI38:NYJ38"/>
    <mergeCell ref="NYK38:NYL38"/>
    <mergeCell ref="NYM38:NYN38"/>
    <mergeCell ref="NYO38:NYP38"/>
    <mergeCell ref="NYQ38:NYR38"/>
    <mergeCell ref="NYS38:NYT38"/>
    <mergeCell ref="NXW38:NXX38"/>
    <mergeCell ref="NXY38:NXZ38"/>
    <mergeCell ref="NYA38:NYB38"/>
    <mergeCell ref="NYC38:NYD38"/>
    <mergeCell ref="NYE38:NYF38"/>
    <mergeCell ref="NYG38:NYH38"/>
    <mergeCell ref="NXK38:NXL38"/>
    <mergeCell ref="NXM38:NXN38"/>
    <mergeCell ref="NXO38:NXP38"/>
    <mergeCell ref="NXQ38:NXR38"/>
    <mergeCell ref="NXS38:NXT38"/>
    <mergeCell ref="NXU38:NXV38"/>
    <mergeCell ref="NWY38:NWZ38"/>
    <mergeCell ref="NXA38:NXB38"/>
    <mergeCell ref="NXC38:NXD38"/>
    <mergeCell ref="NXE38:NXF38"/>
    <mergeCell ref="NXG38:NXH38"/>
    <mergeCell ref="NXI38:NXJ38"/>
    <mergeCell ref="NWM38:NWN38"/>
    <mergeCell ref="NWO38:NWP38"/>
    <mergeCell ref="NWQ38:NWR38"/>
    <mergeCell ref="NWS38:NWT38"/>
    <mergeCell ref="NWU38:NWV38"/>
    <mergeCell ref="NWW38:NWX38"/>
    <mergeCell ref="OBO38:OBP38"/>
    <mergeCell ref="OBQ38:OBR38"/>
    <mergeCell ref="OBS38:OBT38"/>
    <mergeCell ref="OBU38:OBV38"/>
    <mergeCell ref="OBW38:OBX38"/>
    <mergeCell ref="OBY38:OBZ38"/>
    <mergeCell ref="OBC38:OBD38"/>
    <mergeCell ref="OBE38:OBF38"/>
    <mergeCell ref="OBG38:OBH38"/>
    <mergeCell ref="OBI38:OBJ38"/>
    <mergeCell ref="OBK38:OBL38"/>
    <mergeCell ref="OBM38:OBN38"/>
    <mergeCell ref="OAQ38:OAR38"/>
    <mergeCell ref="OAS38:OAT38"/>
    <mergeCell ref="OAU38:OAV38"/>
    <mergeCell ref="OAW38:OAX38"/>
    <mergeCell ref="OAY38:OAZ38"/>
    <mergeCell ref="OBA38:OBB38"/>
    <mergeCell ref="OAE38:OAF38"/>
    <mergeCell ref="OAG38:OAH38"/>
    <mergeCell ref="OAI38:OAJ38"/>
    <mergeCell ref="OAK38:OAL38"/>
    <mergeCell ref="OAM38:OAN38"/>
    <mergeCell ref="OAO38:OAP38"/>
    <mergeCell ref="NZS38:NZT38"/>
    <mergeCell ref="NZU38:NZV38"/>
    <mergeCell ref="NZW38:NZX38"/>
    <mergeCell ref="NZY38:NZZ38"/>
    <mergeCell ref="OAA38:OAB38"/>
    <mergeCell ref="OAC38:OAD38"/>
    <mergeCell ref="NZG38:NZH38"/>
    <mergeCell ref="NZI38:NZJ38"/>
    <mergeCell ref="NZK38:NZL38"/>
    <mergeCell ref="NZM38:NZN38"/>
    <mergeCell ref="NZO38:NZP38"/>
    <mergeCell ref="NZQ38:NZR38"/>
    <mergeCell ref="OEI38:OEJ38"/>
    <mergeCell ref="OEK38:OEL38"/>
    <mergeCell ref="OEM38:OEN38"/>
    <mergeCell ref="OEO38:OEP38"/>
    <mergeCell ref="OEQ38:OER38"/>
    <mergeCell ref="OES38:OET38"/>
    <mergeCell ref="ODW38:ODX38"/>
    <mergeCell ref="ODY38:ODZ38"/>
    <mergeCell ref="OEA38:OEB38"/>
    <mergeCell ref="OEC38:OED38"/>
    <mergeCell ref="OEE38:OEF38"/>
    <mergeCell ref="OEG38:OEH38"/>
    <mergeCell ref="ODK38:ODL38"/>
    <mergeCell ref="ODM38:ODN38"/>
    <mergeCell ref="ODO38:ODP38"/>
    <mergeCell ref="ODQ38:ODR38"/>
    <mergeCell ref="ODS38:ODT38"/>
    <mergeCell ref="ODU38:ODV38"/>
    <mergeCell ref="OCY38:OCZ38"/>
    <mergeCell ref="ODA38:ODB38"/>
    <mergeCell ref="ODC38:ODD38"/>
    <mergeCell ref="ODE38:ODF38"/>
    <mergeCell ref="ODG38:ODH38"/>
    <mergeCell ref="ODI38:ODJ38"/>
    <mergeCell ref="OCM38:OCN38"/>
    <mergeCell ref="OCO38:OCP38"/>
    <mergeCell ref="OCQ38:OCR38"/>
    <mergeCell ref="OCS38:OCT38"/>
    <mergeCell ref="OCU38:OCV38"/>
    <mergeCell ref="OCW38:OCX38"/>
    <mergeCell ref="OCA38:OCB38"/>
    <mergeCell ref="OCC38:OCD38"/>
    <mergeCell ref="OCE38:OCF38"/>
    <mergeCell ref="OCG38:OCH38"/>
    <mergeCell ref="OCI38:OCJ38"/>
    <mergeCell ref="OCK38:OCL38"/>
    <mergeCell ref="OHC38:OHD38"/>
    <mergeCell ref="OHE38:OHF38"/>
    <mergeCell ref="OHG38:OHH38"/>
    <mergeCell ref="OHI38:OHJ38"/>
    <mergeCell ref="OHK38:OHL38"/>
    <mergeCell ref="OHM38:OHN38"/>
    <mergeCell ref="OGQ38:OGR38"/>
    <mergeCell ref="OGS38:OGT38"/>
    <mergeCell ref="OGU38:OGV38"/>
    <mergeCell ref="OGW38:OGX38"/>
    <mergeCell ref="OGY38:OGZ38"/>
    <mergeCell ref="OHA38:OHB38"/>
    <mergeCell ref="OGE38:OGF38"/>
    <mergeCell ref="OGG38:OGH38"/>
    <mergeCell ref="OGI38:OGJ38"/>
    <mergeCell ref="OGK38:OGL38"/>
    <mergeCell ref="OGM38:OGN38"/>
    <mergeCell ref="OGO38:OGP38"/>
    <mergeCell ref="OFS38:OFT38"/>
    <mergeCell ref="OFU38:OFV38"/>
    <mergeCell ref="OFW38:OFX38"/>
    <mergeCell ref="OFY38:OFZ38"/>
    <mergeCell ref="OGA38:OGB38"/>
    <mergeCell ref="OGC38:OGD38"/>
    <mergeCell ref="OFG38:OFH38"/>
    <mergeCell ref="OFI38:OFJ38"/>
    <mergeCell ref="OFK38:OFL38"/>
    <mergeCell ref="OFM38:OFN38"/>
    <mergeCell ref="OFO38:OFP38"/>
    <mergeCell ref="OFQ38:OFR38"/>
    <mergeCell ref="OEU38:OEV38"/>
    <mergeCell ref="OEW38:OEX38"/>
    <mergeCell ref="OEY38:OEZ38"/>
    <mergeCell ref="OFA38:OFB38"/>
    <mergeCell ref="OFC38:OFD38"/>
    <mergeCell ref="OFE38:OFF38"/>
    <mergeCell ref="OJW38:OJX38"/>
    <mergeCell ref="OJY38:OJZ38"/>
    <mergeCell ref="OKA38:OKB38"/>
    <mergeCell ref="OKC38:OKD38"/>
    <mergeCell ref="OKE38:OKF38"/>
    <mergeCell ref="OKG38:OKH38"/>
    <mergeCell ref="OJK38:OJL38"/>
    <mergeCell ref="OJM38:OJN38"/>
    <mergeCell ref="OJO38:OJP38"/>
    <mergeCell ref="OJQ38:OJR38"/>
    <mergeCell ref="OJS38:OJT38"/>
    <mergeCell ref="OJU38:OJV38"/>
    <mergeCell ref="OIY38:OIZ38"/>
    <mergeCell ref="OJA38:OJB38"/>
    <mergeCell ref="OJC38:OJD38"/>
    <mergeCell ref="OJE38:OJF38"/>
    <mergeCell ref="OJG38:OJH38"/>
    <mergeCell ref="OJI38:OJJ38"/>
    <mergeCell ref="OIM38:OIN38"/>
    <mergeCell ref="OIO38:OIP38"/>
    <mergeCell ref="OIQ38:OIR38"/>
    <mergeCell ref="OIS38:OIT38"/>
    <mergeCell ref="OIU38:OIV38"/>
    <mergeCell ref="OIW38:OIX38"/>
    <mergeCell ref="OIA38:OIB38"/>
    <mergeCell ref="OIC38:OID38"/>
    <mergeCell ref="OIE38:OIF38"/>
    <mergeCell ref="OIG38:OIH38"/>
    <mergeCell ref="OII38:OIJ38"/>
    <mergeCell ref="OIK38:OIL38"/>
    <mergeCell ref="OHO38:OHP38"/>
    <mergeCell ref="OHQ38:OHR38"/>
    <mergeCell ref="OHS38:OHT38"/>
    <mergeCell ref="OHU38:OHV38"/>
    <mergeCell ref="OHW38:OHX38"/>
    <mergeCell ref="OHY38:OHZ38"/>
    <mergeCell ref="OMQ38:OMR38"/>
    <mergeCell ref="OMS38:OMT38"/>
    <mergeCell ref="OMU38:OMV38"/>
    <mergeCell ref="OMW38:OMX38"/>
    <mergeCell ref="OMY38:OMZ38"/>
    <mergeCell ref="ONA38:ONB38"/>
    <mergeCell ref="OME38:OMF38"/>
    <mergeCell ref="OMG38:OMH38"/>
    <mergeCell ref="OMI38:OMJ38"/>
    <mergeCell ref="OMK38:OML38"/>
    <mergeCell ref="OMM38:OMN38"/>
    <mergeCell ref="OMO38:OMP38"/>
    <mergeCell ref="OLS38:OLT38"/>
    <mergeCell ref="OLU38:OLV38"/>
    <mergeCell ref="OLW38:OLX38"/>
    <mergeCell ref="OLY38:OLZ38"/>
    <mergeCell ref="OMA38:OMB38"/>
    <mergeCell ref="OMC38:OMD38"/>
    <mergeCell ref="OLG38:OLH38"/>
    <mergeCell ref="OLI38:OLJ38"/>
    <mergeCell ref="OLK38:OLL38"/>
    <mergeCell ref="OLM38:OLN38"/>
    <mergeCell ref="OLO38:OLP38"/>
    <mergeCell ref="OLQ38:OLR38"/>
    <mergeCell ref="OKU38:OKV38"/>
    <mergeCell ref="OKW38:OKX38"/>
    <mergeCell ref="OKY38:OKZ38"/>
    <mergeCell ref="OLA38:OLB38"/>
    <mergeCell ref="OLC38:OLD38"/>
    <mergeCell ref="OLE38:OLF38"/>
    <mergeCell ref="OKI38:OKJ38"/>
    <mergeCell ref="OKK38:OKL38"/>
    <mergeCell ref="OKM38:OKN38"/>
    <mergeCell ref="OKO38:OKP38"/>
    <mergeCell ref="OKQ38:OKR38"/>
    <mergeCell ref="OKS38:OKT38"/>
    <mergeCell ref="OPK38:OPL38"/>
    <mergeCell ref="OPM38:OPN38"/>
    <mergeCell ref="OPO38:OPP38"/>
    <mergeCell ref="OPQ38:OPR38"/>
    <mergeCell ref="OPS38:OPT38"/>
    <mergeCell ref="OPU38:OPV38"/>
    <mergeCell ref="OOY38:OOZ38"/>
    <mergeCell ref="OPA38:OPB38"/>
    <mergeCell ref="OPC38:OPD38"/>
    <mergeCell ref="OPE38:OPF38"/>
    <mergeCell ref="OPG38:OPH38"/>
    <mergeCell ref="OPI38:OPJ38"/>
    <mergeCell ref="OOM38:OON38"/>
    <mergeCell ref="OOO38:OOP38"/>
    <mergeCell ref="OOQ38:OOR38"/>
    <mergeCell ref="OOS38:OOT38"/>
    <mergeCell ref="OOU38:OOV38"/>
    <mergeCell ref="OOW38:OOX38"/>
    <mergeCell ref="OOA38:OOB38"/>
    <mergeCell ref="OOC38:OOD38"/>
    <mergeCell ref="OOE38:OOF38"/>
    <mergeCell ref="OOG38:OOH38"/>
    <mergeCell ref="OOI38:OOJ38"/>
    <mergeCell ref="OOK38:OOL38"/>
    <mergeCell ref="ONO38:ONP38"/>
    <mergeCell ref="ONQ38:ONR38"/>
    <mergeCell ref="ONS38:ONT38"/>
    <mergeCell ref="ONU38:ONV38"/>
    <mergeCell ref="ONW38:ONX38"/>
    <mergeCell ref="ONY38:ONZ38"/>
    <mergeCell ref="ONC38:OND38"/>
    <mergeCell ref="ONE38:ONF38"/>
    <mergeCell ref="ONG38:ONH38"/>
    <mergeCell ref="ONI38:ONJ38"/>
    <mergeCell ref="ONK38:ONL38"/>
    <mergeCell ref="ONM38:ONN38"/>
    <mergeCell ref="OSE38:OSF38"/>
    <mergeCell ref="OSG38:OSH38"/>
    <mergeCell ref="OSI38:OSJ38"/>
    <mergeCell ref="OSK38:OSL38"/>
    <mergeCell ref="OSM38:OSN38"/>
    <mergeCell ref="OSO38:OSP38"/>
    <mergeCell ref="ORS38:ORT38"/>
    <mergeCell ref="ORU38:ORV38"/>
    <mergeCell ref="ORW38:ORX38"/>
    <mergeCell ref="ORY38:ORZ38"/>
    <mergeCell ref="OSA38:OSB38"/>
    <mergeCell ref="OSC38:OSD38"/>
    <mergeCell ref="ORG38:ORH38"/>
    <mergeCell ref="ORI38:ORJ38"/>
    <mergeCell ref="ORK38:ORL38"/>
    <mergeCell ref="ORM38:ORN38"/>
    <mergeCell ref="ORO38:ORP38"/>
    <mergeCell ref="ORQ38:ORR38"/>
    <mergeCell ref="OQU38:OQV38"/>
    <mergeCell ref="OQW38:OQX38"/>
    <mergeCell ref="OQY38:OQZ38"/>
    <mergeCell ref="ORA38:ORB38"/>
    <mergeCell ref="ORC38:ORD38"/>
    <mergeCell ref="ORE38:ORF38"/>
    <mergeCell ref="OQI38:OQJ38"/>
    <mergeCell ref="OQK38:OQL38"/>
    <mergeCell ref="OQM38:OQN38"/>
    <mergeCell ref="OQO38:OQP38"/>
    <mergeCell ref="OQQ38:OQR38"/>
    <mergeCell ref="OQS38:OQT38"/>
    <mergeCell ref="OPW38:OPX38"/>
    <mergeCell ref="OPY38:OPZ38"/>
    <mergeCell ref="OQA38:OQB38"/>
    <mergeCell ref="OQC38:OQD38"/>
    <mergeCell ref="OQE38:OQF38"/>
    <mergeCell ref="OQG38:OQH38"/>
    <mergeCell ref="OUY38:OUZ38"/>
    <mergeCell ref="OVA38:OVB38"/>
    <mergeCell ref="OVC38:OVD38"/>
    <mergeCell ref="OVE38:OVF38"/>
    <mergeCell ref="OVG38:OVH38"/>
    <mergeCell ref="OVI38:OVJ38"/>
    <mergeCell ref="OUM38:OUN38"/>
    <mergeCell ref="OUO38:OUP38"/>
    <mergeCell ref="OUQ38:OUR38"/>
    <mergeCell ref="OUS38:OUT38"/>
    <mergeCell ref="OUU38:OUV38"/>
    <mergeCell ref="OUW38:OUX38"/>
    <mergeCell ref="OUA38:OUB38"/>
    <mergeCell ref="OUC38:OUD38"/>
    <mergeCell ref="OUE38:OUF38"/>
    <mergeCell ref="OUG38:OUH38"/>
    <mergeCell ref="OUI38:OUJ38"/>
    <mergeCell ref="OUK38:OUL38"/>
    <mergeCell ref="OTO38:OTP38"/>
    <mergeCell ref="OTQ38:OTR38"/>
    <mergeCell ref="OTS38:OTT38"/>
    <mergeCell ref="OTU38:OTV38"/>
    <mergeCell ref="OTW38:OTX38"/>
    <mergeCell ref="OTY38:OTZ38"/>
    <mergeCell ref="OTC38:OTD38"/>
    <mergeCell ref="OTE38:OTF38"/>
    <mergeCell ref="OTG38:OTH38"/>
    <mergeCell ref="OTI38:OTJ38"/>
    <mergeCell ref="OTK38:OTL38"/>
    <mergeCell ref="OTM38:OTN38"/>
    <mergeCell ref="OSQ38:OSR38"/>
    <mergeCell ref="OSS38:OST38"/>
    <mergeCell ref="OSU38:OSV38"/>
    <mergeCell ref="OSW38:OSX38"/>
    <mergeCell ref="OSY38:OSZ38"/>
    <mergeCell ref="OTA38:OTB38"/>
    <mergeCell ref="OXS38:OXT38"/>
    <mergeCell ref="OXU38:OXV38"/>
    <mergeCell ref="OXW38:OXX38"/>
    <mergeCell ref="OXY38:OXZ38"/>
    <mergeCell ref="OYA38:OYB38"/>
    <mergeCell ref="OYC38:OYD38"/>
    <mergeCell ref="OXG38:OXH38"/>
    <mergeCell ref="OXI38:OXJ38"/>
    <mergeCell ref="OXK38:OXL38"/>
    <mergeCell ref="OXM38:OXN38"/>
    <mergeCell ref="OXO38:OXP38"/>
    <mergeCell ref="OXQ38:OXR38"/>
    <mergeCell ref="OWU38:OWV38"/>
    <mergeCell ref="OWW38:OWX38"/>
    <mergeCell ref="OWY38:OWZ38"/>
    <mergeCell ref="OXA38:OXB38"/>
    <mergeCell ref="OXC38:OXD38"/>
    <mergeCell ref="OXE38:OXF38"/>
    <mergeCell ref="OWI38:OWJ38"/>
    <mergeCell ref="OWK38:OWL38"/>
    <mergeCell ref="OWM38:OWN38"/>
    <mergeCell ref="OWO38:OWP38"/>
    <mergeCell ref="OWQ38:OWR38"/>
    <mergeCell ref="OWS38:OWT38"/>
    <mergeCell ref="OVW38:OVX38"/>
    <mergeCell ref="OVY38:OVZ38"/>
    <mergeCell ref="OWA38:OWB38"/>
    <mergeCell ref="OWC38:OWD38"/>
    <mergeCell ref="OWE38:OWF38"/>
    <mergeCell ref="OWG38:OWH38"/>
    <mergeCell ref="OVK38:OVL38"/>
    <mergeCell ref="OVM38:OVN38"/>
    <mergeCell ref="OVO38:OVP38"/>
    <mergeCell ref="OVQ38:OVR38"/>
    <mergeCell ref="OVS38:OVT38"/>
    <mergeCell ref="OVU38:OVV38"/>
    <mergeCell ref="PAM38:PAN38"/>
    <mergeCell ref="PAO38:PAP38"/>
    <mergeCell ref="PAQ38:PAR38"/>
    <mergeCell ref="PAS38:PAT38"/>
    <mergeCell ref="PAU38:PAV38"/>
    <mergeCell ref="PAW38:PAX38"/>
    <mergeCell ref="PAA38:PAB38"/>
    <mergeCell ref="PAC38:PAD38"/>
    <mergeCell ref="PAE38:PAF38"/>
    <mergeCell ref="PAG38:PAH38"/>
    <mergeCell ref="PAI38:PAJ38"/>
    <mergeCell ref="PAK38:PAL38"/>
    <mergeCell ref="OZO38:OZP38"/>
    <mergeCell ref="OZQ38:OZR38"/>
    <mergeCell ref="OZS38:OZT38"/>
    <mergeCell ref="OZU38:OZV38"/>
    <mergeCell ref="OZW38:OZX38"/>
    <mergeCell ref="OZY38:OZZ38"/>
    <mergeCell ref="OZC38:OZD38"/>
    <mergeCell ref="OZE38:OZF38"/>
    <mergeCell ref="OZG38:OZH38"/>
    <mergeCell ref="OZI38:OZJ38"/>
    <mergeCell ref="OZK38:OZL38"/>
    <mergeCell ref="OZM38:OZN38"/>
    <mergeCell ref="OYQ38:OYR38"/>
    <mergeCell ref="OYS38:OYT38"/>
    <mergeCell ref="OYU38:OYV38"/>
    <mergeCell ref="OYW38:OYX38"/>
    <mergeCell ref="OYY38:OYZ38"/>
    <mergeCell ref="OZA38:OZB38"/>
    <mergeCell ref="OYE38:OYF38"/>
    <mergeCell ref="OYG38:OYH38"/>
    <mergeCell ref="OYI38:OYJ38"/>
    <mergeCell ref="OYK38:OYL38"/>
    <mergeCell ref="OYM38:OYN38"/>
    <mergeCell ref="OYO38:OYP38"/>
    <mergeCell ref="PDG38:PDH38"/>
    <mergeCell ref="PDI38:PDJ38"/>
    <mergeCell ref="PDK38:PDL38"/>
    <mergeCell ref="PDM38:PDN38"/>
    <mergeCell ref="PDO38:PDP38"/>
    <mergeCell ref="PDQ38:PDR38"/>
    <mergeCell ref="PCU38:PCV38"/>
    <mergeCell ref="PCW38:PCX38"/>
    <mergeCell ref="PCY38:PCZ38"/>
    <mergeCell ref="PDA38:PDB38"/>
    <mergeCell ref="PDC38:PDD38"/>
    <mergeCell ref="PDE38:PDF38"/>
    <mergeCell ref="PCI38:PCJ38"/>
    <mergeCell ref="PCK38:PCL38"/>
    <mergeCell ref="PCM38:PCN38"/>
    <mergeCell ref="PCO38:PCP38"/>
    <mergeCell ref="PCQ38:PCR38"/>
    <mergeCell ref="PCS38:PCT38"/>
    <mergeCell ref="PBW38:PBX38"/>
    <mergeCell ref="PBY38:PBZ38"/>
    <mergeCell ref="PCA38:PCB38"/>
    <mergeCell ref="PCC38:PCD38"/>
    <mergeCell ref="PCE38:PCF38"/>
    <mergeCell ref="PCG38:PCH38"/>
    <mergeCell ref="PBK38:PBL38"/>
    <mergeCell ref="PBM38:PBN38"/>
    <mergeCell ref="PBO38:PBP38"/>
    <mergeCell ref="PBQ38:PBR38"/>
    <mergeCell ref="PBS38:PBT38"/>
    <mergeCell ref="PBU38:PBV38"/>
    <mergeCell ref="PAY38:PAZ38"/>
    <mergeCell ref="PBA38:PBB38"/>
    <mergeCell ref="PBC38:PBD38"/>
    <mergeCell ref="PBE38:PBF38"/>
    <mergeCell ref="PBG38:PBH38"/>
    <mergeCell ref="PBI38:PBJ38"/>
    <mergeCell ref="PGA38:PGB38"/>
    <mergeCell ref="PGC38:PGD38"/>
    <mergeCell ref="PGE38:PGF38"/>
    <mergeCell ref="PGG38:PGH38"/>
    <mergeCell ref="PGI38:PGJ38"/>
    <mergeCell ref="PGK38:PGL38"/>
    <mergeCell ref="PFO38:PFP38"/>
    <mergeCell ref="PFQ38:PFR38"/>
    <mergeCell ref="PFS38:PFT38"/>
    <mergeCell ref="PFU38:PFV38"/>
    <mergeCell ref="PFW38:PFX38"/>
    <mergeCell ref="PFY38:PFZ38"/>
    <mergeCell ref="PFC38:PFD38"/>
    <mergeCell ref="PFE38:PFF38"/>
    <mergeCell ref="PFG38:PFH38"/>
    <mergeCell ref="PFI38:PFJ38"/>
    <mergeCell ref="PFK38:PFL38"/>
    <mergeCell ref="PFM38:PFN38"/>
    <mergeCell ref="PEQ38:PER38"/>
    <mergeCell ref="PES38:PET38"/>
    <mergeCell ref="PEU38:PEV38"/>
    <mergeCell ref="PEW38:PEX38"/>
    <mergeCell ref="PEY38:PEZ38"/>
    <mergeCell ref="PFA38:PFB38"/>
    <mergeCell ref="PEE38:PEF38"/>
    <mergeCell ref="PEG38:PEH38"/>
    <mergeCell ref="PEI38:PEJ38"/>
    <mergeCell ref="PEK38:PEL38"/>
    <mergeCell ref="PEM38:PEN38"/>
    <mergeCell ref="PEO38:PEP38"/>
    <mergeCell ref="PDS38:PDT38"/>
    <mergeCell ref="PDU38:PDV38"/>
    <mergeCell ref="PDW38:PDX38"/>
    <mergeCell ref="PDY38:PDZ38"/>
    <mergeCell ref="PEA38:PEB38"/>
    <mergeCell ref="PEC38:PED38"/>
    <mergeCell ref="PIU38:PIV38"/>
    <mergeCell ref="PIW38:PIX38"/>
    <mergeCell ref="PIY38:PIZ38"/>
    <mergeCell ref="PJA38:PJB38"/>
    <mergeCell ref="PJC38:PJD38"/>
    <mergeCell ref="PJE38:PJF38"/>
    <mergeCell ref="PII38:PIJ38"/>
    <mergeCell ref="PIK38:PIL38"/>
    <mergeCell ref="PIM38:PIN38"/>
    <mergeCell ref="PIO38:PIP38"/>
    <mergeCell ref="PIQ38:PIR38"/>
    <mergeCell ref="PIS38:PIT38"/>
    <mergeCell ref="PHW38:PHX38"/>
    <mergeCell ref="PHY38:PHZ38"/>
    <mergeCell ref="PIA38:PIB38"/>
    <mergeCell ref="PIC38:PID38"/>
    <mergeCell ref="PIE38:PIF38"/>
    <mergeCell ref="PIG38:PIH38"/>
    <mergeCell ref="PHK38:PHL38"/>
    <mergeCell ref="PHM38:PHN38"/>
    <mergeCell ref="PHO38:PHP38"/>
    <mergeCell ref="PHQ38:PHR38"/>
    <mergeCell ref="PHS38:PHT38"/>
    <mergeCell ref="PHU38:PHV38"/>
    <mergeCell ref="PGY38:PGZ38"/>
    <mergeCell ref="PHA38:PHB38"/>
    <mergeCell ref="PHC38:PHD38"/>
    <mergeCell ref="PHE38:PHF38"/>
    <mergeCell ref="PHG38:PHH38"/>
    <mergeCell ref="PHI38:PHJ38"/>
    <mergeCell ref="PGM38:PGN38"/>
    <mergeCell ref="PGO38:PGP38"/>
    <mergeCell ref="PGQ38:PGR38"/>
    <mergeCell ref="PGS38:PGT38"/>
    <mergeCell ref="PGU38:PGV38"/>
    <mergeCell ref="PGW38:PGX38"/>
    <mergeCell ref="PLO38:PLP38"/>
    <mergeCell ref="PLQ38:PLR38"/>
    <mergeCell ref="PLS38:PLT38"/>
    <mergeCell ref="PLU38:PLV38"/>
    <mergeCell ref="PLW38:PLX38"/>
    <mergeCell ref="PLY38:PLZ38"/>
    <mergeCell ref="PLC38:PLD38"/>
    <mergeCell ref="PLE38:PLF38"/>
    <mergeCell ref="PLG38:PLH38"/>
    <mergeCell ref="PLI38:PLJ38"/>
    <mergeCell ref="PLK38:PLL38"/>
    <mergeCell ref="PLM38:PLN38"/>
    <mergeCell ref="PKQ38:PKR38"/>
    <mergeCell ref="PKS38:PKT38"/>
    <mergeCell ref="PKU38:PKV38"/>
    <mergeCell ref="PKW38:PKX38"/>
    <mergeCell ref="PKY38:PKZ38"/>
    <mergeCell ref="PLA38:PLB38"/>
    <mergeCell ref="PKE38:PKF38"/>
    <mergeCell ref="PKG38:PKH38"/>
    <mergeCell ref="PKI38:PKJ38"/>
    <mergeCell ref="PKK38:PKL38"/>
    <mergeCell ref="PKM38:PKN38"/>
    <mergeCell ref="PKO38:PKP38"/>
    <mergeCell ref="PJS38:PJT38"/>
    <mergeCell ref="PJU38:PJV38"/>
    <mergeCell ref="PJW38:PJX38"/>
    <mergeCell ref="PJY38:PJZ38"/>
    <mergeCell ref="PKA38:PKB38"/>
    <mergeCell ref="PKC38:PKD38"/>
    <mergeCell ref="PJG38:PJH38"/>
    <mergeCell ref="PJI38:PJJ38"/>
    <mergeCell ref="PJK38:PJL38"/>
    <mergeCell ref="PJM38:PJN38"/>
    <mergeCell ref="PJO38:PJP38"/>
    <mergeCell ref="PJQ38:PJR38"/>
    <mergeCell ref="POI38:POJ38"/>
    <mergeCell ref="POK38:POL38"/>
    <mergeCell ref="POM38:PON38"/>
    <mergeCell ref="POO38:POP38"/>
    <mergeCell ref="POQ38:POR38"/>
    <mergeCell ref="POS38:POT38"/>
    <mergeCell ref="PNW38:PNX38"/>
    <mergeCell ref="PNY38:PNZ38"/>
    <mergeCell ref="POA38:POB38"/>
    <mergeCell ref="POC38:POD38"/>
    <mergeCell ref="POE38:POF38"/>
    <mergeCell ref="POG38:POH38"/>
    <mergeCell ref="PNK38:PNL38"/>
    <mergeCell ref="PNM38:PNN38"/>
    <mergeCell ref="PNO38:PNP38"/>
    <mergeCell ref="PNQ38:PNR38"/>
    <mergeCell ref="PNS38:PNT38"/>
    <mergeCell ref="PNU38:PNV38"/>
    <mergeCell ref="PMY38:PMZ38"/>
    <mergeCell ref="PNA38:PNB38"/>
    <mergeCell ref="PNC38:PND38"/>
    <mergeCell ref="PNE38:PNF38"/>
    <mergeCell ref="PNG38:PNH38"/>
    <mergeCell ref="PNI38:PNJ38"/>
    <mergeCell ref="PMM38:PMN38"/>
    <mergeCell ref="PMO38:PMP38"/>
    <mergeCell ref="PMQ38:PMR38"/>
    <mergeCell ref="PMS38:PMT38"/>
    <mergeCell ref="PMU38:PMV38"/>
    <mergeCell ref="PMW38:PMX38"/>
    <mergeCell ref="PMA38:PMB38"/>
    <mergeCell ref="PMC38:PMD38"/>
    <mergeCell ref="PME38:PMF38"/>
    <mergeCell ref="PMG38:PMH38"/>
    <mergeCell ref="PMI38:PMJ38"/>
    <mergeCell ref="PMK38:PML38"/>
    <mergeCell ref="PRC38:PRD38"/>
    <mergeCell ref="PRE38:PRF38"/>
    <mergeCell ref="PRG38:PRH38"/>
    <mergeCell ref="PRI38:PRJ38"/>
    <mergeCell ref="PRK38:PRL38"/>
    <mergeCell ref="PRM38:PRN38"/>
    <mergeCell ref="PQQ38:PQR38"/>
    <mergeCell ref="PQS38:PQT38"/>
    <mergeCell ref="PQU38:PQV38"/>
    <mergeCell ref="PQW38:PQX38"/>
    <mergeCell ref="PQY38:PQZ38"/>
    <mergeCell ref="PRA38:PRB38"/>
    <mergeCell ref="PQE38:PQF38"/>
    <mergeCell ref="PQG38:PQH38"/>
    <mergeCell ref="PQI38:PQJ38"/>
    <mergeCell ref="PQK38:PQL38"/>
    <mergeCell ref="PQM38:PQN38"/>
    <mergeCell ref="PQO38:PQP38"/>
    <mergeCell ref="PPS38:PPT38"/>
    <mergeCell ref="PPU38:PPV38"/>
    <mergeCell ref="PPW38:PPX38"/>
    <mergeCell ref="PPY38:PPZ38"/>
    <mergeCell ref="PQA38:PQB38"/>
    <mergeCell ref="PQC38:PQD38"/>
    <mergeCell ref="PPG38:PPH38"/>
    <mergeCell ref="PPI38:PPJ38"/>
    <mergeCell ref="PPK38:PPL38"/>
    <mergeCell ref="PPM38:PPN38"/>
    <mergeCell ref="PPO38:PPP38"/>
    <mergeCell ref="PPQ38:PPR38"/>
    <mergeCell ref="POU38:POV38"/>
    <mergeCell ref="POW38:POX38"/>
    <mergeCell ref="POY38:POZ38"/>
    <mergeCell ref="PPA38:PPB38"/>
    <mergeCell ref="PPC38:PPD38"/>
    <mergeCell ref="PPE38:PPF38"/>
    <mergeCell ref="PTW38:PTX38"/>
    <mergeCell ref="PTY38:PTZ38"/>
    <mergeCell ref="PUA38:PUB38"/>
    <mergeCell ref="PUC38:PUD38"/>
    <mergeCell ref="PUE38:PUF38"/>
    <mergeCell ref="PUG38:PUH38"/>
    <mergeCell ref="PTK38:PTL38"/>
    <mergeCell ref="PTM38:PTN38"/>
    <mergeCell ref="PTO38:PTP38"/>
    <mergeCell ref="PTQ38:PTR38"/>
    <mergeCell ref="PTS38:PTT38"/>
    <mergeCell ref="PTU38:PTV38"/>
    <mergeCell ref="PSY38:PSZ38"/>
    <mergeCell ref="PTA38:PTB38"/>
    <mergeCell ref="PTC38:PTD38"/>
    <mergeCell ref="PTE38:PTF38"/>
    <mergeCell ref="PTG38:PTH38"/>
    <mergeCell ref="PTI38:PTJ38"/>
    <mergeCell ref="PSM38:PSN38"/>
    <mergeCell ref="PSO38:PSP38"/>
    <mergeCell ref="PSQ38:PSR38"/>
    <mergeCell ref="PSS38:PST38"/>
    <mergeCell ref="PSU38:PSV38"/>
    <mergeCell ref="PSW38:PSX38"/>
    <mergeCell ref="PSA38:PSB38"/>
    <mergeCell ref="PSC38:PSD38"/>
    <mergeCell ref="PSE38:PSF38"/>
    <mergeCell ref="PSG38:PSH38"/>
    <mergeCell ref="PSI38:PSJ38"/>
    <mergeCell ref="PSK38:PSL38"/>
    <mergeCell ref="PRO38:PRP38"/>
    <mergeCell ref="PRQ38:PRR38"/>
    <mergeCell ref="PRS38:PRT38"/>
    <mergeCell ref="PRU38:PRV38"/>
    <mergeCell ref="PRW38:PRX38"/>
    <mergeCell ref="PRY38:PRZ38"/>
    <mergeCell ref="PWQ38:PWR38"/>
    <mergeCell ref="PWS38:PWT38"/>
    <mergeCell ref="PWU38:PWV38"/>
    <mergeCell ref="PWW38:PWX38"/>
    <mergeCell ref="PWY38:PWZ38"/>
    <mergeCell ref="PXA38:PXB38"/>
    <mergeCell ref="PWE38:PWF38"/>
    <mergeCell ref="PWG38:PWH38"/>
    <mergeCell ref="PWI38:PWJ38"/>
    <mergeCell ref="PWK38:PWL38"/>
    <mergeCell ref="PWM38:PWN38"/>
    <mergeCell ref="PWO38:PWP38"/>
    <mergeCell ref="PVS38:PVT38"/>
    <mergeCell ref="PVU38:PVV38"/>
    <mergeCell ref="PVW38:PVX38"/>
    <mergeCell ref="PVY38:PVZ38"/>
    <mergeCell ref="PWA38:PWB38"/>
    <mergeCell ref="PWC38:PWD38"/>
    <mergeCell ref="PVG38:PVH38"/>
    <mergeCell ref="PVI38:PVJ38"/>
    <mergeCell ref="PVK38:PVL38"/>
    <mergeCell ref="PVM38:PVN38"/>
    <mergeCell ref="PVO38:PVP38"/>
    <mergeCell ref="PVQ38:PVR38"/>
    <mergeCell ref="PUU38:PUV38"/>
    <mergeCell ref="PUW38:PUX38"/>
    <mergeCell ref="PUY38:PUZ38"/>
    <mergeCell ref="PVA38:PVB38"/>
    <mergeCell ref="PVC38:PVD38"/>
    <mergeCell ref="PVE38:PVF38"/>
    <mergeCell ref="PUI38:PUJ38"/>
    <mergeCell ref="PUK38:PUL38"/>
    <mergeCell ref="PUM38:PUN38"/>
    <mergeCell ref="PUO38:PUP38"/>
    <mergeCell ref="PUQ38:PUR38"/>
    <mergeCell ref="PUS38:PUT38"/>
    <mergeCell ref="PZK38:PZL38"/>
    <mergeCell ref="PZM38:PZN38"/>
    <mergeCell ref="PZO38:PZP38"/>
    <mergeCell ref="PZQ38:PZR38"/>
    <mergeCell ref="PZS38:PZT38"/>
    <mergeCell ref="PZU38:PZV38"/>
    <mergeCell ref="PYY38:PYZ38"/>
    <mergeCell ref="PZA38:PZB38"/>
    <mergeCell ref="PZC38:PZD38"/>
    <mergeCell ref="PZE38:PZF38"/>
    <mergeCell ref="PZG38:PZH38"/>
    <mergeCell ref="PZI38:PZJ38"/>
    <mergeCell ref="PYM38:PYN38"/>
    <mergeCell ref="PYO38:PYP38"/>
    <mergeCell ref="PYQ38:PYR38"/>
    <mergeCell ref="PYS38:PYT38"/>
    <mergeCell ref="PYU38:PYV38"/>
    <mergeCell ref="PYW38:PYX38"/>
    <mergeCell ref="PYA38:PYB38"/>
    <mergeCell ref="PYC38:PYD38"/>
    <mergeCell ref="PYE38:PYF38"/>
    <mergeCell ref="PYG38:PYH38"/>
    <mergeCell ref="PYI38:PYJ38"/>
    <mergeCell ref="PYK38:PYL38"/>
    <mergeCell ref="PXO38:PXP38"/>
    <mergeCell ref="PXQ38:PXR38"/>
    <mergeCell ref="PXS38:PXT38"/>
    <mergeCell ref="PXU38:PXV38"/>
    <mergeCell ref="PXW38:PXX38"/>
    <mergeCell ref="PXY38:PXZ38"/>
    <mergeCell ref="PXC38:PXD38"/>
    <mergeCell ref="PXE38:PXF38"/>
    <mergeCell ref="PXG38:PXH38"/>
    <mergeCell ref="PXI38:PXJ38"/>
    <mergeCell ref="PXK38:PXL38"/>
    <mergeCell ref="PXM38:PXN38"/>
    <mergeCell ref="QCE38:QCF38"/>
    <mergeCell ref="QCG38:QCH38"/>
    <mergeCell ref="QCI38:QCJ38"/>
    <mergeCell ref="QCK38:QCL38"/>
    <mergeCell ref="QCM38:QCN38"/>
    <mergeCell ref="QCO38:QCP38"/>
    <mergeCell ref="QBS38:QBT38"/>
    <mergeCell ref="QBU38:QBV38"/>
    <mergeCell ref="QBW38:QBX38"/>
    <mergeCell ref="QBY38:QBZ38"/>
    <mergeCell ref="QCA38:QCB38"/>
    <mergeCell ref="QCC38:QCD38"/>
    <mergeCell ref="QBG38:QBH38"/>
    <mergeCell ref="QBI38:QBJ38"/>
    <mergeCell ref="QBK38:QBL38"/>
    <mergeCell ref="QBM38:QBN38"/>
    <mergeCell ref="QBO38:QBP38"/>
    <mergeCell ref="QBQ38:QBR38"/>
    <mergeCell ref="QAU38:QAV38"/>
    <mergeCell ref="QAW38:QAX38"/>
    <mergeCell ref="QAY38:QAZ38"/>
    <mergeCell ref="QBA38:QBB38"/>
    <mergeCell ref="QBC38:QBD38"/>
    <mergeCell ref="QBE38:QBF38"/>
    <mergeCell ref="QAI38:QAJ38"/>
    <mergeCell ref="QAK38:QAL38"/>
    <mergeCell ref="QAM38:QAN38"/>
    <mergeCell ref="QAO38:QAP38"/>
    <mergeCell ref="QAQ38:QAR38"/>
    <mergeCell ref="QAS38:QAT38"/>
    <mergeCell ref="PZW38:PZX38"/>
    <mergeCell ref="PZY38:PZZ38"/>
    <mergeCell ref="QAA38:QAB38"/>
    <mergeCell ref="QAC38:QAD38"/>
    <mergeCell ref="QAE38:QAF38"/>
    <mergeCell ref="QAG38:QAH38"/>
    <mergeCell ref="QEY38:QEZ38"/>
    <mergeCell ref="QFA38:QFB38"/>
    <mergeCell ref="QFC38:QFD38"/>
    <mergeCell ref="QFE38:QFF38"/>
    <mergeCell ref="QFG38:QFH38"/>
    <mergeCell ref="QFI38:QFJ38"/>
    <mergeCell ref="QEM38:QEN38"/>
    <mergeCell ref="QEO38:QEP38"/>
    <mergeCell ref="QEQ38:QER38"/>
    <mergeCell ref="QES38:QET38"/>
    <mergeCell ref="QEU38:QEV38"/>
    <mergeCell ref="QEW38:QEX38"/>
    <mergeCell ref="QEA38:QEB38"/>
    <mergeCell ref="QEC38:QED38"/>
    <mergeCell ref="QEE38:QEF38"/>
    <mergeCell ref="QEG38:QEH38"/>
    <mergeCell ref="QEI38:QEJ38"/>
    <mergeCell ref="QEK38:QEL38"/>
    <mergeCell ref="QDO38:QDP38"/>
    <mergeCell ref="QDQ38:QDR38"/>
    <mergeCell ref="QDS38:QDT38"/>
    <mergeCell ref="QDU38:QDV38"/>
    <mergeCell ref="QDW38:QDX38"/>
    <mergeCell ref="QDY38:QDZ38"/>
    <mergeCell ref="QDC38:QDD38"/>
    <mergeCell ref="QDE38:QDF38"/>
    <mergeCell ref="QDG38:QDH38"/>
    <mergeCell ref="QDI38:QDJ38"/>
    <mergeCell ref="QDK38:QDL38"/>
    <mergeCell ref="QDM38:QDN38"/>
    <mergeCell ref="QCQ38:QCR38"/>
    <mergeCell ref="QCS38:QCT38"/>
    <mergeCell ref="QCU38:QCV38"/>
    <mergeCell ref="QCW38:QCX38"/>
    <mergeCell ref="QCY38:QCZ38"/>
    <mergeCell ref="QDA38:QDB38"/>
    <mergeCell ref="QHS38:QHT38"/>
    <mergeCell ref="QHU38:QHV38"/>
    <mergeCell ref="QHW38:QHX38"/>
    <mergeCell ref="QHY38:QHZ38"/>
    <mergeCell ref="QIA38:QIB38"/>
    <mergeCell ref="QIC38:QID38"/>
    <mergeCell ref="QHG38:QHH38"/>
    <mergeCell ref="QHI38:QHJ38"/>
    <mergeCell ref="QHK38:QHL38"/>
    <mergeCell ref="QHM38:QHN38"/>
    <mergeCell ref="QHO38:QHP38"/>
    <mergeCell ref="QHQ38:QHR38"/>
    <mergeCell ref="QGU38:QGV38"/>
    <mergeCell ref="QGW38:QGX38"/>
    <mergeCell ref="QGY38:QGZ38"/>
    <mergeCell ref="QHA38:QHB38"/>
    <mergeCell ref="QHC38:QHD38"/>
    <mergeCell ref="QHE38:QHF38"/>
    <mergeCell ref="QGI38:QGJ38"/>
    <mergeCell ref="QGK38:QGL38"/>
    <mergeCell ref="QGM38:QGN38"/>
    <mergeCell ref="QGO38:QGP38"/>
    <mergeCell ref="QGQ38:QGR38"/>
    <mergeCell ref="QGS38:QGT38"/>
    <mergeCell ref="QFW38:QFX38"/>
    <mergeCell ref="QFY38:QFZ38"/>
    <mergeCell ref="QGA38:QGB38"/>
    <mergeCell ref="QGC38:QGD38"/>
    <mergeCell ref="QGE38:QGF38"/>
    <mergeCell ref="QGG38:QGH38"/>
    <mergeCell ref="QFK38:QFL38"/>
    <mergeCell ref="QFM38:QFN38"/>
    <mergeCell ref="QFO38:QFP38"/>
    <mergeCell ref="QFQ38:QFR38"/>
    <mergeCell ref="QFS38:QFT38"/>
    <mergeCell ref="QFU38:QFV38"/>
    <mergeCell ref="QKM38:QKN38"/>
    <mergeCell ref="QKO38:QKP38"/>
    <mergeCell ref="QKQ38:QKR38"/>
    <mergeCell ref="QKS38:QKT38"/>
    <mergeCell ref="QKU38:QKV38"/>
    <mergeCell ref="QKW38:QKX38"/>
    <mergeCell ref="QKA38:QKB38"/>
    <mergeCell ref="QKC38:QKD38"/>
    <mergeCell ref="QKE38:QKF38"/>
    <mergeCell ref="QKG38:QKH38"/>
    <mergeCell ref="QKI38:QKJ38"/>
    <mergeCell ref="QKK38:QKL38"/>
    <mergeCell ref="QJO38:QJP38"/>
    <mergeCell ref="QJQ38:QJR38"/>
    <mergeCell ref="QJS38:QJT38"/>
    <mergeCell ref="QJU38:QJV38"/>
    <mergeCell ref="QJW38:QJX38"/>
    <mergeCell ref="QJY38:QJZ38"/>
    <mergeCell ref="QJC38:QJD38"/>
    <mergeCell ref="QJE38:QJF38"/>
    <mergeCell ref="QJG38:QJH38"/>
    <mergeCell ref="QJI38:QJJ38"/>
    <mergeCell ref="QJK38:QJL38"/>
    <mergeCell ref="QJM38:QJN38"/>
    <mergeCell ref="QIQ38:QIR38"/>
    <mergeCell ref="QIS38:QIT38"/>
    <mergeCell ref="QIU38:QIV38"/>
    <mergeCell ref="QIW38:QIX38"/>
    <mergeCell ref="QIY38:QIZ38"/>
    <mergeCell ref="QJA38:QJB38"/>
    <mergeCell ref="QIE38:QIF38"/>
    <mergeCell ref="QIG38:QIH38"/>
    <mergeCell ref="QII38:QIJ38"/>
    <mergeCell ref="QIK38:QIL38"/>
    <mergeCell ref="QIM38:QIN38"/>
    <mergeCell ref="QIO38:QIP38"/>
    <mergeCell ref="QNG38:QNH38"/>
    <mergeCell ref="QNI38:QNJ38"/>
    <mergeCell ref="QNK38:QNL38"/>
    <mergeCell ref="QNM38:QNN38"/>
    <mergeCell ref="QNO38:QNP38"/>
    <mergeCell ref="QNQ38:QNR38"/>
    <mergeCell ref="QMU38:QMV38"/>
    <mergeCell ref="QMW38:QMX38"/>
    <mergeCell ref="QMY38:QMZ38"/>
    <mergeCell ref="QNA38:QNB38"/>
    <mergeCell ref="QNC38:QND38"/>
    <mergeCell ref="QNE38:QNF38"/>
    <mergeCell ref="QMI38:QMJ38"/>
    <mergeCell ref="QMK38:QML38"/>
    <mergeCell ref="QMM38:QMN38"/>
    <mergeCell ref="QMO38:QMP38"/>
    <mergeCell ref="QMQ38:QMR38"/>
    <mergeCell ref="QMS38:QMT38"/>
    <mergeCell ref="QLW38:QLX38"/>
    <mergeCell ref="QLY38:QLZ38"/>
    <mergeCell ref="QMA38:QMB38"/>
    <mergeCell ref="QMC38:QMD38"/>
    <mergeCell ref="QME38:QMF38"/>
    <mergeCell ref="QMG38:QMH38"/>
    <mergeCell ref="QLK38:QLL38"/>
    <mergeCell ref="QLM38:QLN38"/>
    <mergeCell ref="QLO38:QLP38"/>
    <mergeCell ref="QLQ38:QLR38"/>
    <mergeCell ref="QLS38:QLT38"/>
    <mergeCell ref="QLU38:QLV38"/>
    <mergeCell ref="QKY38:QKZ38"/>
    <mergeCell ref="QLA38:QLB38"/>
    <mergeCell ref="QLC38:QLD38"/>
    <mergeCell ref="QLE38:QLF38"/>
    <mergeCell ref="QLG38:QLH38"/>
    <mergeCell ref="QLI38:QLJ38"/>
    <mergeCell ref="QQA38:QQB38"/>
    <mergeCell ref="QQC38:QQD38"/>
    <mergeCell ref="QQE38:QQF38"/>
    <mergeCell ref="QQG38:QQH38"/>
    <mergeCell ref="QQI38:QQJ38"/>
    <mergeCell ref="QQK38:QQL38"/>
    <mergeCell ref="QPO38:QPP38"/>
    <mergeCell ref="QPQ38:QPR38"/>
    <mergeCell ref="QPS38:QPT38"/>
    <mergeCell ref="QPU38:QPV38"/>
    <mergeCell ref="QPW38:QPX38"/>
    <mergeCell ref="QPY38:QPZ38"/>
    <mergeCell ref="QPC38:QPD38"/>
    <mergeCell ref="QPE38:QPF38"/>
    <mergeCell ref="QPG38:QPH38"/>
    <mergeCell ref="QPI38:QPJ38"/>
    <mergeCell ref="QPK38:QPL38"/>
    <mergeCell ref="QPM38:QPN38"/>
    <mergeCell ref="QOQ38:QOR38"/>
    <mergeCell ref="QOS38:QOT38"/>
    <mergeCell ref="QOU38:QOV38"/>
    <mergeCell ref="QOW38:QOX38"/>
    <mergeCell ref="QOY38:QOZ38"/>
    <mergeCell ref="QPA38:QPB38"/>
    <mergeCell ref="QOE38:QOF38"/>
    <mergeCell ref="QOG38:QOH38"/>
    <mergeCell ref="QOI38:QOJ38"/>
    <mergeCell ref="QOK38:QOL38"/>
    <mergeCell ref="QOM38:QON38"/>
    <mergeCell ref="QOO38:QOP38"/>
    <mergeCell ref="QNS38:QNT38"/>
    <mergeCell ref="QNU38:QNV38"/>
    <mergeCell ref="QNW38:QNX38"/>
    <mergeCell ref="QNY38:QNZ38"/>
    <mergeCell ref="QOA38:QOB38"/>
    <mergeCell ref="QOC38:QOD38"/>
    <mergeCell ref="QSU38:QSV38"/>
    <mergeCell ref="QSW38:QSX38"/>
    <mergeCell ref="QSY38:QSZ38"/>
    <mergeCell ref="QTA38:QTB38"/>
    <mergeCell ref="QTC38:QTD38"/>
    <mergeCell ref="QTE38:QTF38"/>
    <mergeCell ref="QSI38:QSJ38"/>
    <mergeCell ref="QSK38:QSL38"/>
    <mergeCell ref="QSM38:QSN38"/>
    <mergeCell ref="QSO38:QSP38"/>
    <mergeCell ref="QSQ38:QSR38"/>
    <mergeCell ref="QSS38:QST38"/>
    <mergeCell ref="QRW38:QRX38"/>
    <mergeCell ref="QRY38:QRZ38"/>
    <mergeCell ref="QSA38:QSB38"/>
    <mergeCell ref="QSC38:QSD38"/>
    <mergeCell ref="QSE38:QSF38"/>
    <mergeCell ref="QSG38:QSH38"/>
    <mergeCell ref="QRK38:QRL38"/>
    <mergeCell ref="QRM38:QRN38"/>
    <mergeCell ref="QRO38:QRP38"/>
    <mergeCell ref="QRQ38:QRR38"/>
    <mergeCell ref="QRS38:QRT38"/>
    <mergeCell ref="QRU38:QRV38"/>
    <mergeCell ref="QQY38:QQZ38"/>
    <mergeCell ref="QRA38:QRB38"/>
    <mergeCell ref="QRC38:QRD38"/>
    <mergeCell ref="QRE38:QRF38"/>
    <mergeCell ref="QRG38:QRH38"/>
    <mergeCell ref="QRI38:QRJ38"/>
    <mergeCell ref="QQM38:QQN38"/>
    <mergeCell ref="QQO38:QQP38"/>
    <mergeCell ref="QQQ38:QQR38"/>
    <mergeCell ref="QQS38:QQT38"/>
    <mergeCell ref="QQU38:QQV38"/>
    <mergeCell ref="QQW38:QQX38"/>
    <mergeCell ref="QVO38:QVP38"/>
    <mergeCell ref="QVQ38:QVR38"/>
    <mergeCell ref="QVS38:QVT38"/>
    <mergeCell ref="QVU38:QVV38"/>
    <mergeCell ref="QVW38:QVX38"/>
    <mergeCell ref="QVY38:QVZ38"/>
    <mergeCell ref="QVC38:QVD38"/>
    <mergeCell ref="QVE38:QVF38"/>
    <mergeCell ref="QVG38:QVH38"/>
    <mergeCell ref="QVI38:QVJ38"/>
    <mergeCell ref="QVK38:QVL38"/>
    <mergeCell ref="QVM38:QVN38"/>
    <mergeCell ref="QUQ38:QUR38"/>
    <mergeCell ref="QUS38:QUT38"/>
    <mergeCell ref="QUU38:QUV38"/>
    <mergeCell ref="QUW38:QUX38"/>
    <mergeCell ref="QUY38:QUZ38"/>
    <mergeCell ref="QVA38:QVB38"/>
    <mergeCell ref="QUE38:QUF38"/>
    <mergeCell ref="QUG38:QUH38"/>
    <mergeCell ref="QUI38:QUJ38"/>
    <mergeCell ref="QUK38:QUL38"/>
    <mergeCell ref="QUM38:QUN38"/>
    <mergeCell ref="QUO38:QUP38"/>
    <mergeCell ref="QTS38:QTT38"/>
    <mergeCell ref="QTU38:QTV38"/>
    <mergeCell ref="QTW38:QTX38"/>
    <mergeCell ref="QTY38:QTZ38"/>
    <mergeCell ref="QUA38:QUB38"/>
    <mergeCell ref="QUC38:QUD38"/>
    <mergeCell ref="QTG38:QTH38"/>
    <mergeCell ref="QTI38:QTJ38"/>
    <mergeCell ref="QTK38:QTL38"/>
    <mergeCell ref="QTM38:QTN38"/>
    <mergeCell ref="QTO38:QTP38"/>
    <mergeCell ref="QTQ38:QTR38"/>
    <mergeCell ref="QYI38:QYJ38"/>
    <mergeCell ref="QYK38:QYL38"/>
    <mergeCell ref="QYM38:QYN38"/>
    <mergeCell ref="QYO38:QYP38"/>
    <mergeCell ref="QYQ38:QYR38"/>
    <mergeCell ref="QYS38:QYT38"/>
    <mergeCell ref="QXW38:QXX38"/>
    <mergeCell ref="QXY38:QXZ38"/>
    <mergeCell ref="QYA38:QYB38"/>
    <mergeCell ref="QYC38:QYD38"/>
    <mergeCell ref="QYE38:QYF38"/>
    <mergeCell ref="QYG38:QYH38"/>
    <mergeCell ref="QXK38:QXL38"/>
    <mergeCell ref="QXM38:QXN38"/>
    <mergeCell ref="QXO38:QXP38"/>
    <mergeCell ref="QXQ38:QXR38"/>
    <mergeCell ref="QXS38:QXT38"/>
    <mergeCell ref="QXU38:QXV38"/>
    <mergeCell ref="QWY38:QWZ38"/>
    <mergeCell ref="QXA38:QXB38"/>
    <mergeCell ref="QXC38:QXD38"/>
    <mergeCell ref="QXE38:QXF38"/>
    <mergeCell ref="QXG38:QXH38"/>
    <mergeCell ref="QXI38:QXJ38"/>
    <mergeCell ref="QWM38:QWN38"/>
    <mergeCell ref="QWO38:QWP38"/>
    <mergeCell ref="QWQ38:QWR38"/>
    <mergeCell ref="QWS38:QWT38"/>
    <mergeCell ref="QWU38:QWV38"/>
    <mergeCell ref="QWW38:QWX38"/>
    <mergeCell ref="QWA38:QWB38"/>
    <mergeCell ref="QWC38:QWD38"/>
    <mergeCell ref="QWE38:QWF38"/>
    <mergeCell ref="QWG38:QWH38"/>
    <mergeCell ref="QWI38:QWJ38"/>
    <mergeCell ref="QWK38:QWL38"/>
    <mergeCell ref="RBC38:RBD38"/>
    <mergeCell ref="RBE38:RBF38"/>
    <mergeCell ref="RBG38:RBH38"/>
    <mergeCell ref="RBI38:RBJ38"/>
    <mergeCell ref="RBK38:RBL38"/>
    <mergeCell ref="RBM38:RBN38"/>
    <mergeCell ref="RAQ38:RAR38"/>
    <mergeCell ref="RAS38:RAT38"/>
    <mergeCell ref="RAU38:RAV38"/>
    <mergeCell ref="RAW38:RAX38"/>
    <mergeCell ref="RAY38:RAZ38"/>
    <mergeCell ref="RBA38:RBB38"/>
    <mergeCell ref="RAE38:RAF38"/>
    <mergeCell ref="RAG38:RAH38"/>
    <mergeCell ref="RAI38:RAJ38"/>
    <mergeCell ref="RAK38:RAL38"/>
    <mergeCell ref="RAM38:RAN38"/>
    <mergeCell ref="RAO38:RAP38"/>
    <mergeCell ref="QZS38:QZT38"/>
    <mergeCell ref="QZU38:QZV38"/>
    <mergeCell ref="QZW38:QZX38"/>
    <mergeCell ref="QZY38:QZZ38"/>
    <mergeCell ref="RAA38:RAB38"/>
    <mergeCell ref="RAC38:RAD38"/>
    <mergeCell ref="QZG38:QZH38"/>
    <mergeCell ref="QZI38:QZJ38"/>
    <mergeCell ref="QZK38:QZL38"/>
    <mergeCell ref="QZM38:QZN38"/>
    <mergeCell ref="QZO38:QZP38"/>
    <mergeCell ref="QZQ38:QZR38"/>
    <mergeCell ref="QYU38:QYV38"/>
    <mergeCell ref="QYW38:QYX38"/>
    <mergeCell ref="QYY38:QYZ38"/>
    <mergeCell ref="QZA38:QZB38"/>
    <mergeCell ref="QZC38:QZD38"/>
    <mergeCell ref="QZE38:QZF38"/>
    <mergeCell ref="RDW38:RDX38"/>
    <mergeCell ref="RDY38:RDZ38"/>
    <mergeCell ref="REA38:REB38"/>
    <mergeCell ref="REC38:RED38"/>
    <mergeCell ref="REE38:REF38"/>
    <mergeCell ref="REG38:REH38"/>
    <mergeCell ref="RDK38:RDL38"/>
    <mergeCell ref="RDM38:RDN38"/>
    <mergeCell ref="RDO38:RDP38"/>
    <mergeCell ref="RDQ38:RDR38"/>
    <mergeCell ref="RDS38:RDT38"/>
    <mergeCell ref="RDU38:RDV38"/>
    <mergeCell ref="RCY38:RCZ38"/>
    <mergeCell ref="RDA38:RDB38"/>
    <mergeCell ref="RDC38:RDD38"/>
    <mergeCell ref="RDE38:RDF38"/>
    <mergeCell ref="RDG38:RDH38"/>
    <mergeCell ref="RDI38:RDJ38"/>
    <mergeCell ref="RCM38:RCN38"/>
    <mergeCell ref="RCO38:RCP38"/>
    <mergeCell ref="RCQ38:RCR38"/>
    <mergeCell ref="RCS38:RCT38"/>
    <mergeCell ref="RCU38:RCV38"/>
    <mergeCell ref="RCW38:RCX38"/>
    <mergeCell ref="RCA38:RCB38"/>
    <mergeCell ref="RCC38:RCD38"/>
    <mergeCell ref="RCE38:RCF38"/>
    <mergeCell ref="RCG38:RCH38"/>
    <mergeCell ref="RCI38:RCJ38"/>
    <mergeCell ref="RCK38:RCL38"/>
    <mergeCell ref="RBO38:RBP38"/>
    <mergeCell ref="RBQ38:RBR38"/>
    <mergeCell ref="RBS38:RBT38"/>
    <mergeCell ref="RBU38:RBV38"/>
    <mergeCell ref="RBW38:RBX38"/>
    <mergeCell ref="RBY38:RBZ38"/>
    <mergeCell ref="RGQ38:RGR38"/>
    <mergeCell ref="RGS38:RGT38"/>
    <mergeCell ref="RGU38:RGV38"/>
    <mergeCell ref="RGW38:RGX38"/>
    <mergeCell ref="RGY38:RGZ38"/>
    <mergeCell ref="RHA38:RHB38"/>
    <mergeCell ref="RGE38:RGF38"/>
    <mergeCell ref="RGG38:RGH38"/>
    <mergeCell ref="RGI38:RGJ38"/>
    <mergeCell ref="RGK38:RGL38"/>
    <mergeCell ref="RGM38:RGN38"/>
    <mergeCell ref="RGO38:RGP38"/>
    <mergeCell ref="RFS38:RFT38"/>
    <mergeCell ref="RFU38:RFV38"/>
    <mergeCell ref="RFW38:RFX38"/>
    <mergeCell ref="RFY38:RFZ38"/>
    <mergeCell ref="RGA38:RGB38"/>
    <mergeCell ref="RGC38:RGD38"/>
    <mergeCell ref="RFG38:RFH38"/>
    <mergeCell ref="RFI38:RFJ38"/>
    <mergeCell ref="RFK38:RFL38"/>
    <mergeCell ref="RFM38:RFN38"/>
    <mergeCell ref="RFO38:RFP38"/>
    <mergeCell ref="RFQ38:RFR38"/>
    <mergeCell ref="REU38:REV38"/>
    <mergeCell ref="REW38:REX38"/>
    <mergeCell ref="REY38:REZ38"/>
    <mergeCell ref="RFA38:RFB38"/>
    <mergeCell ref="RFC38:RFD38"/>
    <mergeCell ref="RFE38:RFF38"/>
    <mergeCell ref="REI38:REJ38"/>
    <mergeCell ref="REK38:REL38"/>
    <mergeCell ref="REM38:REN38"/>
    <mergeCell ref="REO38:REP38"/>
    <mergeCell ref="REQ38:RER38"/>
    <mergeCell ref="RES38:RET38"/>
    <mergeCell ref="RJK38:RJL38"/>
    <mergeCell ref="RJM38:RJN38"/>
    <mergeCell ref="RJO38:RJP38"/>
    <mergeCell ref="RJQ38:RJR38"/>
    <mergeCell ref="RJS38:RJT38"/>
    <mergeCell ref="RJU38:RJV38"/>
    <mergeCell ref="RIY38:RIZ38"/>
    <mergeCell ref="RJA38:RJB38"/>
    <mergeCell ref="RJC38:RJD38"/>
    <mergeCell ref="RJE38:RJF38"/>
    <mergeCell ref="RJG38:RJH38"/>
    <mergeCell ref="RJI38:RJJ38"/>
    <mergeCell ref="RIM38:RIN38"/>
    <mergeCell ref="RIO38:RIP38"/>
    <mergeCell ref="RIQ38:RIR38"/>
    <mergeCell ref="RIS38:RIT38"/>
    <mergeCell ref="RIU38:RIV38"/>
    <mergeCell ref="RIW38:RIX38"/>
    <mergeCell ref="RIA38:RIB38"/>
    <mergeCell ref="RIC38:RID38"/>
    <mergeCell ref="RIE38:RIF38"/>
    <mergeCell ref="RIG38:RIH38"/>
    <mergeCell ref="RII38:RIJ38"/>
    <mergeCell ref="RIK38:RIL38"/>
    <mergeCell ref="RHO38:RHP38"/>
    <mergeCell ref="RHQ38:RHR38"/>
    <mergeCell ref="RHS38:RHT38"/>
    <mergeCell ref="RHU38:RHV38"/>
    <mergeCell ref="RHW38:RHX38"/>
    <mergeCell ref="RHY38:RHZ38"/>
    <mergeCell ref="RHC38:RHD38"/>
    <mergeCell ref="RHE38:RHF38"/>
    <mergeCell ref="RHG38:RHH38"/>
    <mergeCell ref="RHI38:RHJ38"/>
    <mergeCell ref="RHK38:RHL38"/>
    <mergeCell ref="RHM38:RHN38"/>
    <mergeCell ref="RME38:RMF38"/>
    <mergeCell ref="RMG38:RMH38"/>
    <mergeCell ref="RMI38:RMJ38"/>
    <mergeCell ref="RMK38:RML38"/>
    <mergeCell ref="RMM38:RMN38"/>
    <mergeCell ref="RMO38:RMP38"/>
    <mergeCell ref="RLS38:RLT38"/>
    <mergeCell ref="RLU38:RLV38"/>
    <mergeCell ref="RLW38:RLX38"/>
    <mergeCell ref="RLY38:RLZ38"/>
    <mergeCell ref="RMA38:RMB38"/>
    <mergeCell ref="RMC38:RMD38"/>
    <mergeCell ref="RLG38:RLH38"/>
    <mergeCell ref="RLI38:RLJ38"/>
    <mergeCell ref="RLK38:RLL38"/>
    <mergeCell ref="RLM38:RLN38"/>
    <mergeCell ref="RLO38:RLP38"/>
    <mergeCell ref="RLQ38:RLR38"/>
    <mergeCell ref="RKU38:RKV38"/>
    <mergeCell ref="RKW38:RKX38"/>
    <mergeCell ref="RKY38:RKZ38"/>
    <mergeCell ref="RLA38:RLB38"/>
    <mergeCell ref="RLC38:RLD38"/>
    <mergeCell ref="RLE38:RLF38"/>
    <mergeCell ref="RKI38:RKJ38"/>
    <mergeCell ref="RKK38:RKL38"/>
    <mergeCell ref="RKM38:RKN38"/>
    <mergeCell ref="RKO38:RKP38"/>
    <mergeCell ref="RKQ38:RKR38"/>
    <mergeCell ref="RKS38:RKT38"/>
    <mergeCell ref="RJW38:RJX38"/>
    <mergeCell ref="RJY38:RJZ38"/>
    <mergeCell ref="RKA38:RKB38"/>
    <mergeCell ref="RKC38:RKD38"/>
    <mergeCell ref="RKE38:RKF38"/>
    <mergeCell ref="RKG38:RKH38"/>
    <mergeCell ref="ROY38:ROZ38"/>
    <mergeCell ref="RPA38:RPB38"/>
    <mergeCell ref="RPC38:RPD38"/>
    <mergeCell ref="RPE38:RPF38"/>
    <mergeCell ref="RPG38:RPH38"/>
    <mergeCell ref="RPI38:RPJ38"/>
    <mergeCell ref="ROM38:RON38"/>
    <mergeCell ref="ROO38:ROP38"/>
    <mergeCell ref="ROQ38:ROR38"/>
    <mergeCell ref="ROS38:ROT38"/>
    <mergeCell ref="ROU38:ROV38"/>
    <mergeCell ref="ROW38:ROX38"/>
    <mergeCell ref="ROA38:ROB38"/>
    <mergeCell ref="ROC38:ROD38"/>
    <mergeCell ref="ROE38:ROF38"/>
    <mergeCell ref="ROG38:ROH38"/>
    <mergeCell ref="ROI38:ROJ38"/>
    <mergeCell ref="ROK38:ROL38"/>
    <mergeCell ref="RNO38:RNP38"/>
    <mergeCell ref="RNQ38:RNR38"/>
    <mergeCell ref="RNS38:RNT38"/>
    <mergeCell ref="RNU38:RNV38"/>
    <mergeCell ref="RNW38:RNX38"/>
    <mergeCell ref="RNY38:RNZ38"/>
    <mergeCell ref="RNC38:RND38"/>
    <mergeCell ref="RNE38:RNF38"/>
    <mergeCell ref="RNG38:RNH38"/>
    <mergeCell ref="RNI38:RNJ38"/>
    <mergeCell ref="RNK38:RNL38"/>
    <mergeCell ref="RNM38:RNN38"/>
    <mergeCell ref="RMQ38:RMR38"/>
    <mergeCell ref="RMS38:RMT38"/>
    <mergeCell ref="RMU38:RMV38"/>
    <mergeCell ref="RMW38:RMX38"/>
    <mergeCell ref="RMY38:RMZ38"/>
    <mergeCell ref="RNA38:RNB38"/>
    <mergeCell ref="RRS38:RRT38"/>
    <mergeCell ref="RRU38:RRV38"/>
    <mergeCell ref="RRW38:RRX38"/>
    <mergeCell ref="RRY38:RRZ38"/>
    <mergeCell ref="RSA38:RSB38"/>
    <mergeCell ref="RSC38:RSD38"/>
    <mergeCell ref="RRG38:RRH38"/>
    <mergeCell ref="RRI38:RRJ38"/>
    <mergeCell ref="RRK38:RRL38"/>
    <mergeCell ref="RRM38:RRN38"/>
    <mergeCell ref="RRO38:RRP38"/>
    <mergeCell ref="RRQ38:RRR38"/>
    <mergeCell ref="RQU38:RQV38"/>
    <mergeCell ref="RQW38:RQX38"/>
    <mergeCell ref="RQY38:RQZ38"/>
    <mergeCell ref="RRA38:RRB38"/>
    <mergeCell ref="RRC38:RRD38"/>
    <mergeCell ref="RRE38:RRF38"/>
    <mergeCell ref="RQI38:RQJ38"/>
    <mergeCell ref="RQK38:RQL38"/>
    <mergeCell ref="RQM38:RQN38"/>
    <mergeCell ref="RQO38:RQP38"/>
    <mergeCell ref="RQQ38:RQR38"/>
    <mergeCell ref="RQS38:RQT38"/>
    <mergeCell ref="RPW38:RPX38"/>
    <mergeCell ref="RPY38:RPZ38"/>
    <mergeCell ref="RQA38:RQB38"/>
    <mergeCell ref="RQC38:RQD38"/>
    <mergeCell ref="RQE38:RQF38"/>
    <mergeCell ref="RQG38:RQH38"/>
    <mergeCell ref="RPK38:RPL38"/>
    <mergeCell ref="RPM38:RPN38"/>
    <mergeCell ref="RPO38:RPP38"/>
    <mergeCell ref="RPQ38:RPR38"/>
    <mergeCell ref="RPS38:RPT38"/>
    <mergeCell ref="RPU38:RPV38"/>
    <mergeCell ref="RUM38:RUN38"/>
    <mergeCell ref="RUO38:RUP38"/>
    <mergeCell ref="RUQ38:RUR38"/>
    <mergeCell ref="RUS38:RUT38"/>
    <mergeCell ref="RUU38:RUV38"/>
    <mergeCell ref="RUW38:RUX38"/>
    <mergeCell ref="RUA38:RUB38"/>
    <mergeCell ref="RUC38:RUD38"/>
    <mergeCell ref="RUE38:RUF38"/>
    <mergeCell ref="RUG38:RUH38"/>
    <mergeCell ref="RUI38:RUJ38"/>
    <mergeCell ref="RUK38:RUL38"/>
    <mergeCell ref="RTO38:RTP38"/>
    <mergeCell ref="RTQ38:RTR38"/>
    <mergeCell ref="RTS38:RTT38"/>
    <mergeCell ref="RTU38:RTV38"/>
    <mergeCell ref="RTW38:RTX38"/>
    <mergeCell ref="RTY38:RTZ38"/>
    <mergeCell ref="RTC38:RTD38"/>
    <mergeCell ref="RTE38:RTF38"/>
    <mergeCell ref="RTG38:RTH38"/>
    <mergeCell ref="RTI38:RTJ38"/>
    <mergeCell ref="RTK38:RTL38"/>
    <mergeCell ref="RTM38:RTN38"/>
    <mergeCell ref="RSQ38:RSR38"/>
    <mergeCell ref="RSS38:RST38"/>
    <mergeCell ref="RSU38:RSV38"/>
    <mergeCell ref="RSW38:RSX38"/>
    <mergeCell ref="RSY38:RSZ38"/>
    <mergeCell ref="RTA38:RTB38"/>
    <mergeCell ref="RSE38:RSF38"/>
    <mergeCell ref="RSG38:RSH38"/>
    <mergeCell ref="RSI38:RSJ38"/>
    <mergeCell ref="RSK38:RSL38"/>
    <mergeCell ref="RSM38:RSN38"/>
    <mergeCell ref="RSO38:RSP38"/>
    <mergeCell ref="RXG38:RXH38"/>
    <mergeCell ref="RXI38:RXJ38"/>
    <mergeCell ref="RXK38:RXL38"/>
    <mergeCell ref="RXM38:RXN38"/>
    <mergeCell ref="RXO38:RXP38"/>
    <mergeCell ref="RXQ38:RXR38"/>
    <mergeCell ref="RWU38:RWV38"/>
    <mergeCell ref="RWW38:RWX38"/>
    <mergeCell ref="RWY38:RWZ38"/>
    <mergeCell ref="RXA38:RXB38"/>
    <mergeCell ref="RXC38:RXD38"/>
    <mergeCell ref="RXE38:RXF38"/>
    <mergeCell ref="RWI38:RWJ38"/>
    <mergeCell ref="RWK38:RWL38"/>
    <mergeCell ref="RWM38:RWN38"/>
    <mergeCell ref="RWO38:RWP38"/>
    <mergeCell ref="RWQ38:RWR38"/>
    <mergeCell ref="RWS38:RWT38"/>
    <mergeCell ref="RVW38:RVX38"/>
    <mergeCell ref="RVY38:RVZ38"/>
    <mergeCell ref="RWA38:RWB38"/>
    <mergeCell ref="RWC38:RWD38"/>
    <mergeCell ref="RWE38:RWF38"/>
    <mergeCell ref="RWG38:RWH38"/>
    <mergeCell ref="RVK38:RVL38"/>
    <mergeCell ref="RVM38:RVN38"/>
    <mergeCell ref="RVO38:RVP38"/>
    <mergeCell ref="RVQ38:RVR38"/>
    <mergeCell ref="RVS38:RVT38"/>
    <mergeCell ref="RVU38:RVV38"/>
    <mergeCell ref="RUY38:RUZ38"/>
    <mergeCell ref="RVA38:RVB38"/>
    <mergeCell ref="RVC38:RVD38"/>
    <mergeCell ref="RVE38:RVF38"/>
    <mergeCell ref="RVG38:RVH38"/>
    <mergeCell ref="RVI38:RVJ38"/>
    <mergeCell ref="SAA38:SAB38"/>
    <mergeCell ref="SAC38:SAD38"/>
    <mergeCell ref="SAE38:SAF38"/>
    <mergeCell ref="SAG38:SAH38"/>
    <mergeCell ref="SAI38:SAJ38"/>
    <mergeCell ref="SAK38:SAL38"/>
    <mergeCell ref="RZO38:RZP38"/>
    <mergeCell ref="RZQ38:RZR38"/>
    <mergeCell ref="RZS38:RZT38"/>
    <mergeCell ref="RZU38:RZV38"/>
    <mergeCell ref="RZW38:RZX38"/>
    <mergeCell ref="RZY38:RZZ38"/>
    <mergeCell ref="RZC38:RZD38"/>
    <mergeCell ref="RZE38:RZF38"/>
    <mergeCell ref="RZG38:RZH38"/>
    <mergeCell ref="RZI38:RZJ38"/>
    <mergeCell ref="RZK38:RZL38"/>
    <mergeCell ref="RZM38:RZN38"/>
    <mergeCell ref="RYQ38:RYR38"/>
    <mergeCell ref="RYS38:RYT38"/>
    <mergeCell ref="RYU38:RYV38"/>
    <mergeCell ref="RYW38:RYX38"/>
    <mergeCell ref="RYY38:RYZ38"/>
    <mergeCell ref="RZA38:RZB38"/>
    <mergeCell ref="RYE38:RYF38"/>
    <mergeCell ref="RYG38:RYH38"/>
    <mergeCell ref="RYI38:RYJ38"/>
    <mergeCell ref="RYK38:RYL38"/>
    <mergeCell ref="RYM38:RYN38"/>
    <mergeCell ref="RYO38:RYP38"/>
    <mergeCell ref="RXS38:RXT38"/>
    <mergeCell ref="RXU38:RXV38"/>
    <mergeCell ref="RXW38:RXX38"/>
    <mergeCell ref="RXY38:RXZ38"/>
    <mergeCell ref="RYA38:RYB38"/>
    <mergeCell ref="RYC38:RYD38"/>
    <mergeCell ref="SCU38:SCV38"/>
    <mergeCell ref="SCW38:SCX38"/>
    <mergeCell ref="SCY38:SCZ38"/>
    <mergeCell ref="SDA38:SDB38"/>
    <mergeCell ref="SDC38:SDD38"/>
    <mergeCell ref="SDE38:SDF38"/>
    <mergeCell ref="SCI38:SCJ38"/>
    <mergeCell ref="SCK38:SCL38"/>
    <mergeCell ref="SCM38:SCN38"/>
    <mergeCell ref="SCO38:SCP38"/>
    <mergeCell ref="SCQ38:SCR38"/>
    <mergeCell ref="SCS38:SCT38"/>
    <mergeCell ref="SBW38:SBX38"/>
    <mergeCell ref="SBY38:SBZ38"/>
    <mergeCell ref="SCA38:SCB38"/>
    <mergeCell ref="SCC38:SCD38"/>
    <mergeCell ref="SCE38:SCF38"/>
    <mergeCell ref="SCG38:SCH38"/>
    <mergeCell ref="SBK38:SBL38"/>
    <mergeCell ref="SBM38:SBN38"/>
    <mergeCell ref="SBO38:SBP38"/>
    <mergeCell ref="SBQ38:SBR38"/>
    <mergeCell ref="SBS38:SBT38"/>
    <mergeCell ref="SBU38:SBV38"/>
    <mergeCell ref="SAY38:SAZ38"/>
    <mergeCell ref="SBA38:SBB38"/>
    <mergeCell ref="SBC38:SBD38"/>
    <mergeCell ref="SBE38:SBF38"/>
    <mergeCell ref="SBG38:SBH38"/>
    <mergeCell ref="SBI38:SBJ38"/>
    <mergeCell ref="SAM38:SAN38"/>
    <mergeCell ref="SAO38:SAP38"/>
    <mergeCell ref="SAQ38:SAR38"/>
    <mergeCell ref="SAS38:SAT38"/>
    <mergeCell ref="SAU38:SAV38"/>
    <mergeCell ref="SAW38:SAX38"/>
    <mergeCell ref="SFO38:SFP38"/>
    <mergeCell ref="SFQ38:SFR38"/>
    <mergeCell ref="SFS38:SFT38"/>
    <mergeCell ref="SFU38:SFV38"/>
    <mergeCell ref="SFW38:SFX38"/>
    <mergeCell ref="SFY38:SFZ38"/>
    <mergeCell ref="SFC38:SFD38"/>
    <mergeCell ref="SFE38:SFF38"/>
    <mergeCell ref="SFG38:SFH38"/>
    <mergeCell ref="SFI38:SFJ38"/>
    <mergeCell ref="SFK38:SFL38"/>
    <mergeCell ref="SFM38:SFN38"/>
    <mergeCell ref="SEQ38:SER38"/>
    <mergeCell ref="SES38:SET38"/>
    <mergeCell ref="SEU38:SEV38"/>
    <mergeCell ref="SEW38:SEX38"/>
    <mergeCell ref="SEY38:SEZ38"/>
    <mergeCell ref="SFA38:SFB38"/>
    <mergeCell ref="SEE38:SEF38"/>
    <mergeCell ref="SEG38:SEH38"/>
    <mergeCell ref="SEI38:SEJ38"/>
    <mergeCell ref="SEK38:SEL38"/>
    <mergeCell ref="SEM38:SEN38"/>
    <mergeCell ref="SEO38:SEP38"/>
    <mergeCell ref="SDS38:SDT38"/>
    <mergeCell ref="SDU38:SDV38"/>
    <mergeCell ref="SDW38:SDX38"/>
    <mergeCell ref="SDY38:SDZ38"/>
    <mergeCell ref="SEA38:SEB38"/>
    <mergeCell ref="SEC38:SED38"/>
    <mergeCell ref="SDG38:SDH38"/>
    <mergeCell ref="SDI38:SDJ38"/>
    <mergeCell ref="SDK38:SDL38"/>
    <mergeCell ref="SDM38:SDN38"/>
    <mergeCell ref="SDO38:SDP38"/>
    <mergeCell ref="SDQ38:SDR38"/>
    <mergeCell ref="SII38:SIJ38"/>
    <mergeCell ref="SIK38:SIL38"/>
    <mergeCell ref="SIM38:SIN38"/>
    <mergeCell ref="SIO38:SIP38"/>
    <mergeCell ref="SIQ38:SIR38"/>
    <mergeCell ref="SIS38:SIT38"/>
    <mergeCell ref="SHW38:SHX38"/>
    <mergeCell ref="SHY38:SHZ38"/>
    <mergeCell ref="SIA38:SIB38"/>
    <mergeCell ref="SIC38:SID38"/>
    <mergeCell ref="SIE38:SIF38"/>
    <mergeCell ref="SIG38:SIH38"/>
    <mergeCell ref="SHK38:SHL38"/>
    <mergeCell ref="SHM38:SHN38"/>
    <mergeCell ref="SHO38:SHP38"/>
    <mergeCell ref="SHQ38:SHR38"/>
    <mergeCell ref="SHS38:SHT38"/>
    <mergeCell ref="SHU38:SHV38"/>
    <mergeCell ref="SGY38:SGZ38"/>
    <mergeCell ref="SHA38:SHB38"/>
    <mergeCell ref="SHC38:SHD38"/>
    <mergeCell ref="SHE38:SHF38"/>
    <mergeCell ref="SHG38:SHH38"/>
    <mergeCell ref="SHI38:SHJ38"/>
    <mergeCell ref="SGM38:SGN38"/>
    <mergeCell ref="SGO38:SGP38"/>
    <mergeCell ref="SGQ38:SGR38"/>
    <mergeCell ref="SGS38:SGT38"/>
    <mergeCell ref="SGU38:SGV38"/>
    <mergeCell ref="SGW38:SGX38"/>
    <mergeCell ref="SGA38:SGB38"/>
    <mergeCell ref="SGC38:SGD38"/>
    <mergeCell ref="SGE38:SGF38"/>
    <mergeCell ref="SGG38:SGH38"/>
    <mergeCell ref="SGI38:SGJ38"/>
    <mergeCell ref="SGK38:SGL38"/>
    <mergeCell ref="SLC38:SLD38"/>
    <mergeCell ref="SLE38:SLF38"/>
    <mergeCell ref="SLG38:SLH38"/>
    <mergeCell ref="SLI38:SLJ38"/>
    <mergeCell ref="SLK38:SLL38"/>
    <mergeCell ref="SLM38:SLN38"/>
    <mergeCell ref="SKQ38:SKR38"/>
    <mergeCell ref="SKS38:SKT38"/>
    <mergeCell ref="SKU38:SKV38"/>
    <mergeCell ref="SKW38:SKX38"/>
    <mergeCell ref="SKY38:SKZ38"/>
    <mergeCell ref="SLA38:SLB38"/>
    <mergeCell ref="SKE38:SKF38"/>
    <mergeCell ref="SKG38:SKH38"/>
    <mergeCell ref="SKI38:SKJ38"/>
    <mergeCell ref="SKK38:SKL38"/>
    <mergeCell ref="SKM38:SKN38"/>
    <mergeCell ref="SKO38:SKP38"/>
    <mergeCell ref="SJS38:SJT38"/>
    <mergeCell ref="SJU38:SJV38"/>
    <mergeCell ref="SJW38:SJX38"/>
    <mergeCell ref="SJY38:SJZ38"/>
    <mergeCell ref="SKA38:SKB38"/>
    <mergeCell ref="SKC38:SKD38"/>
    <mergeCell ref="SJG38:SJH38"/>
    <mergeCell ref="SJI38:SJJ38"/>
    <mergeCell ref="SJK38:SJL38"/>
    <mergeCell ref="SJM38:SJN38"/>
    <mergeCell ref="SJO38:SJP38"/>
    <mergeCell ref="SJQ38:SJR38"/>
    <mergeCell ref="SIU38:SIV38"/>
    <mergeCell ref="SIW38:SIX38"/>
    <mergeCell ref="SIY38:SIZ38"/>
    <mergeCell ref="SJA38:SJB38"/>
    <mergeCell ref="SJC38:SJD38"/>
    <mergeCell ref="SJE38:SJF38"/>
    <mergeCell ref="SNW38:SNX38"/>
    <mergeCell ref="SNY38:SNZ38"/>
    <mergeCell ref="SOA38:SOB38"/>
    <mergeCell ref="SOC38:SOD38"/>
    <mergeCell ref="SOE38:SOF38"/>
    <mergeCell ref="SOG38:SOH38"/>
    <mergeCell ref="SNK38:SNL38"/>
    <mergeCell ref="SNM38:SNN38"/>
    <mergeCell ref="SNO38:SNP38"/>
    <mergeCell ref="SNQ38:SNR38"/>
    <mergeCell ref="SNS38:SNT38"/>
    <mergeCell ref="SNU38:SNV38"/>
    <mergeCell ref="SMY38:SMZ38"/>
    <mergeCell ref="SNA38:SNB38"/>
    <mergeCell ref="SNC38:SND38"/>
    <mergeCell ref="SNE38:SNF38"/>
    <mergeCell ref="SNG38:SNH38"/>
    <mergeCell ref="SNI38:SNJ38"/>
    <mergeCell ref="SMM38:SMN38"/>
    <mergeCell ref="SMO38:SMP38"/>
    <mergeCell ref="SMQ38:SMR38"/>
    <mergeCell ref="SMS38:SMT38"/>
    <mergeCell ref="SMU38:SMV38"/>
    <mergeCell ref="SMW38:SMX38"/>
    <mergeCell ref="SMA38:SMB38"/>
    <mergeCell ref="SMC38:SMD38"/>
    <mergeCell ref="SME38:SMF38"/>
    <mergeCell ref="SMG38:SMH38"/>
    <mergeCell ref="SMI38:SMJ38"/>
    <mergeCell ref="SMK38:SML38"/>
    <mergeCell ref="SLO38:SLP38"/>
    <mergeCell ref="SLQ38:SLR38"/>
    <mergeCell ref="SLS38:SLT38"/>
    <mergeCell ref="SLU38:SLV38"/>
    <mergeCell ref="SLW38:SLX38"/>
    <mergeCell ref="SLY38:SLZ38"/>
    <mergeCell ref="SQQ38:SQR38"/>
    <mergeCell ref="SQS38:SQT38"/>
    <mergeCell ref="SQU38:SQV38"/>
    <mergeCell ref="SQW38:SQX38"/>
    <mergeCell ref="SQY38:SQZ38"/>
    <mergeCell ref="SRA38:SRB38"/>
    <mergeCell ref="SQE38:SQF38"/>
    <mergeCell ref="SQG38:SQH38"/>
    <mergeCell ref="SQI38:SQJ38"/>
    <mergeCell ref="SQK38:SQL38"/>
    <mergeCell ref="SQM38:SQN38"/>
    <mergeCell ref="SQO38:SQP38"/>
    <mergeCell ref="SPS38:SPT38"/>
    <mergeCell ref="SPU38:SPV38"/>
    <mergeCell ref="SPW38:SPX38"/>
    <mergeCell ref="SPY38:SPZ38"/>
    <mergeCell ref="SQA38:SQB38"/>
    <mergeCell ref="SQC38:SQD38"/>
    <mergeCell ref="SPG38:SPH38"/>
    <mergeCell ref="SPI38:SPJ38"/>
    <mergeCell ref="SPK38:SPL38"/>
    <mergeCell ref="SPM38:SPN38"/>
    <mergeCell ref="SPO38:SPP38"/>
    <mergeCell ref="SPQ38:SPR38"/>
    <mergeCell ref="SOU38:SOV38"/>
    <mergeCell ref="SOW38:SOX38"/>
    <mergeCell ref="SOY38:SOZ38"/>
    <mergeCell ref="SPA38:SPB38"/>
    <mergeCell ref="SPC38:SPD38"/>
    <mergeCell ref="SPE38:SPF38"/>
    <mergeCell ref="SOI38:SOJ38"/>
    <mergeCell ref="SOK38:SOL38"/>
    <mergeCell ref="SOM38:SON38"/>
    <mergeCell ref="SOO38:SOP38"/>
    <mergeCell ref="SOQ38:SOR38"/>
    <mergeCell ref="SOS38:SOT38"/>
    <mergeCell ref="STK38:STL38"/>
    <mergeCell ref="STM38:STN38"/>
    <mergeCell ref="STO38:STP38"/>
    <mergeCell ref="STQ38:STR38"/>
    <mergeCell ref="STS38:STT38"/>
    <mergeCell ref="STU38:STV38"/>
    <mergeCell ref="SSY38:SSZ38"/>
    <mergeCell ref="STA38:STB38"/>
    <mergeCell ref="STC38:STD38"/>
    <mergeCell ref="STE38:STF38"/>
    <mergeCell ref="STG38:STH38"/>
    <mergeCell ref="STI38:STJ38"/>
    <mergeCell ref="SSM38:SSN38"/>
    <mergeCell ref="SSO38:SSP38"/>
    <mergeCell ref="SSQ38:SSR38"/>
    <mergeCell ref="SSS38:SST38"/>
    <mergeCell ref="SSU38:SSV38"/>
    <mergeCell ref="SSW38:SSX38"/>
    <mergeCell ref="SSA38:SSB38"/>
    <mergeCell ref="SSC38:SSD38"/>
    <mergeCell ref="SSE38:SSF38"/>
    <mergeCell ref="SSG38:SSH38"/>
    <mergeCell ref="SSI38:SSJ38"/>
    <mergeCell ref="SSK38:SSL38"/>
    <mergeCell ref="SRO38:SRP38"/>
    <mergeCell ref="SRQ38:SRR38"/>
    <mergeCell ref="SRS38:SRT38"/>
    <mergeCell ref="SRU38:SRV38"/>
    <mergeCell ref="SRW38:SRX38"/>
    <mergeCell ref="SRY38:SRZ38"/>
    <mergeCell ref="SRC38:SRD38"/>
    <mergeCell ref="SRE38:SRF38"/>
    <mergeCell ref="SRG38:SRH38"/>
    <mergeCell ref="SRI38:SRJ38"/>
    <mergeCell ref="SRK38:SRL38"/>
    <mergeCell ref="SRM38:SRN38"/>
    <mergeCell ref="SWE38:SWF38"/>
    <mergeCell ref="SWG38:SWH38"/>
    <mergeCell ref="SWI38:SWJ38"/>
    <mergeCell ref="SWK38:SWL38"/>
    <mergeCell ref="SWM38:SWN38"/>
    <mergeCell ref="SWO38:SWP38"/>
    <mergeCell ref="SVS38:SVT38"/>
    <mergeCell ref="SVU38:SVV38"/>
    <mergeCell ref="SVW38:SVX38"/>
    <mergeCell ref="SVY38:SVZ38"/>
    <mergeCell ref="SWA38:SWB38"/>
    <mergeCell ref="SWC38:SWD38"/>
    <mergeCell ref="SVG38:SVH38"/>
    <mergeCell ref="SVI38:SVJ38"/>
    <mergeCell ref="SVK38:SVL38"/>
    <mergeCell ref="SVM38:SVN38"/>
    <mergeCell ref="SVO38:SVP38"/>
    <mergeCell ref="SVQ38:SVR38"/>
    <mergeCell ref="SUU38:SUV38"/>
    <mergeCell ref="SUW38:SUX38"/>
    <mergeCell ref="SUY38:SUZ38"/>
    <mergeCell ref="SVA38:SVB38"/>
    <mergeCell ref="SVC38:SVD38"/>
    <mergeCell ref="SVE38:SVF38"/>
    <mergeCell ref="SUI38:SUJ38"/>
    <mergeCell ref="SUK38:SUL38"/>
    <mergeCell ref="SUM38:SUN38"/>
    <mergeCell ref="SUO38:SUP38"/>
    <mergeCell ref="SUQ38:SUR38"/>
    <mergeCell ref="SUS38:SUT38"/>
    <mergeCell ref="STW38:STX38"/>
    <mergeCell ref="STY38:STZ38"/>
    <mergeCell ref="SUA38:SUB38"/>
    <mergeCell ref="SUC38:SUD38"/>
    <mergeCell ref="SUE38:SUF38"/>
    <mergeCell ref="SUG38:SUH38"/>
    <mergeCell ref="SYY38:SYZ38"/>
    <mergeCell ref="SZA38:SZB38"/>
    <mergeCell ref="SZC38:SZD38"/>
    <mergeCell ref="SZE38:SZF38"/>
    <mergeCell ref="SZG38:SZH38"/>
    <mergeCell ref="SZI38:SZJ38"/>
    <mergeCell ref="SYM38:SYN38"/>
    <mergeCell ref="SYO38:SYP38"/>
    <mergeCell ref="SYQ38:SYR38"/>
    <mergeCell ref="SYS38:SYT38"/>
    <mergeCell ref="SYU38:SYV38"/>
    <mergeCell ref="SYW38:SYX38"/>
    <mergeCell ref="SYA38:SYB38"/>
    <mergeCell ref="SYC38:SYD38"/>
    <mergeCell ref="SYE38:SYF38"/>
    <mergeCell ref="SYG38:SYH38"/>
    <mergeCell ref="SYI38:SYJ38"/>
    <mergeCell ref="SYK38:SYL38"/>
    <mergeCell ref="SXO38:SXP38"/>
    <mergeCell ref="SXQ38:SXR38"/>
    <mergeCell ref="SXS38:SXT38"/>
    <mergeCell ref="SXU38:SXV38"/>
    <mergeCell ref="SXW38:SXX38"/>
    <mergeCell ref="SXY38:SXZ38"/>
    <mergeCell ref="SXC38:SXD38"/>
    <mergeCell ref="SXE38:SXF38"/>
    <mergeCell ref="SXG38:SXH38"/>
    <mergeCell ref="SXI38:SXJ38"/>
    <mergeCell ref="SXK38:SXL38"/>
    <mergeCell ref="SXM38:SXN38"/>
    <mergeCell ref="SWQ38:SWR38"/>
    <mergeCell ref="SWS38:SWT38"/>
    <mergeCell ref="SWU38:SWV38"/>
    <mergeCell ref="SWW38:SWX38"/>
    <mergeCell ref="SWY38:SWZ38"/>
    <mergeCell ref="SXA38:SXB38"/>
    <mergeCell ref="TBS38:TBT38"/>
    <mergeCell ref="TBU38:TBV38"/>
    <mergeCell ref="TBW38:TBX38"/>
    <mergeCell ref="TBY38:TBZ38"/>
    <mergeCell ref="TCA38:TCB38"/>
    <mergeCell ref="TCC38:TCD38"/>
    <mergeCell ref="TBG38:TBH38"/>
    <mergeCell ref="TBI38:TBJ38"/>
    <mergeCell ref="TBK38:TBL38"/>
    <mergeCell ref="TBM38:TBN38"/>
    <mergeCell ref="TBO38:TBP38"/>
    <mergeCell ref="TBQ38:TBR38"/>
    <mergeCell ref="TAU38:TAV38"/>
    <mergeCell ref="TAW38:TAX38"/>
    <mergeCell ref="TAY38:TAZ38"/>
    <mergeCell ref="TBA38:TBB38"/>
    <mergeCell ref="TBC38:TBD38"/>
    <mergeCell ref="TBE38:TBF38"/>
    <mergeCell ref="TAI38:TAJ38"/>
    <mergeCell ref="TAK38:TAL38"/>
    <mergeCell ref="TAM38:TAN38"/>
    <mergeCell ref="TAO38:TAP38"/>
    <mergeCell ref="TAQ38:TAR38"/>
    <mergeCell ref="TAS38:TAT38"/>
    <mergeCell ref="SZW38:SZX38"/>
    <mergeCell ref="SZY38:SZZ38"/>
    <mergeCell ref="TAA38:TAB38"/>
    <mergeCell ref="TAC38:TAD38"/>
    <mergeCell ref="TAE38:TAF38"/>
    <mergeCell ref="TAG38:TAH38"/>
    <mergeCell ref="SZK38:SZL38"/>
    <mergeCell ref="SZM38:SZN38"/>
    <mergeCell ref="SZO38:SZP38"/>
    <mergeCell ref="SZQ38:SZR38"/>
    <mergeCell ref="SZS38:SZT38"/>
    <mergeCell ref="SZU38:SZV38"/>
    <mergeCell ref="TEM38:TEN38"/>
    <mergeCell ref="TEO38:TEP38"/>
    <mergeCell ref="TEQ38:TER38"/>
    <mergeCell ref="TES38:TET38"/>
    <mergeCell ref="TEU38:TEV38"/>
    <mergeCell ref="TEW38:TEX38"/>
    <mergeCell ref="TEA38:TEB38"/>
    <mergeCell ref="TEC38:TED38"/>
    <mergeCell ref="TEE38:TEF38"/>
    <mergeCell ref="TEG38:TEH38"/>
    <mergeCell ref="TEI38:TEJ38"/>
    <mergeCell ref="TEK38:TEL38"/>
    <mergeCell ref="TDO38:TDP38"/>
    <mergeCell ref="TDQ38:TDR38"/>
    <mergeCell ref="TDS38:TDT38"/>
    <mergeCell ref="TDU38:TDV38"/>
    <mergeCell ref="TDW38:TDX38"/>
    <mergeCell ref="TDY38:TDZ38"/>
    <mergeCell ref="TDC38:TDD38"/>
    <mergeCell ref="TDE38:TDF38"/>
    <mergeCell ref="TDG38:TDH38"/>
    <mergeCell ref="TDI38:TDJ38"/>
    <mergeCell ref="TDK38:TDL38"/>
    <mergeCell ref="TDM38:TDN38"/>
    <mergeCell ref="TCQ38:TCR38"/>
    <mergeCell ref="TCS38:TCT38"/>
    <mergeCell ref="TCU38:TCV38"/>
    <mergeCell ref="TCW38:TCX38"/>
    <mergeCell ref="TCY38:TCZ38"/>
    <mergeCell ref="TDA38:TDB38"/>
    <mergeCell ref="TCE38:TCF38"/>
    <mergeCell ref="TCG38:TCH38"/>
    <mergeCell ref="TCI38:TCJ38"/>
    <mergeCell ref="TCK38:TCL38"/>
    <mergeCell ref="TCM38:TCN38"/>
    <mergeCell ref="TCO38:TCP38"/>
    <mergeCell ref="THG38:THH38"/>
    <mergeCell ref="THI38:THJ38"/>
    <mergeCell ref="THK38:THL38"/>
    <mergeCell ref="THM38:THN38"/>
    <mergeCell ref="THO38:THP38"/>
    <mergeCell ref="THQ38:THR38"/>
    <mergeCell ref="TGU38:TGV38"/>
    <mergeCell ref="TGW38:TGX38"/>
    <mergeCell ref="TGY38:TGZ38"/>
    <mergeCell ref="THA38:THB38"/>
    <mergeCell ref="THC38:THD38"/>
    <mergeCell ref="THE38:THF38"/>
    <mergeCell ref="TGI38:TGJ38"/>
    <mergeCell ref="TGK38:TGL38"/>
    <mergeCell ref="TGM38:TGN38"/>
    <mergeCell ref="TGO38:TGP38"/>
    <mergeCell ref="TGQ38:TGR38"/>
    <mergeCell ref="TGS38:TGT38"/>
    <mergeCell ref="TFW38:TFX38"/>
    <mergeCell ref="TFY38:TFZ38"/>
    <mergeCell ref="TGA38:TGB38"/>
    <mergeCell ref="TGC38:TGD38"/>
    <mergeCell ref="TGE38:TGF38"/>
    <mergeCell ref="TGG38:TGH38"/>
    <mergeCell ref="TFK38:TFL38"/>
    <mergeCell ref="TFM38:TFN38"/>
    <mergeCell ref="TFO38:TFP38"/>
    <mergeCell ref="TFQ38:TFR38"/>
    <mergeCell ref="TFS38:TFT38"/>
    <mergeCell ref="TFU38:TFV38"/>
    <mergeCell ref="TEY38:TEZ38"/>
    <mergeCell ref="TFA38:TFB38"/>
    <mergeCell ref="TFC38:TFD38"/>
    <mergeCell ref="TFE38:TFF38"/>
    <mergeCell ref="TFG38:TFH38"/>
    <mergeCell ref="TFI38:TFJ38"/>
    <mergeCell ref="TKA38:TKB38"/>
    <mergeCell ref="TKC38:TKD38"/>
    <mergeCell ref="TKE38:TKF38"/>
    <mergeCell ref="TKG38:TKH38"/>
    <mergeCell ref="TKI38:TKJ38"/>
    <mergeCell ref="TKK38:TKL38"/>
    <mergeCell ref="TJO38:TJP38"/>
    <mergeCell ref="TJQ38:TJR38"/>
    <mergeCell ref="TJS38:TJT38"/>
    <mergeCell ref="TJU38:TJV38"/>
    <mergeCell ref="TJW38:TJX38"/>
    <mergeCell ref="TJY38:TJZ38"/>
    <mergeCell ref="TJC38:TJD38"/>
    <mergeCell ref="TJE38:TJF38"/>
    <mergeCell ref="TJG38:TJH38"/>
    <mergeCell ref="TJI38:TJJ38"/>
    <mergeCell ref="TJK38:TJL38"/>
    <mergeCell ref="TJM38:TJN38"/>
    <mergeCell ref="TIQ38:TIR38"/>
    <mergeCell ref="TIS38:TIT38"/>
    <mergeCell ref="TIU38:TIV38"/>
    <mergeCell ref="TIW38:TIX38"/>
    <mergeCell ref="TIY38:TIZ38"/>
    <mergeCell ref="TJA38:TJB38"/>
    <mergeCell ref="TIE38:TIF38"/>
    <mergeCell ref="TIG38:TIH38"/>
    <mergeCell ref="TII38:TIJ38"/>
    <mergeCell ref="TIK38:TIL38"/>
    <mergeCell ref="TIM38:TIN38"/>
    <mergeCell ref="TIO38:TIP38"/>
    <mergeCell ref="THS38:THT38"/>
    <mergeCell ref="THU38:THV38"/>
    <mergeCell ref="THW38:THX38"/>
    <mergeCell ref="THY38:THZ38"/>
    <mergeCell ref="TIA38:TIB38"/>
    <mergeCell ref="TIC38:TID38"/>
    <mergeCell ref="TMU38:TMV38"/>
    <mergeCell ref="TMW38:TMX38"/>
    <mergeCell ref="TMY38:TMZ38"/>
    <mergeCell ref="TNA38:TNB38"/>
    <mergeCell ref="TNC38:TND38"/>
    <mergeCell ref="TNE38:TNF38"/>
    <mergeCell ref="TMI38:TMJ38"/>
    <mergeCell ref="TMK38:TML38"/>
    <mergeCell ref="TMM38:TMN38"/>
    <mergeCell ref="TMO38:TMP38"/>
    <mergeCell ref="TMQ38:TMR38"/>
    <mergeCell ref="TMS38:TMT38"/>
    <mergeCell ref="TLW38:TLX38"/>
    <mergeCell ref="TLY38:TLZ38"/>
    <mergeCell ref="TMA38:TMB38"/>
    <mergeCell ref="TMC38:TMD38"/>
    <mergeCell ref="TME38:TMF38"/>
    <mergeCell ref="TMG38:TMH38"/>
    <mergeCell ref="TLK38:TLL38"/>
    <mergeCell ref="TLM38:TLN38"/>
    <mergeCell ref="TLO38:TLP38"/>
    <mergeCell ref="TLQ38:TLR38"/>
    <mergeCell ref="TLS38:TLT38"/>
    <mergeCell ref="TLU38:TLV38"/>
    <mergeCell ref="TKY38:TKZ38"/>
    <mergeCell ref="TLA38:TLB38"/>
    <mergeCell ref="TLC38:TLD38"/>
    <mergeCell ref="TLE38:TLF38"/>
    <mergeCell ref="TLG38:TLH38"/>
    <mergeCell ref="TLI38:TLJ38"/>
    <mergeCell ref="TKM38:TKN38"/>
    <mergeCell ref="TKO38:TKP38"/>
    <mergeCell ref="TKQ38:TKR38"/>
    <mergeCell ref="TKS38:TKT38"/>
    <mergeCell ref="TKU38:TKV38"/>
    <mergeCell ref="TKW38:TKX38"/>
    <mergeCell ref="TPO38:TPP38"/>
    <mergeCell ref="TPQ38:TPR38"/>
    <mergeCell ref="TPS38:TPT38"/>
    <mergeCell ref="TPU38:TPV38"/>
    <mergeCell ref="TPW38:TPX38"/>
    <mergeCell ref="TPY38:TPZ38"/>
    <mergeCell ref="TPC38:TPD38"/>
    <mergeCell ref="TPE38:TPF38"/>
    <mergeCell ref="TPG38:TPH38"/>
    <mergeCell ref="TPI38:TPJ38"/>
    <mergeCell ref="TPK38:TPL38"/>
    <mergeCell ref="TPM38:TPN38"/>
    <mergeCell ref="TOQ38:TOR38"/>
    <mergeCell ref="TOS38:TOT38"/>
    <mergeCell ref="TOU38:TOV38"/>
    <mergeCell ref="TOW38:TOX38"/>
    <mergeCell ref="TOY38:TOZ38"/>
    <mergeCell ref="TPA38:TPB38"/>
    <mergeCell ref="TOE38:TOF38"/>
    <mergeCell ref="TOG38:TOH38"/>
    <mergeCell ref="TOI38:TOJ38"/>
    <mergeCell ref="TOK38:TOL38"/>
    <mergeCell ref="TOM38:TON38"/>
    <mergeCell ref="TOO38:TOP38"/>
    <mergeCell ref="TNS38:TNT38"/>
    <mergeCell ref="TNU38:TNV38"/>
    <mergeCell ref="TNW38:TNX38"/>
    <mergeCell ref="TNY38:TNZ38"/>
    <mergeCell ref="TOA38:TOB38"/>
    <mergeCell ref="TOC38:TOD38"/>
    <mergeCell ref="TNG38:TNH38"/>
    <mergeCell ref="TNI38:TNJ38"/>
    <mergeCell ref="TNK38:TNL38"/>
    <mergeCell ref="TNM38:TNN38"/>
    <mergeCell ref="TNO38:TNP38"/>
    <mergeCell ref="TNQ38:TNR38"/>
    <mergeCell ref="TSI38:TSJ38"/>
    <mergeCell ref="TSK38:TSL38"/>
    <mergeCell ref="TSM38:TSN38"/>
    <mergeCell ref="TSO38:TSP38"/>
    <mergeCell ref="TSQ38:TSR38"/>
    <mergeCell ref="TSS38:TST38"/>
    <mergeCell ref="TRW38:TRX38"/>
    <mergeCell ref="TRY38:TRZ38"/>
    <mergeCell ref="TSA38:TSB38"/>
    <mergeCell ref="TSC38:TSD38"/>
    <mergeCell ref="TSE38:TSF38"/>
    <mergeCell ref="TSG38:TSH38"/>
    <mergeCell ref="TRK38:TRL38"/>
    <mergeCell ref="TRM38:TRN38"/>
    <mergeCell ref="TRO38:TRP38"/>
    <mergeCell ref="TRQ38:TRR38"/>
    <mergeCell ref="TRS38:TRT38"/>
    <mergeCell ref="TRU38:TRV38"/>
    <mergeCell ref="TQY38:TQZ38"/>
    <mergeCell ref="TRA38:TRB38"/>
    <mergeCell ref="TRC38:TRD38"/>
    <mergeCell ref="TRE38:TRF38"/>
    <mergeCell ref="TRG38:TRH38"/>
    <mergeCell ref="TRI38:TRJ38"/>
    <mergeCell ref="TQM38:TQN38"/>
    <mergeCell ref="TQO38:TQP38"/>
    <mergeCell ref="TQQ38:TQR38"/>
    <mergeCell ref="TQS38:TQT38"/>
    <mergeCell ref="TQU38:TQV38"/>
    <mergeCell ref="TQW38:TQX38"/>
    <mergeCell ref="TQA38:TQB38"/>
    <mergeCell ref="TQC38:TQD38"/>
    <mergeCell ref="TQE38:TQF38"/>
    <mergeCell ref="TQG38:TQH38"/>
    <mergeCell ref="TQI38:TQJ38"/>
    <mergeCell ref="TQK38:TQL38"/>
    <mergeCell ref="TVC38:TVD38"/>
    <mergeCell ref="TVE38:TVF38"/>
    <mergeCell ref="TVG38:TVH38"/>
    <mergeCell ref="TVI38:TVJ38"/>
    <mergeCell ref="TVK38:TVL38"/>
    <mergeCell ref="TVM38:TVN38"/>
    <mergeCell ref="TUQ38:TUR38"/>
    <mergeCell ref="TUS38:TUT38"/>
    <mergeCell ref="TUU38:TUV38"/>
    <mergeCell ref="TUW38:TUX38"/>
    <mergeCell ref="TUY38:TUZ38"/>
    <mergeCell ref="TVA38:TVB38"/>
    <mergeCell ref="TUE38:TUF38"/>
    <mergeCell ref="TUG38:TUH38"/>
    <mergeCell ref="TUI38:TUJ38"/>
    <mergeCell ref="TUK38:TUL38"/>
    <mergeCell ref="TUM38:TUN38"/>
    <mergeCell ref="TUO38:TUP38"/>
    <mergeCell ref="TTS38:TTT38"/>
    <mergeCell ref="TTU38:TTV38"/>
    <mergeCell ref="TTW38:TTX38"/>
    <mergeCell ref="TTY38:TTZ38"/>
    <mergeCell ref="TUA38:TUB38"/>
    <mergeCell ref="TUC38:TUD38"/>
    <mergeCell ref="TTG38:TTH38"/>
    <mergeCell ref="TTI38:TTJ38"/>
    <mergeCell ref="TTK38:TTL38"/>
    <mergeCell ref="TTM38:TTN38"/>
    <mergeCell ref="TTO38:TTP38"/>
    <mergeCell ref="TTQ38:TTR38"/>
    <mergeCell ref="TSU38:TSV38"/>
    <mergeCell ref="TSW38:TSX38"/>
    <mergeCell ref="TSY38:TSZ38"/>
    <mergeCell ref="TTA38:TTB38"/>
    <mergeCell ref="TTC38:TTD38"/>
    <mergeCell ref="TTE38:TTF38"/>
    <mergeCell ref="TXW38:TXX38"/>
    <mergeCell ref="TXY38:TXZ38"/>
    <mergeCell ref="TYA38:TYB38"/>
    <mergeCell ref="TYC38:TYD38"/>
    <mergeCell ref="TYE38:TYF38"/>
    <mergeCell ref="TYG38:TYH38"/>
    <mergeCell ref="TXK38:TXL38"/>
    <mergeCell ref="TXM38:TXN38"/>
    <mergeCell ref="TXO38:TXP38"/>
    <mergeCell ref="TXQ38:TXR38"/>
    <mergeCell ref="TXS38:TXT38"/>
    <mergeCell ref="TXU38:TXV38"/>
    <mergeCell ref="TWY38:TWZ38"/>
    <mergeCell ref="TXA38:TXB38"/>
    <mergeCell ref="TXC38:TXD38"/>
    <mergeCell ref="TXE38:TXF38"/>
    <mergeCell ref="TXG38:TXH38"/>
    <mergeCell ref="TXI38:TXJ38"/>
    <mergeCell ref="TWM38:TWN38"/>
    <mergeCell ref="TWO38:TWP38"/>
    <mergeCell ref="TWQ38:TWR38"/>
    <mergeCell ref="TWS38:TWT38"/>
    <mergeCell ref="TWU38:TWV38"/>
    <mergeCell ref="TWW38:TWX38"/>
    <mergeCell ref="TWA38:TWB38"/>
    <mergeCell ref="TWC38:TWD38"/>
    <mergeCell ref="TWE38:TWF38"/>
    <mergeCell ref="TWG38:TWH38"/>
    <mergeCell ref="TWI38:TWJ38"/>
    <mergeCell ref="TWK38:TWL38"/>
    <mergeCell ref="TVO38:TVP38"/>
    <mergeCell ref="TVQ38:TVR38"/>
    <mergeCell ref="TVS38:TVT38"/>
    <mergeCell ref="TVU38:TVV38"/>
    <mergeCell ref="TVW38:TVX38"/>
    <mergeCell ref="TVY38:TVZ38"/>
    <mergeCell ref="UAQ38:UAR38"/>
    <mergeCell ref="UAS38:UAT38"/>
    <mergeCell ref="UAU38:UAV38"/>
    <mergeCell ref="UAW38:UAX38"/>
    <mergeCell ref="UAY38:UAZ38"/>
    <mergeCell ref="UBA38:UBB38"/>
    <mergeCell ref="UAE38:UAF38"/>
    <mergeCell ref="UAG38:UAH38"/>
    <mergeCell ref="UAI38:UAJ38"/>
    <mergeCell ref="UAK38:UAL38"/>
    <mergeCell ref="UAM38:UAN38"/>
    <mergeCell ref="UAO38:UAP38"/>
    <mergeCell ref="TZS38:TZT38"/>
    <mergeCell ref="TZU38:TZV38"/>
    <mergeCell ref="TZW38:TZX38"/>
    <mergeCell ref="TZY38:TZZ38"/>
    <mergeCell ref="UAA38:UAB38"/>
    <mergeCell ref="UAC38:UAD38"/>
    <mergeCell ref="TZG38:TZH38"/>
    <mergeCell ref="TZI38:TZJ38"/>
    <mergeCell ref="TZK38:TZL38"/>
    <mergeCell ref="TZM38:TZN38"/>
    <mergeCell ref="TZO38:TZP38"/>
    <mergeCell ref="TZQ38:TZR38"/>
    <mergeCell ref="TYU38:TYV38"/>
    <mergeCell ref="TYW38:TYX38"/>
    <mergeCell ref="TYY38:TYZ38"/>
    <mergeCell ref="TZA38:TZB38"/>
    <mergeCell ref="TZC38:TZD38"/>
    <mergeCell ref="TZE38:TZF38"/>
    <mergeCell ref="TYI38:TYJ38"/>
    <mergeCell ref="TYK38:TYL38"/>
    <mergeCell ref="TYM38:TYN38"/>
    <mergeCell ref="TYO38:TYP38"/>
    <mergeCell ref="TYQ38:TYR38"/>
    <mergeCell ref="TYS38:TYT38"/>
    <mergeCell ref="UDK38:UDL38"/>
    <mergeCell ref="UDM38:UDN38"/>
    <mergeCell ref="UDO38:UDP38"/>
    <mergeCell ref="UDQ38:UDR38"/>
    <mergeCell ref="UDS38:UDT38"/>
    <mergeCell ref="UDU38:UDV38"/>
    <mergeCell ref="UCY38:UCZ38"/>
    <mergeCell ref="UDA38:UDB38"/>
    <mergeCell ref="UDC38:UDD38"/>
    <mergeCell ref="UDE38:UDF38"/>
    <mergeCell ref="UDG38:UDH38"/>
    <mergeCell ref="UDI38:UDJ38"/>
    <mergeCell ref="UCM38:UCN38"/>
    <mergeCell ref="UCO38:UCP38"/>
    <mergeCell ref="UCQ38:UCR38"/>
    <mergeCell ref="UCS38:UCT38"/>
    <mergeCell ref="UCU38:UCV38"/>
    <mergeCell ref="UCW38:UCX38"/>
    <mergeCell ref="UCA38:UCB38"/>
    <mergeCell ref="UCC38:UCD38"/>
    <mergeCell ref="UCE38:UCF38"/>
    <mergeCell ref="UCG38:UCH38"/>
    <mergeCell ref="UCI38:UCJ38"/>
    <mergeCell ref="UCK38:UCL38"/>
    <mergeCell ref="UBO38:UBP38"/>
    <mergeCell ref="UBQ38:UBR38"/>
    <mergeCell ref="UBS38:UBT38"/>
    <mergeCell ref="UBU38:UBV38"/>
    <mergeCell ref="UBW38:UBX38"/>
    <mergeCell ref="UBY38:UBZ38"/>
    <mergeCell ref="UBC38:UBD38"/>
    <mergeCell ref="UBE38:UBF38"/>
    <mergeCell ref="UBG38:UBH38"/>
    <mergeCell ref="UBI38:UBJ38"/>
    <mergeCell ref="UBK38:UBL38"/>
    <mergeCell ref="UBM38:UBN38"/>
    <mergeCell ref="UGE38:UGF38"/>
    <mergeCell ref="UGG38:UGH38"/>
    <mergeCell ref="UGI38:UGJ38"/>
    <mergeCell ref="UGK38:UGL38"/>
    <mergeCell ref="UGM38:UGN38"/>
    <mergeCell ref="UGO38:UGP38"/>
    <mergeCell ref="UFS38:UFT38"/>
    <mergeCell ref="UFU38:UFV38"/>
    <mergeCell ref="UFW38:UFX38"/>
    <mergeCell ref="UFY38:UFZ38"/>
    <mergeCell ref="UGA38:UGB38"/>
    <mergeCell ref="UGC38:UGD38"/>
    <mergeCell ref="UFG38:UFH38"/>
    <mergeCell ref="UFI38:UFJ38"/>
    <mergeCell ref="UFK38:UFL38"/>
    <mergeCell ref="UFM38:UFN38"/>
    <mergeCell ref="UFO38:UFP38"/>
    <mergeCell ref="UFQ38:UFR38"/>
    <mergeCell ref="UEU38:UEV38"/>
    <mergeCell ref="UEW38:UEX38"/>
    <mergeCell ref="UEY38:UEZ38"/>
    <mergeCell ref="UFA38:UFB38"/>
    <mergeCell ref="UFC38:UFD38"/>
    <mergeCell ref="UFE38:UFF38"/>
    <mergeCell ref="UEI38:UEJ38"/>
    <mergeCell ref="UEK38:UEL38"/>
    <mergeCell ref="UEM38:UEN38"/>
    <mergeCell ref="UEO38:UEP38"/>
    <mergeCell ref="UEQ38:UER38"/>
    <mergeCell ref="UES38:UET38"/>
    <mergeCell ref="UDW38:UDX38"/>
    <mergeCell ref="UDY38:UDZ38"/>
    <mergeCell ref="UEA38:UEB38"/>
    <mergeCell ref="UEC38:UED38"/>
    <mergeCell ref="UEE38:UEF38"/>
    <mergeCell ref="UEG38:UEH38"/>
    <mergeCell ref="UIY38:UIZ38"/>
    <mergeCell ref="UJA38:UJB38"/>
    <mergeCell ref="UJC38:UJD38"/>
    <mergeCell ref="UJE38:UJF38"/>
    <mergeCell ref="UJG38:UJH38"/>
    <mergeCell ref="UJI38:UJJ38"/>
    <mergeCell ref="UIM38:UIN38"/>
    <mergeCell ref="UIO38:UIP38"/>
    <mergeCell ref="UIQ38:UIR38"/>
    <mergeCell ref="UIS38:UIT38"/>
    <mergeCell ref="UIU38:UIV38"/>
    <mergeCell ref="UIW38:UIX38"/>
    <mergeCell ref="UIA38:UIB38"/>
    <mergeCell ref="UIC38:UID38"/>
    <mergeCell ref="UIE38:UIF38"/>
    <mergeCell ref="UIG38:UIH38"/>
    <mergeCell ref="UII38:UIJ38"/>
    <mergeCell ref="UIK38:UIL38"/>
    <mergeCell ref="UHO38:UHP38"/>
    <mergeCell ref="UHQ38:UHR38"/>
    <mergeCell ref="UHS38:UHT38"/>
    <mergeCell ref="UHU38:UHV38"/>
    <mergeCell ref="UHW38:UHX38"/>
    <mergeCell ref="UHY38:UHZ38"/>
    <mergeCell ref="UHC38:UHD38"/>
    <mergeCell ref="UHE38:UHF38"/>
    <mergeCell ref="UHG38:UHH38"/>
    <mergeCell ref="UHI38:UHJ38"/>
    <mergeCell ref="UHK38:UHL38"/>
    <mergeCell ref="UHM38:UHN38"/>
    <mergeCell ref="UGQ38:UGR38"/>
    <mergeCell ref="UGS38:UGT38"/>
    <mergeCell ref="UGU38:UGV38"/>
    <mergeCell ref="UGW38:UGX38"/>
    <mergeCell ref="UGY38:UGZ38"/>
    <mergeCell ref="UHA38:UHB38"/>
    <mergeCell ref="ULS38:ULT38"/>
    <mergeCell ref="ULU38:ULV38"/>
    <mergeCell ref="ULW38:ULX38"/>
    <mergeCell ref="ULY38:ULZ38"/>
    <mergeCell ref="UMA38:UMB38"/>
    <mergeCell ref="UMC38:UMD38"/>
    <mergeCell ref="ULG38:ULH38"/>
    <mergeCell ref="ULI38:ULJ38"/>
    <mergeCell ref="ULK38:ULL38"/>
    <mergeCell ref="ULM38:ULN38"/>
    <mergeCell ref="ULO38:ULP38"/>
    <mergeCell ref="ULQ38:ULR38"/>
    <mergeCell ref="UKU38:UKV38"/>
    <mergeCell ref="UKW38:UKX38"/>
    <mergeCell ref="UKY38:UKZ38"/>
    <mergeCell ref="ULA38:ULB38"/>
    <mergeCell ref="ULC38:ULD38"/>
    <mergeCell ref="ULE38:ULF38"/>
    <mergeCell ref="UKI38:UKJ38"/>
    <mergeCell ref="UKK38:UKL38"/>
    <mergeCell ref="UKM38:UKN38"/>
    <mergeCell ref="UKO38:UKP38"/>
    <mergeCell ref="UKQ38:UKR38"/>
    <mergeCell ref="UKS38:UKT38"/>
    <mergeCell ref="UJW38:UJX38"/>
    <mergeCell ref="UJY38:UJZ38"/>
    <mergeCell ref="UKA38:UKB38"/>
    <mergeCell ref="UKC38:UKD38"/>
    <mergeCell ref="UKE38:UKF38"/>
    <mergeCell ref="UKG38:UKH38"/>
    <mergeCell ref="UJK38:UJL38"/>
    <mergeCell ref="UJM38:UJN38"/>
    <mergeCell ref="UJO38:UJP38"/>
    <mergeCell ref="UJQ38:UJR38"/>
    <mergeCell ref="UJS38:UJT38"/>
    <mergeCell ref="UJU38:UJV38"/>
    <mergeCell ref="UOM38:UON38"/>
    <mergeCell ref="UOO38:UOP38"/>
    <mergeCell ref="UOQ38:UOR38"/>
    <mergeCell ref="UOS38:UOT38"/>
    <mergeCell ref="UOU38:UOV38"/>
    <mergeCell ref="UOW38:UOX38"/>
    <mergeCell ref="UOA38:UOB38"/>
    <mergeCell ref="UOC38:UOD38"/>
    <mergeCell ref="UOE38:UOF38"/>
    <mergeCell ref="UOG38:UOH38"/>
    <mergeCell ref="UOI38:UOJ38"/>
    <mergeCell ref="UOK38:UOL38"/>
    <mergeCell ref="UNO38:UNP38"/>
    <mergeCell ref="UNQ38:UNR38"/>
    <mergeCell ref="UNS38:UNT38"/>
    <mergeCell ref="UNU38:UNV38"/>
    <mergeCell ref="UNW38:UNX38"/>
    <mergeCell ref="UNY38:UNZ38"/>
    <mergeCell ref="UNC38:UND38"/>
    <mergeCell ref="UNE38:UNF38"/>
    <mergeCell ref="UNG38:UNH38"/>
    <mergeCell ref="UNI38:UNJ38"/>
    <mergeCell ref="UNK38:UNL38"/>
    <mergeCell ref="UNM38:UNN38"/>
    <mergeCell ref="UMQ38:UMR38"/>
    <mergeCell ref="UMS38:UMT38"/>
    <mergeCell ref="UMU38:UMV38"/>
    <mergeCell ref="UMW38:UMX38"/>
    <mergeCell ref="UMY38:UMZ38"/>
    <mergeCell ref="UNA38:UNB38"/>
    <mergeCell ref="UME38:UMF38"/>
    <mergeCell ref="UMG38:UMH38"/>
    <mergeCell ref="UMI38:UMJ38"/>
    <mergeCell ref="UMK38:UML38"/>
    <mergeCell ref="UMM38:UMN38"/>
    <mergeCell ref="UMO38:UMP38"/>
    <mergeCell ref="URG38:URH38"/>
    <mergeCell ref="URI38:URJ38"/>
    <mergeCell ref="URK38:URL38"/>
    <mergeCell ref="URM38:URN38"/>
    <mergeCell ref="URO38:URP38"/>
    <mergeCell ref="URQ38:URR38"/>
    <mergeCell ref="UQU38:UQV38"/>
    <mergeCell ref="UQW38:UQX38"/>
    <mergeCell ref="UQY38:UQZ38"/>
    <mergeCell ref="URA38:URB38"/>
    <mergeCell ref="URC38:URD38"/>
    <mergeCell ref="URE38:URF38"/>
    <mergeCell ref="UQI38:UQJ38"/>
    <mergeCell ref="UQK38:UQL38"/>
    <mergeCell ref="UQM38:UQN38"/>
    <mergeCell ref="UQO38:UQP38"/>
    <mergeCell ref="UQQ38:UQR38"/>
    <mergeCell ref="UQS38:UQT38"/>
    <mergeCell ref="UPW38:UPX38"/>
    <mergeCell ref="UPY38:UPZ38"/>
    <mergeCell ref="UQA38:UQB38"/>
    <mergeCell ref="UQC38:UQD38"/>
    <mergeCell ref="UQE38:UQF38"/>
    <mergeCell ref="UQG38:UQH38"/>
    <mergeCell ref="UPK38:UPL38"/>
    <mergeCell ref="UPM38:UPN38"/>
    <mergeCell ref="UPO38:UPP38"/>
    <mergeCell ref="UPQ38:UPR38"/>
    <mergeCell ref="UPS38:UPT38"/>
    <mergeCell ref="UPU38:UPV38"/>
    <mergeCell ref="UOY38:UOZ38"/>
    <mergeCell ref="UPA38:UPB38"/>
    <mergeCell ref="UPC38:UPD38"/>
    <mergeCell ref="UPE38:UPF38"/>
    <mergeCell ref="UPG38:UPH38"/>
    <mergeCell ref="UPI38:UPJ38"/>
    <mergeCell ref="UUA38:UUB38"/>
    <mergeCell ref="UUC38:UUD38"/>
    <mergeCell ref="UUE38:UUF38"/>
    <mergeCell ref="UUG38:UUH38"/>
    <mergeCell ref="UUI38:UUJ38"/>
    <mergeCell ref="UUK38:UUL38"/>
    <mergeCell ref="UTO38:UTP38"/>
    <mergeCell ref="UTQ38:UTR38"/>
    <mergeCell ref="UTS38:UTT38"/>
    <mergeCell ref="UTU38:UTV38"/>
    <mergeCell ref="UTW38:UTX38"/>
    <mergeCell ref="UTY38:UTZ38"/>
    <mergeCell ref="UTC38:UTD38"/>
    <mergeCell ref="UTE38:UTF38"/>
    <mergeCell ref="UTG38:UTH38"/>
    <mergeCell ref="UTI38:UTJ38"/>
    <mergeCell ref="UTK38:UTL38"/>
    <mergeCell ref="UTM38:UTN38"/>
    <mergeCell ref="USQ38:USR38"/>
    <mergeCell ref="USS38:UST38"/>
    <mergeCell ref="USU38:USV38"/>
    <mergeCell ref="USW38:USX38"/>
    <mergeCell ref="USY38:USZ38"/>
    <mergeCell ref="UTA38:UTB38"/>
    <mergeCell ref="USE38:USF38"/>
    <mergeCell ref="USG38:USH38"/>
    <mergeCell ref="USI38:USJ38"/>
    <mergeCell ref="USK38:USL38"/>
    <mergeCell ref="USM38:USN38"/>
    <mergeCell ref="USO38:USP38"/>
    <mergeCell ref="URS38:URT38"/>
    <mergeCell ref="URU38:URV38"/>
    <mergeCell ref="URW38:URX38"/>
    <mergeCell ref="URY38:URZ38"/>
    <mergeCell ref="USA38:USB38"/>
    <mergeCell ref="USC38:USD38"/>
    <mergeCell ref="UWU38:UWV38"/>
    <mergeCell ref="UWW38:UWX38"/>
    <mergeCell ref="UWY38:UWZ38"/>
    <mergeCell ref="UXA38:UXB38"/>
    <mergeCell ref="UXC38:UXD38"/>
    <mergeCell ref="UXE38:UXF38"/>
    <mergeCell ref="UWI38:UWJ38"/>
    <mergeCell ref="UWK38:UWL38"/>
    <mergeCell ref="UWM38:UWN38"/>
    <mergeCell ref="UWO38:UWP38"/>
    <mergeCell ref="UWQ38:UWR38"/>
    <mergeCell ref="UWS38:UWT38"/>
    <mergeCell ref="UVW38:UVX38"/>
    <mergeCell ref="UVY38:UVZ38"/>
    <mergeCell ref="UWA38:UWB38"/>
    <mergeCell ref="UWC38:UWD38"/>
    <mergeCell ref="UWE38:UWF38"/>
    <mergeCell ref="UWG38:UWH38"/>
    <mergeCell ref="UVK38:UVL38"/>
    <mergeCell ref="UVM38:UVN38"/>
    <mergeCell ref="UVO38:UVP38"/>
    <mergeCell ref="UVQ38:UVR38"/>
    <mergeCell ref="UVS38:UVT38"/>
    <mergeCell ref="UVU38:UVV38"/>
    <mergeCell ref="UUY38:UUZ38"/>
    <mergeCell ref="UVA38:UVB38"/>
    <mergeCell ref="UVC38:UVD38"/>
    <mergeCell ref="UVE38:UVF38"/>
    <mergeCell ref="UVG38:UVH38"/>
    <mergeCell ref="UVI38:UVJ38"/>
    <mergeCell ref="UUM38:UUN38"/>
    <mergeCell ref="UUO38:UUP38"/>
    <mergeCell ref="UUQ38:UUR38"/>
    <mergeCell ref="UUS38:UUT38"/>
    <mergeCell ref="UUU38:UUV38"/>
    <mergeCell ref="UUW38:UUX38"/>
    <mergeCell ref="UZO38:UZP38"/>
    <mergeCell ref="UZQ38:UZR38"/>
    <mergeCell ref="UZS38:UZT38"/>
    <mergeCell ref="UZU38:UZV38"/>
    <mergeCell ref="UZW38:UZX38"/>
    <mergeCell ref="UZY38:UZZ38"/>
    <mergeCell ref="UZC38:UZD38"/>
    <mergeCell ref="UZE38:UZF38"/>
    <mergeCell ref="UZG38:UZH38"/>
    <mergeCell ref="UZI38:UZJ38"/>
    <mergeCell ref="UZK38:UZL38"/>
    <mergeCell ref="UZM38:UZN38"/>
    <mergeCell ref="UYQ38:UYR38"/>
    <mergeCell ref="UYS38:UYT38"/>
    <mergeCell ref="UYU38:UYV38"/>
    <mergeCell ref="UYW38:UYX38"/>
    <mergeCell ref="UYY38:UYZ38"/>
    <mergeCell ref="UZA38:UZB38"/>
    <mergeCell ref="UYE38:UYF38"/>
    <mergeCell ref="UYG38:UYH38"/>
    <mergeCell ref="UYI38:UYJ38"/>
    <mergeCell ref="UYK38:UYL38"/>
    <mergeCell ref="UYM38:UYN38"/>
    <mergeCell ref="UYO38:UYP38"/>
    <mergeCell ref="UXS38:UXT38"/>
    <mergeCell ref="UXU38:UXV38"/>
    <mergeCell ref="UXW38:UXX38"/>
    <mergeCell ref="UXY38:UXZ38"/>
    <mergeCell ref="UYA38:UYB38"/>
    <mergeCell ref="UYC38:UYD38"/>
    <mergeCell ref="UXG38:UXH38"/>
    <mergeCell ref="UXI38:UXJ38"/>
    <mergeCell ref="UXK38:UXL38"/>
    <mergeCell ref="UXM38:UXN38"/>
    <mergeCell ref="UXO38:UXP38"/>
    <mergeCell ref="UXQ38:UXR38"/>
    <mergeCell ref="VCI38:VCJ38"/>
    <mergeCell ref="VCK38:VCL38"/>
    <mergeCell ref="VCM38:VCN38"/>
    <mergeCell ref="VCO38:VCP38"/>
    <mergeCell ref="VCQ38:VCR38"/>
    <mergeCell ref="VCS38:VCT38"/>
    <mergeCell ref="VBW38:VBX38"/>
    <mergeCell ref="VBY38:VBZ38"/>
    <mergeCell ref="VCA38:VCB38"/>
    <mergeCell ref="VCC38:VCD38"/>
    <mergeCell ref="VCE38:VCF38"/>
    <mergeCell ref="VCG38:VCH38"/>
    <mergeCell ref="VBK38:VBL38"/>
    <mergeCell ref="VBM38:VBN38"/>
    <mergeCell ref="VBO38:VBP38"/>
    <mergeCell ref="VBQ38:VBR38"/>
    <mergeCell ref="VBS38:VBT38"/>
    <mergeCell ref="VBU38:VBV38"/>
    <mergeCell ref="VAY38:VAZ38"/>
    <mergeCell ref="VBA38:VBB38"/>
    <mergeCell ref="VBC38:VBD38"/>
    <mergeCell ref="VBE38:VBF38"/>
    <mergeCell ref="VBG38:VBH38"/>
    <mergeCell ref="VBI38:VBJ38"/>
    <mergeCell ref="VAM38:VAN38"/>
    <mergeCell ref="VAO38:VAP38"/>
    <mergeCell ref="VAQ38:VAR38"/>
    <mergeCell ref="VAS38:VAT38"/>
    <mergeCell ref="VAU38:VAV38"/>
    <mergeCell ref="VAW38:VAX38"/>
    <mergeCell ref="VAA38:VAB38"/>
    <mergeCell ref="VAC38:VAD38"/>
    <mergeCell ref="VAE38:VAF38"/>
    <mergeCell ref="VAG38:VAH38"/>
    <mergeCell ref="VAI38:VAJ38"/>
    <mergeCell ref="VAK38:VAL38"/>
    <mergeCell ref="VFC38:VFD38"/>
    <mergeCell ref="VFE38:VFF38"/>
    <mergeCell ref="VFG38:VFH38"/>
    <mergeCell ref="VFI38:VFJ38"/>
    <mergeCell ref="VFK38:VFL38"/>
    <mergeCell ref="VFM38:VFN38"/>
    <mergeCell ref="VEQ38:VER38"/>
    <mergeCell ref="VES38:VET38"/>
    <mergeCell ref="VEU38:VEV38"/>
    <mergeCell ref="VEW38:VEX38"/>
    <mergeCell ref="VEY38:VEZ38"/>
    <mergeCell ref="VFA38:VFB38"/>
    <mergeCell ref="VEE38:VEF38"/>
    <mergeCell ref="VEG38:VEH38"/>
    <mergeCell ref="VEI38:VEJ38"/>
    <mergeCell ref="VEK38:VEL38"/>
    <mergeCell ref="VEM38:VEN38"/>
    <mergeCell ref="VEO38:VEP38"/>
    <mergeCell ref="VDS38:VDT38"/>
    <mergeCell ref="VDU38:VDV38"/>
    <mergeCell ref="VDW38:VDX38"/>
    <mergeCell ref="VDY38:VDZ38"/>
    <mergeCell ref="VEA38:VEB38"/>
    <mergeCell ref="VEC38:VED38"/>
    <mergeCell ref="VDG38:VDH38"/>
    <mergeCell ref="VDI38:VDJ38"/>
    <mergeCell ref="VDK38:VDL38"/>
    <mergeCell ref="VDM38:VDN38"/>
    <mergeCell ref="VDO38:VDP38"/>
    <mergeCell ref="VDQ38:VDR38"/>
    <mergeCell ref="VCU38:VCV38"/>
    <mergeCell ref="VCW38:VCX38"/>
    <mergeCell ref="VCY38:VCZ38"/>
    <mergeCell ref="VDA38:VDB38"/>
    <mergeCell ref="VDC38:VDD38"/>
    <mergeCell ref="VDE38:VDF38"/>
    <mergeCell ref="VHW38:VHX38"/>
    <mergeCell ref="VHY38:VHZ38"/>
    <mergeCell ref="VIA38:VIB38"/>
    <mergeCell ref="VIC38:VID38"/>
    <mergeCell ref="VIE38:VIF38"/>
    <mergeCell ref="VIG38:VIH38"/>
    <mergeCell ref="VHK38:VHL38"/>
    <mergeCell ref="VHM38:VHN38"/>
    <mergeCell ref="VHO38:VHP38"/>
    <mergeCell ref="VHQ38:VHR38"/>
    <mergeCell ref="VHS38:VHT38"/>
    <mergeCell ref="VHU38:VHV38"/>
    <mergeCell ref="VGY38:VGZ38"/>
    <mergeCell ref="VHA38:VHB38"/>
    <mergeCell ref="VHC38:VHD38"/>
    <mergeCell ref="VHE38:VHF38"/>
    <mergeCell ref="VHG38:VHH38"/>
    <mergeCell ref="VHI38:VHJ38"/>
    <mergeCell ref="VGM38:VGN38"/>
    <mergeCell ref="VGO38:VGP38"/>
    <mergeCell ref="VGQ38:VGR38"/>
    <mergeCell ref="VGS38:VGT38"/>
    <mergeCell ref="VGU38:VGV38"/>
    <mergeCell ref="VGW38:VGX38"/>
    <mergeCell ref="VGA38:VGB38"/>
    <mergeCell ref="VGC38:VGD38"/>
    <mergeCell ref="VGE38:VGF38"/>
    <mergeCell ref="VGG38:VGH38"/>
    <mergeCell ref="VGI38:VGJ38"/>
    <mergeCell ref="VGK38:VGL38"/>
    <mergeCell ref="VFO38:VFP38"/>
    <mergeCell ref="VFQ38:VFR38"/>
    <mergeCell ref="VFS38:VFT38"/>
    <mergeCell ref="VFU38:VFV38"/>
    <mergeCell ref="VFW38:VFX38"/>
    <mergeCell ref="VFY38:VFZ38"/>
    <mergeCell ref="VKQ38:VKR38"/>
    <mergeCell ref="VKS38:VKT38"/>
    <mergeCell ref="VKU38:VKV38"/>
    <mergeCell ref="VKW38:VKX38"/>
    <mergeCell ref="VKY38:VKZ38"/>
    <mergeCell ref="VLA38:VLB38"/>
    <mergeCell ref="VKE38:VKF38"/>
    <mergeCell ref="VKG38:VKH38"/>
    <mergeCell ref="VKI38:VKJ38"/>
    <mergeCell ref="VKK38:VKL38"/>
    <mergeCell ref="VKM38:VKN38"/>
    <mergeCell ref="VKO38:VKP38"/>
    <mergeCell ref="VJS38:VJT38"/>
    <mergeCell ref="VJU38:VJV38"/>
    <mergeCell ref="VJW38:VJX38"/>
    <mergeCell ref="VJY38:VJZ38"/>
    <mergeCell ref="VKA38:VKB38"/>
    <mergeCell ref="VKC38:VKD38"/>
    <mergeCell ref="VJG38:VJH38"/>
    <mergeCell ref="VJI38:VJJ38"/>
    <mergeCell ref="VJK38:VJL38"/>
    <mergeCell ref="VJM38:VJN38"/>
    <mergeCell ref="VJO38:VJP38"/>
    <mergeCell ref="VJQ38:VJR38"/>
    <mergeCell ref="VIU38:VIV38"/>
    <mergeCell ref="VIW38:VIX38"/>
    <mergeCell ref="VIY38:VIZ38"/>
    <mergeCell ref="VJA38:VJB38"/>
    <mergeCell ref="VJC38:VJD38"/>
    <mergeCell ref="VJE38:VJF38"/>
    <mergeCell ref="VII38:VIJ38"/>
    <mergeCell ref="VIK38:VIL38"/>
    <mergeCell ref="VIM38:VIN38"/>
    <mergeCell ref="VIO38:VIP38"/>
    <mergeCell ref="VIQ38:VIR38"/>
    <mergeCell ref="VIS38:VIT38"/>
    <mergeCell ref="VNK38:VNL38"/>
    <mergeCell ref="VNM38:VNN38"/>
    <mergeCell ref="VNO38:VNP38"/>
    <mergeCell ref="VNQ38:VNR38"/>
    <mergeCell ref="VNS38:VNT38"/>
    <mergeCell ref="VNU38:VNV38"/>
    <mergeCell ref="VMY38:VMZ38"/>
    <mergeCell ref="VNA38:VNB38"/>
    <mergeCell ref="VNC38:VND38"/>
    <mergeCell ref="VNE38:VNF38"/>
    <mergeCell ref="VNG38:VNH38"/>
    <mergeCell ref="VNI38:VNJ38"/>
    <mergeCell ref="VMM38:VMN38"/>
    <mergeCell ref="VMO38:VMP38"/>
    <mergeCell ref="VMQ38:VMR38"/>
    <mergeCell ref="VMS38:VMT38"/>
    <mergeCell ref="VMU38:VMV38"/>
    <mergeCell ref="VMW38:VMX38"/>
    <mergeCell ref="VMA38:VMB38"/>
    <mergeCell ref="VMC38:VMD38"/>
    <mergeCell ref="VME38:VMF38"/>
    <mergeCell ref="VMG38:VMH38"/>
    <mergeCell ref="VMI38:VMJ38"/>
    <mergeCell ref="VMK38:VML38"/>
    <mergeCell ref="VLO38:VLP38"/>
    <mergeCell ref="VLQ38:VLR38"/>
    <mergeCell ref="VLS38:VLT38"/>
    <mergeCell ref="VLU38:VLV38"/>
    <mergeCell ref="VLW38:VLX38"/>
    <mergeCell ref="VLY38:VLZ38"/>
    <mergeCell ref="VLC38:VLD38"/>
    <mergeCell ref="VLE38:VLF38"/>
    <mergeCell ref="VLG38:VLH38"/>
    <mergeCell ref="VLI38:VLJ38"/>
    <mergeCell ref="VLK38:VLL38"/>
    <mergeCell ref="VLM38:VLN38"/>
    <mergeCell ref="VQE38:VQF38"/>
    <mergeCell ref="VQG38:VQH38"/>
    <mergeCell ref="VQI38:VQJ38"/>
    <mergeCell ref="VQK38:VQL38"/>
    <mergeCell ref="VQM38:VQN38"/>
    <mergeCell ref="VQO38:VQP38"/>
    <mergeCell ref="VPS38:VPT38"/>
    <mergeCell ref="VPU38:VPV38"/>
    <mergeCell ref="VPW38:VPX38"/>
    <mergeCell ref="VPY38:VPZ38"/>
    <mergeCell ref="VQA38:VQB38"/>
    <mergeCell ref="VQC38:VQD38"/>
    <mergeCell ref="VPG38:VPH38"/>
    <mergeCell ref="VPI38:VPJ38"/>
    <mergeCell ref="VPK38:VPL38"/>
    <mergeCell ref="VPM38:VPN38"/>
    <mergeCell ref="VPO38:VPP38"/>
    <mergeCell ref="VPQ38:VPR38"/>
    <mergeCell ref="VOU38:VOV38"/>
    <mergeCell ref="VOW38:VOX38"/>
    <mergeCell ref="VOY38:VOZ38"/>
    <mergeCell ref="VPA38:VPB38"/>
    <mergeCell ref="VPC38:VPD38"/>
    <mergeCell ref="VPE38:VPF38"/>
    <mergeCell ref="VOI38:VOJ38"/>
    <mergeCell ref="VOK38:VOL38"/>
    <mergeCell ref="VOM38:VON38"/>
    <mergeCell ref="VOO38:VOP38"/>
    <mergeCell ref="VOQ38:VOR38"/>
    <mergeCell ref="VOS38:VOT38"/>
    <mergeCell ref="VNW38:VNX38"/>
    <mergeCell ref="VNY38:VNZ38"/>
    <mergeCell ref="VOA38:VOB38"/>
    <mergeCell ref="VOC38:VOD38"/>
    <mergeCell ref="VOE38:VOF38"/>
    <mergeCell ref="VOG38:VOH38"/>
    <mergeCell ref="VSY38:VSZ38"/>
    <mergeCell ref="VTA38:VTB38"/>
    <mergeCell ref="VTC38:VTD38"/>
    <mergeCell ref="VTE38:VTF38"/>
    <mergeCell ref="VTG38:VTH38"/>
    <mergeCell ref="VTI38:VTJ38"/>
    <mergeCell ref="VSM38:VSN38"/>
    <mergeCell ref="VSO38:VSP38"/>
    <mergeCell ref="VSQ38:VSR38"/>
    <mergeCell ref="VSS38:VST38"/>
    <mergeCell ref="VSU38:VSV38"/>
    <mergeCell ref="VSW38:VSX38"/>
    <mergeCell ref="VSA38:VSB38"/>
    <mergeCell ref="VSC38:VSD38"/>
    <mergeCell ref="VSE38:VSF38"/>
    <mergeCell ref="VSG38:VSH38"/>
    <mergeCell ref="VSI38:VSJ38"/>
    <mergeCell ref="VSK38:VSL38"/>
    <mergeCell ref="VRO38:VRP38"/>
    <mergeCell ref="VRQ38:VRR38"/>
    <mergeCell ref="VRS38:VRT38"/>
    <mergeCell ref="VRU38:VRV38"/>
    <mergeCell ref="VRW38:VRX38"/>
    <mergeCell ref="VRY38:VRZ38"/>
    <mergeCell ref="VRC38:VRD38"/>
    <mergeCell ref="VRE38:VRF38"/>
    <mergeCell ref="VRG38:VRH38"/>
    <mergeCell ref="VRI38:VRJ38"/>
    <mergeCell ref="VRK38:VRL38"/>
    <mergeCell ref="VRM38:VRN38"/>
    <mergeCell ref="VQQ38:VQR38"/>
    <mergeCell ref="VQS38:VQT38"/>
    <mergeCell ref="VQU38:VQV38"/>
    <mergeCell ref="VQW38:VQX38"/>
    <mergeCell ref="VQY38:VQZ38"/>
    <mergeCell ref="VRA38:VRB38"/>
    <mergeCell ref="VVS38:VVT38"/>
    <mergeCell ref="VVU38:VVV38"/>
    <mergeCell ref="VVW38:VVX38"/>
    <mergeCell ref="VVY38:VVZ38"/>
    <mergeCell ref="VWA38:VWB38"/>
    <mergeCell ref="VWC38:VWD38"/>
    <mergeCell ref="VVG38:VVH38"/>
    <mergeCell ref="VVI38:VVJ38"/>
    <mergeCell ref="VVK38:VVL38"/>
    <mergeCell ref="VVM38:VVN38"/>
    <mergeCell ref="VVO38:VVP38"/>
    <mergeCell ref="VVQ38:VVR38"/>
    <mergeCell ref="VUU38:VUV38"/>
    <mergeCell ref="VUW38:VUX38"/>
    <mergeCell ref="VUY38:VUZ38"/>
    <mergeCell ref="VVA38:VVB38"/>
    <mergeCell ref="VVC38:VVD38"/>
    <mergeCell ref="VVE38:VVF38"/>
    <mergeCell ref="VUI38:VUJ38"/>
    <mergeCell ref="VUK38:VUL38"/>
    <mergeCell ref="VUM38:VUN38"/>
    <mergeCell ref="VUO38:VUP38"/>
    <mergeCell ref="VUQ38:VUR38"/>
    <mergeCell ref="VUS38:VUT38"/>
    <mergeCell ref="VTW38:VTX38"/>
    <mergeCell ref="VTY38:VTZ38"/>
    <mergeCell ref="VUA38:VUB38"/>
    <mergeCell ref="VUC38:VUD38"/>
    <mergeCell ref="VUE38:VUF38"/>
    <mergeCell ref="VUG38:VUH38"/>
    <mergeCell ref="VTK38:VTL38"/>
    <mergeCell ref="VTM38:VTN38"/>
    <mergeCell ref="VTO38:VTP38"/>
    <mergeCell ref="VTQ38:VTR38"/>
    <mergeCell ref="VTS38:VTT38"/>
    <mergeCell ref="VTU38:VTV38"/>
    <mergeCell ref="VYM38:VYN38"/>
    <mergeCell ref="VYO38:VYP38"/>
    <mergeCell ref="VYQ38:VYR38"/>
    <mergeCell ref="VYS38:VYT38"/>
    <mergeCell ref="VYU38:VYV38"/>
    <mergeCell ref="VYW38:VYX38"/>
    <mergeCell ref="VYA38:VYB38"/>
    <mergeCell ref="VYC38:VYD38"/>
    <mergeCell ref="VYE38:VYF38"/>
    <mergeCell ref="VYG38:VYH38"/>
    <mergeCell ref="VYI38:VYJ38"/>
    <mergeCell ref="VYK38:VYL38"/>
    <mergeCell ref="VXO38:VXP38"/>
    <mergeCell ref="VXQ38:VXR38"/>
    <mergeCell ref="VXS38:VXT38"/>
    <mergeCell ref="VXU38:VXV38"/>
    <mergeCell ref="VXW38:VXX38"/>
    <mergeCell ref="VXY38:VXZ38"/>
    <mergeCell ref="VXC38:VXD38"/>
    <mergeCell ref="VXE38:VXF38"/>
    <mergeCell ref="VXG38:VXH38"/>
    <mergeCell ref="VXI38:VXJ38"/>
    <mergeCell ref="VXK38:VXL38"/>
    <mergeCell ref="VXM38:VXN38"/>
    <mergeCell ref="VWQ38:VWR38"/>
    <mergeCell ref="VWS38:VWT38"/>
    <mergeCell ref="VWU38:VWV38"/>
    <mergeCell ref="VWW38:VWX38"/>
    <mergeCell ref="VWY38:VWZ38"/>
    <mergeCell ref="VXA38:VXB38"/>
    <mergeCell ref="VWE38:VWF38"/>
    <mergeCell ref="VWG38:VWH38"/>
    <mergeCell ref="VWI38:VWJ38"/>
    <mergeCell ref="VWK38:VWL38"/>
    <mergeCell ref="VWM38:VWN38"/>
    <mergeCell ref="VWO38:VWP38"/>
    <mergeCell ref="WBG38:WBH38"/>
    <mergeCell ref="WBI38:WBJ38"/>
    <mergeCell ref="WBK38:WBL38"/>
    <mergeCell ref="WBM38:WBN38"/>
    <mergeCell ref="WBO38:WBP38"/>
    <mergeCell ref="WBQ38:WBR38"/>
    <mergeCell ref="WAU38:WAV38"/>
    <mergeCell ref="WAW38:WAX38"/>
    <mergeCell ref="WAY38:WAZ38"/>
    <mergeCell ref="WBA38:WBB38"/>
    <mergeCell ref="WBC38:WBD38"/>
    <mergeCell ref="WBE38:WBF38"/>
    <mergeCell ref="WAI38:WAJ38"/>
    <mergeCell ref="WAK38:WAL38"/>
    <mergeCell ref="WAM38:WAN38"/>
    <mergeCell ref="WAO38:WAP38"/>
    <mergeCell ref="WAQ38:WAR38"/>
    <mergeCell ref="WAS38:WAT38"/>
    <mergeCell ref="VZW38:VZX38"/>
    <mergeCell ref="VZY38:VZZ38"/>
    <mergeCell ref="WAA38:WAB38"/>
    <mergeCell ref="WAC38:WAD38"/>
    <mergeCell ref="WAE38:WAF38"/>
    <mergeCell ref="WAG38:WAH38"/>
    <mergeCell ref="VZK38:VZL38"/>
    <mergeCell ref="VZM38:VZN38"/>
    <mergeCell ref="VZO38:VZP38"/>
    <mergeCell ref="VZQ38:VZR38"/>
    <mergeCell ref="VZS38:VZT38"/>
    <mergeCell ref="VZU38:VZV38"/>
    <mergeCell ref="VYY38:VYZ38"/>
    <mergeCell ref="VZA38:VZB38"/>
    <mergeCell ref="VZC38:VZD38"/>
    <mergeCell ref="VZE38:VZF38"/>
    <mergeCell ref="VZG38:VZH38"/>
    <mergeCell ref="VZI38:VZJ38"/>
    <mergeCell ref="WEA38:WEB38"/>
    <mergeCell ref="WEC38:WED38"/>
    <mergeCell ref="WEE38:WEF38"/>
    <mergeCell ref="WEG38:WEH38"/>
    <mergeCell ref="WEI38:WEJ38"/>
    <mergeCell ref="WEK38:WEL38"/>
    <mergeCell ref="WDO38:WDP38"/>
    <mergeCell ref="WDQ38:WDR38"/>
    <mergeCell ref="WDS38:WDT38"/>
    <mergeCell ref="WDU38:WDV38"/>
    <mergeCell ref="WDW38:WDX38"/>
    <mergeCell ref="WDY38:WDZ38"/>
    <mergeCell ref="WDC38:WDD38"/>
    <mergeCell ref="WDE38:WDF38"/>
    <mergeCell ref="WDG38:WDH38"/>
    <mergeCell ref="WDI38:WDJ38"/>
    <mergeCell ref="WDK38:WDL38"/>
    <mergeCell ref="WDM38:WDN38"/>
    <mergeCell ref="WCQ38:WCR38"/>
    <mergeCell ref="WCS38:WCT38"/>
    <mergeCell ref="WCU38:WCV38"/>
    <mergeCell ref="WCW38:WCX38"/>
    <mergeCell ref="WCY38:WCZ38"/>
    <mergeCell ref="WDA38:WDB38"/>
    <mergeCell ref="WCE38:WCF38"/>
    <mergeCell ref="WCG38:WCH38"/>
    <mergeCell ref="WCI38:WCJ38"/>
    <mergeCell ref="WCK38:WCL38"/>
    <mergeCell ref="WCM38:WCN38"/>
    <mergeCell ref="WCO38:WCP38"/>
    <mergeCell ref="WBS38:WBT38"/>
    <mergeCell ref="WBU38:WBV38"/>
    <mergeCell ref="WBW38:WBX38"/>
    <mergeCell ref="WBY38:WBZ38"/>
    <mergeCell ref="WCA38:WCB38"/>
    <mergeCell ref="WCC38:WCD38"/>
    <mergeCell ref="WGU38:WGV38"/>
    <mergeCell ref="WGW38:WGX38"/>
    <mergeCell ref="WGY38:WGZ38"/>
    <mergeCell ref="WHA38:WHB38"/>
    <mergeCell ref="WHC38:WHD38"/>
    <mergeCell ref="WHE38:WHF38"/>
    <mergeCell ref="WGI38:WGJ38"/>
    <mergeCell ref="WGK38:WGL38"/>
    <mergeCell ref="WGM38:WGN38"/>
    <mergeCell ref="WGO38:WGP38"/>
    <mergeCell ref="WGQ38:WGR38"/>
    <mergeCell ref="WGS38:WGT38"/>
    <mergeCell ref="WFW38:WFX38"/>
    <mergeCell ref="WFY38:WFZ38"/>
    <mergeCell ref="WGA38:WGB38"/>
    <mergeCell ref="WGC38:WGD38"/>
    <mergeCell ref="WGE38:WGF38"/>
    <mergeCell ref="WGG38:WGH38"/>
    <mergeCell ref="WFK38:WFL38"/>
    <mergeCell ref="WFM38:WFN38"/>
    <mergeCell ref="WFO38:WFP38"/>
    <mergeCell ref="WFQ38:WFR38"/>
    <mergeCell ref="WFS38:WFT38"/>
    <mergeCell ref="WFU38:WFV38"/>
    <mergeCell ref="WEY38:WEZ38"/>
    <mergeCell ref="WFA38:WFB38"/>
    <mergeCell ref="WFC38:WFD38"/>
    <mergeCell ref="WFE38:WFF38"/>
    <mergeCell ref="WFG38:WFH38"/>
    <mergeCell ref="WFI38:WFJ38"/>
    <mergeCell ref="WEM38:WEN38"/>
    <mergeCell ref="WEO38:WEP38"/>
    <mergeCell ref="WEQ38:WER38"/>
    <mergeCell ref="WES38:WET38"/>
    <mergeCell ref="WEU38:WEV38"/>
    <mergeCell ref="WEW38:WEX38"/>
    <mergeCell ref="WJO38:WJP38"/>
    <mergeCell ref="WJQ38:WJR38"/>
    <mergeCell ref="WJS38:WJT38"/>
    <mergeCell ref="WJU38:WJV38"/>
    <mergeCell ref="WJW38:WJX38"/>
    <mergeCell ref="WJY38:WJZ38"/>
    <mergeCell ref="WJC38:WJD38"/>
    <mergeCell ref="WJE38:WJF38"/>
    <mergeCell ref="WJG38:WJH38"/>
    <mergeCell ref="WJI38:WJJ38"/>
    <mergeCell ref="WJK38:WJL38"/>
    <mergeCell ref="WJM38:WJN38"/>
    <mergeCell ref="WIQ38:WIR38"/>
    <mergeCell ref="WIS38:WIT38"/>
    <mergeCell ref="WIU38:WIV38"/>
    <mergeCell ref="WIW38:WIX38"/>
    <mergeCell ref="WIY38:WIZ38"/>
    <mergeCell ref="WJA38:WJB38"/>
    <mergeCell ref="WIE38:WIF38"/>
    <mergeCell ref="WIG38:WIH38"/>
    <mergeCell ref="WII38:WIJ38"/>
    <mergeCell ref="WIK38:WIL38"/>
    <mergeCell ref="WIM38:WIN38"/>
    <mergeCell ref="WIO38:WIP38"/>
    <mergeCell ref="WHS38:WHT38"/>
    <mergeCell ref="WHU38:WHV38"/>
    <mergeCell ref="WHW38:WHX38"/>
    <mergeCell ref="WHY38:WHZ38"/>
    <mergeCell ref="WIA38:WIB38"/>
    <mergeCell ref="WIC38:WID38"/>
    <mergeCell ref="WHG38:WHH38"/>
    <mergeCell ref="WHI38:WHJ38"/>
    <mergeCell ref="WHK38:WHL38"/>
    <mergeCell ref="WHM38:WHN38"/>
    <mergeCell ref="WHO38:WHP38"/>
    <mergeCell ref="WHQ38:WHR38"/>
    <mergeCell ref="WMI38:WMJ38"/>
    <mergeCell ref="WMK38:WML38"/>
    <mergeCell ref="WMM38:WMN38"/>
    <mergeCell ref="WMO38:WMP38"/>
    <mergeCell ref="WMQ38:WMR38"/>
    <mergeCell ref="WMS38:WMT38"/>
    <mergeCell ref="WLW38:WLX38"/>
    <mergeCell ref="WLY38:WLZ38"/>
    <mergeCell ref="WMA38:WMB38"/>
    <mergeCell ref="WMC38:WMD38"/>
    <mergeCell ref="WME38:WMF38"/>
    <mergeCell ref="WMG38:WMH38"/>
    <mergeCell ref="WLK38:WLL38"/>
    <mergeCell ref="WLM38:WLN38"/>
    <mergeCell ref="WLO38:WLP38"/>
    <mergeCell ref="WLQ38:WLR38"/>
    <mergeCell ref="WLS38:WLT38"/>
    <mergeCell ref="WLU38:WLV38"/>
    <mergeCell ref="WKY38:WKZ38"/>
    <mergeCell ref="WLA38:WLB38"/>
    <mergeCell ref="WLC38:WLD38"/>
    <mergeCell ref="WLE38:WLF38"/>
    <mergeCell ref="WLG38:WLH38"/>
    <mergeCell ref="WLI38:WLJ38"/>
    <mergeCell ref="WKM38:WKN38"/>
    <mergeCell ref="WKO38:WKP38"/>
    <mergeCell ref="WKQ38:WKR38"/>
    <mergeCell ref="WKS38:WKT38"/>
    <mergeCell ref="WKU38:WKV38"/>
    <mergeCell ref="WKW38:WKX38"/>
    <mergeCell ref="WKA38:WKB38"/>
    <mergeCell ref="WKC38:WKD38"/>
    <mergeCell ref="WKE38:WKF38"/>
    <mergeCell ref="WKG38:WKH38"/>
    <mergeCell ref="WKI38:WKJ38"/>
    <mergeCell ref="WKK38:WKL38"/>
    <mergeCell ref="WPC38:WPD38"/>
    <mergeCell ref="WPE38:WPF38"/>
    <mergeCell ref="WPG38:WPH38"/>
    <mergeCell ref="WPI38:WPJ38"/>
    <mergeCell ref="WPK38:WPL38"/>
    <mergeCell ref="WPM38:WPN38"/>
    <mergeCell ref="WOQ38:WOR38"/>
    <mergeCell ref="WOS38:WOT38"/>
    <mergeCell ref="WOU38:WOV38"/>
    <mergeCell ref="WOW38:WOX38"/>
    <mergeCell ref="WOY38:WOZ38"/>
    <mergeCell ref="WPA38:WPB38"/>
    <mergeCell ref="WOE38:WOF38"/>
    <mergeCell ref="WOG38:WOH38"/>
    <mergeCell ref="WOI38:WOJ38"/>
    <mergeCell ref="WOK38:WOL38"/>
    <mergeCell ref="WOM38:WON38"/>
    <mergeCell ref="WOO38:WOP38"/>
    <mergeCell ref="WNS38:WNT38"/>
    <mergeCell ref="WNU38:WNV38"/>
    <mergeCell ref="WNW38:WNX38"/>
    <mergeCell ref="WNY38:WNZ38"/>
    <mergeCell ref="WOA38:WOB38"/>
    <mergeCell ref="WOC38:WOD38"/>
    <mergeCell ref="WNG38:WNH38"/>
    <mergeCell ref="WNI38:WNJ38"/>
    <mergeCell ref="WNK38:WNL38"/>
    <mergeCell ref="WNM38:WNN38"/>
    <mergeCell ref="WNO38:WNP38"/>
    <mergeCell ref="WNQ38:WNR38"/>
    <mergeCell ref="WMU38:WMV38"/>
    <mergeCell ref="WMW38:WMX38"/>
    <mergeCell ref="WMY38:WMZ38"/>
    <mergeCell ref="WNA38:WNB38"/>
    <mergeCell ref="WNC38:WND38"/>
    <mergeCell ref="WNE38:WNF38"/>
    <mergeCell ref="WRW38:WRX38"/>
    <mergeCell ref="WRY38:WRZ38"/>
    <mergeCell ref="WSA38:WSB38"/>
    <mergeCell ref="WSC38:WSD38"/>
    <mergeCell ref="WSE38:WSF38"/>
    <mergeCell ref="WSG38:WSH38"/>
    <mergeCell ref="WRK38:WRL38"/>
    <mergeCell ref="WRM38:WRN38"/>
    <mergeCell ref="WRO38:WRP38"/>
    <mergeCell ref="WRQ38:WRR38"/>
    <mergeCell ref="WRS38:WRT38"/>
    <mergeCell ref="WRU38:WRV38"/>
    <mergeCell ref="WQY38:WQZ38"/>
    <mergeCell ref="WRA38:WRB38"/>
    <mergeCell ref="WRC38:WRD38"/>
    <mergeCell ref="WRE38:WRF38"/>
    <mergeCell ref="WRG38:WRH38"/>
    <mergeCell ref="WRI38:WRJ38"/>
    <mergeCell ref="WQM38:WQN38"/>
    <mergeCell ref="WQO38:WQP38"/>
    <mergeCell ref="WQQ38:WQR38"/>
    <mergeCell ref="WQS38:WQT38"/>
    <mergeCell ref="WQU38:WQV38"/>
    <mergeCell ref="WQW38:WQX38"/>
    <mergeCell ref="WQA38:WQB38"/>
    <mergeCell ref="WQC38:WQD38"/>
    <mergeCell ref="WQE38:WQF38"/>
    <mergeCell ref="WQG38:WQH38"/>
    <mergeCell ref="WQI38:WQJ38"/>
    <mergeCell ref="WQK38:WQL38"/>
    <mergeCell ref="WPO38:WPP38"/>
    <mergeCell ref="WPQ38:WPR38"/>
    <mergeCell ref="WPS38:WPT38"/>
    <mergeCell ref="WPU38:WPV38"/>
    <mergeCell ref="WPW38:WPX38"/>
    <mergeCell ref="WPY38:WPZ38"/>
    <mergeCell ref="WUQ38:WUR38"/>
    <mergeCell ref="WUS38:WUT38"/>
    <mergeCell ref="WUU38:WUV38"/>
    <mergeCell ref="WUW38:WUX38"/>
    <mergeCell ref="WUY38:WUZ38"/>
    <mergeCell ref="WVA38:WVB38"/>
    <mergeCell ref="WUE38:WUF38"/>
    <mergeCell ref="WUG38:WUH38"/>
    <mergeCell ref="WUI38:WUJ38"/>
    <mergeCell ref="WUK38:WUL38"/>
    <mergeCell ref="WUM38:WUN38"/>
    <mergeCell ref="WUO38:WUP38"/>
    <mergeCell ref="WTS38:WTT38"/>
    <mergeCell ref="WTU38:WTV38"/>
    <mergeCell ref="WTW38:WTX38"/>
    <mergeCell ref="WTY38:WTZ38"/>
    <mergeCell ref="WUA38:WUB38"/>
    <mergeCell ref="WUC38:WUD38"/>
    <mergeCell ref="WTG38:WTH38"/>
    <mergeCell ref="WTI38:WTJ38"/>
    <mergeCell ref="WTK38:WTL38"/>
    <mergeCell ref="WTM38:WTN38"/>
    <mergeCell ref="WTO38:WTP38"/>
    <mergeCell ref="WTQ38:WTR38"/>
    <mergeCell ref="WSU38:WSV38"/>
    <mergeCell ref="WSW38:WSX38"/>
    <mergeCell ref="WSY38:WSZ38"/>
    <mergeCell ref="WTA38:WTB38"/>
    <mergeCell ref="WTC38:WTD38"/>
    <mergeCell ref="WTE38:WTF38"/>
    <mergeCell ref="WSI38:WSJ38"/>
    <mergeCell ref="WSK38:WSL38"/>
    <mergeCell ref="WSM38:WSN38"/>
    <mergeCell ref="WSO38:WSP38"/>
    <mergeCell ref="WSQ38:WSR38"/>
    <mergeCell ref="WSS38:WST38"/>
    <mergeCell ref="WXK38:WXL38"/>
    <mergeCell ref="WXM38:WXN38"/>
    <mergeCell ref="WXO38:WXP38"/>
    <mergeCell ref="WXQ38:WXR38"/>
    <mergeCell ref="WXS38:WXT38"/>
    <mergeCell ref="WXU38:WXV38"/>
    <mergeCell ref="WWY38:WWZ38"/>
    <mergeCell ref="WXA38:WXB38"/>
    <mergeCell ref="WXC38:WXD38"/>
    <mergeCell ref="WXE38:WXF38"/>
    <mergeCell ref="WXG38:WXH38"/>
    <mergeCell ref="WXI38:WXJ38"/>
    <mergeCell ref="WWM38:WWN38"/>
    <mergeCell ref="WWO38:WWP38"/>
    <mergeCell ref="WWQ38:WWR38"/>
    <mergeCell ref="WWS38:WWT38"/>
    <mergeCell ref="WWU38:WWV38"/>
    <mergeCell ref="WWW38:WWX38"/>
    <mergeCell ref="WWA38:WWB38"/>
    <mergeCell ref="WWC38:WWD38"/>
    <mergeCell ref="WWE38:WWF38"/>
    <mergeCell ref="WWG38:WWH38"/>
    <mergeCell ref="WWI38:WWJ38"/>
    <mergeCell ref="WWK38:WWL38"/>
    <mergeCell ref="WVO38:WVP38"/>
    <mergeCell ref="WVQ38:WVR38"/>
    <mergeCell ref="WVS38:WVT38"/>
    <mergeCell ref="WVU38:WVV38"/>
    <mergeCell ref="WVW38:WVX38"/>
    <mergeCell ref="WVY38:WVZ38"/>
    <mergeCell ref="WVC38:WVD38"/>
    <mergeCell ref="WVE38:WVF38"/>
    <mergeCell ref="WVG38:WVH38"/>
    <mergeCell ref="WVI38:WVJ38"/>
    <mergeCell ref="WVK38:WVL38"/>
    <mergeCell ref="WVM38:WVN38"/>
    <mergeCell ref="XAG38:XAH38"/>
    <mergeCell ref="XAI38:XAJ38"/>
    <mergeCell ref="XAK38:XAL38"/>
    <mergeCell ref="XAM38:XAN38"/>
    <mergeCell ref="XAO38:XAP38"/>
    <mergeCell ref="WZS38:WZT38"/>
    <mergeCell ref="WZU38:WZV38"/>
    <mergeCell ref="WZW38:WZX38"/>
    <mergeCell ref="WZY38:WZZ38"/>
    <mergeCell ref="XAA38:XAB38"/>
    <mergeCell ref="XAC38:XAD38"/>
    <mergeCell ref="WZG38:WZH38"/>
    <mergeCell ref="WZI38:WZJ38"/>
    <mergeCell ref="WZK38:WZL38"/>
    <mergeCell ref="WZM38:WZN38"/>
    <mergeCell ref="WZO38:WZP38"/>
    <mergeCell ref="WZQ38:WZR38"/>
    <mergeCell ref="WYU38:WYV38"/>
    <mergeCell ref="WYW38:WYX38"/>
    <mergeCell ref="WYY38:WYZ38"/>
    <mergeCell ref="WZA38:WZB38"/>
    <mergeCell ref="WZC38:WZD38"/>
    <mergeCell ref="WZE38:WZF38"/>
    <mergeCell ref="WYI38:WYJ38"/>
    <mergeCell ref="WYK38:WYL38"/>
    <mergeCell ref="WYM38:WYN38"/>
    <mergeCell ref="WYO38:WYP38"/>
    <mergeCell ref="WYQ38:WYR38"/>
    <mergeCell ref="WYS38:WYT38"/>
    <mergeCell ref="WXW38:WXX38"/>
    <mergeCell ref="WXY38:WXZ38"/>
    <mergeCell ref="WYA38:WYB38"/>
    <mergeCell ref="WYC38:WYD38"/>
    <mergeCell ref="WYE38:WYF38"/>
    <mergeCell ref="WYG38:WYH38"/>
    <mergeCell ref="XEU38:XEV38"/>
    <mergeCell ref="XEW38:XEX38"/>
    <mergeCell ref="XEY38:XEZ38"/>
    <mergeCell ref="XFA38:XFB38"/>
    <mergeCell ref="XFC38:XFD38"/>
    <mergeCell ref="XEI38:XEJ38"/>
    <mergeCell ref="XEK38:XEL38"/>
    <mergeCell ref="XEM38:XEN38"/>
    <mergeCell ref="XEO38:XEP38"/>
    <mergeCell ref="XEQ38:XER38"/>
    <mergeCell ref="XES38:XET38"/>
    <mergeCell ref="XDW38:XDX38"/>
    <mergeCell ref="XDY38:XDZ38"/>
    <mergeCell ref="XEA38:XEB38"/>
    <mergeCell ref="XEC38:XED38"/>
    <mergeCell ref="XEE38:XEF38"/>
    <mergeCell ref="XEG38:XEH38"/>
    <mergeCell ref="XDK38:XDL38"/>
    <mergeCell ref="XDM38:XDN38"/>
    <mergeCell ref="XDO38:XDP38"/>
    <mergeCell ref="XDQ38:XDR38"/>
    <mergeCell ref="XDS38:XDT38"/>
    <mergeCell ref="XDU38:XDV38"/>
    <mergeCell ref="XCY38:XCZ38"/>
    <mergeCell ref="XDA38:XDB38"/>
    <mergeCell ref="XDC38:XDD38"/>
    <mergeCell ref="XDE38:XDF38"/>
    <mergeCell ref="XDG38:XDH38"/>
    <mergeCell ref="XDI38:XDJ38"/>
    <mergeCell ref="XCM38:XCN38"/>
    <mergeCell ref="XCO38:XCP38"/>
    <mergeCell ref="XCQ38:XCR38"/>
    <mergeCell ref="XCS38:XCT38"/>
    <mergeCell ref="XCU38:XCV38"/>
    <mergeCell ref="XCW38:XCX38"/>
    <mergeCell ref="XCA38:XCB38"/>
    <mergeCell ref="XCC38:XCD38"/>
    <mergeCell ref="XCE38:XCF38"/>
    <mergeCell ref="XCG38:XCH38"/>
    <mergeCell ref="XCI38:XCJ38"/>
    <mergeCell ref="XCK38:XCL38"/>
    <mergeCell ref="XBO38:XBP38"/>
    <mergeCell ref="XBQ38:XBR38"/>
    <mergeCell ref="XBS38:XBT38"/>
    <mergeCell ref="XBU38:XBV38"/>
    <mergeCell ref="XBW38:XBX38"/>
    <mergeCell ref="XBY38:XBZ38"/>
    <mergeCell ref="XBC38:XBD38"/>
    <mergeCell ref="XBE38:XBF38"/>
    <mergeCell ref="XBG38:XBH38"/>
    <mergeCell ref="XBI38:XBJ38"/>
    <mergeCell ref="XBK38:XBL38"/>
    <mergeCell ref="XBM38:XBN38"/>
    <mergeCell ref="XAQ38:XAR38"/>
    <mergeCell ref="XAS38:XAT38"/>
    <mergeCell ref="XAU38:XAV38"/>
    <mergeCell ref="XAW38:XAX38"/>
    <mergeCell ref="XAY38:XAZ38"/>
    <mergeCell ref="XBA38:XBB38"/>
    <mergeCell ref="XAE38:XAF38"/>
    <mergeCell ref="EC40:ED40"/>
    <mergeCell ref="EE40:EF40"/>
    <mergeCell ref="EG40:EH40"/>
    <mergeCell ref="EI40:EJ40"/>
    <mergeCell ref="EK40:EL40"/>
    <mergeCell ref="EM40:EN40"/>
    <mergeCell ref="DQ40:DR40"/>
    <mergeCell ref="DS40:DT40"/>
    <mergeCell ref="DU40:DV40"/>
    <mergeCell ref="DW40:DX40"/>
    <mergeCell ref="DY40:DZ40"/>
    <mergeCell ref="EA40:EB40"/>
    <mergeCell ref="JQ40:JR40"/>
    <mergeCell ref="JS40:JT40"/>
    <mergeCell ref="JU40:JV40"/>
    <mergeCell ref="JW40:JX40"/>
    <mergeCell ref="JY40:JZ40"/>
    <mergeCell ref="KA40:KB40"/>
    <mergeCell ref="JE40:JF40"/>
    <mergeCell ref="JG40:JH40"/>
    <mergeCell ref="JI40:JJ40"/>
    <mergeCell ref="JK40:JL40"/>
    <mergeCell ref="JM40:JN40"/>
    <mergeCell ref="JO40:JP40"/>
    <mergeCell ref="IS40:IT40"/>
    <mergeCell ref="IU40:IV40"/>
    <mergeCell ref="IW40:IX40"/>
    <mergeCell ref="IY40:IZ40"/>
    <mergeCell ref="JA40:JB40"/>
    <mergeCell ref="JC40:JD40"/>
    <mergeCell ref="IG40:IH40"/>
    <mergeCell ref="II40:IJ40"/>
    <mergeCell ref="IK40:IL40"/>
    <mergeCell ref="IM40:IN40"/>
    <mergeCell ref="IO40:IP40"/>
    <mergeCell ref="IQ40:IR40"/>
    <mergeCell ref="HU40:HV40"/>
    <mergeCell ref="HW40:HX40"/>
    <mergeCell ref="HY40:HZ40"/>
    <mergeCell ref="CA40:CB40"/>
    <mergeCell ref="CC40:CD40"/>
    <mergeCell ref="CE40:CF40"/>
    <mergeCell ref="GW40:GX40"/>
    <mergeCell ref="GY40:GZ40"/>
    <mergeCell ref="HA40:HB40"/>
    <mergeCell ref="HC40:HD40"/>
    <mergeCell ref="HE40:HF40"/>
    <mergeCell ref="HG40:HH40"/>
    <mergeCell ref="GK40:GL40"/>
    <mergeCell ref="GM40:GN40"/>
    <mergeCell ref="GO40:GP40"/>
    <mergeCell ref="GQ40:GR40"/>
    <mergeCell ref="GS40:GT40"/>
    <mergeCell ref="GU40:GV40"/>
    <mergeCell ref="FY40:FZ40"/>
    <mergeCell ref="GA40:GB40"/>
    <mergeCell ref="GC40:GD40"/>
    <mergeCell ref="GE40:GF40"/>
    <mergeCell ref="GG40:GH40"/>
    <mergeCell ref="GI40:GJ40"/>
    <mergeCell ref="FM40:FN40"/>
    <mergeCell ref="FO40:FP40"/>
    <mergeCell ref="FQ40:FR40"/>
    <mergeCell ref="FS40:FT40"/>
    <mergeCell ref="FU40:FV40"/>
    <mergeCell ref="FW40:FX40"/>
    <mergeCell ref="FA40:FB40"/>
    <mergeCell ref="FC40:FD40"/>
    <mergeCell ref="FE40:FF40"/>
    <mergeCell ref="FG40:FH40"/>
    <mergeCell ref="FI40:FJ40"/>
    <mergeCell ref="FK40:FL40"/>
    <mergeCell ref="EO40:EP40"/>
    <mergeCell ref="EQ40:ER40"/>
    <mergeCell ref="ES40:ET40"/>
    <mergeCell ref="EU40:EV40"/>
    <mergeCell ref="EW40:EX40"/>
    <mergeCell ref="EY40:EZ40"/>
    <mergeCell ref="NU40:NV40"/>
    <mergeCell ref="NW40:NX40"/>
    <mergeCell ref="NY40:NZ40"/>
    <mergeCell ref="OA40:OB40"/>
    <mergeCell ref="OC40:OD40"/>
    <mergeCell ref="OE40:OF40"/>
    <mergeCell ref="NI40:NJ40"/>
    <mergeCell ref="NK40:NL40"/>
    <mergeCell ref="NM40:NN40"/>
    <mergeCell ref="NO40:NP40"/>
    <mergeCell ref="NQ40:NR40"/>
    <mergeCell ref="NS40:NT40"/>
    <mergeCell ref="MW40:MX40"/>
    <mergeCell ref="MY40:MZ40"/>
    <mergeCell ref="NA40:NB40"/>
    <mergeCell ref="NC40:ND40"/>
    <mergeCell ref="NE40:NF40"/>
    <mergeCell ref="NG40:NH40"/>
    <mergeCell ref="IA40:IB40"/>
    <mergeCell ref="IC40:ID40"/>
    <mergeCell ref="IE40:IF40"/>
    <mergeCell ref="HI40:HJ40"/>
    <mergeCell ref="HK40:HL40"/>
    <mergeCell ref="HM40:HN40"/>
    <mergeCell ref="HO40:HP40"/>
    <mergeCell ref="HQ40:HR40"/>
    <mergeCell ref="HS40:HT40"/>
    <mergeCell ref="MK40:ML40"/>
    <mergeCell ref="MM40:MN40"/>
    <mergeCell ref="MO40:MP40"/>
    <mergeCell ref="MQ40:MR40"/>
    <mergeCell ref="MS40:MT40"/>
    <mergeCell ref="MU40:MV40"/>
    <mergeCell ref="LY40:LZ40"/>
    <mergeCell ref="MA40:MB40"/>
    <mergeCell ref="MC40:MD40"/>
    <mergeCell ref="ME40:MF40"/>
    <mergeCell ref="MG40:MH40"/>
    <mergeCell ref="MI40:MJ40"/>
    <mergeCell ref="LM40:LN40"/>
    <mergeCell ref="LO40:LP40"/>
    <mergeCell ref="LQ40:LR40"/>
    <mergeCell ref="LS40:LT40"/>
    <mergeCell ref="LU40:LV40"/>
    <mergeCell ref="LW40:LX40"/>
    <mergeCell ref="LA40:LB40"/>
    <mergeCell ref="LC40:LD40"/>
    <mergeCell ref="LE40:LF40"/>
    <mergeCell ref="LG40:LH40"/>
    <mergeCell ref="LI40:LJ40"/>
    <mergeCell ref="LK40:LL40"/>
    <mergeCell ref="KO40:KP40"/>
    <mergeCell ref="KQ40:KR40"/>
    <mergeCell ref="KS40:KT40"/>
    <mergeCell ref="KU40:KV40"/>
    <mergeCell ref="KW40:KX40"/>
    <mergeCell ref="KY40:KZ40"/>
    <mergeCell ref="KC40:KD40"/>
    <mergeCell ref="KE40:KF40"/>
    <mergeCell ref="KG40:KH40"/>
    <mergeCell ref="KI40:KJ40"/>
    <mergeCell ref="KK40:KL40"/>
    <mergeCell ref="KM40:KN40"/>
    <mergeCell ref="QO40:QP40"/>
    <mergeCell ref="QQ40:QR40"/>
    <mergeCell ref="QS40:QT40"/>
    <mergeCell ref="QU40:QV40"/>
    <mergeCell ref="QW40:QX40"/>
    <mergeCell ref="QY40:QZ40"/>
    <mergeCell ref="QC40:QD40"/>
    <mergeCell ref="QE40:QF40"/>
    <mergeCell ref="QG40:QH40"/>
    <mergeCell ref="QI40:QJ40"/>
    <mergeCell ref="QK40:QL40"/>
    <mergeCell ref="QM40:QN40"/>
    <mergeCell ref="PQ40:PR40"/>
    <mergeCell ref="PS40:PT40"/>
    <mergeCell ref="PU40:PV40"/>
    <mergeCell ref="PW40:PX40"/>
    <mergeCell ref="PY40:PZ40"/>
    <mergeCell ref="QA40:QB40"/>
    <mergeCell ref="PE40:PF40"/>
    <mergeCell ref="PG40:PH40"/>
    <mergeCell ref="PI40:PJ40"/>
    <mergeCell ref="PK40:PL40"/>
    <mergeCell ref="PM40:PN40"/>
    <mergeCell ref="PO40:PP40"/>
    <mergeCell ref="OS40:OT40"/>
    <mergeCell ref="OU40:OV40"/>
    <mergeCell ref="OW40:OX40"/>
    <mergeCell ref="OY40:OZ40"/>
    <mergeCell ref="PA40:PB40"/>
    <mergeCell ref="PC40:PD40"/>
    <mergeCell ref="OG40:OH40"/>
    <mergeCell ref="OI40:OJ40"/>
    <mergeCell ref="OK40:OL40"/>
    <mergeCell ref="OM40:ON40"/>
    <mergeCell ref="OO40:OP40"/>
    <mergeCell ref="OQ40:OR40"/>
    <mergeCell ref="TI40:TJ40"/>
    <mergeCell ref="TK40:TL40"/>
    <mergeCell ref="TM40:TN40"/>
    <mergeCell ref="TO40:TP40"/>
    <mergeCell ref="TQ40:TR40"/>
    <mergeCell ref="TS40:TT40"/>
    <mergeCell ref="SW40:SX40"/>
    <mergeCell ref="SY40:SZ40"/>
    <mergeCell ref="TA40:TB40"/>
    <mergeCell ref="TC40:TD40"/>
    <mergeCell ref="TE40:TF40"/>
    <mergeCell ref="TG40:TH40"/>
    <mergeCell ref="SK40:SL40"/>
    <mergeCell ref="SM40:SN40"/>
    <mergeCell ref="SO40:SP40"/>
    <mergeCell ref="SQ40:SR40"/>
    <mergeCell ref="SS40:ST40"/>
    <mergeCell ref="SU40:SV40"/>
    <mergeCell ref="RY40:RZ40"/>
    <mergeCell ref="SA40:SB40"/>
    <mergeCell ref="SC40:SD40"/>
    <mergeCell ref="SE40:SF40"/>
    <mergeCell ref="SG40:SH40"/>
    <mergeCell ref="SI40:SJ40"/>
    <mergeCell ref="RM40:RN40"/>
    <mergeCell ref="RO40:RP40"/>
    <mergeCell ref="RQ40:RR40"/>
    <mergeCell ref="RS40:RT40"/>
    <mergeCell ref="RU40:RV40"/>
    <mergeCell ref="RW40:RX40"/>
    <mergeCell ref="RA40:RB40"/>
    <mergeCell ref="RC40:RD40"/>
    <mergeCell ref="RE40:RF40"/>
    <mergeCell ref="RG40:RH40"/>
    <mergeCell ref="RI40:RJ40"/>
    <mergeCell ref="RK40:RL40"/>
    <mergeCell ref="WC40:WD40"/>
    <mergeCell ref="WE40:WF40"/>
    <mergeCell ref="WG40:WH40"/>
    <mergeCell ref="WI40:WJ40"/>
    <mergeCell ref="WK40:WL40"/>
    <mergeCell ref="WM40:WN40"/>
    <mergeCell ref="VQ40:VR40"/>
    <mergeCell ref="VS40:VT40"/>
    <mergeCell ref="VU40:VV40"/>
    <mergeCell ref="VW40:VX40"/>
    <mergeCell ref="VY40:VZ40"/>
    <mergeCell ref="WA40:WB40"/>
    <mergeCell ref="VE40:VF40"/>
    <mergeCell ref="VG40:VH40"/>
    <mergeCell ref="VI40:VJ40"/>
    <mergeCell ref="VK40:VL40"/>
    <mergeCell ref="VM40:VN40"/>
    <mergeCell ref="VO40:VP40"/>
    <mergeCell ref="US40:UT40"/>
    <mergeCell ref="UU40:UV40"/>
    <mergeCell ref="UW40:UX40"/>
    <mergeCell ref="UY40:UZ40"/>
    <mergeCell ref="VA40:VB40"/>
    <mergeCell ref="VC40:VD40"/>
    <mergeCell ref="UG40:UH40"/>
    <mergeCell ref="UI40:UJ40"/>
    <mergeCell ref="UK40:UL40"/>
    <mergeCell ref="UM40:UN40"/>
    <mergeCell ref="UO40:UP40"/>
    <mergeCell ref="UQ40:UR40"/>
    <mergeCell ref="TU40:TV40"/>
    <mergeCell ref="TW40:TX40"/>
    <mergeCell ref="TY40:TZ40"/>
    <mergeCell ref="UA40:UB40"/>
    <mergeCell ref="UC40:UD40"/>
    <mergeCell ref="UE40:UF40"/>
    <mergeCell ref="YW40:YX40"/>
    <mergeCell ref="YY40:YZ40"/>
    <mergeCell ref="ZA40:ZB40"/>
    <mergeCell ref="ZC40:ZD40"/>
    <mergeCell ref="ZE40:ZF40"/>
    <mergeCell ref="ZG40:ZH40"/>
    <mergeCell ref="YK40:YL40"/>
    <mergeCell ref="YM40:YN40"/>
    <mergeCell ref="YO40:YP40"/>
    <mergeCell ref="YQ40:YR40"/>
    <mergeCell ref="YS40:YT40"/>
    <mergeCell ref="YU40:YV40"/>
    <mergeCell ref="XY40:XZ40"/>
    <mergeCell ref="YA40:YB40"/>
    <mergeCell ref="YC40:YD40"/>
    <mergeCell ref="YE40:YF40"/>
    <mergeCell ref="YG40:YH40"/>
    <mergeCell ref="YI40:YJ40"/>
    <mergeCell ref="XM40:XN40"/>
    <mergeCell ref="XO40:XP40"/>
    <mergeCell ref="XQ40:XR40"/>
    <mergeCell ref="XS40:XT40"/>
    <mergeCell ref="XU40:XV40"/>
    <mergeCell ref="XW40:XX40"/>
    <mergeCell ref="XA40:XB40"/>
    <mergeCell ref="XC40:XD40"/>
    <mergeCell ref="XE40:XF40"/>
    <mergeCell ref="XG40:XH40"/>
    <mergeCell ref="XI40:XJ40"/>
    <mergeCell ref="XK40:XL40"/>
    <mergeCell ref="WO40:WP40"/>
    <mergeCell ref="WQ40:WR40"/>
    <mergeCell ref="WS40:WT40"/>
    <mergeCell ref="WU40:WV40"/>
    <mergeCell ref="WW40:WX40"/>
    <mergeCell ref="WY40:WZ40"/>
    <mergeCell ref="ABQ40:ABR40"/>
    <mergeCell ref="ABS40:ABT40"/>
    <mergeCell ref="ABU40:ABV40"/>
    <mergeCell ref="ABW40:ABX40"/>
    <mergeCell ref="ABY40:ABZ40"/>
    <mergeCell ref="ACA40:ACB40"/>
    <mergeCell ref="ABE40:ABF40"/>
    <mergeCell ref="ABG40:ABH40"/>
    <mergeCell ref="ABI40:ABJ40"/>
    <mergeCell ref="ABK40:ABL40"/>
    <mergeCell ref="ABM40:ABN40"/>
    <mergeCell ref="ABO40:ABP40"/>
    <mergeCell ref="AAS40:AAT40"/>
    <mergeCell ref="AAU40:AAV40"/>
    <mergeCell ref="AAW40:AAX40"/>
    <mergeCell ref="AAY40:AAZ40"/>
    <mergeCell ref="ABA40:ABB40"/>
    <mergeCell ref="ABC40:ABD40"/>
    <mergeCell ref="AAG40:AAH40"/>
    <mergeCell ref="AAI40:AAJ40"/>
    <mergeCell ref="AAK40:AAL40"/>
    <mergeCell ref="AAM40:AAN40"/>
    <mergeCell ref="AAO40:AAP40"/>
    <mergeCell ref="AAQ40:AAR40"/>
    <mergeCell ref="ZU40:ZV40"/>
    <mergeCell ref="ZW40:ZX40"/>
    <mergeCell ref="ZY40:ZZ40"/>
    <mergeCell ref="AAA40:AAB40"/>
    <mergeCell ref="AAC40:AAD40"/>
    <mergeCell ref="AAE40:AAF40"/>
    <mergeCell ref="ZI40:ZJ40"/>
    <mergeCell ref="ZK40:ZL40"/>
    <mergeCell ref="ZM40:ZN40"/>
    <mergeCell ref="ZO40:ZP40"/>
    <mergeCell ref="ZQ40:ZR40"/>
    <mergeCell ref="ZS40:ZT40"/>
    <mergeCell ref="AEK40:AEL40"/>
    <mergeCell ref="AEM40:AEN40"/>
    <mergeCell ref="AEO40:AEP40"/>
    <mergeCell ref="AEQ40:AER40"/>
    <mergeCell ref="AES40:AET40"/>
    <mergeCell ref="AEU40:AEV40"/>
    <mergeCell ref="ADY40:ADZ40"/>
    <mergeCell ref="AEA40:AEB40"/>
    <mergeCell ref="AEC40:AED40"/>
    <mergeCell ref="AEE40:AEF40"/>
    <mergeCell ref="AEG40:AEH40"/>
    <mergeCell ref="AEI40:AEJ40"/>
    <mergeCell ref="ADM40:ADN40"/>
    <mergeCell ref="ADO40:ADP40"/>
    <mergeCell ref="ADQ40:ADR40"/>
    <mergeCell ref="ADS40:ADT40"/>
    <mergeCell ref="ADU40:ADV40"/>
    <mergeCell ref="ADW40:ADX40"/>
    <mergeCell ref="ADA40:ADB40"/>
    <mergeCell ref="ADC40:ADD40"/>
    <mergeCell ref="ADE40:ADF40"/>
    <mergeCell ref="ADG40:ADH40"/>
    <mergeCell ref="ADI40:ADJ40"/>
    <mergeCell ref="ADK40:ADL40"/>
    <mergeCell ref="ACO40:ACP40"/>
    <mergeCell ref="ACQ40:ACR40"/>
    <mergeCell ref="ACS40:ACT40"/>
    <mergeCell ref="ACU40:ACV40"/>
    <mergeCell ref="ACW40:ACX40"/>
    <mergeCell ref="ACY40:ACZ40"/>
    <mergeCell ref="ACC40:ACD40"/>
    <mergeCell ref="ACE40:ACF40"/>
    <mergeCell ref="ACG40:ACH40"/>
    <mergeCell ref="ACI40:ACJ40"/>
    <mergeCell ref="ACK40:ACL40"/>
    <mergeCell ref="ACM40:ACN40"/>
    <mergeCell ref="AHE40:AHF40"/>
    <mergeCell ref="AHG40:AHH40"/>
    <mergeCell ref="AHI40:AHJ40"/>
    <mergeCell ref="AHK40:AHL40"/>
    <mergeCell ref="AHM40:AHN40"/>
    <mergeCell ref="AHO40:AHP40"/>
    <mergeCell ref="AGS40:AGT40"/>
    <mergeCell ref="AGU40:AGV40"/>
    <mergeCell ref="AGW40:AGX40"/>
    <mergeCell ref="AGY40:AGZ40"/>
    <mergeCell ref="AHA40:AHB40"/>
    <mergeCell ref="AHC40:AHD40"/>
    <mergeCell ref="AGG40:AGH40"/>
    <mergeCell ref="AGI40:AGJ40"/>
    <mergeCell ref="AGK40:AGL40"/>
    <mergeCell ref="AGM40:AGN40"/>
    <mergeCell ref="AGO40:AGP40"/>
    <mergeCell ref="AGQ40:AGR40"/>
    <mergeCell ref="AFU40:AFV40"/>
    <mergeCell ref="AFW40:AFX40"/>
    <mergeCell ref="AFY40:AFZ40"/>
    <mergeCell ref="AGA40:AGB40"/>
    <mergeCell ref="AGC40:AGD40"/>
    <mergeCell ref="AGE40:AGF40"/>
    <mergeCell ref="AFI40:AFJ40"/>
    <mergeCell ref="AFK40:AFL40"/>
    <mergeCell ref="AFM40:AFN40"/>
    <mergeCell ref="AFO40:AFP40"/>
    <mergeCell ref="AFQ40:AFR40"/>
    <mergeCell ref="AFS40:AFT40"/>
    <mergeCell ref="AEW40:AEX40"/>
    <mergeCell ref="AEY40:AEZ40"/>
    <mergeCell ref="AFA40:AFB40"/>
    <mergeCell ref="AFC40:AFD40"/>
    <mergeCell ref="AFE40:AFF40"/>
    <mergeCell ref="AFG40:AFH40"/>
    <mergeCell ref="AJY40:AJZ40"/>
    <mergeCell ref="AKA40:AKB40"/>
    <mergeCell ref="AKC40:AKD40"/>
    <mergeCell ref="AKE40:AKF40"/>
    <mergeCell ref="AKG40:AKH40"/>
    <mergeCell ref="AKI40:AKJ40"/>
    <mergeCell ref="AJM40:AJN40"/>
    <mergeCell ref="AJO40:AJP40"/>
    <mergeCell ref="AJQ40:AJR40"/>
    <mergeCell ref="AJS40:AJT40"/>
    <mergeCell ref="AJU40:AJV40"/>
    <mergeCell ref="AJW40:AJX40"/>
    <mergeCell ref="AJA40:AJB40"/>
    <mergeCell ref="AJC40:AJD40"/>
    <mergeCell ref="AJE40:AJF40"/>
    <mergeCell ref="AJG40:AJH40"/>
    <mergeCell ref="AJI40:AJJ40"/>
    <mergeCell ref="AJK40:AJL40"/>
    <mergeCell ref="AIO40:AIP40"/>
    <mergeCell ref="AIQ40:AIR40"/>
    <mergeCell ref="AIS40:AIT40"/>
    <mergeCell ref="AIU40:AIV40"/>
    <mergeCell ref="AIW40:AIX40"/>
    <mergeCell ref="AIY40:AIZ40"/>
    <mergeCell ref="AIC40:AID40"/>
    <mergeCell ref="AIE40:AIF40"/>
    <mergeCell ref="AIG40:AIH40"/>
    <mergeCell ref="AII40:AIJ40"/>
    <mergeCell ref="AIK40:AIL40"/>
    <mergeCell ref="AIM40:AIN40"/>
    <mergeCell ref="AHQ40:AHR40"/>
    <mergeCell ref="AHS40:AHT40"/>
    <mergeCell ref="AHU40:AHV40"/>
    <mergeCell ref="AHW40:AHX40"/>
    <mergeCell ref="AHY40:AHZ40"/>
    <mergeCell ref="AIA40:AIB40"/>
    <mergeCell ref="AMS40:AMT40"/>
    <mergeCell ref="AMU40:AMV40"/>
    <mergeCell ref="AMW40:AMX40"/>
    <mergeCell ref="AMY40:AMZ40"/>
    <mergeCell ref="ANA40:ANB40"/>
    <mergeCell ref="ANC40:AND40"/>
    <mergeCell ref="AMG40:AMH40"/>
    <mergeCell ref="AMI40:AMJ40"/>
    <mergeCell ref="AMK40:AML40"/>
    <mergeCell ref="AMM40:AMN40"/>
    <mergeCell ref="AMO40:AMP40"/>
    <mergeCell ref="AMQ40:AMR40"/>
    <mergeCell ref="ALU40:ALV40"/>
    <mergeCell ref="ALW40:ALX40"/>
    <mergeCell ref="ALY40:ALZ40"/>
    <mergeCell ref="AMA40:AMB40"/>
    <mergeCell ref="AMC40:AMD40"/>
    <mergeCell ref="AME40:AMF40"/>
    <mergeCell ref="ALI40:ALJ40"/>
    <mergeCell ref="ALK40:ALL40"/>
    <mergeCell ref="ALM40:ALN40"/>
    <mergeCell ref="ALO40:ALP40"/>
    <mergeCell ref="ALQ40:ALR40"/>
    <mergeCell ref="ALS40:ALT40"/>
    <mergeCell ref="AKW40:AKX40"/>
    <mergeCell ref="AKY40:AKZ40"/>
    <mergeCell ref="ALA40:ALB40"/>
    <mergeCell ref="ALC40:ALD40"/>
    <mergeCell ref="ALE40:ALF40"/>
    <mergeCell ref="ALG40:ALH40"/>
    <mergeCell ref="AKK40:AKL40"/>
    <mergeCell ref="AKM40:AKN40"/>
    <mergeCell ref="AKO40:AKP40"/>
    <mergeCell ref="AKQ40:AKR40"/>
    <mergeCell ref="AKS40:AKT40"/>
    <mergeCell ref="AKU40:AKV40"/>
    <mergeCell ref="APM40:APN40"/>
    <mergeCell ref="APO40:APP40"/>
    <mergeCell ref="APQ40:APR40"/>
    <mergeCell ref="APS40:APT40"/>
    <mergeCell ref="APU40:APV40"/>
    <mergeCell ref="APW40:APX40"/>
    <mergeCell ref="APA40:APB40"/>
    <mergeCell ref="APC40:APD40"/>
    <mergeCell ref="APE40:APF40"/>
    <mergeCell ref="APG40:APH40"/>
    <mergeCell ref="API40:APJ40"/>
    <mergeCell ref="APK40:APL40"/>
    <mergeCell ref="AOO40:AOP40"/>
    <mergeCell ref="AOQ40:AOR40"/>
    <mergeCell ref="AOS40:AOT40"/>
    <mergeCell ref="AOU40:AOV40"/>
    <mergeCell ref="AOW40:AOX40"/>
    <mergeCell ref="AOY40:AOZ40"/>
    <mergeCell ref="AOC40:AOD40"/>
    <mergeCell ref="AOE40:AOF40"/>
    <mergeCell ref="AOG40:AOH40"/>
    <mergeCell ref="AOI40:AOJ40"/>
    <mergeCell ref="AOK40:AOL40"/>
    <mergeCell ref="AOM40:AON40"/>
    <mergeCell ref="ANQ40:ANR40"/>
    <mergeCell ref="ANS40:ANT40"/>
    <mergeCell ref="ANU40:ANV40"/>
    <mergeCell ref="ANW40:ANX40"/>
    <mergeCell ref="ANY40:ANZ40"/>
    <mergeCell ref="AOA40:AOB40"/>
    <mergeCell ref="ANE40:ANF40"/>
    <mergeCell ref="ANG40:ANH40"/>
    <mergeCell ref="ANI40:ANJ40"/>
    <mergeCell ref="ANK40:ANL40"/>
    <mergeCell ref="ANM40:ANN40"/>
    <mergeCell ref="ANO40:ANP40"/>
    <mergeCell ref="ASG40:ASH40"/>
    <mergeCell ref="ASI40:ASJ40"/>
    <mergeCell ref="ASK40:ASL40"/>
    <mergeCell ref="ASM40:ASN40"/>
    <mergeCell ref="ASO40:ASP40"/>
    <mergeCell ref="ASQ40:ASR40"/>
    <mergeCell ref="ARU40:ARV40"/>
    <mergeCell ref="ARW40:ARX40"/>
    <mergeCell ref="ARY40:ARZ40"/>
    <mergeCell ref="ASA40:ASB40"/>
    <mergeCell ref="ASC40:ASD40"/>
    <mergeCell ref="ASE40:ASF40"/>
    <mergeCell ref="ARI40:ARJ40"/>
    <mergeCell ref="ARK40:ARL40"/>
    <mergeCell ref="ARM40:ARN40"/>
    <mergeCell ref="ARO40:ARP40"/>
    <mergeCell ref="ARQ40:ARR40"/>
    <mergeCell ref="ARS40:ART40"/>
    <mergeCell ref="AQW40:AQX40"/>
    <mergeCell ref="AQY40:AQZ40"/>
    <mergeCell ref="ARA40:ARB40"/>
    <mergeCell ref="ARC40:ARD40"/>
    <mergeCell ref="ARE40:ARF40"/>
    <mergeCell ref="ARG40:ARH40"/>
    <mergeCell ref="AQK40:AQL40"/>
    <mergeCell ref="AQM40:AQN40"/>
    <mergeCell ref="AQO40:AQP40"/>
    <mergeCell ref="AQQ40:AQR40"/>
    <mergeCell ref="AQS40:AQT40"/>
    <mergeCell ref="AQU40:AQV40"/>
    <mergeCell ref="APY40:APZ40"/>
    <mergeCell ref="AQA40:AQB40"/>
    <mergeCell ref="AQC40:AQD40"/>
    <mergeCell ref="AQE40:AQF40"/>
    <mergeCell ref="AQG40:AQH40"/>
    <mergeCell ref="AQI40:AQJ40"/>
    <mergeCell ref="AVA40:AVB40"/>
    <mergeCell ref="AVC40:AVD40"/>
    <mergeCell ref="AVE40:AVF40"/>
    <mergeCell ref="AVG40:AVH40"/>
    <mergeCell ref="AVI40:AVJ40"/>
    <mergeCell ref="AVK40:AVL40"/>
    <mergeCell ref="AUO40:AUP40"/>
    <mergeCell ref="AUQ40:AUR40"/>
    <mergeCell ref="AUS40:AUT40"/>
    <mergeCell ref="AUU40:AUV40"/>
    <mergeCell ref="AUW40:AUX40"/>
    <mergeCell ref="AUY40:AUZ40"/>
    <mergeCell ref="AUC40:AUD40"/>
    <mergeCell ref="AUE40:AUF40"/>
    <mergeCell ref="AUG40:AUH40"/>
    <mergeCell ref="AUI40:AUJ40"/>
    <mergeCell ref="AUK40:AUL40"/>
    <mergeCell ref="AUM40:AUN40"/>
    <mergeCell ref="ATQ40:ATR40"/>
    <mergeCell ref="ATS40:ATT40"/>
    <mergeCell ref="ATU40:ATV40"/>
    <mergeCell ref="ATW40:ATX40"/>
    <mergeCell ref="ATY40:ATZ40"/>
    <mergeCell ref="AUA40:AUB40"/>
    <mergeCell ref="ATE40:ATF40"/>
    <mergeCell ref="ATG40:ATH40"/>
    <mergeCell ref="ATI40:ATJ40"/>
    <mergeCell ref="ATK40:ATL40"/>
    <mergeCell ref="ATM40:ATN40"/>
    <mergeCell ref="ATO40:ATP40"/>
    <mergeCell ref="ASS40:AST40"/>
    <mergeCell ref="ASU40:ASV40"/>
    <mergeCell ref="ASW40:ASX40"/>
    <mergeCell ref="ASY40:ASZ40"/>
    <mergeCell ref="ATA40:ATB40"/>
    <mergeCell ref="ATC40:ATD40"/>
    <mergeCell ref="AXU40:AXV40"/>
    <mergeCell ref="AXW40:AXX40"/>
    <mergeCell ref="AXY40:AXZ40"/>
    <mergeCell ref="AYA40:AYB40"/>
    <mergeCell ref="AYC40:AYD40"/>
    <mergeCell ref="AYE40:AYF40"/>
    <mergeCell ref="AXI40:AXJ40"/>
    <mergeCell ref="AXK40:AXL40"/>
    <mergeCell ref="AXM40:AXN40"/>
    <mergeCell ref="AXO40:AXP40"/>
    <mergeCell ref="AXQ40:AXR40"/>
    <mergeCell ref="AXS40:AXT40"/>
    <mergeCell ref="AWW40:AWX40"/>
    <mergeCell ref="AWY40:AWZ40"/>
    <mergeCell ref="AXA40:AXB40"/>
    <mergeCell ref="AXC40:AXD40"/>
    <mergeCell ref="AXE40:AXF40"/>
    <mergeCell ref="AXG40:AXH40"/>
    <mergeCell ref="AWK40:AWL40"/>
    <mergeCell ref="AWM40:AWN40"/>
    <mergeCell ref="AWO40:AWP40"/>
    <mergeCell ref="AWQ40:AWR40"/>
    <mergeCell ref="AWS40:AWT40"/>
    <mergeCell ref="AWU40:AWV40"/>
    <mergeCell ref="AVY40:AVZ40"/>
    <mergeCell ref="AWA40:AWB40"/>
    <mergeCell ref="AWC40:AWD40"/>
    <mergeCell ref="AWE40:AWF40"/>
    <mergeCell ref="AWG40:AWH40"/>
    <mergeCell ref="AWI40:AWJ40"/>
    <mergeCell ref="AVM40:AVN40"/>
    <mergeCell ref="AVO40:AVP40"/>
    <mergeCell ref="AVQ40:AVR40"/>
    <mergeCell ref="AVS40:AVT40"/>
    <mergeCell ref="AVU40:AVV40"/>
    <mergeCell ref="AVW40:AVX40"/>
    <mergeCell ref="BAO40:BAP40"/>
    <mergeCell ref="BAQ40:BAR40"/>
    <mergeCell ref="BAS40:BAT40"/>
    <mergeCell ref="BAU40:BAV40"/>
    <mergeCell ref="BAW40:BAX40"/>
    <mergeCell ref="BAY40:BAZ40"/>
    <mergeCell ref="BAC40:BAD40"/>
    <mergeCell ref="BAE40:BAF40"/>
    <mergeCell ref="BAG40:BAH40"/>
    <mergeCell ref="BAI40:BAJ40"/>
    <mergeCell ref="BAK40:BAL40"/>
    <mergeCell ref="BAM40:BAN40"/>
    <mergeCell ref="AZQ40:AZR40"/>
    <mergeCell ref="AZS40:AZT40"/>
    <mergeCell ref="AZU40:AZV40"/>
    <mergeCell ref="AZW40:AZX40"/>
    <mergeCell ref="AZY40:AZZ40"/>
    <mergeCell ref="BAA40:BAB40"/>
    <mergeCell ref="AZE40:AZF40"/>
    <mergeCell ref="AZG40:AZH40"/>
    <mergeCell ref="AZI40:AZJ40"/>
    <mergeCell ref="AZK40:AZL40"/>
    <mergeCell ref="AZM40:AZN40"/>
    <mergeCell ref="AZO40:AZP40"/>
    <mergeCell ref="AYS40:AYT40"/>
    <mergeCell ref="AYU40:AYV40"/>
    <mergeCell ref="AYW40:AYX40"/>
    <mergeCell ref="AYY40:AYZ40"/>
    <mergeCell ref="AZA40:AZB40"/>
    <mergeCell ref="AZC40:AZD40"/>
    <mergeCell ref="AYG40:AYH40"/>
    <mergeCell ref="AYI40:AYJ40"/>
    <mergeCell ref="AYK40:AYL40"/>
    <mergeCell ref="AYM40:AYN40"/>
    <mergeCell ref="AYO40:AYP40"/>
    <mergeCell ref="AYQ40:AYR40"/>
    <mergeCell ref="BDI40:BDJ40"/>
    <mergeCell ref="BDK40:BDL40"/>
    <mergeCell ref="BDM40:BDN40"/>
    <mergeCell ref="BDO40:BDP40"/>
    <mergeCell ref="BDQ40:BDR40"/>
    <mergeCell ref="BDS40:BDT40"/>
    <mergeCell ref="BCW40:BCX40"/>
    <mergeCell ref="BCY40:BCZ40"/>
    <mergeCell ref="BDA40:BDB40"/>
    <mergeCell ref="BDC40:BDD40"/>
    <mergeCell ref="BDE40:BDF40"/>
    <mergeCell ref="BDG40:BDH40"/>
    <mergeCell ref="BCK40:BCL40"/>
    <mergeCell ref="BCM40:BCN40"/>
    <mergeCell ref="BCO40:BCP40"/>
    <mergeCell ref="BCQ40:BCR40"/>
    <mergeCell ref="BCS40:BCT40"/>
    <mergeCell ref="BCU40:BCV40"/>
    <mergeCell ref="BBY40:BBZ40"/>
    <mergeCell ref="BCA40:BCB40"/>
    <mergeCell ref="BCC40:BCD40"/>
    <mergeCell ref="BCE40:BCF40"/>
    <mergeCell ref="BCG40:BCH40"/>
    <mergeCell ref="BCI40:BCJ40"/>
    <mergeCell ref="BBM40:BBN40"/>
    <mergeCell ref="BBO40:BBP40"/>
    <mergeCell ref="BBQ40:BBR40"/>
    <mergeCell ref="BBS40:BBT40"/>
    <mergeCell ref="BBU40:BBV40"/>
    <mergeCell ref="BBW40:BBX40"/>
    <mergeCell ref="BBA40:BBB40"/>
    <mergeCell ref="BBC40:BBD40"/>
    <mergeCell ref="BBE40:BBF40"/>
    <mergeCell ref="BBG40:BBH40"/>
    <mergeCell ref="BBI40:BBJ40"/>
    <mergeCell ref="BBK40:BBL40"/>
    <mergeCell ref="BGC40:BGD40"/>
    <mergeCell ref="BGE40:BGF40"/>
    <mergeCell ref="BGG40:BGH40"/>
    <mergeCell ref="BGI40:BGJ40"/>
    <mergeCell ref="BGK40:BGL40"/>
    <mergeCell ref="BGM40:BGN40"/>
    <mergeCell ref="BFQ40:BFR40"/>
    <mergeCell ref="BFS40:BFT40"/>
    <mergeCell ref="BFU40:BFV40"/>
    <mergeCell ref="BFW40:BFX40"/>
    <mergeCell ref="BFY40:BFZ40"/>
    <mergeCell ref="BGA40:BGB40"/>
    <mergeCell ref="BFE40:BFF40"/>
    <mergeCell ref="BFG40:BFH40"/>
    <mergeCell ref="BFI40:BFJ40"/>
    <mergeCell ref="BFK40:BFL40"/>
    <mergeCell ref="BFM40:BFN40"/>
    <mergeCell ref="BFO40:BFP40"/>
    <mergeCell ref="BES40:BET40"/>
    <mergeCell ref="BEU40:BEV40"/>
    <mergeCell ref="BEW40:BEX40"/>
    <mergeCell ref="BEY40:BEZ40"/>
    <mergeCell ref="BFA40:BFB40"/>
    <mergeCell ref="BFC40:BFD40"/>
    <mergeCell ref="BEG40:BEH40"/>
    <mergeCell ref="BEI40:BEJ40"/>
    <mergeCell ref="BEK40:BEL40"/>
    <mergeCell ref="BEM40:BEN40"/>
    <mergeCell ref="BEO40:BEP40"/>
    <mergeCell ref="BEQ40:BER40"/>
    <mergeCell ref="BDU40:BDV40"/>
    <mergeCell ref="BDW40:BDX40"/>
    <mergeCell ref="BDY40:BDZ40"/>
    <mergeCell ref="BEA40:BEB40"/>
    <mergeCell ref="BEC40:BED40"/>
    <mergeCell ref="BEE40:BEF40"/>
    <mergeCell ref="BIW40:BIX40"/>
    <mergeCell ref="BIY40:BIZ40"/>
    <mergeCell ref="BJA40:BJB40"/>
    <mergeCell ref="BJC40:BJD40"/>
    <mergeCell ref="BJE40:BJF40"/>
    <mergeCell ref="BJG40:BJH40"/>
    <mergeCell ref="BIK40:BIL40"/>
    <mergeCell ref="BIM40:BIN40"/>
    <mergeCell ref="BIO40:BIP40"/>
    <mergeCell ref="BIQ40:BIR40"/>
    <mergeCell ref="BIS40:BIT40"/>
    <mergeCell ref="BIU40:BIV40"/>
    <mergeCell ref="BHY40:BHZ40"/>
    <mergeCell ref="BIA40:BIB40"/>
    <mergeCell ref="BIC40:BID40"/>
    <mergeCell ref="BIE40:BIF40"/>
    <mergeCell ref="BIG40:BIH40"/>
    <mergeCell ref="BII40:BIJ40"/>
    <mergeCell ref="BHM40:BHN40"/>
    <mergeCell ref="BHO40:BHP40"/>
    <mergeCell ref="BHQ40:BHR40"/>
    <mergeCell ref="BHS40:BHT40"/>
    <mergeCell ref="BHU40:BHV40"/>
    <mergeCell ref="BHW40:BHX40"/>
    <mergeCell ref="BHA40:BHB40"/>
    <mergeCell ref="BHC40:BHD40"/>
    <mergeCell ref="BHE40:BHF40"/>
    <mergeCell ref="BHG40:BHH40"/>
    <mergeCell ref="BHI40:BHJ40"/>
    <mergeCell ref="BHK40:BHL40"/>
    <mergeCell ref="BGO40:BGP40"/>
    <mergeCell ref="BGQ40:BGR40"/>
    <mergeCell ref="BGS40:BGT40"/>
    <mergeCell ref="BGU40:BGV40"/>
    <mergeCell ref="BGW40:BGX40"/>
    <mergeCell ref="BGY40:BGZ40"/>
    <mergeCell ref="BLQ40:BLR40"/>
    <mergeCell ref="BLS40:BLT40"/>
    <mergeCell ref="BLU40:BLV40"/>
    <mergeCell ref="BLW40:BLX40"/>
    <mergeCell ref="BLY40:BLZ40"/>
    <mergeCell ref="BMA40:BMB40"/>
    <mergeCell ref="BLE40:BLF40"/>
    <mergeCell ref="BLG40:BLH40"/>
    <mergeCell ref="BLI40:BLJ40"/>
    <mergeCell ref="BLK40:BLL40"/>
    <mergeCell ref="BLM40:BLN40"/>
    <mergeCell ref="BLO40:BLP40"/>
    <mergeCell ref="BKS40:BKT40"/>
    <mergeCell ref="BKU40:BKV40"/>
    <mergeCell ref="BKW40:BKX40"/>
    <mergeCell ref="BKY40:BKZ40"/>
    <mergeCell ref="BLA40:BLB40"/>
    <mergeCell ref="BLC40:BLD40"/>
    <mergeCell ref="BKG40:BKH40"/>
    <mergeCell ref="BKI40:BKJ40"/>
    <mergeCell ref="BKK40:BKL40"/>
    <mergeCell ref="BKM40:BKN40"/>
    <mergeCell ref="BKO40:BKP40"/>
    <mergeCell ref="BKQ40:BKR40"/>
    <mergeCell ref="BJU40:BJV40"/>
    <mergeCell ref="BJW40:BJX40"/>
    <mergeCell ref="BJY40:BJZ40"/>
    <mergeCell ref="BKA40:BKB40"/>
    <mergeCell ref="BKC40:BKD40"/>
    <mergeCell ref="BKE40:BKF40"/>
    <mergeCell ref="BJI40:BJJ40"/>
    <mergeCell ref="BJK40:BJL40"/>
    <mergeCell ref="BJM40:BJN40"/>
    <mergeCell ref="BJO40:BJP40"/>
    <mergeCell ref="BJQ40:BJR40"/>
    <mergeCell ref="BJS40:BJT40"/>
    <mergeCell ref="BOK40:BOL40"/>
    <mergeCell ref="BOM40:BON40"/>
    <mergeCell ref="BOO40:BOP40"/>
    <mergeCell ref="BOQ40:BOR40"/>
    <mergeCell ref="BOS40:BOT40"/>
    <mergeCell ref="BOU40:BOV40"/>
    <mergeCell ref="BNY40:BNZ40"/>
    <mergeCell ref="BOA40:BOB40"/>
    <mergeCell ref="BOC40:BOD40"/>
    <mergeCell ref="BOE40:BOF40"/>
    <mergeCell ref="BOG40:BOH40"/>
    <mergeCell ref="BOI40:BOJ40"/>
    <mergeCell ref="BNM40:BNN40"/>
    <mergeCell ref="BNO40:BNP40"/>
    <mergeCell ref="BNQ40:BNR40"/>
    <mergeCell ref="BNS40:BNT40"/>
    <mergeCell ref="BNU40:BNV40"/>
    <mergeCell ref="BNW40:BNX40"/>
    <mergeCell ref="BNA40:BNB40"/>
    <mergeCell ref="BNC40:BND40"/>
    <mergeCell ref="BNE40:BNF40"/>
    <mergeCell ref="BNG40:BNH40"/>
    <mergeCell ref="BNI40:BNJ40"/>
    <mergeCell ref="BNK40:BNL40"/>
    <mergeCell ref="BMO40:BMP40"/>
    <mergeCell ref="BMQ40:BMR40"/>
    <mergeCell ref="BMS40:BMT40"/>
    <mergeCell ref="BMU40:BMV40"/>
    <mergeCell ref="BMW40:BMX40"/>
    <mergeCell ref="BMY40:BMZ40"/>
    <mergeCell ref="BMC40:BMD40"/>
    <mergeCell ref="BME40:BMF40"/>
    <mergeCell ref="BMG40:BMH40"/>
    <mergeCell ref="BMI40:BMJ40"/>
    <mergeCell ref="BMK40:BML40"/>
    <mergeCell ref="BMM40:BMN40"/>
    <mergeCell ref="BRE40:BRF40"/>
    <mergeCell ref="BRG40:BRH40"/>
    <mergeCell ref="BRI40:BRJ40"/>
    <mergeCell ref="BRK40:BRL40"/>
    <mergeCell ref="BRM40:BRN40"/>
    <mergeCell ref="BRO40:BRP40"/>
    <mergeCell ref="BQS40:BQT40"/>
    <mergeCell ref="BQU40:BQV40"/>
    <mergeCell ref="BQW40:BQX40"/>
    <mergeCell ref="BQY40:BQZ40"/>
    <mergeCell ref="BRA40:BRB40"/>
    <mergeCell ref="BRC40:BRD40"/>
    <mergeCell ref="BQG40:BQH40"/>
    <mergeCell ref="BQI40:BQJ40"/>
    <mergeCell ref="BQK40:BQL40"/>
    <mergeCell ref="BQM40:BQN40"/>
    <mergeCell ref="BQO40:BQP40"/>
    <mergeCell ref="BQQ40:BQR40"/>
    <mergeCell ref="BPU40:BPV40"/>
    <mergeCell ref="BPW40:BPX40"/>
    <mergeCell ref="BPY40:BPZ40"/>
    <mergeCell ref="BQA40:BQB40"/>
    <mergeCell ref="BQC40:BQD40"/>
    <mergeCell ref="BQE40:BQF40"/>
    <mergeCell ref="BPI40:BPJ40"/>
    <mergeCell ref="BPK40:BPL40"/>
    <mergeCell ref="BPM40:BPN40"/>
    <mergeCell ref="BPO40:BPP40"/>
    <mergeCell ref="BPQ40:BPR40"/>
    <mergeCell ref="BPS40:BPT40"/>
    <mergeCell ref="BOW40:BOX40"/>
    <mergeCell ref="BOY40:BOZ40"/>
    <mergeCell ref="BPA40:BPB40"/>
    <mergeCell ref="BPC40:BPD40"/>
    <mergeCell ref="BPE40:BPF40"/>
    <mergeCell ref="BPG40:BPH40"/>
    <mergeCell ref="BTY40:BTZ40"/>
    <mergeCell ref="BUA40:BUB40"/>
    <mergeCell ref="BUC40:BUD40"/>
    <mergeCell ref="BUE40:BUF40"/>
    <mergeCell ref="BUG40:BUH40"/>
    <mergeCell ref="BUI40:BUJ40"/>
    <mergeCell ref="BTM40:BTN40"/>
    <mergeCell ref="BTO40:BTP40"/>
    <mergeCell ref="BTQ40:BTR40"/>
    <mergeCell ref="BTS40:BTT40"/>
    <mergeCell ref="BTU40:BTV40"/>
    <mergeCell ref="BTW40:BTX40"/>
    <mergeCell ref="BTA40:BTB40"/>
    <mergeCell ref="BTC40:BTD40"/>
    <mergeCell ref="BTE40:BTF40"/>
    <mergeCell ref="BTG40:BTH40"/>
    <mergeCell ref="BTI40:BTJ40"/>
    <mergeCell ref="BTK40:BTL40"/>
    <mergeCell ref="BSO40:BSP40"/>
    <mergeCell ref="BSQ40:BSR40"/>
    <mergeCell ref="BSS40:BST40"/>
    <mergeCell ref="BSU40:BSV40"/>
    <mergeCell ref="BSW40:BSX40"/>
    <mergeCell ref="BSY40:BSZ40"/>
    <mergeCell ref="BSC40:BSD40"/>
    <mergeCell ref="BSE40:BSF40"/>
    <mergeCell ref="BSG40:BSH40"/>
    <mergeCell ref="BSI40:BSJ40"/>
    <mergeCell ref="BSK40:BSL40"/>
    <mergeCell ref="BSM40:BSN40"/>
    <mergeCell ref="BRQ40:BRR40"/>
    <mergeCell ref="BRS40:BRT40"/>
    <mergeCell ref="BRU40:BRV40"/>
    <mergeCell ref="BRW40:BRX40"/>
    <mergeCell ref="BRY40:BRZ40"/>
    <mergeCell ref="BSA40:BSB40"/>
    <mergeCell ref="BWS40:BWT40"/>
    <mergeCell ref="BWU40:BWV40"/>
    <mergeCell ref="BWW40:BWX40"/>
    <mergeCell ref="BWY40:BWZ40"/>
    <mergeCell ref="BXA40:BXB40"/>
    <mergeCell ref="BXC40:BXD40"/>
    <mergeCell ref="BWG40:BWH40"/>
    <mergeCell ref="BWI40:BWJ40"/>
    <mergeCell ref="BWK40:BWL40"/>
    <mergeCell ref="BWM40:BWN40"/>
    <mergeCell ref="BWO40:BWP40"/>
    <mergeCell ref="BWQ40:BWR40"/>
    <mergeCell ref="BVU40:BVV40"/>
    <mergeCell ref="BVW40:BVX40"/>
    <mergeCell ref="BVY40:BVZ40"/>
    <mergeCell ref="BWA40:BWB40"/>
    <mergeCell ref="BWC40:BWD40"/>
    <mergeCell ref="BWE40:BWF40"/>
    <mergeCell ref="BVI40:BVJ40"/>
    <mergeCell ref="BVK40:BVL40"/>
    <mergeCell ref="BVM40:BVN40"/>
    <mergeCell ref="BVO40:BVP40"/>
    <mergeCell ref="BVQ40:BVR40"/>
    <mergeCell ref="BVS40:BVT40"/>
    <mergeCell ref="BUW40:BUX40"/>
    <mergeCell ref="BUY40:BUZ40"/>
    <mergeCell ref="BVA40:BVB40"/>
    <mergeCell ref="BVC40:BVD40"/>
    <mergeCell ref="BVE40:BVF40"/>
    <mergeCell ref="BVG40:BVH40"/>
    <mergeCell ref="BUK40:BUL40"/>
    <mergeCell ref="BUM40:BUN40"/>
    <mergeCell ref="BUO40:BUP40"/>
    <mergeCell ref="BUQ40:BUR40"/>
    <mergeCell ref="BUS40:BUT40"/>
    <mergeCell ref="BUU40:BUV40"/>
    <mergeCell ref="BZM40:BZN40"/>
    <mergeCell ref="BZO40:BZP40"/>
    <mergeCell ref="BZQ40:BZR40"/>
    <mergeCell ref="BZS40:BZT40"/>
    <mergeCell ref="BZU40:BZV40"/>
    <mergeCell ref="BZW40:BZX40"/>
    <mergeCell ref="BZA40:BZB40"/>
    <mergeCell ref="BZC40:BZD40"/>
    <mergeCell ref="BZE40:BZF40"/>
    <mergeCell ref="BZG40:BZH40"/>
    <mergeCell ref="BZI40:BZJ40"/>
    <mergeCell ref="BZK40:BZL40"/>
    <mergeCell ref="BYO40:BYP40"/>
    <mergeCell ref="BYQ40:BYR40"/>
    <mergeCell ref="BYS40:BYT40"/>
    <mergeCell ref="BYU40:BYV40"/>
    <mergeCell ref="BYW40:BYX40"/>
    <mergeCell ref="BYY40:BYZ40"/>
    <mergeCell ref="BYC40:BYD40"/>
    <mergeCell ref="BYE40:BYF40"/>
    <mergeCell ref="BYG40:BYH40"/>
    <mergeCell ref="BYI40:BYJ40"/>
    <mergeCell ref="BYK40:BYL40"/>
    <mergeCell ref="BYM40:BYN40"/>
    <mergeCell ref="BXQ40:BXR40"/>
    <mergeCell ref="BXS40:BXT40"/>
    <mergeCell ref="BXU40:BXV40"/>
    <mergeCell ref="BXW40:BXX40"/>
    <mergeCell ref="BXY40:BXZ40"/>
    <mergeCell ref="BYA40:BYB40"/>
    <mergeCell ref="BXE40:BXF40"/>
    <mergeCell ref="BXG40:BXH40"/>
    <mergeCell ref="BXI40:BXJ40"/>
    <mergeCell ref="BXK40:BXL40"/>
    <mergeCell ref="BXM40:BXN40"/>
    <mergeCell ref="BXO40:BXP40"/>
    <mergeCell ref="CCG40:CCH40"/>
    <mergeCell ref="CCI40:CCJ40"/>
    <mergeCell ref="CCK40:CCL40"/>
    <mergeCell ref="CCM40:CCN40"/>
    <mergeCell ref="CCO40:CCP40"/>
    <mergeCell ref="CCQ40:CCR40"/>
    <mergeCell ref="CBU40:CBV40"/>
    <mergeCell ref="CBW40:CBX40"/>
    <mergeCell ref="CBY40:CBZ40"/>
    <mergeCell ref="CCA40:CCB40"/>
    <mergeCell ref="CCC40:CCD40"/>
    <mergeCell ref="CCE40:CCF40"/>
    <mergeCell ref="CBI40:CBJ40"/>
    <mergeCell ref="CBK40:CBL40"/>
    <mergeCell ref="CBM40:CBN40"/>
    <mergeCell ref="CBO40:CBP40"/>
    <mergeCell ref="CBQ40:CBR40"/>
    <mergeCell ref="CBS40:CBT40"/>
    <mergeCell ref="CAW40:CAX40"/>
    <mergeCell ref="CAY40:CAZ40"/>
    <mergeCell ref="CBA40:CBB40"/>
    <mergeCell ref="CBC40:CBD40"/>
    <mergeCell ref="CBE40:CBF40"/>
    <mergeCell ref="CBG40:CBH40"/>
    <mergeCell ref="CAK40:CAL40"/>
    <mergeCell ref="CAM40:CAN40"/>
    <mergeCell ref="CAO40:CAP40"/>
    <mergeCell ref="CAQ40:CAR40"/>
    <mergeCell ref="CAS40:CAT40"/>
    <mergeCell ref="CAU40:CAV40"/>
    <mergeCell ref="BZY40:BZZ40"/>
    <mergeCell ref="CAA40:CAB40"/>
    <mergeCell ref="CAC40:CAD40"/>
    <mergeCell ref="CAE40:CAF40"/>
    <mergeCell ref="CAG40:CAH40"/>
    <mergeCell ref="CAI40:CAJ40"/>
    <mergeCell ref="CFA40:CFB40"/>
    <mergeCell ref="CFC40:CFD40"/>
    <mergeCell ref="CFE40:CFF40"/>
    <mergeCell ref="CFG40:CFH40"/>
    <mergeCell ref="CFI40:CFJ40"/>
    <mergeCell ref="CFK40:CFL40"/>
    <mergeCell ref="CEO40:CEP40"/>
    <mergeCell ref="CEQ40:CER40"/>
    <mergeCell ref="CES40:CET40"/>
    <mergeCell ref="CEU40:CEV40"/>
    <mergeCell ref="CEW40:CEX40"/>
    <mergeCell ref="CEY40:CEZ40"/>
    <mergeCell ref="CEC40:CED40"/>
    <mergeCell ref="CEE40:CEF40"/>
    <mergeCell ref="CEG40:CEH40"/>
    <mergeCell ref="CEI40:CEJ40"/>
    <mergeCell ref="CEK40:CEL40"/>
    <mergeCell ref="CEM40:CEN40"/>
    <mergeCell ref="CDQ40:CDR40"/>
    <mergeCell ref="CDS40:CDT40"/>
    <mergeCell ref="CDU40:CDV40"/>
    <mergeCell ref="CDW40:CDX40"/>
    <mergeCell ref="CDY40:CDZ40"/>
    <mergeCell ref="CEA40:CEB40"/>
    <mergeCell ref="CDE40:CDF40"/>
    <mergeCell ref="CDG40:CDH40"/>
    <mergeCell ref="CDI40:CDJ40"/>
    <mergeCell ref="CDK40:CDL40"/>
    <mergeCell ref="CDM40:CDN40"/>
    <mergeCell ref="CDO40:CDP40"/>
    <mergeCell ref="CCS40:CCT40"/>
    <mergeCell ref="CCU40:CCV40"/>
    <mergeCell ref="CCW40:CCX40"/>
    <mergeCell ref="CCY40:CCZ40"/>
    <mergeCell ref="CDA40:CDB40"/>
    <mergeCell ref="CDC40:CDD40"/>
    <mergeCell ref="CHU40:CHV40"/>
    <mergeCell ref="CHW40:CHX40"/>
    <mergeCell ref="CHY40:CHZ40"/>
    <mergeCell ref="CIA40:CIB40"/>
    <mergeCell ref="CIC40:CID40"/>
    <mergeCell ref="CIE40:CIF40"/>
    <mergeCell ref="CHI40:CHJ40"/>
    <mergeCell ref="CHK40:CHL40"/>
    <mergeCell ref="CHM40:CHN40"/>
    <mergeCell ref="CHO40:CHP40"/>
    <mergeCell ref="CHQ40:CHR40"/>
    <mergeCell ref="CHS40:CHT40"/>
    <mergeCell ref="CGW40:CGX40"/>
    <mergeCell ref="CGY40:CGZ40"/>
    <mergeCell ref="CHA40:CHB40"/>
    <mergeCell ref="CHC40:CHD40"/>
    <mergeCell ref="CHE40:CHF40"/>
    <mergeCell ref="CHG40:CHH40"/>
    <mergeCell ref="CGK40:CGL40"/>
    <mergeCell ref="CGM40:CGN40"/>
    <mergeCell ref="CGO40:CGP40"/>
    <mergeCell ref="CGQ40:CGR40"/>
    <mergeCell ref="CGS40:CGT40"/>
    <mergeCell ref="CGU40:CGV40"/>
    <mergeCell ref="CFY40:CFZ40"/>
    <mergeCell ref="CGA40:CGB40"/>
    <mergeCell ref="CGC40:CGD40"/>
    <mergeCell ref="CGE40:CGF40"/>
    <mergeCell ref="CGG40:CGH40"/>
    <mergeCell ref="CGI40:CGJ40"/>
    <mergeCell ref="CFM40:CFN40"/>
    <mergeCell ref="CFO40:CFP40"/>
    <mergeCell ref="CFQ40:CFR40"/>
    <mergeCell ref="CFS40:CFT40"/>
    <mergeCell ref="CFU40:CFV40"/>
    <mergeCell ref="CFW40:CFX40"/>
    <mergeCell ref="CKO40:CKP40"/>
    <mergeCell ref="CKQ40:CKR40"/>
    <mergeCell ref="CKS40:CKT40"/>
    <mergeCell ref="CKU40:CKV40"/>
    <mergeCell ref="CKW40:CKX40"/>
    <mergeCell ref="CKY40:CKZ40"/>
    <mergeCell ref="CKC40:CKD40"/>
    <mergeCell ref="CKE40:CKF40"/>
    <mergeCell ref="CKG40:CKH40"/>
    <mergeCell ref="CKI40:CKJ40"/>
    <mergeCell ref="CKK40:CKL40"/>
    <mergeCell ref="CKM40:CKN40"/>
    <mergeCell ref="CJQ40:CJR40"/>
    <mergeCell ref="CJS40:CJT40"/>
    <mergeCell ref="CJU40:CJV40"/>
    <mergeCell ref="CJW40:CJX40"/>
    <mergeCell ref="CJY40:CJZ40"/>
    <mergeCell ref="CKA40:CKB40"/>
    <mergeCell ref="CJE40:CJF40"/>
    <mergeCell ref="CJG40:CJH40"/>
    <mergeCell ref="CJI40:CJJ40"/>
    <mergeCell ref="CJK40:CJL40"/>
    <mergeCell ref="CJM40:CJN40"/>
    <mergeCell ref="CJO40:CJP40"/>
    <mergeCell ref="CIS40:CIT40"/>
    <mergeCell ref="CIU40:CIV40"/>
    <mergeCell ref="CIW40:CIX40"/>
    <mergeCell ref="CIY40:CIZ40"/>
    <mergeCell ref="CJA40:CJB40"/>
    <mergeCell ref="CJC40:CJD40"/>
    <mergeCell ref="CIG40:CIH40"/>
    <mergeCell ref="CII40:CIJ40"/>
    <mergeCell ref="CIK40:CIL40"/>
    <mergeCell ref="CIM40:CIN40"/>
    <mergeCell ref="CIO40:CIP40"/>
    <mergeCell ref="CIQ40:CIR40"/>
    <mergeCell ref="CNI40:CNJ40"/>
    <mergeCell ref="CNK40:CNL40"/>
    <mergeCell ref="CNM40:CNN40"/>
    <mergeCell ref="CNO40:CNP40"/>
    <mergeCell ref="CNQ40:CNR40"/>
    <mergeCell ref="CNS40:CNT40"/>
    <mergeCell ref="CMW40:CMX40"/>
    <mergeCell ref="CMY40:CMZ40"/>
    <mergeCell ref="CNA40:CNB40"/>
    <mergeCell ref="CNC40:CND40"/>
    <mergeCell ref="CNE40:CNF40"/>
    <mergeCell ref="CNG40:CNH40"/>
    <mergeCell ref="CMK40:CML40"/>
    <mergeCell ref="CMM40:CMN40"/>
    <mergeCell ref="CMO40:CMP40"/>
    <mergeCell ref="CMQ40:CMR40"/>
    <mergeCell ref="CMS40:CMT40"/>
    <mergeCell ref="CMU40:CMV40"/>
    <mergeCell ref="CLY40:CLZ40"/>
    <mergeCell ref="CMA40:CMB40"/>
    <mergeCell ref="CMC40:CMD40"/>
    <mergeCell ref="CME40:CMF40"/>
    <mergeCell ref="CMG40:CMH40"/>
    <mergeCell ref="CMI40:CMJ40"/>
    <mergeCell ref="CLM40:CLN40"/>
    <mergeCell ref="CLO40:CLP40"/>
    <mergeCell ref="CLQ40:CLR40"/>
    <mergeCell ref="CLS40:CLT40"/>
    <mergeCell ref="CLU40:CLV40"/>
    <mergeCell ref="CLW40:CLX40"/>
    <mergeCell ref="CLA40:CLB40"/>
    <mergeCell ref="CLC40:CLD40"/>
    <mergeCell ref="CLE40:CLF40"/>
    <mergeCell ref="CLG40:CLH40"/>
    <mergeCell ref="CLI40:CLJ40"/>
    <mergeCell ref="CLK40:CLL40"/>
    <mergeCell ref="CQC40:CQD40"/>
    <mergeCell ref="CQE40:CQF40"/>
    <mergeCell ref="CQG40:CQH40"/>
    <mergeCell ref="CQI40:CQJ40"/>
    <mergeCell ref="CQK40:CQL40"/>
    <mergeCell ref="CQM40:CQN40"/>
    <mergeCell ref="CPQ40:CPR40"/>
    <mergeCell ref="CPS40:CPT40"/>
    <mergeCell ref="CPU40:CPV40"/>
    <mergeCell ref="CPW40:CPX40"/>
    <mergeCell ref="CPY40:CPZ40"/>
    <mergeCell ref="CQA40:CQB40"/>
    <mergeCell ref="CPE40:CPF40"/>
    <mergeCell ref="CPG40:CPH40"/>
    <mergeCell ref="CPI40:CPJ40"/>
    <mergeCell ref="CPK40:CPL40"/>
    <mergeCell ref="CPM40:CPN40"/>
    <mergeCell ref="CPO40:CPP40"/>
    <mergeCell ref="COS40:COT40"/>
    <mergeCell ref="COU40:COV40"/>
    <mergeCell ref="COW40:COX40"/>
    <mergeCell ref="COY40:COZ40"/>
    <mergeCell ref="CPA40:CPB40"/>
    <mergeCell ref="CPC40:CPD40"/>
    <mergeCell ref="COG40:COH40"/>
    <mergeCell ref="COI40:COJ40"/>
    <mergeCell ref="COK40:COL40"/>
    <mergeCell ref="COM40:CON40"/>
    <mergeCell ref="COO40:COP40"/>
    <mergeCell ref="COQ40:COR40"/>
    <mergeCell ref="CNU40:CNV40"/>
    <mergeCell ref="CNW40:CNX40"/>
    <mergeCell ref="CNY40:CNZ40"/>
    <mergeCell ref="COA40:COB40"/>
    <mergeCell ref="COC40:COD40"/>
    <mergeCell ref="COE40:COF40"/>
    <mergeCell ref="CSW40:CSX40"/>
    <mergeCell ref="CSY40:CSZ40"/>
    <mergeCell ref="CTA40:CTB40"/>
    <mergeCell ref="CTC40:CTD40"/>
    <mergeCell ref="CTE40:CTF40"/>
    <mergeCell ref="CTG40:CTH40"/>
    <mergeCell ref="CSK40:CSL40"/>
    <mergeCell ref="CSM40:CSN40"/>
    <mergeCell ref="CSO40:CSP40"/>
    <mergeCell ref="CSQ40:CSR40"/>
    <mergeCell ref="CSS40:CST40"/>
    <mergeCell ref="CSU40:CSV40"/>
    <mergeCell ref="CRY40:CRZ40"/>
    <mergeCell ref="CSA40:CSB40"/>
    <mergeCell ref="CSC40:CSD40"/>
    <mergeCell ref="CSE40:CSF40"/>
    <mergeCell ref="CSG40:CSH40"/>
    <mergeCell ref="CSI40:CSJ40"/>
    <mergeCell ref="CRM40:CRN40"/>
    <mergeCell ref="CRO40:CRP40"/>
    <mergeCell ref="CRQ40:CRR40"/>
    <mergeCell ref="CRS40:CRT40"/>
    <mergeCell ref="CRU40:CRV40"/>
    <mergeCell ref="CRW40:CRX40"/>
    <mergeCell ref="CRA40:CRB40"/>
    <mergeCell ref="CRC40:CRD40"/>
    <mergeCell ref="CRE40:CRF40"/>
    <mergeCell ref="CRG40:CRH40"/>
    <mergeCell ref="CRI40:CRJ40"/>
    <mergeCell ref="CRK40:CRL40"/>
    <mergeCell ref="CQO40:CQP40"/>
    <mergeCell ref="CQQ40:CQR40"/>
    <mergeCell ref="CQS40:CQT40"/>
    <mergeCell ref="CQU40:CQV40"/>
    <mergeCell ref="CQW40:CQX40"/>
    <mergeCell ref="CQY40:CQZ40"/>
    <mergeCell ref="CVQ40:CVR40"/>
    <mergeCell ref="CVS40:CVT40"/>
    <mergeCell ref="CVU40:CVV40"/>
    <mergeCell ref="CVW40:CVX40"/>
    <mergeCell ref="CVY40:CVZ40"/>
    <mergeCell ref="CWA40:CWB40"/>
    <mergeCell ref="CVE40:CVF40"/>
    <mergeCell ref="CVG40:CVH40"/>
    <mergeCell ref="CVI40:CVJ40"/>
    <mergeCell ref="CVK40:CVL40"/>
    <mergeCell ref="CVM40:CVN40"/>
    <mergeCell ref="CVO40:CVP40"/>
    <mergeCell ref="CUS40:CUT40"/>
    <mergeCell ref="CUU40:CUV40"/>
    <mergeCell ref="CUW40:CUX40"/>
    <mergeCell ref="CUY40:CUZ40"/>
    <mergeCell ref="CVA40:CVB40"/>
    <mergeCell ref="CVC40:CVD40"/>
    <mergeCell ref="CUG40:CUH40"/>
    <mergeCell ref="CUI40:CUJ40"/>
    <mergeCell ref="CUK40:CUL40"/>
    <mergeCell ref="CUM40:CUN40"/>
    <mergeCell ref="CUO40:CUP40"/>
    <mergeCell ref="CUQ40:CUR40"/>
    <mergeCell ref="CTU40:CTV40"/>
    <mergeCell ref="CTW40:CTX40"/>
    <mergeCell ref="CTY40:CTZ40"/>
    <mergeCell ref="CUA40:CUB40"/>
    <mergeCell ref="CUC40:CUD40"/>
    <mergeCell ref="CUE40:CUF40"/>
    <mergeCell ref="CTI40:CTJ40"/>
    <mergeCell ref="CTK40:CTL40"/>
    <mergeCell ref="CTM40:CTN40"/>
    <mergeCell ref="CTO40:CTP40"/>
    <mergeCell ref="CTQ40:CTR40"/>
    <mergeCell ref="CTS40:CTT40"/>
    <mergeCell ref="CYK40:CYL40"/>
    <mergeCell ref="CYM40:CYN40"/>
    <mergeCell ref="CYO40:CYP40"/>
    <mergeCell ref="CYQ40:CYR40"/>
    <mergeCell ref="CYS40:CYT40"/>
    <mergeCell ref="CYU40:CYV40"/>
    <mergeCell ref="CXY40:CXZ40"/>
    <mergeCell ref="CYA40:CYB40"/>
    <mergeCell ref="CYC40:CYD40"/>
    <mergeCell ref="CYE40:CYF40"/>
    <mergeCell ref="CYG40:CYH40"/>
    <mergeCell ref="CYI40:CYJ40"/>
    <mergeCell ref="CXM40:CXN40"/>
    <mergeCell ref="CXO40:CXP40"/>
    <mergeCell ref="CXQ40:CXR40"/>
    <mergeCell ref="CXS40:CXT40"/>
    <mergeCell ref="CXU40:CXV40"/>
    <mergeCell ref="CXW40:CXX40"/>
    <mergeCell ref="CXA40:CXB40"/>
    <mergeCell ref="CXC40:CXD40"/>
    <mergeCell ref="CXE40:CXF40"/>
    <mergeCell ref="CXG40:CXH40"/>
    <mergeCell ref="CXI40:CXJ40"/>
    <mergeCell ref="CXK40:CXL40"/>
    <mergeCell ref="CWO40:CWP40"/>
    <mergeCell ref="CWQ40:CWR40"/>
    <mergeCell ref="CWS40:CWT40"/>
    <mergeCell ref="CWU40:CWV40"/>
    <mergeCell ref="CWW40:CWX40"/>
    <mergeCell ref="CWY40:CWZ40"/>
    <mergeCell ref="CWC40:CWD40"/>
    <mergeCell ref="CWE40:CWF40"/>
    <mergeCell ref="CWG40:CWH40"/>
    <mergeCell ref="CWI40:CWJ40"/>
    <mergeCell ref="CWK40:CWL40"/>
    <mergeCell ref="CWM40:CWN40"/>
    <mergeCell ref="DBE40:DBF40"/>
    <mergeCell ref="DBG40:DBH40"/>
    <mergeCell ref="DBI40:DBJ40"/>
    <mergeCell ref="DBK40:DBL40"/>
    <mergeCell ref="DBM40:DBN40"/>
    <mergeCell ref="DBO40:DBP40"/>
    <mergeCell ref="DAS40:DAT40"/>
    <mergeCell ref="DAU40:DAV40"/>
    <mergeCell ref="DAW40:DAX40"/>
    <mergeCell ref="DAY40:DAZ40"/>
    <mergeCell ref="DBA40:DBB40"/>
    <mergeCell ref="DBC40:DBD40"/>
    <mergeCell ref="DAG40:DAH40"/>
    <mergeCell ref="DAI40:DAJ40"/>
    <mergeCell ref="DAK40:DAL40"/>
    <mergeCell ref="DAM40:DAN40"/>
    <mergeCell ref="DAO40:DAP40"/>
    <mergeCell ref="DAQ40:DAR40"/>
    <mergeCell ref="CZU40:CZV40"/>
    <mergeCell ref="CZW40:CZX40"/>
    <mergeCell ref="CZY40:CZZ40"/>
    <mergeCell ref="DAA40:DAB40"/>
    <mergeCell ref="DAC40:DAD40"/>
    <mergeCell ref="DAE40:DAF40"/>
    <mergeCell ref="CZI40:CZJ40"/>
    <mergeCell ref="CZK40:CZL40"/>
    <mergeCell ref="CZM40:CZN40"/>
    <mergeCell ref="CZO40:CZP40"/>
    <mergeCell ref="CZQ40:CZR40"/>
    <mergeCell ref="CZS40:CZT40"/>
    <mergeCell ref="CYW40:CYX40"/>
    <mergeCell ref="CYY40:CYZ40"/>
    <mergeCell ref="CZA40:CZB40"/>
    <mergeCell ref="CZC40:CZD40"/>
    <mergeCell ref="CZE40:CZF40"/>
    <mergeCell ref="CZG40:CZH40"/>
    <mergeCell ref="DDY40:DDZ40"/>
    <mergeCell ref="DEA40:DEB40"/>
    <mergeCell ref="DEC40:DED40"/>
    <mergeCell ref="DEE40:DEF40"/>
    <mergeCell ref="DEG40:DEH40"/>
    <mergeCell ref="DEI40:DEJ40"/>
    <mergeCell ref="DDM40:DDN40"/>
    <mergeCell ref="DDO40:DDP40"/>
    <mergeCell ref="DDQ40:DDR40"/>
    <mergeCell ref="DDS40:DDT40"/>
    <mergeCell ref="DDU40:DDV40"/>
    <mergeCell ref="DDW40:DDX40"/>
    <mergeCell ref="DDA40:DDB40"/>
    <mergeCell ref="DDC40:DDD40"/>
    <mergeCell ref="DDE40:DDF40"/>
    <mergeCell ref="DDG40:DDH40"/>
    <mergeCell ref="DDI40:DDJ40"/>
    <mergeCell ref="DDK40:DDL40"/>
    <mergeCell ref="DCO40:DCP40"/>
    <mergeCell ref="DCQ40:DCR40"/>
    <mergeCell ref="DCS40:DCT40"/>
    <mergeCell ref="DCU40:DCV40"/>
    <mergeCell ref="DCW40:DCX40"/>
    <mergeCell ref="DCY40:DCZ40"/>
    <mergeCell ref="DCC40:DCD40"/>
    <mergeCell ref="DCE40:DCF40"/>
    <mergeCell ref="DCG40:DCH40"/>
    <mergeCell ref="DCI40:DCJ40"/>
    <mergeCell ref="DCK40:DCL40"/>
    <mergeCell ref="DCM40:DCN40"/>
    <mergeCell ref="DBQ40:DBR40"/>
    <mergeCell ref="DBS40:DBT40"/>
    <mergeCell ref="DBU40:DBV40"/>
    <mergeCell ref="DBW40:DBX40"/>
    <mergeCell ref="DBY40:DBZ40"/>
    <mergeCell ref="DCA40:DCB40"/>
    <mergeCell ref="DGS40:DGT40"/>
    <mergeCell ref="DGU40:DGV40"/>
    <mergeCell ref="DGW40:DGX40"/>
    <mergeCell ref="DGY40:DGZ40"/>
    <mergeCell ref="DHA40:DHB40"/>
    <mergeCell ref="DHC40:DHD40"/>
    <mergeCell ref="DGG40:DGH40"/>
    <mergeCell ref="DGI40:DGJ40"/>
    <mergeCell ref="DGK40:DGL40"/>
    <mergeCell ref="DGM40:DGN40"/>
    <mergeCell ref="DGO40:DGP40"/>
    <mergeCell ref="DGQ40:DGR40"/>
    <mergeCell ref="DFU40:DFV40"/>
    <mergeCell ref="DFW40:DFX40"/>
    <mergeCell ref="DFY40:DFZ40"/>
    <mergeCell ref="DGA40:DGB40"/>
    <mergeCell ref="DGC40:DGD40"/>
    <mergeCell ref="DGE40:DGF40"/>
    <mergeCell ref="DFI40:DFJ40"/>
    <mergeCell ref="DFK40:DFL40"/>
    <mergeCell ref="DFM40:DFN40"/>
    <mergeCell ref="DFO40:DFP40"/>
    <mergeCell ref="DFQ40:DFR40"/>
    <mergeCell ref="DFS40:DFT40"/>
    <mergeCell ref="DEW40:DEX40"/>
    <mergeCell ref="DEY40:DEZ40"/>
    <mergeCell ref="DFA40:DFB40"/>
    <mergeCell ref="DFC40:DFD40"/>
    <mergeCell ref="DFE40:DFF40"/>
    <mergeCell ref="DFG40:DFH40"/>
    <mergeCell ref="DEK40:DEL40"/>
    <mergeCell ref="DEM40:DEN40"/>
    <mergeCell ref="DEO40:DEP40"/>
    <mergeCell ref="DEQ40:DER40"/>
    <mergeCell ref="DES40:DET40"/>
    <mergeCell ref="DEU40:DEV40"/>
    <mergeCell ref="DJM40:DJN40"/>
    <mergeCell ref="DJO40:DJP40"/>
    <mergeCell ref="DJQ40:DJR40"/>
    <mergeCell ref="DJS40:DJT40"/>
    <mergeCell ref="DJU40:DJV40"/>
    <mergeCell ref="DJW40:DJX40"/>
    <mergeCell ref="DJA40:DJB40"/>
    <mergeCell ref="DJC40:DJD40"/>
    <mergeCell ref="DJE40:DJF40"/>
    <mergeCell ref="DJG40:DJH40"/>
    <mergeCell ref="DJI40:DJJ40"/>
    <mergeCell ref="DJK40:DJL40"/>
    <mergeCell ref="DIO40:DIP40"/>
    <mergeCell ref="DIQ40:DIR40"/>
    <mergeCell ref="DIS40:DIT40"/>
    <mergeCell ref="DIU40:DIV40"/>
    <mergeCell ref="DIW40:DIX40"/>
    <mergeCell ref="DIY40:DIZ40"/>
    <mergeCell ref="DIC40:DID40"/>
    <mergeCell ref="DIE40:DIF40"/>
    <mergeCell ref="DIG40:DIH40"/>
    <mergeCell ref="DII40:DIJ40"/>
    <mergeCell ref="DIK40:DIL40"/>
    <mergeCell ref="DIM40:DIN40"/>
    <mergeCell ref="DHQ40:DHR40"/>
    <mergeCell ref="DHS40:DHT40"/>
    <mergeCell ref="DHU40:DHV40"/>
    <mergeCell ref="DHW40:DHX40"/>
    <mergeCell ref="DHY40:DHZ40"/>
    <mergeCell ref="DIA40:DIB40"/>
    <mergeCell ref="DHE40:DHF40"/>
    <mergeCell ref="DHG40:DHH40"/>
    <mergeCell ref="DHI40:DHJ40"/>
    <mergeCell ref="DHK40:DHL40"/>
    <mergeCell ref="DHM40:DHN40"/>
    <mergeCell ref="DHO40:DHP40"/>
    <mergeCell ref="DMG40:DMH40"/>
    <mergeCell ref="DMI40:DMJ40"/>
    <mergeCell ref="DMK40:DML40"/>
    <mergeCell ref="DMM40:DMN40"/>
    <mergeCell ref="DMO40:DMP40"/>
    <mergeCell ref="DMQ40:DMR40"/>
    <mergeCell ref="DLU40:DLV40"/>
    <mergeCell ref="DLW40:DLX40"/>
    <mergeCell ref="DLY40:DLZ40"/>
    <mergeCell ref="DMA40:DMB40"/>
    <mergeCell ref="DMC40:DMD40"/>
    <mergeCell ref="DME40:DMF40"/>
    <mergeCell ref="DLI40:DLJ40"/>
    <mergeCell ref="DLK40:DLL40"/>
    <mergeCell ref="DLM40:DLN40"/>
    <mergeCell ref="DLO40:DLP40"/>
    <mergeCell ref="DLQ40:DLR40"/>
    <mergeCell ref="DLS40:DLT40"/>
    <mergeCell ref="DKW40:DKX40"/>
    <mergeCell ref="DKY40:DKZ40"/>
    <mergeCell ref="DLA40:DLB40"/>
    <mergeCell ref="DLC40:DLD40"/>
    <mergeCell ref="DLE40:DLF40"/>
    <mergeCell ref="DLG40:DLH40"/>
    <mergeCell ref="DKK40:DKL40"/>
    <mergeCell ref="DKM40:DKN40"/>
    <mergeCell ref="DKO40:DKP40"/>
    <mergeCell ref="DKQ40:DKR40"/>
    <mergeCell ref="DKS40:DKT40"/>
    <mergeCell ref="DKU40:DKV40"/>
    <mergeCell ref="DJY40:DJZ40"/>
    <mergeCell ref="DKA40:DKB40"/>
    <mergeCell ref="DKC40:DKD40"/>
    <mergeCell ref="DKE40:DKF40"/>
    <mergeCell ref="DKG40:DKH40"/>
    <mergeCell ref="DKI40:DKJ40"/>
    <mergeCell ref="DPA40:DPB40"/>
    <mergeCell ref="DPC40:DPD40"/>
    <mergeCell ref="DPE40:DPF40"/>
    <mergeCell ref="DPG40:DPH40"/>
    <mergeCell ref="DPI40:DPJ40"/>
    <mergeCell ref="DPK40:DPL40"/>
    <mergeCell ref="DOO40:DOP40"/>
    <mergeCell ref="DOQ40:DOR40"/>
    <mergeCell ref="DOS40:DOT40"/>
    <mergeCell ref="DOU40:DOV40"/>
    <mergeCell ref="DOW40:DOX40"/>
    <mergeCell ref="DOY40:DOZ40"/>
    <mergeCell ref="DOC40:DOD40"/>
    <mergeCell ref="DOE40:DOF40"/>
    <mergeCell ref="DOG40:DOH40"/>
    <mergeCell ref="DOI40:DOJ40"/>
    <mergeCell ref="DOK40:DOL40"/>
    <mergeCell ref="DOM40:DON40"/>
    <mergeCell ref="DNQ40:DNR40"/>
    <mergeCell ref="DNS40:DNT40"/>
    <mergeCell ref="DNU40:DNV40"/>
    <mergeCell ref="DNW40:DNX40"/>
    <mergeCell ref="DNY40:DNZ40"/>
    <mergeCell ref="DOA40:DOB40"/>
    <mergeCell ref="DNE40:DNF40"/>
    <mergeCell ref="DNG40:DNH40"/>
    <mergeCell ref="DNI40:DNJ40"/>
    <mergeCell ref="DNK40:DNL40"/>
    <mergeCell ref="DNM40:DNN40"/>
    <mergeCell ref="DNO40:DNP40"/>
    <mergeCell ref="DMS40:DMT40"/>
    <mergeCell ref="DMU40:DMV40"/>
    <mergeCell ref="DMW40:DMX40"/>
    <mergeCell ref="DMY40:DMZ40"/>
    <mergeCell ref="DNA40:DNB40"/>
    <mergeCell ref="DNC40:DND40"/>
    <mergeCell ref="DRU40:DRV40"/>
    <mergeCell ref="DRW40:DRX40"/>
    <mergeCell ref="DRY40:DRZ40"/>
    <mergeCell ref="DSA40:DSB40"/>
    <mergeCell ref="DSC40:DSD40"/>
    <mergeCell ref="DSE40:DSF40"/>
    <mergeCell ref="DRI40:DRJ40"/>
    <mergeCell ref="DRK40:DRL40"/>
    <mergeCell ref="DRM40:DRN40"/>
    <mergeCell ref="DRO40:DRP40"/>
    <mergeCell ref="DRQ40:DRR40"/>
    <mergeCell ref="DRS40:DRT40"/>
    <mergeCell ref="DQW40:DQX40"/>
    <mergeCell ref="DQY40:DQZ40"/>
    <mergeCell ref="DRA40:DRB40"/>
    <mergeCell ref="DRC40:DRD40"/>
    <mergeCell ref="DRE40:DRF40"/>
    <mergeCell ref="DRG40:DRH40"/>
    <mergeCell ref="DQK40:DQL40"/>
    <mergeCell ref="DQM40:DQN40"/>
    <mergeCell ref="DQO40:DQP40"/>
    <mergeCell ref="DQQ40:DQR40"/>
    <mergeCell ref="DQS40:DQT40"/>
    <mergeCell ref="DQU40:DQV40"/>
    <mergeCell ref="DPY40:DPZ40"/>
    <mergeCell ref="DQA40:DQB40"/>
    <mergeCell ref="DQC40:DQD40"/>
    <mergeCell ref="DQE40:DQF40"/>
    <mergeCell ref="DQG40:DQH40"/>
    <mergeCell ref="DQI40:DQJ40"/>
    <mergeCell ref="DPM40:DPN40"/>
    <mergeCell ref="DPO40:DPP40"/>
    <mergeCell ref="DPQ40:DPR40"/>
    <mergeCell ref="DPS40:DPT40"/>
    <mergeCell ref="DPU40:DPV40"/>
    <mergeCell ref="DPW40:DPX40"/>
    <mergeCell ref="DUO40:DUP40"/>
    <mergeCell ref="DUQ40:DUR40"/>
    <mergeCell ref="DUS40:DUT40"/>
    <mergeCell ref="DUU40:DUV40"/>
    <mergeCell ref="DUW40:DUX40"/>
    <mergeCell ref="DUY40:DUZ40"/>
    <mergeCell ref="DUC40:DUD40"/>
    <mergeCell ref="DUE40:DUF40"/>
    <mergeCell ref="DUG40:DUH40"/>
    <mergeCell ref="DUI40:DUJ40"/>
    <mergeCell ref="DUK40:DUL40"/>
    <mergeCell ref="DUM40:DUN40"/>
    <mergeCell ref="DTQ40:DTR40"/>
    <mergeCell ref="DTS40:DTT40"/>
    <mergeCell ref="DTU40:DTV40"/>
    <mergeCell ref="DTW40:DTX40"/>
    <mergeCell ref="DTY40:DTZ40"/>
    <mergeCell ref="DUA40:DUB40"/>
    <mergeCell ref="DTE40:DTF40"/>
    <mergeCell ref="DTG40:DTH40"/>
    <mergeCell ref="DTI40:DTJ40"/>
    <mergeCell ref="DTK40:DTL40"/>
    <mergeCell ref="DTM40:DTN40"/>
    <mergeCell ref="DTO40:DTP40"/>
    <mergeCell ref="DSS40:DST40"/>
    <mergeCell ref="DSU40:DSV40"/>
    <mergeCell ref="DSW40:DSX40"/>
    <mergeCell ref="DSY40:DSZ40"/>
    <mergeCell ref="DTA40:DTB40"/>
    <mergeCell ref="DTC40:DTD40"/>
    <mergeCell ref="DSG40:DSH40"/>
    <mergeCell ref="DSI40:DSJ40"/>
    <mergeCell ref="DSK40:DSL40"/>
    <mergeCell ref="DSM40:DSN40"/>
    <mergeCell ref="DSO40:DSP40"/>
    <mergeCell ref="DSQ40:DSR40"/>
    <mergeCell ref="DXI40:DXJ40"/>
    <mergeCell ref="DXK40:DXL40"/>
    <mergeCell ref="DXM40:DXN40"/>
    <mergeCell ref="DXO40:DXP40"/>
    <mergeCell ref="DXQ40:DXR40"/>
    <mergeCell ref="DXS40:DXT40"/>
    <mergeCell ref="DWW40:DWX40"/>
    <mergeCell ref="DWY40:DWZ40"/>
    <mergeCell ref="DXA40:DXB40"/>
    <mergeCell ref="DXC40:DXD40"/>
    <mergeCell ref="DXE40:DXF40"/>
    <mergeCell ref="DXG40:DXH40"/>
    <mergeCell ref="DWK40:DWL40"/>
    <mergeCell ref="DWM40:DWN40"/>
    <mergeCell ref="DWO40:DWP40"/>
    <mergeCell ref="DWQ40:DWR40"/>
    <mergeCell ref="DWS40:DWT40"/>
    <mergeCell ref="DWU40:DWV40"/>
    <mergeCell ref="DVY40:DVZ40"/>
    <mergeCell ref="DWA40:DWB40"/>
    <mergeCell ref="DWC40:DWD40"/>
    <mergeCell ref="DWE40:DWF40"/>
    <mergeCell ref="DWG40:DWH40"/>
    <mergeCell ref="DWI40:DWJ40"/>
    <mergeCell ref="DVM40:DVN40"/>
    <mergeCell ref="DVO40:DVP40"/>
    <mergeCell ref="DVQ40:DVR40"/>
    <mergeCell ref="DVS40:DVT40"/>
    <mergeCell ref="DVU40:DVV40"/>
    <mergeCell ref="DVW40:DVX40"/>
    <mergeCell ref="DVA40:DVB40"/>
    <mergeCell ref="DVC40:DVD40"/>
    <mergeCell ref="DVE40:DVF40"/>
    <mergeCell ref="DVG40:DVH40"/>
    <mergeCell ref="DVI40:DVJ40"/>
    <mergeCell ref="DVK40:DVL40"/>
    <mergeCell ref="EAC40:EAD40"/>
    <mergeCell ref="EAE40:EAF40"/>
    <mergeCell ref="EAG40:EAH40"/>
    <mergeCell ref="EAI40:EAJ40"/>
    <mergeCell ref="EAK40:EAL40"/>
    <mergeCell ref="EAM40:EAN40"/>
    <mergeCell ref="DZQ40:DZR40"/>
    <mergeCell ref="DZS40:DZT40"/>
    <mergeCell ref="DZU40:DZV40"/>
    <mergeCell ref="DZW40:DZX40"/>
    <mergeCell ref="DZY40:DZZ40"/>
    <mergeCell ref="EAA40:EAB40"/>
    <mergeCell ref="DZE40:DZF40"/>
    <mergeCell ref="DZG40:DZH40"/>
    <mergeCell ref="DZI40:DZJ40"/>
    <mergeCell ref="DZK40:DZL40"/>
    <mergeCell ref="DZM40:DZN40"/>
    <mergeCell ref="DZO40:DZP40"/>
    <mergeCell ref="DYS40:DYT40"/>
    <mergeCell ref="DYU40:DYV40"/>
    <mergeCell ref="DYW40:DYX40"/>
    <mergeCell ref="DYY40:DYZ40"/>
    <mergeCell ref="DZA40:DZB40"/>
    <mergeCell ref="DZC40:DZD40"/>
    <mergeCell ref="DYG40:DYH40"/>
    <mergeCell ref="DYI40:DYJ40"/>
    <mergeCell ref="DYK40:DYL40"/>
    <mergeCell ref="DYM40:DYN40"/>
    <mergeCell ref="DYO40:DYP40"/>
    <mergeCell ref="DYQ40:DYR40"/>
    <mergeCell ref="DXU40:DXV40"/>
    <mergeCell ref="DXW40:DXX40"/>
    <mergeCell ref="DXY40:DXZ40"/>
    <mergeCell ref="DYA40:DYB40"/>
    <mergeCell ref="DYC40:DYD40"/>
    <mergeCell ref="DYE40:DYF40"/>
    <mergeCell ref="ECW40:ECX40"/>
    <mergeCell ref="ECY40:ECZ40"/>
    <mergeCell ref="EDA40:EDB40"/>
    <mergeCell ref="EDC40:EDD40"/>
    <mergeCell ref="EDE40:EDF40"/>
    <mergeCell ref="EDG40:EDH40"/>
    <mergeCell ref="ECK40:ECL40"/>
    <mergeCell ref="ECM40:ECN40"/>
    <mergeCell ref="ECO40:ECP40"/>
    <mergeCell ref="ECQ40:ECR40"/>
    <mergeCell ref="ECS40:ECT40"/>
    <mergeCell ref="ECU40:ECV40"/>
    <mergeCell ref="EBY40:EBZ40"/>
    <mergeCell ref="ECA40:ECB40"/>
    <mergeCell ref="ECC40:ECD40"/>
    <mergeCell ref="ECE40:ECF40"/>
    <mergeCell ref="ECG40:ECH40"/>
    <mergeCell ref="ECI40:ECJ40"/>
    <mergeCell ref="EBM40:EBN40"/>
    <mergeCell ref="EBO40:EBP40"/>
    <mergeCell ref="EBQ40:EBR40"/>
    <mergeCell ref="EBS40:EBT40"/>
    <mergeCell ref="EBU40:EBV40"/>
    <mergeCell ref="EBW40:EBX40"/>
    <mergeCell ref="EBA40:EBB40"/>
    <mergeCell ref="EBC40:EBD40"/>
    <mergeCell ref="EBE40:EBF40"/>
    <mergeCell ref="EBG40:EBH40"/>
    <mergeCell ref="EBI40:EBJ40"/>
    <mergeCell ref="EBK40:EBL40"/>
    <mergeCell ref="EAO40:EAP40"/>
    <mergeCell ref="EAQ40:EAR40"/>
    <mergeCell ref="EAS40:EAT40"/>
    <mergeCell ref="EAU40:EAV40"/>
    <mergeCell ref="EAW40:EAX40"/>
    <mergeCell ref="EAY40:EAZ40"/>
    <mergeCell ref="EFQ40:EFR40"/>
    <mergeCell ref="EFS40:EFT40"/>
    <mergeCell ref="EFU40:EFV40"/>
    <mergeCell ref="EFW40:EFX40"/>
    <mergeCell ref="EFY40:EFZ40"/>
    <mergeCell ref="EGA40:EGB40"/>
    <mergeCell ref="EFE40:EFF40"/>
    <mergeCell ref="EFG40:EFH40"/>
    <mergeCell ref="EFI40:EFJ40"/>
    <mergeCell ref="EFK40:EFL40"/>
    <mergeCell ref="EFM40:EFN40"/>
    <mergeCell ref="EFO40:EFP40"/>
    <mergeCell ref="EES40:EET40"/>
    <mergeCell ref="EEU40:EEV40"/>
    <mergeCell ref="EEW40:EEX40"/>
    <mergeCell ref="EEY40:EEZ40"/>
    <mergeCell ref="EFA40:EFB40"/>
    <mergeCell ref="EFC40:EFD40"/>
    <mergeCell ref="EEG40:EEH40"/>
    <mergeCell ref="EEI40:EEJ40"/>
    <mergeCell ref="EEK40:EEL40"/>
    <mergeCell ref="EEM40:EEN40"/>
    <mergeCell ref="EEO40:EEP40"/>
    <mergeCell ref="EEQ40:EER40"/>
    <mergeCell ref="EDU40:EDV40"/>
    <mergeCell ref="EDW40:EDX40"/>
    <mergeCell ref="EDY40:EDZ40"/>
    <mergeCell ref="EEA40:EEB40"/>
    <mergeCell ref="EEC40:EED40"/>
    <mergeCell ref="EEE40:EEF40"/>
    <mergeCell ref="EDI40:EDJ40"/>
    <mergeCell ref="EDK40:EDL40"/>
    <mergeCell ref="EDM40:EDN40"/>
    <mergeCell ref="EDO40:EDP40"/>
    <mergeCell ref="EDQ40:EDR40"/>
    <mergeCell ref="EDS40:EDT40"/>
    <mergeCell ref="EIK40:EIL40"/>
    <mergeCell ref="EIM40:EIN40"/>
    <mergeCell ref="EIO40:EIP40"/>
    <mergeCell ref="EIQ40:EIR40"/>
    <mergeCell ref="EIS40:EIT40"/>
    <mergeCell ref="EIU40:EIV40"/>
    <mergeCell ref="EHY40:EHZ40"/>
    <mergeCell ref="EIA40:EIB40"/>
    <mergeCell ref="EIC40:EID40"/>
    <mergeCell ref="EIE40:EIF40"/>
    <mergeCell ref="EIG40:EIH40"/>
    <mergeCell ref="EII40:EIJ40"/>
    <mergeCell ref="EHM40:EHN40"/>
    <mergeCell ref="EHO40:EHP40"/>
    <mergeCell ref="EHQ40:EHR40"/>
    <mergeCell ref="EHS40:EHT40"/>
    <mergeCell ref="EHU40:EHV40"/>
    <mergeCell ref="EHW40:EHX40"/>
    <mergeCell ref="EHA40:EHB40"/>
    <mergeCell ref="EHC40:EHD40"/>
    <mergeCell ref="EHE40:EHF40"/>
    <mergeCell ref="EHG40:EHH40"/>
    <mergeCell ref="EHI40:EHJ40"/>
    <mergeCell ref="EHK40:EHL40"/>
    <mergeCell ref="EGO40:EGP40"/>
    <mergeCell ref="EGQ40:EGR40"/>
    <mergeCell ref="EGS40:EGT40"/>
    <mergeCell ref="EGU40:EGV40"/>
    <mergeCell ref="EGW40:EGX40"/>
    <mergeCell ref="EGY40:EGZ40"/>
    <mergeCell ref="EGC40:EGD40"/>
    <mergeCell ref="EGE40:EGF40"/>
    <mergeCell ref="EGG40:EGH40"/>
    <mergeCell ref="EGI40:EGJ40"/>
    <mergeCell ref="EGK40:EGL40"/>
    <mergeCell ref="EGM40:EGN40"/>
    <mergeCell ref="ELE40:ELF40"/>
    <mergeCell ref="ELG40:ELH40"/>
    <mergeCell ref="ELI40:ELJ40"/>
    <mergeCell ref="ELK40:ELL40"/>
    <mergeCell ref="ELM40:ELN40"/>
    <mergeCell ref="ELO40:ELP40"/>
    <mergeCell ref="EKS40:EKT40"/>
    <mergeCell ref="EKU40:EKV40"/>
    <mergeCell ref="EKW40:EKX40"/>
    <mergeCell ref="EKY40:EKZ40"/>
    <mergeCell ref="ELA40:ELB40"/>
    <mergeCell ref="ELC40:ELD40"/>
    <mergeCell ref="EKG40:EKH40"/>
    <mergeCell ref="EKI40:EKJ40"/>
    <mergeCell ref="EKK40:EKL40"/>
    <mergeCell ref="EKM40:EKN40"/>
    <mergeCell ref="EKO40:EKP40"/>
    <mergeCell ref="EKQ40:EKR40"/>
    <mergeCell ref="EJU40:EJV40"/>
    <mergeCell ref="EJW40:EJX40"/>
    <mergeCell ref="EJY40:EJZ40"/>
    <mergeCell ref="EKA40:EKB40"/>
    <mergeCell ref="EKC40:EKD40"/>
    <mergeCell ref="EKE40:EKF40"/>
    <mergeCell ref="EJI40:EJJ40"/>
    <mergeCell ref="EJK40:EJL40"/>
    <mergeCell ref="EJM40:EJN40"/>
    <mergeCell ref="EJO40:EJP40"/>
    <mergeCell ref="EJQ40:EJR40"/>
    <mergeCell ref="EJS40:EJT40"/>
    <mergeCell ref="EIW40:EIX40"/>
    <mergeCell ref="EIY40:EIZ40"/>
    <mergeCell ref="EJA40:EJB40"/>
    <mergeCell ref="EJC40:EJD40"/>
    <mergeCell ref="EJE40:EJF40"/>
    <mergeCell ref="EJG40:EJH40"/>
    <mergeCell ref="ENY40:ENZ40"/>
    <mergeCell ref="EOA40:EOB40"/>
    <mergeCell ref="EOC40:EOD40"/>
    <mergeCell ref="EOE40:EOF40"/>
    <mergeCell ref="EOG40:EOH40"/>
    <mergeCell ref="EOI40:EOJ40"/>
    <mergeCell ref="ENM40:ENN40"/>
    <mergeCell ref="ENO40:ENP40"/>
    <mergeCell ref="ENQ40:ENR40"/>
    <mergeCell ref="ENS40:ENT40"/>
    <mergeCell ref="ENU40:ENV40"/>
    <mergeCell ref="ENW40:ENX40"/>
    <mergeCell ref="ENA40:ENB40"/>
    <mergeCell ref="ENC40:END40"/>
    <mergeCell ref="ENE40:ENF40"/>
    <mergeCell ref="ENG40:ENH40"/>
    <mergeCell ref="ENI40:ENJ40"/>
    <mergeCell ref="ENK40:ENL40"/>
    <mergeCell ref="EMO40:EMP40"/>
    <mergeCell ref="EMQ40:EMR40"/>
    <mergeCell ref="EMS40:EMT40"/>
    <mergeCell ref="EMU40:EMV40"/>
    <mergeCell ref="EMW40:EMX40"/>
    <mergeCell ref="EMY40:EMZ40"/>
    <mergeCell ref="EMC40:EMD40"/>
    <mergeCell ref="EME40:EMF40"/>
    <mergeCell ref="EMG40:EMH40"/>
    <mergeCell ref="EMI40:EMJ40"/>
    <mergeCell ref="EMK40:EML40"/>
    <mergeCell ref="EMM40:EMN40"/>
    <mergeCell ref="ELQ40:ELR40"/>
    <mergeCell ref="ELS40:ELT40"/>
    <mergeCell ref="ELU40:ELV40"/>
    <mergeCell ref="ELW40:ELX40"/>
    <mergeCell ref="ELY40:ELZ40"/>
    <mergeCell ref="EMA40:EMB40"/>
    <mergeCell ref="EQS40:EQT40"/>
    <mergeCell ref="EQU40:EQV40"/>
    <mergeCell ref="EQW40:EQX40"/>
    <mergeCell ref="EQY40:EQZ40"/>
    <mergeCell ref="ERA40:ERB40"/>
    <mergeCell ref="ERC40:ERD40"/>
    <mergeCell ref="EQG40:EQH40"/>
    <mergeCell ref="EQI40:EQJ40"/>
    <mergeCell ref="EQK40:EQL40"/>
    <mergeCell ref="EQM40:EQN40"/>
    <mergeCell ref="EQO40:EQP40"/>
    <mergeCell ref="EQQ40:EQR40"/>
    <mergeCell ref="EPU40:EPV40"/>
    <mergeCell ref="EPW40:EPX40"/>
    <mergeCell ref="EPY40:EPZ40"/>
    <mergeCell ref="EQA40:EQB40"/>
    <mergeCell ref="EQC40:EQD40"/>
    <mergeCell ref="EQE40:EQF40"/>
    <mergeCell ref="EPI40:EPJ40"/>
    <mergeCell ref="EPK40:EPL40"/>
    <mergeCell ref="EPM40:EPN40"/>
    <mergeCell ref="EPO40:EPP40"/>
    <mergeCell ref="EPQ40:EPR40"/>
    <mergeCell ref="EPS40:EPT40"/>
    <mergeCell ref="EOW40:EOX40"/>
    <mergeCell ref="EOY40:EOZ40"/>
    <mergeCell ref="EPA40:EPB40"/>
    <mergeCell ref="EPC40:EPD40"/>
    <mergeCell ref="EPE40:EPF40"/>
    <mergeCell ref="EPG40:EPH40"/>
    <mergeCell ref="EOK40:EOL40"/>
    <mergeCell ref="EOM40:EON40"/>
    <mergeCell ref="EOO40:EOP40"/>
    <mergeCell ref="EOQ40:EOR40"/>
    <mergeCell ref="EOS40:EOT40"/>
    <mergeCell ref="EOU40:EOV40"/>
    <mergeCell ref="ETM40:ETN40"/>
    <mergeCell ref="ETO40:ETP40"/>
    <mergeCell ref="ETQ40:ETR40"/>
    <mergeCell ref="ETS40:ETT40"/>
    <mergeCell ref="ETU40:ETV40"/>
    <mergeCell ref="ETW40:ETX40"/>
    <mergeCell ref="ETA40:ETB40"/>
    <mergeCell ref="ETC40:ETD40"/>
    <mergeCell ref="ETE40:ETF40"/>
    <mergeCell ref="ETG40:ETH40"/>
    <mergeCell ref="ETI40:ETJ40"/>
    <mergeCell ref="ETK40:ETL40"/>
    <mergeCell ref="ESO40:ESP40"/>
    <mergeCell ref="ESQ40:ESR40"/>
    <mergeCell ref="ESS40:EST40"/>
    <mergeCell ref="ESU40:ESV40"/>
    <mergeCell ref="ESW40:ESX40"/>
    <mergeCell ref="ESY40:ESZ40"/>
    <mergeCell ref="ESC40:ESD40"/>
    <mergeCell ref="ESE40:ESF40"/>
    <mergeCell ref="ESG40:ESH40"/>
    <mergeCell ref="ESI40:ESJ40"/>
    <mergeCell ref="ESK40:ESL40"/>
    <mergeCell ref="ESM40:ESN40"/>
    <mergeCell ref="ERQ40:ERR40"/>
    <mergeCell ref="ERS40:ERT40"/>
    <mergeCell ref="ERU40:ERV40"/>
    <mergeCell ref="ERW40:ERX40"/>
    <mergeCell ref="ERY40:ERZ40"/>
    <mergeCell ref="ESA40:ESB40"/>
    <mergeCell ref="ERE40:ERF40"/>
    <mergeCell ref="ERG40:ERH40"/>
    <mergeCell ref="ERI40:ERJ40"/>
    <mergeCell ref="ERK40:ERL40"/>
    <mergeCell ref="ERM40:ERN40"/>
    <mergeCell ref="ERO40:ERP40"/>
    <mergeCell ref="EWG40:EWH40"/>
    <mergeCell ref="EWI40:EWJ40"/>
    <mergeCell ref="EWK40:EWL40"/>
    <mergeCell ref="EWM40:EWN40"/>
    <mergeCell ref="EWO40:EWP40"/>
    <mergeCell ref="EWQ40:EWR40"/>
    <mergeCell ref="EVU40:EVV40"/>
    <mergeCell ref="EVW40:EVX40"/>
    <mergeCell ref="EVY40:EVZ40"/>
    <mergeCell ref="EWA40:EWB40"/>
    <mergeCell ref="EWC40:EWD40"/>
    <mergeCell ref="EWE40:EWF40"/>
    <mergeCell ref="EVI40:EVJ40"/>
    <mergeCell ref="EVK40:EVL40"/>
    <mergeCell ref="EVM40:EVN40"/>
    <mergeCell ref="EVO40:EVP40"/>
    <mergeCell ref="EVQ40:EVR40"/>
    <mergeCell ref="EVS40:EVT40"/>
    <mergeCell ref="EUW40:EUX40"/>
    <mergeCell ref="EUY40:EUZ40"/>
    <mergeCell ref="EVA40:EVB40"/>
    <mergeCell ref="EVC40:EVD40"/>
    <mergeCell ref="EVE40:EVF40"/>
    <mergeCell ref="EVG40:EVH40"/>
    <mergeCell ref="EUK40:EUL40"/>
    <mergeCell ref="EUM40:EUN40"/>
    <mergeCell ref="EUO40:EUP40"/>
    <mergeCell ref="EUQ40:EUR40"/>
    <mergeCell ref="EUS40:EUT40"/>
    <mergeCell ref="EUU40:EUV40"/>
    <mergeCell ref="ETY40:ETZ40"/>
    <mergeCell ref="EUA40:EUB40"/>
    <mergeCell ref="EUC40:EUD40"/>
    <mergeCell ref="EUE40:EUF40"/>
    <mergeCell ref="EUG40:EUH40"/>
    <mergeCell ref="EUI40:EUJ40"/>
    <mergeCell ref="EZA40:EZB40"/>
    <mergeCell ref="EZC40:EZD40"/>
    <mergeCell ref="EZE40:EZF40"/>
    <mergeCell ref="EZG40:EZH40"/>
    <mergeCell ref="EZI40:EZJ40"/>
    <mergeCell ref="EZK40:EZL40"/>
    <mergeCell ref="EYO40:EYP40"/>
    <mergeCell ref="EYQ40:EYR40"/>
    <mergeCell ref="EYS40:EYT40"/>
    <mergeCell ref="EYU40:EYV40"/>
    <mergeCell ref="EYW40:EYX40"/>
    <mergeCell ref="EYY40:EYZ40"/>
    <mergeCell ref="EYC40:EYD40"/>
    <mergeCell ref="EYE40:EYF40"/>
    <mergeCell ref="EYG40:EYH40"/>
    <mergeCell ref="EYI40:EYJ40"/>
    <mergeCell ref="EYK40:EYL40"/>
    <mergeCell ref="EYM40:EYN40"/>
    <mergeCell ref="EXQ40:EXR40"/>
    <mergeCell ref="EXS40:EXT40"/>
    <mergeCell ref="EXU40:EXV40"/>
    <mergeCell ref="EXW40:EXX40"/>
    <mergeCell ref="EXY40:EXZ40"/>
    <mergeCell ref="EYA40:EYB40"/>
    <mergeCell ref="EXE40:EXF40"/>
    <mergeCell ref="EXG40:EXH40"/>
    <mergeCell ref="EXI40:EXJ40"/>
    <mergeCell ref="EXK40:EXL40"/>
    <mergeCell ref="EXM40:EXN40"/>
    <mergeCell ref="EXO40:EXP40"/>
    <mergeCell ref="EWS40:EWT40"/>
    <mergeCell ref="EWU40:EWV40"/>
    <mergeCell ref="EWW40:EWX40"/>
    <mergeCell ref="EWY40:EWZ40"/>
    <mergeCell ref="EXA40:EXB40"/>
    <mergeCell ref="EXC40:EXD40"/>
    <mergeCell ref="FBU40:FBV40"/>
    <mergeCell ref="FBW40:FBX40"/>
    <mergeCell ref="FBY40:FBZ40"/>
    <mergeCell ref="FCA40:FCB40"/>
    <mergeCell ref="FCC40:FCD40"/>
    <mergeCell ref="FCE40:FCF40"/>
    <mergeCell ref="FBI40:FBJ40"/>
    <mergeCell ref="FBK40:FBL40"/>
    <mergeCell ref="FBM40:FBN40"/>
    <mergeCell ref="FBO40:FBP40"/>
    <mergeCell ref="FBQ40:FBR40"/>
    <mergeCell ref="FBS40:FBT40"/>
    <mergeCell ref="FAW40:FAX40"/>
    <mergeCell ref="FAY40:FAZ40"/>
    <mergeCell ref="FBA40:FBB40"/>
    <mergeCell ref="FBC40:FBD40"/>
    <mergeCell ref="FBE40:FBF40"/>
    <mergeCell ref="FBG40:FBH40"/>
    <mergeCell ref="FAK40:FAL40"/>
    <mergeCell ref="FAM40:FAN40"/>
    <mergeCell ref="FAO40:FAP40"/>
    <mergeCell ref="FAQ40:FAR40"/>
    <mergeCell ref="FAS40:FAT40"/>
    <mergeCell ref="FAU40:FAV40"/>
    <mergeCell ref="EZY40:EZZ40"/>
    <mergeCell ref="FAA40:FAB40"/>
    <mergeCell ref="FAC40:FAD40"/>
    <mergeCell ref="FAE40:FAF40"/>
    <mergeCell ref="FAG40:FAH40"/>
    <mergeCell ref="FAI40:FAJ40"/>
    <mergeCell ref="EZM40:EZN40"/>
    <mergeCell ref="EZO40:EZP40"/>
    <mergeCell ref="EZQ40:EZR40"/>
    <mergeCell ref="EZS40:EZT40"/>
    <mergeCell ref="EZU40:EZV40"/>
    <mergeCell ref="EZW40:EZX40"/>
    <mergeCell ref="FEO40:FEP40"/>
    <mergeCell ref="FEQ40:FER40"/>
    <mergeCell ref="FES40:FET40"/>
    <mergeCell ref="FEU40:FEV40"/>
    <mergeCell ref="FEW40:FEX40"/>
    <mergeCell ref="FEY40:FEZ40"/>
    <mergeCell ref="FEC40:FED40"/>
    <mergeCell ref="FEE40:FEF40"/>
    <mergeCell ref="FEG40:FEH40"/>
    <mergeCell ref="FEI40:FEJ40"/>
    <mergeCell ref="FEK40:FEL40"/>
    <mergeCell ref="FEM40:FEN40"/>
    <mergeCell ref="FDQ40:FDR40"/>
    <mergeCell ref="FDS40:FDT40"/>
    <mergeCell ref="FDU40:FDV40"/>
    <mergeCell ref="FDW40:FDX40"/>
    <mergeCell ref="FDY40:FDZ40"/>
    <mergeCell ref="FEA40:FEB40"/>
    <mergeCell ref="FDE40:FDF40"/>
    <mergeCell ref="FDG40:FDH40"/>
    <mergeCell ref="FDI40:FDJ40"/>
    <mergeCell ref="FDK40:FDL40"/>
    <mergeCell ref="FDM40:FDN40"/>
    <mergeCell ref="FDO40:FDP40"/>
    <mergeCell ref="FCS40:FCT40"/>
    <mergeCell ref="FCU40:FCV40"/>
    <mergeCell ref="FCW40:FCX40"/>
    <mergeCell ref="FCY40:FCZ40"/>
    <mergeCell ref="FDA40:FDB40"/>
    <mergeCell ref="FDC40:FDD40"/>
    <mergeCell ref="FCG40:FCH40"/>
    <mergeCell ref="FCI40:FCJ40"/>
    <mergeCell ref="FCK40:FCL40"/>
    <mergeCell ref="FCM40:FCN40"/>
    <mergeCell ref="FCO40:FCP40"/>
    <mergeCell ref="FCQ40:FCR40"/>
    <mergeCell ref="FHI40:FHJ40"/>
    <mergeCell ref="FHK40:FHL40"/>
    <mergeCell ref="FHM40:FHN40"/>
    <mergeCell ref="FHO40:FHP40"/>
    <mergeCell ref="FHQ40:FHR40"/>
    <mergeCell ref="FHS40:FHT40"/>
    <mergeCell ref="FGW40:FGX40"/>
    <mergeCell ref="FGY40:FGZ40"/>
    <mergeCell ref="FHA40:FHB40"/>
    <mergeCell ref="FHC40:FHD40"/>
    <mergeCell ref="FHE40:FHF40"/>
    <mergeCell ref="FHG40:FHH40"/>
    <mergeCell ref="FGK40:FGL40"/>
    <mergeCell ref="FGM40:FGN40"/>
    <mergeCell ref="FGO40:FGP40"/>
    <mergeCell ref="FGQ40:FGR40"/>
    <mergeCell ref="FGS40:FGT40"/>
    <mergeCell ref="FGU40:FGV40"/>
    <mergeCell ref="FFY40:FFZ40"/>
    <mergeCell ref="FGA40:FGB40"/>
    <mergeCell ref="FGC40:FGD40"/>
    <mergeCell ref="FGE40:FGF40"/>
    <mergeCell ref="FGG40:FGH40"/>
    <mergeCell ref="FGI40:FGJ40"/>
    <mergeCell ref="FFM40:FFN40"/>
    <mergeCell ref="FFO40:FFP40"/>
    <mergeCell ref="FFQ40:FFR40"/>
    <mergeCell ref="FFS40:FFT40"/>
    <mergeCell ref="FFU40:FFV40"/>
    <mergeCell ref="FFW40:FFX40"/>
    <mergeCell ref="FFA40:FFB40"/>
    <mergeCell ref="FFC40:FFD40"/>
    <mergeCell ref="FFE40:FFF40"/>
    <mergeCell ref="FFG40:FFH40"/>
    <mergeCell ref="FFI40:FFJ40"/>
    <mergeCell ref="FFK40:FFL40"/>
    <mergeCell ref="FKC40:FKD40"/>
    <mergeCell ref="FKE40:FKF40"/>
    <mergeCell ref="FKG40:FKH40"/>
    <mergeCell ref="FKI40:FKJ40"/>
    <mergeCell ref="FKK40:FKL40"/>
    <mergeCell ref="FKM40:FKN40"/>
    <mergeCell ref="FJQ40:FJR40"/>
    <mergeCell ref="FJS40:FJT40"/>
    <mergeCell ref="FJU40:FJV40"/>
    <mergeCell ref="FJW40:FJX40"/>
    <mergeCell ref="FJY40:FJZ40"/>
    <mergeCell ref="FKA40:FKB40"/>
    <mergeCell ref="FJE40:FJF40"/>
    <mergeCell ref="FJG40:FJH40"/>
    <mergeCell ref="FJI40:FJJ40"/>
    <mergeCell ref="FJK40:FJL40"/>
    <mergeCell ref="FJM40:FJN40"/>
    <mergeCell ref="FJO40:FJP40"/>
    <mergeCell ref="FIS40:FIT40"/>
    <mergeCell ref="FIU40:FIV40"/>
    <mergeCell ref="FIW40:FIX40"/>
    <mergeCell ref="FIY40:FIZ40"/>
    <mergeCell ref="FJA40:FJB40"/>
    <mergeCell ref="FJC40:FJD40"/>
    <mergeCell ref="FIG40:FIH40"/>
    <mergeCell ref="FII40:FIJ40"/>
    <mergeCell ref="FIK40:FIL40"/>
    <mergeCell ref="FIM40:FIN40"/>
    <mergeCell ref="FIO40:FIP40"/>
    <mergeCell ref="FIQ40:FIR40"/>
    <mergeCell ref="FHU40:FHV40"/>
    <mergeCell ref="FHW40:FHX40"/>
    <mergeCell ref="FHY40:FHZ40"/>
    <mergeCell ref="FIA40:FIB40"/>
    <mergeCell ref="FIC40:FID40"/>
    <mergeCell ref="FIE40:FIF40"/>
    <mergeCell ref="FMW40:FMX40"/>
    <mergeCell ref="FMY40:FMZ40"/>
    <mergeCell ref="FNA40:FNB40"/>
    <mergeCell ref="FNC40:FND40"/>
    <mergeCell ref="FNE40:FNF40"/>
    <mergeCell ref="FNG40:FNH40"/>
    <mergeCell ref="FMK40:FML40"/>
    <mergeCell ref="FMM40:FMN40"/>
    <mergeCell ref="FMO40:FMP40"/>
    <mergeCell ref="FMQ40:FMR40"/>
    <mergeCell ref="FMS40:FMT40"/>
    <mergeCell ref="FMU40:FMV40"/>
    <mergeCell ref="FLY40:FLZ40"/>
    <mergeCell ref="FMA40:FMB40"/>
    <mergeCell ref="FMC40:FMD40"/>
    <mergeCell ref="FME40:FMF40"/>
    <mergeCell ref="FMG40:FMH40"/>
    <mergeCell ref="FMI40:FMJ40"/>
    <mergeCell ref="FLM40:FLN40"/>
    <mergeCell ref="FLO40:FLP40"/>
    <mergeCell ref="FLQ40:FLR40"/>
    <mergeCell ref="FLS40:FLT40"/>
    <mergeCell ref="FLU40:FLV40"/>
    <mergeCell ref="FLW40:FLX40"/>
    <mergeCell ref="FLA40:FLB40"/>
    <mergeCell ref="FLC40:FLD40"/>
    <mergeCell ref="FLE40:FLF40"/>
    <mergeCell ref="FLG40:FLH40"/>
    <mergeCell ref="FLI40:FLJ40"/>
    <mergeCell ref="FLK40:FLL40"/>
    <mergeCell ref="FKO40:FKP40"/>
    <mergeCell ref="FKQ40:FKR40"/>
    <mergeCell ref="FKS40:FKT40"/>
    <mergeCell ref="FKU40:FKV40"/>
    <mergeCell ref="FKW40:FKX40"/>
    <mergeCell ref="FKY40:FKZ40"/>
    <mergeCell ref="FPQ40:FPR40"/>
    <mergeCell ref="FPS40:FPT40"/>
    <mergeCell ref="FPU40:FPV40"/>
    <mergeCell ref="FPW40:FPX40"/>
    <mergeCell ref="FPY40:FPZ40"/>
    <mergeCell ref="FQA40:FQB40"/>
    <mergeCell ref="FPE40:FPF40"/>
    <mergeCell ref="FPG40:FPH40"/>
    <mergeCell ref="FPI40:FPJ40"/>
    <mergeCell ref="FPK40:FPL40"/>
    <mergeCell ref="FPM40:FPN40"/>
    <mergeCell ref="FPO40:FPP40"/>
    <mergeCell ref="FOS40:FOT40"/>
    <mergeCell ref="FOU40:FOV40"/>
    <mergeCell ref="FOW40:FOX40"/>
    <mergeCell ref="FOY40:FOZ40"/>
    <mergeCell ref="FPA40:FPB40"/>
    <mergeCell ref="FPC40:FPD40"/>
    <mergeCell ref="FOG40:FOH40"/>
    <mergeCell ref="FOI40:FOJ40"/>
    <mergeCell ref="FOK40:FOL40"/>
    <mergeCell ref="FOM40:FON40"/>
    <mergeCell ref="FOO40:FOP40"/>
    <mergeCell ref="FOQ40:FOR40"/>
    <mergeCell ref="FNU40:FNV40"/>
    <mergeCell ref="FNW40:FNX40"/>
    <mergeCell ref="FNY40:FNZ40"/>
    <mergeCell ref="FOA40:FOB40"/>
    <mergeCell ref="FOC40:FOD40"/>
    <mergeCell ref="FOE40:FOF40"/>
    <mergeCell ref="FNI40:FNJ40"/>
    <mergeCell ref="FNK40:FNL40"/>
    <mergeCell ref="FNM40:FNN40"/>
    <mergeCell ref="FNO40:FNP40"/>
    <mergeCell ref="FNQ40:FNR40"/>
    <mergeCell ref="FNS40:FNT40"/>
    <mergeCell ref="FSK40:FSL40"/>
    <mergeCell ref="FSM40:FSN40"/>
    <mergeCell ref="FSO40:FSP40"/>
    <mergeCell ref="FSQ40:FSR40"/>
    <mergeCell ref="FSS40:FST40"/>
    <mergeCell ref="FSU40:FSV40"/>
    <mergeCell ref="FRY40:FRZ40"/>
    <mergeCell ref="FSA40:FSB40"/>
    <mergeCell ref="FSC40:FSD40"/>
    <mergeCell ref="FSE40:FSF40"/>
    <mergeCell ref="FSG40:FSH40"/>
    <mergeCell ref="FSI40:FSJ40"/>
    <mergeCell ref="FRM40:FRN40"/>
    <mergeCell ref="FRO40:FRP40"/>
    <mergeCell ref="FRQ40:FRR40"/>
    <mergeCell ref="FRS40:FRT40"/>
    <mergeCell ref="FRU40:FRV40"/>
    <mergeCell ref="FRW40:FRX40"/>
    <mergeCell ref="FRA40:FRB40"/>
    <mergeCell ref="FRC40:FRD40"/>
    <mergeCell ref="FRE40:FRF40"/>
    <mergeCell ref="FRG40:FRH40"/>
    <mergeCell ref="FRI40:FRJ40"/>
    <mergeCell ref="FRK40:FRL40"/>
    <mergeCell ref="FQO40:FQP40"/>
    <mergeCell ref="FQQ40:FQR40"/>
    <mergeCell ref="FQS40:FQT40"/>
    <mergeCell ref="FQU40:FQV40"/>
    <mergeCell ref="FQW40:FQX40"/>
    <mergeCell ref="FQY40:FQZ40"/>
    <mergeCell ref="FQC40:FQD40"/>
    <mergeCell ref="FQE40:FQF40"/>
    <mergeCell ref="FQG40:FQH40"/>
    <mergeCell ref="FQI40:FQJ40"/>
    <mergeCell ref="FQK40:FQL40"/>
    <mergeCell ref="FQM40:FQN40"/>
    <mergeCell ref="FVE40:FVF40"/>
    <mergeCell ref="FVG40:FVH40"/>
    <mergeCell ref="FVI40:FVJ40"/>
    <mergeCell ref="FVK40:FVL40"/>
    <mergeCell ref="FVM40:FVN40"/>
    <mergeCell ref="FVO40:FVP40"/>
    <mergeCell ref="FUS40:FUT40"/>
    <mergeCell ref="FUU40:FUV40"/>
    <mergeCell ref="FUW40:FUX40"/>
    <mergeCell ref="FUY40:FUZ40"/>
    <mergeCell ref="FVA40:FVB40"/>
    <mergeCell ref="FVC40:FVD40"/>
    <mergeCell ref="FUG40:FUH40"/>
    <mergeCell ref="FUI40:FUJ40"/>
    <mergeCell ref="FUK40:FUL40"/>
    <mergeCell ref="FUM40:FUN40"/>
    <mergeCell ref="FUO40:FUP40"/>
    <mergeCell ref="FUQ40:FUR40"/>
    <mergeCell ref="FTU40:FTV40"/>
    <mergeCell ref="FTW40:FTX40"/>
    <mergeCell ref="FTY40:FTZ40"/>
    <mergeCell ref="FUA40:FUB40"/>
    <mergeCell ref="FUC40:FUD40"/>
    <mergeCell ref="FUE40:FUF40"/>
    <mergeCell ref="FTI40:FTJ40"/>
    <mergeCell ref="FTK40:FTL40"/>
    <mergeCell ref="FTM40:FTN40"/>
    <mergeCell ref="FTO40:FTP40"/>
    <mergeCell ref="FTQ40:FTR40"/>
    <mergeCell ref="FTS40:FTT40"/>
    <mergeCell ref="FSW40:FSX40"/>
    <mergeCell ref="FSY40:FSZ40"/>
    <mergeCell ref="FTA40:FTB40"/>
    <mergeCell ref="FTC40:FTD40"/>
    <mergeCell ref="FTE40:FTF40"/>
    <mergeCell ref="FTG40:FTH40"/>
    <mergeCell ref="FXY40:FXZ40"/>
    <mergeCell ref="FYA40:FYB40"/>
    <mergeCell ref="FYC40:FYD40"/>
    <mergeCell ref="FYE40:FYF40"/>
    <mergeCell ref="FYG40:FYH40"/>
    <mergeCell ref="FYI40:FYJ40"/>
    <mergeCell ref="FXM40:FXN40"/>
    <mergeCell ref="FXO40:FXP40"/>
    <mergeCell ref="FXQ40:FXR40"/>
    <mergeCell ref="FXS40:FXT40"/>
    <mergeCell ref="FXU40:FXV40"/>
    <mergeCell ref="FXW40:FXX40"/>
    <mergeCell ref="FXA40:FXB40"/>
    <mergeCell ref="FXC40:FXD40"/>
    <mergeCell ref="FXE40:FXF40"/>
    <mergeCell ref="FXG40:FXH40"/>
    <mergeCell ref="FXI40:FXJ40"/>
    <mergeCell ref="FXK40:FXL40"/>
    <mergeCell ref="FWO40:FWP40"/>
    <mergeCell ref="FWQ40:FWR40"/>
    <mergeCell ref="FWS40:FWT40"/>
    <mergeCell ref="FWU40:FWV40"/>
    <mergeCell ref="FWW40:FWX40"/>
    <mergeCell ref="FWY40:FWZ40"/>
    <mergeCell ref="FWC40:FWD40"/>
    <mergeCell ref="FWE40:FWF40"/>
    <mergeCell ref="FWG40:FWH40"/>
    <mergeCell ref="FWI40:FWJ40"/>
    <mergeCell ref="FWK40:FWL40"/>
    <mergeCell ref="FWM40:FWN40"/>
    <mergeCell ref="FVQ40:FVR40"/>
    <mergeCell ref="FVS40:FVT40"/>
    <mergeCell ref="FVU40:FVV40"/>
    <mergeCell ref="FVW40:FVX40"/>
    <mergeCell ref="FVY40:FVZ40"/>
    <mergeCell ref="FWA40:FWB40"/>
    <mergeCell ref="GAS40:GAT40"/>
    <mergeCell ref="GAU40:GAV40"/>
    <mergeCell ref="GAW40:GAX40"/>
    <mergeCell ref="GAY40:GAZ40"/>
    <mergeCell ref="GBA40:GBB40"/>
    <mergeCell ref="GBC40:GBD40"/>
    <mergeCell ref="GAG40:GAH40"/>
    <mergeCell ref="GAI40:GAJ40"/>
    <mergeCell ref="GAK40:GAL40"/>
    <mergeCell ref="GAM40:GAN40"/>
    <mergeCell ref="GAO40:GAP40"/>
    <mergeCell ref="GAQ40:GAR40"/>
    <mergeCell ref="FZU40:FZV40"/>
    <mergeCell ref="FZW40:FZX40"/>
    <mergeCell ref="FZY40:FZZ40"/>
    <mergeCell ref="GAA40:GAB40"/>
    <mergeCell ref="GAC40:GAD40"/>
    <mergeCell ref="GAE40:GAF40"/>
    <mergeCell ref="FZI40:FZJ40"/>
    <mergeCell ref="FZK40:FZL40"/>
    <mergeCell ref="FZM40:FZN40"/>
    <mergeCell ref="FZO40:FZP40"/>
    <mergeCell ref="FZQ40:FZR40"/>
    <mergeCell ref="FZS40:FZT40"/>
    <mergeCell ref="FYW40:FYX40"/>
    <mergeCell ref="FYY40:FYZ40"/>
    <mergeCell ref="FZA40:FZB40"/>
    <mergeCell ref="FZC40:FZD40"/>
    <mergeCell ref="FZE40:FZF40"/>
    <mergeCell ref="FZG40:FZH40"/>
    <mergeCell ref="FYK40:FYL40"/>
    <mergeCell ref="FYM40:FYN40"/>
    <mergeCell ref="FYO40:FYP40"/>
    <mergeCell ref="FYQ40:FYR40"/>
    <mergeCell ref="FYS40:FYT40"/>
    <mergeCell ref="FYU40:FYV40"/>
    <mergeCell ref="GDM40:GDN40"/>
    <mergeCell ref="GDO40:GDP40"/>
    <mergeCell ref="GDQ40:GDR40"/>
    <mergeCell ref="GDS40:GDT40"/>
    <mergeCell ref="GDU40:GDV40"/>
    <mergeCell ref="GDW40:GDX40"/>
    <mergeCell ref="GDA40:GDB40"/>
    <mergeCell ref="GDC40:GDD40"/>
    <mergeCell ref="GDE40:GDF40"/>
    <mergeCell ref="GDG40:GDH40"/>
    <mergeCell ref="GDI40:GDJ40"/>
    <mergeCell ref="GDK40:GDL40"/>
    <mergeCell ref="GCO40:GCP40"/>
    <mergeCell ref="GCQ40:GCR40"/>
    <mergeCell ref="GCS40:GCT40"/>
    <mergeCell ref="GCU40:GCV40"/>
    <mergeCell ref="GCW40:GCX40"/>
    <mergeCell ref="GCY40:GCZ40"/>
    <mergeCell ref="GCC40:GCD40"/>
    <mergeCell ref="GCE40:GCF40"/>
    <mergeCell ref="GCG40:GCH40"/>
    <mergeCell ref="GCI40:GCJ40"/>
    <mergeCell ref="GCK40:GCL40"/>
    <mergeCell ref="GCM40:GCN40"/>
    <mergeCell ref="GBQ40:GBR40"/>
    <mergeCell ref="GBS40:GBT40"/>
    <mergeCell ref="GBU40:GBV40"/>
    <mergeCell ref="GBW40:GBX40"/>
    <mergeCell ref="GBY40:GBZ40"/>
    <mergeCell ref="GCA40:GCB40"/>
    <mergeCell ref="GBE40:GBF40"/>
    <mergeCell ref="GBG40:GBH40"/>
    <mergeCell ref="GBI40:GBJ40"/>
    <mergeCell ref="GBK40:GBL40"/>
    <mergeCell ref="GBM40:GBN40"/>
    <mergeCell ref="GBO40:GBP40"/>
    <mergeCell ref="GGG40:GGH40"/>
    <mergeCell ref="GGI40:GGJ40"/>
    <mergeCell ref="GGK40:GGL40"/>
    <mergeCell ref="GGM40:GGN40"/>
    <mergeCell ref="GGO40:GGP40"/>
    <mergeCell ref="GGQ40:GGR40"/>
    <mergeCell ref="GFU40:GFV40"/>
    <mergeCell ref="GFW40:GFX40"/>
    <mergeCell ref="GFY40:GFZ40"/>
    <mergeCell ref="GGA40:GGB40"/>
    <mergeCell ref="GGC40:GGD40"/>
    <mergeCell ref="GGE40:GGF40"/>
    <mergeCell ref="GFI40:GFJ40"/>
    <mergeCell ref="GFK40:GFL40"/>
    <mergeCell ref="GFM40:GFN40"/>
    <mergeCell ref="GFO40:GFP40"/>
    <mergeCell ref="GFQ40:GFR40"/>
    <mergeCell ref="GFS40:GFT40"/>
    <mergeCell ref="GEW40:GEX40"/>
    <mergeCell ref="GEY40:GEZ40"/>
    <mergeCell ref="GFA40:GFB40"/>
    <mergeCell ref="GFC40:GFD40"/>
    <mergeCell ref="GFE40:GFF40"/>
    <mergeCell ref="GFG40:GFH40"/>
    <mergeCell ref="GEK40:GEL40"/>
    <mergeCell ref="GEM40:GEN40"/>
    <mergeCell ref="GEO40:GEP40"/>
    <mergeCell ref="GEQ40:GER40"/>
    <mergeCell ref="GES40:GET40"/>
    <mergeCell ref="GEU40:GEV40"/>
    <mergeCell ref="GDY40:GDZ40"/>
    <mergeCell ref="GEA40:GEB40"/>
    <mergeCell ref="GEC40:GED40"/>
    <mergeCell ref="GEE40:GEF40"/>
    <mergeCell ref="GEG40:GEH40"/>
    <mergeCell ref="GEI40:GEJ40"/>
    <mergeCell ref="GJA40:GJB40"/>
    <mergeCell ref="GJC40:GJD40"/>
    <mergeCell ref="GJE40:GJF40"/>
    <mergeCell ref="GJG40:GJH40"/>
    <mergeCell ref="GJI40:GJJ40"/>
    <mergeCell ref="GJK40:GJL40"/>
    <mergeCell ref="GIO40:GIP40"/>
    <mergeCell ref="GIQ40:GIR40"/>
    <mergeCell ref="GIS40:GIT40"/>
    <mergeCell ref="GIU40:GIV40"/>
    <mergeCell ref="GIW40:GIX40"/>
    <mergeCell ref="GIY40:GIZ40"/>
    <mergeCell ref="GIC40:GID40"/>
    <mergeCell ref="GIE40:GIF40"/>
    <mergeCell ref="GIG40:GIH40"/>
    <mergeCell ref="GII40:GIJ40"/>
    <mergeCell ref="GIK40:GIL40"/>
    <mergeCell ref="GIM40:GIN40"/>
    <mergeCell ref="GHQ40:GHR40"/>
    <mergeCell ref="GHS40:GHT40"/>
    <mergeCell ref="GHU40:GHV40"/>
    <mergeCell ref="GHW40:GHX40"/>
    <mergeCell ref="GHY40:GHZ40"/>
    <mergeCell ref="GIA40:GIB40"/>
    <mergeCell ref="GHE40:GHF40"/>
    <mergeCell ref="GHG40:GHH40"/>
    <mergeCell ref="GHI40:GHJ40"/>
    <mergeCell ref="GHK40:GHL40"/>
    <mergeCell ref="GHM40:GHN40"/>
    <mergeCell ref="GHO40:GHP40"/>
    <mergeCell ref="GGS40:GGT40"/>
    <mergeCell ref="GGU40:GGV40"/>
    <mergeCell ref="GGW40:GGX40"/>
    <mergeCell ref="GGY40:GGZ40"/>
    <mergeCell ref="GHA40:GHB40"/>
    <mergeCell ref="GHC40:GHD40"/>
    <mergeCell ref="GLU40:GLV40"/>
    <mergeCell ref="GLW40:GLX40"/>
    <mergeCell ref="GLY40:GLZ40"/>
    <mergeCell ref="GMA40:GMB40"/>
    <mergeCell ref="GMC40:GMD40"/>
    <mergeCell ref="GME40:GMF40"/>
    <mergeCell ref="GLI40:GLJ40"/>
    <mergeCell ref="GLK40:GLL40"/>
    <mergeCell ref="GLM40:GLN40"/>
    <mergeCell ref="GLO40:GLP40"/>
    <mergeCell ref="GLQ40:GLR40"/>
    <mergeCell ref="GLS40:GLT40"/>
    <mergeCell ref="GKW40:GKX40"/>
    <mergeCell ref="GKY40:GKZ40"/>
    <mergeCell ref="GLA40:GLB40"/>
    <mergeCell ref="GLC40:GLD40"/>
    <mergeCell ref="GLE40:GLF40"/>
    <mergeCell ref="GLG40:GLH40"/>
    <mergeCell ref="GKK40:GKL40"/>
    <mergeCell ref="GKM40:GKN40"/>
    <mergeCell ref="GKO40:GKP40"/>
    <mergeCell ref="GKQ40:GKR40"/>
    <mergeCell ref="GKS40:GKT40"/>
    <mergeCell ref="GKU40:GKV40"/>
    <mergeCell ref="GJY40:GJZ40"/>
    <mergeCell ref="GKA40:GKB40"/>
    <mergeCell ref="GKC40:GKD40"/>
    <mergeCell ref="GKE40:GKF40"/>
    <mergeCell ref="GKG40:GKH40"/>
    <mergeCell ref="GKI40:GKJ40"/>
    <mergeCell ref="GJM40:GJN40"/>
    <mergeCell ref="GJO40:GJP40"/>
    <mergeCell ref="GJQ40:GJR40"/>
    <mergeCell ref="GJS40:GJT40"/>
    <mergeCell ref="GJU40:GJV40"/>
    <mergeCell ref="GJW40:GJX40"/>
    <mergeCell ref="GOO40:GOP40"/>
    <mergeCell ref="GOQ40:GOR40"/>
    <mergeCell ref="GOS40:GOT40"/>
    <mergeCell ref="GOU40:GOV40"/>
    <mergeCell ref="GOW40:GOX40"/>
    <mergeCell ref="GOY40:GOZ40"/>
    <mergeCell ref="GOC40:GOD40"/>
    <mergeCell ref="GOE40:GOF40"/>
    <mergeCell ref="GOG40:GOH40"/>
    <mergeCell ref="GOI40:GOJ40"/>
    <mergeCell ref="GOK40:GOL40"/>
    <mergeCell ref="GOM40:GON40"/>
    <mergeCell ref="GNQ40:GNR40"/>
    <mergeCell ref="GNS40:GNT40"/>
    <mergeCell ref="GNU40:GNV40"/>
    <mergeCell ref="GNW40:GNX40"/>
    <mergeCell ref="GNY40:GNZ40"/>
    <mergeCell ref="GOA40:GOB40"/>
    <mergeCell ref="GNE40:GNF40"/>
    <mergeCell ref="GNG40:GNH40"/>
    <mergeCell ref="GNI40:GNJ40"/>
    <mergeCell ref="GNK40:GNL40"/>
    <mergeCell ref="GNM40:GNN40"/>
    <mergeCell ref="GNO40:GNP40"/>
    <mergeCell ref="GMS40:GMT40"/>
    <mergeCell ref="GMU40:GMV40"/>
    <mergeCell ref="GMW40:GMX40"/>
    <mergeCell ref="GMY40:GMZ40"/>
    <mergeCell ref="GNA40:GNB40"/>
    <mergeCell ref="GNC40:GND40"/>
    <mergeCell ref="GMG40:GMH40"/>
    <mergeCell ref="GMI40:GMJ40"/>
    <mergeCell ref="GMK40:GML40"/>
    <mergeCell ref="GMM40:GMN40"/>
    <mergeCell ref="GMO40:GMP40"/>
    <mergeCell ref="GMQ40:GMR40"/>
    <mergeCell ref="GRI40:GRJ40"/>
    <mergeCell ref="GRK40:GRL40"/>
    <mergeCell ref="GRM40:GRN40"/>
    <mergeCell ref="GRO40:GRP40"/>
    <mergeCell ref="GRQ40:GRR40"/>
    <mergeCell ref="GRS40:GRT40"/>
    <mergeCell ref="GQW40:GQX40"/>
    <mergeCell ref="GQY40:GQZ40"/>
    <mergeCell ref="GRA40:GRB40"/>
    <mergeCell ref="GRC40:GRD40"/>
    <mergeCell ref="GRE40:GRF40"/>
    <mergeCell ref="GRG40:GRH40"/>
    <mergeCell ref="GQK40:GQL40"/>
    <mergeCell ref="GQM40:GQN40"/>
    <mergeCell ref="GQO40:GQP40"/>
    <mergeCell ref="GQQ40:GQR40"/>
    <mergeCell ref="GQS40:GQT40"/>
    <mergeCell ref="GQU40:GQV40"/>
    <mergeCell ref="GPY40:GPZ40"/>
    <mergeCell ref="GQA40:GQB40"/>
    <mergeCell ref="GQC40:GQD40"/>
    <mergeCell ref="GQE40:GQF40"/>
    <mergeCell ref="GQG40:GQH40"/>
    <mergeCell ref="GQI40:GQJ40"/>
    <mergeCell ref="GPM40:GPN40"/>
    <mergeCell ref="GPO40:GPP40"/>
    <mergeCell ref="GPQ40:GPR40"/>
    <mergeCell ref="GPS40:GPT40"/>
    <mergeCell ref="GPU40:GPV40"/>
    <mergeCell ref="GPW40:GPX40"/>
    <mergeCell ref="GPA40:GPB40"/>
    <mergeCell ref="GPC40:GPD40"/>
    <mergeCell ref="GPE40:GPF40"/>
    <mergeCell ref="GPG40:GPH40"/>
    <mergeCell ref="GPI40:GPJ40"/>
    <mergeCell ref="GPK40:GPL40"/>
    <mergeCell ref="GUC40:GUD40"/>
    <mergeCell ref="GUE40:GUF40"/>
    <mergeCell ref="GUG40:GUH40"/>
    <mergeCell ref="GUI40:GUJ40"/>
    <mergeCell ref="GUK40:GUL40"/>
    <mergeCell ref="GUM40:GUN40"/>
    <mergeCell ref="GTQ40:GTR40"/>
    <mergeCell ref="GTS40:GTT40"/>
    <mergeCell ref="GTU40:GTV40"/>
    <mergeCell ref="GTW40:GTX40"/>
    <mergeCell ref="GTY40:GTZ40"/>
    <mergeCell ref="GUA40:GUB40"/>
    <mergeCell ref="GTE40:GTF40"/>
    <mergeCell ref="GTG40:GTH40"/>
    <mergeCell ref="GTI40:GTJ40"/>
    <mergeCell ref="GTK40:GTL40"/>
    <mergeCell ref="GTM40:GTN40"/>
    <mergeCell ref="GTO40:GTP40"/>
    <mergeCell ref="GSS40:GST40"/>
    <mergeCell ref="GSU40:GSV40"/>
    <mergeCell ref="GSW40:GSX40"/>
    <mergeCell ref="GSY40:GSZ40"/>
    <mergeCell ref="GTA40:GTB40"/>
    <mergeCell ref="GTC40:GTD40"/>
    <mergeCell ref="GSG40:GSH40"/>
    <mergeCell ref="GSI40:GSJ40"/>
    <mergeCell ref="GSK40:GSL40"/>
    <mergeCell ref="GSM40:GSN40"/>
    <mergeCell ref="GSO40:GSP40"/>
    <mergeCell ref="GSQ40:GSR40"/>
    <mergeCell ref="GRU40:GRV40"/>
    <mergeCell ref="GRW40:GRX40"/>
    <mergeCell ref="GRY40:GRZ40"/>
    <mergeCell ref="GSA40:GSB40"/>
    <mergeCell ref="GSC40:GSD40"/>
    <mergeCell ref="GSE40:GSF40"/>
    <mergeCell ref="GWW40:GWX40"/>
    <mergeCell ref="GWY40:GWZ40"/>
    <mergeCell ref="GXA40:GXB40"/>
    <mergeCell ref="GXC40:GXD40"/>
    <mergeCell ref="GXE40:GXF40"/>
    <mergeCell ref="GXG40:GXH40"/>
    <mergeCell ref="GWK40:GWL40"/>
    <mergeCell ref="GWM40:GWN40"/>
    <mergeCell ref="GWO40:GWP40"/>
    <mergeCell ref="GWQ40:GWR40"/>
    <mergeCell ref="GWS40:GWT40"/>
    <mergeCell ref="GWU40:GWV40"/>
    <mergeCell ref="GVY40:GVZ40"/>
    <mergeCell ref="GWA40:GWB40"/>
    <mergeCell ref="GWC40:GWD40"/>
    <mergeCell ref="GWE40:GWF40"/>
    <mergeCell ref="GWG40:GWH40"/>
    <mergeCell ref="GWI40:GWJ40"/>
    <mergeCell ref="GVM40:GVN40"/>
    <mergeCell ref="GVO40:GVP40"/>
    <mergeCell ref="GVQ40:GVR40"/>
    <mergeCell ref="GVS40:GVT40"/>
    <mergeCell ref="GVU40:GVV40"/>
    <mergeCell ref="GVW40:GVX40"/>
    <mergeCell ref="GVA40:GVB40"/>
    <mergeCell ref="GVC40:GVD40"/>
    <mergeCell ref="GVE40:GVF40"/>
    <mergeCell ref="GVG40:GVH40"/>
    <mergeCell ref="GVI40:GVJ40"/>
    <mergeCell ref="GVK40:GVL40"/>
    <mergeCell ref="GUO40:GUP40"/>
    <mergeCell ref="GUQ40:GUR40"/>
    <mergeCell ref="GUS40:GUT40"/>
    <mergeCell ref="GUU40:GUV40"/>
    <mergeCell ref="GUW40:GUX40"/>
    <mergeCell ref="GUY40:GUZ40"/>
    <mergeCell ref="GZQ40:GZR40"/>
    <mergeCell ref="GZS40:GZT40"/>
    <mergeCell ref="GZU40:GZV40"/>
    <mergeCell ref="GZW40:GZX40"/>
    <mergeCell ref="GZY40:GZZ40"/>
    <mergeCell ref="HAA40:HAB40"/>
    <mergeCell ref="GZE40:GZF40"/>
    <mergeCell ref="GZG40:GZH40"/>
    <mergeCell ref="GZI40:GZJ40"/>
    <mergeCell ref="GZK40:GZL40"/>
    <mergeCell ref="GZM40:GZN40"/>
    <mergeCell ref="GZO40:GZP40"/>
    <mergeCell ref="GYS40:GYT40"/>
    <mergeCell ref="GYU40:GYV40"/>
    <mergeCell ref="GYW40:GYX40"/>
    <mergeCell ref="GYY40:GYZ40"/>
    <mergeCell ref="GZA40:GZB40"/>
    <mergeCell ref="GZC40:GZD40"/>
    <mergeCell ref="GYG40:GYH40"/>
    <mergeCell ref="GYI40:GYJ40"/>
    <mergeCell ref="GYK40:GYL40"/>
    <mergeCell ref="GYM40:GYN40"/>
    <mergeCell ref="GYO40:GYP40"/>
    <mergeCell ref="GYQ40:GYR40"/>
    <mergeCell ref="GXU40:GXV40"/>
    <mergeCell ref="GXW40:GXX40"/>
    <mergeCell ref="GXY40:GXZ40"/>
    <mergeCell ref="GYA40:GYB40"/>
    <mergeCell ref="GYC40:GYD40"/>
    <mergeCell ref="GYE40:GYF40"/>
    <mergeCell ref="GXI40:GXJ40"/>
    <mergeCell ref="GXK40:GXL40"/>
    <mergeCell ref="GXM40:GXN40"/>
    <mergeCell ref="GXO40:GXP40"/>
    <mergeCell ref="GXQ40:GXR40"/>
    <mergeCell ref="GXS40:GXT40"/>
    <mergeCell ref="HCK40:HCL40"/>
    <mergeCell ref="HCM40:HCN40"/>
    <mergeCell ref="HCO40:HCP40"/>
    <mergeCell ref="HCQ40:HCR40"/>
    <mergeCell ref="HCS40:HCT40"/>
    <mergeCell ref="HCU40:HCV40"/>
    <mergeCell ref="HBY40:HBZ40"/>
    <mergeCell ref="HCA40:HCB40"/>
    <mergeCell ref="HCC40:HCD40"/>
    <mergeCell ref="HCE40:HCF40"/>
    <mergeCell ref="HCG40:HCH40"/>
    <mergeCell ref="HCI40:HCJ40"/>
    <mergeCell ref="HBM40:HBN40"/>
    <mergeCell ref="HBO40:HBP40"/>
    <mergeCell ref="HBQ40:HBR40"/>
    <mergeCell ref="HBS40:HBT40"/>
    <mergeCell ref="HBU40:HBV40"/>
    <mergeCell ref="HBW40:HBX40"/>
    <mergeCell ref="HBA40:HBB40"/>
    <mergeCell ref="HBC40:HBD40"/>
    <mergeCell ref="HBE40:HBF40"/>
    <mergeCell ref="HBG40:HBH40"/>
    <mergeCell ref="HBI40:HBJ40"/>
    <mergeCell ref="HBK40:HBL40"/>
    <mergeCell ref="HAO40:HAP40"/>
    <mergeCell ref="HAQ40:HAR40"/>
    <mergeCell ref="HAS40:HAT40"/>
    <mergeCell ref="HAU40:HAV40"/>
    <mergeCell ref="HAW40:HAX40"/>
    <mergeCell ref="HAY40:HAZ40"/>
    <mergeCell ref="HAC40:HAD40"/>
    <mergeCell ref="HAE40:HAF40"/>
    <mergeCell ref="HAG40:HAH40"/>
    <mergeCell ref="HAI40:HAJ40"/>
    <mergeCell ref="HAK40:HAL40"/>
    <mergeCell ref="HAM40:HAN40"/>
    <mergeCell ref="HFE40:HFF40"/>
    <mergeCell ref="HFG40:HFH40"/>
    <mergeCell ref="HFI40:HFJ40"/>
    <mergeCell ref="HFK40:HFL40"/>
    <mergeCell ref="HFM40:HFN40"/>
    <mergeCell ref="HFO40:HFP40"/>
    <mergeCell ref="HES40:HET40"/>
    <mergeCell ref="HEU40:HEV40"/>
    <mergeCell ref="HEW40:HEX40"/>
    <mergeCell ref="HEY40:HEZ40"/>
    <mergeCell ref="HFA40:HFB40"/>
    <mergeCell ref="HFC40:HFD40"/>
    <mergeCell ref="HEG40:HEH40"/>
    <mergeCell ref="HEI40:HEJ40"/>
    <mergeCell ref="HEK40:HEL40"/>
    <mergeCell ref="HEM40:HEN40"/>
    <mergeCell ref="HEO40:HEP40"/>
    <mergeCell ref="HEQ40:HER40"/>
    <mergeCell ref="HDU40:HDV40"/>
    <mergeCell ref="HDW40:HDX40"/>
    <mergeCell ref="HDY40:HDZ40"/>
    <mergeCell ref="HEA40:HEB40"/>
    <mergeCell ref="HEC40:HED40"/>
    <mergeCell ref="HEE40:HEF40"/>
    <mergeCell ref="HDI40:HDJ40"/>
    <mergeCell ref="HDK40:HDL40"/>
    <mergeCell ref="HDM40:HDN40"/>
    <mergeCell ref="HDO40:HDP40"/>
    <mergeCell ref="HDQ40:HDR40"/>
    <mergeCell ref="HDS40:HDT40"/>
    <mergeCell ref="HCW40:HCX40"/>
    <mergeCell ref="HCY40:HCZ40"/>
    <mergeCell ref="HDA40:HDB40"/>
    <mergeCell ref="HDC40:HDD40"/>
    <mergeCell ref="HDE40:HDF40"/>
    <mergeCell ref="HDG40:HDH40"/>
    <mergeCell ref="HHY40:HHZ40"/>
    <mergeCell ref="HIA40:HIB40"/>
    <mergeCell ref="HIC40:HID40"/>
    <mergeCell ref="HIE40:HIF40"/>
    <mergeCell ref="HIG40:HIH40"/>
    <mergeCell ref="HII40:HIJ40"/>
    <mergeCell ref="HHM40:HHN40"/>
    <mergeCell ref="HHO40:HHP40"/>
    <mergeCell ref="HHQ40:HHR40"/>
    <mergeCell ref="HHS40:HHT40"/>
    <mergeCell ref="HHU40:HHV40"/>
    <mergeCell ref="HHW40:HHX40"/>
    <mergeCell ref="HHA40:HHB40"/>
    <mergeCell ref="HHC40:HHD40"/>
    <mergeCell ref="HHE40:HHF40"/>
    <mergeCell ref="HHG40:HHH40"/>
    <mergeCell ref="HHI40:HHJ40"/>
    <mergeCell ref="HHK40:HHL40"/>
    <mergeCell ref="HGO40:HGP40"/>
    <mergeCell ref="HGQ40:HGR40"/>
    <mergeCell ref="HGS40:HGT40"/>
    <mergeCell ref="HGU40:HGV40"/>
    <mergeCell ref="HGW40:HGX40"/>
    <mergeCell ref="HGY40:HGZ40"/>
    <mergeCell ref="HGC40:HGD40"/>
    <mergeCell ref="HGE40:HGF40"/>
    <mergeCell ref="HGG40:HGH40"/>
    <mergeCell ref="HGI40:HGJ40"/>
    <mergeCell ref="HGK40:HGL40"/>
    <mergeCell ref="HGM40:HGN40"/>
    <mergeCell ref="HFQ40:HFR40"/>
    <mergeCell ref="HFS40:HFT40"/>
    <mergeCell ref="HFU40:HFV40"/>
    <mergeCell ref="HFW40:HFX40"/>
    <mergeCell ref="HFY40:HFZ40"/>
    <mergeCell ref="HGA40:HGB40"/>
    <mergeCell ref="HKS40:HKT40"/>
    <mergeCell ref="HKU40:HKV40"/>
    <mergeCell ref="HKW40:HKX40"/>
    <mergeCell ref="HKY40:HKZ40"/>
    <mergeCell ref="HLA40:HLB40"/>
    <mergeCell ref="HLC40:HLD40"/>
    <mergeCell ref="HKG40:HKH40"/>
    <mergeCell ref="HKI40:HKJ40"/>
    <mergeCell ref="HKK40:HKL40"/>
    <mergeCell ref="HKM40:HKN40"/>
    <mergeCell ref="HKO40:HKP40"/>
    <mergeCell ref="HKQ40:HKR40"/>
    <mergeCell ref="HJU40:HJV40"/>
    <mergeCell ref="HJW40:HJX40"/>
    <mergeCell ref="HJY40:HJZ40"/>
    <mergeCell ref="HKA40:HKB40"/>
    <mergeCell ref="HKC40:HKD40"/>
    <mergeCell ref="HKE40:HKF40"/>
    <mergeCell ref="HJI40:HJJ40"/>
    <mergeCell ref="HJK40:HJL40"/>
    <mergeCell ref="HJM40:HJN40"/>
    <mergeCell ref="HJO40:HJP40"/>
    <mergeCell ref="HJQ40:HJR40"/>
    <mergeCell ref="HJS40:HJT40"/>
    <mergeCell ref="HIW40:HIX40"/>
    <mergeCell ref="HIY40:HIZ40"/>
    <mergeCell ref="HJA40:HJB40"/>
    <mergeCell ref="HJC40:HJD40"/>
    <mergeCell ref="HJE40:HJF40"/>
    <mergeCell ref="HJG40:HJH40"/>
    <mergeCell ref="HIK40:HIL40"/>
    <mergeCell ref="HIM40:HIN40"/>
    <mergeCell ref="HIO40:HIP40"/>
    <mergeCell ref="HIQ40:HIR40"/>
    <mergeCell ref="HIS40:HIT40"/>
    <mergeCell ref="HIU40:HIV40"/>
    <mergeCell ref="HNM40:HNN40"/>
    <mergeCell ref="HNO40:HNP40"/>
    <mergeCell ref="HNQ40:HNR40"/>
    <mergeCell ref="HNS40:HNT40"/>
    <mergeCell ref="HNU40:HNV40"/>
    <mergeCell ref="HNW40:HNX40"/>
    <mergeCell ref="HNA40:HNB40"/>
    <mergeCell ref="HNC40:HND40"/>
    <mergeCell ref="HNE40:HNF40"/>
    <mergeCell ref="HNG40:HNH40"/>
    <mergeCell ref="HNI40:HNJ40"/>
    <mergeCell ref="HNK40:HNL40"/>
    <mergeCell ref="HMO40:HMP40"/>
    <mergeCell ref="HMQ40:HMR40"/>
    <mergeCell ref="HMS40:HMT40"/>
    <mergeCell ref="HMU40:HMV40"/>
    <mergeCell ref="HMW40:HMX40"/>
    <mergeCell ref="HMY40:HMZ40"/>
    <mergeCell ref="HMC40:HMD40"/>
    <mergeCell ref="HME40:HMF40"/>
    <mergeCell ref="HMG40:HMH40"/>
    <mergeCell ref="HMI40:HMJ40"/>
    <mergeCell ref="HMK40:HML40"/>
    <mergeCell ref="HMM40:HMN40"/>
    <mergeCell ref="HLQ40:HLR40"/>
    <mergeCell ref="HLS40:HLT40"/>
    <mergeCell ref="HLU40:HLV40"/>
    <mergeCell ref="HLW40:HLX40"/>
    <mergeCell ref="HLY40:HLZ40"/>
    <mergeCell ref="HMA40:HMB40"/>
    <mergeCell ref="HLE40:HLF40"/>
    <mergeCell ref="HLG40:HLH40"/>
    <mergeCell ref="HLI40:HLJ40"/>
    <mergeCell ref="HLK40:HLL40"/>
    <mergeCell ref="HLM40:HLN40"/>
    <mergeCell ref="HLO40:HLP40"/>
    <mergeCell ref="HQG40:HQH40"/>
    <mergeCell ref="HQI40:HQJ40"/>
    <mergeCell ref="HQK40:HQL40"/>
    <mergeCell ref="HQM40:HQN40"/>
    <mergeCell ref="HQO40:HQP40"/>
    <mergeCell ref="HQQ40:HQR40"/>
    <mergeCell ref="HPU40:HPV40"/>
    <mergeCell ref="HPW40:HPX40"/>
    <mergeCell ref="HPY40:HPZ40"/>
    <mergeCell ref="HQA40:HQB40"/>
    <mergeCell ref="HQC40:HQD40"/>
    <mergeCell ref="HQE40:HQF40"/>
    <mergeCell ref="HPI40:HPJ40"/>
    <mergeCell ref="HPK40:HPL40"/>
    <mergeCell ref="HPM40:HPN40"/>
    <mergeCell ref="HPO40:HPP40"/>
    <mergeCell ref="HPQ40:HPR40"/>
    <mergeCell ref="HPS40:HPT40"/>
    <mergeCell ref="HOW40:HOX40"/>
    <mergeCell ref="HOY40:HOZ40"/>
    <mergeCell ref="HPA40:HPB40"/>
    <mergeCell ref="HPC40:HPD40"/>
    <mergeCell ref="HPE40:HPF40"/>
    <mergeCell ref="HPG40:HPH40"/>
    <mergeCell ref="HOK40:HOL40"/>
    <mergeCell ref="HOM40:HON40"/>
    <mergeCell ref="HOO40:HOP40"/>
    <mergeCell ref="HOQ40:HOR40"/>
    <mergeCell ref="HOS40:HOT40"/>
    <mergeCell ref="HOU40:HOV40"/>
    <mergeCell ref="HNY40:HNZ40"/>
    <mergeCell ref="HOA40:HOB40"/>
    <mergeCell ref="HOC40:HOD40"/>
    <mergeCell ref="HOE40:HOF40"/>
    <mergeCell ref="HOG40:HOH40"/>
    <mergeCell ref="HOI40:HOJ40"/>
    <mergeCell ref="HTA40:HTB40"/>
    <mergeCell ref="HTC40:HTD40"/>
    <mergeCell ref="HTE40:HTF40"/>
    <mergeCell ref="HTG40:HTH40"/>
    <mergeCell ref="HTI40:HTJ40"/>
    <mergeCell ref="HTK40:HTL40"/>
    <mergeCell ref="HSO40:HSP40"/>
    <mergeCell ref="HSQ40:HSR40"/>
    <mergeCell ref="HSS40:HST40"/>
    <mergeCell ref="HSU40:HSV40"/>
    <mergeCell ref="HSW40:HSX40"/>
    <mergeCell ref="HSY40:HSZ40"/>
    <mergeCell ref="HSC40:HSD40"/>
    <mergeCell ref="HSE40:HSF40"/>
    <mergeCell ref="HSG40:HSH40"/>
    <mergeCell ref="HSI40:HSJ40"/>
    <mergeCell ref="HSK40:HSL40"/>
    <mergeCell ref="HSM40:HSN40"/>
    <mergeCell ref="HRQ40:HRR40"/>
    <mergeCell ref="HRS40:HRT40"/>
    <mergeCell ref="HRU40:HRV40"/>
    <mergeCell ref="HRW40:HRX40"/>
    <mergeCell ref="HRY40:HRZ40"/>
    <mergeCell ref="HSA40:HSB40"/>
    <mergeCell ref="HRE40:HRF40"/>
    <mergeCell ref="HRG40:HRH40"/>
    <mergeCell ref="HRI40:HRJ40"/>
    <mergeCell ref="HRK40:HRL40"/>
    <mergeCell ref="HRM40:HRN40"/>
    <mergeCell ref="HRO40:HRP40"/>
    <mergeCell ref="HQS40:HQT40"/>
    <mergeCell ref="HQU40:HQV40"/>
    <mergeCell ref="HQW40:HQX40"/>
    <mergeCell ref="HQY40:HQZ40"/>
    <mergeCell ref="HRA40:HRB40"/>
    <mergeCell ref="HRC40:HRD40"/>
    <mergeCell ref="HVU40:HVV40"/>
    <mergeCell ref="HVW40:HVX40"/>
    <mergeCell ref="HVY40:HVZ40"/>
    <mergeCell ref="HWA40:HWB40"/>
    <mergeCell ref="HWC40:HWD40"/>
    <mergeCell ref="HWE40:HWF40"/>
    <mergeCell ref="HVI40:HVJ40"/>
    <mergeCell ref="HVK40:HVL40"/>
    <mergeCell ref="HVM40:HVN40"/>
    <mergeCell ref="HVO40:HVP40"/>
    <mergeCell ref="HVQ40:HVR40"/>
    <mergeCell ref="HVS40:HVT40"/>
    <mergeCell ref="HUW40:HUX40"/>
    <mergeCell ref="HUY40:HUZ40"/>
    <mergeCell ref="HVA40:HVB40"/>
    <mergeCell ref="HVC40:HVD40"/>
    <mergeCell ref="HVE40:HVF40"/>
    <mergeCell ref="HVG40:HVH40"/>
    <mergeCell ref="HUK40:HUL40"/>
    <mergeCell ref="HUM40:HUN40"/>
    <mergeCell ref="HUO40:HUP40"/>
    <mergeCell ref="HUQ40:HUR40"/>
    <mergeCell ref="HUS40:HUT40"/>
    <mergeCell ref="HUU40:HUV40"/>
    <mergeCell ref="HTY40:HTZ40"/>
    <mergeCell ref="HUA40:HUB40"/>
    <mergeCell ref="HUC40:HUD40"/>
    <mergeCell ref="HUE40:HUF40"/>
    <mergeCell ref="HUG40:HUH40"/>
    <mergeCell ref="HUI40:HUJ40"/>
    <mergeCell ref="HTM40:HTN40"/>
    <mergeCell ref="HTO40:HTP40"/>
    <mergeCell ref="HTQ40:HTR40"/>
    <mergeCell ref="HTS40:HTT40"/>
    <mergeCell ref="HTU40:HTV40"/>
    <mergeCell ref="HTW40:HTX40"/>
    <mergeCell ref="HYO40:HYP40"/>
    <mergeCell ref="HYQ40:HYR40"/>
    <mergeCell ref="HYS40:HYT40"/>
    <mergeCell ref="HYU40:HYV40"/>
    <mergeCell ref="HYW40:HYX40"/>
    <mergeCell ref="HYY40:HYZ40"/>
    <mergeCell ref="HYC40:HYD40"/>
    <mergeCell ref="HYE40:HYF40"/>
    <mergeCell ref="HYG40:HYH40"/>
    <mergeCell ref="HYI40:HYJ40"/>
    <mergeCell ref="HYK40:HYL40"/>
    <mergeCell ref="HYM40:HYN40"/>
    <mergeCell ref="HXQ40:HXR40"/>
    <mergeCell ref="HXS40:HXT40"/>
    <mergeCell ref="HXU40:HXV40"/>
    <mergeCell ref="HXW40:HXX40"/>
    <mergeCell ref="HXY40:HXZ40"/>
    <mergeCell ref="HYA40:HYB40"/>
    <mergeCell ref="HXE40:HXF40"/>
    <mergeCell ref="HXG40:HXH40"/>
    <mergeCell ref="HXI40:HXJ40"/>
    <mergeCell ref="HXK40:HXL40"/>
    <mergeCell ref="HXM40:HXN40"/>
    <mergeCell ref="HXO40:HXP40"/>
    <mergeCell ref="HWS40:HWT40"/>
    <mergeCell ref="HWU40:HWV40"/>
    <mergeCell ref="HWW40:HWX40"/>
    <mergeCell ref="HWY40:HWZ40"/>
    <mergeCell ref="HXA40:HXB40"/>
    <mergeCell ref="HXC40:HXD40"/>
    <mergeCell ref="HWG40:HWH40"/>
    <mergeCell ref="HWI40:HWJ40"/>
    <mergeCell ref="HWK40:HWL40"/>
    <mergeCell ref="HWM40:HWN40"/>
    <mergeCell ref="HWO40:HWP40"/>
    <mergeCell ref="HWQ40:HWR40"/>
    <mergeCell ref="IBI40:IBJ40"/>
    <mergeCell ref="IBK40:IBL40"/>
    <mergeCell ref="IBM40:IBN40"/>
    <mergeCell ref="IBO40:IBP40"/>
    <mergeCell ref="IBQ40:IBR40"/>
    <mergeCell ref="IBS40:IBT40"/>
    <mergeCell ref="IAW40:IAX40"/>
    <mergeCell ref="IAY40:IAZ40"/>
    <mergeCell ref="IBA40:IBB40"/>
    <mergeCell ref="IBC40:IBD40"/>
    <mergeCell ref="IBE40:IBF40"/>
    <mergeCell ref="IBG40:IBH40"/>
    <mergeCell ref="IAK40:IAL40"/>
    <mergeCell ref="IAM40:IAN40"/>
    <mergeCell ref="IAO40:IAP40"/>
    <mergeCell ref="IAQ40:IAR40"/>
    <mergeCell ref="IAS40:IAT40"/>
    <mergeCell ref="IAU40:IAV40"/>
    <mergeCell ref="HZY40:HZZ40"/>
    <mergeCell ref="IAA40:IAB40"/>
    <mergeCell ref="IAC40:IAD40"/>
    <mergeCell ref="IAE40:IAF40"/>
    <mergeCell ref="IAG40:IAH40"/>
    <mergeCell ref="IAI40:IAJ40"/>
    <mergeCell ref="HZM40:HZN40"/>
    <mergeCell ref="HZO40:HZP40"/>
    <mergeCell ref="HZQ40:HZR40"/>
    <mergeCell ref="HZS40:HZT40"/>
    <mergeCell ref="HZU40:HZV40"/>
    <mergeCell ref="HZW40:HZX40"/>
    <mergeCell ref="HZA40:HZB40"/>
    <mergeCell ref="HZC40:HZD40"/>
    <mergeCell ref="HZE40:HZF40"/>
    <mergeCell ref="HZG40:HZH40"/>
    <mergeCell ref="HZI40:HZJ40"/>
    <mergeCell ref="HZK40:HZL40"/>
    <mergeCell ref="IEC40:IED40"/>
    <mergeCell ref="IEE40:IEF40"/>
    <mergeCell ref="IEG40:IEH40"/>
    <mergeCell ref="IEI40:IEJ40"/>
    <mergeCell ref="IEK40:IEL40"/>
    <mergeCell ref="IEM40:IEN40"/>
    <mergeCell ref="IDQ40:IDR40"/>
    <mergeCell ref="IDS40:IDT40"/>
    <mergeCell ref="IDU40:IDV40"/>
    <mergeCell ref="IDW40:IDX40"/>
    <mergeCell ref="IDY40:IDZ40"/>
    <mergeCell ref="IEA40:IEB40"/>
    <mergeCell ref="IDE40:IDF40"/>
    <mergeCell ref="IDG40:IDH40"/>
    <mergeCell ref="IDI40:IDJ40"/>
    <mergeCell ref="IDK40:IDL40"/>
    <mergeCell ref="IDM40:IDN40"/>
    <mergeCell ref="IDO40:IDP40"/>
    <mergeCell ref="ICS40:ICT40"/>
    <mergeCell ref="ICU40:ICV40"/>
    <mergeCell ref="ICW40:ICX40"/>
    <mergeCell ref="ICY40:ICZ40"/>
    <mergeCell ref="IDA40:IDB40"/>
    <mergeCell ref="IDC40:IDD40"/>
    <mergeCell ref="ICG40:ICH40"/>
    <mergeCell ref="ICI40:ICJ40"/>
    <mergeCell ref="ICK40:ICL40"/>
    <mergeCell ref="ICM40:ICN40"/>
    <mergeCell ref="ICO40:ICP40"/>
    <mergeCell ref="ICQ40:ICR40"/>
    <mergeCell ref="IBU40:IBV40"/>
    <mergeCell ref="IBW40:IBX40"/>
    <mergeCell ref="IBY40:IBZ40"/>
    <mergeCell ref="ICA40:ICB40"/>
    <mergeCell ref="ICC40:ICD40"/>
    <mergeCell ref="ICE40:ICF40"/>
    <mergeCell ref="IGW40:IGX40"/>
    <mergeCell ref="IGY40:IGZ40"/>
    <mergeCell ref="IHA40:IHB40"/>
    <mergeCell ref="IHC40:IHD40"/>
    <mergeCell ref="IHE40:IHF40"/>
    <mergeCell ref="IHG40:IHH40"/>
    <mergeCell ref="IGK40:IGL40"/>
    <mergeCell ref="IGM40:IGN40"/>
    <mergeCell ref="IGO40:IGP40"/>
    <mergeCell ref="IGQ40:IGR40"/>
    <mergeCell ref="IGS40:IGT40"/>
    <mergeCell ref="IGU40:IGV40"/>
    <mergeCell ref="IFY40:IFZ40"/>
    <mergeCell ref="IGA40:IGB40"/>
    <mergeCell ref="IGC40:IGD40"/>
    <mergeCell ref="IGE40:IGF40"/>
    <mergeCell ref="IGG40:IGH40"/>
    <mergeCell ref="IGI40:IGJ40"/>
    <mergeCell ref="IFM40:IFN40"/>
    <mergeCell ref="IFO40:IFP40"/>
    <mergeCell ref="IFQ40:IFR40"/>
    <mergeCell ref="IFS40:IFT40"/>
    <mergeCell ref="IFU40:IFV40"/>
    <mergeCell ref="IFW40:IFX40"/>
    <mergeCell ref="IFA40:IFB40"/>
    <mergeCell ref="IFC40:IFD40"/>
    <mergeCell ref="IFE40:IFF40"/>
    <mergeCell ref="IFG40:IFH40"/>
    <mergeCell ref="IFI40:IFJ40"/>
    <mergeCell ref="IFK40:IFL40"/>
    <mergeCell ref="IEO40:IEP40"/>
    <mergeCell ref="IEQ40:IER40"/>
    <mergeCell ref="IES40:IET40"/>
    <mergeCell ref="IEU40:IEV40"/>
    <mergeCell ref="IEW40:IEX40"/>
    <mergeCell ref="IEY40:IEZ40"/>
    <mergeCell ref="IJQ40:IJR40"/>
    <mergeCell ref="IJS40:IJT40"/>
    <mergeCell ref="IJU40:IJV40"/>
    <mergeCell ref="IJW40:IJX40"/>
    <mergeCell ref="IJY40:IJZ40"/>
    <mergeCell ref="IKA40:IKB40"/>
    <mergeCell ref="IJE40:IJF40"/>
    <mergeCell ref="IJG40:IJH40"/>
    <mergeCell ref="IJI40:IJJ40"/>
    <mergeCell ref="IJK40:IJL40"/>
    <mergeCell ref="IJM40:IJN40"/>
    <mergeCell ref="IJO40:IJP40"/>
    <mergeCell ref="IIS40:IIT40"/>
    <mergeCell ref="IIU40:IIV40"/>
    <mergeCell ref="IIW40:IIX40"/>
    <mergeCell ref="IIY40:IIZ40"/>
    <mergeCell ref="IJA40:IJB40"/>
    <mergeCell ref="IJC40:IJD40"/>
    <mergeCell ref="IIG40:IIH40"/>
    <mergeCell ref="III40:IIJ40"/>
    <mergeCell ref="IIK40:IIL40"/>
    <mergeCell ref="IIM40:IIN40"/>
    <mergeCell ref="IIO40:IIP40"/>
    <mergeCell ref="IIQ40:IIR40"/>
    <mergeCell ref="IHU40:IHV40"/>
    <mergeCell ref="IHW40:IHX40"/>
    <mergeCell ref="IHY40:IHZ40"/>
    <mergeCell ref="IIA40:IIB40"/>
    <mergeCell ref="IIC40:IID40"/>
    <mergeCell ref="IIE40:IIF40"/>
    <mergeCell ref="IHI40:IHJ40"/>
    <mergeCell ref="IHK40:IHL40"/>
    <mergeCell ref="IHM40:IHN40"/>
    <mergeCell ref="IHO40:IHP40"/>
    <mergeCell ref="IHQ40:IHR40"/>
    <mergeCell ref="IHS40:IHT40"/>
    <mergeCell ref="IMK40:IML40"/>
    <mergeCell ref="IMM40:IMN40"/>
    <mergeCell ref="IMO40:IMP40"/>
    <mergeCell ref="IMQ40:IMR40"/>
    <mergeCell ref="IMS40:IMT40"/>
    <mergeCell ref="IMU40:IMV40"/>
    <mergeCell ref="ILY40:ILZ40"/>
    <mergeCell ref="IMA40:IMB40"/>
    <mergeCell ref="IMC40:IMD40"/>
    <mergeCell ref="IME40:IMF40"/>
    <mergeCell ref="IMG40:IMH40"/>
    <mergeCell ref="IMI40:IMJ40"/>
    <mergeCell ref="ILM40:ILN40"/>
    <mergeCell ref="ILO40:ILP40"/>
    <mergeCell ref="ILQ40:ILR40"/>
    <mergeCell ref="ILS40:ILT40"/>
    <mergeCell ref="ILU40:ILV40"/>
    <mergeCell ref="ILW40:ILX40"/>
    <mergeCell ref="ILA40:ILB40"/>
    <mergeCell ref="ILC40:ILD40"/>
    <mergeCell ref="ILE40:ILF40"/>
    <mergeCell ref="ILG40:ILH40"/>
    <mergeCell ref="ILI40:ILJ40"/>
    <mergeCell ref="ILK40:ILL40"/>
    <mergeCell ref="IKO40:IKP40"/>
    <mergeCell ref="IKQ40:IKR40"/>
    <mergeCell ref="IKS40:IKT40"/>
    <mergeCell ref="IKU40:IKV40"/>
    <mergeCell ref="IKW40:IKX40"/>
    <mergeCell ref="IKY40:IKZ40"/>
    <mergeCell ref="IKC40:IKD40"/>
    <mergeCell ref="IKE40:IKF40"/>
    <mergeCell ref="IKG40:IKH40"/>
    <mergeCell ref="IKI40:IKJ40"/>
    <mergeCell ref="IKK40:IKL40"/>
    <mergeCell ref="IKM40:IKN40"/>
    <mergeCell ref="IPE40:IPF40"/>
    <mergeCell ref="IPG40:IPH40"/>
    <mergeCell ref="IPI40:IPJ40"/>
    <mergeCell ref="IPK40:IPL40"/>
    <mergeCell ref="IPM40:IPN40"/>
    <mergeCell ref="IPO40:IPP40"/>
    <mergeCell ref="IOS40:IOT40"/>
    <mergeCell ref="IOU40:IOV40"/>
    <mergeCell ref="IOW40:IOX40"/>
    <mergeCell ref="IOY40:IOZ40"/>
    <mergeCell ref="IPA40:IPB40"/>
    <mergeCell ref="IPC40:IPD40"/>
    <mergeCell ref="IOG40:IOH40"/>
    <mergeCell ref="IOI40:IOJ40"/>
    <mergeCell ref="IOK40:IOL40"/>
    <mergeCell ref="IOM40:ION40"/>
    <mergeCell ref="IOO40:IOP40"/>
    <mergeCell ref="IOQ40:IOR40"/>
    <mergeCell ref="INU40:INV40"/>
    <mergeCell ref="INW40:INX40"/>
    <mergeCell ref="INY40:INZ40"/>
    <mergeCell ref="IOA40:IOB40"/>
    <mergeCell ref="IOC40:IOD40"/>
    <mergeCell ref="IOE40:IOF40"/>
    <mergeCell ref="INI40:INJ40"/>
    <mergeCell ref="INK40:INL40"/>
    <mergeCell ref="INM40:INN40"/>
    <mergeCell ref="INO40:INP40"/>
    <mergeCell ref="INQ40:INR40"/>
    <mergeCell ref="INS40:INT40"/>
    <mergeCell ref="IMW40:IMX40"/>
    <mergeCell ref="IMY40:IMZ40"/>
    <mergeCell ref="INA40:INB40"/>
    <mergeCell ref="INC40:IND40"/>
    <mergeCell ref="INE40:INF40"/>
    <mergeCell ref="ING40:INH40"/>
    <mergeCell ref="IRY40:IRZ40"/>
    <mergeCell ref="ISA40:ISB40"/>
    <mergeCell ref="ISC40:ISD40"/>
    <mergeCell ref="ISE40:ISF40"/>
    <mergeCell ref="ISG40:ISH40"/>
    <mergeCell ref="ISI40:ISJ40"/>
    <mergeCell ref="IRM40:IRN40"/>
    <mergeCell ref="IRO40:IRP40"/>
    <mergeCell ref="IRQ40:IRR40"/>
    <mergeCell ref="IRS40:IRT40"/>
    <mergeCell ref="IRU40:IRV40"/>
    <mergeCell ref="IRW40:IRX40"/>
    <mergeCell ref="IRA40:IRB40"/>
    <mergeCell ref="IRC40:IRD40"/>
    <mergeCell ref="IRE40:IRF40"/>
    <mergeCell ref="IRG40:IRH40"/>
    <mergeCell ref="IRI40:IRJ40"/>
    <mergeCell ref="IRK40:IRL40"/>
    <mergeCell ref="IQO40:IQP40"/>
    <mergeCell ref="IQQ40:IQR40"/>
    <mergeCell ref="IQS40:IQT40"/>
    <mergeCell ref="IQU40:IQV40"/>
    <mergeCell ref="IQW40:IQX40"/>
    <mergeCell ref="IQY40:IQZ40"/>
    <mergeCell ref="IQC40:IQD40"/>
    <mergeCell ref="IQE40:IQF40"/>
    <mergeCell ref="IQG40:IQH40"/>
    <mergeCell ref="IQI40:IQJ40"/>
    <mergeCell ref="IQK40:IQL40"/>
    <mergeCell ref="IQM40:IQN40"/>
    <mergeCell ref="IPQ40:IPR40"/>
    <mergeCell ref="IPS40:IPT40"/>
    <mergeCell ref="IPU40:IPV40"/>
    <mergeCell ref="IPW40:IPX40"/>
    <mergeCell ref="IPY40:IPZ40"/>
    <mergeCell ref="IQA40:IQB40"/>
    <mergeCell ref="IUS40:IUT40"/>
    <mergeCell ref="IUU40:IUV40"/>
    <mergeCell ref="IUW40:IUX40"/>
    <mergeCell ref="IUY40:IUZ40"/>
    <mergeCell ref="IVA40:IVB40"/>
    <mergeCell ref="IVC40:IVD40"/>
    <mergeCell ref="IUG40:IUH40"/>
    <mergeCell ref="IUI40:IUJ40"/>
    <mergeCell ref="IUK40:IUL40"/>
    <mergeCell ref="IUM40:IUN40"/>
    <mergeCell ref="IUO40:IUP40"/>
    <mergeCell ref="IUQ40:IUR40"/>
    <mergeCell ref="ITU40:ITV40"/>
    <mergeCell ref="ITW40:ITX40"/>
    <mergeCell ref="ITY40:ITZ40"/>
    <mergeCell ref="IUA40:IUB40"/>
    <mergeCell ref="IUC40:IUD40"/>
    <mergeCell ref="IUE40:IUF40"/>
    <mergeCell ref="ITI40:ITJ40"/>
    <mergeCell ref="ITK40:ITL40"/>
    <mergeCell ref="ITM40:ITN40"/>
    <mergeCell ref="ITO40:ITP40"/>
    <mergeCell ref="ITQ40:ITR40"/>
    <mergeCell ref="ITS40:ITT40"/>
    <mergeCell ref="ISW40:ISX40"/>
    <mergeCell ref="ISY40:ISZ40"/>
    <mergeCell ref="ITA40:ITB40"/>
    <mergeCell ref="ITC40:ITD40"/>
    <mergeCell ref="ITE40:ITF40"/>
    <mergeCell ref="ITG40:ITH40"/>
    <mergeCell ref="ISK40:ISL40"/>
    <mergeCell ref="ISM40:ISN40"/>
    <mergeCell ref="ISO40:ISP40"/>
    <mergeCell ref="ISQ40:ISR40"/>
    <mergeCell ref="ISS40:IST40"/>
    <mergeCell ref="ISU40:ISV40"/>
    <mergeCell ref="IXM40:IXN40"/>
    <mergeCell ref="IXO40:IXP40"/>
    <mergeCell ref="IXQ40:IXR40"/>
    <mergeCell ref="IXS40:IXT40"/>
    <mergeCell ref="IXU40:IXV40"/>
    <mergeCell ref="IXW40:IXX40"/>
    <mergeCell ref="IXA40:IXB40"/>
    <mergeCell ref="IXC40:IXD40"/>
    <mergeCell ref="IXE40:IXF40"/>
    <mergeCell ref="IXG40:IXH40"/>
    <mergeCell ref="IXI40:IXJ40"/>
    <mergeCell ref="IXK40:IXL40"/>
    <mergeCell ref="IWO40:IWP40"/>
    <mergeCell ref="IWQ40:IWR40"/>
    <mergeCell ref="IWS40:IWT40"/>
    <mergeCell ref="IWU40:IWV40"/>
    <mergeCell ref="IWW40:IWX40"/>
    <mergeCell ref="IWY40:IWZ40"/>
    <mergeCell ref="IWC40:IWD40"/>
    <mergeCell ref="IWE40:IWF40"/>
    <mergeCell ref="IWG40:IWH40"/>
    <mergeCell ref="IWI40:IWJ40"/>
    <mergeCell ref="IWK40:IWL40"/>
    <mergeCell ref="IWM40:IWN40"/>
    <mergeCell ref="IVQ40:IVR40"/>
    <mergeCell ref="IVS40:IVT40"/>
    <mergeCell ref="IVU40:IVV40"/>
    <mergeCell ref="IVW40:IVX40"/>
    <mergeCell ref="IVY40:IVZ40"/>
    <mergeCell ref="IWA40:IWB40"/>
    <mergeCell ref="IVE40:IVF40"/>
    <mergeCell ref="IVG40:IVH40"/>
    <mergeCell ref="IVI40:IVJ40"/>
    <mergeCell ref="IVK40:IVL40"/>
    <mergeCell ref="IVM40:IVN40"/>
    <mergeCell ref="IVO40:IVP40"/>
    <mergeCell ref="JAG40:JAH40"/>
    <mergeCell ref="JAI40:JAJ40"/>
    <mergeCell ref="JAK40:JAL40"/>
    <mergeCell ref="JAM40:JAN40"/>
    <mergeCell ref="JAO40:JAP40"/>
    <mergeCell ref="JAQ40:JAR40"/>
    <mergeCell ref="IZU40:IZV40"/>
    <mergeCell ref="IZW40:IZX40"/>
    <mergeCell ref="IZY40:IZZ40"/>
    <mergeCell ref="JAA40:JAB40"/>
    <mergeCell ref="JAC40:JAD40"/>
    <mergeCell ref="JAE40:JAF40"/>
    <mergeCell ref="IZI40:IZJ40"/>
    <mergeCell ref="IZK40:IZL40"/>
    <mergeCell ref="IZM40:IZN40"/>
    <mergeCell ref="IZO40:IZP40"/>
    <mergeCell ref="IZQ40:IZR40"/>
    <mergeCell ref="IZS40:IZT40"/>
    <mergeCell ref="IYW40:IYX40"/>
    <mergeCell ref="IYY40:IYZ40"/>
    <mergeCell ref="IZA40:IZB40"/>
    <mergeCell ref="IZC40:IZD40"/>
    <mergeCell ref="IZE40:IZF40"/>
    <mergeCell ref="IZG40:IZH40"/>
    <mergeCell ref="IYK40:IYL40"/>
    <mergeCell ref="IYM40:IYN40"/>
    <mergeCell ref="IYO40:IYP40"/>
    <mergeCell ref="IYQ40:IYR40"/>
    <mergeCell ref="IYS40:IYT40"/>
    <mergeCell ref="IYU40:IYV40"/>
    <mergeCell ref="IXY40:IXZ40"/>
    <mergeCell ref="IYA40:IYB40"/>
    <mergeCell ref="IYC40:IYD40"/>
    <mergeCell ref="IYE40:IYF40"/>
    <mergeCell ref="IYG40:IYH40"/>
    <mergeCell ref="IYI40:IYJ40"/>
    <mergeCell ref="JDA40:JDB40"/>
    <mergeCell ref="JDC40:JDD40"/>
    <mergeCell ref="JDE40:JDF40"/>
    <mergeCell ref="JDG40:JDH40"/>
    <mergeCell ref="JDI40:JDJ40"/>
    <mergeCell ref="JDK40:JDL40"/>
    <mergeCell ref="JCO40:JCP40"/>
    <mergeCell ref="JCQ40:JCR40"/>
    <mergeCell ref="JCS40:JCT40"/>
    <mergeCell ref="JCU40:JCV40"/>
    <mergeCell ref="JCW40:JCX40"/>
    <mergeCell ref="JCY40:JCZ40"/>
    <mergeCell ref="JCC40:JCD40"/>
    <mergeCell ref="JCE40:JCF40"/>
    <mergeCell ref="JCG40:JCH40"/>
    <mergeCell ref="JCI40:JCJ40"/>
    <mergeCell ref="JCK40:JCL40"/>
    <mergeCell ref="JCM40:JCN40"/>
    <mergeCell ref="JBQ40:JBR40"/>
    <mergeCell ref="JBS40:JBT40"/>
    <mergeCell ref="JBU40:JBV40"/>
    <mergeCell ref="JBW40:JBX40"/>
    <mergeCell ref="JBY40:JBZ40"/>
    <mergeCell ref="JCA40:JCB40"/>
    <mergeCell ref="JBE40:JBF40"/>
    <mergeCell ref="JBG40:JBH40"/>
    <mergeCell ref="JBI40:JBJ40"/>
    <mergeCell ref="JBK40:JBL40"/>
    <mergeCell ref="JBM40:JBN40"/>
    <mergeCell ref="JBO40:JBP40"/>
    <mergeCell ref="JAS40:JAT40"/>
    <mergeCell ref="JAU40:JAV40"/>
    <mergeCell ref="JAW40:JAX40"/>
    <mergeCell ref="JAY40:JAZ40"/>
    <mergeCell ref="JBA40:JBB40"/>
    <mergeCell ref="JBC40:JBD40"/>
    <mergeCell ref="JFU40:JFV40"/>
    <mergeCell ref="JFW40:JFX40"/>
    <mergeCell ref="JFY40:JFZ40"/>
    <mergeCell ref="JGA40:JGB40"/>
    <mergeCell ref="JGC40:JGD40"/>
    <mergeCell ref="JGE40:JGF40"/>
    <mergeCell ref="JFI40:JFJ40"/>
    <mergeCell ref="JFK40:JFL40"/>
    <mergeCell ref="JFM40:JFN40"/>
    <mergeCell ref="JFO40:JFP40"/>
    <mergeCell ref="JFQ40:JFR40"/>
    <mergeCell ref="JFS40:JFT40"/>
    <mergeCell ref="JEW40:JEX40"/>
    <mergeCell ref="JEY40:JEZ40"/>
    <mergeCell ref="JFA40:JFB40"/>
    <mergeCell ref="JFC40:JFD40"/>
    <mergeCell ref="JFE40:JFF40"/>
    <mergeCell ref="JFG40:JFH40"/>
    <mergeCell ref="JEK40:JEL40"/>
    <mergeCell ref="JEM40:JEN40"/>
    <mergeCell ref="JEO40:JEP40"/>
    <mergeCell ref="JEQ40:JER40"/>
    <mergeCell ref="JES40:JET40"/>
    <mergeCell ref="JEU40:JEV40"/>
    <mergeCell ref="JDY40:JDZ40"/>
    <mergeCell ref="JEA40:JEB40"/>
    <mergeCell ref="JEC40:JED40"/>
    <mergeCell ref="JEE40:JEF40"/>
    <mergeCell ref="JEG40:JEH40"/>
    <mergeCell ref="JEI40:JEJ40"/>
    <mergeCell ref="JDM40:JDN40"/>
    <mergeCell ref="JDO40:JDP40"/>
    <mergeCell ref="JDQ40:JDR40"/>
    <mergeCell ref="JDS40:JDT40"/>
    <mergeCell ref="JDU40:JDV40"/>
    <mergeCell ref="JDW40:JDX40"/>
    <mergeCell ref="JIO40:JIP40"/>
    <mergeCell ref="JIQ40:JIR40"/>
    <mergeCell ref="JIS40:JIT40"/>
    <mergeCell ref="JIU40:JIV40"/>
    <mergeCell ref="JIW40:JIX40"/>
    <mergeCell ref="JIY40:JIZ40"/>
    <mergeCell ref="JIC40:JID40"/>
    <mergeCell ref="JIE40:JIF40"/>
    <mergeCell ref="JIG40:JIH40"/>
    <mergeCell ref="JII40:JIJ40"/>
    <mergeCell ref="JIK40:JIL40"/>
    <mergeCell ref="JIM40:JIN40"/>
    <mergeCell ref="JHQ40:JHR40"/>
    <mergeCell ref="JHS40:JHT40"/>
    <mergeCell ref="JHU40:JHV40"/>
    <mergeCell ref="JHW40:JHX40"/>
    <mergeCell ref="JHY40:JHZ40"/>
    <mergeCell ref="JIA40:JIB40"/>
    <mergeCell ref="JHE40:JHF40"/>
    <mergeCell ref="JHG40:JHH40"/>
    <mergeCell ref="JHI40:JHJ40"/>
    <mergeCell ref="JHK40:JHL40"/>
    <mergeCell ref="JHM40:JHN40"/>
    <mergeCell ref="JHO40:JHP40"/>
    <mergeCell ref="JGS40:JGT40"/>
    <mergeCell ref="JGU40:JGV40"/>
    <mergeCell ref="JGW40:JGX40"/>
    <mergeCell ref="JGY40:JGZ40"/>
    <mergeCell ref="JHA40:JHB40"/>
    <mergeCell ref="JHC40:JHD40"/>
    <mergeCell ref="JGG40:JGH40"/>
    <mergeCell ref="JGI40:JGJ40"/>
    <mergeCell ref="JGK40:JGL40"/>
    <mergeCell ref="JGM40:JGN40"/>
    <mergeCell ref="JGO40:JGP40"/>
    <mergeCell ref="JGQ40:JGR40"/>
    <mergeCell ref="JLI40:JLJ40"/>
    <mergeCell ref="JLK40:JLL40"/>
    <mergeCell ref="JLM40:JLN40"/>
    <mergeCell ref="JLO40:JLP40"/>
    <mergeCell ref="JLQ40:JLR40"/>
    <mergeCell ref="JLS40:JLT40"/>
    <mergeCell ref="JKW40:JKX40"/>
    <mergeCell ref="JKY40:JKZ40"/>
    <mergeCell ref="JLA40:JLB40"/>
    <mergeCell ref="JLC40:JLD40"/>
    <mergeCell ref="JLE40:JLF40"/>
    <mergeCell ref="JLG40:JLH40"/>
    <mergeCell ref="JKK40:JKL40"/>
    <mergeCell ref="JKM40:JKN40"/>
    <mergeCell ref="JKO40:JKP40"/>
    <mergeCell ref="JKQ40:JKR40"/>
    <mergeCell ref="JKS40:JKT40"/>
    <mergeCell ref="JKU40:JKV40"/>
    <mergeCell ref="JJY40:JJZ40"/>
    <mergeCell ref="JKA40:JKB40"/>
    <mergeCell ref="JKC40:JKD40"/>
    <mergeCell ref="JKE40:JKF40"/>
    <mergeCell ref="JKG40:JKH40"/>
    <mergeCell ref="JKI40:JKJ40"/>
    <mergeCell ref="JJM40:JJN40"/>
    <mergeCell ref="JJO40:JJP40"/>
    <mergeCell ref="JJQ40:JJR40"/>
    <mergeCell ref="JJS40:JJT40"/>
    <mergeCell ref="JJU40:JJV40"/>
    <mergeCell ref="JJW40:JJX40"/>
    <mergeCell ref="JJA40:JJB40"/>
    <mergeCell ref="JJC40:JJD40"/>
    <mergeCell ref="JJE40:JJF40"/>
    <mergeCell ref="JJG40:JJH40"/>
    <mergeCell ref="JJI40:JJJ40"/>
    <mergeCell ref="JJK40:JJL40"/>
    <mergeCell ref="JOC40:JOD40"/>
    <mergeCell ref="JOE40:JOF40"/>
    <mergeCell ref="JOG40:JOH40"/>
    <mergeCell ref="JOI40:JOJ40"/>
    <mergeCell ref="JOK40:JOL40"/>
    <mergeCell ref="JOM40:JON40"/>
    <mergeCell ref="JNQ40:JNR40"/>
    <mergeCell ref="JNS40:JNT40"/>
    <mergeCell ref="JNU40:JNV40"/>
    <mergeCell ref="JNW40:JNX40"/>
    <mergeCell ref="JNY40:JNZ40"/>
    <mergeCell ref="JOA40:JOB40"/>
    <mergeCell ref="JNE40:JNF40"/>
    <mergeCell ref="JNG40:JNH40"/>
    <mergeCell ref="JNI40:JNJ40"/>
    <mergeCell ref="JNK40:JNL40"/>
    <mergeCell ref="JNM40:JNN40"/>
    <mergeCell ref="JNO40:JNP40"/>
    <mergeCell ref="JMS40:JMT40"/>
    <mergeCell ref="JMU40:JMV40"/>
    <mergeCell ref="JMW40:JMX40"/>
    <mergeCell ref="JMY40:JMZ40"/>
    <mergeCell ref="JNA40:JNB40"/>
    <mergeCell ref="JNC40:JND40"/>
    <mergeCell ref="JMG40:JMH40"/>
    <mergeCell ref="JMI40:JMJ40"/>
    <mergeCell ref="JMK40:JML40"/>
    <mergeCell ref="JMM40:JMN40"/>
    <mergeCell ref="JMO40:JMP40"/>
    <mergeCell ref="JMQ40:JMR40"/>
    <mergeCell ref="JLU40:JLV40"/>
    <mergeCell ref="JLW40:JLX40"/>
    <mergeCell ref="JLY40:JLZ40"/>
    <mergeCell ref="JMA40:JMB40"/>
    <mergeCell ref="JMC40:JMD40"/>
    <mergeCell ref="JME40:JMF40"/>
    <mergeCell ref="JQW40:JQX40"/>
    <mergeCell ref="JQY40:JQZ40"/>
    <mergeCell ref="JRA40:JRB40"/>
    <mergeCell ref="JRC40:JRD40"/>
    <mergeCell ref="JRE40:JRF40"/>
    <mergeCell ref="JRG40:JRH40"/>
    <mergeCell ref="JQK40:JQL40"/>
    <mergeCell ref="JQM40:JQN40"/>
    <mergeCell ref="JQO40:JQP40"/>
    <mergeCell ref="JQQ40:JQR40"/>
    <mergeCell ref="JQS40:JQT40"/>
    <mergeCell ref="JQU40:JQV40"/>
    <mergeCell ref="JPY40:JPZ40"/>
    <mergeCell ref="JQA40:JQB40"/>
    <mergeCell ref="JQC40:JQD40"/>
    <mergeCell ref="JQE40:JQF40"/>
    <mergeCell ref="JQG40:JQH40"/>
    <mergeCell ref="JQI40:JQJ40"/>
    <mergeCell ref="JPM40:JPN40"/>
    <mergeCell ref="JPO40:JPP40"/>
    <mergeCell ref="JPQ40:JPR40"/>
    <mergeCell ref="JPS40:JPT40"/>
    <mergeCell ref="JPU40:JPV40"/>
    <mergeCell ref="JPW40:JPX40"/>
    <mergeCell ref="JPA40:JPB40"/>
    <mergeCell ref="JPC40:JPD40"/>
    <mergeCell ref="JPE40:JPF40"/>
    <mergeCell ref="JPG40:JPH40"/>
    <mergeCell ref="JPI40:JPJ40"/>
    <mergeCell ref="JPK40:JPL40"/>
    <mergeCell ref="JOO40:JOP40"/>
    <mergeCell ref="JOQ40:JOR40"/>
    <mergeCell ref="JOS40:JOT40"/>
    <mergeCell ref="JOU40:JOV40"/>
    <mergeCell ref="JOW40:JOX40"/>
    <mergeCell ref="JOY40:JOZ40"/>
    <mergeCell ref="JTQ40:JTR40"/>
    <mergeCell ref="JTS40:JTT40"/>
    <mergeCell ref="JTU40:JTV40"/>
    <mergeCell ref="JTW40:JTX40"/>
    <mergeCell ref="JTY40:JTZ40"/>
    <mergeCell ref="JUA40:JUB40"/>
    <mergeCell ref="JTE40:JTF40"/>
    <mergeCell ref="JTG40:JTH40"/>
    <mergeCell ref="JTI40:JTJ40"/>
    <mergeCell ref="JTK40:JTL40"/>
    <mergeCell ref="JTM40:JTN40"/>
    <mergeCell ref="JTO40:JTP40"/>
    <mergeCell ref="JSS40:JST40"/>
    <mergeCell ref="JSU40:JSV40"/>
    <mergeCell ref="JSW40:JSX40"/>
    <mergeCell ref="JSY40:JSZ40"/>
    <mergeCell ref="JTA40:JTB40"/>
    <mergeCell ref="JTC40:JTD40"/>
    <mergeCell ref="JSG40:JSH40"/>
    <mergeCell ref="JSI40:JSJ40"/>
    <mergeCell ref="JSK40:JSL40"/>
    <mergeCell ref="JSM40:JSN40"/>
    <mergeCell ref="JSO40:JSP40"/>
    <mergeCell ref="JSQ40:JSR40"/>
    <mergeCell ref="JRU40:JRV40"/>
    <mergeCell ref="JRW40:JRX40"/>
    <mergeCell ref="JRY40:JRZ40"/>
    <mergeCell ref="JSA40:JSB40"/>
    <mergeCell ref="JSC40:JSD40"/>
    <mergeCell ref="JSE40:JSF40"/>
    <mergeCell ref="JRI40:JRJ40"/>
    <mergeCell ref="JRK40:JRL40"/>
    <mergeCell ref="JRM40:JRN40"/>
    <mergeCell ref="JRO40:JRP40"/>
    <mergeCell ref="JRQ40:JRR40"/>
    <mergeCell ref="JRS40:JRT40"/>
    <mergeCell ref="JWK40:JWL40"/>
    <mergeCell ref="JWM40:JWN40"/>
    <mergeCell ref="JWO40:JWP40"/>
    <mergeCell ref="JWQ40:JWR40"/>
    <mergeCell ref="JWS40:JWT40"/>
    <mergeCell ref="JWU40:JWV40"/>
    <mergeCell ref="JVY40:JVZ40"/>
    <mergeCell ref="JWA40:JWB40"/>
    <mergeCell ref="JWC40:JWD40"/>
    <mergeCell ref="JWE40:JWF40"/>
    <mergeCell ref="JWG40:JWH40"/>
    <mergeCell ref="JWI40:JWJ40"/>
    <mergeCell ref="JVM40:JVN40"/>
    <mergeCell ref="JVO40:JVP40"/>
    <mergeCell ref="JVQ40:JVR40"/>
    <mergeCell ref="JVS40:JVT40"/>
    <mergeCell ref="JVU40:JVV40"/>
    <mergeCell ref="JVW40:JVX40"/>
    <mergeCell ref="JVA40:JVB40"/>
    <mergeCell ref="JVC40:JVD40"/>
    <mergeCell ref="JVE40:JVF40"/>
    <mergeCell ref="JVG40:JVH40"/>
    <mergeCell ref="JVI40:JVJ40"/>
    <mergeCell ref="JVK40:JVL40"/>
    <mergeCell ref="JUO40:JUP40"/>
    <mergeCell ref="JUQ40:JUR40"/>
    <mergeCell ref="JUS40:JUT40"/>
    <mergeCell ref="JUU40:JUV40"/>
    <mergeCell ref="JUW40:JUX40"/>
    <mergeCell ref="JUY40:JUZ40"/>
    <mergeCell ref="JUC40:JUD40"/>
    <mergeCell ref="JUE40:JUF40"/>
    <mergeCell ref="JUG40:JUH40"/>
    <mergeCell ref="JUI40:JUJ40"/>
    <mergeCell ref="JUK40:JUL40"/>
    <mergeCell ref="JUM40:JUN40"/>
    <mergeCell ref="JZE40:JZF40"/>
    <mergeCell ref="JZG40:JZH40"/>
    <mergeCell ref="JZI40:JZJ40"/>
    <mergeCell ref="JZK40:JZL40"/>
    <mergeCell ref="JZM40:JZN40"/>
    <mergeCell ref="JZO40:JZP40"/>
    <mergeCell ref="JYS40:JYT40"/>
    <mergeCell ref="JYU40:JYV40"/>
    <mergeCell ref="JYW40:JYX40"/>
    <mergeCell ref="JYY40:JYZ40"/>
    <mergeCell ref="JZA40:JZB40"/>
    <mergeCell ref="JZC40:JZD40"/>
    <mergeCell ref="JYG40:JYH40"/>
    <mergeCell ref="JYI40:JYJ40"/>
    <mergeCell ref="JYK40:JYL40"/>
    <mergeCell ref="JYM40:JYN40"/>
    <mergeCell ref="JYO40:JYP40"/>
    <mergeCell ref="JYQ40:JYR40"/>
    <mergeCell ref="JXU40:JXV40"/>
    <mergeCell ref="JXW40:JXX40"/>
    <mergeCell ref="JXY40:JXZ40"/>
    <mergeCell ref="JYA40:JYB40"/>
    <mergeCell ref="JYC40:JYD40"/>
    <mergeCell ref="JYE40:JYF40"/>
    <mergeCell ref="JXI40:JXJ40"/>
    <mergeCell ref="JXK40:JXL40"/>
    <mergeCell ref="JXM40:JXN40"/>
    <mergeCell ref="JXO40:JXP40"/>
    <mergeCell ref="JXQ40:JXR40"/>
    <mergeCell ref="JXS40:JXT40"/>
    <mergeCell ref="JWW40:JWX40"/>
    <mergeCell ref="JWY40:JWZ40"/>
    <mergeCell ref="JXA40:JXB40"/>
    <mergeCell ref="JXC40:JXD40"/>
    <mergeCell ref="JXE40:JXF40"/>
    <mergeCell ref="JXG40:JXH40"/>
    <mergeCell ref="KBY40:KBZ40"/>
    <mergeCell ref="KCA40:KCB40"/>
    <mergeCell ref="KCC40:KCD40"/>
    <mergeCell ref="KCE40:KCF40"/>
    <mergeCell ref="KCG40:KCH40"/>
    <mergeCell ref="KCI40:KCJ40"/>
    <mergeCell ref="KBM40:KBN40"/>
    <mergeCell ref="KBO40:KBP40"/>
    <mergeCell ref="KBQ40:KBR40"/>
    <mergeCell ref="KBS40:KBT40"/>
    <mergeCell ref="KBU40:KBV40"/>
    <mergeCell ref="KBW40:KBX40"/>
    <mergeCell ref="KBA40:KBB40"/>
    <mergeCell ref="KBC40:KBD40"/>
    <mergeCell ref="KBE40:KBF40"/>
    <mergeCell ref="KBG40:KBH40"/>
    <mergeCell ref="KBI40:KBJ40"/>
    <mergeCell ref="KBK40:KBL40"/>
    <mergeCell ref="KAO40:KAP40"/>
    <mergeCell ref="KAQ40:KAR40"/>
    <mergeCell ref="KAS40:KAT40"/>
    <mergeCell ref="KAU40:KAV40"/>
    <mergeCell ref="KAW40:KAX40"/>
    <mergeCell ref="KAY40:KAZ40"/>
    <mergeCell ref="KAC40:KAD40"/>
    <mergeCell ref="KAE40:KAF40"/>
    <mergeCell ref="KAG40:KAH40"/>
    <mergeCell ref="KAI40:KAJ40"/>
    <mergeCell ref="KAK40:KAL40"/>
    <mergeCell ref="KAM40:KAN40"/>
    <mergeCell ref="JZQ40:JZR40"/>
    <mergeCell ref="JZS40:JZT40"/>
    <mergeCell ref="JZU40:JZV40"/>
    <mergeCell ref="JZW40:JZX40"/>
    <mergeCell ref="JZY40:JZZ40"/>
    <mergeCell ref="KAA40:KAB40"/>
    <mergeCell ref="KES40:KET40"/>
    <mergeCell ref="KEU40:KEV40"/>
    <mergeCell ref="KEW40:KEX40"/>
    <mergeCell ref="KEY40:KEZ40"/>
    <mergeCell ref="KFA40:KFB40"/>
    <mergeCell ref="KFC40:KFD40"/>
    <mergeCell ref="KEG40:KEH40"/>
    <mergeCell ref="KEI40:KEJ40"/>
    <mergeCell ref="KEK40:KEL40"/>
    <mergeCell ref="KEM40:KEN40"/>
    <mergeCell ref="KEO40:KEP40"/>
    <mergeCell ref="KEQ40:KER40"/>
    <mergeCell ref="KDU40:KDV40"/>
    <mergeCell ref="KDW40:KDX40"/>
    <mergeCell ref="KDY40:KDZ40"/>
    <mergeCell ref="KEA40:KEB40"/>
    <mergeCell ref="KEC40:KED40"/>
    <mergeCell ref="KEE40:KEF40"/>
    <mergeCell ref="KDI40:KDJ40"/>
    <mergeCell ref="KDK40:KDL40"/>
    <mergeCell ref="KDM40:KDN40"/>
    <mergeCell ref="KDO40:KDP40"/>
    <mergeCell ref="KDQ40:KDR40"/>
    <mergeCell ref="KDS40:KDT40"/>
    <mergeCell ref="KCW40:KCX40"/>
    <mergeCell ref="KCY40:KCZ40"/>
    <mergeCell ref="KDA40:KDB40"/>
    <mergeCell ref="KDC40:KDD40"/>
    <mergeCell ref="KDE40:KDF40"/>
    <mergeCell ref="KDG40:KDH40"/>
    <mergeCell ref="KCK40:KCL40"/>
    <mergeCell ref="KCM40:KCN40"/>
    <mergeCell ref="KCO40:KCP40"/>
    <mergeCell ref="KCQ40:KCR40"/>
    <mergeCell ref="KCS40:KCT40"/>
    <mergeCell ref="KCU40:KCV40"/>
    <mergeCell ref="KHM40:KHN40"/>
    <mergeCell ref="KHO40:KHP40"/>
    <mergeCell ref="KHQ40:KHR40"/>
    <mergeCell ref="KHS40:KHT40"/>
    <mergeCell ref="KHU40:KHV40"/>
    <mergeCell ref="KHW40:KHX40"/>
    <mergeCell ref="KHA40:KHB40"/>
    <mergeCell ref="KHC40:KHD40"/>
    <mergeCell ref="KHE40:KHF40"/>
    <mergeCell ref="KHG40:KHH40"/>
    <mergeCell ref="KHI40:KHJ40"/>
    <mergeCell ref="KHK40:KHL40"/>
    <mergeCell ref="KGO40:KGP40"/>
    <mergeCell ref="KGQ40:KGR40"/>
    <mergeCell ref="KGS40:KGT40"/>
    <mergeCell ref="KGU40:KGV40"/>
    <mergeCell ref="KGW40:KGX40"/>
    <mergeCell ref="KGY40:KGZ40"/>
    <mergeCell ref="KGC40:KGD40"/>
    <mergeCell ref="KGE40:KGF40"/>
    <mergeCell ref="KGG40:KGH40"/>
    <mergeCell ref="KGI40:KGJ40"/>
    <mergeCell ref="KGK40:KGL40"/>
    <mergeCell ref="KGM40:KGN40"/>
    <mergeCell ref="KFQ40:KFR40"/>
    <mergeCell ref="KFS40:KFT40"/>
    <mergeCell ref="KFU40:KFV40"/>
    <mergeCell ref="KFW40:KFX40"/>
    <mergeCell ref="KFY40:KFZ40"/>
    <mergeCell ref="KGA40:KGB40"/>
    <mergeCell ref="KFE40:KFF40"/>
    <mergeCell ref="KFG40:KFH40"/>
    <mergeCell ref="KFI40:KFJ40"/>
    <mergeCell ref="KFK40:KFL40"/>
    <mergeCell ref="KFM40:KFN40"/>
    <mergeCell ref="KFO40:KFP40"/>
    <mergeCell ref="KKG40:KKH40"/>
    <mergeCell ref="KKI40:KKJ40"/>
    <mergeCell ref="KKK40:KKL40"/>
    <mergeCell ref="KKM40:KKN40"/>
    <mergeCell ref="KKO40:KKP40"/>
    <mergeCell ref="KKQ40:KKR40"/>
    <mergeCell ref="KJU40:KJV40"/>
    <mergeCell ref="KJW40:KJX40"/>
    <mergeCell ref="KJY40:KJZ40"/>
    <mergeCell ref="KKA40:KKB40"/>
    <mergeCell ref="KKC40:KKD40"/>
    <mergeCell ref="KKE40:KKF40"/>
    <mergeCell ref="KJI40:KJJ40"/>
    <mergeCell ref="KJK40:KJL40"/>
    <mergeCell ref="KJM40:KJN40"/>
    <mergeCell ref="KJO40:KJP40"/>
    <mergeCell ref="KJQ40:KJR40"/>
    <mergeCell ref="KJS40:KJT40"/>
    <mergeCell ref="KIW40:KIX40"/>
    <mergeCell ref="KIY40:KIZ40"/>
    <mergeCell ref="KJA40:KJB40"/>
    <mergeCell ref="KJC40:KJD40"/>
    <mergeCell ref="KJE40:KJF40"/>
    <mergeCell ref="KJG40:KJH40"/>
    <mergeCell ref="KIK40:KIL40"/>
    <mergeCell ref="KIM40:KIN40"/>
    <mergeCell ref="KIO40:KIP40"/>
    <mergeCell ref="KIQ40:KIR40"/>
    <mergeCell ref="KIS40:KIT40"/>
    <mergeCell ref="KIU40:KIV40"/>
    <mergeCell ref="KHY40:KHZ40"/>
    <mergeCell ref="KIA40:KIB40"/>
    <mergeCell ref="KIC40:KID40"/>
    <mergeCell ref="KIE40:KIF40"/>
    <mergeCell ref="KIG40:KIH40"/>
    <mergeCell ref="KII40:KIJ40"/>
    <mergeCell ref="KNA40:KNB40"/>
    <mergeCell ref="KNC40:KND40"/>
    <mergeCell ref="KNE40:KNF40"/>
    <mergeCell ref="KNG40:KNH40"/>
    <mergeCell ref="KNI40:KNJ40"/>
    <mergeCell ref="KNK40:KNL40"/>
    <mergeCell ref="KMO40:KMP40"/>
    <mergeCell ref="KMQ40:KMR40"/>
    <mergeCell ref="KMS40:KMT40"/>
    <mergeCell ref="KMU40:KMV40"/>
    <mergeCell ref="KMW40:KMX40"/>
    <mergeCell ref="KMY40:KMZ40"/>
    <mergeCell ref="KMC40:KMD40"/>
    <mergeCell ref="KME40:KMF40"/>
    <mergeCell ref="KMG40:KMH40"/>
    <mergeCell ref="KMI40:KMJ40"/>
    <mergeCell ref="KMK40:KML40"/>
    <mergeCell ref="KMM40:KMN40"/>
    <mergeCell ref="KLQ40:KLR40"/>
    <mergeCell ref="KLS40:KLT40"/>
    <mergeCell ref="KLU40:KLV40"/>
    <mergeCell ref="KLW40:KLX40"/>
    <mergeCell ref="KLY40:KLZ40"/>
    <mergeCell ref="KMA40:KMB40"/>
    <mergeCell ref="KLE40:KLF40"/>
    <mergeCell ref="KLG40:KLH40"/>
    <mergeCell ref="KLI40:KLJ40"/>
    <mergeCell ref="KLK40:KLL40"/>
    <mergeCell ref="KLM40:KLN40"/>
    <mergeCell ref="KLO40:KLP40"/>
    <mergeCell ref="KKS40:KKT40"/>
    <mergeCell ref="KKU40:KKV40"/>
    <mergeCell ref="KKW40:KKX40"/>
    <mergeCell ref="KKY40:KKZ40"/>
    <mergeCell ref="KLA40:KLB40"/>
    <mergeCell ref="KLC40:KLD40"/>
    <mergeCell ref="KPU40:KPV40"/>
    <mergeCell ref="KPW40:KPX40"/>
    <mergeCell ref="KPY40:KPZ40"/>
    <mergeCell ref="KQA40:KQB40"/>
    <mergeCell ref="KQC40:KQD40"/>
    <mergeCell ref="KQE40:KQF40"/>
    <mergeCell ref="KPI40:KPJ40"/>
    <mergeCell ref="KPK40:KPL40"/>
    <mergeCell ref="KPM40:KPN40"/>
    <mergeCell ref="KPO40:KPP40"/>
    <mergeCell ref="KPQ40:KPR40"/>
    <mergeCell ref="KPS40:KPT40"/>
    <mergeCell ref="KOW40:KOX40"/>
    <mergeCell ref="KOY40:KOZ40"/>
    <mergeCell ref="KPA40:KPB40"/>
    <mergeCell ref="KPC40:KPD40"/>
    <mergeCell ref="KPE40:KPF40"/>
    <mergeCell ref="KPG40:KPH40"/>
    <mergeCell ref="KOK40:KOL40"/>
    <mergeCell ref="KOM40:KON40"/>
    <mergeCell ref="KOO40:KOP40"/>
    <mergeCell ref="KOQ40:KOR40"/>
    <mergeCell ref="KOS40:KOT40"/>
    <mergeCell ref="KOU40:KOV40"/>
    <mergeCell ref="KNY40:KNZ40"/>
    <mergeCell ref="KOA40:KOB40"/>
    <mergeCell ref="KOC40:KOD40"/>
    <mergeCell ref="KOE40:KOF40"/>
    <mergeCell ref="KOG40:KOH40"/>
    <mergeCell ref="KOI40:KOJ40"/>
    <mergeCell ref="KNM40:KNN40"/>
    <mergeCell ref="KNO40:KNP40"/>
    <mergeCell ref="KNQ40:KNR40"/>
    <mergeCell ref="KNS40:KNT40"/>
    <mergeCell ref="KNU40:KNV40"/>
    <mergeCell ref="KNW40:KNX40"/>
    <mergeCell ref="KSO40:KSP40"/>
    <mergeCell ref="KSQ40:KSR40"/>
    <mergeCell ref="KSS40:KST40"/>
    <mergeCell ref="KSU40:KSV40"/>
    <mergeCell ref="KSW40:KSX40"/>
    <mergeCell ref="KSY40:KSZ40"/>
    <mergeCell ref="KSC40:KSD40"/>
    <mergeCell ref="KSE40:KSF40"/>
    <mergeCell ref="KSG40:KSH40"/>
    <mergeCell ref="KSI40:KSJ40"/>
    <mergeCell ref="KSK40:KSL40"/>
    <mergeCell ref="KSM40:KSN40"/>
    <mergeCell ref="KRQ40:KRR40"/>
    <mergeCell ref="KRS40:KRT40"/>
    <mergeCell ref="KRU40:KRV40"/>
    <mergeCell ref="KRW40:KRX40"/>
    <mergeCell ref="KRY40:KRZ40"/>
    <mergeCell ref="KSA40:KSB40"/>
    <mergeCell ref="KRE40:KRF40"/>
    <mergeCell ref="KRG40:KRH40"/>
    <mergeCell ref="KRI40:KRJ40"/>
    <mergeCell ref="KRK40:KRL40"/>
    <mergeCell ref="KRM40:KRN40"/>
    <mergeCell ref="KRO40:KRP40"/>
    <mergeCell ref="KQS40:KQT40"/>
    <mergeCell ref="KQU40:KQV40"/>
    <mergeCell ref="KQW40:KQX40"/>
    <mergeCell ref="KQY40:KQZ40"/>
    <mergeCell ref="KRA40:KRB40"/>
    <mergeCell ref="KRC40:KRD40"/>
    <mergeCell ref="KQG40:KQH40"/>
    <mergeCell ref="KQI40:KQJ40"/>
    <mergeCell ref="KQK40:KQL40"/>
    <mergeCell ref="KQM40:KQN40"/>
    <mergeCell ref="KQO40:KQP40"/>
    <mergeCell ref="KQQ40:KQR40"/>
    <mergeCell ref="KVI40:KVJ40"/>
    <mergeCell ref="KVK40:KVL40"/>
    <mergeCell ref="KVM40:KVN40"/>
    <mergeCell ref="KVO40:KVP40"/>
    <mergeCell ref="KVQ40:KVR40"/>
    <mergeCell ref="KVS40:KVT40"/>
    <mergeCell ref="KUW40:KUX40"/>
    <mergeCell ref="KUY40:KUZ40"/>
    <mergeCell ref="KVA40:KVB40"/>
    <mergeCell ref="KVC40:KVD40"/>
    <mergeCell ref="KVE40:KVF40"/>
    <mergeCell ref="KVG40:KVH40"/>
    <mergeCell ref="KUK40:KUL40"/>
    <mergeCell ref="KUM40:KUN40"/>
    <mergeCell ref="KUO40:KUP40"/>
    <mergeCell ref="KUQ40:KUR40"/>
    <mergeCell ref="KUS40:KUT40"/>
    <mergeCell ref="KUU40:KUV40"/>
    <mergeCell ref="KTY40:KTZ40"/>
    <mergeCell ref="KUA40:KUB40"/>
    <mergeCell ref="KUC40:KUD40"/>
    <mergeCell ref="KUE40:KUF40"/>
    <mergeCell ref="KUG40:KUH40"/>
    <mergeCell ref="KUI40:KUJ40"/>
    <mergeCell ref="KTM40:KTN40"/>
    <mergeCell ref="KTO40:KTP40"/>
    <mergeCell ref="KTQ40:KTR40"/>
    <mergeCell ref="KTS40:KTT40"/>
    <mergeCell ref="KTU40:KTV40"/>
    <mergeCell ref="KTW40:KTX40"/>
    <mergeCell ref="KTA40:KTB40"/>
    <mergeCell ref="KTC40:KTD40"/>
    <mergeCell ref="KTE40:KTF40"/>
    <mergeCell ref="KTG40:KTH40"/>
    <mergeCell ref="KTI40:KTJ40"/>
    <mergeCell ref="KTK40:KTL40"/>
    <mergeCell ref="KYC40:KYD40"/>
    <mergeCell ref="KYE40:KYF40"/>
    <mergeCell ref="KYG40:KYH40"/>
    <mergeCell ref="KYI40:KYJ40"/>
    <mergeCell ref="KYK40:KYL40"/>
    <mergeCell ref="KYM40:KYN40"/>
    <mergeCell ref="KXQ40:KXR40"/>
    <mergeCell ref="KXS40:KXT40"/>
    <mergeCell ref="KXU40:KXV40"/>
    <mergeCell ref="KXW40:KXX40"/>
    <mergeCell ref="KXY40:KXZ40"/>
    <mergeCell ref="KYA40:KYB40"/>
    <mergeCell ref="KXE40:KXF40"/>
    <mergeCell ref="KXG40:KXH40"/>
    <mergeCell ref="KXI40:KXJ40"/>
    <mergeCell ref="KXK40:KXL40"/>
    <mergeCell ref="KXM40:KXN40"/>
    <mergeCell ref="KXO40:KXP40"/>
    <mergeCell ref="KWS40:KWT40"/>
    <mergeCell ref="KWU40:KWV40"/>
    <mergeCell ref="KWW40:KWX40"/>
    <mergeCell ref="KWY40:KWZ40"/>
    <mergeCell ref="KXA40:KXB40"/>
    <mergeCell ref="KXC40:KXD40"/>
    <mergeCell ref="KWG40:KWH40"/>
    <mergeCell ref="KWI40:KWJ40"/>
    <mergeCell ref="KWK40:KWL40"/>
    <mergeCell ref="KWM40:KWN40"/>
    <mergeCell ref="KWO40:KWP40"/>
    <mergeCell ref="KWQ40:KWR40"/>
    <mergeCell ref="KVU40:KVV40"/>
    <mergeCell ref="KVW40:KVX40"/>
    <mergeCell ref="KVY40:KVZ40"/>
    <mergeCell ref="KWA40:KWB40"/>
    <mergeCell ref="KWC40:KWD40"/>
    <mergeCell ref="KWE40:KWF40"/>
    <mergeCell ref="LAW40:LAX40"/>
    <mergeCell ref="LAY40:LAZ40"/>
    <mergeCell ref="LBA40:LBB40"/>
    <mergeCell ref="LBC40:LBD40"/>
    <mergeCell ref="LBE40:LBF40"/>
    <mergeCell ref="LBG40:LBH40"/>
    <mergeCell ref="LAK40:LAL40"/>
    <mergeCell ref="LAM40:LAN40"/>
    <mergeCell ref="LAO40:LAP40"/>
    <mergeCell ref="LAQ40:LAR40"/>
    <mergeCell ref="LAS40:LAT40"/>
    <mergeCell ref="LAU40:LAV40"/>
    <mergeCell ref="KZY40:KZZ40"/>
    <mergeCell ref="LAA40:LAB40"/>
    <mergeCell ref="LAC40:LAD40"/>
    <mergeCell ref="LAE40:LAF40"/>
    <mergeCell ref="LAG40:LAH40"/>
    <mergeCell ref="LAI40:LAJ40"/>
    <mergeCell ref="KZM40:KZN40"/>
    <mergeCell ref="KZO40:KZP40"/>
    <mergeCell ref="KZQ40:KZR40"/>
    <mergeCell ref="KZS40:KZT40"/>
    <mergeCell ref="KZU40:KZV40"/>
    <mergeCell ref="KZW40:KZX40"/>
    <mergeCell ref="KZA40:KZB40"/>
    <mergeCell ref="KZC40:KZD40"/>
    <mergeCell ref="KZE40:KZF40"/>
    <mergeCell ref="KZG40:KZH40"/>
    <mergeCell ref="KZI40:KZJ40"/>
    <mergeCell ref="KZK40:KZL40"/>
    <mergeCell ref="KYO40:KYP40"/>
    <mergeCell ref="KYQ40:KYR40"/>
    <mergeCell ref="KYS40:KYT40"/>
    <mergeCell ref="KYU40:KYV40"/>
    <mergeCell ref="KYW40:KYX40"/>
    <mergeCell ref="KYY40:KYZ40"/>
    <mergeCell ref="LDQ40:LDR40"/>
    <mergeCell ref="LDS40:LDT40"/>
    <mergeCell ref="LDU40:LDV40"/>
    <mergeCell ref="LDW40:LDX40"/>
    <mergeCell ref="LDY40:LDZ40"/>
    <mergeCell ref="LEA40:LEB40"/>
    <mergeCell ref="LDE40:LDF40"/>
    <mergeCell ref="LDG40:LDH40"/>
    <mergeCell ref="LDI40:LDJ40"/>
    <mergeCell ref="LDK40:LDL40"/>
    <mergeCell ref="LDM40:LDN40"/>
    <mergeCell ref="LDO40:LDP40"/>
    <mergeCell ref="LCS40:LCT40"/>
    <mergeCell ref="LCU40:LCV40"/>
    <mergeCell ref="LCW40:LCX40"/>
    <mergeCell ref="LCY40:LCZ40"/>
    <mergeCell ref="LDA40:LDB40"/>
    <mergeCell ref="LDC40:LDD40"/>
    <mergeCell ref="LCG40:LCH40"/>
    <mergeCell ref="LCI40:LCJ40"/>
    <mergeCell ref="LCK40:LCL40"/>
    <mergeCell ref="LCM40:LCN40"/>
    <mergeCell ref="LCO40:LCP40"/>
    <mergeCell ref="LCQ40:LCR40"/>
    <mergeCell ref="LBU40:LBV40"/>
    <mergeCell ref="LBW40:LBX40"/>
    <mergeCell ref="LBY40:LBZ40"/>
    <mergeCell ref="LCA40:LCB40"/>
    <mergeCell ref="LCC40:LCD40"/>
    <mergeCell ref="LCE40:LCF40"/>
    <mergeCell ref="LBI40:LBJ40"/>
    <mergeCell ref="LBK40:LBL40"/>
    <mergeCell ref="LBM40:LBN40"/>
    <mergeCell ref="LBO40:LBP40"/>
    <mergeCell ref="LBQ40:LBR40"/>
    <mergeCell ref="LBS40:LBT40"/>
    <mergeCell ref="LGK40:LGL40"/>
    <mergeCell ref="LGM40:LGN40"/>
    <mergeCell ref="LGO40:LGP40"/>
    <mergeCell ref="LGQ40:LGR40"/>
    <mergeCell ref="LGS40:LGT40"/>
    <mergeCell ref="LGU40:LGV40"/>
    <mergeCell ref="LFY40:LFZ40"/>
    <mergeCell ref="LGA40:LGB40"/>
    <mergeCell ref="LGC40:LGD40"/>
    <mergeCell ref="LGE40:LGF40"/>
    <mergeCell ref="LGG40:LGH40"/>
    <mergeCell ref="LGI40:LGJ40"/>
    <mergeCell ref="LFM40:LFN40"/>
    <mergeCell ref="LFO40:LFP40"/>
    <mergeCell ref="LFQ40:LFR40"/>
    <mergeCell ref="LFS40:LFT40"/>
    <mergeCell ref="LFU40:LFV40"/>
    <mergeCell ref="LFW40:LFX40"/>
    <mergeCell ref="LFA40:LFB40"/>
    <mergeCell ref="LFC40:LFD40"/>
    <mergeCell ref="LFE40:LFF40"/>
    <mergeCell ref="LFG40:LFH40"/>
    <mergeCell ref="LFI40:LFJ40"/>
    <mergeCell ref="LFK40:LFL40"/>
    <mergeCell ref="LEO40:LEP40"/>
    <mergeCell ref="LEQ40:LER40"/>
    <mergeCell ref="LES40:LET40"/>
    <mergeCell ref="LEU40:LEV40"/>
    <mergeCell ref="LEW40:LEX40"/>
    <mergeCell ref="LEY40:LEZ40"/>
    <mergeCell ref="LEC40:LED40"/>
    <mergeCell ref="LEE40:LEF40"/>
    <mergeCell ref="LEG40:LEH40"/>
    <mergeCell ref="LEI40:LEJ40"/>
    <mergeCell ref="LEK40:LEL40"/>
    <mergeCell ref="LEM40:LEN40"/>
    <mergeCell ref="LJE40:LJF40"/>
    <mergeCell ref="LJG40:LJH40"/>
    <mergeCell ref="LJI40:LJJ40"/>
    <mergeCell ref="LJK40:LJL40"/>
    <mergeCell ref="LJM40:LJN40"/>
    <mergeCell ref="LJO40:LJP40"/>
    <mergeCell ref="LIS40:LIT40"/>
    <mergeCell ref="LIU40:LIV40"/>
    <mergeCell ref="LIW40:LIX40"/>
    <mergeCell ref="LIY40:LIZ40"/>
    <mergeCell ref="LJA40:LJB40"/>
    <mergeCell ref="LJC40:LJD40"/>
    <mergeCell ref="LIG40:LIH40"/>
    <mergeCell ref="LII40:LIJ40"/>
    <mergeCell ref="LIK40:LIL40"/>
    <mergeCell ref="LIM40:LIN40"/>
    <mergeCell ref="LIO40:LIP40"/>
    <mergeCell ref="LIQ40:LIR40"/>
    <mergeCell ref="LHU40:LHV40"/>
    <mergeCell ref="LHW40:LHX40"/>
    <mergeCell ref="LHY40:LHZ40"/>
    <mergeCell ref="LIA40:LIB40"/>
    <mergeCell ref="LIC40:LID40"/>
    <mergeCell ref="LIE40:LIF40"/>
    <mergeCell ref="LHI40:LHJ40"/>
    <mergeCell ref="LHK40:LHL40"/>
    <mergeCell ref="LHM40:LHN40"/>
    <mergeCell ref="LHO40:LHP40"/>
    <mergeCell ref="LHQ40:LHR40"/>
    <mergeCell ref="LHS40:LHT40"/>
    <mergeCell ref="LGW40:LGX40"/>
    <mergeCell ref="LGY40:LGZ40"/>
    <mergeCell ref="LHA40:LHB40"/>
    <mergeCell ref="LHC40:LHD40"/>
    <mergeCell ref="LHE40:LHF40"/>
    <mergeCell ref="LHG40:LHH40"/>
    <mergeCell ref="LLY40:LLZ40"/>
    <mergeCell ref="LMA40:LMB40"/>
    <mergeCell ref="LMC40:LMD40"/>
    <mergeCell ref="LME40:LMF40"/>
    <mergeCell ref="LMG40:LMH40"/>
    <mergeCell ref="LMI40:LMJ40"/>
    <mergeCell ref="LLM40:LLN40"/>
    <mergeCell ref="LLO40:LLP40"/>
    <mergeCell ref="LLQ40:LLR40"/>
    <mergeCell ref="LLS40:LLT40"/>
    <mergeCell ref="LLU40:LLV40"/>
    <mergeCell ref="LLW40:LLX40"/>
    <mergeCell ref="LLA40:LLB40"/>
    <mergeCell ref="LLC40:LLD40"/>
    <mergeCell ref="LLE40:LLF40"/>
    <mergeCell ref="LLG40:LLH40"/>
    <mergeCell ref="LLI40:LLJ40"/>
    <mergeCell ref="LLK40:LLL40"/>
    <mergeCell ref="LKO40:LKP40"/>
    <mergeCell ref="LKQ40:LKR40"/>
    <mergeCell ref="LKS40:LKT40"/>
    <mergeCell ref="LKU40:LKV40"/>
    <mergeCell ref="LKW40:LKX40"/>
    <mergeCell ref="LKY40:LKZ40"/>
    <mergeCell ref="LKC40:LKD40"/>
    <mergeCell ref="LKE40:LKF40"/>
    <mergeCell ref="LKG40:LKH40"/>
    <mergeCell ref="LKI40:LKJ40"/>
    <mergeCell ref="LKK40:LKL40"/>
    <mergeCell ref="LKM40:LKN40"/>
    <mergeCell ref="LJQ40:LJR40"/>
    <mergeCell ref="LJS40:LJT40"/>
    <mergeCell ref="LJU40:LJV40"/>
    <mergeCell ref="LJW40:LJX40"/>
    <mergeCell ref="LJY40:LJZ40"/>
    <mergeCell ref="LKA40:LKB40"/>
    <mergeCell ref="LOS40:LOT40"/>
    <mergeCell ref="LOU40:LOV40"/>
    <mergeCell ref="LOW40:LOX40"/>
    <mergeCell ref="LOY40:LOZ40"/>
    <mergeCell ref="LPA40:LPB40"/>
    <mergeCell ref="LPC40:LPD40"/>
    <mergeCell ref="LOG40:LOH40"/>
    <mergeCell ref="LOI40:LOJ40"/>
    <mergeCell ref="LOK40:LOL40"/>
    <mergeCell ref="LOM40:LON40"/>
    <mergeCell ref="LOO40:LOP40"/>
    <mergeCell ref="LOQ40:LOR40"/>
    <mergeCell ref="LNU40:LNV40"/>
    <mergeCell ref="LNW40:LNX40"/>
    <mergeCell ref="LNY40:LNZ40"/>
    <mergeCell ref="LOA40:LOB40"/>
    <mergeCell ref="LOC40:LOD40"/>
    <mergeCell ref="LOE40:LOF40"/>
    <mergeCell ref="LNI40:LNJ40"/>
    <mergeCell ref="LNK40:LNL40"/>
    <mergeCell ref="LNM40:LNN40"/>
    <mergeCell ref="LNO40:LNP40"/>
    <mergeCell ref="LNQ40:LNR40"/>
    <mergeCell ref="LNS40:LNT40"/>
    <mergeCell ref="LMW40:LMX40"/>
    <mergeCell ref="LMY40:LMZ40"/>
    <mergeCell ref="LNA40:LNB40"/>
    <mergeCell ref="LNC40:LND40"/>
    <mergeCell ref="LNE40:LNF40"/>
    <mergeCell ref="LNG40:LNH40"/>
    <mergeCell ref="LMK40:LML40"/>
    <mergeCell ref="LMM40:LMN40"/>
    <mergeCell ref="LMO40:LMP40"/>
    <mergeCell ref="LMQ40:LMR40"/>
    <mergeCell ref="LMS40:LMT40"/>
    <mergeCell ref="LMU40:LMV40"/>
    <mergeCell ref="LRM40:LRN40"/>
    <mergeCell ref="LRO40:LRP40"/>
    <mergeCell ref="LRQ40:LRR40"/>
    <mergeCell ref="LRS40:LRT40"/>
    <mergeCell ref="LRU40:LRV40"/>
    <mergeCell ref="LRW40:LRX40"/>
    <mergeCell ref="LRA40:LRB40"/>
    <mergeCell ref="LRC40:LRD40"/>
    <mergeCell ref="LRE40:LRF40"/>
    <mergeCell ref="LRG40:LRH40"/>
    <mergeCell ref="LRI40:LRJ40"/>
    <mergeCell ref="LRK40:LRL40"/>
    <mergeCell ref="LQO40:LQP40"/>
    <mergeCell ref="LQQ40:LQR40"/>
    <mergeCell ref="LQS40:LQT40"/>
    <mergeCell ref="LQU40:LQV40"/>
    <mergeCell ref="LQW40:LQX40"/>
    <mergeCell ref="LQY40:LQZ40"/>
    <mergeCell ref="LQC40:LQD40"/>
    <mergeCell ref="LQE40:LQF40"/>
    <mergeCell ref="LQG40:LQH40"/>
    <mergeCell ref="LQI40:LQJ40"/>
    <mergeCell ref="LQK40:LQL40"/>
    <mergeCell ref="LQM40:LQN40"/>
    <mergeCell ref="LPQ40:LPR40"/>
    <mergeCell ref="LPS40:LPT40"/>
    <mergeCell ref="LPU40:LPV40"/>
    <mergeCell ref="LPW40:LPX40"/>
    <mergeCell ref="LPY40:LPZ40"/>
    <mergeCell ref="LQA40:LQB40"/>
    <mergeCell ref="LPE40:LPF40"/>
    <mergeCell ref="LPG40:LPH40"/>
    <mergeCell ref="LPI40:LPJ40"/>
    <mergeCell ref="LPK40:LPL40"/>
    <mergeCell ref="LPM40:LPN40"/>
    <mergeCell ref="LPO40:LPP40"/>
    <mergeCell ref="LUG40:LUH40"/>
    <mergeCell ref="LUI40:LUJ40"/>
    <mergeCell ref="LUK40:LUL40"/>
    <mergeCell ref="LUM40:LUN40"/>
    <mergeCell ref="LUO40:LUP40"/>
    <mergeCell ref="LUQ40:LUR40"/>
    <mergeCell ref="LTU40:LTV40"/>
    <mergeCell ref="LTW40:LTX40"/>
    <mergeCell ref="LTY40:LTZ40"/>
    <mergeCell ref="LUA40:LUB40"/>
    <mergeCell ref="LUC40:LUD40"/>
    <mergeCell ref="LUE40:LUF40"/>
    <mergeCell ref="LTI40:LTJ40"/>
    <mergeCell ref="LTK40:LTL40"/>
    <mergeCell ref="LTM40:LTN40"/>
    <mergeCell ref="LTO40:LTP40"/>
    <mergeCell ref="LTQ40:LTR40"/>
    <mergeCell ref="LTS40:LTT40"/>
    <mergeCell ref="LSW40:LSX40"/>
    <mergeCell ref="LSY40:LSZ40"/>
    <mergeCell ref="LTA40:LTB40"/>
    <mergeCell ref="LTC40:LTD40"/>
    <mergeCell ref="LTE40:LTF40"/>
    <mergeCell ref="LTG40:LTH40"/>
    <mergeCell ref="LSK40:LSL40"/>
    <mergeCell ref="LSM40:LSN40"/>
    <mergeCell ref="LSO40:LSP40"/>
    <mergeCell ref="LSQ40:LSR40"/>
    <mergeCell ref="LSS40:LST40"/>
    <mergeCell ref="LSU40:LSV40"/>
    <mergeCell ref="LRY40:LRZ40"/>
    <mergeCell ref="LSA40:LSB40"/>
    <mergeCell ref="LSC40:LSD40"/>
    <mergeCell ref="LSE40:LSF40"/>
    <mergeCell ref="LSG40:LSH40"/>
    <mergeCell ref="LSI40:LSJ40"/>
    <mergeCell ref="LXA40:LXB40"/>
    <mergeCell ref="LXC40:LXD40"/>
    <mergeCell ref="LXE40:LXF40"/>
    <mergeCell ref="LXG40:LXH40"/>
    <mergeCell ref="LXI40:LXJ40"/>
    <mergeCell ref="LXK40:LXL40"/>
    <mergeCell ref="LWO40:LWP40"/>
    <mergeCell ref="LWQ40:LWR40"/>
    <mergeCell ref="LWS40:LWT40"/>
    <mergeCell ref="LWU40:LWV40"/>
    <mergeCell ref="LWW40:LWX40"/>
    <mergeCell ref="LWY40:LWZ40"/>
    <mergeCell ref="LWC40:LWD40"/>
    <mergeCell ref="LWE40:LWF40"/>
    <mergeCell ref="LWG40:LWH40"/>
    <mergeCell ref="LWI40:LWJ40"/>
    <mergeCell ref="LWK40:LWL40"/>
    <mergeCell ref="LWM40:LWN40"/>
    <mergeCell ref="LVQ40:LVR40"/>
    <mergeCell ref="LVS40:LVT40"/>
    <mergeCell ref="LVU40:LVV40"/>
    <mergeCell ref="LVW40:LVX40"/>
    <mergeCell ref="LVY40:LVZ40"/>
    <mergeCell ref="LWA40:LWB40"/>
    <mergeCell ref="LVE40:LVF40"/>
    <mergeCell ref="LVG40:LVH40"/>
    <mergeCell ref="LVI40:LVJ40"/>
    <mergeCell ref="LVK40:LVL40"/>
    <mergeCell ref="LVM40:LVN40"/>
    <mergeCell ref="LVO40:LVP40"/>
    <mergeCell ref="LUS40:LUT40"/>
    <mergeCell ref="LUU40:LUV40"/>
    <mergeCell ref="LUW40:LUX40"/>
    <mergeCell ref="LUY40:LUZ40"/>
    <mergeCell ref="LVA40:LVB40"/>
    <mergeCell ref="LVC40:LVD40"/>
    <mergeCell ref="LZU40:LZV40"/>
    <mergeCell ref="LZW40:LZX40"/>
    <mergeCell ref="LZY40:LZZ40"/>
    <mergeCell ref="MAA40:MAB40"/>
    <mergeCell ref="MAC40:MAD40"/>
    <mergeCell ref="MAE40:MAF40"/>
    <mergeCell ref="LZI40:LZJ40"/>
    <mergeCell ref="LZK40:LZL40"/>
    <mergeCell ref="LZM40:LZN40"/>
    <mergeCell ref="LZO40:LZP40"/>
    <mergeCell ref="LZQ40:LZR40"/>
    <mergeCell ref="LZS40:LZT40"/>
    <mergeCell ref="LYW40:LYX40"/>
    <mergeCell ref="LYY40:LYZ40"/>
    <mergeCell ref="LZA40:LZB40"/>
    <mergeCell ref="LZC40:LZD40"/>
    <mergeCell ref="LZE40:LZF40"/>
    <mergeCell ref="LZG40:LZH40"/>
    <mergeCell ref="LYK40:LYL40"/>
    <mergeCell ref="LYM40:LYN40"/>
    <mergeCell ref="LYO40:LYP40"/>
    <mergeCell ref="LYQ40:LYR40"/>
    <mergeCell ref="LYS40:LYT40"/>
    <mergeCell ref="LYU40:LYV40"/>
    <mergeCell ref="LXY40:LXZ40"/>
    <mergeCell ref="LYA40:LYB40"/>
    <mergeCell ref="LYC40:LYD40"/>
    <mergeCell ref="LYE40:LYF40"/>
    <mergeCell ref="LYG40:LYH40"/>
    <mergeCell ref="LYI40:LYJ40"/>
    <mergeCell ref="LXM40:LXN40"/>
    <mergeCell ref="LXO40:LXP40"/>
    <mergeCell ref="LXQ40:LXR40"/>
    <mergeCell ref="LXS40:LXT40"/>
    <mergeCell ref="LXU40:LXV40"/>
    <mergeCell ref="LXW40:LXX40"/>
    <mergeCell ref="MCO40:MCP40"/>
    <mergeCell ref="MCQ40:MCR40"/>
    <mergeCell ref="MCS40:MCT40"/>
    <mergeCell ref="MCU40:MCV40"/>
    <mergeCell ref="MCW40:MCX40"/>
    <mergeCell ref="MCY40:MCZ40"/>
    <mergeCell ref="MCC40:MCD40"/>
    <mergeCell ref="MCE40:MCF40"/>
    <mergeCell ref="MCG40:MCH40"/>
    <mergeCell ref="MCI40:MCJ40"/>
    <mergeCell ref="MCK40:MCL40"/>
    <mergeCell ref="MCM40:MCN40"/>
    <mergeCell ref="MBQ40:MBR40"/>
    <mergeCell ref="MBS40:MBT40"/>
    <mergeCell ref="MBU40:MBV40"/>
    <mergeCell ref="MBW40:MBX40"/>
    <mergeCell ref="MBY40:MBZ40"/>
    <mergeCell ref="MCA40:MCB40"/>
    <mergeCell ref="MBE40:MBF40"/>
    <mergeCell ref="MBG40:MBH40"/>
    <mergeCell ref="MBI40:MBJ40"/>
    <mergeCell ref="MBK40:MBL40"/>
    <mergeCell ref="MBM40:MBN40"/>
    <mergeCell ref="MBO40:MBP40"/>
    <mergeCell ref="MAS40:MAT40"/>
    <mergeCell ref="MAU40:MAV40"/>
    <mergeCell ref="MAW40:MAX40"/>
    <mergeCell ref="MAY40:MAZ40"/>
    <mergeCell ref="MBA40:MBB40"/>
    <mergeCell ref="MBC40:MBD40"/>
    <mergeCell ref="MAG40:MAH40"/>
    <mergeCell ref="MAI40:MAJ40"/>
    <mergeCell ref="MAK40:MAL40"/>
    <mergeCell ref="MAM40:MAN40"/>
    <mergeCell ref="MAO40:MAP40"/>
    <mergeCell ref="MAQ40:MAR40"/>
    <mergeCell ref="MFI40:MFJ40"/>
    <mergeCell ref="MFK40:MFL40"/>
    <mergeCell ref="MFM40:MFN40"/>
    <mergeCell ref="MFO40:MFP40"/>
    <mergeCell ref="MFQ40:MFR40"/>
    <mergeCell ref="MFS40:MFT40"/>
    <mergeCell ref="MEW40:MEX40"/>
    <mergeCell ref="MEY40:MEZ40"/>
    <mergeCell ref="MFA40:MFB40"/>
    <mergeCell ref="MFC40:MFD40"/>
    <mergeCell ref="MFE40:MFF40"/>
    <mergeCell ref="MFG40:MFH40"/>
    <mergeCell ref="MEK40:MEL40"/>
    <mergeCell ref="MEM40:MEN40"/>
    <mergeCell ref="MEO40:MEP40"/>
    <mergeCell ref="MEQ40:MER40"/>
    <mergeCell ref="MES40:MET40"/>
    <mergeCell ref="MEU40:MEV40"/>
    <mergeCell ref="MDY40:MDZ40"/>
    <mergeCell ref="MEA40:MEB40"/>
    <mergeCell ref="MEC40:MED40"/>
    <mergeCell ref="MEE40:MEF40"/>
    <mergeCell ref="MEG40:MEH40"/>
    <mergeCell ref="MEI40:MEJ40"/>
    <mergeCell ref="MDM40:MDN40"/>
    <mergeCell ref="MDO40:MDP40"/>
    <mergeCell ref="MDQ40:MDR40"/>
    <mergeCell ref="MDS40:MDT40"/>
    <mergeCell ref="MDU40:MDV40"/>
    <mergeCell ref="MDW40:MDX40"/>
    <mergeCell ref="MDA40:MDB40"/>
    <mergeCell ref="MDC40:MDD40"/>
    <mergeCell ref="MDE40:MDF40"/>
    <mergeCell ref="MDG40:MDH40"/>
    <mergeCell ref="MDI40:MDJ40"/>
    <mergeCell ref="MDK40:MDL40"/>
    <mergeCell ref="MIC40:MID40"/>
    <mergeCell ref="MIE40:MIF40"/>
    <mergeCell ref="MIG40:MIH40"/>
    <mergeCell ref="MII40:MIJ40"/>
    <mergeCell ref="MIK40:MIL40"/>
    <mergeCell ref="MIM40:MIN40"/>
    <mergeCell ref="MHQ40:MHR40"/>
    <mergeCell ref="MHS40:MHT40"/>
    <mergeCell ref="MHU40:MHV40"/>
    <mergeCell ref="MHW40:MHX40"/>
    <mergeCell ref="MHY40:MHZ40"/>
    <mergeCell ref="MIA40:MIB40"/>
    <mergeCell ref="MHE40:MHF40"/>
    <mergeCell ref="MHG40:MHH40"/>
    <mergeCell ref="MHI40:MHJ40"/>
    <mergeCell ref="MHK40:MHL40"/>
    <mergeCell ref="MHM40:MHN40"/>
    <mergeCell ref="MHO40:MHP40"/>
    <mergeCell ref="MGS40:MGT40"/>
    <mergeCell ref="MGU40:MGV40"/>
    <mergeCell ref="MGW40:MGX40"/>
    <mergeCell ref="MGY40:MGZ40"/>
    <mergeCell ref="MHA40:MHB40"/>
    <mergeCell ref="MHC40:MHD40"/>
    <mergeCell ref="MGG40:MGH40"/>
    <mergeCell ref="MGI40:MGJ40"/>
    <mergeCell ref="MGK40:MGL40"/>
    <mergeCell ref="MGM40:MGN40"/>
    <mergeCell ref="MGO40:MGP40"/>
    <mergeCell ref="MGQ40:MGR40"/>
    <mergeCell ref="MFU40:MFV40"/>
    <mergeCell ref="MFW40:MFX40"/>
    <mergeCell ref="MFY40:MFZ40"/>
    <mergeCell ref="MGA40:MGB40"/>
    <mergeCell ref="MGC40:MGD40"/>
    <mergeCell ref="MGE40:MGF40"/>
    <mergeCell ref="MKW40:MKX40"/>
    <mergeCell ref="MKY40:MKZ40"/>
    <mergeCell ref="MLA40:MLB40"/>
    <mergeCell ref="MLC40:MLD40"/>
    <mergeCell ref="MLE40:MLF40"/>
    <mergeCell ref="MLG40:MLH40"/>
    <mergeCell ref="MKK40:MKL40"/>
    <mergeCell ref="MKM40:MKN40"/>
    <mergeCell ref="MKO40:MKP40"/>
    <mergeCell ref="MKQ40:MKR40"/>
    <mergeCell ref="MKS40:MKT40"/>
    <mergeCell ref="MKU40:MKV40"/>
    <mergeCell ref="MJY40:MJZ40"/>
    <mergeCell ref="MKA40:MKB40"/>
    <mergeCell ref="MKC40:MKD40"/>
    <mergeCell ref="MKE40:MKF40"/>
    <mergeCell ref="MKG40:MKH40"/>
    <mergeCell ref="MKI40:MKJ40"/>
    <mergeCell ref="MJM40:MJN40"/>
    <mergeCell ref="MJO40:MJP40"/>
    <mergeCell ref="MJQ40:MJR40"/>
    <mergeCell ref="MJS40:MJT40"/>
    <mergeCell ref="MJU40:MJV40"/>
    <mergeCell ref="MJW40:MJX40"/>
    <mergeCell ref="MJA40:MJB40"/>
    <mergeCell ref="MJC40:MJD40"/>
    <mergeCell ref="MJE40:MJF40"/>
    <mergeCell ref="MJG40:MJH40"/>
    <mergeCell ref="MJI40:MJJ40"/>
    <mergeCell ref="MJK40:MJL40"/>
    <mergeCell ref="MIO40:MIP40"/>
    <mergeCell ref="MIQ40:MIR40"/>
    <mergeCell ref="MIS40:MIT40"/>
    <mergeCell ref="MIU40:MIV40"/>
    <mergeCell ref="MIW40:MIX40"/>
    <mergeCell ref="MIY40:MIZ40"/>
    <mergeCell ref="MNQ40:MNR40"/>
    <mergeCell ref="MNS40:MNT40"/>
    <mergeCell ref="MNU40:MNV40"/>
    <mergeCell ref="MNW40:MNX40"/>
    <mergeCell ref="MNY40:MNZ40"/>
    <mergeCell ref="MOA40:MOB40"/>
    <mergeCell ref="MNE40:MNF40"/>
    <mergeCell ref="MNG40:MNH40"/>
    <mergeCell ref="MNI40:MNJ40"/>
    <mergeCell ref="MNK40:MNL40"/>
    <mergeCell ref="MNM40:MNN40"/>
    <mergeCell ref="MNO40:MNP40"/>
    <mergeCell ref="MMS40:MMT40"/>
    <mergeCell ref="MMU40:MMV40"/>
    <mergeCell ref="MMW40:MMX40"/>
    <mergeCell ref="MMY40:MMZ40"/>
    <mergeCell ref="MNA40:MNB40"/>
    <mergeCell ref="MNC40:MND40"/>
    <mergeCell ref="MMG40:MMH40"/>
    <mergeCell ref="MMI40:MMJ40"/>
    <mergeCell ref="MMK40:MML40"/>
    <mergeCell ref="MMM40:MMN40"/>
    <mergeCell ref="MMO40:MMP40"/>
    <mergeCell ref="MMQ40:MMR40"/>
    <mergeCell ref="MLU40:MLV40"/>
    <mergeCell ref="MLW40:MLX40"/>
    <mergeCell ref="MLY40:MLZ40"/>
    <mergeCell ref="MMA40:MMB40"/>
    <mergeCell ref="MMC40:MMD40"/>
    <mergeCell ref="MME40:MMF40"/>
    <mergeCell ref="MLI40:MLJ40"/>
    <mergeCell ref="MLK40:MLL40"/>
    <mergeCell ref="MLM40:MLN40"/>
    <mergeCell ref="MLO40:MLP40"/>
    <mergeCell ref="MLQ40:MLR40"/>
    <mergeCell ref="MLS40:MLT40"/>
    <mergeCell ref="MQK40:MQL40"/>
    <mergeCell ref="MQM40:MQN40"/>
    <mergeCell ref="MQO40:MQP40"/>
    <mergeCell ref="MQQ40:MQR40"/>
    <mergeCell ref="MQS40:MQT40"/>
    <mergeCell ref="MQU40:MQV40"/>
    <mergeCell ref="MPY40:MPZ40"/>
    <mergeCell ref="MQA40:MQB40"/>
    <mergeCell ref="MQC40:MQD40"/>
    <mergeCell ref="MQE40:MQF40"/>
    <mergeCell ref="MQG40:MQH40"/>
    <mergeCell ref="MQI40:MQJ40"/>
    <mergeCell ref="MPM40:MPN40"/>
    <mergeCell ref="MPO40:MPP40"/>
    <mergeCell ref="MPQ40:MPR40"/>
    <mergeCell ref="MPS40:MPT40"/>
    <mergeCell ref="MPU40:MPV40"/>
    <mergeCell ref="MPW40:MPX40"/>
    <mergeCell ref="MPA40:MPB40"/>
    <mergeCell ref="MPC40:MPD40"/>
    <mergeCell ref="MPE40:MPF40"/>
    <mergeCell ref="MPG40:MPH40"/>
    <mergeCell ref="MPI40:MPJ40"/>
    <mergeCell ref="MPK40:MPL40"/>
    <mergeCell ref="MOO40:MOP40"/>
    <mergeCell ref="MOQ40:MOR40"/>
    <mergeCell ref="MOS40:MOT40"/>
    <mergeCell ref="MOU40:MOV40"/>
    <mergeCell ref="MOW40:MOX40"/>
    <mergeCell ref="MOY40:MOZ40"/>
    <mergeCell ref="MOC40:MOD40"/>
    <mergeCell ref="MOE40:MOF40"/>
    <mergeCell ref="MOG40:MOH40"/>
    <mergeCell ref="MOI40:MOJ40"/>
    <mergeCell ref="MOK40:MOL40"/>
    <mergeCell ref="MOM40:MON40"/>
    <mergeCell ref="MTE40:MTF40"/>
    <mergeCell ref="MTG40:MTH40"/>
    <mergeCell ref="MTI40:MTJ40"/>
    <mergeCell ref="MTK40:MTL40"/>
    <mergeCell ref="MTM40:MTN40"/>
    <mergeCell ref="MTO40:MTP40"/>
    <mergeCell ref="MSS40:MST40"/>
    <mergeCell ref="MSU40:MSV40"/>
    <mergeCell ref="MSW40:MSX40"/>
    <mergeCell ref="MSY40:MSZ40"/>
    <mergeCell ref="MTA40:MTB40"/>
    <mergeCell ref="MTC40:MTD40"/>
    <mergeCell ref="MSG40:MSH40"/>
    <mergeCell ref="MSI40:MSJ40"/>
    <mergeCell ref="MSK40:MSL40"/>
    <mergeCell ref="MSM40:MSN40"/>
    <mergeCell ref="MSO40:MSP40"/>
    <mergeCell ref="MSQ40:MSR40"/>
    <mergeCell ref="MRU40:MRV40"/>
    <mergeCell ref="MRW40:MRX40"/>
    <mergeCell ref="MRY40:MRZ40"/>
    <mergeCell ref="MSA40:MSB40"/>
    <mergeCell ref="MSC40:MSD40"/>
    <mergeCell ref="MSE40:MSF40"/>
    <mergeCell ref="MRI40:MRJ40"/>
    <mergeCell ref="MRK40:MRL40"/>
    <mergeCell ref="MRM40:MRN40"/>
    <mergeCell ref="MRO40:MRP40"/>
    <mergeCell ref="MRQ40:MRR40"/>
    <mergeCell ref="MRS40:MRT40"/>
    <mergeCell ref="MQW40:MQX40"/>
    <mergeCell ref="MQY40:MQZ40"/>
    <mergeCell ref="MRA40:MRB40"/>
    <mergeCell ref="MRC40:MRD40"/>
    <mergeCell ref="MRE40:MRF40"/>
    <mergeCell ref="MRG40:MRH40"/>
    <mergeCell ref="MVY40:MVZ40"/>
    <mergeCell ref="MWA40:MWB40"/>
    <mergeCell ref="MWC40:MWD40"/>
    <mergeCell ref="MWE40:MWF40"/>
    <mergeCell ref="MWG40:MWH40"/>
    <mergeCell ref="MWI40:MWJ40"/>
    <mergeCell ref="MVM40:MVN40"/>
    <mergeCell ref="MVO40:MVP40"/>
    <mergeCell ref="MVQ40:MVR40"/>
    <mergeCell ref="MVS40:MVT40"/>
    <mergeCell ref="MVU40:MVV40"/>
    <mergeCell ref="MVW40:MVX40"/>
    <mergeCell ref="MVA40:MVB40"/>
    <mergeCell ref="MVC40:MVD40"/>
    <mergeCell ref="MVE40:MVF40"/>
    <mergeCell ref="MVG40:MVH40"/>
    <mergeCell ref="MVI40:MVJ40"/>
    <mergeCell ref="MVK40:MVL40"/>
    <mergeCell ref="MUO40:MUP40"/>
    <mergeCell ref="MUQ40:MUR40"/>
    <mergeCell ref="MUS40:MUT40"/>
    <mergeCell ref="MUU40:MUV40"/>
    <mergeCell ref="MUW40:MUX40"/>
    <mergeCell ref="MUY40:MUZ40"/>
    <mergeCell ref="MUC40:MUD40"/>
    <mergeCell ref="MUE40:MUF40"/>
    <mergeCell ref="MUG40:MUH40"/>
    <mergeCell ref="MUI40:MUJ40"/>
    <mergeCell ref="MUK40:MUL40"/>
    <mergeCell ref="MUM40:MUN40"/>
    <mergeCell ref="MTQ40:MTR40"/>
    <mergeCell ref="MTS40:MTT40"/>
    <mergeCell ref="MTU40:MTV40"/>
    <mergeCell ref="MTW40:MTX40"/>
    <mergeCell ref="MTY40:MTZ40"/>
    <mergeCell ref="MUA40:MUB40"/>
    <mergeCell ref="MYS40:MYT40"/>
    <mergeCell ref="MYU40:MYV40"/>
    <mergeCell ref="MYW40:MYX40"/>
    <mergeCell ref="MYY40:MYZ40"/>
    <mergeCell ref="MZA40:MZB40"/>
    <mergeCell ref="MZC40:MZD40"/>
    <mergeCell ref="MYG40:MYH40"/>
    <mergeCell ref="MYI40:MYJ40"/>
    <mergeCell ref="MYK40:MYL40"/>
    <mergeCell ref="MYM40:MYN40"/>
    <mergeCell ref="MYO40:MYP40"/>
    <mergeCell ref="MYQ40:MYR40"/>
    <mergeCell ref="MXU40:MXV40"/>
    <mergeCell ref="MXW40:MXX40"/>
    <mergeCell ref="MXY40:MXZ40"/>
    <mergeCell ref="MYA40:MYB40"/>
    <mergeCell ref="MYC40:MYD40"/>
    <mergeCell ref="MYE40:MYF40"/>
    <mergeCell ref="MXI40:MXJ40"/>
    <mergeCell ref="MXK40:MXL40"/>
    <mergeCell ref="MXM40:MXN40"/>
    <mergeCell ref="MXO40:MXP40"/>
    <mergeCell ref="MXQ40:MXR40"/>
    <mergeCell ref="MXS40:MXT40"/>
    <mergeCell ref="MWW40:MWX40"/>
    <mergeCell ref="MWY40:MWZ40"/>
    <mergeCell ref="MXA40:MXB40"/>
    <mergeCell ref="MXC40:MXD40"/>
    <mergeCell ref="MXE40:MXF40"/>
    <mergeCell ref="MXG40:MXH40"/>
    <mergeCell ref="MWK40:MWL40"/>
    <mergeCell ref="MWM40:MWN40"/>
    <mergeCell ref="MWO40:MWP40"/>
    <mergeCell ref="MWQ40:MWR40"/>
    <mergeCell ref="MWS40:MWT40"/>
    <mergeCell ref="MWU40:MWV40"/>
    <mergeCell ref="NBM40:NBN40"/>
    <mergeCell ref="NBO40:NBP40"/>
    <mergeCell ref="NBQ40:NBR40"/>
    <mergeCell ref="NBS40:NBT40"/>
    <mergeCell ref="NBU40:NBV40"/>
    <mergeCell ref="NBW40:NBX40"/>
    <mergeCell ref="NBA40:NBB40"/>
    <mergeCell ref="NBC40:NBD40"/>
    <mergeCell ref="NBE40:NBF40"/>
    <mergeCell ref="NBG40:NBH40"/>
    <mergeCell ref="NBI40:NBJ40"/>
    <mergeCell ref="NBK40:NBL40"/>
    <mergeCell ref="NAO40:NAP40"/>
    <mergeCell ref="NAQ40:NAR40"/>
    <mergeCell ref="NAS40:NAT40"/>
    <mergeCell ref="NAU40:NAV40"/>
    <mergeCell ref="NAW40:NAX40"/>
    <mergeCell ref="NAY40:NAZ40"/>
    <mergeCell ref="NAC40:NAD40"/>
    <mergeCell ref="NAE40:NAF40"/>
    <mergeCell ref="NAG40:NAH40"/>
    <mergeCell ref="NAI40:NAJ40"/>
    <mergeCell ref="NAK40:NAL40"/>
    <mergeCell ref="NAM40:NAN40"/>
    <mergeCell ref="MZQ40:MZR40"/>
    <mergeCell ref="MZS40:MZT40"/>
    <mergeCell ref="MZU40:MZV40"/>
    <mergeCell ref="MZW40:MZX40"/>
    <mergeCell ref="MZY40:MZZ40"/>
    <mergeCell ref="NAA40:NAB40"/>
    <mergeCell ref="MZE40:MZF40"/>
    <mergeCell ref="MZG40:MZH40"/>
    <mergeCell ref="MZI40:MZJ40"/>
    <mergeCell ref="MZK40:MZL40"/>
    <mergeCell ref="MZM40:MZN40"/>
    <mergeCell ref="MZO40:MZP40"/>
    <mergeCell ref="NEG40:NEH40"/>
    <mergeCell ref="NEI40:NEJ40"/>
    <mergeCell ref="NEK40:NEL40"/>
    <mergeCell ref="NEM40:NEN40"/>
    <mergeCell ref="NEO40:NEP40"/>
    <mergeCell ref="NEQ40:NER40"/>
    <mergeCell ref="NDU40:NDV40"/>
    <mergeCell ref="NDW40:NDX40"/>
    <mergeCell ref="NDY40:NDZ40"/>
    <mergeCell ref="NEA40:NEB40"/>
    <mergeCell ref="NEC40:NED40"/>
    <mergeCell ref="NEE40:NEF40"/>
    <mergeCell ref="NDI40:NDJ40"/>
    <mergeCell ref="NDK40:NDL40"/>
    <mergeCell ref="NDM40:NDN40"/>
    <mergeCell ref="NDO40:NDP40"/>
    <mergeCell ref="NDQ40:NDR40"/>
    <mergeCell ref="NDS40:NDT40"/>
    <mergeCell ref="NCW40:NCX40"/>
    <mergeCell ref="NCY40:NCZ40"/>
    <mergeCell ref="NDA40:NDB40"/>
    <mergeCell ref="NDC40:NDD40"/>
    <mergeCell ref="NDE40:NDF40"/>
    <mergeCell ref="NDG40:NDH40"/>
    <mergeCell ref="NCK40:NCL40"/>
    <mergeCell ref="NCM40:NCN40"/>
    <mergeCell ref="NCO40:NCP40"/>
    <mergeCell ref="NCQ40:NCR40"/>
    <mergeCell ref="NCS40:NCT40"/>
    <mergeCell ref="NCU40:NCV40"/>
    <mergeCell ref="NBY40:NBZ40"/>
    <mergeCell ref="NCA40:NCB40"/>
    <mergeCell ref="NCC40:NCD40"/>
    <mergeCell ref="NCE40:NCF40"/>
    <mergeCell ref="NCG40:NCH40"/>
    <mergeCell ref="NCI40:NCJ40"/>
    <mergeCell ref="NHA40:NHB40"/>
    <mergeCell ref="NHC40:NHD40"/>
    <mergeCell ref="NHE40:NHF40"/>
    <mergeCell ref="NHG40:NHH40"/>
    <mergeCell ref="NHI40:NHJ40"/>
    <mergeCell ref="NHK40:NHL40"/>
    <mergeCell ref="NGO40:NGP40"/>
    <mergeCell ref="NGQ40:NGR40"/>
    <mergeCell ref="NGS40:NGT40"/>
    <mergeCell ref="NGU40:NGV40"/>
    <mergeCell ref="NGW40:NGX40"/>
    <mergeCell ref="NGY40:NGZ40"/>
    <mergeCell ref="NGC40:NGD40"/>
    <mergeCell ref="NGE40:NGF40"/>
    <mergeCell ref="NGG40:NGH40"/>
    <mergeCell ref="NGI40:NGJ40"/>
    <mergeCell ref="NGK40:NGL40"/>
    <mergeCell ref="NGM40:NGN40"/>
    <mergeCell ref="NFQ40:NFR40"/>
    <mergeCell ref="NFS40:NFT40"/>
    <mergeCell ref="NFU40:NFV40"/>
    <mergeCell ref="NFW40:NFX40"/>
    <mergeCell ref="NFY40:NFZ40"/>
    <mergeCell ref="NGA40:NGB40"/>
    <mergeCell ref="NFE40:NFF40"/>
    <mergeCell ref="NFG40:NFH40"/>
    <mergeCell ref="NFI40:NFJ40"/>
    <mergeCell ref="NFK40:NFL40"/>
    <mergeCell ref="NFM40:NFN40"/>
    <mergeCell ref="NFO40:NFP40"/>
    <mergeCell ref="NES40:NET40"/>
    <mergeCell ref="NEU40:NEV40"/>
    <mergeCell ref="NEW40:NEX40"/>
    <mergeCell ref="NEY40:NEZ40"/>
    <mergeCell ref="NFA40:NFB40"/>
    <mergeCell ref="NFC40:NFD40"/>
    <mergeCell ref="NJU40:NJV40"/>
    <mergeCell ref="NJW40:NJX40"/>
    <mergeCell ref="NJY40:NJZ40"/>
    <mergeCell ref="NKA40:NKB40"/>
    <mergeCell ref="NKC40:NKD40"/>
    <mergeCell ref="NKE40:NKF40"/>
    <mergeCell ref="NJI40:NJJ40"/>
    <mergeCell ref="NJK40:NJL40"/>
    <mergeCell ref="NJM40:NJN40"/>
    <mergeCell ref="NJO40:NJP40"/>
    <mergeCell ref="NJQ40:NJR40"/>
    <mergeCell ref="NJS40:NJT40"/>
    <mergeCell ref="NIW40:NIX40"/>
    <mergeCell ref="NIY40:NIZ40"/>
    <mergeCell ref="NJA40:NJB40"/>
    <mergeCell ref="NJC40:NJD40"/>
    <mergeCell ref="NJE40:NJF40"/>
    <mergeCell ref="NJG40:NJH40"/>
    <mergeCell ref="NIK40:NIL40"/>
    <mergeCell ref="NIM40:NIN40"/>
    <mergeCell ref="NIO40:NIP40"/>
    <mergeCell ref="NIQ40:NIR40"/>
    <mergeCell ref="NIS40:NIT40"/>
    <mergeCell ref="NIU40:NIV40"/>
    <mergeCell ref="NHY40:NHZ40"/>
    <mergeCell ref="NIA40:NIB40"/>
    <mergeCell ref="NIC40:NID40"/>
    <mergeCell ref="NIE40:NIF40"/>
    <mergeCell ref="NIG40:NIH40"/>
    <mergeCell ref="NII40:NIJ40"/>
    <mergeCell ref="NHM40:NHN40"/>
    <mergeCell ref="NHO40:NHP40"/>
    <mergeCell ref="NHQ40:NHR40"/>
    <mergeCell ref="NHS40:NHT40"/>
    <mergeCell ref="NHU40:NHV40"/>
    <mergeCell ref="NHW40:NHX40"/>
    <mergeCell ref="NMO40:NMP40"/>
    <mergeCell ref="NMQ40:NMR40"/>
    <mergeCell ref="NMS40:NMT40"/>
    <mergeCell ref="NMU40:NMV40"/>
    <mergeCell ref="NMW40:NMX40"/>
    <mergeCell ref="NMY40:NMZ40"/>
    <mergeCell ref="NMC40:NMD40"/>
    <mergeCell ref="NME40:NMF40"/>
    <mergeCell ref="NMG40:NMH40"/>
    <mergeCell ref="NMI40:NMJ40"/>
    <mergeCell ref="NMK40:NML40"/>
    <mergeCell ref="NMM40:NMN40"/>
    <mergeCell ref="NLQ40:NLR40"/>
    <mergeCell ref="NLS40:NLT40"/>
    <mergeCell ref="NLU40:NLV40"/>
    <mergeCell ref="NLW40:NLX40"/>
    <mergeCell ref="NLY40:NLZ40"/>
    <mergeCell ref="NMA40:NMB40"/>
    <mergeCell ref="NLE40:NLF40"/>
    <mergeCell ref="NLG40:NLH40"/>
    <mergeCell ref="NLI40:NLJ40"/>
    <mergeCell ref="NLK40:NLL40"/>
    <mergeCell ref="NLM40:NLN40"/>
    <mergeCell ref="NLO40:NLP40"/>
    <mergeCell ref="NKS40:NKT40"/>
    <mergeCell ref="NKU40:NKV40"/>
    <mergeCell ref="NKW40:NKX40"/>
    <mergeCell ref="NKY40:NKZ40"/>
    <mergeCell ref="NLA40:NLB40"/>
    <mergeCell ref="NLC40:NLD40"/>
    <mergeCell ref="NKG40:NKH40"/>
    <mergeCell ref="NKI40:NKJ40"/>
    <mergeCell ref="NKK40:NKL40"/>
    <mergeCell ref="NKM40:NKN40"/>
    <mergeCell ref="NKO40:NKP40"/>
    <mergeCell ref="NKQ40:NKR40"/>
    <mergeCell ref="NPI40:NPJ40"/>
    <mergeCell ref="NPK40:NPL40"/>
    <mergeCell ref="NPM40:NPN40"/>
    <mergeCell ref="NPO40:NPP40"/>
    <mergeCell ref="NPQ40:NPR40"/>
    <mergeCell ref="NPS40:NPT40"/>
    <mergeCell ref="NOW40:NOX40"/>
    <mergeCell ref="NOY40:NOZ40"/>
    <mergeCell ref="NPA40:NPB40"/>
    <mergeCell ref="NPC40:NPD40"/>
    <mergeCell ref="NPE40:NPF40"/>
    <mergeCell ref="NPG40:NPH40"/>
    <mergeCell ref="NOK40:NOL40"/>
    <mergeCell ref="NOM40:NON40"/>
    <mergeCell ref="NOO40:NOP40"/>
    <mergeCell ref="NOQ40:NOR40"/>
    <mergeCell ref="NOS40:NOT40"/>
    <mergeCell ref="NOU40:NOV40"/>
    <mergeCell ref="NNY40:NNZ40"/>
    <mergeCell ref="NOA40:NOB40"/>
    <mergeCell ref="NOC40:NOD40"/>
    <mergeCell ref="NOE40:NOF40"/>
    <mergeCell ref="NOG40:NOH40"/>
    <mergeCell ref="NOI40:NOJ40"/>
    <mergeCell ref="NNM40:NNN40"/>
    <mergeCell ref="NNO40:NNP40"/>
    <mergeCell ref="NNQ40:NNR40"/>
    <mergeCell ref="NNS40:NNT40"/>
    <mergeCell ref="NNU40:NNV40"/>
    <mergeCell ref="NNW40:NNX40"/>
    <mergeCell ref="NNA40:NNB40"/>
    <mergeCell ref="NNC40:NND40"/>
    <mergeCell ref="NNE40:NNF40"/>
    <mergeCell ref="NNG40:NNH40"/>
    <mergeCell ref="NNI40:NNJ40"/>
    <mergeCell ref="NNK40:NNL40"/>
    <mergeCell ref="NSC40:NSD40"/>
    <mergeCell ref="NSE40:NSF40"/>
    <mergeCell ref="NSG40:NSH40"/>
    <mergeCell ref="NSI40:NSJ40"/>
    <mergeCell ref="NSK40:NSL40"/>
    <mergeCell ref="NSM40:NSN40"/>
    <mergeCell ref="NRQ40:NRR40"/>
    <mergeCell ref="NRS40:NRT40"/>
    <mergeCell ref="NRU40:NRV40"/>
    <mergeCell ref="NRW40:NRX40"/>
    <mergeCell ref="NRY40:NRZ40"/>
    <mergeCell ref="NSA40:NSB40"/>
    <mergeCell ref="NRE40:NRF40"/>
    <mergeCell ref="NRG40:NRH40"/>
    <mergeCell ref="NRI40:NRJ40"/>
    <mergeCell ref="NRK40:NRL40"/>
    <mergeCell ref="NRM40:NRN40"/>
    <mergeCell ref="NRO40:NRP40"/>
    <mergeCell ref="NQS40:NQT40"/>
    <mergeCell ref="NQU40:NQV40"/>
    <mergeCell ref="NQW40:NQX40"/>
    <mergeCell ref="NQY40:NQZ40"/>
    <mergeCell ref="NRA40:NRB40"/>
    <mergeCell ref="NRC40:NRD40"/>
    <mergeCell ref="NQG40:NQH40"/>
    <mergeCell ref="NQI40:NQJ40"/>
    <mergeCell ref="NQK40:NQL40"/>
    <mergeCell ref="NQM40:NQN40"/>
    <mergeCell ref="NQO40:NQP40"/>
    <mergeCell ref="NQQ40:NQR40"/>
    <mergeCell ref="NPU40:NPV40"/>
    <mergeCell ref="NPW40:NPX40"/>
    <mergeCell ref="NPY40:NPZ40"/>
    <mergeCell ref="NQA40:NQB40"/>
    <mergeCell ref="NQC40:NQD40"/>
    <mergeCell ref="NQE40:NQF40"/>
    <mergeCell ref="NUW40:NUX40"/>
    <mergeCell ref="NUY40:NUZ40"/>
    <mergeCell ref="NVA40:NVB40"/>
    <mergeCell ref="NVC40:NVD40"/>
    <mergeCell ref="NVE40:NVF40"/>
    <mergeCell ref="NVG40:NVH40"/>
    <mergeCell ref="NUK40:NUL40"/>
    <mergeCell ref="NUM40:NUN40"/>
    <mergeCell ref="NUO40:NUP40"/>
    <mergeCell ref="NUQ40:NUR40"/>
    <mergeCell ref="NUS40:NUT40"/>
    <mergeCell ref="NUU40:NUV40"/>
    <mergeCell ref="NTY40:NTZ40"/>
    <mergeCell ref="NUA40:NUB40"/>
    <mergeCell ref="NUC40:NUD40"/>
    <mergeCell ref="NUE40:NUF40"/>
    <mergeCell ref="NUG40:NUH40"/>
    <mergeCell ref="NUI40:NUJ40"/>
    <mergeCell ref="NTM40:NTN40"/>
    <mergeCell ref="NTO40:NTP40"/>
    <mergeCell ref="NTQ40:NTR40"/>
    <mergeCell ref="NTS40:NTT40"/>
    <mergeCell ref="NTU40:NTV40"/>
    <mergeCell ref="NTW40:NTX40"/>
    <mergeCell ref="NTA40:NTB40"/>
    <mergeCell ref="NTC40:NTD40"/>
    <mergeCell ref="NTE40:NTF40"/>
    <mergeCell ref="NTG40:NTH40"/>
    <mergeCell ref="NTI40:NTJ40"/>
    <mergeCell ref="NTK40:NTL40"/>
    <mergeCell ref="NSO40:NSP40"/>
    <mergeCell ref="NSQ40:NSR40"/>
    <mergeCell ref="NSS40:NST40"/>
    <mergeCell ref="NSU40:NSV40"/>
    <mergeCell ref="NSW40:NSX40"/>
    <mergeCell ref="NSY40:NSZ40"/>
    <mergeCell ref="NXQ40:NXR40"/>
    <mergeCell ref="NXS40:NXT40"/>
    <mergeCell ref="NXU40:NXV40"/>
    <mergeCell ref="NXW40:NXX40"/>
    <mergeCell ref="NXY40:NXZ40"/>
    <mergeCell ref="NYA40:NYB40"/>
    <mergeCell ref="NXE40:NXF40"/>
    <mergeCell ref="NXG40:NXH40"/>
    <mergeCell ref="NXI40:NXJ40"/>
    <mergeCell ref="NXK40:NXL40"/>
    <mergeCell ref="NXM40:NXN40"/>
    <mergeCell ref="NXO40:NXP40"/>
    <mergeCell ref="NWS40:NWT40"/>
    <mergeCell ref="NWU40:NWV40"/>
    <mergeCell ref="NWW40:NWX40"/>
    <mergeCell ref="NWY40:NWZ40"/>
    <mergeCell ref="NXA40:NXB40"/>
    <mergeCell ref="NXC40:NXD40"/>
    <mergeCell ref="NWG40:NWH40"/>
    <mergeCell ref="NWI40:NWJ40"/>
    <mergeCell ref="NWK40:NWL40"/>
    <mergeCell ref="NWM40:NWN40"/>
    <mergeCell ref="NWO40:NWP40"/>
    <mergeCell ref="NWQ40:NWR40"/>
    <mergeCell ref="NVU40:NVV40"/>
    <mergeCell ref="NVW40:NVX40"/>
    <mergeCell ref="NVY40:NVZ40"/>
    <mergeCell ref="NWA40:NWB40"/>
    <mergeCell ref="NWC40:NWD40"/>
    <mergeCell ref="NWE40:NWF40"/>
    <mergeCell ref="NVI40:NVJ40"/>
    <mergeCell ref="NVK40:NVL40"/>
    <mergeCell ref="NVM40:NVN40"/>
    <mergeCell ref="NVO40:NVP40"/>
    <mergeCell ref="NVQ40:NVR40"/>
    <mergeCell ref="NVS40:NVT40"/>
    <mergeCell ref="OAK40:OAL40"/>
    <mergeCell ref="OAM40:OAN40"/>
    <mergeCell ref="OAO40:OAP40"/>
    <mergeCell ref="OAQ40:OAR40"/>
    <mergeCell ref="OAS40:OAT40"/>
    <mergeCell ref="OAU40:OAV40"/>
    <mergeCell ref="NZY40:NZZ40"/>
    <mergeCell ref="OAA40:OAB40"/>
    <mergeCell ref="OAC40:OAD40"/>
    <mergeCell ref="OAE40:OAF40"/>
    <mergeCell ref="OAG40:OAH40"/>
    <mergeCell ref="OAI40:OAJ40"/>
    <mergeCell ref="NZM40:NZN40"/>
    <mergeCell ref="NZO40:NZP40"/>
    <mergeCell ref="NZQ40:NZR40"/>
    <mergeCell ref="NZS40:NZT40"/>
    <mergeCell ref="NZU40:NZV40"/>
    <mergeCell ref="NZW40:NZX40"/>
    <mergeCell ref="NZA40:NZB40"/>
    <mergeCell ref="NZC40:NZD40"/>
    <mergeCell ref="NZE40:NZF40"/>
    <mergeCell ref="NZG40:NZH40"/>
    <mergeCell ref="NZI40:NZJ40"/>
    <mergeCell ref="NZK40:NZL40"/>
    <mergeCell ref="NYO40:NYP40"/>
    <mergeCell ref="NYQ40:NYR40"/>
    <mergeCell ref="NYS40:NYT40"/>
    <mergeCell ref="NYU40:NYV40"/>
    <mergeCell ref="NYW40:NYX40"/>
    <mergeCell ref="NYY40:NYZ40"/>
    <mergeCell ref="NYC40:NYD40"/>
    <mergeCell ref="NYE40:NYF40"/>
    <mergeCell ref="NYG40:NYH40"/>
    <mergeCell ref="NYI40:NYJ40"/>
    <mergeCell ref="NYK40:NYL40"/>
    <mergeCell ref="NYM40:NYN40"/>
    <mergeCell ref="ODE40:ODF40"/>
    <mergeCell ref="ODG40:ODH40"/>
    <mergeCell ref="ODI40:ODJ40"/>
    <mergeCell ref="ODK40:ODL40"/>
    <mergeCell ref="ODM40:ODN40"/>
    <mergeCell ref="ODO40:ODP40"/>
    <mergeCell ref="OCS40:OCT40"/>
    <mergeCell ref="OCU40:OCV40"/>
    <mergeCell ref="OCW40:OCX40"/>
    <mergeCell ref="OCY40:OCZ40"/>
    <mergeCell ref="ODA40:ODB40"/>
    <mergeCell ref="ODC40:ODD40"/>
    <mergeCell ref="OCG40:OCH40"/>
    <mergeCell ref="OCI40:OCJ40"/>
    <mergeCell ref="OCK40:OCL40"/>
    <mergeCell ref="OCM40:OCN40"/>
    <mergeCell ref="OCO40:OCP40"/>
    <mergeCell ref="OCQ40:OCR40"/>
    <mergeCell ref="OBU40:OBV40"/>
    <mergeCell ref="OBW40:OBX40"/>
    <mergeCell ref="OBY40:OBZ40"/>
    <mergeCell ref="OCA40:OCB40"/>
    <mergeCell ref="OCC40:OCD40"/>
    <mergeCell ref="OCE40:OCF40"/>
    <mergeCell ref="OBI40:OBJ40"/>
    <mergeCell ref="OBK40:OBL40"/>
    <mergeCell ref="OBM40:OBN40"/>
    <mergeCell ref="OBO40:OBP40"/>
    <mergeCell ref="OBQ40:OBR40"/>
    <mergeCell ref="OBS40:OBT40"/>
    <mergeCell ref="OAW40:OAX40"/>
    <mergeCell ref="OAY40:OAZ40"/>
    <mergeCell ref="OBA40:OBB40"/>
    <mergeCell ref="OBC40:OBD40"/>
    <mergeCell ref="OBE40:OBF40"/>
    <mergeCell ref="OBG40:OBH40"/>
    <mergeCell ref="OFY40:OFZ40"/>
    <mergeCell ref="OGA40:OGB40"/>
    <mergeCell ref="OGC40:OGD40"/>
    <mergeCell ref="OGE40:OGF40"/>
    <mergeCell ref="OGG40:OGH40"/>
    <mergeCell ref="OGI40:OGJ40"/>
    <mergeCell ref="OFM40:OFN40"/>
    <mergeCell ref="OFO40:OFP40"/>
    <mergeCell ref="OFQ40:OFR40"/>
    <mergeCell ref="OFS40:OFT40"/>
    <mergeCell ref="OFU40:OFV40"/>
    <mergeCell ref="OFW40:OFX40"/>
    <mergeCell ref="OFA40:OFB40"/>
    <mergeCell ref="OFC40:OFD40"/>
    <mergeCell ref="OFE40:OFF40"/>
    <mergeCell ref="OFG40:OFH40"/>
    <mergeCell ref="OFI40:OFJ40"/>
    <mergeCell ref="OFK40:OFL40"/>
    <mergeCell ref="OEO40:OEP40"/>
    <mergeCell ref="OEQ40:OER40"/>
    <mergeCell ref="OES40:OET40"/>
    <mergeCell ref="OEU40:OEV40"/>
    <mergeCell ref="OEW40:OEX40"/>
    <mergeCell ref="OEY40:OEZ40"/>
    <mergeCell ref="OEC40:OED40"/>
    <mergeCell ref="OEE40:OEF40"/>
    <mergeCell ref="OEG40:OEH40"/>
    <mergeCell ref="OEI40:OEJ40"/>
    <mergeCell ref="OEK40:OEL40"/>
    <mergeCell ref="OEM40:OEN40"/>
    <mergeCell ref="ODQ40:ODR40"/>
    <mergeCell ref="ODS40:ODT40"/>
    <mergeCell ref="ODU40:ODV40"/>
    <mergeCell ref="ODW40:ODX40"/>
    <mergeCell ref="ODY40:ODZ40"/>
    <mergeCell ref="OEA40:OEB40"/>
    <mergeCell ref="OIS40:OIT40"/>
    <mergeCell ref="OIU40:OIV40"/>
    <mergeCell ref="OIW40:OIX40"/>
    <mergeCell ref="OIY40:OIZ40"/>
    <mergeCell ref="OJA40:OJB40"/>
    <mergeCell ref="OJC40:OJD40"/>
    <mergeCell ref="OIG40:OIH40"/>
    <mergeCell ref="OII40:OIJ40"/>
    <mergeCell ref="OIK40:OIL40"/>
    <mergeCell ref="OIM40:OIN40"/>
    <mergeCell ref="OIO40:OIP40"/>
    <mergeCell ref="OIQ40:OIR40"/>
    <mergeCell ref="OHU40:OHV40"/>
    <mergeCell ref="OHW40:OHX40"/>
    <mergeCell ref="OHY40:OHZ40"/>
    <mergeCell ref="OIA40:OIB40"/>
    <mergeCell ref="OIC40:OID40"/>
    <mergeCell ref="OIE40:OIF40"/>
    <mergeCell ref="OHI40:OHJ40"/>
    <mergeCell ref="OHK40:OHL40"/>
    <mergeCell ref="OHM40:OHN40"/>
    <mergeCell ref="OHO40:OHP40"/>
    <mergeCell ref="OHQ40:OHR40"/>
    <mergeCell ref="OHS40:OHT40"/>
    <mergeCell ref="OGW40:OGX40"/>
    <mergeCell ref="OGY40:OGZ40"/>
    <mergeCell ref="OHA40:OHB40"/>
    <mergeCell ref="OHC40:OHD40"/>
    <mergeCell ref="OHE40:OHF40"/>
    <mergeCell ref="OHG40:OHH40"/>
    <mergeCell ref="OGK40:OGL40"/>
    <mergeCell ref="OGM40:OGN40"/>
    <mergeCell ref="OGO40:OGP40"/>
    <mergeCell ref="OGQ40:OGR40"/>
    <mergeCell ref="OGS40:OGT40"/>
    <mergeCell ref="OGU40:OGV40"/>
    <mergeCell ref="OLM40:OLN40"/>
    <mergeCell ref="OLO40:OLP40"/>
    <mergeCell ref="OLQ40:OLR40"/>
    <mergeCell ref="OLS40:OLT40"/>
    <mergeCell ref="OLU40:OLV40"/>
    <mergeCell ref="OLW40:OLX40"/>
    <mergeCell ref="OLA40:OLB40"/>
    <mergeCell ref="OLC40:OLD40"/>
    <mergeCell ref="OLE40:OLF40"/>
    <mergeCell ref="OLG40:OLH40"/>
    <mergeCell ref="OLI40:OLJ40"/>
    <mergeCell ref="OLK40:OLL40"/>
    <mergeCell ref="OKO40:OKP40"/>
    <mergeCell ref="OKQ40:OKR40"/>
    <mergeCell ref="OKS40:OKT40"/>
    <mergeCell ref="OKU40:OKV40"/>
    <mergeCell ref="OKW40:OKX40"/>
    <mergeCell ref="OKY40:OKZ40"/>
    <mergeCell ref="OKC40:OKD40"/>
    <mergeCell ref="OKE40:OKF40"/>
    <mergeCell ref="OKG40:OKH40"/>
    <mergeCell ref="OKI40:OKJ40"/>
    <mergeCell ref="OKK40:OKL40"/>
    <mergeCell ref="OKM40:OKN40"/>
    <mergeCell ref="OJQ40:OJR40"/>
    <mergeCell ref="OJS40:OJT40"/>
    <mergeCell ref="OJU40:OJV40"/>
    <mergeCell ref="OJW40:OJX40"/>
    <mergeCell ref="OJY40:OJZ40"/>
    <mergeCell ref="OKA40:OKB40"/>
    <mergeCell ref="OJE40:OJF40"/>
    <mergeCell ref="OJG40:OJH40"/>
    <mergeCell ref="OJI40:OJJ40"/>
    <mergeCell ref="OJK40:OJL40"/>
    <mergeCell ref="OJM40:OJN40"/>
    <mergeCell ref="OJO40:OJP40"/>
    <mergeCell ref="OOG40:OOH40"/>
    <mergeCell ref="OOI40:OOJ40"/>
    <mergeCell ref="OOK40:OOL40"/>
    <mergeCell ref="OOM40:OON40"/>
    <mergeCell ref="OOO40:OOP40"/>
    <mergeCell ref="OOQ40:OOR40"/>
    <mergeCell ref="ONU40:ONV40"/>
    <mergeCell ref="ONW40:ONX40"/>
    <mergeCell ref="ONY40:ONZ40"/>
    <mergeCell ref="OOA40:OOB40"/>
    <mergeCell ref="OOC40:OOD40"/>
    <mergeCell ref="OOE40:OOF40"/>
    <mergeCell ref="ONI40:ONJ40"/>
    <mergeCell ref="ONK40:ONL40"/>
    <mergeCell ref="ONM40:ONN40"/>
    <mergeCell ref="ONO40:ONP40"/>
    <mergeCell ref="ONQ40:ONR40"/>
    <mergeCell ref="ONS40:ONT40"/>
    <mergeCell ref="OMW40:OMX40"/>
    <mergeCell ref="OMY40:OMZ40"/>
    <mergeCell ref="ONA40:ONB40"/>
    <mergeCell ref="ONC40:OND40"/>
    <mergeCell ref="ONE40:ONF40"/>
    <mergeCell ref="ONG40:ONH40"/>
    <mergeCell ref="OMK40:OML40"/>
    <mergeCell ref="OMM40:OMN40"/>
    <mergeCell ref="OMO40:OMP40"/>
    <mergeCell ref="OMQ40:OMR40"/>
    <mergeCell ref="OMS40:OMT40"/>
    <mergeCell ref="OMU40:OMV40"/>
    <mergeCell ref="OLY40:OLZ40"/>
    <mergeCell ref="OMA40:OMB40"/>
    <mergeCell ref="OMC40:OMD40"/>
    <mergeCell ref="OME40:OMF40"/>
    <mergeCell ref="OMG40:OMH40"/>
    <mergeCell ref="OMI40:OMJ40"/>
    <mergeCell ref="ORA40:ORB40"/>
    <mergeCell ref="ORC40:ORD40"/>
    <mergeCell ref="ORE40:ORF40"/>
    <mergeCell ref="ORG40:ORH40"/>
    <mergeCell ref="ORI40:ORJ40"/>
    <mergeCell ref="ORK40:ORL40"/>
    <mergeCell ref="OQO40:OQP40"/>
    <mergeCell ref="OQQ40:OQR40"/>
    <mergeCell ref="OQS40:OQT40"/>
    <mergeCell ref="OQU40:OQV40"/>
    <mergeCell ref="OQW40:OQX40"/>
    <mergeCell ref="OQY40:OQZ40"/>
    <mergeCell ref="OQC40:OQD40"/>
    <mergeCell ref="OQE40:OQF40"/>
    <mergeCell ref="OQG40:OQH40"/>
    <mergeCell ref="OQI40:OQJ40"/>
    <mergeCell ref="OQK40:OQL40"/>
    <mergeCell ref="OQM40:OQN40"/>
    <mergeCell ref="OPQ40:OPR40"/>
    <mergeCell ref="OPS40:OPT40"/>
    <mergeCell ref="OPU40:OPV40"/>
    <mergeCell ref="OPW40:OPX40"/>
    <mergeCell ref="OPY40:OPZ40"/>
    <mergeCell ref="OQA40:OQB40"/>
    <mergeCell ref="OPE40:OPF40"/>
    <mergeCell ref="OPG40:OPH40"/>
    <mergeCell ref="OPI40:OPJ40"/>
    <mergeCell ref="OPK40:OPL40"/>
    <mergeCell ref="OPM40:OPN40"/>
    <mergeCell ref="OPO40:OPP40"/>
    <mergeCell ref="OOS40:OOT40"/>
    <mergeCell ref="OOU40:OOV40"/>
    <mergeCell ref="OOW40:OOX40"/>
    <mergeCell ref="OOY40:OOZ40"/>
    <mergeCell ref="OPA40:OPB40"/>
    <mergeCell ref="OPC40:OPD40"/>
    <mergeCell ref="OTU40:OTV40"/>
    <mergeCell ref="OTW40:OTX40"/>
    <mergeCell ref="OTY40:OTZ40"/>
    <mergeCell ref="OUA40:OUB40"/>
    <mergeCell ref="OUC40:OUD40"/>
    <mergeCell ref="OUE40:OUF40"/>
    <mergeCell ref="OTI40:OTJ40"/>
    <mergeCell ref="OTK40:OTL40"/>
    <mergeCell ref="OTM40:OTN40"/>
    <mergeCell ref="OTO40:OTP40"/>
    <mergeCell ref="OTQ40:OTR40"/>
    <mergeCell ref="OTS40:OTT40"/>
    <mergeCell ref="OSW40:OSX40"/>
    <mergeCell ref="OSY40:OSZ40"/>
    <mergeCell ref="OTA40:OTB40"/>
    <mergeCell ref="OTC40:OTD40"/>
    <mergeCell ref="OTE40:OTF40"/>
    <mergeCell ref="OTG40:OTH40"/>
    <mergeCell ref="OSK40:OSL40"/>
    <mergeCell ref="OSM40:OSN40"/>
    <mergeCell ref="OSO40:OSP40"/>
    <mergeCell ref="OSQ40:OSR40"/>
    <mergeCell ref="OSS40:OST40"/>
    <mergeCell ref="OSU40:OSV40"/>
    <mergeCell ref="ORY40:ORZ40"/>
    <mergeCell ref="OSA40:OSB40"/>
    <mergeCell ref="OSC40:OSD40"/>
    <mergeCell ref="OSE40:OSF40"/>
    <mergeCell ref="OSG40:OSH40"/>
    <mergeCell ref="OSI40:OSJ40"/>
    <mergeCell ref="ORM40:ORN40"/>
    <mergeCell ref="ORO40:ORP40"/>
    <mergeCell ref="ORQ40:ORR40"/>
    <mergeCell ref="ORS40:ORT40"/>
    <mergeCell ref="ORU40:ORV40"/>
    <mergeCell ref="ORW40:ORX40"/>
    <mergeCell ref="OWO40:OWP40"/>
    <mergeCell ref="OWQ40:OWR40"/>
    <mergeCell ref="OWS40:OWT40"/>
    <mergeCell ref="OWU40:OWV40"/>
    <mergeCell ref="OWW40:OWX40"/>
    <mergeCell ref="OWY40:OWZ40"/>
    <mergeCell ref="OWC40:OWD40"/>
    <mergeCell ref="OWE40:OWF40"/>
    <mergeCell ref="OWG40:OWH40"/>
    <mergeCell ref="OWI40:OWJ40"/>
    <mergeCell ref="OWK40:OWL40"/>
    <mergeCell ref="OWM40:OWN40"/>
    <mergeCell ref="OVQ40:OVR40"/>
    <mergeCell ref="OVS40:OVT40"/>
    <mergeCell ref="OVU40:OVV40"/>
    <mergeCell ref="OVW40:OVX40"/>
    <mergeCell ref="OVY40:OVZ40"/>
    <mergeCell ref="OWA40:OWB40"/>
    <mergeCell ref="OVE40:OVF40"/>
    <mergeCell ref="OVG40:OVH40"/>
    <mergeCell ref="OVI40:OVJ40"/>
    <mergeCell ref="OVK40:OVL40"/>
    <mergeCell ref="OVM40:OVN40"/>
    <mergeCell ref="OVO40:OVP40"/>
    <mergeCell ref="OUS40:OUT40"/>
    <mergeCell ref="OUU40:OUV40"/>
    <mergeCell ref="OUW40:OUX40"/>
    <mergeCell ref="OUY40:OUZ40"/>
    <mergeCell ref="OVA40:OVB40"/>
    <mergeCell ref="OVC40:OVD40"/>
    <mergeCell ref="OUG40:OUH40"/>
    <mergeCell ref="OUI40:OUJ40"/>
    <mergeCell ref="OUK40:OUL40"/>
    <mergeCell ref="OUM40:OUN40"/>
    <mergeCell ref="OUO40:OUP40"/>
    <mergeCell ref="OUQ40:OUR40"/>
    <mergeCell ref="OZI40:OZJ40"/>
    <mergeCell ref="OZK40:OZL40"/>
    <mergeCell ref="OZM40:OZN40"/>
    <mergeCell ref="OZO40:OZP40"/>
    <mergeCell ref="OZQ40:OZR40"/>
    <mergeCell ref="OZS40:OZT40"/>
    <mergeCell ref="OYW40:OYX40"/>
    <mergeCell ref="OYY40:OYZ40"/>
    <mergeCell ref="OZA40:OZB40"/>
    <mergeCell ref="OZC40:OZD40"/>
    <mergeCell ref="OZE40:OZF40"/>
    <mergeCell ref="OZG40:OZH40"/>
    <mergeCell ref="OYK40:OYL40"/>
    <mergeCell ref="OYM40:OYN40"/>
    <mergeCell ref="OYO40:OYP40"/>
    <mergeCell ref="OYQ40:OYR40"/>
    <mergeCell ref="OYS40:OYT40"/>
    <mergeCell ref="OYU40:OYV40"/>
    <mergeCell ref="OXY40:OXZ40"/>
    <mergeCell ref="OYA40:OYB40"/>
    <mergeCell ref="OYC40:OYD40"/>
    <mergeCell ref="OYE40:OYF40"/>
    <mergeCell ref="OYG40:OYH40"/>
    <mergeCell ref="OYI40:OYJ40"/>
    <mergeCell ref="OXM40:OXN40"/>
    <mergeCell ref="OXO40:OXP40"/>
    <mergeCell ref="OXQ40:OXR40"/>
    <mergeCell ref="OXS40:OXT40"/>
    <mergeCell ref="OXU40:OXV40"/>
    <mergeCell ref="OXW40:OXX40"/>
    <mergeCell ref="OXA40:OXB40"/>
    <mergeCell ref="OXC40:OXD40"/>
    <mergeCell ref="OXE40:OXF40"/>
    <mergeCell ref="OXG40:OXH40"/>
    <mergeCell ref="OXI40:OXJ40"/>
    <mergeCell ref="OXK40:OXL40"/>
    <mergeCell ref="PCC40:PCD40"/>
    <mergeCell ref="PCE40:PCF40"/>
    <mergeCell ref="PCG40:PCH40"/>
    <mergeCell ref="PCI40:PCJ40"/>
    <mergeCell ref="PCK40:PCL40"/>
    <mergeCell ref="PCM40:PCN40"/>
    <mergeCell ref="PBQ40:PBR40"/>
    <mergeCell ref="PBS40:PBT40"/>
    <mergeCell ref="PBU40:PBV40"/>
    <mergeCell ref="PBW40:PBX40"/>
    <mergeCell ref="PBY40:PBZ40"/>
    <mergeCell ref="PCA40:PCB40"/>
    <mergeCell ref="PBE40:PBF40"/>
    <mergeCell ref="PBG40:PBH40"/>
    <mergeCell ref="PBI40:PBJ40"/>
    <mergeCell ref="PBK40:PBL40"/>
    <mergeCell ref="PBM40:PBN40"/>
    <mergeCell ref="PBO40:PBP40"/>
    <mergeCell ref="PAS40:PAT40"/>
    <mergeCell ref="PAU40:PAV40"/>
    <mergeCell ref="PAW40:PAX40"/>
    <mergeCell ref="PAY40:PAZ40"/>
    <mergeCell ref="PBA40:PBB40"/>
    <mergeCell ref="PBC40:PBD40"/>
    <mergeCell ref="PAG40:PAH40"/>
    <mergeCell ref="PAI40:PAJ40"/>
    <mergeCell ref="PAK40:PAL40"/>
    <mergeCell ref="PAM40:PAN40"/>
    <mergeCell ref="PAO40:PAP40"/>
    <mergeCell ref="PAQ40:PAR40"/>
    <mergeCell ref="OZU40:OZV40"/>
    <mergeCell ref="OZW40:OZX40"/>
    <mergeCell ref="OZY40:OZZ40"/>
    <mergeCell ref="PAA40:PAB40"/>
    <mergeCell ref="PAC40:PAD40"/>
    <mergeCell ref="PAE40:PAF40"/>
    <mergeCell ref="PEW40:PEX40"/>
    <mergeCell ref="PEY40:PEZ40"/>
    <mergeCell ref="PFA40:PFB40"/>
    <mergeCell ref="PFC40:PFD40"/>
    <mergeCell ref="PFE40:PFF40"/>
    <mergeCell ref="PFG40:PFH40"/>
    <mergeCell ref="PEK40:PEL40"/>
    <mergeCell ref="PEM40:PEN40"/>
    <mergeCell ref="PEO40:PEP40"/>
    <mergeCell ref="PEQ40:PER40"/>
    <mergeCell ref="PES40:PET40"/>
    <mergeCell ref="PEU40:PEV40"/>
    <mergeCell ref="PDY40:PDZ40"/>
    <mergeCell ref="PEA40:PEB40"/>
    <mergeCell ref="PEC40:PED40"/>
    <mergeCell ref="PEE40:PEF40"/>
    <mergeCell ref="PEG40:PEH40"/>
    <mergeCell ref="PEI40:PEJ40"/>
    <mergeCell ref="PDM40:PDN40"/>
    <mergeCell ref="PDO40:PDP40"/>
    <mergeCell ref="PDQ40:PDR40"/>
    <mergeCell ref="PDS40:PDT40"/>
    <mergeCell ref="PDU40:PDV40"/>
    <mergeCell ref="PDW40:PDX40"/>
    <mergeCell ref="PDA40:PDB40"/>
    <mergeCell ref="PDC40:PDD40"/>
    <mergeCell ref="PDE40:PDF40"/>
    <mergeCell ref="PDG40:PDH40"/>
    <mergeCell ref="PDI40:PDJ40"/>
    <mergeCell ref="PDK40:PDL40"/>
    <mergeCell ref="PCO40:PCP40"/>
    <mergeCell ref="PCQ40:PCR40"/>
    <mergeCell ref="PCS40:PCT40"/>
    <mergeCell ref="PCU40:PCV40"/>
    <mergeCell ref="PCW40:PCX40"/>
    <mergeCell ref="PCY40:PCZ40"/>
    <mergeCell ref="PHQ40:PHR40"/>
    <mergeCell ref="PHS40:PHT40"/>
    <mergeCell ref="PHU40:PHV40"/>
    <mergeCell ref="PHW40:PHX40"/>
    <mergeCell ref="PHY40:PHZ40"/>
    <mergeCell ref="PIA40:PIB40"/>
    <mergeCell ref="PHE40:PHF40"/>
    <mergeCell ref="PHG40:PHH40"/>
    <mergeCell ref="PHI40:PHJ40"/>
    <mergeCell ref="PHK40:PHL40"/>
    <mergeCell ref="PHM40:PHN40"/>
    <mergeCell ref="PHO40:PHP40"/>
    <mergeCell ref="PGS40:PGT40"/>
    <mergeCell ref="PGU40:PGV40"/>
    <mergeCell ref="PGW40:PGX40"/>
    <mergeCell ref="PGY40:PGZ40"/>
    <mergeCell ref="PHA40:PHB40"/>
    <mergeCell ref="PHC40:PHD40"/>
    <mergeCell ref="PGG40:PGH40"/>
    <mergeCell ref="PGI40:PGJ40"/>
    <mergeCell ref="PGK40:PGL40"/>
    <mergeCell ref="PGM40:PGN40"/>
    <mergeCell ref="PGO40:PGP40"/>
    <mergeCell ref="PGQ40:PGR40"/>
    <mergeCell ref="PFU40:PFV40"/>
    <mergeCell ref="PFW40:PFX40"/>
    <mergeCell ref="PFY40:PFZ40"/>
    <mergeCell ref="PGA40:PGB40"/>
    <mergeCell ref="PGC40:PGD40"/>
    <mergeCell ref="PGE40:PGF40"/>
    <mergeCell ref="PFI40:PFJ40"/>
    <mergeCell ref="PFK40:PFL40"/>
    <mergeCell ref="PFM40:PFN40"/>
    <mergeCell ref="PFO40:PFP40"/>
    <mergeCell ref="PFQ40:PFR40"/>
    <mergeCell ref="PFS40:PFT40"/>
    <mergeCell ref="PKK40:PKL40"/>
    <mergeCell ref="PKM40:PKN40"/>
    <mergeCell ref="PKO40:PKP40"/>
    <mergeCell ref="PKQ40:PKR40"/>
    <mergeCell ref="PKS40:PKT40"/>
    <mergeCell ref="PKU40:PKV40"/>
    <mergeCell ref="PJY40:PJZ40"/>
    <mergeCell ref="PKA40:PKB40"/>
    <mergeCell ref="PKC40:PKD40"/>
    <mergeCell ref="PKE40:PKF40"/>
    <mergeCell ref="PKG40:PKH40"/>
    <mergeCell ref="PKI40:PKJ40"/>
    <mergeCell ref="PJM40:PJN40"/>
    <mergeCell ref="PJO40:PJP40"/>
    <mergeCell ref="PJQ40:PJR40"/>
    <mergeCell ref="PJS40:PJT40"/>
    <mergeCell ref="PJU40:PJV40"/>
    <mergeCell ref="PJW40:PJX40"/>
    <mergeCell ref="PJA40:PJB40"/>
    <mergeCell ref="PJC40:PJD40"/>
    <mergeCell ref="PJE40:PJF40"/>
    <mergeCell ref="PJG40:PJH40"/>
    <mergeCell ref="PJI40:PJJ40"/>
    <mergeCell ref="PJK40:PJL40"/>
    <mergeCell ref="PIO40:PIP40"/>
    <mergeCell ref="PIQ40:PIR40"/>
    <mergeCell ref="PIS40:PIT40"/>
    <mergeCell ref="PIU40:PIV40"/>
    <mergeCell ref="PIW40:PIX40"/>
    <mergeCell ref="PIY40:PIZ40"/>
    <mergeCell ref="PIC40:PID40"/>
    <mergeCell ref="PIE40:PIF40"/>
    <mergeCell ref="PIG40:PIH40"/>
    <mergeCell ref="PII40:PIJ40"/>
    <mergeCell ref="PIK40:PIL40"/>
    <mergeCell ref="PIM40:PIN40"/>
    <mergeCell ref="PNE40:PNF40"/>
    <mergeCell ref="PNG40:PNH40"/>
    <mergeCell ref="PNI40:PNJ40"/>
    <mergeCell ref="PNK40:PNL40"/>
    <mergeCell ref="PNM40:PNN40"/>
    <mergeCell ref="PNO40:PNP40"/>
    <mergeCell ref="PMS40:PMT40"/>
    <mergeCell ref="PMU40:PMV40"/>
    <mergeCell ref="PMW40:PMX40"/>
    <mergeCell ref="PMY40:PMZ40"/>
    <mergeCell ref="PNA40:PNB40"/>
    <mergeCell ref="PNC40:PND40"/>
    <mergeCell ref="PMG40:PMH40"/>
    <mergeCell ref="PMI40:PMJ40"/>
    <mergeCell ref="PMK40:PML40"/>
    <mergeCell ref="PMM40:PMN40"/>
    <mergeCell ref="PMO40:PMP40"/>
    <mergeCell ref="PMQ40:PMR40"/>
    <mergeCell ref="PLU40:PLV40"/>
    <mergeCell ref="PLW40:PLX40"/>
    <mergeCell ref="PLY40:PLZ40"/>
    <mergeCell ref="PMA40:PMB40"/>
    <mergeCell ref="PMC40:PMD40"/>
    <mergeCell ref="PME40:PMF40"/>
    <mergeCell ref="PLI40:PLJ40"/>
    <mergeCell ref="PLK40:PLL40"/>
    <mergeCell ref="PLM40:PLN40"/>
    <mergeCell ref="PLO40:PLP40"/>
    <mergeCell ref="PLQ40:PLR40"/>
    <mergeCell ref="PLS40:PLT40"/>
    <mergeCell ref="PKW40:PKX40"/>
    <mergeCell ref="PKY40:PKZ40"/>
    <mergeCell ref="PLA40:PLB40"/>
    <mergeCell ref="PLC40:PLD40"/>
    <mergeCell ref="PLE40:PLF40"/>
    <mergeCell ref="PLG40:PLH40"/>
    <mergeCell ref="PPY40:PPZ40"/>
    <mergeCell ref="PQA40:PQB40"/>
    <mergeCell ref="PQC40:PQD40"/>
    <mergeCell ref="PQE40:PQF40"/>
    <mergeCell ref="PQG40:PQH40"/>
    <mergeCell ref="PQI40:PQJ40"/>
    <mergeCell ref="PPM40:PPN40"/>
    <mergeCell ref="PPO40:PPP40"/>
    <mergeCell ref="PPQ40:PPR40"/>
    <mergeCell ref="PPS40:PPT40"/>
    <mergeCell ref="PPU40:PPV40"/>
    <mergeCell ref="PPW40:PPX40"/>
    <mergeCell ref="PPA40:PPB40"/>
    <mergeCell ref="PPC40:PPD40"/>
    <mergeCell ref="PPE40:PPF40"/>
    <mergeCell ref="PPG40:PPH40"/>
    <mergeCell ref="PPI40:PPJ40"/>
    <mergeCell ref="PPK40:PPL40"/>
    <mergeCell ref="POO40:POP40"/>
    <mergeCell ref="POQ40:POR40"/>
    <mergeCell ref="POS40:POT40"/>
    <mergeCell ref="POU40:POV40"/>
    <mergeCell ref="POW40:POX40"/>
    <mergeCell ref="POY40:POZ40"/>
    <mergeCell ref="POC40:POD40"/>
    <mergeCell ref="POE40:POF40"/>
    <mergeCell ref="POG40:POH40"/>
    <mergeCell ref="POI40:POJ40"/>
    <mergeCell ref="POK40:POL40"/>
    <mergeCell ref="POM40:PON40"/>
    <mergeCell ref="PNQ40:PNR40"/>
    <mergeCell ref="PNS40:PNT40"/>
    <mergeCell ref="PNU40:PNV40"/>
    <mergeCell ref="PNW40:PNX40"/>
    <mergeCell ref="PNY40:PNZ40"/>
    <mergeCell ref="POA40:POB40"/>
    <mergeCell ref="PSS40:PST40"/>
    <mergeCell ref="PSU40:PSV40"/>
    <mergeCell ref="PSW40:PSX40"/>
    <mergeCell ref="PSY40:PSZ40"/>
    <mergeCell ref="PTA40:PTB40"/>
    <mergeCell ref="PTC40:PTD40"/>
    <mergeCell ref="PSG40:PSH40"/>
    <mergeCell ref="PSI40:PSJ40"/>
    <mergeCell ref="PSK40:PSL40"/>
    <mergeCell ref="PSM40:PSN40"/>
    <mergeCell ref="PSO40:PSP40"/>
    <mergeCell ref="PSQ40:PSR40"/>
    <mergeCell ref="PRU40:PRV40"/>
    <mergeCell ref="PRW40:PRX40"/>
    <mergeCell ref="PRY40:PRZ40"/>
    <mergeCell ref="PSA40:PSB40"/>
    <mergeCell ref="PSC40:PSD40"/>
    <mergeCell ref="PSE40:PSF40"/>
    <mergeCell ref="PRI40:PRJ40"/>
    <mergeCell ref="PRK40:PRL40"/>
    <mergeCell ref="PRM40:PRN40"/>
    <mergeCell ref="PRO40:PRP40"/>
    <mergeCell ref="PRQ40:PRR40"/>
    <mergeCell ref="PRS40:PRT40"/>
    <mergeCell ref="PQW40:PQX40"/>
    <mergeCell ref="PQY40:PQZ40"/>
    <mergeCell ref="PRA40:PRB40"/>
    <mergeCell ref="PRC40:PRD40"/>
    <mergeCell ref="PRE40:PRF40"/>
    <mergeCell ref="PRG40:PRH40"/>
    <mergeCell ref="PQK40:PQL40"/>
    <mergeCell ref="PQM40:PQN40"/>
    <mergeCell ref="PQO40:PQP40"/>
    <mergeCell ref="PQQ40:PQR40"/>
    <mergeCell ref="PQS40:PQT40"/>
    <mergeCell ref="PQU40:PQV40"/>
    <mergeCell ref="PVM40:PVN40"/>
    <mergeCell ref="PVO40:PVP40"/>
    <mergeCell ref="PVQ40:PVR40"/>
    <mergeCell ref="PVS40:PVT40"/>
    <mergeCell ref="PVU40:PVV40"/>
    <mergeCell ref="PVW40:PVX40"/>
    <mergeCell ref="PVA40:PVB40"/>
    <mergeCell ref="PVC40:PVD40"/>
    <mergeCell ref="PVE40:PVF40"/>
    <mergeCell ref="PVG40:PVH40"/>
    <mergeCell ref="PVI40:PVJ40"/>
    <mergeCell ref="PVK40:PVL40"/>
    <mergeCell ref="PUO40:PUP40"/>
    <mergeCell ref="PUQ40:PUR40"/>
    <mergeCell ref="PUS40:PUT40"/>
    <mergeCell ref="PUU40:PUV40"/>
    <mergeCell ref="PUW40:PUX40"/>
    <mergeCell ref="PUY40:PUZ40"/>
    <mergeCell ref="PUC40:PUD40"/>
    <mergeCell ref="PUE40:PUF40"/>
    <mergeCell ref="PUG40:PUH40"/>
    <mergeCell ref="PUI40:PUJ40"/>
    <mergeCell ref="PUK40:PUL40"/>
    <mergeCell ref="PUM40:PUN40"/>
    <mergeCell ref="PTQ40:PTR40"/>
    <mergeCell ref="PTS40:PTT40"/>
    <mergeCell ref="PTU40:PTV40"/>
    <mergeCell ref="PTW40:PTX40"/>
    <mergeCell ref="PTY40:PTZ40"/>
    <mergeCell ref="PUA40:PUB40"/>
    <mergeCell ref="PTE40:PTF40"/>
    <mergeCell ref="PTG40:PTH40"/>
    <mergeCell ref="PTI40:PTJ40"/>
    <mergeCell ref="PTK40:PTL40"/>
    <mergeCell ref="PTM40:PTN40"/>
    <mergeCell ref="PTO40:PTP40"/>
    <mergeCell ref="PYG40:PYH40"/>
    <mergeCell ref="PYI40:PYJ40"/>
    <mergeCell ref="PYK40:PYL40"/>
    <mergeCell ref="PYM40:PYN40"/>
    <mergeCell ref="PYO40:PYP40"/>
    <mergeCell ref="PYQ40:PYR40"/>
    <mergeCell ref="PXU40:PXV40"/>
    <mergeCell ref="PXW40:PXX40"/>
    <mergeCell ref="PXY40:PXZ40"/>
    <mergeCell ref="PYA40:PYB40"/>
    <mergeCell ref="PYC40:PYD40"/>
    <mergeCell ref="PYE40:PYF40"/>
    <mergeCell ref="PXI40:PXJ40"/>
    <mergeCell ref="PXK40:PXL40"/>
    <mergeCell ref="PXM40:PXN40"/>
    <mergeCell ref="PXO40:PXP40"/>
    <mergeCell ref="PXQ40:PXR40"/>
    <mergeCell ref="PXS40:PXT40"/>
    <mergeCell ref="PWW40:PWX40"/>
    <mergeCell ref="PWY40:PWZ40"/>
    <mergeCell ref="PXA40:PXB40"/>
    <mergeCell ref="PXC40:PXD40"/>
    <mergeCell ref="PXE40:PXF40"/>
    <mergeCell ref="PXG40:PXH40"/>
    <mergeCell ref="PWK40:PWL40"/>
    <mergeCell ref="PWM40:PWN40"/>
    <mergeCell ref="PWO40:PWP40"/>
    <mergeCell ref="PWQ40:PWR40"/>
    <mergeCell ref="PWS40:PWT40"/>
    <mergeCell ref="PWU40:PWV40"/>
    <mergeCell ref="PVY40:PVZ40"/>
    <mergeCell ref="PWA40:PWB40"/>
    <mergeCell ref="PWC40:PWD40"/>
    <mergeCell ref="PWE40:PWF40"/>
    <mergeCell ref="PWG40:PWH40"/>
    <mergeCell ref="PWI40:PWJ40"/>
    <mergeCell ref="QBA40:QBB40"/>
    <mergeCell ref="QBC40:QBD40"/>
    <mergeCell ref="QBE40:QBF40"/>
    <mergeCell ref="QBG40:QBH40"/>
    <mergeCell ref="QBI40:QBJ40"/>
    <mergeCell ref="QBK40:QBL40"/>
    <mergeCell ref="QAO40:QAP40"/>
    <mergeCell ref="QAQ40:QAR40"/>
    <mergeCell ref="QAS40:QAT40"/>
    <mergeCell ref="QAU40:QAV40"/>
    <mergeCell ref="QAW40:QAX40"/>
    <mergeCell ref="QAY40:QAZ40"/>
    <mergeCell ref="QAC40:QAD40"/>
    <mergeCell ref="QAE40:QAF40"/>
    <mergeCell ref="QAG40:QAH40"/>
    <mergeCell ref="QAI40:QAJ40"/>
    <mergeCell ref="QAK40:QAL40"/>
    <mergeCell ref="QAM40:QAN40"/>
    <mergeCell ref="PZQ40:PZR40"/>
    <mergeCell ref="PZS40:PZT40"/>
    <mergeCell ref="PZU40:PZV40"/>
    <mergeCell ref="PZW40:PZX40"/>
    <mergeCell ref="PZY40:PZZ40"/>
    <mergeCell ref="QAA40:QAB40"/>
    <mergeCell ref="PZE40:PZF40"/>
    <mergeCell ref="PZG40:PZH40"/>
    <mergeCell ref="PZI40:PZJ40"/>
    <mergeCell ref="PZK40:PZL40"/>
    <mergeCell ref="PZM40:PZN40"/>
    <mergeCell ref="PZO40:PZP40"/>
    <mergeCell ref="PYS40:PYT40"/>
    <mergeCell ref="PYU40:PYV40"/>
    <mergeCell ref="PYW40:PYX40"/>
    <mergeCell ref="PYY40:PYZ40"/>
    <mergeCell ref="PZA40:PZB40"/>
    <mergeCell ref="PZC40:PZD40"/>
    <mergeCell ref="QDU40:QDV40"/>
    <mergeCell ref="QDW40:QDX40"/>
    <mergeCell ref="QDY40:QDZ40"/>
    <mergeCell ref="QEA40:QEB40"/>
    <mergeCell ref="QEC40:QED40"/>
    <mergeCell ref="QEE40:QEF40"/>
    <mergeCell ref="QDI40:QDJ40"/>
    <mergeCell ref="QDK40:QDL40"/>
    <mergeCell ref="QDM40:QDN40"/>
    <mergeCell ref="QDO40:QDP40"/>
    <mergeCell ref="QDQ40:QDR40"/>
    <mergeCell ref="QDS40:QDT40"/>
    <mergeCell ref="QCW40:QCX40"/>
    <mergeCell ref="QCY40:QCZ40"/>
    <mergeCell ref="QDA40:QDB40"/>
    <mergeCell ref="QDC40:QDD40"/>
    <mergeCell ref="QDE40:QDF40"/>
    <mergeCell ref="QDG40:QDH40"/>
    <mergeCell ref="QCK40:QCL40"/>
    <mergeCell ref="QCM40:QCN40"/>
    <mergeCell ref="QCO40:QCP40"/>
    <mergeCell ref="QCQ40:QCR40"/>
    <mergeCell ref="QCS40:QCT40"/>
    <mergeCell ref="QCU40:QCV40"/>
    <mergeCell ref="QBY40:QBZ40"/>
    <mergeCell ref="QCA40:QCB40"/>
    <mergeCell ref="QCC40:QCD40"/>
    <mergeCell ref="QCE40:QCF40"/>
    <mergeCell ref="QCG40:QCH40"/>
    <mergeCell ref="QCI40:QCJ40"/>
    <mergeCell ref="QBM40:QBN40"/>
    <mergeCell ref="QBO40:QBP40"/>
    <mergeCell ref="QBQ40:QBR40"/>
    <mergeCell ref="QBS40:QBT40"/>
    <mergeCell ref="QBU40:QBV40"/>
    <mergeCell ref="QBW40:QBX40"/>
    <mergeCell ref="QGO40:QGP40"/>
    <mergeCell ref="QGQ40:QGR40"/>
    <mergeCell ref="QGS40:QGT40"/>
    <mergeCell ref="QGU40:QGV40"/>
    <mergeCell ref="QGW40:QGX40"/>
    <mergeCell ref="QGY40:QGZ40"/>
    <mergeCell ref="QGC40:QGD40"/>
    <mergeCell ref="QGE40:QGF40"/>
    <mergeCell ref="QGG40:QGH40"/>
    <mergeCell ref="QGI40:QGJ40"/>
    <mergeCell ref="QGK40:QGL40"/>
    <mergeCell ref="QGM40:QGN40"/>
    <mergeCell ref="QFQ40:QFR40"/>
    <mergeCell ref="QFS40:QFT40"/>
    <mergeCell ref="QFU40:QFV40"/>
    <mergeCell ref="QFW40:QFX40"/>
    <mergeCell ref="QFY40:QFZ40"/>
    <mergeCell ref="QGA40:QGB40"/>
    <mergeCell ref="QFE40:QFF40"/>
    <mergeCell ref="QFG40:QFH40"/>
    <mergeCell ref="QFI40:QFJ40"/>
    <mergeCell ref="QFK40:QFL40"/>
    <mergeCell ref="QFM40:QFN40"/>
    <mergeCell ref="QFO40:QFP40"/>
    <mergeCell ref="QES40:QET40"/>
    <mergeCell ref="QEU40:QEV40"/>
    <mergeCell ref="QEW40:QEX40"/>
    <mergeCell ref="QEY40:QEZ40"/>
    <mergeCell ref="QFA40:QFB40"/>
    <mergeCell ref="QFC40:QFD40"/>
    <mergeCell ref="QEG40:QEH40"/>
    <mergeCell ref="QEI40:QEJ40"/>
    <mergeCell ref="QEK40:QEL40"/>
    <mergeCell ref="QEM40:QEN40"/>
    <mergeCell ref="QEO40:QEP40"/>
    <mergeCell ref="QEQ40:QER40"/>
    <mergeCell ref="QJI40:QJJ40"/>
    <mergeCell ref="QJK40:QJL40"/>
    <mergeCell ref="QJM40:QJN40"/>
    <mergeCell ref="QJO40:QJP40"/>
    <mergeCell ref="QJQ40:QJR40"/>
    <mergeCell ref="QJS40:QJT40"/>
    <mergeCell ref="QIW40:QIX40"/>
    <mergeCell ref="QIY40:QIZ40"/>
    <mergeCell ref="QJA40:QJB40"/>
    <mergeCell ref="QJC40:QJD40"/>
    <mergeCell ref="QJE40:QJF40"/>
    <mergeCell ref="QJG40:QJH40"/>
    <mergeCell ref="QIK40:QIL40"/>
    <mergeCell ref="QIM40:QIN40"/>
    <mergeCell ref="QIO40:QIP40"/>
    <mergeCell ref="QIQ40:QIR40"/>
    <mergeCell ref="QIS40:QIT40"/>
    <mergeCell ref="QIU40:QIV40"/>
    <mergeCell ref="QHY40:QHZ40"/>
    <mergeCell ref="QIA40:QIB40"/>
    <mergeCell ref="QIC40:QID40"/>
    <mergeCell ref="QIE40:QIF40"/>
    <mergeCell ref="QIG40:QIH40"/>
    <mergeCell ref="QII40:QIJ40"/>
    <mergeCell ref="QHM40:QHN40"/>
    <mergeCell ref="QHO40:QHP40"/>
    <mergeCell ref="QHQ40:QHR40"/>
    <mergeCell ref="QHS40:QHT40"/>
    <mergeCell ref="QHU40:QHV40"/>
    <mergeCell ref="QHW40:QHX40"/>
    <mergeCell ref="QHA40:QHB40"/>
    <mergeCell ref="QHC40:QHD40"/>
    <mergeCell ref="QHE40:QHF40"/>
    <mergeCell ref="QHG40:QHH40"/>
    <mergeCell ref="QHI40:QHJ40"/>
    <mergeCell ref="QHK40:QHL40"/>
    <mergeCell ref="QMC40:QMD40"/>
    <mergeCell ref="QME40:QMF40"/>
    <mergeCell ref="QMG40:QMH40"/>
    <mergeCell ref="QMI40:QMJ40"/>
    <mergeCell ref="QMK40:QML40"/>
    <mergeCell ref="QMM40:QMN40"/>
    <mergeCell ref="QLQ40:QLR40"/>
    <mergeCell ref="QLS40:QLT40"/>
    <mergeCell ref="QLU40:QLV40"/>
    <mergeCell ref="QLW40:QLX40"/>
    <mergeCell ref="QLY40:QLZ40"/>
    <mergeCell ref="QMA40:QMB40"/>
    <mergeCell ref="QLE40:QLF40"/>
    <mergeCell ref="QLG40:QLH40"/>
    <mergeCell ref="QLI40:QLJ40"/>
    <mergeCell ref="QLK40:QLL40"/>
    <mergeCell ref="QLM40:QLN40"/>
    <mergeCell ref="QLO40:QLP40"/>
    <mergeCell ref="QKS40:QKT40"/>
    <mergeCell ref="QKU40:QKV40"/>
    <mergeCell ref="QKW40:QKX40"/>
    <mergeCell ref="QKY40:QKZ40"/>
    <mergeCell ref="QLA40:QLB40"/>
    <mergeCell ref="QLC40:QLD40"/>
    <mergeCell ref="QKG40:QKH40"/>
    <mergeCell ref="QKI40:QKJ40"/>
    <mergeCell ref="QKK40:QKL40"/>
    <mergeCell ref="QKM40:QKN40"/>
    <mergeCell ref="QKO40:QKP40"/>
    <mergeCell ref="QKQ40:QKR40"/>
    <mergeCell ref="QJU40:QJV40"/>
    <mergeCell ref="QJW40:QJX40"/>
    <mergeCell ref="QJY40:QJZ40"/>
    <mergeCell ref="QKA40:QKB40"/>
    <mergeCell ref="QKC40:QKD40"/>
    <mergeCell ref="QKE40:QKF40"/>
    <mergeCell ref="QOW40:QOX40"/>
    <mergeCell ref="QOY40:QOZ40"/>
    <mergeCell ref="QPA40:QPB40"/>
    <mergeCell ref="QPC40:QPD40"/>
    <mergeCell ref="QPE40:QPF40"/>
    <mergeCell ref="QPG40:QPH40"/>
    <mergeCell ref="QOK40:QOL40"/>
    <mergeCell ref="QOM40:QON40"/>
    <mergeCell ref="QOO40:QOP40"/>
    <mergeCell ref="QOQ40:QOR40"/>
    <mergeCell ref="QOS40:QOT40"/>
    <mergeCell ref="QOU40:QOV40"/>
    <mergeCell ref="QNY40:QNZ40"/>
    <mergeCell ref="QOA40:QOB40"/>
    <mergeCell ref="QOC40:QOD40"/>
    <mergeCell ref="QOE40:QOF40"/>
    <mergeCell ref="QOG40:QOH40"/>
    <mergeCell ref="QOI40:QOJ40"/>
    <mergeCell ref="QNM40:QNN40"/>
    <mergeCell ref="QNO40:QNP40"/>
    <mergeCell ref="QNQ40:QNR40"/>
    <mergeCell ref="QNS40:QNT40"/>
    <mergeCell ref="QNU40:QNV40"/>
    <mergeCell ref="QNW40:QNX40"/>
    <mergeCell ref="QNA40:QNB40"/>
    <mergeCell ref="QNC40:QND40"/>
    <mergeCell ref="QNE40:QNF40"/>
    <mergeCell ref="QNG40:QNH40"/>
    <mergeCell ref="QNI40:QNJ40"/>
    <mergeCell ref="QNK40:QNL40"/>
    <mergeCell ref="QMO40:QMP40"/>
    <mergeCell ref="QMQ40:QMR40"/>
    <mergeCell ref="QMS40:QMT40"/>
    <mergeCell ref="QMU40:QMV40"/>
    <mergeCell ref="QMW40:QMX40"/>
    <mergeCell ref="QMY40:QMZ40"/>
    <mergeCell ref="QRQ40:QRR40"/>
    <mergeCell ref="QRS40:QRT40"/>
    <mergeCell ref="QRU40:QRV40"/>
    <mergeCell ref="QRW40:QRX40"/>
    <mergeCell ref="QRY40:QRZ40"/>
    <mergeCell ref="QSA40:QSB40"/>
    <mergeCell ref="QRE40:QRF40"/>
    <mergeCell ref="QRG40:QRH40"/>
    <mergeCell ref="QRI40:QRJ40"/>
    <mergeCell ref="QRK40:QRL40"/>
    <mergeCell ref="QRM40:QRN40"/>
    <mergeCell ref="QRO40:QRP40"/>
    <mergeCell ref="QQS40:QQT40"/>
    <mergeCell ref="QQU40:QQV40"/>
    <mergeCell ref="QQW40:QQX40"/>
    <mergeCell ref="QQY40:QQZ40"/>
    <mergeCell ref="QRA40:QRB40"/>
    <mergeCell ref="QRC40:QRD40"/>
    <mergeCell ref="QQG40:QQH40"/>
    <mergeCell ref="QQI40:QQJ40"/>
    <mergeCell ref="QQK40:QQL40"/>
    <mergeCell ref="QQM40:QQN40"/>
    <mergeCell ref="QQO40:QQP40"/>
    <mergeCell ref="QQQ40:QQR40"/>
    <mergeCell ref="QPU40:QPV40"/>
    <mergeCell ref="QPW40:QPX40"/>
    <mergeCell ref="QPY40:QPZ40"/>
    <mergeCell ref="QQA40:QQB40"/>
    <mergeCell ref="QQC40:QQD40"/>
    <mergeCell ref="QQE40:QQF40"/>
    <mergeCell ref="QPI40:QPJ40"/>
    <mergeCell ref="QPK40:QPL40"/>
    <mergeCell ref="QPM40:QPN40"/>
    <mergeCell ref="QPO40:QPP40"/>
    <mergeCell ref="QPQ40:QPR40"/>
    <mergeCell ref="QPS40:QPT40"/>
    <mergeCell ref="QUK40:QUL40"/>
    <mergeCell ref="QUM40:QUN40"/>
    <mergeCell ref="QUO40:QUP40"/>
    <mergeCell ref="QUQ40:QUR40"/>
    <mergeCell ref="QUS40:QUT40"/>
    <mergeCell ref="QUU40:QUV40"/>
    <mergeCell ref="QTY40:QTZ40"/>
    <mergeCell ref="QUA40:QUB40"/>
    <mergeCell ref="QUC40:QUD40"/>
    <mergeCell ref="QUE40:QUF40"/>
    <mergeCell ref="QUG40:QUH40"/>
    <mergeCell ref="QUI40:QUJ40"/>
    <mergeCell ref="QTM40:QTN40"/>
    <mergeCell ref="QTO40:QTP40"/>
    <mergeCell ref="QTQ40:QTR40"/>
    <mergeCell ref="QTS40:QTT40"/>
    <mergeCell ref="QTU40:QTV40"/>
    <mergeCell ref="QTW40:QTX40"/>
    <mergeCell ref="QTA40:QTB40"/>
    <mergeCell ref="QTC40:QTD40"/>
    <mergeCell ref="QTE40:QTF40"/>
    <mergeCell ref="QTG40:QTH40"/>
    <mergeCell ref="QTI40:QTJ40"/>
    <mergeCell ref="QTK40:QTL40"/>
    <mergeCell ref="QSO40:QSP40"/>
    <mergeCell ref="QSQ40:QSR40"/>
    <mergeCell ref="QSS40:QST40"/>
    <mergeCell ref="QSU40:QSV40"/>
    <mergeCell ref="QSW40:QSX40"/>
    <mergeCell ref="QSY40:QSZ40"/>
    <mergeCell ref="QSC40:QSD40"/>
    <mergeCell ref="QSE40:QSF40"/>
    <mergeCell ref="QSG40:QSH40"/>
    <mergeCell ref="QSI40:QSJ40"/>
    <mergeCell ref="QSK40:QSL40"/>
    <mergeCell ref="QSM40:QSN40"/>
    <mergeCell ref="QXE40:QXF40"/>
    <mergeCell ref="QXG40:QXH40"/>
    <mergeCell ref="QXI40:QXJ40"/>
    <mergeCell ref="QXK40:QXL40"/>
    <mergeCell ref="QXM40:QXN40"/>
    <mergeCell ref="QXO40:QXP40"/>
    <mergeCell ref="QWS40:QWT40"/>
    <mergeCell ref="QWU40:QWV40"/>
    <mergeCell ref="QWW40:QWX40"/>
    <mergeCell ref="QWY40:QWZ40"/>
    <mergeCell ref="QXA40:QXB40"/>
    <mergeCell ref="QXC40:QXD40"/>
    <mergeCell ref="QWG40:QWH40"/>
    <mergeCell ref="QWI40:QWJ40"/>
    <mergeCell ref="QWK40:QWL40"/>
    <mergeCell ref="QWM40:QWN40"/>
    <mergeCell ref="QWO40:QWP40"/>
    <mergeCell ref="QWQ40:QWR40"/>
    <mergeCell ref="QVU40:QVV40"/>
    <mergeCell ref="QVW40:QVX40"/>
    <mergeCell ref="QVY40:QVZ40"/>
    <mergeCell ref="QWA40:QWB40"/>
    <mergeCell ref="QWC40:QWD40"/>
    <mergeCell ref="QWE40:QWF40"/>
    <mergeCell ref="QVI40:QVJ40"/>
    <mergeCell ref="QVK40:QVL40"/>
    <mergeCell ref="QVM40:QVN40"/>
    <mergeCell ref="QVO40:QVP40"/>
    <mergeCell ref="QVQ40:QVR40"/>
    <mergeCell ref="QVS40:QVT40"/>
    <mergeCell ref="QUW40:QUX40"/>
    <mergeCell ref="QUY40:QUZ40"/>
    <mergeCell ref="QVA40:QVB40"/>
    <mergeCell ref="QVC40:QVD40"/>
    <mergeCell ref="QVE40:QVF40"/>
    <mergeCell ref="QVG40:QVH40"/>
    <mergeCell ref="QZY40:QZZ40"/>
    <mergeCell ref="RAA40:RAB40"/>
    <mergeCell ref="RAC40:RAD40"/>
    <mergeCell ref="RAE40:RAF40"/>
    <mergeCell ref="RAG40:RAH40"/>
    <mergeCell ref="RAI40:RAJ40"/>
    <mergeCell ref="QZM40:QZN40"/>
    <mergeCell ref="QZO40:QZP40"/>
    <mergeCell ref="QZQ40:QZR40"/>
    <mergeCell ref="QZS40:QZT40"/>
    <mergeCell ref="QZU40:QZV40"/>
    <mergeCell ref="QZW40:QZX40"/>
    <mergeCell ref="QZA40:QZB40"/>
    <mergeCell ref="QZC40:QZD40"/>
    <mergeCell ref="QZE40:QZF40"/>
    <mergeCell ref="QZG40:QZH40"/>
    <mergeCell ref="QZI40:QZJ40"/>
    <mergeCell ref="QZK40:QZL40"/>
    <mergeCell ref="QYO40:QYP40"/>
    <mergeCell ref="QYQ40:QYR40"/>
    <mergeCell ref="QYS40:QYT40"/>
    <mergeCell ref="QYU40:QYV40"/>
    <mergeCell ref="QYW40:QYX40"/>
    <mergeCell ref="QYY40:QYZ40"/>
    <mergeCell ref="QYC40:QYD40"/>
    <mergeCell ref="QYE40:QYF40"/>
    <mergeCell ref="QYG40:QYH40"/>
    <mergeCell ref="QYI40:QYJ40"/>
    <mergeCell ref="QYK40:QYL40"/>
    <mergeCell ref="QYM40:QYN40"/>
    <mergeCell ref="QXQ40:QXR40"/>
    <mergeCell ref="QXS40:QXT40"/>
    <mergeCell ref="QXU40:QXV40"/>
    <mergeCell ref="QXW40:QXX40"/>
    <mergeCell ref="QXY40:QXZ40"/>
    <mergeCell ref="QYA40:QYB40"/>
    <mergeCell ref="RCS40:RCT40"/>
    <mergeCell ref="RCU40:RCV40"/>
    <mergeCell ref="RCW40:RCX40"/>
    <mergeCell ref="RCY40:RCZ40"/>
    <mergeCell ref="RDA40:RDB40"/>
    <mergeCell ref="RDC40:RDD40"/>
    <mergeCell ref="RCG40:RCH40"/>
    <mergeCell ref="RCI40:RCJ40"/>
    <mergeCell ref="RCK40:RCL40"/>
    <mergeCell ref="RCM40:RCN40"/>
    <mergeCell ref="RCO40:RCP40"/>
    <mergeCell ref="RCQ40:RCR40"/>
    <mergeCell ref="RBU40:RBV40"/>
    <mergeCell ref="RBW40:RBX40"/>
    <mergeCell ref="RBY40:RBZ40"/>
    <mergeCell ref="RCA40:RCB40"/>
    <mergeCell ref="RCC40:RCD40"/>
    <mergeCell ref="RCE40:RCF40"/>
    <mergeCell ref="RBI40:RBJ40"/>
    <mergeCell ref="RBK40:RBL40"/>
    <mergeCell ref="RBM40:RBN40"/>
    <mergeCell ref="RBO40:RBP40"/>
    <mergeCell ref="RBQ40:RBR40"/>
    <mergeCell ref="RBS40:RBT40"/>
    <mergeCell ref="RAW40:RAX40"/>
    <mergeCell ref="RAY40:RAZ40"/>
    <mergeCell ref="RBA40:RBB40"/>
    <mergeCell ref="RBC40:RBD40"/>
    <mergeCell ref="RBE40:RBF40"/>
    <mergeCell ref="RBG40:RBH40"/>
    <mergeCell ref="RAK40:RAL40"/>
    <mergeCell ref="RAM40:RAN40"/>
    <mergeCell ref="RAO40:RAP40"/>
    <mergeCell ref="RAQ40:RAR40"/>
    <mergeCell ref="RAS40:RAT40"/>
    <mergeCell ref="RAU40:RAV40"/>
    <mergeCell ref="RFM40:RFN40"/>
    <mergeCell ref="RFO40:RFP40"/>
    <mergeCell ref="RFQ40:RFR40"/>
    <mergeCell ref="RFS40:RFT40"/>
    <mergeCell ref="RFU40:RFV40"/>
    <mergeCell ref="RFW40:RFX40"/>
    <mergeCell ref="RFA40:RFB40"/>
    <mergeCell ref="RFC40:RFD40"/>
    <mergeCell ref="RFE40:RFF40"/>
    <mergeCell ref="RFG40:RFH40"/>
    <mergeCell ref="RFI40:RFJ40"/>
    <mergeCell ref="RFK40:RFL40"/>
    <mergeCell ref="REO40:REP40"/>
    <mergeCell ref="REQ40:RER40"/>
    <mergeCell ref="RES40:RET40"/>
    <mergeCell ref="REU40:REV40"/>
    <mergeCell ref="REW40:REX40"/>
    <mergeCell ref="REY40:REZ40"/>
    <mergeCell ref="REC40:RED40"/>
    <mergeCell ref="REE40:REF40"/>
    <mergeCell ref="REG40:REH40"/>
    <mergeCell ref="REI40:REJ40"/>
    <mergeCell ref="REK40:REL40"/>
    <mergeCell ref="REM40:REN40"/>
    <mergeCell ref="RDQ40:RDR40"/>
    <mergeCell ref="RDS40:RDT40"/>
    <mergeCell ref="RDU40:RDV40"/>
    <mergeCell ref="RDW40:RDX40"/>
    <mergeCell ref="RDY40:RDZ40"/>
    <mergeCell ref="REA40:REB40"/>
    <mergeCell ref="RDE40:RDF40"/>
    <mergeCell ref="RDG40:RDH40"/>
    <mergeCell ref="RDI40:RDJ40"/>
    <mergeCell ref="RDK40:RDL40"/>
    <mergeCell ref="RDM40:RDN40"/>
    <mergeCell ref="RDO40:RDP40"/>
    <mergeCell ref="RIG40:RIH40"/>
    <mergeCell ref="RII40:RIJ40"/>
    <mergeCell ref="RIK40:RIL40"/>
    <mergeCell ref="RIM40:RIN40"/>
    <mergeCell ref="RIO40:RIP40"/>
    <mergeCell ref="RIQ40:RIR40"/>
    <mergeCell ref="RHU40:RHV40"/>
    <mergeCell ref="RHW40:RHX40"/>
    <mergeCell ref="RHY40:RHZ40"/>
    <mergeCell ref="RIA40:RIB40"/>
    <mergeCell ref="RIC40:RID40"/>
    <mergeCell ref="RIE40:RIF40"/>
    <mergeCell ref="RHI40:RHJ40"/>
    <mergeCell ref="RHK40:RHL40"/>
    <mergeCell ref="RHM40:RHN40"/>
    <mergeCell ref="RHO40:RHP40"/>
    <mergeCell ref="RHQ40:RHR40"/>
    <mergeCell ref="RHS40:RHT40"/>
    <mergeCell ref="RGW40:RGX40"/>
    <mergeCell ref="RGY40:RGZ40"/>
    <mergeCell ref="RHA40:RHB40"/>
    <mergeCell ref="RHC40:RHD40"/>
    <mergeCell ref="RHE40:RHF40"/>
    <mergeCell ref="RHG40:RHH40"/>
    <mergeCell ref="RGK40:RGL40"/>
    <mergeCell ref="RGM40:RGN40"/>
    <mergeCell ref="RGO40:RGP40"/>
    <mergeCell ref="RGQ40:RGR40"/>
    <mergeCell ref="RGS40:RGT40"/>
    <mergeCell ref="RGU40:RGV40"/>
    <mergeCell ref="RFY40:RFZ40"/>
    <mergeCell ref="RGA40:RGB40"/>
    <mergeCell ref="RGC40:RGD40"/>
    <mergeCell ref="RGE40:RGF40"/>
    <mergeCell ref="RGG40:RGH40"/>
    <mergeCell ref="RGI40:RGJ40"/>
    <mergeCell ref="RLA40:RLB40"/>
    <mergeCell ref="RLC40:RLD40"/>
    <mergeCell ref="RLE40:RLF40"/>
    <mergeCell ref="RLG40:RLH40"/>
    <mergeCell ref="RLI40:RLJ40"/>
    <mergeCell ref="RLK40:RLL40"/>
    <mergeCell ref="RKO40:RKP40"/>
    <mergeCell ref="RKQ40:RKR40"/>
    <mergeCell ref="RKS40:RKT40"/>
    <mergeCell ref="RKU40:RKV40"/>
    <mergeCell ref="RKW40:RKX40"/>
    <mergeCell ref="RKY40:RKZ40"/>
    <mergeCell ref="RKC40:RKD40"/>
    <mergeCell ref="RKE40:RKF40"/>
    <mergeCell ref="RKG40:RKH40"/>
    <mergeCell ref="RKI40:RKJ40"/>
    <mergeCell ref="RKK40:RKL40"/>
    <mergeCell ref="RKM40:RKN40"/>
    <mergeCell ref="RJQ40:RJR40"/>
    <mergeCell ref="RJS40:RJT40"/>
    <mergeCell ref="RJU40:RJV40"/>
    <mergeCell ref="RJW40:RJX40"/>
    <mergeCell ref="RJY40:RJZ40"/>
    <mergeCell ref="RKA40:RKB40"/>
    <mergeCell ref="RJE40:RJF40"/>
    <mergeCell ref="RJG40:RJH40"/>
    <mergeCell ref="RJI40:RJJ40"/>
    <mergeCell ref="RJK40:RJL40"/>
    <mergeCell ref="RJM40:RJN40"/>
    <mergeCell ref="RJO40:RJP40"/>
    <mergeCell ref="RIS40:RIT40"/>
    <mergeCell ref="RIU40:RIV40"/>
    <mergeCell ref="RIW40:RIX40"/>
    <mergeCell ref="RIY40:RIZ40"/>
    <mergeCell ref="RJA40:RJB40"/>
    <mergeCell ref="RJC40:RJD40"/>
    <mergeCell ref="RNU40:RNV40"/>
    <mergeCell ref="RNW40:RNX40"/>
    <mergeCell ref="RNY40:RNZ40"/>
    <mergeCell ref="ROA40:ROB40"/>
    <mergeCell ref="ROC40:ROD40"/>
    <mergeCell ref="ROE40:ROF40"/>
    <mergeCell ref="RNI40:RNJ40"/>
    <mergeCell ref="RNK40:RNL40"/>
    <mergeCell ref="RNM40:RNN40"/>
    <mergeCell ref="RNO40:RNP40"/>
    <mergeCell ref="RNQ40:RNR40"/>
    <mergeCell ref="RNS40:RNT40"/>
    <mergeCell ref="RMW40:RMX40"/>
    <mergeCell ref="RMY40:RMZ40"/>
    <mergeCell ref="RNA40:RNB40"/>
    <mergeCell ref="RNC40:RND40"/>
    <mergeCell ref="RNE40:RNF40"/>
    <mergeCell ref="RNG40:RNH40"/>
    <mergeCell ref="RMK40:RML40"/>
    <mergeCell ref="RMM40:RMN40"/>
    <mergeCell ref="RMO40:RMP40"/>
    <mergeCell ref="RMQ40:RMR40"/>
    <mergeCell ref="RMS40:RMT40"/>
    <mergeCell ref="RMU40:RMV40"/>
    <mergeCell ref="RLY40:RLZ40"/>
    <mergeCell ref="RMA40:RMB40"/>
    <mergeCell ref="RMC40:RMD40"/>
    <mergeCell ref="RME40:RMF40"/>
    <mergeCell ref="RMG40:RMH40"/>
    <mergeCell ref="RMI40:RMJ40"/>
    <mergeCell ref="RLM40:RLN40"/>
    <mergeCell ref="RLO40:RLP40"/>
    <mergeCell ref="RLQ40:RLR40"/>
    <mergeCell ref="RLS40:RLT40"/>
    <mergeCell ref="RLU40:RLV40"/>
    <mergeCell ref="RLW40:RLX40"/>
    <mergeCell ref="RQO40:RQP40"/>
    <mergeCell ref="RQQ40:RQR40"/>
    <mergeCell ref="RQS40:RQT40"/>
    <mergeCell ref="RQU40:RQV40"/>
    <mergeCell ref="RQW40:RQX40"/>
    <mergeCell ref="RQY40:RQZ40"/>
    <mergeCell ref="RQC40:RQD40"/>
    <mergeCell ref="RQE40:RQF40"/>
    <mergeCell ref="RQG40:RQH40"/>
    <mergeCell ref="RQI40:RQJ40"/>
    <mergeCell ref="RQK40:RQL40"/>
    <mergeCell ref="RQM40:RQN40"/>
    <mergeCell ref="RPQ40:RPR40"/>
    <mergeCell ref="RPS40:RPT40"/>
    <mergeCell ref="RPU40:RPV40"/>
    <mergeCell ref="RPW40:RPX40"/>
    <mergeCell ref="RPY40:RPZ40"/>
    <mergeCell ref="RQA40:RQB40"/>
    <mergeCell ref="RPE40:RPF40"/>
    <mergeCell ref="RPG40:RPH40"/>
    <mergeCell ref="RPI40:RPJ40"/>
    <mergeCell ref="RPK40:RPL40"/>
    <mergeCell ref="RPM40:RPN40"/>
    <mergeCell ref="RPO40:RPP40"/>
    <mergeCell ref="ROS40:ROT40"/>
    <mergeCell ref="ROU40:ROV40"/>
    <mergeCell ref="ROW40:ROX40"/>
    <mergeCell ref="ROY40:ROZ40"/>
    <mergeCell ref="RPA40:RPB40"/>
    <mergeCell ref="RPC40:RPD40"/>
    <mergeCell ref="ROG40:ROH40"/>
    <mergeCell ref="ROI40:ROJ40"/>
    <mergeCell ref="ROK40:ROL40"/>
    <mergeCell ref="ROM40:RON40"/>
    <mergeCell ref="ROO40:ROP40"/>
    <mergeCell ref="ROQ40:ROR40"/>
    <mergeCell ref="RTI40:RTJ40"/>
    <mergeCell ref="RTK40:RTL40"/>
    <mergeCell ref="RTM40:RTN40"/>
    <mergeCell ref="RTO40:RTP40"/>
    <mergeCell ref="RTQ40:RTR40"/>
    <mergeCell ref="RTS40:RTT40"/>
    <mergeCell ref="RSW40:RSX40"/>
    <mergeCell ref="RSY40:RSZ40"/>
    <mergeCell ref="RTA40:RTB40"/>
    <mergeCell ref="RTC40:RTD40"/>
    <mergeCell ref="RTE40:RTF40"/>
    <mergeCell ref="RTG40:RTH40"/>
    <mergeCell ref="RSK40:RSL40"/>
    <mergeCell ref="RSM40:RSN40"/>
    <mergeCell ref="RSO40:RSP40"/>
    <mergeCell ref="RSQ40:RSR40"/>
    <mergeCell ref="RSS40:RST40"/>
    <mergeCell ref="RSU40:RSV40"/>
    <mergeCell ref="RRY40:RRZ40"/>
    <mergeCell ref="RSA40:RSB40"/>
    <mergeCell ref="RSC40:RSD40"/>
    <mergeCell ref="RSE40:RSF40"/>
    <mergeCell ref="RSG40:RSH40"/>
    <mergeCell ref="RSI40:RSJ40"/>
    <mergeCell ref="RRM40:RRN40"/>
    <mergeCell ref="RRO40:RRP40"/>
    <mergeCell ref="RRQ40:RRR40"/>
    <mergeCell ref="RRS40:RRT40"/>
    <mergeCell ref="RRU40:RRV40"/>
    <mergeCell ref="RRW40:RRX40"/>
    <mergeCell ref="RRA40:RRB40"/>
    <mergeCell ref="RRC40:RRD40"/>
    <mergeCell ref="RRE40:RRF40"/>
    <mergeCell ref="RRG40:RRH40"/>
    <mergeCell ref="RRI40:RRJ40"/>
    <mergeCell ref="RRK40:RRL40"/>
    <mergeCell ref="RWC40:RWD40"/>
    <mergeCell ref="RWE40:RWF40"/>
    <mergeCell ref="RWG40:RWH40"/>
    <mergeCell ref="RWI40:RWJ40"/>
    <mergeCell ref="RWK40:RWL40"/>
    <mergeCell ref="RWM40:RWN40"/>
    <mergeCell ref="RVQ40:RVR40"/>
    <mergeCell ref="RVS40:RVT40"/>
    <mergeCell ref="RVU40:RVV40"/>
    <mergeCell ref="RVW40:RVX40"/>
    <mergeCell ref="RVY40:RVZ40"/>
    <mergeCell ref="RWA40:RWB40"/>
    <mergeCell ref="RVE40:RVF40"/>
    <mergeCell ref="RVG40:RVH40"/>
    <mergeCell ref="RVI40:RVJ40"/>
    <mergeCell ref="RVK40:RVL40"/>
    <mergeCell ref="RVM40:RVN40"/>
    <mergeCell ref="RVO40:RVP40"/>
    <mergeCell ref="RUS40:RUT40"/>
    <mergeCell ref="RUU40:RUV40"/>
    <mergeCell ref="RUW40:RUX40"/>
    <mergeCell ref="RUY40:RUZ40"/>
    <mergeCell ref="RVA40:RVB40"/>
    <mergeCell ref="RVC40:RVD40"/>
    <mergeCell ref="RUG40:RUH40"/>
    <mergeCell ref="RUI40:RUJ40"/>
    <mergeCell ref="RUK40:RUL40"/>
    <mergeCell ref="RUM40:RUN40"/>
    <mergeCell ref="RUO40:RUP40"/>
    <mergeCell ref="RUQ40:RUR40"/>
    <mergeCell ref="RTU40:RTV40"/>
    <mergeCell ref="RTW40:RTX40"/>
    <mergeCell ref="RTY40:RTZ40"/>
    <mergeCell ref="RUA40:RUB40"/>
    <mergeCell ref="RUC40:RUD40"/>
    <mergeCell ref="RUE40:RUF40"/>
    <mergeCell ref="RYW40:RYX40"/>
    <mergeCell ref="RYY40:RYZ40"/>
    <mergeCell ref="RZA40:RZB40"/>
    <mergeCell ref="RZC40:RZD40"/>
    <mergeCell ref="RZE40:RZF40"/>
    <mergeCell ref="RZG40:RZH40"/>
    <mergeCell ref="RYK40:RYL40"/>
    <mergeCell ref="RYM40:RYN40"/>
    <mergeCell ref="RYO40:RYP40"/>
    <mergeCell ref="RYQ40:RYR40"/>
    <mergeCell ref="RYS40:RYT40"/>
    <mergeCell ref="RYU40:RYV40"/>
    <mergeCell ref="RXY40:RXZ40"/>
    <mergeCell ref="RYA40:RYB40"/>
    <mergeCell ref="RYC40:RYD40"/>
    <mergeCell ref="RYE40:RYF40"/>
    <mergeCell ref="RYG40:RYH40"/>
    <mergeCell ref="RYI40:RYJ40"/>
    <mergeCell ref="RXM40:RXN40"/>
    <mergeCell ref="RXO40:RXP40"/>
    <mergeCell ref="RXQ40:RXR40"/>
    <mergeCell ref="RXS40:RXT40"/>
    <mergeCell ref="RXU40:RXV40"/>
    <mergeCell ref="RXW40:RXX40"/>
    <mergeCell ref="RXA40:RXB40"/>
    <mergeCell ref="RXC40:RXD40"/>
    <mergeCell ref="RXE40:RXF40"/>
    <mergeCell ref="RXG40:RXH40"/>
    <mergeCell ref="RXI40:RXJ40"/>
    <mergeCell ref="RXK40:RXL40"/>
    <mergeCell ref="RWO40:RWP40"/>
    <mergeCell ref="RWQ40:RWR40"/>
    <mergeCell ref="RWS40:RWT40"/>
    <mergeCell ref="RWU40:RWV40"/>
    <mergeCell ref="RWW40:RWX40"/>
    <mergeCell ref="RWY40:RWZ40"/>
    <mergeCell ref="SBQ40:SBR40"/>
    <mergeCell ref="SBS40:SBT40"/>
    <mergeCell ref="SBU40:SBV40"/>
    <mergeCell ref="SBW40:SBX40"/>
    <mergeCell ref="SBY40:SBZ40"/>
    <mergeCell ref="SCA40:SCB40"/>
    <mergeCell ref="SBE40:SBF40"/>
    <mergeCell ref="SBG40:SBH40"/>
    <mergeCell ref="SBI40:SBJ40"/>
    <mergeCell ref="SBK40:SBL40"/>
    <mergeCell ref="SBM40:SBN40"/>
    <mergeCell ref="SBO40:SBP40"/>
    <mergeCell ref="SAS40:SAT40"/>
    <mergeCell ref="SAU40:SAV40"/>
    <mergeCell ref="SAW40:SAX40"/>
    <mergeCell ref="SAY40:SAZ40"/>
    <mergeCell ref="SBA40:SBB40"/>
    <mergeCell ref="SBC40:SBD40"/>
    <mergeCell ref="SAG40:SAH40"/>
    <mergeCell ref="SAI40:SAJ40"/>
    <mergeCell ref="SAK40:SAL40"/>
    <mergeCell ref="SAM40:SAN40"/>
    <mergeCell ref="SAO40:SAP40"/>
    <mergeCell ref="SAQ40:SAR40"/>
    <mergeCell ref="RZU40:RZV40"/>
    <mergeCell ref="RZW40:RZX40"/>
    <mergeCell ref="RZY40:RZZ40"/>
    <mergeCell ref="SAA40:SAB40"/>
    <mergeCell ref="SAC40:SAD40"/>
    <mergeCell ref="SAE40:SAF40"/>
    <mergeCell ref="RZI40:RZJ40"/>
    <mergeCell ref="RZK40:RZL40"/>
    <mergeCell ref="RZM40:RZN40"/>
    <mergeCell ref="RZO40:RZP40"/>
    <mergeCell ref="RZQ40:RZR40"/>
    <mergeCell ref="RZS40:RZT40"/>
    <mergeCell ref="SEK40:SEL40"/>
    <mergeCell ref="SEM40:SEN40"/>
    <mergeCell ref="SEO40:SEP40"/>
    <mergeCell ref="SEQ40:SER40"/>
    <mergeCell ref="SES40:SET40"/>
    <mergeCell ref="SEU40:SEV40"/>
    <mergeCell ref="SDY40:SDZ40"/>
    <mergeCell ref="SEA40:SEB40"/>
    <mergeCell ref="SEC40:SED40"/>
    <mergeCell ref="SEE40:SEF40"/>
    <mergeCell ref="SEG40:SEH40"/>
    <mergeCell ref="SEI40:SEJ40"/>
    <mergeCell ref="SDM40:SDN40"/>
    <mergeCell ref="SDO40:SDP40"/>
    <mergeCell ref="SDQ40:SDR40"/>
    <mergeCell ref="SDS40:SDT40"/>
    <mergeCell ref="SDU40:SDV40"/>
    <mergeCell ref="SDW40:SDX40"/>
    <mergeCell ref="SDA40:SDB40"/>
    <mergeCell ref="SDC40:SDD40"/>
    <mergeCell ref="SDE40:SDF40"/>
    <mergeCell ref="SDG40:SDH40"/>
    <mergeCell ref="SDI40:SDJ40"/>
    <mergeCell ref="SDK40:SDL40"/>
    <mergeCell ref="SCO40:SCP40"/>
    <mergeCell ref="SCQ40:SCR40"/>
    <mergeCell ref="SCS40:SCT40"/>
    <mergeCell ref="SCU40:SCV40"/>
    <mergeCell ref="SCW40:SCX40"/>
    <mergeCell ref="SCY40:SCZ40"/>
    <mergeCell ref="SCC40:SCD40"/>
    <mergeCell ref="SCE40:SCF40"/>
    <mergeCell ref="SCG40:SCH40"/>
    <mergeCell ref="SCI40:SCJ40"/>
    <mergeCell ref="SCK40:SCL40"/>
    <mergeCell ref="SCM40:SCN40"/>
    <mergeCell ref="SHE40:SHF40"/>
    <mergeCell ref="SHG40:SHH40"/>
    <mergeCell ref="SHI40:SHJ40"/>
    <mergeCell ref="SHK40:SHL40"/>
    <mergeCell ref="SHM40:SHN40"/>
    <mergeCell ref="SHO40:SHP40"/>
    <mergeCell ref="SGS40:SGT40"/>
    <mergeCell ref="SGU40:SGV40"/>
    <mergeCell ref="SGW40:SGX40"/>
    <mergeCell ref="SGY40:SGZ40"/>
    <mergeCell ref="SHA40:SHB40"/>
    <mergeCell ref="SHC40:SHD40"/>
    <mergeCell ref="SGG40:SGH40"/>
    <mergeCell ref="SGI40:SGJ40"/>
    <mergeCell ref="SGK40:SGL40"/>
    <mergeCell ref="SGM40:SGN40"/>
    <mergeCell ref="SGO40:SGP40"/>
    <mergeCell ref="SGQ40:SGR40"/>
    <mergeCell ref="SFU40:SFV40"/>
    <mergeCell ref="SFW40:SFX40"/>
    <mergeCell ref="SFY40:SFZ40"/>
    <mergeCell ref="SGA40:SGB40"/>
    <mergeCell ref="SGC40:SGD40"/>
    <mergeCell ref="SGE40:SGF40"/>
    <mergeCell ref="SFI40:SFJ40"/>
    <mergeCell ref="SFK40:SFL40"/>
    <mergeCell ref="SFM40:SFN40"/>
    <mergeCell ref="SFO40:SFP40"/>
    <mergeCell ref="SFQ40:SFR40"/>
    <mergeCell ref="SFS40:SFT40"/>
    <mergeCell ref="SEW40:SEX40"/>
    <mergeCell ref="SEY40:SEZ40"/>
    <mergeCell ref="SFA40:SFB40"/>
    <mergeCell ref="SFC40:SFD40"/>
    <mergeCell ref="SFE40:SFF40"/>
    <mergeCell ref="SFG40:SFH40"/>
    <mergeCell ref="SJY40:SJZ40"/>
    <mergeCell ref="SKA40:SKB40"/>
    <mergeCell ref="SKC40:SKD40"/>
    <mergeCell ref="SKE40:SKF40"/>
    <mergeCell ref="SKG40:SKH40"/>
    <mergeCell ref="SKI40:SKJ40"/>
    <mergeCell ref="SJM40:SJN40"/>
    <mergeCell ref="SJO40:SJP40"/>
    <mergeCell ref="SJQ40:SJR40"/>
    <mergeCell ref="SJS40:SJT40"/>
    <mergeCell ref="SJU40:SJV40"/>
    <mergeCell ref="SJW40:SJX40"/>
    <mergeCell ref="SJA40:SJB40"/>
    <mergeCell ref="SJC40:SJD40"/>
    <mergeCell ref="SJE40:SJF40"/>
    <mergeCell ref="SJG40:SJH40"/>
    <mergeCell ref="SJI40:SJJ40"/>
    <mergeCell ref="SJK40:SJL40"/>
    <mergeCell ref="SIO40:SIP40"/>
    <mergeCell ref="SIQ40:SIR40"/>
    <mergeCell ref="SIS40:SIT40"/>
    <mergeCell ref="SIU40:SIV40"/>
    <mergeCell ref="SIW40:SIX40"/>
    <mergeCell ref="SIY40:SIZ40"/>
    <mergeCell ref="SIC40:SID40"/>
    <mergeCell ref="SIE40:SIF40"/>
    <mergeCell ref="SIG40:SIH40"/>
    <mergeCell ref="SII40:SIJ40"/>
    <mergeCell ref="SIK40:SIL40"/>
    <mergeCell ref="SIM40:SIN40"/>
    <mergeCell ref="SHQ40:SHR40"/>
    <mergeCell ref="SHS40:SHT40"/>
    <mergeCell ref="SHU40:SHV40"/>
    <mergeCell ref="SHW40:SHX40"/>
    <mergeCell ref="SHY40:SHZ40"/>
    <mergeCell ref="SIA40:SIB40"/>
    <mergeCell ref="SMS40:SMT40"/>
    <mergeCell ref="SMU40:SMV40"/>
    <mergeCell ref="SMW40:SMX40"/>
    <mergeCell ref="SMY40:SMZ40"/>
    <mergeCell ref="SNA40:SNB40"/>
    <mergeCell ref="SNC40:SND40"/>
    <mergeCell ref="SMG40:SMH40"/>
    <mergeCell ref="SMI40:SMJ40"/>
    <mergeCell ref="SMK40:SML40"/>
    <mergeCell ref="SMM40:SMN40"/>
    <mergeCell ref="SMO40:SMP40"/>
    <mergeCell ref="SMQ40:SMR40"/>
    <mergeCell ref="SLU40:SLV40"/>
    <mergeCell ref="SLW40:SLX40"/>
    <mergeCell ref="SLY40:SLZ40"/>
    <mergeCell ref="SMA40:SMB40"/>
    <mergeCell ref="SMC40:SMD40"/>
    <mergeCell ref="SME40:SMF40"/>
    <mergeCell ref="SLI40:SLJ40"/>
    <mergeCell ref="SLK40:SLL40"/>
    <mergeCell ref="SLM40:SLN40"/>
    <mergeCell ref="SLO40:SLP40"/>
    <mergeCell ref="SLQ40:SLR40"/>
    <mergeCell ref="SLS40:SLT40"/>
    <mergeCell ref="SKW40:SKX40"/>
    <mergeCell ref="SKY40:SKZ40"/>
    <mergeCell ref="SLA40:SLB40"/>
    <mergeCell ref="SLC40:SLD40"/>
    <mergeCell ref="SLE40:SLF40"/>
    <mergeCell ref="SLG40:SLH40"/>
    <mergeCell ref="SKK40:SKL40"/>
    <mergeCell ref="SKM40:SKN40"/>
    <mergeCell ref="SKO40:SKP40"/>
    <mergeCell ref="SKQ40:SKR40"/>
    <mergeCell ref="SKS40:SKT40"/>
    <mergeCell ref="SKU40:SKV40"/>
    <mergeCell ref="SPM40:SPN40"/>
    <mergeCell ref="SPO40:SPP40"/>
    <mergeCell ref="SPQ40:SPR40"/>
    <mergeCell ref="SPS40:SPT40"/>
    <mergeCell ref="SPU40:SPV40"/>
    <mergeCell ref="SPW40:SPX40"/>
    <mergeCell ref="SPA40:SPB40"/>
    <mergeCell ref="SPC40:SPD40"/>
    <mergeCell ref="SPE40:SPF40"/>
    <mergeCell ref="SPG40:SPH40"/>
    <mergeCell ref="SPI40:SPJ40"/>
    <mergeCell ref="SPK40:SPL40"/>
    <mergeCell ref="SOO40:SOP40"/>
    <mergeCell ref="SOQ40:SOR40"/>
    <mergeCell ref="SOS40:SOT40"/>
    <mergeCell ref="SOU40:SOV40"/>
    <mergeCell ref="SOW40:SOX40"/>
    <mergeCell ref="SOY40:SOZ40"/>
    <mergeCell ref="SOC40:SOD40"/>
    <mergeCell ref="SOE40:SOF40"/>
    <mergeCell ref="SOG40:SOH40"/>
    <mergeCell ref="SOI40:SOJ40"/>
    <mergeCell ref="SOK40:SOL40"/>
    <mergeCell ref="SOM40:SON40"/>
    <mergeCell ref="SNQ40:SNR40"/>
    <mergeCell ref="SNS40:SNT40"/>
    <mergeCell ref="SNU40:SNV40"/>
    <mergeCell ref="SNW40:SNX40"/>
    <mergeCell ref="SNY40:SNZ40"/>
    <mergeCell ref="SOA40:SOB40"/>
    <mergeCell ref="SNE40:SNF40"/>
    <mergeCell ref="SNG40:SNH40"/>
    <mergeCell ref="SNI40:SNJ40"/>
    <mergeCell ref="SNK40:SNL40"/>
    <mergeCell ref="SNM40:SNN40"/>
    <mergeCell ref="SNO40:SNP40"/>
    <mergeCell ref="SSG40:SSH40"/>
    <mergeCell ref="SSI40:SSJ40"/>
    <mergeCell ref="SSK40:SSL40"/>
    <mergeCell ref="SSM40:SSN40"/>
    <mergeCell ref="SSO40:SSP40"/>
    <mergeCell ref="SSQ40:SSR40"/>
    <mergeCell ref="SRU40:SRV40"/>
    <mergeCell ref="SRW40:SRX40"/>
    <mergeCell ref="SRY40:SRZ40"/>
    <mergeCell ref="SSA40:SSB40"/>
    <mergeCell ref="SSC40:SSD40"/>
    <mergeCell ref="SSE40:SSF40"/>
    <mergeCell ref="SRI40:SRJ40"/>
    <mergeCell ref="SRK40:SRL40"/>
    <mergeCell ref="SRM40:SRN40"/>
    <mergeCell ref="SRO40:SRP40"/>
    <mergeCell ref="SRQ40:SRR40"/>
    <mergeCell ref="SRS40:SRT40"/>
    <mergeCell ref="SQW40:SQX40"/>
    <mergeCell ref="SQY40:SQZ40"/>
    <mergeCell ref="SRA40:SRB40"/>
    <mergeCell ref="SRC40:SRD40"/>
    <mergeCell ref="SRE40:SRF40"/>
    <mergeCell ref="SRG40:SRH40"/>
    <mergeCell ref="SQK40:SQL40"/>
    <mergeCell ref="SQM40:SQN40"/>
    <mergeCell ref="SQO40:SQP40"/>
    <mergeCell ref="SQQ40:SQR40"/>
    <mergeCell ref="SQS40:SQT40"/>
    <mergeCell ref="SQU40:SQV40"/>
    <mergeCell ref="SPY40:SPZ40"/>
    <mergeCell ref="SQA40:SQB40"/>
    <mergeCell ref="SQC40:SQD40"/>
    <mergeCell ref="SQE40:SQF40"/>
    <mergeCell ref="SQG40:SQH40"/>
    <mergeCell ref="SQI40:SQJ40"/>
    <mergeCell ref="SVA40:SVB40"/>
    <mergeCell ref="SVC40:SVD40"/>
    <mergeCell ref="SVE40:SVF40"/>
    <mergeCell ref="SVG40:SVH40"/>
    <mergeCell ref="SVI40:SVJ40"/>
    <mergeCell ref="SVK40:SVL40"/>
    <mergeCell ref="SUO40:SUP40"/>
    <mergeCell ref="SUQ40:SUR40"/>
    <mergeCell ref="SUS40:SUT40"/>
    <mergeCell ref="SUU40:SUV40"/>
    <mergeCell ref="SUW40:SUX40"/>
    <mergeCell ref="SUY40:SUZ40"/>
    <mergeCell ref="SUC40:SUD40"/>
    <mergeCell ref="SUE40:SUF40"/>
    <mergeCell ref="SUG40:SUH40"/>
    <mergeCell ref="SUI40:SUJ40"/>
    <mergeCell ref="SUK40:SUL40"/>
    <mergeCell ref="SUM40:SUN40"/>
    <mergeCell ref="STQ40:STR40"/>
    <mergeCell ref="STS40:STT40"/>
    <mergeCell ref="STU40:STV40"/>
    <mergeCell ref="STW40:STX40"/>
    <mergeCell ref="STY40:STZ40"/>
    <mergeCell ref="SUA40:SUB40"/>
    <mergeCell ref="STE40:STF40"/>
    <mergeCell ref="STG40:STH40"/>
    <mergeCell ref="STI40:STJ40"/>
    <mergeCell ref="STK40:STL40"/>
    <mergeCell ref="STM40:STN40"/>
    <mergeCell ref="STO40:STP40"/>
    <mergeCell ref="SSS40:SST40"/>
    <mergeCell ref="SSU40:SSV40"/>
    <mergeCell ref="SSW40:SSX40"/>
    <mergeCell ref="SSY40:SSZ40"/>
    <mergeCell ref="STA40:STB40"/>
    <mergeCell ref="STC40:STD40"/>
    <mergeCell ref="SXU40:SXV40"/>
    <mergeCell ref="SXW40:SXX40"/>
    <mergeCell ref="SXY40:SXZ40"/>
    <mergeCell ref="SYA40:SYB40"/>
    <mergeCell ref="SYC40:SYD40"/>
    <mergeCell ref="SYE40:SYF40"/>
    <mergeCell ref="SXI40:SXJ40"/>
    <mergeCell ref="SXK40:SXL40"/>
    <mergeCell ref="SXM40:SXN40"/>
    <mergeCell ref="SXO40:SXP40"/>
    <mergeCell ref="SXQ40:SXR40"/>
    <mergeCell ref="SXS40:SXT40"/>
    <mergeCell ref="SWW40:SWX40"/>
    <mergeCell ref="SWY40:SWZ40"/>
    <mergeCell ref="SXA40:SXB40"/>
    <mergeCell ref="SXC40:SXD40"/>
    <mergeCell ref="SXE40:SXF40"/>
    <mergeCell ref="SXG40:SXH40"/>
    <mergeCell ref="SWK40:SWL40"/>
    <mergeCell ref="SWM40:SWN40"/>
    <mergeCell ref="SWO40:SWP40"/>
    <mergeCell ref="SWQ40:SWR40"/>
    <mergeCell ref="SWS40:SWT40"/>
    <mergeCell ref="SWU40:SWV40"/>
    <mergeCell ref="SVY40:SVZ40"/>
    <mergeCell ref="SWA40:SWB40"/>
    <mergeCell ref="SWC40:SWD40"/>
    <mergeCell ref="SWE40:SWF40"/>
    <mergeCell ref="SWG40:SWH40"/>
    <mergeCell ref="SWI40:SWJ40"/>
    <mergeCell ref="SVM40:SVN40"/>
    <mergeCell ref="SVO40:SVP40"/>
    <mergeCell ref="SVQ40:SVR40"/>
    <mergeCell ref="SVS40:SVT40"/>
    <mergeCell ref="SVU40:SVV40"/>
    <mergeCell ref="SVW40:SVX40"/>
    <mergeCell ref="TAO40:TAP40"/>
    <mergeCell ref="TAQ40:TAR40"/>
    <mergeCell ref="TAS40:TAT40"/>
    <mergeCell ref="TAU40:TAV40"/>
    <mergeCell ref="TAW40:TAX40"/>
    <mergeCell ref="TAY40:TAZ40"/>
    <mergeCell ref="TAC40:TAD40"/>
    <mergeCell ref="TAE40:TAF40"/>
    <mergeCell ref="TAG40:TAH40"/>
    <mergeCell ref="TAI40:TAJ40"/>
    <mergeCell ref="TAK40:TAL40"/>
    <mergeCell ref="TAM40:TAN40"/>
    <mergeCell ref="SZQ40:SZR40"/>
    <mergeCell ref="SZS40:SZT40"/>
    <mergeCell ref="SZU40:SZV40"/>
    <mergeCell ref="SZW40:SZX40"/>
    <mergeCell ref="SZY40:SZZ40"/>
    <mergeCell ref="TAA40:TAB40"/>
    <mergeCell ref="SZE40:SZF40"/>
    <mergeCell ref="SZG40:SZH40"/>
    <mergeCell ref="SZI40:SZJ40"/>
    <mergeCell ref="SZK40:SZL40"/>
    <mergeCell ref="SZM40:SZN40"/>
    <mergeCell ref="SZO40:SZP40"/>
    <mergeCell ref="SYS40:SYT40"/>
    <mergeCell ref="SYU40:SYV40"/>
    <mergeCell ref="SYW40:SYX40"/>
    <mergeCell ref="SYY40:SYZ40"/>
    <mergeCell ref="SZA40:SZB40"/>
    <mergeCell ref="SZC40:SZD40"/>
    <mergeCell ref="SYG40:SYH40"/>
    <mergeCell ref="SYI40:SYJ40"/>
    <mergeCell ref="SYK40:SYL40"/>
    <mergeCell ref="SYM40:SYN40"/>
    <mergeCell ref="SYO40:SYP40"/>
    <mergeCell ref="SYQ40:SYR40"/>
    <mergeCell ref="TDI40:TDJ40"/>
    <mergeCell ref="TDK40:TDL40"/>
    <mergeCell ref="TDM40:TDN40"/>
    <mergeCell ref="TDO40:TDP40"/>
    <mergeCell ref="TDQ40:TDR40"/>
    <mergeCell ref="TDS40:TDT40"/>
    <mergeCell ref="TCW40:TCX40"/>
    <mergeCell ref="TCY40:TCZ40"/>
    <mergeCell ref="TDA40:TDB40"/>
    <mergeCell ref="TDC40:TDD40"/>
    <mergeCell ref="TDE40:TDF40"/>
    <mergeCell ref="TDG40:TDH40"/>
    <mergeCell ref="TCK40:TCL40"/>
    <mergeCell ref="TCM40:TCN40"/>
    <mergeCell ref="TCO40:TCP40"/>
    <mergeCell ref="TCQ40:TCR40"/>
    <mergeCell ref="TCS40:TCT40"/>
    <mergeCell ref="TCU40:TCV40"/>
    <mergeCell ref="TBY40:TBZ40"/>
    <mergeCell ref="TCA40:TCB40"/>
    <mergeCell ref="TCC40:TCD40"/>
    <mergeCell ref="TCE40:TCF40"/>
    <mergeCell ref="TCG40:TCH40"/>
    <mergeCell ref="TCI40:TCJ40"/>
    <mergeCell ref="TBM40:TBN40"/>
    <mergeCell ref="TBO40:TBP40"/>
    <mergeCell ref="TBQ40:TBR40"/>
    <mergeCell ref="TBS40:TBT40"/>
    <mergeCell ref="TBU40:TBV40"/>
    <mergeCell ref="TBW40:TBX40"/>
    <mergeCell ref="TBA40:TBB40"/>
    <mergeCell ref="TBC40:TBD40"/>
    <mergeCell ref="TBE40:TBF40"/>
    <mergeCell ref="TBG40:TBH40"/>
    <mergeCell ref="TBI40:TBJ40"/>
    <mergeCell ref="TBK40:TBL40"/>
    <mergeCell ref="TGC40:TGD40"/>
    <mergeCell ref="TGE40:TGF40"/>
    <mergeCell ref="TGG40:TGH40"/>
    <mergeCell ref="TGI40:TGJ40"/>
    <mergeCell ref="TGK40:TGL40"/>
    <mergeCell ref="TGM40:TGN40"/>
    <mergeCell ref="TFQ40:TFR40"/>
    <mergeCell ref="TFS40:TFT40"/>
    <mergeCell ref="TFU40:TFV40"/>
    <mergeCell ref="TFW40:TFX40"/>
    <mergeCell ref="TFY40:TFZ40"/>
    <mergeCell ref="TGA40:TGB40"/>
    <mergeCell ref="TFE40:TFF40"/>
    <mergeCell ref="TFG40:TFH40"/>
    <mergeCell ref="TFI40:TFJ40"/>
    <mergeCell ref="TFK40:TFL40"/>
    <mergeCell ref="TFM40:TFN40"/>
    <mergeCell ref="TFO40:TFP40"/>
    <mergeCell ref="TES40:TET40"/>
    <mergeCell ref="TEU40:TEV40"/>
    <mergeCell ref="TEW40:TEX40"/>
    <mergeCell ref="TEY40:TEZ40"/>
    <mergeCell ref="TFA40:TFB40"/>
    <mergeCell ref="TFC40:TFD40"/>
    <mergeCell ref="TEG40:TEH40"/>
    <mergeCell ref="TEI40:TEJ40"/>
    <mergeCell ref="TEK40:TEL40"/>
    <mergeCell ref="TEM40:TEN40"/>
    <mergeCell ref="TEO40:TEP40"/>
    <mergeCell ref="TEQ40:TER40"/>
    <mergeCell ref="TDU40:TDV40"/>
    <mergeCell ref="TDW40:TDX40"/>
    <mergeCell ref="TDY40:TDZ40"/>
    <mergeCell ref="TEA40:TEB40"/>
    <mergeCell ref="TEC40:TED40"/>
    <mergeCell ref="TEE40:TEF40"/>
    <mergeCell ref="TIW40:TIX40"/>
    <mergeCell ref="TIY40:TIZ40"/>
    <mergeCell ref="TJA40:TJB40"/>
    <mergeCell ref="TJC40:TJD40"/>
    <mergeCell ref="TJE40:TJF40"/>
    <mergeCell ref="TJG40:TJH40"/>
    <mergeCell ref="TIK40:TIL40"/>
    <mergeCell ref="TIM40:TIN40"/>
    <mergeCell ref="TIO40:TIP40"/>
    <mergeCell ref="TIQ40:TIR40"/>
    <mergeCell ref="TIS40:TIT40"/>
    <mergeCell ref="TIU40:TIV40"/>
    <mergeCell ref="THY40:THZ40"/>
    <mergeCell ref="TIA40:TIB40"/>
    <mergeCell ref="TIC40:TID40"/>
    <mergeCell ref="TIE40:TIF40"/>
    <mergeCell ref="TIG40:TIH40"/>
    <mergeCell ref="TII40:TIJ40"/>
    <mergeCell ref="THM40:THN40"/>
    <mergeCell ref="THO40:THP40"/>
    <mergeCell ref="THQ40:THR40"/>
    <mergeCell ref="THS40:THT40"/>
    <mergeCell ref="THU40:THV40"/>
    <mergeCell ref="THW40:THX40"/>
    <mergeCell ref="THA40:THB40"/>
    <mergeCell ref="THC40:THD40"/>
    <mergeCell ref="THE40:THF40"/>
    <mergeCell ref="THG40:THH40"/>
    <mergeCell ref="THI40:THJ40"/>
    <mergeCell ref="THK40:THL40"/>
    <mergeCell ref="TGO40:TGP40"/>
    <mergeCell ref="TGQ40:TGR40"/>
    <mergeCell ref="TGS40:TGT40"/>
    <mergeCell ref="TGU40:TGV40"/>
    <mergeCell ref="TGW40:TGX40"/>
    <mergeCell ref="TGY40:TGZ40"/>
    <mergeCell ref="TLQ40:TLR40"/>
    <mergeCell ref="TLS40:TLT40"/>
    <mergeCell ref="TLU40:TLV40"/>
    <mergeCell ref="TLW40:TLX40"/>
    <mergeCell ref="TLY40:TLZ40"/>
    <mergeCell ref="TMA40:TMB40"/>
    <mergeCell ref="TLE40:TLF40"/>
    <mergeCell ref="TLG40:TLH40"/>
    <mergeCell ref="TLI40:TLJ40"/>
    <mergeCell ref="TLK40:TLL40"/>
    <mergeCell ref="TLM40:TLN40"/>
    <mergeCell ref="TLO40:TLP40"/>
    <mergeCell ref="TKS40:TKT40"/>
    <mergeCell ref="TKU40:TKV40"/>
    <mergeCell ref="TKW40:TKX40"/>
    <mergeCell ref="TKY40:TKZ40"/>
    <mergeCell ref="TLA40:TLB40"/>
    <mergeCell ref="TLC40:TLD40"/>
    <mergeCell ref="TKG40:TKH40"/>
    <mergeCell ref="TKI40:TKJ40"/>
    <mergeCell ref="TKK40:TKL40"/>
    <mergeCell ref="TKM40:TKN40"/>
    <mergeCell ref="TKO40:TKP40"/>
    <mergeCell ref="TKQ40:TKR40"/>
    <mergeCell ref="TJU40:TJV40"/>
    <mergeCell ref="TJW40:TJX40"/>
    <mergeCell ref="TJY40:TJZ40"/>
    <mergeCell ref="TKA40:TKB40"/>
    <mergeCell ref="TKC40:TKD40"/>
    <mergeCell ref="TKE40:TKF40"/>
    <mergeCell ref="TJI40:TJJ40"/>
    <mergeCell ref="TJK40:TJL40"/>
    <mergeCell ref="TJM40:TJN40"/>
    <mergeCell ref="TJO40:TJP40"/>
    <mergeCell ref="TJQ40:TJR40"/>
    <mergeCell ref="TJS40:TJT40"/>
    <mergeCell ref="TOK40:TOL40"/>
    <mergeCell ref="TOM40:TON40"/>
    <mergeCell ref="TOO40:TOP40"/>
    <mergeCell ref="TOQ40:TOR40"/>
    <mergeCell ref="TOS40:TOT40"/>
    <mergeCell ref="TOU40:TOV40"/>
    <mergeCell ref="TNY40:TNZ40"/>
    <mergeCell ref="TOA40:TOB40"/>
    <mergeCell ref="TOC40:TOD40"/>
    <mergeCell ref="TOE40:TOF40"/>
    <mergeCell ref="TOG40:TOH40"/>
    <mergeCell ref="TOI40:TOJ40"/>
    <mergeCell ref="TNM40:TNN40"/>
    <mergeCell ref="TNO40:TNP40"/>
    <mergeCell ref="TNQ40:TNR40"/>
    <mergeCell ref="TNS40:TNT40"/>
    <mergeCell ref="TNU40:TNV40"/>
    <mergeCell ref="TNW40:TNX40"/>
    <mergeCell ref="TNA40:TNB40"/>
    <mergeCell ref="TNC40:TND40"/>
    <mergeCell ref="TNE40:TNF40"/>
    <mergeCell ref="TNG40:TNH40"/>
    <mergeCell ref="TNI40:TNJ40"/>
    <mergeCell ref="TNK40:TNL40"/>
    <mergeCell ref="TMO40:TMP40"/>
    <mergeCell ref="TMQ40:TMR40"/>
    <mergeCell ref="TMS40:TMT40"/>
    <mergeCell ref="TMU40:TMV40"/>
    <mergeCell ref="TMW40:TMX40"/>
    <mergeCell ref="TMY40:TMZ40"/>
    <mergeCell ref="TMC40:TMD40"/>
    <mergeCell ref="TME40:TMF40"/>
    <mergeCell ref="TMG40:TMH40"/>
    <mergeCell ref="TMI40:TMJ40"/>
    <mergeCell ref="TMK40:TML40"/>
    <mergeCell ref="TMM40:TMN40"/>
    <mergeCell ref="TRE40:TRF40"/>
    <mergeCell ref="TRG40:TRH40"/>
    <mergeCell ref="TRI40:TRJ40"/>
    <mergeCell ref="TRK40:TRL40"/>
    <mergeCell ref="TRM40:TRN40"/>
    <mergeCell ref="TRO40:TRP40"/>
    <mergeCell ref="TQS40:TQT40"/>
    <mergeCell ref="TQU40:TQV40"/>
    <mergeCell ref="TQW40:TQX40"/>
    <mergeCell ref="TQY40:TQZ40"/>
    <mergeCell ref="TRA40:TRB40"/>
    <mergeCell ref="TRC40:TRD40"/>
    <mergeCell ref="TQG40:TQH40"/>
    <mergeCell ref="TQI40:TQJ40"/>
    <mergeCell ref="TQK40:TQL40"/>
    <mergeCell ref="TQM40:TQN40"/>
    <mergeCell ref="TQO40:TQP40"/>
    <mergeCell ref="TQQ40:TQR40"/>
    <mergeCell ref="TPU40:TPV40"/>
    <mergeCell ref="TPW40:TPX40"/>
    <mergeCell ref="TPY40:TPZ40"/>
    <mergeCell ref="TQA40:TQB40"/>
    <mergeCell ref="TQC40:TQD40"/>
    <mergeCell ref="TQE40:TQF40"/>
    <mergeCell ref="TPI40:TPJ40"/>
    <mergeCell ref="TPK40:TPL40"/>
    <mergeCell ref="TPM40:TPN40"/>
    <mergeCell ref="TPO40:TPP40"/>
    <mergeCell ref="TPQ40:TPR40"/>
    <mergeCell ref="TPS40:TPT40"/>
    <mergeCell ref="TOW40:TOX40"/>
    <mergeCell ref="TOY40:TOZ40"/>
    <mergeCell ref="TPA40:TPB40"/>
    <mergeCell ref="TPC40:TPD40"/>
    <mergeCell ref="TPE40:TPF40"/>
    <mergeCell ref="TPG40:TPH40"/>
    <mergeCell ref="TTY40:TTZ40"/>
    <mergeCell ref="TUA40:TUB40"/>
    <mergeCell ref="TUC40:TUD40"/>
    <mergeCell ref="TUE40:TUF40"/>
    <mergeCell ref="TUG40:TUH40"/>
    <mergeCell ref="TUI40:TUJ40"/>
    <mergeCell ref="TTM40:TTN40"/>
    <mergeCell ref="TTO40:TTP40"/>
    <mergeCell ref="TTQ40:TTR40"/>
    <mergeCell ref="TTS40:TTT40"/>
    <mergeCell ref="TTU40:TTV40"/>
    <mergeCell ref="TTW40:TTX40"/>
    <mergeCell ref="TTA40:TTB40"/>
    <mergeCell ref="TTC40:TTD40"/>
    <mergeCell ref="TTE40:TTF40"/>
    <mergeCell ref="TTG40:TTH40"/>
    <mergeCell ref="TTI40:TTJ40"/>
    <mergeCell ref="TTK40:TTL40"/>
    <mergeCell ref="TSO40:TSP40"/>
    <mergeCell ref="TSQ40:TSR40"/>
    <mergeCell ref="TSS40:TST40"/>
    <mergeCell ref="TSU40:TSV40"/>
    <mergeCell ref="TSW40:TSX40"/>
    <mergeCell ref="TSY40:TSZ40"/>
    <mergeCell ref="TSC40:TSD40"/>
    <mergeCell ref="TSE40:TSF40"/>
    <mergeCell ref="TSG40:TSH40"/>
    <mergeCell ref="TSI40:TSJ40"/>
    <mergeCell ref="TSK40:TSL40"/>
    <mergeCell ref="TSM40:TSN40"/>
    <mergeCell ref="TRQ40:TRR40"/>
    <mergeCell ref="TRS40:TRT40"/>
    <mergeCell ref="TRU40:TRV40"/>
    <mergeCell ref="TRW40:TRX40"/>
    <mergeCell ref="TRY40:TRZ40"/>
    <mergeCell ref="TSA40:TSB40"/>
    <mergeCell ref="TWS40:TWT40"/>
    <mergeCell ref="TWU40:TWV40"/>
    <mergeCell ref="TWW40:TWX40"/>
    <mergeCell ref="TWY40:TWZ40"/>
    <mergeCell ref="TXA40:TXB40"/>
    <mergeCell ref="TXC40:TXD40"/>
    <mergeCell ref="TWG40:TWH40"/>
    <mergeCell ref="TWI40:TWJ40"/>
    <mergeCell ref="TWK40:TWL40"/>
    <mergeCell ref="TWM40:TWN40"/>
    <mergeCell ref="TWO40:TWP40"/>
    <mergeCell ref="TWQ40:TWR40"/>
    <mergeCell ref="TVU40:TVV40"/>
    <mergeCell ref="TVW40:TVX40"/>
    <mergeCell ref="TVY40:TVZ40"/>
    <mergeCell ref="TWA40:TWB40"/>
    <mergeCell ref="TWC40:TWD40"/>
    <mergeCell ref="TWE40:TWF40"/>
    <mergeCell ref="TVI40:TVJ40"/>
    <mergeCell ref="TVK40:TVL40"/>
    <mergeCell ref="TVM40:TVN40"/>
    <mergeCell ref="TVO40:TVP40"/>
    <mergeCell ref="TVQ40:TVR40"/>
    <mergeCell ref="TVS40:TVT40"/>
    <mergeCell ref="TUW40:TUX40"/>
    <mergeCell ref="TUY40:TUZ40"/>
    <mergeCell ref="TVA40:TVB40"/>
    <mergeCell ref="TVC40:TVD40"/>
    <mergeCell ref="TVE40:TVF40"/>
    <mergeCell ref="TVG40:TVH40"/>
    <mergeCell ref="TUK40:TUL40"/>
    <mergeCell ref="TUM40:TUN40"/>
    <mergeCell ref="TUO40:TUP40"/>
    <mergeCell ref="TUQ40:TUR40"/>
    <mergeCell ref="TUS40:TUT40"/>
    <mergeCell ref="TUU40:TUV40"/>
    <mergeCell ref="TZM40:TZN40"/>
    <mergeCell ref="TZO40:TZP40"/>
    <mergeCell ref="TZQ40:TZR40"/>
    <mergeCell ref="TZS40:TZT40"/>
    <mergeCell ref="TZU40:TZV40"/>
    <mergeCell ref="TZW40:TZX40"/>
    <mergeCell ref="TZA40:TZB40"/>
    <mergeCell ref="TZC40:TZD40"/>
    <mergeCell ref="TZE40:TZF40"/>
    <mergeCell ref="TZG40:TZH40"/>
    <mergeCell ref="TZI40:TZJ40"/>
    <mergeCell ref="TZK40:TZL40"/>
    <mergeCell ref="TYO40:TYP40"/>
    <mergeCell ref="TYQ40:TYR40"/>
    <mergeCell ref="TYS40:TYT40"/>
    <mergeCell ref="TYU40:TYV40"/>
    <mergeCell ref="TYW40:TYX40"/>
    <mergeCell ref="TYY40:TYZ40"/>
    <mergeCell ref="TYC40:TYD40"/>
    <mergeCell ref="TYE40:TYF40"/>
    <mergeCell ref="TYG40:TYH40"/>
    <mergeCell ref="TYI40:TYJ40"/>
    <mergeCell ref="TYK40:TYL40"/>
    <mergeCell ref="TYM40:TYN40"/>
    <mergeCell ref="TXQ40:TXR40"/>
    <mergeCell ref="TXS40:TXT40"/>
    <mergeCell ref="TXU40:TXV40"/>
    <mergeCell ref="TXW40:TXX40"/>
    <mergeCell ref="TXY40:TXZ40"/>
    <mergeCell ref="TYA40:TYB40"/>
    <mergeCell ref="TXE40:TXF40"/>
    <mergeCell ref="TXG40:TXH40"/>
    <mergeCell ref="TXI40:TXJ40"/>
    <mergeCell ref="TXK40:TXL40"/>
    <mergeCell ref="TXM40:TXN40"/>
    <mergeCell ref="TXO40:TXP40"/>
    <mergeCell ref="UCG40:UCH40"/>
    <mergeCell ref="UCI40:UCJ40"/>
    <mergeCell ref="UCK40:UCL40"/>
    <mergeCell ref="UCM40:UCN40"/>
    <mergeCell ref="UCO40:UCP40"/>
    <mergeCell ref="UCQ40:UCR40"/>
    <mergeCell ref="UBU40:UBV40"/>
    <mergeCell ref="UBW40:UBX40"/>
    <mergeCell ref="UBY40:UBZ40"/>
    <mergeCell ref="UCA40:UCB40"/>
    <mergeCell ref="UCC40:UCD40"/>
    <mergeCell ref="UCE40:UCF40"/>
    <mergeCell ref="UBI40:UBJ40"/>
    <mergeCell ref="UBK40:UBL40"/>
    <mergeCell ref="UBM40:UBN40"/>
    <mergeCell ref="UBO40:UBP40"/>
    <mergeCell ref="UBQ40:UBR40"/>
    <mergeCell ref="UBS40:UBT40"/>
    <mergeCell ref="UAW40:UAX40"/>
    <mergeCell ref="UAY40:UAZ40"/>
    <mergeCell ref="UBA40:UBB40"/>
    <mergeCell ref="UBC40:UBD40"/>
    <mergeCell ref="UBE40:UBF40"/>
    <mergeCell ref="UBG40:UBH40"/>
    <mergeCell ref="UAK40:UAL40"/>
    <mergeCell ref="UAM40:UAN40"/>
    <mergeCell ref="UAO40:UAP40"/>
    <mergeCell ref="UAQ40:UAR40"/>
    <mergeCell ref="UAS40:UAT40"/>
    <mergeCell ref="UAU40:UAV40"/>
    <mergeCell ref="TZY40:TZZ40"/>
    <mergeCell ref="UAA40:UAB40"/>
    <mergeCell ref="UAC40:UAD40"/>
    <mergeCell ref="UAE40:UAF40"/>
    <mergeCell ref="UAG40:UAH40"/>
    <mergeCell ref="UAI40:UAJ40"/>
    <mergeCell ref="UFA40:UFB40"/>
    <mergeCell ref="UFC40:UFD40"/>
    <mergeCell ref="UFE40:UFF40"/>
    <mergeCell ref="UFG40:UFH40"/>
    <mergeCell ref="UFI40:UFJ40"/>
    <mergeCell ref="UFK40:UFL40"/>
    <mergeCell ref="UEO40:UEP40"/>
    <mergeCell ref="UEQ40:UER40"/>
    <mergeCell ref="UES40:UET40"/>
    <mergeCell ref="UEU40:UEV40"/>
    <mergeCell ref="UEW40:UEX40"/>
    <mergeCell ref="UEY40:UEZ40"/>
    <mergeCell ref="UEC40:UED40"/>
    <mergeCell ref="UEE40:UEF40"/>
    <mergeCell ref="UEG40:UEH40"/>
    <mergeCell ref="UEI40:UEJ40"/>
    <mergeCell ref="UEK40:UEL40"/>
    <mergeCell ref="UEM40:UEN40"/>
    <mergeCell ref="UDQ40:UDR40"/>
    <mergeCell ref="UDS40:UDT40"/>
    <mergeCell ref="UDU40:UDV40"/>
    <mergeCell ref="UDW40:UDX40"/>
    <mergeCell ref="UDY40:UDZ40"/>
    <mergeCell ref="UEA40:UEB40"/>
    <mergeCell ref="UDE40:UDF40"/>
    <mergeCell ref="UDG40:UDH40"/>
    <mergeCell ref="UDI40:UDJ40"/>
    <mergeCell ref="UDK40:UDL40"/>
    <mergeCell ref="UDM40:UDN40"/>
    <mergeCell ref="UDO40:UDP40"/>
    <mergeCell ref="UCS40:UCT40"/>
    <mergeCell ref="UCU40:UCV40"/>
    <mergeCell ref="UCW40:UCX40"/>
    <mergeCell ref="UCY40:UCZ40"/>
    <mergeCell ref="UDA40:UDB40"/>
    <mergeCell ref="UDC40:UDD40"/>
    <mergeCell ref="UHU40:UHV40"/>
    <mergeCell ref="UHW40:UHX40"/>
    <mergeCell ref="UHY40:UHZ40"/>
    <mergeCell ref="UIA40:UIB40"/>
    <mergeCell ref="UIC40:UID40"/>
    <mergeCell ref="UIE40:UIF40"/>
    <mergeCell ref="UHI40:UHJ40"/>
    <mergeCell ref="UHK40:UHL40"/>
    <mergeCell ref="UHM40:UHN40"/>
    <mergeCell ref="UHO40:UHP40"/>
    <mergeCell ref="UHQ40:UHR40"/>
    <mergeCell ref="UHS40:UHT40"/>
    <mergeCell ref="UGW40:UGX40"/>
    <mergeCell ref="UGY40:UGZ40"/>
    <mergeCell ref="UHA40:UHB40"/>
    <mergeCell ref="UHC40:UHD40"/>
    <mergeCell ref="UHE40:UHF40"/>
    <mergeCell ref="UHG40:UHH40"/>
    <mergeCell ref="UGK40:UGL40"/>
    <mergeCell ref="UGM40:UGN40"/>
    <mergeCell ref="UGO40:UGP40"/>
    <mergeCell ref="UGQ40:UGR40"/>
    <mergeCell ref="UGS40:UGT40"/>
    <mergeCell ref="UGU40:UGV40"/>
    <mergeCell ref="UFY40:UFZ40"/>
    <mergeCell ref="UGA40:UGB40"/>
    <mergeCell ref="UGC40:UGD40"/>
    <mergeCell ref="UGE40:UGF40"/>
    <mergeCell ref="UGG40:UGH40"/>
    <mergeCell ref="UGI40:UGJ40"/>
    <mergeCell ref="UFM40:UFN40"/>
    <mergeCell ref="UFO40:UFP40"/>
    <mergeCell ref="UFQ40:UFR40"/>
    <mergeCell ref="UFS40:UFT40"/>
    <mergeCell ref="UFU40:UFV40"/>
    <mergeCell ref="UFW40:UFX40"/>
    <mergeCell ref="UKO40:UKP40"/>
    <mergeCell ref="UKQ40:UKR40"/>
    <mergeCell ref="UKS40:UKT40"/>
    <mergeCell ref="UKU40:UKV40"/>
    <mergeCell ref="UKW40:UKX40"/>
    <mergeCell ref="UKY40:UKZ40"/>
    <mergeCell ref="UKC40:UKD40"/>
    <mergeCell ref="UKE40:UKF40"/>
    <mergeCell ref="UKG40:UKH40"/>
    <mergeCell ref="UKI40:UKJ40"/>
    <mergeCell ref="UKK40:UKL40"/>
    <mergeCell ref="UKM40:UKN40"/>
    <mergeCell ref="UJQ40:UJR40"/>
    <mergeCell ref="UJS40:UJT40"/>
    <mergeCell ref="UJU40:UJV40"/>
    <mergeCell ref="UJW40:UJX40"/>
    <mergeCell ref="UJY40:UJZ40"/>
    <mergeCell ref="UKA40:UKB40"/>
    <mergeCell ref="UJE40:UJF40"/>
    <mergeCell ref="UJG40:UJH40"/>
    <mergeCell ref="UJI40:UJJ40"/>
    <mergeCell ref="UJK40:UJL40"/>
    <mergeCell ref="UJM40:UJN40"/>
    <mergeCell ref="UJO40:UJP40"/>
    <mergeCell ref="UIS40:UIT40"/>
    <mergeCell ref="UIU40:UIV40"/>
    <mergeCell ref="UIW40:UIX40"/>
    <mergeCell ref="UIY40:UIZ40"/>
    <mergeCell ref="UJA40:UJB40"/>
    <mergeCell ref="UJC40:UJD40"/>
    <mergeCell ref="UIG40:UIH40"/>
    <mergeCell ref="UII40:UIJ40"/>
    <mergeCell ref="UIK40:UIL40"/>
    <mergeCell ref="UIM40:UIN40"/>
    <mergeCell ref="UIO40:UIP40"/>
    <mergeCell ref="UIQ40:UIR40"/>
    <mergeCell ref="UNI40:UNJ40"/>
    <mergeCell ref="UNK40:UNL40"/>
    <mergeCell ref="UNM40:UNN40"/>
    <mergeCell ref="UNO40:UNP40"/>
    <mergeCell ref="UNQ40:UNR40"/>
    <mergeCell ref="UNS40:UNT40"/>
    <mergeCell ref="UMW40:UMX40"/>
    <mergeCell ref="UMY40:UMZ40"/>
    <mergeCell ref="UNA40:UNB40"/>
    <mergeCell ref="UNC40:UND40"/>
    <mergeCell ref="UNE40:UNF40"/>
    <mergeCell ref="UNG40:UNH40"/>
    <mergeCell ref="UMK40:UML40"/>
    <mergeCell ref="UMM40:UMN40"/>
    <mergeCell ref="UMO40:UMP40"/>
    <mergeCell ref="UMQ40:UMR40"/>
    <mergeCell ref="UMS40:UMT40"/>
    <mergeCell ref="UMU40:UMV40"/>
    <mergeCell ref="ULY40:ULZ40"/>
    <mergeCell ref="UMA40:UMB40"/>
    <mergeCell ref="UMC40:UMD40"/>
    <mergeCell ref="UME40:UMF40"/>
    <mergeCell ref="UMG40:UMH40"/>
    <mergeCell ref="UMI40:UMJ40"/>
    <mergeCell ref="ULM40:ULN40"/>
    <mergeCell ref="ULO40:ULP40"/>
    <mergeCell ref="ULQ40:ULR40"/>
    <mergeCell ref="ULS40:ULT40"/>
    <mergeCell ref="ULU40:ULV40"/>
    <mergeCell ref="ULW40:ULX40"/>
    <mergeCell ref="ULA40:ULB40"/>
    <mergeCell ref="ULC40:ULD40"/>
    <mergeCell ref="ULE40:ULF40"/>
    <mergeCell ref="ULG40:ULH40"/>
    <mergeCell ref="ULI40:ULJ40"/>
    <mergeCell ref="ULK40:ULL40"/>
    <mergeCell ref="UQC40:UQD40"/>
    <mergeCell ref="UQE40:UQF40"/>
    <mergeCell ref="UQG40:UQH40"/>
    <mergeCell ref="UQI40:UQJ40"/>
    <mergeCell ref="UQK40:UQL40"/>
    <mergeCell ref="UQM40:UQN40"/>
    <mergeCell ref="UPQ40:UPR40"/>
    <mergeCell ref="UPS40:UPT40"/>
    <mergeCell ref="UPU40:UPV40"/>
    <mergeCell ref="UPW40:UPX40"/>
    <mergeCell ref="UPY40:UPZ40"/>
    <mergeCell ref="UQA40:UQB40"/>
    <mergeCell ref="UPE40:UPF40"/>
    <mergeCell ref="UPG40:UPH40"/>
    <mergeCell ref="UPI40:UPJ40"/>
    <mergeCell ref="UPK40:UPL40"/>
    <mergeCell ref="UPM40:UPN40"/>
    <mergeCell ref="UPO40:UPP40"/>
    <mergeCell ref="UOS40:UOT40"/>
    <mergeCell ref="UOU40:UOV40"/>
    <mergeCell ref="UOW40:UOX40"/>
    <mergeCell ref="UOY40:UOZ40"/>
    <mergeCell ref="UPA40:UPB40"/>
    <mergeCell ref="UPC40:UPD40"/>
    <mergeCell ref="UOG40:UOH40"/>
    <mergeCell ref="UOI40:UOJ40"/>
    <mergeCell ref="UOK40:UOL40"/>
    <mergeCell ref="UOM40:UON40"/>
    <mergeCell ref="UOO40:UOP40"/>
    <mergeCell ref="UOQ40:UOR40"/>
    <mergeCell ref="UNU40:UNV40"/>
    <mergeCell ref="UNW40:UNX40"/>
    <mergeCell ref="UNY40:UNZ40"/>
    <mergeCell ref="UOA40:UOB40"/>
    <mergeCell ref="UOC40:UOD40"/>
    <mergeCell ref="UOE40:UOF40"/>
    <mergeCell ref="USW40:USX40"/>
    <mergeCell ref="USY40:USZ40"/>
    <mergeCell ref="UTA40:UTB40"/>
    <mergeCell ref="UTC40:UTD40"/>
    <mergeCell ref="UTE40:UTF40"/>
    <mergeCell ref="UTG40:UTH40"/>
    <mergeCell ref="USK40:USL40"/>
    <mergeCell ref="USM40:USN40"/>
    <mergeCell ref="USO40:USP40"/>
    <mergeCell ref="USQ40:USR40"/>
    <mergeCell ref="USS40:UST40"/>
    <mergeCell ref="USU40:USV40"/>
    <mergeCell ref="URY40:URZ40"/>
    <mergeCell ref="USA40:USB40"/>
    <mergeCell ref="USC40:USD40"/>
    <mergeCell ref="USE40:USF40"/>
    <mergeCell ref="USG40:USH40"/>
    <mergeCell ref="USI40:USJ40"/>
    <mergeCell ref="URM40:URN40"/>
    <mergeCell ref="URO40:URP40"/>
    <mergeCell ref="URQ40:URR40"/>
    <mergeCell ref="URS40:URT40"/>
    <mergeCell ref="URU40:URV40"/>
    <mergeCell ref="URW40:URX40"/>
    <mergeCell ref="URA40:URB40"/>
    <mergeCell ref="URC40:URD40"/>
    <mergeCell ref="URE40:URF40"/>
    <mergeCell ref="URG40:URH40"/>
    <mergeCell ref="URI40:URJ40"/>
    <mergeCell ref="URK40:URL40"/>
    <mergeCell ref="UQO40:UQP40"/>
    <mergeCell ref="UQQ40:UQR40"/>
    <mergeCell ref="UQS40:UQT40"/>
    <mergeCell ref="UQU40:UQV40"/>
    <mergeCell ref="UQW40:UQX40"/>
    <mergeCell ref="UQY40:UQZ40"/>
    <mergeCell ref="UVQ40:UVR40"/>
    <mergeCell ref="UVS40:UVT40"/>
    <mergeCell ref="UVU40:UVV40"/>
    <mergeCell ref="UVW40:UVX40"/>
    <mergeCell ref="UVY40:UVZ40"/>
    <mergeCell ref="UWA40:UWB40"/>
    <mergeCell ref="UVE40:UVF40"/>
    <mergeCell ref="UVG40:UVH40"/>
    <mergeCell ref="UVI40:UVJ40"/>
    <mergeCell ref="UVK40:UVL40"/>
    <mergeCell ref="UVM40:UVN40"/>
    <mergeCell ref="UVO40:UVP40"/>
    <mergeCell ref="UUS40:UUT40"/>
    <mergeCell ref="UUU40:UUV40"/>
    <mergeCell ref="UUW40:UUX40"/>
    <mergeCell ref="UUY40:UUZ40"/>
    <mergeCell ref="UVA40:UVB40"/>
    <mergeCell ref="UVC40:UVD40"/>
    <mergeCell ref="UUG40:UUH40"/>
    <mergeCell ref="UUI40:UUJ40"/>
    <mergeCell ref="UUK40:UUL40"/>
    <mergeCell ref="UUM40:UUN40"/>
    <mergeCell ref="UUO40:UUP40"/>
    <mergeCell ref="UUQ40:UUR40"/>
    <mergeCell ref="UTU40:UTV40"/>
    <mergeCell ref="UTW40:UTX40"/>
    <mergeCell ref="UTY40:UTZ40"/>
    <mergeCell ref="UUA40:UUB40"/>
    <mergeCell ref="UUC40:UUD40"/>
    <mergeCell ref="UUE40:UUF40"/>
    <mergeCell ref="UTI40:UTJ40"/>
    <mergeCell ref="UTK40:UTL40"/>
    <mergeCell ref="UTM40:UTN40"/>
    <mergeCell ref="UTO40:UTP40"/>
    <mergeCell ref="UTQ40:UTR40"/>
    <mergeCell ref="UTS40:UTT40"/>
    <mergeCell ref="UYK40:UYL40"/>
    <mergeCell ref="UYM40:UYN40"/>
    <mergeCell ref="UYO40:UYP40"/>
    <mergeCell ref="UYQ40:UYR40"/>
    <mergeCell ref="UYS40:UYT40"/>
    <mergeCell ref="UYU40:UYV40"/>
    <mergeCell ref="UXY40:UXZ40"/>
    <mergeCell ref="UYA40:UYB40"/>
    <mergeCell ref="UYC40:UYD40"/>
    <mergeCell ref="UYE40:UYF40"/>
    <mergeCell ref="UYG40:UYH40"/>
    <mergeCell ref="UYI40:UYJ40"/>
    <mergeCell ref="UXM40:UXN40"/>
    <mergeCell ref="UXO40:UXP40"/>
    <mergeCell ref="UXQ40:UXR40"/>
    <mergeCell ref="UXS40:UXT40"/>
    <mergeCell ref="UXU40:UXV40"/>
    <mergeCell ref="UXW40:UXX40"/>
    <mergeCell ref="UXA40:UXB40"/>
    <mergeCell ref="UXC40:UXD40"/>
    <mergeCell ref="UXE40:UXF40"/>
    <mergeCell ref="UXG40:UXH40"/>
    <mergeCell ref="UXI40:UXJ40"/>
    <mergeCell ref="UXK40:UXL40"/>
    <mergeCell ref="UWO40:UWP40"/>
    <mergeCell ref="UWQ40:UWR40"/>
    <mergeCell ref="UWS40:UWT40"/>
    <mergeCell ref="UWU40:UWV40"/>
    <mergeCell ref="UWW40:UWX40"/>
    <mergeCell ref="UWY40:UWZ40"/>
    <mergeCell ref="UWC40:UWD40"/>
    <mergeCell ref="UWE40:UWF40"/>
    <mergeCell ref="UWG40:UWH40"/>
    <mergeCell ref="UWI40:UWJ40"/>
    <mergeCell ref="UWK40:UWL40"/>
    <mergeCell ref="UWM40:UWN40"/>
    <mergeCell ref="VBE40:VBF40"/>
    <mergeCell ref="VBG40:VBH40"/>
    <mergeCell ref="VBI40:VBJ40"/>
    <mergeCell ref="VBK40:VBL40"/>
    <mergeCell ref="VBM40:VBN40"/>
    <mergeCell ref="VBO40:VBP40"/>
    <mergeCell ref="VAS40:VAT40"/>
    <mergeCell ref="VAU40:VAV40"/>
    <mergeCell ref="VAW40:VAX40"/>
    <mergeCell ref="VAY40:VAZ40"/>
    <mergeCell ref="VBA40:VBB40"/>
    <mergeCell ref="VBC40:VBD40"/>
    <mergeCell ref="VAG40:VAH40"/>
    <mergeCell ref="VAI40:VAJ40"/>
    <mergeCell ref="VAK40:VAL40"/>
    <mergeCell ref="VAM40:VAN40"/>
    <mergeCell ref="VAO40:VAP40"/>
    <mergeCell ref="VAQ40:VAR40"/>
    <mergeCell ref="UZU40:UZV40"/>
    <mergeCell ref="UZW40:UZX40"/>
    <mergeCell ref="UZY40:UZZ40"/>
    <mergeCell ref="VAA40:VAB40"/>
    <mergeCell ref="VAC40:VAD40"/>
    <mergeCell ref="VAE40:VAF40"/>
    <mergeCell ref="UZI40:UZJ40"/>
    <mergeCell ref="UZK40:UZL40"/>
    <mergeCell ref="UZM40:UZN40"/>
    <mergeCell ref="UZO40:UZP40"/>
    <mergeCell ref="UZQ40:UZR40"/>
    <mergeCell ref="UZS40:UZT40"/>
    <mergeCell ref="UYW40:UYX40"/>
    <mergeCell ref="UYY40:UYZ40"/>
    <mergeCell ref="UZA40:UZB40"/>
    <mergeCell ref="UZC40:UZD40"/>
    <mergeCell ref="UZE40:UZF40"/>
    <mergeCell ref="UZG40:UZH40"/>
    <mergeCell ref="VDY40:VDZ40"/>
    <mergeCell ref="VEA40:VEB40"/>
    <mergeCell ref="VEC40:VED40"/>
    <mergeCell ref="VEE40:VEF40"/>
    <mergeCell ref="VEG40:VEH40"/>
    <mergeCell ref="VEI40:VEJ40"/>
    <mergeCell ref="VDM40:VDN40"/>
    <mergeCell ref="VDO40:VDP40"/>
    <mergeCell ref="VDQ40:VDR40"/>
    <mergeCell ref="VDS40:VDT40"/>
    <mergeCell ref="VDU40:VDV40"/>
    <mergeCell ref="VDW40:VDX40"/>
    <mergeCell ref="VDA40:VDB40"/>
    <mergeCell ref="VDC40:VDD40"/>
    <mergeCell ref="VDE40:VDF40"/>
    <mergeCell ref="VDG40:VDH40"/>
    <mergeCell ref="VDI40:VDJ40"/>
    <mergeCell ref="VDK40:VDL40"/>
    <mergeCell ref="VCO40:VCP40"/>
    <mergeCell ref="VCQ40:VCR40"/>
    <mergeCell ref="VCS40:VCT40"/>
    <mergeCell ref="VCU40:VCV40"/>
    <mergeCell ref="VCW40:VCX40"/>
    <mergeCell ref="VCY40:VCZ40"/>
    <mergeCell ref="VCC40:VCD40"/>
    <mergeCell ref="VCE40:VCF40"/>
    <mergeCell ref="VCG40:VCH40"/>
    <mergeCell ref="VCI40:VCJ40"/>
    <mergeCell ref="VCK40:VCL40"/>
    <mergeCell ref="VCM40:VCN40"/>
    <mergeCell ref="VBQ40:VBR40"/>
    <mergeCell ref="VBS40:VBT40"/>
    <mergeCell ref="VBU40:VBV40"/>
    <mergeCell ref="VBW40:VBX40"/>
    <mergeCell ref="VBY40:VBZ40"/>
    <mergeCell ref="VCA40:VCB40"/>
    <mergeCell ref="VGS40:VGT40"/>
    <mergeCell ref="VGU40:VGV40"/>
    <mergeCell ref="VGW40:VGX40"/>
    <mergeCell ref="VGY40:VGZ40"/>
    <mergeCell ref="VHA40:VHB40"/>
    <mergeCell ref="VHC40:VHD40"/>
    <mergeCell ref="VGG40:VGH40"/>
    <mergeCell ref="VGI40:VGJ40"/>
    <mergeCell ref="VGK40:VGL40"/>
    <mergeCell ref="VGM40:VGN40"/>
    <mergeCell ref="VGO40:VGP40"/>
    <mergeCell ref="VGQ40:VGR40"/>
    <mergeCell ref="VFU40:VFV40"/>
    <mergeCell ref="VFW40:VFX40"/>
    <mergeCell ref="VFY40:VFZ40"/>
    <mergeCell ref="VGA40:VGB40"/>
    <mergeCell ref="VGC40:VGD40"/>
    <mergeCell ref="VGE40:VGF40"/>
    <mergeCell ref="VFI40:VFJ40"/>
    <mergeCell ref="VFK40:VFL40"/>
    <mergeCell ref="VFM40:VFN40"/>
    <mergeCell ref="VFO40:VFP40"/>
    <mergeCell ref="VFQ40:VFR40"/>
    <mergeCell ref="VFS40:VFT40"/>
    <mergeCell ref="VEW40:VEX40"/>
    <mergeCell ref="VEY40:VEZ40"/>
    <mergeCell ref="VFA40:VFB40"/>
    <mergeCell ref="VFC40:VFD40"/>
    <mergeCell ref="VFE40:VFF40"/>
    <mergeCell ref="VFG40:VFH40"/>
    <mergeCell ref="VEK40:VEL40"/>
    <mergeCell ref="VEM40:VEN40"/>
    <mergeCell ref="VEO40:VEP40"/>
    <mergeCell ref="VEQ40:VER40"/>
    <mergeCell ref="VES40:VET40"/>
    <mergeCell ref="VEU40:VEV40"/>
    <mergeCell ref="VJM40:VJN40"/>
    <mergeCell ref="VJO40:VJP40"/>
    <mergeCell ref="VJQ40:VJR40"/>
    <mergeCell ref="VJS40:VJT40"/>
    <mergeCell ref="VJU40:VJV40"/>
    <mergeCell ref="VJW40:VJX40"/>
    <mergeCell ref="VJA40:VJB40"/>
    <mergeCell ref="VJC40:VJD40"/>
    <mergeCell ref="VJE40:VJF40"/>
    <mergeCell ref="VJG40:VJH40"/>
    <mergeCell ref="VJI40:VJJ40"/>
    <mergeCell ref="VJK40:VJL40"/>
    <mergeCell ref="VIO40:VIP40"/>
    <mergeCell ref="VIQ40:VIR40"/>
    <mergeCell ref="VIS40:VIT40"/>
    <mergeCell ref="VIU40:VIV40"/>
    <mergeCell ref="VIW40:VIX40"/>
    <mergeCell ref="VIY40:VIZ40"/>
    <mergeCell ref="VIC40:VID40"/>
    <mergeCell ref="VIE40:VIF40"/>
    <mergeCell ref="VIG40:VIH40"/>
    <mergeCell ref="VII40:VIJ40"/>
    <mergeCell ref="VIK40:VIL40"/>
    <mergeCell ref="VIM40:VIN40"/>
    <mergeCell ref="VHQ40:VHR40"/>
    <mergeCell ref="VHS40:VHT40"/>
    <mergeCell ref="VHU40:VHV40"/>
    <mergeCell ref="VHW40:VHX40"/>
    <mergeCell ref="VHY40:VHZ40"/>
    <mergeCell ref="VIA40:VIB40"/>
    <mergeCell ref="VHE40:VHF40"/>
    <mergeCell ref="VHG40:VHH40"/>
    <mergeCell ref="VHI40:VHJ40"/>
    <mergeCell ref="VHK40:VHL40"/>
    <mergeCell ref="VHM40:VHN40"/>
    <mergeCell ref="VHO40:VHP40"/>
    <mergeCell ref="VMG40:VMH40"/>
    <mergeCell ref="VMI40:VMJ40"/>
    <mergeCell ref="VMK40:VML40"/>
    <mergeCell ref="VMM40:VMN40"/>
    <mergeCell ref="VMO40:VMP40"/>
    <mergeCell ref="VMQ40:VMR40"/>
    <mergeCell ref="VLU40:VLV40"/>
    <mergeCell ref="VLW40:VLX40"/>
    <mergeCell ref="VLY40:VLZ40"/>
    <mergeCell ref="VMA40:VMB40"/>
    <mergeCell ref="VMC40:VMD40"/>
    <mergeCell ref="VME40:VMF40"/>
    <mergeCell ref="VLI40:VLJ40"/>
    <mergeCell ref="VLK40:VLL40"/>
    <mergeCell ref="VLM40:VLN40"/>
    <mergeCell ref="VLO40:VLP40"/>
    <mergeCell ref="VLQ40:VLR40"/>
    <mergeCell ref="VLS40:VLT40"/>
    <mergeCell ref="VKW40:VKX40"/>
    <mergeCell ref="VKY40:VKZ40"/>
    <mergeCell ref="VLA40:VLB40"/>
    <mergeCell ref="VLC40:VLD40"/>
    <mergeCell ref="VLE40:VLF40"/>
    <mergeCell ref="VLG40:VLH40"/>
    <mergeCell ref="VKK40:VKL40"/>
    <mergeCell ref="VKM40:VKN40"/>
    <mergeCell ref="VKO40:VKP40"/>
    <mergeCell ref="VKQ40:VKR40"/>
    <mergeCell ref="VKS40:VKT40"/>
    <mergeCell ref="VKU40:VKV40"/>
    <mergeCell ref="VJY40:VJZ40"/>
    <mergeCell ref="VKA40:VKB40"/>
    <mergeCell ref="VKC40:VKD40"/>
    <mergeCell ref="VKE40:VKF40"/>
    <mergeCell ref="VKG40:VKH40"/>
    <mergeCell ref="VKI40:VKJ40"/>
    <mergeCell ref="VPA40:VPB40"/>
    <mergeCell ref="VPC40:VPD40"/>
    <mergeCell ref="VPE40:VPF40"/>
    <mergeCell ref="VPG40:VPH40"/>
    <mergeCell ref="VPI40:VPJ40"/>
    <mergeCell ref="VPK40:VPL40"/>
    <mergeCell ref="VOO40:VOP40"/>
    <mergeCell ref="VOQ40:VOR40"/>
    <mergeCell ref="VOS40:VOT40"/>
    <mergeCell ref="VOU40:VOV40"/>
    <mergeCell ref="VOW40:VOX40"/>
    <mergeCell ref="VOY40:VOZ40"/>
    <mergeCell ref="VOC40:VOD40"/>
    <mergeCell ref="VOE40:VOF40"/>
    <mergeCell ref="VOG40:VOH40"/>
    <mergeCell ref="VOI40:VOJ40"/>
    <mergeCell ref="VOK40:VOL40"/>
    <mergeCell ref="VOM40:VON40"/>
    <mergeCell ref="VNQ40:VNR40"/>
    <mergeCell ref="VNS40:VNT40"/>
    <mergeCell ref="VNU40:VNV40"/>
    <mergeCell ref="VNW40:VNX40"/>
    <mergeCell ref="VNY40:VNZ40"/>
    <mergeCell ref="VOA40:VOB40"/>
    <mergeCell ref="VNE40:VNF40"/>
    <mergeCell ref="VNG40:VNH40"/>
    <mergeCell ref="VNI40:VNJ40"/>
    <mergeCell ref="VNK40:VNL40"/>
    <mergeCell ref="VNM40:VNN40"/>
    <mergeCell ref="VNO40:VNP40"/>
    <mergeCell ref="VMS40:VMT40"/>
    <mergeCell ref="VMU40:VMV40"/>
    <mergeCell ref="VMW40:VMX40"/>
    <mergeCell ref="VMY40:VMZ40"/>
    <mergeCell ref="VNA40:VNB40"/>
    <mergeCell ref="VNC40:VND40"/>
    <mergeCell ref="VRU40:VRV40"/>
    <mergeCell ref="VRW40:VRX40"/>
    <mergeCell ref="VRY40:VRZ40"/>
    <mergeCell ref="VSA40:VSB40"/>
    <mergeCell ref="VSC40:VSD40"/>
    <mergeCell ref="VSE40:VSF40"/>
    <mergeCell ref="VRI40:VRJ40"/>
    <mergeCell ref="VRK40:VRL40"/>
    <mergeCell ref="VRM40:VRN40"/>
    <mergeCell ref="VRO40:VRP40"/>
    <mergeCell ref="VRQ40:VRR40"/>
    <mergeCell ref="VRS40:VRT40"/>
    <mergeCell ref="VQW40:VQX40"/>
    <mergeCell ref="VQY40:VQZ40"/>
    <mergeCell ref="VRA40:VRB40"/>
    <mergeCell ref="VRC40:VRD40"/>
    <mergeCell ref="VRE40:VRF40"/>
    <mergeCell ref="VRG40:VRH40"/>
    <mergeCell ref="VQK40:VQL40"/>
    <mergeCell ref="VQM40:VQN40"/>
    <mergeCell ref="VQO40:VQP40"/>
    <mergeCell ref="VQQ40:VQR40"/>
    <mergeCell ref="VQS40:VQT40"/>
    <mergeCell ref="VQU40:VQV40"/>
    <mergeCell ref="VPY40:VPZ40"/>
    <mergeCell ref="VQA40:VQB40"/>
    <mergeCell ref="VQC40:VQD40"/>
    <mergeCell ref="VQE40:VQF40"/>
    <mergeCell ref="VQG40:VQH40"/>
    <mergeCell ref="VQI40:VQJ40"/>
    <mergeCell ref="VPM40:VPN40"/>
    <mergeCell ref="VPO40:VPP40"/>
    <mergeCell ref="VPQ40:VPR40"/>
    <mergeCell ref="VPS40:VPT40"/>
    <mergeCell ref="VPU40:VPV40"/>
    <mergeCell ref="VPW40:VPX40"/>
    <mergeCell ref="VUO40:VUP40"/>
    <mergeCell ref="VUQ40:VUR40"/>
    <mergeCell ref="VUS40:VUT40"/>
    <mergeCell ref="VUU40:VUV40"/>
    <mergeCell ref="VUW40:VUX40"/>
    <mergeCell ref="VUY40:VUZ40"/>
    <mergeCell ref="VUC40:VUD40"/>
    <mergeCell ref="VUE40:VUF40"/>
    <mergeCell ref="VUG40:VUH40"/>
    <mergeCell ref="VUI40:VUJ40"/>
    <mergeCell ref="VUK40:VUL40"/>
    <mergeCell ref="VUM40:VUN40"/>
    <mergeCell ref="VTQ40:VTR40"/>
    <mergeCell ref="VTS40:VTT40"/>
    <mergeCell ref="VTU40:VTV40"/>
    <mergeCell ref="VTW40:VTX40"/>
    <mergeCell ref="VTY40:VTZ40"/>
    <mergeCell ref="VUA40:VUB40"/>
    <mergeCell ref="VTE40:VTF40"/>
    <mergeCell ref="VTG40:VTH40"/>
    <mergeCell ref="VTI40:VTJ40"/>
    <mergeCell ref="VTK40:VTL40"/>
    <mergeCell ref="VTM40:VTN40"/>
    <mergeCell ref="VTO40:VTP40"/>
    <mergeCell ref="VSS40:VST40"/>
    <mergeCell ref="VSU40:VSV40"/>
    <mergeCell ref="VSW40:VSX40"/>
    <mergeCell ref="VSY40:VSZ40"/>
    <mergeCell ref="VTA40:VTB40"/>
    <mergeCell ref="VTC40:VTD40"/>
    <mergeCell ref="VSG40:VSH40"/>
    <mergeCell ref="VSI40:VSJ40"/>
    <mergeCell ref="VSK40:VSL40"/>
    <mergeCell ref="VSM40:VSN40"/>
    <mergeCell ref="VSO40:VSP40"/>
    <mergeCell ref="VSQ40:VSR40"/>
    <mergeCell ref="VXI40:VXJ40"/>
    <mergeCell ref="VXK40:VXL40"/>
    <mergeCell ref="VXM40:VXN40"/>
    <mergeCell ref="VXO40:VXP40"/>
    <mergeCell ref="VXQ40:VXR40"/>
    <mergeCell ref="VXS40:VXT40"/>
    <mergeCell ref="VWW40:VWX40"/>
    <mergeCell ref="VWY40:VWZ40"/>
    <mergeCell ref="VXA40:VXB40"/>
    <mergeCell ref="VXC40:VXD40"/>
    <mergeCell ref="VXE40:VXF40"/>
    <mergeCell ref="VXG40:VXH40"/>
    <mergeCell ref="VWK40:VWL40"/>
    <mergeCell ref="VWM40:VWN40"/>
    <mergeCell ref="VWO40:VWP40"/>
    <mergeCell ref="VWQ40:VWR40"/>
    <mergeCell ref="VWS40:VWT40"/>
    <mergeCell ref="VWU40:VWV40"/>
    <mergeCell ref="VVY40:VVZ40"/>
    <mergeCell ref="VWA40:VWB40"/>
    <mergeCell ref="VWC40:VWD40"/>
    <mergeCell ref="VWE40:VWF40"/>
    <mergeCell ref="VWG40:VWH40"/>
    <mergeCell ref="VWI40:VWJ40"/>
    <mergeCell ref="VVM40:VVN40"/>
    <mergeCell ref="VVO40:VVP40"/>
    <mergeCell ref="VVQ40:VVR40"/>
    <mergeCell ref="VVS40:VVT40"/>
    <mergeCell ref="VVU40:VVV40"/>
    <mergeCell ref="VVW40:VVX40"/>
    <mergeCell ref="VVA40:VVB40"/>
    <mergeCell ref="VVC40:VVD40"/>
    <mergeCell ref="VVE40:VVF40"/>
    <mergeCell ref="VVG40:VVH40"/>
    <mergeCell ref="VVI40:VVJ40"/>
    <mergeCell ref="VVK40:VVL40"/>
    <mergeCell ref="WAC40:WAD40"/>
    <mergeCell ref="WAE40:WAF40"/>
    <mergeCell ref="WAG40:WAH40"/>
    <mergeCell ref="WAI40:WAJ40"/>
    <mergeCell ref="WAK40:WAL40"/>
    <mergeCell ref="WAM40:WAN40"/>
    <mergeCell ref="VZQ40:VZR40"/>
    <mergeCell ref="VZS40:VZT40"/>
    <mergeCell ref="VZU40:VZV40"/>
    <mergeCell ref="VZW40:VZX40"/>
    <mergeCell ref="VZY40:VZZ40"/>
    <mergeCell ref="WAA40:WAB40"/>
    <mergeCell ref="VZE40:VZF40"/>
    <mergeCell ref="VZG40:VZH40"/>
    <mergeCell ref="VZI40:VZJ40"/>
    <mergeCell ref="VZK40:VZL40"/>
    <mergeCell ref="VZM40:VZN40"/>
    <mergeCell ref="VZO40:VZP40"/>
    <mergeCell ref="VYS40:VYT40"/>
    <mergeCell ref="VYU40:VYV40"/>
    <mergeCell ref="VYW40:VYX40"/>
    <mergeCell ref="VYY40:VYZ40"/>
    <mergeCell ref="VZA40:VZB40"/>
    <mergeCell ref="VZC40:VZD40"/>
    <mergeCell ref="VYG40:VYH40"/>
    <mergeCell ref="VYI40:VYJ40"/>
    <mergeCell ref="VYK40:VYL40"/>
    <mergeCell ref="VYM40:VYN40"/>
    <mergeCell ref="VYO40:VYP40"/>
    <mergeCell ref="VYQ40:VYR40"/>
    <mergeCell ref="VXU40:VXV40"/>
    <mergeCell ref="VXW40:VXX40"/>
    <mergeCell ref="VXY40:VXZ40"/>
    <mergeCell ref="VYA40:VYB40"/>
    <mergeCell ref="VYC40:VYD40"/>
    <mergeCell ref="VYE40:VYF40"/>
    <mergeCell ref="WCW40:WCX40"/>
    <mergeCell ref="WCY40:WCZ40"/>
    <mergeCell ref="WDA40:WDB40"/>
    <mergeCell ref="WDC40:WDD40"/>
    <mergeCell ref="WDE40:WDF40"/>
    <mergeCell ref="WDG40:WDH40"/>
    <mergeCell ref="WCK40:WCL40"/>
    <mergeCell ref="WCM40:WCN40"/>
    <mergeCell ref="WCO40:WCP40"/>
    <mergeCell ref="WCQ40:WCR40"/>
    <mergeCell ref="WCS40:WCT40"/>
    <mergeCell ref="WCU40:WCV40"/>
    <mergeCell ref="WBY40:WBZ40"/>
    <mergeCell ref="WCA40:WCB40"/>
    <mergeCell ref="WCC40:WCD40"/>
    <mergeCell ref="WCE40:WCF40"/>
    <mergeCell ref="WCG40:WCH40"/>
    <mergeCell ref="WCI40:WCJ40"/>
    <mergeCell ref="WBM40:WBN40"/>
    <mergeCell ref="WBO40:WBP40"/>
    <mergeCell ref="WBQ40:WBR40"/>
    <mergeCell ref="WBS40:WBT40"/>
    <mergeCell ref="WBU40:WBV40"/>
    <mergeCell ref="WBW40:WBX40"/>
    <mergeCell ref="WBA40:WBB40"/>
    <mergeCell ref="WBC40:WBD40"/>
    <mergeCell ref="WBE40:WBF40"/>
    <mergeCell ref="WBG40:WBH40"/>
    <mergeCell ref="WBI40:WBJ40"/>
    <mergeCell ref="WBK40:WBL40"/>
    <mergeCell ref="WAO40:WAP40"/>
    <mergeCell ref="WAQ40:WAR40"/>
    <mergeCell ref="WAS40:WAT40"/>
    <mergeCell ref="WAU40:WAV40"/>
    <mergeCell ref="WAW40:WAX40"/>
    <mergeCell ref="WAY40:WAZ40"/>
    <mergeCell ref="WFQ40:WFR40"/>
    <mergeCell ref="WFS40:WFT40"/>
    <mergeCell ref="WFU40:WFV40"/>
    <mergeCell ref="WFW40:WFX40"/>
    <mergeCell ref="WFY40:WFZ40"/>
    <mergeCell ref="WGA40:WGB40"/>
    <mergeCell ref="WFE40:WFF40"/>
    <mergeCell ref="WFG40:WFH40"/>
    <mergeCell ref="WFI40:WFJ40"/>
    <mergeCell ref="WFK40:WFL40"/>
    <mergeCell ref="WFM40:WFN40"/>
    <mergeCell ref="WFO40:WFP40"/>
    <mergeCell ref="WES40:WET40"/>
    <mergeCell ref="WEU40:WEV40"/>
    <mergeCell ref="WEW40:WEX40"/>
    <mergeCell ref="WEY40:WEZ40"/>
    <mergeCell ref="WFA40:WFB40"/>
    <mergeCell ref="WFC40:WFD40"/>
    <mergeCell ref="WEG40:WEH40"/>
    <mergeCell ref="WEI40:WEJ40"/>
    <mergeCell ref="WEK40:WEL40"/>
    <mergeCell ref="WEM40:WEN40"/>
    <mergeCell ref="WEO40:WEP40"/>
    <mergeCell ref="WEQ40:WER40"/>
    <mergeCell ref="WDU40:WDV40"/>
    <mergeCell ref="WDW40:WDX40"/>
    <mergeCell ref="WDY40:WDZ40"/>
    <mergeCell ref="WEA40:WEB40"/>
    <mergeCell ref="WEC40:WED40"/>
    <mergeCell ref="WEE40:WEF40"/>
    <mergeCell ref="WDI40:WDJ40"/>
    <mergeCell ref="WDK40:WDL40"/>
    <mergeCell ref="WDM40:WDN40"/>
    <mergeCell ref="WDO40:WDP40"/>
    <mergeCell ref="WDQ40:WDR40"/>
    <mergeCell ref="WDS40:WDT40"/>
    <mergeCell ref="WIK40:WIL40"/>
    <mergeCell ref="WIM40:WIN40"/>
    <mergeCell ref="WIO40:WIP40"/>
    <mergeCell ref="WIQ40:WIR40"/>
    <mergeCell ref="WIS40:WIT40"/>
    <mergeCell ref="WIU40:WIV40"/>
    <mergeCell ref="WHY40:WHZ40"/>
    <mergeCell ref="WIA40:WIB40"/>
    <mergeCell ref="WIC40:WID40"/>
    <mergeCell ref="WIE40:WIF40"/>
    <mergeCell ref="WIG40:WIH40"/>
    <mergeCell ref="WII40:WIJ40"/>
    <mergeCell ref="WHM40:WHN40"/>
    <mergeCell ref="WHO40:WHP40"/>
    <mergeCell ref="WHQ40:WHR40"/>
    <mergeCell ref="WHS40:WHT40"/>
    <mergeCell ref="WHU40:WHV40"/>
    <mergeCell ref="WHW40:WHX40"/>
    <mergeCell ref="WHA40:WHB40"/>
    <mergeCell ref="WHC40:WHD40"/>
    <mergeCell ref="WHE40:WHF40"/>
    <mergeCell ref="WHG40:WHH40"/>
    <mergeCell ref="WHI40:WHJ40"/>
    <mergeCell ref="WHK40:WHL40"/>
    <mergeCell ref="WGO40:WGP40"/>
    <mergeCell ref="WGQ40:WGR40"/>
    <mergeCell ref="WGS40:WGT40"/>
    <mergeCell ref="WGU40:WGV40"/>
    <mergeCell ref="WGW40:WGX40"/>
    <mergeCell ref="WGY40:WGZ40"/>
    <mergeCell ref="WGC40:WGD40"/>
    <mergeCell ref="WGE40:WGF40"/>
    <mergeCell ref="WGG40:WGH40"/>
    <mergeCell ref="WGI40:WGJ40"/>
    <mergeCell ref="WGK40:WGL40"/>
    <mergeCell ref="WGM40:WGN40"/>
    <mergeCell ref="WLE40:WLF40"/>
    <mergeCell ref="WLG40:WLH40"/>
    <mergeCell ref="WLI40:WLJ40"/>
    <mergeCell ref="WLK40:WLL40"/>
    <mergeCell ref="WLM40:WLN40"/>
    <mergeCell ref="WLO40:WLP40"/>
    <mergeCell ref="WKS40:WKT40"/>
    <mergeCell ref="WKU40:WKV40"/>
    <mergeCell ref="WKW40:WKX40"/>
    <mergeCell ref="WKY40:WKZ40"/>
    <mergeCell ref="WLA40:WLB40"/>
    <mergeCell ref="WLC40:WLD40"/>
    <mergeCell ref="WKG40:WKH40"/>
    <mergeCell ref="WKI40:WKJ40"/>
    <mergeCell ref="WKK40:WKL40"/>
    <mergeCell ref="WKM40:WKN40"/>
    <mergeCell ref="WKO40:WKP40"/>
    <mergeCell ref="WKQ40:WKR40"/>
    <mergeCell ref="WJU40:WJV40"/>
    <mergeCell ref="WJW40:WJX40"/>
    <mergeCell ref="WJY40:WJZ40"/>
    <mergeCell ref="WKA40:WKB40"/>
    <mergeCell ref="WKC40:WKD40"/>
    <mergeCell ref="WKE40:WKF40"/>
    <mergeCell ref="WJI40:WJJ40"/>
    <mergeCell ref="WJK40:WJL40"/>
    <mergeCell ref="WJM40:WJN40"/>
    <mergeCell ref="WJO40:WJP40"/>
    <mergeCell ref="WJQ40:WJR40"/>
    <mergeCell ref="WJS40:WJT40"/>
    <mergeCell ref="WIW40:WIX40"/>
    <mergeCell ref="WIY40:WIZ40"/>
    <mergeCell ref="WJA40:WJB40"/>
    <mergeCell ref="WJC40:WJD40"/>
    <mergeCell ref="WJE40:WJF40"/>
    <mergeCell ref="WJG40:WJH40"/>
    <mergeCell ref="WNY40:WNZ40"/>
    <mergeCell ref="WOA40:WOB40"/>
    <mergeCell ref="WOC40:WOD40"/>
    <mergeCell ref="WOE40:WOF40"/>
    <mergeCell ref="WOG40:WOH40"/>
    <mergeCell ref="WOI40:WOJ40"/>
    <mergeCell ref="WNM40:WNN40"/>
    <mergeCell ref="WNO40:WNP40"/>
    <mergeCell ref="WNQ40:WNR40"/>
    <mergeCell ref="WNS40:WNT40"/>
    <mergeCell ref="WNU40:WNV40"/>
    <mergeCell ref="WNW40:WNX40"/>
    <mergeCell ref="WNA40:WNB40"/>
    <mergeCell ref="WNC40:WND40"/>
    <mergeCell ref="WNE40:WNF40"/>
    <mergeCell ref="WNG40:WNH40"/>
    <mergeCell ref="WNI40:WNJ40"/>
    <mergeCell ref="WNK40:WNL40"/>
    <mergeCell ref="WMO40:WMP40"/>
    <mergeCell ref="WMQ40:WMR40"/>
    <mergeCell ref="WMS40:WMT40"/>
    <mergeCell ref="WMU40:WMV40"/>
    <mergeCell ref="WMW40:WMX40"/>
    <mergeCell ref="WMY40:WMZ40"/>
    <mergeCell ref="WMC40:WMD40"/>
    <mergeCell ref="WME40:WMF40"/>
    <mergeCell ref="WMG40:WMH40"/>
    <mergeCell ref="WMI40:WMJ40"/>
    <mergeCell ref="WMK40:WML40"/>
    <mergeCell ref="WMM40:WMN40"/>
    <mergeCell ref="WLQ40:WLR40"/>
    <mergeCell ref="WLS40:WLT40"/>
    <mergeCell ref="WLU40:WLV40"/>
    <mergeCell ref="WLW40:WLX40"/>
    <mergeCell ref="WLY40:WLZ40"/>
    <mergeCell ref="WMA40:WMB40"/>
    <mergeCell ref="WQS40:WQT40"/>
    <mergeCell ref="WQU40:WQV40"/>
    <mergeCell ref="WQW40:WQX40"/>
    <mergeCell ref="WQY40:WQZ40"/>
    <mergeCell ref="WRA40:WRB40"/>
    <mergeCell ref="WRC40:WRD40"/>
    <mergeCell ref="WQG40:WQH40"/>
    <mergeCell ref="WQI40:WQJ40"/>
    <mergeCell ref="WQK40:WQL40"/>
    <mergeCell ref="WQM40:WQN40"/>
    <mergeCell ref="WQO40:WQP40"/>
    <mergeCell ref="WQQ40:WQR40"/>
    <mergeCell ref="WPU40:WPV40"/>
    <mergeCell ref="WPW40:WPX40"/>
    <mergeCell ref="WPY40:WPZ40"/>
    <mergeCell ref="WQA40:WQB40"/>
    <mergeCell ref="WQC40:WQD40"/>
    <mergeCell ref="WQE40:WQF40"/>
    <mergeCell ref="WPI40:WPJ40"/>
    <mergeCell ref="WPK40:WPL40"/>
    <mergeCell ref="WPM40:WPN40"/>
    <mergeCell ref="WPO40:WPP40"/>
    <mergeCell ref="WPQ40:WPR40"/>
    <mergeCell ref="WPS40:WPT40"/>
    <mergeCell ref="WOW40:WOX40"/>
    <mergeCell ref="WOY40:WOZ40"/>
    <mergeCell ref="WPA40:WPB40"/>
    <mergeCell ref="WPC40:WPD40"/>
    <mergeCell ref="WPE40:WPF40"/>
    <mergeCell ref="WPG40:WPH40"/>
    <mergeCell ref="WOK40:WOL40"/>
    <mergeCell ref="WOM40:WON40"/>
    <mergeCell ref="WOO40:WOP40"/>
    <mergeCell ref="WOQ40:WOR40"/>
    <mergeCell ref="WOS40:WOT40"/>
    <mergeCell ref="WOU40:WOV40"/>
    <mergeCell ref="WTM40:WTN40"/>
    <mergeCell ref="WTO40:WTP40"/>
    <mergeCell ref="WTQ40:WTR40"/>
    <mergeCell ref="WTS40:WTT40"/>
    <mergeCell ref="WTU40:WTV40"/>
    <mergeCell ref="WTW40:WTX40"/>
    <mergeCell ref="WTA40:WTB40"/>
    <mergeCell ref="WTC40:WTD40"/>
    <mergeCell ref="WTE40:WTF40"/>
    <mergeCell ref="WTG40:WTH40"/>
    <mergeCell ref="WTI40:WTJ40"/>
    <mergeCell ref="WTK40:WTL40"/>
    <mergeCell ref="WSO40:WSP40"/>
    <mergeCell ref="WSQ40:WSR40"/>
    <mergeCell ref="WSS40:WST40"/>
    <mergeCell ref="WSU40:WSV40"/>
    <mergeCell ref="WSW40:WSX40"/>
    <mergeCell ref="WSY40:WSZ40"/>
    <mergeCell ref="WSC40:WSD40"/>
    <mergeCell ref="WSE40:WSF40"/>
    <mergeCell ref="WSG40:WSH40"/>
    <mergeCell ref="WSI40:WSJ40"/>
    <mergeCell ref="WSK40:WSL40"/>
    <mergeCell ref="WSM40:WSN40"/>
    <mergeCell ref="WRQ40:WRR40"/>
    <mergeCell ref="WRS40:WRT40"/>
    <mergeCell ref="WRU40:WRV40"/>
    <mergeCell ref="WRW40:WRX40"/>
    <mergeCell ref="WRY40:WRZ40"/>
    <mergeCell ref="WSA40:WSB40"/>
    <mergeCell ref="WRE40:WRF40"/>
    <mergeCell ref="WRG40:WRH40"/>
    <mergeCell ref="WRI40:WRJ40"/>
    <mergeCell ref="WRK40:WRL40"/>
    <mergeCell ref="WRM40:WRN40"/>
    <mergeCell ref="WRO40:WRP40"/>
    <mergeCell ref="WWG40:WWH40"/>
    <mergeCell ref="WWI40:WWJ40"/>
    <mergeCell ref="WWK40:WWL40"/>
    <mergeCell ref="WWM40:WWN40"/>
    <mergeCell ref="WWO40:WWP40"/>
    <mergeCell ref="WWQ40:WWR40"/>
    <mergeCell ref="WVU40:WVV40"/>
    <mergeCell ref="WVW40:WVX40"/>
    <mergeCell ref="WVY40:WVZ40"/>
    <mergeCell ref="WWA40:WWB40"/>
    <mergeCell ref="WWC40:WWD40"/>
    <mergeCell ref="WWE40:WWF40"/>
    <mergeCell ref="WVI40:WVJ40"/>
    <mergeCell ref="WVK40:WVL40"/>
    <mergeCell ref="WVM40:WVN40"/>
    <mergeCell ref="WVO40:WVP40"/>
    <mergeCell ref="WVQ40:WVR40"/>
    <mergeCell ref="WVS40:WVT40"/>
    <mergeCell ref="WUW40:WUX40"/>
    <mergeCell ref="WUY40:WUZ40"/>
    <mergeCell ref="WVA40:WVB40"/>
    <mergeCell ref="WVC40:WVD40"/>
    <mergeCell ref="WVE40:WVF40"/>
    <mergeCell ref="WVG40:WVH40"/>
    <mergeCell ref="WUK40:WUL40"/>
    <mergeCell ref="WUM40:WUN40"/>
    <mergeCell ref="WUO40:WUP40"/>
    <mergeCell ref="WUQ40:WUR40"/>
    <mergeCell ref="WUS40:WUT40"/>
    <mergeCell ref="WUU40:WUV40"/>
    <mergeCell ref="WTY40:WTZ40"/>
    <mergeCell ref="WUA40:WUB40"/>
    <mergeCell ref="WUC40:WUD40"/>
    <mergeCell ref="WUE40:WUF40"/>
    <mergeCell ref="WUG40:WUH40"/>
    <mergeCell ref="WUI40:WUJ40"/>
    <mergeCell ref="WZA40:WZB40"/>
    <mergeCell ref="WZC40:WZD40"/>
    <mergeCell ref="WZE40:WZF40"/>
    <mergeCell ref="WZG40:WZH40"/>
    <mergeCell ref="WZI40:WZJ40"/>
    <mergeCell ref="WZK40:WZL40"/>
    <mergeCell ref="WYO40:WYP40"/>
    <mergeCell ref="WYQ40:WYR40"/>
    <mergeCell ref="WYS40:WYT40"/>
    <mergeCell ref="WYU40:WYV40"/>
    <mergeCell ref="WYW40:WYX40"/>
    <mergeCell ref="WYY40:WYZ40"/>
    <mergeCell ref="WYC40:WYD40"/>
    <mergeCell ref="WYE40:WYF40"/>
    <mergeCell ref="WYG40:WYH40"/>
    <mergeCell ref="WYI40:WYJ40"/>
    <mergeCell ref="WYK40:WYL40"/>
    <mergeCell ref="WYM40:WYN40"/>
    <mergeCell ref="WXQ40:WXR40"/>
    <mergeCell ref="WXS40:WXT40"/>
    <mergeCell ref="WXU40:WXV40"/>
    <mergeCell ref="WXW40:WXX40"/>
    <mergeCell ref="WXY40:WXZ40"/>
    <mergeCell ref="WYA40:WYB40"/>
    <mergeCell ref="WXE40:WXF40"/>
    <mergeCell ref="WXG40:WXH40"/>
    <mergeCell ref="WXI40:WXJ40"/>
    <mergeCell ref="WXK40:WXL40"/>
    <mergeCell ref="WXM40:WXN40"/>
    <mergeCell ref="WXO40:WXP40"/>
    <mergeCell ref="WWS40:WWT40"/>
    <mergeCell ref="WWU40:WWV40"/>
    <mergeCell ref="WWW40:WWX40"/>
    <mergeCell ref="WWY40:WWZ40"/>
    <mergeCell ref="WXA40:WXB40"/>
    <mergeCell ref="WXC40:WXD40"/>
    <mergeCell ref="XBY40:XBZ40"/>
    <mergeCell ref="XCA40:XCB40"/>
    <mergeCell ref="XCC40:XCD40"/>
    <mergeCell ref="XCE40:XCF40"/>
    <mergeCell ref="XBI40:XBJ40"/>
    <mergeCell ref="XBK40:XBL40"/>
    <mergeCell ref="XBM40:XBN40"/>
    <mergeCell ref="XBO40:XBP40"/>
    <mergeCell ref="XBQ40:XBR40"/>
    <mergeCell ref="XBS40:XBT40"/>
    <mergeCell ref="XAW40:XAX40"/>
    <mergeCell ref="XAY40:XAZ40"/>
    <mergeCell ref="XBA40:XBB40"/>
    <mergeCell ref="XBC40:XBD40"/>
    <mergeCell ref="XBE40:XBF40"/>
    <mergeCell ref="XBG40:XBH40"/>
    <mergeCell ref="XAK40:XAL40"/>
    <mergeCell ref="XAM40:XAN40"/>
    <mergeCell ref="XAO40:XAP40"/>
    <mergeCell ref="XAQ40:XAR40"/>
    <mergeCell ref="XAS40:XAT40"/>
    <mergeCell ref="XAU40:XAV40"/>
    <mergeCell ref="WZY40:WZZ40"/>
    <mergeCell ref="XAA40:XAB40"/>
    <mergeCell ref="XAC40:XAD40"/>
    <mergeCell ref="XAE40:XAF40"/>
    <mergeCell ref="XAG40:XAH40"/>
    <mergeCell ref="XAI40:XAJ40"/>
    <mergeCell ref="WZM40:WZN40"/>
    <mergeCell ref="WZO40:WZP40"/>
    <mergeCell ref="WZQ40:WZR40"/>
    <mergeCell ref="WZS40:WZT40"/>
    <mergeCell ref="WZU40:WZV40"/>
    <mergeCell ref="WZW40:WZX40"/>
    <mergeCell ref="CY41:CZ41"/>
    <mergeCell ref="DA41:DB41"/>
    <mergeCell ref="DC41:DD41"/>
    <mergeCell ref="DE41:DF41"/>
    <mergeCell ref="DG41:DH41"/>
    <mergeCell ref="DI41:DJ41"/>
    <mergeCell ref="CM41:CN41"/>
    <mergeCell ref="CO41:CP41"/>
    <mergeCell ref="CQ41:CR41"/>
    <mergeCell ref="CS41:CT41"/>
    <mergeCell ref="CU41:CV41"/>
    <mergeCell ref="CW41:CX41"/>
    <mergeCell ref="CA41:CB41"/>
    <mergeCell ref="CC41:CD41"/>
    <mergeCell ref="CE41:CF41"/>
    <mergeCell ref="CG41:CH41"/>
    <mergeCell ref="CI41:CJ41"/>
    <mergeCell ref="CK41:CL41"/>
    <mergeCell ref="BW41:BX41"/>
    <mergeCell ref="BY41:BZ41"/>
    <mergeCell ref="BQ42:BR42"/>
    <mergeCell ref="BS42:BT42"/>
    <mergeCell ref="BU42:BV42"/>
    <mergeCell ref="BW42:BX42"/>
    <mergeCell ref="XFA40:XFB40"/>
    <mergeCell ref="XFC40:XFD40"/>
    <mergeCell ref="XEO40:XEP40"/>
    <mergeCell ref="XEQ40:XER40"/>
    <mergeCell ref="XES40:XET40"/>
    <mergeCell ref="XEU40:XEV40"/>
    <mergeCell ref="XEW40:XEX40"/>
    <mergeCell ref="XEY40:XEZ40"/>
    <mergeCell ref="XEC40:XED40"/>
    <mergeCell ref="XEE40:XEF40"/>
    <mergeCell ref="XEG40:XEH40"/>
    <mergeCell ref="XEI40:XEJ40"/>
    <mergeCell ref="XEK40:XEL40"/>
    <mergeCell ref="XEM40:XEN40"/>
    <mergeCell ref="XDQ40:XDR40"/>
    <mergeCell ref="XDS40:XDT40"/>
    <mergeCell ref="XDU40:XDV40"/>
    <mergeCell ref="XDW40:XDX40"/>
    <mergeCell ref="XDY40:XDZ40"/>
    <mergeCell ref="XEA40:XEB40"/>
    <mergeCell ref="XDE40:XDF40"/>
    <mergeCell ref="XDG40:XDH40"/>
    <mergeCell ref="XDI40:XDJ40"/>
    <mergeCell ref="XDK40:XDL40"/>
    <mergeCell ref="XDM40:XDN40"/>
    <mergeCell ref="XDO40:XDP40"/>
    <mergeCell ref="XCS40:XCT40"/>
    <mergeCell ref="XCU40:XCV40"/>
    <mergeCell ref="XCW40:XCX40"/>
    <mergeCell ref="XCY40:XCZ40"/>
    <mergeCell ref="XDA40:XDB40"/>
    <mergeCell ref="XDC40:XDD40"/>
    <mergeCell ref="XCG40:XCH40"/>
    <mergeCell ref="XCI40:XCJ40"/>
    <mergeCell ref="XCK40:XCL40"/>
    <mergeCell ref="XCM40:XCN40"/>
    <mergeCell ref="XCO40:XCP40"/>
    <mergeCell ref="XCQ40:XCR40"/>
    <mergeCell ref="XBU40:XBV40"/>
    <mergeCell ref="XBW40:XBX40"/>
    <mergeCell ref="FS41:FT41"/>
    <mergeCell ref="FU41:FV41"/>
    <mergeCell ref="FW41:FX41"/>
    <mergeCell ref="FY41:FZ41"/>
    <mergeCell ref="GA41:GB41"/>
    <mergeCell ref="GC41:GD41"/>
    <mergeCell ref="FG41:FH41"/>
    <mergeCell ref="FI41:FJ41"/>
    <mergeCell ref="FK41:FL41"/>
    <mergeCell ref="FM41:FN41"/>
    <mergeCell ref="FO41:FP41"/>
    <mergeCell ref="FQ41:FR41"/>
    <mergeCell ref="EU41:EV41"/>
    <mergeCell ref="EW41:EX41"/>
    <mergeCell ref="EY41:EZ41"/>
    <mergeCell ref="FA41:FB41"/>
    <mergeCell ref="FC41:FD41"/>
    <mergeCell ref="FE41:FF41"/>
    <mergeCell ref="EI41:EJ41"/>
    <mergeCell ref="EK41:EL41"/>
    <mergeCell ref="EM41:EN41"/>
    <mergeCell ref="EO41:EP41"/>
    <mergeCell ref="EQ41:ER41"/>
    <mergeCell ref="ES41:ET41"/>
    <mergeCell ref="DW41:DX41"/>
    <mergeCell ref="DY41:DZ41"/>
    <mergeCell ref="EA41:EB41"/>
    <mergeCell ref="EC41:ED41"/>
    <mergeCell ref="EE41:EF41"/>
    <mergeCell ref="EG41:EH41"/>
    <mergeCell ref="DK41:DL41"/>
    <mergeCell ref="DM41:DN41"/>
    <mergeCell ref="DO41:DP41"/>
    <mergeCell ref="DQ41:DR41"/>
    <mergeCell ref="DS41:DT41"/>
    <mergeCell ref="DU41:DV41"/>
    <mergeCell ref="IM41:IN41"/>
    <mergeCell ref="IO41:IP41"/>
    <mergeCell ref="IQ41:IR41"/>
    <mergeCell ref="IS41:IT41"/>
    <mergeCell ref="IU41:IV41"/>
    <mergeCell ref="IW41:IX41"/>
    <mergeCell ref="IA41:IB41"/>
    <mergeCell ref="IC41:ID41"/>
    <mergeCell ref="IE41:IF41"/>
    <mergeCell ref="IG41:IH41"/>
    <mergeCell ref="II41:IJ41"/>
    <mergeCell ref="IK41:IL41"/>
    <mergeCell ref="HO41:HP41"/>
    <mergeCell ref="HQ41:HR41"/>
    <mergeCell ref="HS41:HT41"/>
    <mergeCell ref="HU41:HV41"/>
    <mergeCell ref="HW41:HX41"/>
    <mergeCell ref="HY41:HZ41"/>
    <mergeCell ref="HC41:HD41"/>
    <mergeCell ref="HE41:HF41"/>
    <mergeCell ref="HG41:HH41"/>
    <mergeCell ref="HI41:HJ41"/>
    <mergeCell ref="HK41:HL41"/>
    <mergeCell ref="HM41:HN41"/>
    <mergeCell ref="GQ41:GR41"/>
    <mergeCell ref="GS41:GT41"/>
    <mergeCell ref="GU41:GV41"/>
    <mergeCell ref="GW41:GX41"/>
    <mergeCell ref="GY41:GZ41"/>
    <mergeCell ref="HA41:HB41"/>
    <mergeCell ref="GE41:GF41"/>
    <mergeCell ref="GG41:GH41"/>
    <mergeCell ref="GI41:GJ41"/>
    <mergeCell ref="GK41:GL41"/>
    <mergeCell ref="GM41:GN41"/>
    <mergeCell ref="GO41:GP41"/>
    <mergeCell ref="LG41:LH41"/>
    <mergeCell ref="LI41:LJ41"/>
    <mergeCell ref="LK41:LL41"/>
    <mergeCell ref="LM41:LN41"/>
    <mergeCell ref="LO41:LP41"/>
    <mergeCell ref="LQ41:LR41"/>
    <mergeCell ref="KU41:KV41"/>
    <mergeCell ref="KW41:KX41"/>
    <mergeCell ref="KY41:KZ41"/>
    <mergeCell ref="LA41:LB41"/>
    <mergeCell ref="LC41:LD41"/>
    <mergeCell ref="LE41:LF41"/>
    <mergeCell ref="KI41:KJ41"/>
    <mergeCell ref="KK41:KL41"/>
    <mergeCell ref="KM41:KN41"/>
    <mergeCell ref="KO41:KP41"/>
    <mergeCell ref="KQ41:KR41"/>
    <mergeCell ref="KS41:KT41"/>
    <mergeCell ref="JW41:JX41"/>
    <mergeCell ref="JY41:JZ41"/>
    <mergeCell ref="KA41:KB41"/>
    <mergeCell ref="KC41:KD41"/>
    <mergeCell ref="KE41:KF41"/>
    <mergeCell ref="KG41:KH41"/>
    <mergeCell ref="JK41:JL41"/>
    <mergeCell ref="JM41:JN41"/>
    <mergeCell ref="JO41:JP41"/>
    <mergeCell ref="JQ41:JR41"/>
    <mergeCell ref="JS41:JT41"/>
    <mergeCell ref="JU41:JV41"/>
    <mergeCell ref="IY41:IZ41"/>
    <mergeCell ref="JA41:JB41"/>
    <mergeCell ref="JC41:JD41"/>
    <mergeCell ref="JE41:JF41"/>
    <mergeCell ref="JG41:JH41"/>
    <mergeCell ref="JI41:JJ41"/>
    <mergeCell ref="OA41:OB41"/>
    <mergeCell ref="OC41:OD41"/>
    <mergeCell ref="OE41:OF41"/>
    <mergeCell ref="OG41:OH41"/>
    <mergeCell ref="OI41:OJ41"/>
    <mergeCell ref="OK41:OL41"/>
    <mergeCell ref="NO41:NP41"/>
    <mergeCell ref="NQ41:NR41"/>
    <mergeCell ref="NS41:NT41"/>
    <mergeCell ref="NU41:NV41"/>
    <mergeCell ref="NW41:NX41"/>
    <mergeCell ref="NY41:NZ41"/>
    <mergeCell ref="NC41:ND41"/>
    <mergeCell ref="NE41:NF41"/>
    <mergeCell ref="NG41:NH41"/>
    <mergeCell ref="NI41:NJ41"/>
    <mergeCell ref="NK41:NL41"/>
    <mergeCell ref="NM41:NN41"/>
    <mergeCell ref="MQ41:MR41"/>
    <mergeCell ref="MS41:MT41"/>
    <mergeCell ref="MU41:MV41"/>
    <mergeCell ref="MW41:MX41"/>
    <mergeCell ref="MY41:MZ41"/>
    <mergeCell ref="NA41:NB41"/>
    <mergeCell ref="ME41:MF41"/>
    <mergeCell ref="MG41:MH41"/>
    <mergeCell ref="MI41:MJ41"/>
    <mergeCell ref="MK41:ML41"/>
    <mergeCell ref="MM41:MN41"/>
    <mergeCell ref="MO41:MP41"/>
    <mergeCell ref="LS41:LT41"/>
    <mergeCell ref="LU41:LV41"/>
    <mergeCell ref="LW41:LX41"/>
    <mergeCell ref="LY41:LZ41"/>
    <mergeCell ref="MA41:MB41"/>
    <mergeCell ref="MC41:MD41"/>
    <mergeCell ref="QU41:QV41"/>
    <mergeCell ref="QW41:QX41"/>
    <mergeCell ref="QY41:QZ41"/>
    <mergeCell ref="RA41:RB41"/>
    <mergeCell ref="RC41:RD41"/>
    <mergeCell ref="RE41:RF41"/>
    <mergeCell ref="QI41:QJ41"/>
    <mergeCell ref="QK41:QL41"/>
    <mergeCell ref="QM41:QN41"/>
    <mergeCell ref="QO41:QP41"/>
    <mergeCell ref="QQ41:QR41"/>
    <mergeCell ref="QS41:QT41"/>
    <mergeCell ref="PW41:PX41"/>
    <mergeCell ref="PY41:PZ41"/>
    <mergeCell ref="QA41:QB41"/>
    <mergeCell ref="QC41:QD41"/>
    <mergeCell ref="QE41:QF41"/>
    <mergeCell ref="QG41:QH41"/>
    <mergeCell ref="PK41:PL41"/>
    <mergeCell ref="PM41:PN41"/>
    <mergeCell ref="PO41:PP41"/>
    <mergeCell ref="PQ41:PR41"/>
    <mergeCell ref="PS41:PT41"/>
    <mergeCell ref="PU41:PV41"/>
    <mergeCell ref="OY41:OZ41"/>
    <mergeCell ref="PA41:PB41"/>
    <mergeCell ref="PC41:PD41"/>
    <mergeCell ref="PE41:PF41"/>
    <mergeCell ref="PG41:PH41"/>
    <mergeCell ref="PI41:PJ41"/>
    <mergeCell ref="OM41:ON41"/>
    <mergeCell ref="OO41:OP41"/>
    <mergeCell ref="OQ41:OR41"/>
    <mergeCell ref="OS41:OT41"/>
    <mergeCell ref="OU41:OV41"/>
    <mergeCell ref="OW41:OX41"/>
    <mergeCell ref="TO41:TP41"/>
    <mergeCell ref="TQ41:TR41"/>
    <mergeCell ref="TS41:TT41"/>
    <mergeCell ref="TU41:TV41"/>
    <mergeCell ref="TW41:TX41"/>
    <mergeCell ref="TY41:TZ41"/>
    <mergeCell ref="TC41:TD41"/>
    <mergeCell ref="TE41:TF41"/>
    <mergeCell ref="TG41:TH41"/>
    <mergeCell ref="TI41:TJ41"/>
    <mergeCell ref="TK41:TL41"/>
    <mergeCell ref="TM41:TN41"/>
    <mergeCell ref="SQ41:SR41"/>
    <mergeCell ref="SS41:ST41"/>
    <mergeCell ref="SU41:SV41"/>
    <mergeCell ref="SW41:SX41"/>
    <mergeCell ref="SY41:SZ41"/>
    <mergeCell ref="TA41:TB41"/>
    <mergeCell ref="SE41:SF41"/>
    <mergeCell ref="SG41:SH41"/>
    <mergeCell ref="SI41:SJ41"/>
    <mergeCell ref="SK41:SL41"/>
    <mergeCell ref="SM41:SN41"/>
    <mergeCell ref="SO41:SP41"/>
    <mergeCell ref="RS41:RT41"/>
    <mergeCell ref="RU41:RV41"/>
    <mergeCell ref="RW41:RX41"/>
    <mergeCell ref="RY41:RZ41"/>
    <mergeCell ref="SA41:SB41"/>
    <mergeCell ref="SC41:SD41"/>
    <mergeCell ref="RG41:RH41"/>
    <mergeCell ref="RI41:RJ41"/>
    <mergeCell ref="RK41:RL41"/>
    <mergeCell ref="RM41:RN41"/>
    <mergeCell ref="RO41:RP41"/>
    <mergeCell ref="RQ41:RR41"/>
    <mergeCell ref="WI41:WJ41"/>
    <mergeCell ref="WK41:WL41"/>
    <mergeCell ref="WM41:WN41"/>
    <mergeCell ref="WO41:WP41"/>
    <mergeCell ref="WQ41:WR41"/>
    <mergeCell ref="WS41:WT41"/>
    <mergeCell ref="VW41:VX41"/>
    <mergeCell ref="VY41:VZ41"/>
    <mergeCell ref="WA41:WB41"/>
    <mergeCell ref="WC41:WD41"/>
    <mergeCell ref="WE41:WF41"/>
    <mergeCell ref="WG41:WH41"/>
    <mergeCell ref="VK41:VL41"/>
    <mergeCell ref="VM41:VN41"/>
    <mergeCell ref="VO41:VP41"/>
    <mergeCell ref="VQ41:VR41"/>
    <mergeCell ref="VS41:VT41"/>
    <mergeCell ref="VU41:VV41"/>
    <mergeCell ref="UY41:UZ41"/>
    <mergeCell ref="VA41:VB41"/>
    <mergeCell ref="VC41:VD41"/>
    <mergeCell ref="VE41:VF41"/>
    <mergeCell ref="VG41:VH41"/>
    <mergeCell ref="VI41:VJ41"/>
    <mergeCell ref="UM41:UN41"/>
    <mergeCell ref="UO41:UP41"/>
    <mergeCell ref="UQ41:UR41"/>
    <mergeCell ref="US41:UT41"/>
    <mergeCell ref="UU41:UV41"/>
    <mergeCell ref="UW41:UX41"/>
    <mergeCell ref="UA41:UB41"/>
    <mergeCell ref="UC41:UD41"/>
    <mergeCell ref="UE41:UF41"/>
    <mergeCell ref="UG41:UH41"/>
    <mergeCell ref="UI41:UJ41"/>
    <mergeCell ref="UK41:UL41"/>
    <mergeCell ref="ZC41:ZD41"/>
    <mergeCell ref="ZE41:ZF41"/>
    <mergeCell ref="ZG41:ZH41"/>
    <mergeCell ref="ZI41:ZJ41"/>
    <mergeCell ref="ZK41:ZL41"/>
    <mergeCell ref="ZM41:ZN41"/>
    <mergeCell ref="YQ41:YR41"/>
    <mergeCell ref="YS41:YT41"/>
    <mergeCell ref="YU41:YV41"/>
    <mergeCell ref="YW41:YX41"/>
    <mergeCell ref="YY41:YZ41"/>
    <mergeCell ref="ZA41:ZB41"/>
    <mergeCell ref="YE41:YF41"/>
    <mergeCell ref="YG41:YH41"/>
    <mergeCell ref="YI41:YJ41"/>
    <mergeCell ref="YK41:YL41"/>
    <mergeCell ref="YM41:YN41"/>
    <mergeCell ref="YO41:YP41"/>
    <mergeCell ref="XS41:XT41"/>
    <mergeCell ref="XU41:XV41"/>
    <mergeCell ref="XW41:XX41"/>
    <mergeCell ref="XY41:XZ41"/>
    <mergeCell ref="YA41:YB41"/>
    <mergeCell ref="YC41:YD41"/>
    <mergeCell ref="XG41:XH41"/>
    <mergeCell ref="XI41:XJ41"/>
    <mergeCell ref="XK41:XL41"/>
    <mergeCell ref="XM41:XN41"/>
    <mergeCell ref="XO41:XP41"/>
    <mergeCell ref="XQ41:XR41"/>
    <mergeCell ref="WU41:WV41"/>
    <mergeCell ref="WW41:WX41"/>
    <mergeCell ref="WY41:WZ41"/>
    <mergeCell ref="XA41:XB41"/>
    <mergeCell ref="XC41:XD41"/>
    <mergeCell ref="XE41:XF41"/>
    <mergeCell ref="ABW41:ABX41"/>
    <mergeCell ref="ABY41:ABZ41"/>
    <mergeCell ref="ACA41:ACB41"/>
    <mergeCell ref="ACC41:ACD41"/>
    <mergeCell ref="ACE41:ACF41"/>
    <mergeCell ref="ACG41:ACH41"/>
    <mergeCell ref="ABK41:ABL41"/>
    <mergeCell ref="ABM41:ABN41"/>
    <mergeCell ref="ABO41:ABP41"/>
    <mergeCell ref="ABQ41:ABR41"/>
    <mergeCell ref="ABS41:ABT41"/>
    <mergeCell ref="ABU41:ABV41"/>
    <mergeCell ref="AAY41:AAZ41"/>
    <mergeCell ref="ABA41:ABB41"/>
    <mergeCell ref="ABC41:ABD41"/>
    <mergeCell ref="ABE41:ABF41"/>
    <mergeCell ref="ABG41:ABH41"/>
    <mergeCell ref="ABI41:ABJ41"/>
    <mergeCell ref="AAM41:AAN41"/>
    <mergeCell ref="AAO41:AAP41"/>
    <mergeCell ref="AAQ41:AAR41"/>
    <mergeCell ref="AAS41:AAT41"/>
    <mergeCell ref="AAU41:AAV41"/>
    <mergeCell ref="AAW41:AAX41"/>
    <mergeCell ref="AAA41:AAB41"/>
    <mergeCell ref="AAC41:AAD41"/>
    <mergeCell ref="AAE41:AAF41"/>
    <mergeCell ref="AAG41:AAH41"/>
    <mergeCell ref="AAI41:AAJ41"/>
    <mergeCell ref="AAK41:AAL41"/>
    <mergeCell ref="ZO41:ZP41"/>
    <mergeCell ref="ZQ41:ZR41"/>
    <mergeCell ref="ZS41:ZT41"/>
    <mergeCell ref="ZU41:ZV41"/>
    <mergeCell ref="ZW41:ZX41"/>
    <mergeCell ref="ZY41:ZZ41"/>
    <mergeCell ref="AEQ41:AER41"/>
    <mergeCell ref="AES41:AET41"/>
    <mergeCell ref="AEU41:AEV41"/>
    <mergeCell ref="AEW41:AEX41"/>
    <mergeCell ref="AEY41:AEZ41"/>
    <mergeCell ref="AFA41:AFB41"/>
    <mergeCell ref="AEE41:AEF41"/>
    <mergeCell ref="AEG41:AEH41"/>
    <mergeCell ref="AEI41:AEJ41"/>
    <mergeCell ref="AEK41:AEL41"/>
    <mergeCell ref="AEM41:AEN41"/>
    <mergeCell ref="AEO41:AEP41"/>
    <mergeCell ref="ADS41:ADT41"/>
    <mergeCell ref="ADU41:ADV41"/>
    <mergeCell ref="ADW41:ADX41"/>
    <mergeCell ref="ADY41:ADZ41"/>
    <mergeCell ref="AEA41:AEB41"/>
    <mergeCell ref="AEC41:AED41"/>
    <mergeCell ref="ADG41:ADH41"/>
    <mergeCell ref="ADI41:ADJ41"/>
    <mergeCell ref="ADK41:ADL41"/>
    <mergeCell ref="ADM41:ADN41"/>
    <mergeCell ref="ADO41:ADP41"/>
    <mergeCell ref="ADQ41:ADR41"/>
    <mergeCell ref="ACU41:ACV41"/>
    <mergeCell ref="ACW41:ACX41"/>
    <mergeCell ref="ACY41:ACZ41"/>
    <mergeCell ref="ADA41:ADB41"/>
    <mergeCell ref="ADC41:ADD41"/>
    <mergeCell ref="ADE41:ADF41"/>
    <mergeCell ref="ACI41:ACJ41"/>
    <mergeCell ref="ACK41:ACL41"/>
    <mergeCell ref="ACM41:ACN41"/>
    <mergeCell ref="ACO41:ACP41"/>
    <mergeCell ref="ACQ41:ACR41"/>
    <mergeCell ref="ACS41:ACT41"/>
    <mergeCell ref="AHK41:AHL41"/>
    <mergeCell ref="AHM41:AHN41"/>
    <mergeCell ref="AHO41:AHP41"/>
    <mergeCell ref="AHQ41:AHR41"/>
    <mergeCell ref="AHS41:AHT41"/>
    <mergeCell ref="AHU41:AHV41"/>
    <mergeCell ref="AGY41:AGZ41"/>
    <mergeCell ref="AHA41:AHB41"/>
    <mergeCell ref="AHC41:AHD41"/>
    <mergeCell ref="AHE41:AHF41"/>
    <mergeCell ref="AHG41:AHH41"/>
    <mergeCell ref="AHI41:AHJ41"/>
    <mergeCell ref="AGM41:AGN41"/>
    <mergeCell ref="AGO41:AGP41"/>
    <mergeCell ref="AGQ41:AGR41"/>
    <mergeCell ref="AGS41:AGT41"/>
    <mergeCell ref="AGU41:AGV41"/>
    <mergeCell ref="AGW41:AGX41"/>
    <mergeCell ref="AGA41:AGB41"/>
    <mergeCell ref="AGC41:AGD41"/>
    <mergeCell ref="AGE41:AGF41"/>
    <mergeCell ref="AGG41:AGH41"/>
    <mergeCell ref="AGI41:AGJ41"/>
    <mergeCell ref="AGK41:AGL41"/>
    <mergeCell ref="AFO41:AFP41"/>
    <mergeCell ref="AFQ41:AFR41"/>
    <mergeCell ref="AFS41:AFT41"/>
    <mergeCell ref="AFU41:AFV41"/>
    <mergeCell ref="AFW41:AFX41"/>
    <mergeCell ref="AFY41:AFZ41"/>
    <mergeCell ref="AFC41:AFD41"/>
    <mergeCell ref="AFE41:AFF41"/>
    <mergeCell ref="AFG41:AFH41"/>
    <mergeCell ref="AFI41:AFJ41"/>
    <mergeCell ref="AFK41:AFL41"/>
    <mergeCell ref="AFM41:AFN41"/>
    <mergeCell ref="AKE41:AKF41"/>
    <mergeCell ref="AKG41:AKH41"/>
    <mergeCell ref="AKI41:AKJ41"/>
    <mergeCell ref="AKK41:AKL41"/>
    <mergeCell ref="AKM41:AKN41"/>
    <mergeCell ref="AKO41:AKP41"/>
    <mergeCell ref="AJS41:AJT41"/>
    <mergeCell ref="AJU41:AJV41"/>
    <mergeCell ref="AJW41:AJX41"/>
    <mergeCell ref="AJY41:AJZ41"/>
    <mergeCell ref="AKA41:AKB41"/>
    <mergeCell ref="AKC41:AKD41"/>
    <mergeCell ref="AJG41:AJH41"/>
    <mergeCell ref="AJI41:AJJ41"/>
    <mergeCell ref="AJK41:AJL41"/>
    <mergeCell ref="AJM41:AJN41"/>
    <mergeCell ref="AJO41:AJP41"/>
    <mergeCell ref="AJQ41:AJR41"/>
    <mergeCell ref="AIU41:AIV41"/>
    <mergeCell ref="AIW41:AIX41"/>
    <mergeCell ref="AIY41:AIZ41"/>
    <mergeCell ref="AJA41:AJB41"/>
    <mergeCell ref="AJC41:AJD41"/>
    <mergeCell ref="AJE41:AJF41"/>
    <mergeCell ref="AII41:AIJ41"/>
    <mergeCell ref="AIK41:AIL41"/>
    <mergeCell ref="AIM41:AIN41"/>
    <mergeCell ref="AIO41:AIP41"/>
    <mergeCell ref="AIQ41:AIR41"/>
    <mergeCell ref="AIS41:AIT41"/>
    <mergeCell ref="AHW41:AHX41"/>
    <mergeCell ref="AHY41:AHZ41"/>
    <mergeCell ref="AIA41:AIB41"/>
    <mergeCell ref="AIC41:AID41"/>
    <mergeCell ref="AIE41:AIF41"/>
    <mergeCell ref="AIG41:AIH41"/>
    <mergeCell ref="AMY41:AMZ41"/>
    <mergeCell ref="ANA41:ANB41"/>
    <mergeCell ref="ANC41:AND41"/>
    <mergeCell ref="ANE41:ANF41"/>
    <mergeCell ref="ANG41:ANH41"/>
    <mergeCell ref="ANI41:ANJ41"/>
    <mergeCell ref="AMM41:AMN41"/>
    <mergeCell ref="AMO41:AMP41"/>
    <mergeCell ref="AMQ41:AMR41"/>
    <mergeCell ref="AMS41:AMT41"/>
    <mergeCell ref="AMU41:AMV41"/>
    <mergeCell ref="AMW41:AMX41"/>
    <mergeCell ref="AMA41:AMB41"/>
    <mergeCell ref="AMC41:AMD41"/>
    <mergeCell ref="AME41:AMF41"/>
    <mergeCell ref="AMG41:AMH41"/>
    <mergeCell ref="AMI41:AMJ41"/>
    <mergeCell ref="AMK41:AML41"/>
    <mergeCell ref="ALO41:ALP41"/>
    <mergeCell ref="ALQ41:ALR41"/>
    <mergeCell ref="ALS41:ALT41"/>
    <mergeCell ref="ALU41:ALV41"/>
    <mergeCell ref="ALW41:ALX41"/>
    <mergeCell ref="ALY41:ALZ41"/>
    <mergeCell ref="ALC41:ALD41"/>
    <mergeCell ref="ALE41:ALF41"/>
    <mergeCell ref="ALG41:ALH41"/>
    <mergeCell ref="ALI41:ALJ41"/>
    <mergeCell ref="ALK41:ALL41"/>
    <mergeCell ref="ALM41:ALN41"/>
    <mergeCell ref="AKQ41:AKR41"/>
    <mergeCell ref="AKS41:AKT41"/>
    <mergeCell ref="AKU41:AKV41"/>
    <mergeCell ref="AKW41:AKX41"/>
    <mergeCell ref="AKY41:AKZ41"/>
    <mergeCell ref="ALA41:ALB41"/>
    <mergeCell ref="APS41:APT41"/>
    <mergeCell ref="APU41:APV41"/>
    <mergeCell ref="APW41:APX41"/>
    <mergeCell ref="APY41:APZ41"/>
    <mergeCell ref="AQA41:AQB41"/>
    <mergeCell ref="AQC41:AQD41"/>
    <mergeCell ref="APG41:APH41"/>
    <mergeCell ref="API41:APJ41"/>
    <mergeCell ref="APK41:APL41"/>
    <mergeCell ref="APM41:APN41"/>
    <mergeCell ref="APO41:APP41"/>
    <mergeCell ref="APQ41:APR41"/>
    <mergeCell ref="AOU41:AOV41"/>
    <mergeCell ref="AOW41:AOX41"/>
    <mergeCell ref="AOY41:AOZ41"/>
    <mergeCell ref="APA41:APB41"/>
    <mergeCell ref="APC41:APD41"/>
    <mergeCell ref="APE41:APF41"/>
    <mergeCell ref="AOI41:AOJ41"/>
    <mergeCell ref="AOK41:AOL41"/>
    <mergeCell ref="AOM41:AON41"/>
    <mergeCell ref="AOO41:AOP41"/>
    <mergeCell ref="AOQ41:AOR41"/>
    <mergeCell ref="AOS41:AOT41"/>
    <mergeCell ref="ANW41:ANX41"/>
    <mergeCell ref="ANY41:ANZ41"/>
    <mergeCell ref="AOA41:AOB41"/>
    <mergeCell ref="AOC41:AOD41"/>
    <mergeCell ref="AOE41:AOF41"/>
    <mergeCell ref="AOG41:AOH41"/>
    <mergeCell ref="ANK41:ANL41"/>
    <mergeCell ref="ANM41:ANN41"/>
    <mergeCell ref="ANO41:ANP41"/>
    <mergeCell ref="ANQ41:ANR41"/>
    <mergeCell ref="ANS41:ANT41"/>
    <mergeCell ref="ANU41:ANV41"/>
    <mergeCell ref="ASM41:ASN41"/>
    <mergeCell ref="ASO41:ASP41"/>
    <mergeCell ref="ASQ41:ASR41"/>
    <mergeCell ref="ASS41:AST41"/>
    <mergeCell ref="ASU41:ASV41"/>
    <mergeCell ref="ASW41:ASX41"/>
    <mergeCell ref="ASA41:ASB41"/>
    <mergeCell ref="ASC41:ASD41"/>
    <mergeCell ref="ASE41:ASF41"/>
    <mergeCell ref="ASG41:ASH41"/>
    <mergeCell ref="ASI41:ASJ41"/>
    <mergeCell ref="ASK41:ASL41"/>
    <mergeCell ref="ARO41:ARP41"/>
    <mergeCell ref="ARQ41:ARR41"/>
    <mergeCell ref="ARS41:ART41"/>
    <mergeCell ref="ARU41:ARV41"/>
    <mergeCell ref="ARW41:ARX41"/>
    <mergeCell ref="ARY41:ARZ41"/>
    <mergeCell ref="ARC41:ARD41"/>
    <mergeCell ref="ARE41:ARF41"/>
    <mergeCell ref="ARG41:ARH41"/>
    <mergeCell ref="ARI41:ARJ41"/>
    <mergeCell ref="ARK41:ARL41"/>
    <mergeCell ref="ARM41:ARN41"/>
    <mergeCell ref="AQQ41:AQR41"/>
    <mergeCell ref="AQS41:AQT41"/>
    <mergeCell ref="AQU41:AQV41"/>
    <mergeCell ref="AQW41:AQX41"/>
    <mergeCell ref="AQY41:AQZ41"/>
    <mergeCell ref="ARA41:ARB41"/>
    <mergeCell ref="AQE41:AQF41"/>
    <mergeCell ref="AQG41:AQH41"/>
    <mergeCell ref="AQI41:AQJ41"/>
    <mergeCell ref="AQK41:AQL41"/>
    <mergeCell ref="AQM41:AQN41"/>
    <mergeCell ref="AQO41:AQP41"/>
    <mergeCell ref="AVG41:AVH41"/>
    <mergeCell ref="AVI41:AVJ41"/>
    <mergeCell ref="AVK41:AVL41"/>
    <mergeCell ref="AVM41:AVN41"/>
    <mergeCell ref="AVO41:AVP41"/>
    <mergeCell ref="AVQ41:AVR41"/>
    <mergeCell ref="AUU41:AUV41"/>
    <mergeCell ref="AUW41:AUX41"/>
    <mergeCell ref="AUY41:AUZ41"/>
    <mergeCell ref="AVA41:AVB41"/>
    <mergeCell ref="AVC41:AVD41"/>
    <mergeCell ref="AVE41:AVF41"/>
    <mergeCell ref="AUI41:AUJ41"/>
    <mergeCell ref="AUK41:AUL41"/>
    <mergeCell ref="AUM41:AUN41"/>
    <mergeCell ref="AUO41:AUP41"/>
    <mergeCell ref="AUQ41:AUR41"/>
    <mergeCell ref="AUS41:AUT41"/>
    <mergeCell ref="ATW41:ATX41"/>
    <mergeCell ref="ATY41:ATZ41"/>
    <mergeCell ref="AUA41:AUB41"/>
    <mergeCell ref="AUC41:AUD41"/>
    <mergeCell ref="AUE41:AUF41"/>
    <mergeCell ref="AUG41:AUH41"/>
    <mergeCell ref="ATK41:ATL41"/>
    <mergeCell ref="ATM41:ATN41"/>
    <mergeCell ref="ATO41:ATP41"/>
    <mergeCell ref="ATQ41:ATR41"/>
    <mergeCell ref="ATS41:ATT41"/>
    <mergeCell ref="ATU41:ATV41"/>
    <mergeCell ref="ASY41:ASZ41"/>
    <mergeCell ref="ATA41:ATB41"/>
    <mergeCell ref="ATC41:ATD41"/>
    <mergeCell ref="ATE41:ATF41"/>
    <mergeCell ref="ATG41:ATH41"/>
    <mergeCell ref="ATI41:ATJ41"/>
    <mergeCell ref="AYA41:AYB41"/>
    <mergeCell ref="AYC41:AYD41"/>
    <mergeCell ref="AYE41:AYF41"/>
    <mergeCell ref="AYG41:AYH41"/>
    <mergeCell ref="AYI41:AYJ41"/>
    <mergeCell ref="AYK41:AYL41"/>
    <mergeCell ref="AXO41:AXP41"/>
    <mergeCell ref="AXQ41:AXR41"/>
    <mergeCell ref="AXS41:AXT41"/>
    <mergeCell ref="AXU41:AXV41"/>
    <mergeCell ref="AXW41:AXX41"/>
    <mergeCell ref="AXY41:AXZ41"/>
    <mergeCell ref="AXC41:AXD41"/>
    <mergeCell ref="AXE41:AXF41"/>
    <mergeCell ref="AXG41:AXH41"/>
    <mergeCell ref="AXI41:AXJ41"/>
    <mergeCell ref="AXK41:AXL41"/>
    <mergeCell ref="AXM41:AXN41"/>
    <mergeCell ref="AWQ41:AWR41"/>
    <mergeCell ref="AWS41:AWT41"/>
    <mergeCell ref="AWU41:AWV41"/>
    <mergeCell ref="AWW41:AWX41"/>
    <mergeCell ref="AWY41:AWZ41"/>
    <mergeCell ref="AXA41:AXB41"/>
    <mergeCell ref="AWE41:AWF41"/>
    <mergeCell ref="AWG41:AWH41"/>
    <mergeCell ref="AWI41:AWJ41"/>
    <mergeCell ref="AWK41:AWL41"/>
    <mergeCell ref="AWM41:AWN41"/>
    <mergeCell ref="AWO41:AWP41"/>
    <mergeCell ref="AVS41:AVT41"/>
    <mergeCell ref="AVU41:AVV41"/>
    <mergeCell ref="AVW41:AVX41"/>
    <mergeCell ref="AVY41:AVZ41"/>
    <mergeCell ref="AWA41:AWB41"/>
    <mergeCell ref="AWC41:AWD41"/>
    <mergeCell ref="BAU41:BAV41"/>
    <mergeCell ref="BAW41:BAX41"/>
    <mergeCell ref="BAY41:BAZ41"/>
    <mergeCell ref="BBA41:BBB41"/>
    <mergeCell ref="BBC41:BBD41"/>
    <mergeCell ref="BBE41:BBF41"/>
    <mergeCell ref="BAI41:BAJ41"/>
    <mergeCell ref="BAK41:BAL41"/>
    <mergeCell ref="BAM41:BAN41"/>
    <mergeCell ref="BAO41:BAP41"/>
    <mergeCell ref="BAQ41:BAR41"/>
    <mergeCell ref="BAS41:BAT41"/>
    <mergeCell ref="AZW41:AZX41"/>
    <mergeCell ref="AZY41:AZZ41"/>
    <mergeCell ref="BAA41:BAB41"/>
    <mergeCell ref="BAC41:BAD41"/>
    <mergeCell ref="BAE41:BAF41"/>
    <mergeCell ref="BAG41:BAH41"/>
    <mergeCell ref="AZK41:AZL41"/>
    <mergeCell ref="AZM41:AZN41"/>
    <mergeCell ref="AZO41:AZP41"/>
    <mergeCell ref="AZQ41:AZR41"/>
    <mergeCell ref="AZS41:AZT41"/>
    <mergeCell ref="AZU41:AZV41"/>
    <mergeCell ref="AYY41:AYZ41"/>
    <mergeCell ref="AZA41:AZB41"/>
    <mergeCell ref="AZC41:AZD41"/>
    <mergeCell ref="AZE41:AZF41"/>
    <mergeCell ref="AZG41:AZH41"/>
    <mergeCell ref="AZI41:AZJ41"/>
    <mergeCell ref="AYM41:AYN41"/>
    <mergeCell ref="AYO41:AYP41"/>
    <mergeCell ref="AYQ41:AYR41"/>
    <mergeCell ref="AYS41:AYT41"/>
    <mergeCell ref="AYU41:AYV41"/>
    <mergeCell ref="AYW41:AYX41"/>
    <mergeCell ref="BDO41:BDP41"/>
    <mergeCell ref="BDQ41:BDR41"/>
    <mergeCell ref="BDS41:BDT41"/>
    <mergeCell ref="BDU41:BDV41"/>
    <mergeCell ref="BDW41:BDX41"/>
    <mergeCell ref="BDY41:BDZ41"/>
    <mergeCell ref="BDC41:BDD41"/>
    <mergeCell ref="BDE41:BDF41"/>
    <mergeCell ref="BDG41:BDH41"/>
    <mergeCell ref="BDI41:BDJ41"/>
    <mergeCell ref="BDK41:BDL41"/>
    <mergeCell ref="BDM41:BDN41"/>
    <mergeCell ref="BCQ41:BCR41"/>
    <mergeCell ref="BCS41:BCT41"/>
    <mergeCell ref="BCU41:BCV41"/>
    <mergeCell ref="BCW41:BCX41"/>
    <mergeCell ref="BCY41:BCZ41"/>
    <mergeCell ref="BDA41:BDB41"/>
    <mergeCell ref="BCE41:BCF41"/>
    <mergeCell ref="BCG41:BCH41"/>
    <mergeCell ref="BCI41:BCJ41"/>
    <mergeCell ref="BCK41:BCL41"/>
    <mergeCell ref="BCM41:BCN41"/>
    <mergeCell ref="BCO41:BCP41"/>
    <mergeCell ref="BBS41:BBT41"/>
    <mergeCell ref="BBU41:BBV41"/>
    <mergeCell ref="BBW41:BBX41"/>
    <mergeCell ref="BBY41:BBZ41"/>
    <mergeCell ref="BCA41:BCB41"/>
    <mergeCell ref="BCC41:BCD41"/>
    <mergeCell ref="BBG41:BBH41"/>
    <mergeCell ref="BBI41:BBJ41"/>
    <mergeCell ref="BBK41:BBL41"/>
    <mergeCell ref="BBM41:BBN41"/>
    <mergeCell ref="BBO41:BBP41"/>
    <mergeCell ref="BBQ41:BBR41"/>
    <mergeCell ref="BGI41:BGJ41"/>
    <mergeCell ref="BGK41:BGL41"/>
    <mergeCell ref="BGM41:BGN41"/>
    <mergeCell ref="BGO41:BGP41"/>
    <mergeCell ref="BGQ41:BGR41"/>
    <mergeCell ref="BGS41:BGT41"/>
    <mergeCell ref="BFW41:BFX41"/>
    <mergeCell ref="BFY41:BFZ41"/>
    <mergeCell ref="BGA41:BGB41"/>
    <mergeCell ref="BGC41:BGD41"/>
    <mergeCell ref="BGE41:BGF41"/>
    <mergeCell ref="BGG41:BGH41"/>
    <mergeCell ref="BFK41:BFL41"/>
    <mergeCell ref="BFM41:BFN41"/>
    <mergeCell ref="BFO41:BFP41"/>
    <mergeCell ref="BFQ41:BFR41"/>
    <mergeCell ref="BFS41:BFT41"/>
    <mergeCell ref="BFU41:BFV41"/>
    <mergeCell ref="BEY41:BEZ41"/>
    <mergeCell ref="BFA41:BFB41"/>
    <mergeCell ref="BFC41:BFD41"/>
    <mergeCell ref="BFE41:BFF41"/>
    <mergeCell ref="BFG41:BFH41"/>
    <mergeCell ref="BFI41:BFJ41"/>
    <mergeCell ref="BEM41:BEN41"/>
    <mergeCell ref="BEO41:BEP41"/>
    <mergeCell ref="BEQ41:BER41"/>
    <mergeCell ref="BES41:BET41"/>
    <mergeCell ref="BEU41:BEV41"/>
    <mergeCell ref="BEW41:BEX41"/>
    <mergeCell ref="BEA41:BEB41"/>
    <mergeCell ref="BEC41:BED41"/>
    <mergeCell ref="BEE41:BEF41"/>
    <mergeCell ref="BEG41:BEH41"/>
    <mergeCell ref="BEI41:BEJ41"/>
    <mergeCell ref="BEK41:BEL41"/>
    <mergeCell ref="BJC41:BJD41"/>
    <mergeCell ref="BJE41:BJF41"/>
    <mergeCell ref="BJG41:BJH41"/>
    <mergeCell ref="BJI41:BJJ41"/>
    <mergeCell ref="BJK41:BJL41"/>
    <mergeCell ref="BJM41:BJN41"/>
    <mergeCell ref="BIQ41:BIR41"/>
    <mergeCell ref="BIS41:BIT41"/>
    <mergeCell ref="BIU41:BIV41"/>
    <mergeCell ref="BIW41:BIX41"/>
    <mergeCell ref="BIY41:BIZ41"/>
    <mergeCell ref="BJA41:BJB41"/>
    <mergeCell ref="BIE41:BIF41"/>
    <mergeCell ref="BIG41:BIH41"/>
    <mergeCell ref="BII41:BIJ41"/>
    <mergeCell ref="BIK41:BIL41"/>
    <mergeCell ref="BIM41:BIN41"/>
    <mergeCell ref="BIO41:BIP41"/>
    <mergeCell ref="BHS41:BHT41"/>
    <mergeCell ref="BHU41:BHV41"/>
    <mergeCell ref="BHW41:BHX41"/>
    <mergeCell ref="BHY41:BHZ41"/>
    <mergeCell ref="BIA41:BIB41"/>
    <mergeCell ref="BIC41:BID41"/>
    <mergeCell ref="BHG41:BHH41"/>
    <mergeCell ref="BHI41:BHJ41"/>
    <mergeCell ref="BHK41:BHL41"/>
    <mergeCell ref="BHM41:BHN41"/>
    <mergeCell ref="BHO41:BHP41"/>
    <mergeCell ref="BHQ41:BHR41"/>
    <mergeCell ref="BGU41:BGV41"/>
    <mergeCell ref="BGW41:BGX41"/>
    <mergeCell ref="BGY41:BGZ41"/>
    <mergeCell ref="BHA41:BHB41"/>
    <mergeCell ref="BHC41:BHD41"/>
    <mergeCell ref="BHE41:BHF41"/>
    <mergeCell ref="BLW41:BLX41"/>
    <mergeCell ref="BLY41:BLZ41"/>
    <mergeCell ref="BMA41:BMB41"/>
    <mergeCell ref="BMC41:BMD41"/>
    <mergeCell ref="BME41:BMF41"/>
    <mergeCell ref="BMG41:BMH41"/>
    <mergeCell ref="BLK41:BLL41"/>
    <mergeCell ref="BLM41:BLN41"/>
    <mergeCell ref="BLO41:BLP41"/>
    <mergeCell ref="BLQ41:BLR41"/>
    <mergeCell ref="BLS41:BLT41"/>
    <mergeCell ref="BLU41:BLV41"/>
    <mergeCell ref="BKY41:BKZ41"/>
    <mergeCell ref="BLA41:BLB41"/>
    <mergeCell ref="BLC41:BLD41"/>
    <mergeCell ref="BLE41:BLF41"/>
    <mergeCell ref="BLG41:BLH41"/>
    <mergeCell ref="BLI41:BLJ41"/>
    <mergeCell ref="BKM41:BKN41"/>
    <mergeCell ref="BKO41:BKP41"/>
    <mergeCell ref="BKQ41:BKR41"/>
    <mergeCell ref="BKS41:BKT41"/>
    <mergeCell ref="BKU41:BKV41"/>
    <mergeCell ref="BKW41:BKX41"/>
    <mergeCell ref="BKA41:BKB41"/>
    <mergeCell ref="BKC41:BKD41"/>
    <mergeCell ref="BKE41:BKF41"/>
    <mergeCell ref="BKG41:BKH41"/>
    <mergeCell ref="BKI41:BKJ41"/>
    <mergeCell ref="BKK41:BKL41"/>
    <mergeCell ref="BJO41:BJP41"/>
    <mergeCell ref="BJQ41:BJR41"/>
    <mergeCell ref="BJS41:BJT41"/>
    <mergeCell ref="BJU41:BJV41"/>
    <mergeCell ref="BJW41:BJX41"/>
    <mergeCell ref="BJY41:BJZ41"/>
    <mergeCell ref="BOQ41:BOR41"/>
    <mergeCell ref="BOS41:BOT41"/>
    <mergeCell ref="BOU41:BOV41"/>
    <mergeCell ref="BOW41:BOX41"/>
    <mergeCell ref="BOY41:BOZ41"/>
    <mergeCell ref="BPA41:BPB41"/>
    <mergeCell ref="BOE41:BOF41"/>
    <mergeCell ref="BOG41:BOH41"/>
    <mergeCell ref="BOI41:BOJ41"/>
    <mergeCell ref="BOK41:BOL41"/>
    <mergeCell ref="BOM41:BON41"/>
    <mergeCell ref="BOO41:BOP41"/>
    <mergeCell ref="BNS41:BNT41"/>
    <mergeCell ref="BNU41:BNV41"/>
    <mergeCell ref="BNW41:BNX41"/>
    <mergeCell ref="BNY41:BNZ41"/>
    <mergeCell ref="BOA41:BOB41"/>
    <mergeCell ref="BOC41:BOD41"/>
    <mergeCell ref="BNG41:BNH41"/>
    <mergeCell ref="BNI41:BNJ41"/>
    <mergeCell ref="BNK41:BNL41"/>
    <mergeCell ref="BNM41:BNN41"/>
    <mergeCell ref="BNO41:BNP41"/>
    <mergeCell ref="BNQ41:BNR41"/>
    <mergeCell ref="BMU41:BMV41"/>
    <mergeCell ref="BMW41:BMX41"/>
    <mergeCell ref="BMY41:BMZ41"/>
    <mergeCell ref="BNA41:BNB41"/>
    <mergeCell ref="BNC41:BND41"/>
    <mergeCell ref="BNE41:BNF41"/>
    <mergeCell ref="BMI41:BMJ41"/>
    <mergeCell ref="BMK41:BML41"/>
    <mergeCell ref="BMM41:BMN41"/>
    <mergeCell ref="BMO41:BMP41"/>
    <mergeCell ref="BMQ41:BMR41"/>
    <mergeCell ref="BMS41:BMT41"/>
    <mergeCell ref="BRK41:BRL41"/>
    <mergeCell ref="BRM41:BRN41"/>
    <mergeCell ref="BRO41:BRP41"/>
    <mergeCell ref="BRQ41:BRR41"/>
    <mergeCell ref="BRS41:BRT41"/>
    <mergeCell ref="BRU41:BRV41"/>
    <mergeCell ref="BQY41:BQZ41"/>
    <mergeCell ref="BRA41:BRB41"/>
    <mergeCell ref="BRC41:BRD41"/>
    <mergeCell ref="BRE41:BRF41"/>
    <mergeCell ref="BRG41:BRH41"/>
    <mergeCell ref="BRI41:BRJ41"/>
    <mergeCell ref="BQM41:BQN41"/>
    <mergeCell ref="BQO41:BQP41"/>
    <mergeCell ref="BQQ41:BQR41"/>
    <mergeCell ref="BQS41:BQT41"/>
    <mergeCell ref="BQU41:BQV41"/>
    <mergeCell ref="BQW41:BQX41"/>
    <mergeCell ref="BQA41:BQB41"/>
    <mergeCell ref="BQC41:BQD41"/>
    <mergeCell ref="BQE41:BQF41"/>
    <mergeCell ref="BQG41:BQH41"/>
    <mergeCell ref="BQI41:BQJ41"/>
    <mergeCell ref="BQK41:BQL41"/>
    <mergeCell ref="BPO41:BPP41"/>
    <mergeCell ref="BPQ41:BPR41"/>
    <mergeCell ref="BPS41:BPT41"/>
    <mergeCell ref="BPU41:BPV41"/>
    <mergeCell ref="BPW41:BPX41"/>
    <mergeCell ref="BPY41:BPZ41"/>
    <mergeCell ref="BPC41:BPD41"/>
    <mergeCell ref="BPE41:BPF41"/>
    <mergeCell ref="BPG41:BPH41"/>
    <mergeCell ref="BPI41:BPJ41"/>
    <mergeCell ref="BPK41:BPL41"/>
    <mergeCell ref="BPM41:BPN41"/>
    <mergeCell ref="BUE41:BUF41"/>
    <mergeCell ref="BUG41:BUH41"/>
    <mergeCell ref="BUI41:BUJ41"/>
    <mergeCell ref="BUK41:BUL41"/>
    <mergeCell ref="BUM41:BUN41"/>
    <mergeCell ref="BUO41:BUP41"/>
    <mergeCell ref="BTS41:BTT41"/>
    <mergeCell ref="BTU41:BTV41"/>
    <mergeCell ref="BTW41:BTX41"/>
    <mergeCell ref="BTY41:BTZ41"/>
    <mergeCell ref="BUA41:BUB41"/>
    <mergeCell ref="BUC41:BUD41"/>
    <mergeCell ref="BTG41:BTH41"/>
    <mergeCell ref="BTI41:BTJ41"/>
    <mergeCell ref="BTK41:BTL41"/>
    <mergeCell ref="BTM41:BTN41"/>
    <mergeCell ref="BTO41:BTP41"/>
    <mergeCell ref="BTQ41:BTR41"/>
    <mergeCell ref="BSU41:BSV41"/>
    <mergeCell ref="BSW41:BSX41"/>
    <mergeCell ref="BSY41:BSZ41"/>
    <mergeCell ref="BTA41:BTB41"/>
    <mergeCell ref="BTC41:BTD41"/>
    <mergeCell ref="BTE41:BTF41"/>
    <mergeCell ref="BSI41:BSJ41"/>
    <mergeCell ref="BSK41:BSL41"/>
    <mergeCell ref="BSM41:BSN41"/>
    <mergeCell ref="BSO41:BSP41"/>
    <mergeCell ref="BSQ41:BSR41"/>
    <mergeCell ref="BSS41:BST41"/>
    <mergeCell ref="BRW41:BRX41"/>
    <mergeCell ref="BRY41:BRZ41"/>
    <mergeCell ref="BSA41:BSB41"/>
    <mergeCell ref="BSC41:BSD41"/>
    <mergeCell ref="BSE41:BSF41"/>
    <mergeCell ref="BSG41:BSH41"/>
    <mergeCell ref="BWY41:BWZ41"/>
    <mergeCell ref="BXA41:BXB41"/>
    <mergeCell ref="BXC41:BXD41"/>
    <mergeCell ref="BXE41:BXF41"/>
    <mergeCell ref="BXG41:BXH41"/>
    <mergeCell ref="BXI41:BXJ41"/>
    <mergeCell ref="BWM41:BWN41"/>
    <mergeCell ref="BWO41:BWP41"/>
    <mergeCell ref="BWQ41:BWR41"/>
    <mergeCell ref="BWS41:BWT41"/>
    <mergeCell ref="BWU41:BWV41"/>
    <mergeCell ref="BWW41:BWX41"/>
    <mergeCell ref="BWA41:BWB41"/>
    <mergeCell ref="BWC41:BWD41"/>
    <mergeCell ref="BWE41:BWF41"/>
    <mergeCell ref="BWG41:BWH41"/>
    <mergeCell ref="BWI41:BWJ41"/>
    <mergeCell ref="BWK41:BWL41"/>
    <mergeCell ref="BVO41:BVP41"/>
    <mergeCell ref="BVQ41:BVR41"/>
    <mergeCell ref="BVS41:BVT41"/>
    <mergeCell ref="BVU41:BVV41"/>
    <mergeCell ref="BVW41:BVX41"/>
    <mergeCell ref="BVY41:BVZ41"/>
    <mergeCell ref="BVC41:BVD41"/>
    <mergeCell ref="BVE41:BVF41"/>
    <mergeCell ref="BVG41:BVH41"/>
    <mergeCell ref="BVI41:BVJ41"/>
    <mergeCell ref="BVK41:BVL41"/>
    <mergeCell ref="BVM41:BVN41"/>
    <mergeCell ref="BUQ41:BUR41"/>
    <mergeCell ref="BUS41:BUT41"/>
    <mergeCell ref="BUU41:BUV41"/>
    <mergeCell ref="BUW41:BUX41"/>
    <mergeCell ref="BUY41:BUZ41"/>
    <mergeCell ref="BVA41:BVB41"/>
    <mergeCell ref="BZS41:BZT41"/>
    <mergeCell ref="BZU41:BZV41"/>
    <mergeCell ref="BZW41:BZX41"/>
    <mergeCell ref="BZY41:BZZ41"/>
    <mergeCell ref="CAA41:CAB41"/>
    <mergeCell ref="CAC41:CAD41"/>
    <mergeCell ref="BZG41:BZH41"/>
    <mergeCell ref="BZI41:BZJ41"/>
    <mergeCell ref="BZK41:BZL41"/>
    <mergeCell ref="BZM41:BZN41"/>
    <mergeCell ref="BZO41:BZP41"/>
    <mergeCell ref="BZQ41:BZR41"/>
    <mergeCell ref="BYU41:BYV41"/>
    <mergeCell ref="BYW41:BYX41"/>
    <mergeCell ref="BYY41:BYZ41"/>
    <mergeCell ref="BZA41:BZB41"/>
    <mergeCell ref="BZC41:BZD41"/>
    <mergeCell ref="BZE41:BZF41"/>
    <mergeCell ref="BYI41:BYJ41"/>
    <mergeCell ref="BYK41:BYL41"/>
    <mergeCell ref="BYM41:BYN41"/>
    <mergeCell ref="BYO41:BYP41"/>
    <mergeCell ref="BYQ41:BYR41"/>
    <mergeCell ref="BYS41:BYT41"/>
    <mergeCell ref="BXW41:BXX41"/>
    <mergeCell ref="BXY41:BXZ41"/>
    <mergeCell ref="BYA41:BYB41"/>
    <mergeCell ref="BYC41:BYD41"/>
    <mergeCell ref="BYE41:BYF41"/>
    <mergeCell ref="BYG41:BYH41"/>
    <mergeCell ref="BXK41:BXL41"/>
    <mergeCell ref="BXM41:BXN41"/>
    <mergeCell ref="BXO41:BXP41"/>
    <mergeCell ref="BXQ41:BXR41"/>
    <mergeCell ref="BXS41:BXT41"/>
    <mergeCell ref="BXU41:BXV41"/>
    <mergeCell ref="CCM41:CCN41"/>
    <mergeCell ref="CCO41:CCP41"/>
    <mergeCell ref="CCQ41:CCR41"/>
    <mergeCell ref="CCS41:CCT41"/>
    <mergeCell ref="CCU41:CCV41"/>
    <mergeCell ref="CCW41:CCX41"/>
    <mergeCell ref="CCA41:CCB41"/>
    <mergeCell ref="CCC41:CCD41"/>
    <mergeCell ref="CCE41:CCF41"/>
    <mergeCell ref="CCG41:CCH41"/>
    <mergeCell ref="CCI41:CCJ41"/>
    <mergeCell ref="CCK41:CCL41"/>
    <mergeCell ref="CBO41:CBP41"/>
    <mergeCell ref="CBQ41:CBR41"/>
    <mergeCell ref="CBS41:CBT41"/>
    <mergeCell ref="CBU41:CBV41"/>
    <mergeCell ref="CBW41:CBX41"/>
    <mergeCell ref="CBY41:CBZ41"/>
    <mergeCell ref="CBC41:CBD41"/>
    <mergeCell ref="CBE41:CBF41"/>
    <mergeCell ref="CBG41:CBH41"/>
    <mergeCell ref="CBI41:CBJ41"/>
    <mergeCell ref="CBK41:CBL41"/>
    <mergeCell ref="CBM41:CBN41"/>
    <mergeCell ref="CAQ41:CAR41"/>
    <mergeCell ref="CAS41:CAT41"/>
    <mergeCell ref="CAU41:CAV41"/>
    <mergeCell ref="CAW41:CAX41"/>
    <mergeCell ref="CAY41:CAZ41"/>
    <mergeCell ref="CBA41:CBB41"/>
    <mergeCell ref="CAE41:CAF41"/>
    <mergeCell ref="CAG41:CAH41"/>
    <mergeCell ref="CAI41:CAJ41"/>
    <mergeCell ref="CAK41:CAL41"/>
    <mergeCell ref="CAM41:CAN41"/>
    <mergeCell ref="CAO41:CAP41"/>
    <mergeCell ref="CFG41:CFH41"/>
    <mergeCell ref="CFI41:CFJ41"/>
    <mergeCell ref="CFK41:CFL41"/>
    <mergeCell ref="CFM41:CFN41"/>
    <mergeCell ref="CFO41:CFP41"/>
    <mergeCell ref="CFQ41:CFR41"/>
    <mergeCell ref="CEU41:CEV41"/>
    <mergeCell ref="CEW41:CEX41"/>
    <mergeCell ref="CEY41:CEZ41"/>
    <mergeCell ref="CFA41:CFB41"/>
    <mergeCell ref="CFC41:CFD41"/>
    <mergeCell ref="CFE41:CFF41"/>
    <mergeCell ref="CEI41:CEJ41"/>
    <mergeCell ref="CEK41:CEL41"/>
    <mergeCell ref="CEM41:CEN41"/>
    <mergeCell ref="CEO41:CEP41"/>
    <mergeCell ref="CEQ41:CER41"/>
    <mergeCell ref="CES41:CET41"/>
    <mergeCell ref="CDW41:CDX41"/>
    <mergeCell ref="CDY41:CDZ41"/>
    <mergeCell ref="CEA41:CEB41"/>
    <mergeCell ref="CEC41:CED41"/>
    <mergeCell ref="CEE41:CEF41"/>
    <mergeCell ref="CEG41:CEH41"/>
    <mergeCell ref="CDK41:CDL41"/>
    <mergeCell ref="CDM41:CDN41"/>
    <mergeCell ref="CDO41:CDP41"/>
    <mergeCell ref="CDQ41:CDR41"/>
    <mergeCell ref="CDS41:CDT41"/>
    <mergeCell ref="CDU41:CDV41"/>
    <mergeCell ref="CCY41:CCZ41"/>
    <mergeCell ref="CDA41:CDB41"/>
    <mergeCell ref="CDC41:CDD41"/>
    <mergeCell ref="CDE41:CDF41"/>
    <mergeCell ref="CDG41:CDH41"/>
    <mergeCell ref="CDI41:CDJ41"/>
    <mergeCell ref="CIA41:CIB41"/>
    <mergeCell ref="CIC41:CID41"/>
    <mergeCell ref="CIE41:CIF41"/>
    <mergeCell ref="CIG41:CIH41"/>
    <mergeCell ref="CII41:CIJ41"/>
    <mergeCell ref="CIK41:CIL41"/>
    <mergeCell ref="CHO41:CHP41"/>
    <mergeCell ref="CHQ41:CHR41"/>
    <mergeCell ref="CHS41:CHT41"/>
    <mergeCell ref="CHU41:CHV41"/>
    <mergeCell ref="CHW41:CHX41"/>
    <mergeCell ref="CHY41:CHZ41"/>
    <mergeCell ref="CHC41:CHD41"/>
    <mergeCell ref="CHE41:CHF41"/>
    <mergeCell ref="CHG41:CHH41"/>
    <mergeCell ref="CHI41:CHJ41"/>
    <mergeCell ref="CHK41:CHL41"/>
    <mergeCell ref="CHM41:CHN41"/>
    <mergeCell ref="CGQ41:CGR41"/>
    <mergeCell ref="CGS41:CGT41"/>
    <mergeCell ref="CGU41:CGV41"/>
    <mergeCell ref="CGW41:CGX41"/>
    <mergeCell ref="CGY41:CGZ41"/>
    <mergeCell ref="CHA41:CHB41"/>
    <mergeCell ref="CGE41:CGF41"/>
    <mergeCell ref="CGG41:CGH41"/>
    <mergeCell ref="CGI41:CGJ41"/>
    <mergeCell ref="CGK41:CGL41"/>
    <mergeCell ref="CGM41:CGN41"/>
    <mergeCell ref="CGO41:CGP41"/>
    <mergeCell ref="CFS41:CFT41"/>
    <mergeCell ref="CFU41:CFV41"/>
    <mergeCell ref="CFW41:CFX41"/>
    <mergeCell ref="CFY41:CFZ41"/>
    <mergeCell ref="CGA41:CGB41"/>
    <mergeCell ref="CGC41:CGD41"/>
    <mergeCell ref="CKU41:CKV41"/>
    <mergeCell ref="CKW41:CKX41"/>
    <mergeCell ref="CKY41:CKZ41"/>
    <mergeCell ref="CLA41:CLB41"/>
    <mergeCell ref="CLC41:CLD41"/>
    <mergeCell ref="CLE41:CLF41"/>
    <mergeCell ref="CKI41:CKJ41"/>
    <mergeCell ref="CKK41:CKL41"/>
    <mergeCell ref="CKM41:CKN41"/>
    <mergeCell ref="CKO41:CKP41"/>
    <mergeCell ref="CKQ41:CKR41"/>
    <mergeCell ref="CKS41:CKT41"/>
    <mergeCell ref="CJW41:CJX41"/>
    <mergeCell ref="CJY41:CJZ41"/>
    <mergeCell ref="CKA41:CKB41"/>
    <mergeCell ref="CKC41:CKD41"/>
    <mergeCell ref="CKE41:CKF41"/>
    <mergeCell ref="CKG41:CKH41"/>
    <mergeCell ref="CJK41:CJL41"/>
    <mergeCell ref="CJM41:CJN41"/>
    <mergeCell ref="CJO41:CJP41"/>
    <mergeCell ref="CJQ41:CJR41"/>
    <mergeCell ref="CJS41:CJT41"/>
    <mergeCell ref="CJU41:CJV41"/>
    <mergeCell ref="CIY41:CIZ41"/>
    <mergeCell ref="CJA41:CJB41"/>
    <mergeCell ref="CJC41:CJD41"/>
    <mergeCell ref="CJE41:CJF41"/>
    <mergeCell ref="CJG41:CJH41"/>
    <mergeCell ref="CJI41:CJJ41"/>
    <mergeCell ref="CIM41:CIN41"/>
    <mergeCell ref="CIO41:CIP41"/>
    <mergeCell ref="CIQ41:CIR41"/>
    <mergeCell ref="CIS41:CIT41"/>
    <mergeCell ref="CIU41:CIV41"/>
    <mergeCell ref="CIW41:CIX41"/>
    <mergeCell ref="CNO41:CNP41"/>
    <mergeCell ref="CNQ41:CNR41"/>
    <mergeCell ref="CNS41:CNT41"/>
    <mergeCell ref="CNU41:CNV41"/>
    <mergeCell ref="CNW41:CNX41"/>
    <mergeCell ref="CNY41:CNZ41"/>
    <mergeCell ref="CNC41:CND41"/>
    <mergeCell ref="CNE41:CNF41"/>
    <mergeCell ref="CNG41:CNH41"/>
    <mergeCell ref="CNI41:CNJ41"/>
    <mergeCell ref="CNK41:CNL41"/>
    <mergeCell ref="CNM41:CNN41"/>
    <mergeCell ref="CMQ41:CMR41"/>
    <mergeCell ref="CMS41:CMT41"/>
    <mergeCell ref="CMU41:CMV41"/>
    <mergeCell ref="CMW41:CMX41"/>
    <mergeCell ref="CMY41:CMZ41"/>
    <mergeCell ref="CNA41:CNB41"/>
    <mergeCell ref="CME41:CMF41"/>
    <mergeCell ref="CMG41:CMH41"/>
    <mergeCell ref="CMI41:CMJ41"/>
    <mergeCell ref="CMK41:CML41"/>
    <mergeCell ref="CMM41:CMN41"/>
    <mergeCell ref="CMO41:CMP41"/>
    <mergeCell ref="CLS41:CLT41"/>
    <mergeCell ref="CLU41:CLV41"/>
    <mergeCell ref="CLW41:CLX41"/>
    <mergeCell ref="CLY41:CLZ41"/>
    <mergeCell ref="CMA41:CMB41"/>
    <mergeCell ref="CMC41:CMD41"/>
    <mergeCell ref="CLG41:CLH41"/>
    <mergeCell ref="CLI41:CLJ41"/>
    <mergeCell ref="CLK41:CLL41"/>
    <mergeCell ref="CLM41:CLN41"/>
    <mergeCell ref="CLO41:CLP41"/>
    <mergeCell ref="CLQ41:CLR41"/>
    <mergeCell ref="CQI41:CQJ41"/>
    <mergeCell ref="CQK41:CQL41"/>
    <mergeCell ref="CQM41:CQN41"/>
    <mergeCell ref="CQO41:CQP41"/>
    <mergeCell ref="CQQ41:CQR41"/>
    <mergeCell ref="CQS41:CQT41"/>
    <mergeCell ref="CPW41:CPX41"/>
    <mergeCell ref="CPY41:CPZ41"/>
    <mergeCell ref="CQA41:CQB41"/>
    <mergeCell ref="CQC41:CQD41"/>
    <mergeCell ref="CQE41:CQF41"/>
    <mergeCell ref="CQG41:CQH41"/>
    <mergeCell ref="CPK41:CPL41"/>
    <mergeCell ref="CPM41:CPN41"/>
    <mergeCell ref="CPO41:CPP41"/>
    <mergeCell ref="CPQ41:CPR41"/>
    <mergeCell ref="CPS41:CPT41"/>
    <mergeCell ref="CPU41:CPV41"/>
    <mergeCell ref="COY41:COZ41"/>
    <mergeCell ref="CPA41:CPB41"/>
    <mergeCell ref="CPC41:CPD41"/>
    <mergeCell ref="CPE41:CPF41"/>
    <mergeCell ref="CPG41:CPH41"/>
    <mergeCell ref="CPI41:CPJ41"/>
    <mergeCell ref="COM41:CON41"/>
    <mergeCell ref="COO41:COP41"/>
    <mergeCell ref="COQ41:COR41"/>
    <mergeCell ref="COS41:COT41"/>
    <mergeCell ref="COU41:COV41"/>
    <mergeCell ref="COW41:COX41"/>
    <mergeCell ref="COA41:COB41"/>
    <mergeCell ref="COC41:COD41"/>
    <mergeCell ref="COE41:COF41"/>
    <mergeCell ref="COG41:COH41"/>
    <mergeCell ref="COI41:COJ41"/>
    <mergeCell ref="COK41:COL41"/>
    <mergeCell ref="CTC41:CTD41"/>
    <mergeCell ref="CTE41:CTF41"/>
    <mergeCell ref="CTG41:CTH41"/>
    <mergeCell ref="CTI41:CTJ41"/>
    <mergeCell ref="CTK41:CTL41"/>
    <mergeCell ref="CTM41:CTN41"/>
    <mergeCell ref="CSQ41:CSR41"/>
    <mergeCell ref="CSS41:CST41"/>
    <mergeCell ref="CSU41:CSV41"/>
    <mergeCell ref="CSW41:CSX41"/>
    <mergeCell ref="CSY41:CSZ41"/>
    <mergeCell ref="CTA41:CTB41"/>
    <mergeCell ref="CSE41:CSF41"/>
    <mergeCell ref="CSG41:CSH41"/>
    <mergeCell ref="CSI41:CSJ41"/>
    <mergeCell ref="CSK41:CSL41"/>
    <mergeCell ref="CSM41:CSN41"/>
    <mergeCell ref="CSO41:CSP41"/>
    <mergeCell ref="CRS41:CRT41"/>
    <mergeCell ref="CRU41:CRV41"/>
    <mergeCell ref="CRW41:CRX41"/>
    <mergeCell ref="CRY41:CRZ41"/>
    <mergeCell ref="CSA41:CSB41"/>
    <mergeCell ref="CSC41:CSD41"/>
    <mergeCell ref="CRG41:CRH41"/>
    <mergeCell ref="CRI41:CRJ41"/>
    <mergeCell ref="CRK41:CRL41"/>
    <mergeCell ref="CRM41:CRN41"/>
    <mergeCell ref="CRO41:CRP41"/>
    <mergeCell ref="CRQ41:CRR41"/>
    <mergeCell ref="CQU41:CQV41"/>
    <mergeCell ref="CQW41:CQX41"/>
    <mergeCell ref="CQY41:CQZ41"/>
    <mergeCell ref="CRA41:CRB41"/>
    <mergeCell ref="CRC41:CRD41"/>
    <mergeCell ref="CRE41:CRF41"/>
    <mergeCell ref="CVW41:CVX41"/>
    <mergeCell ref="CVY41:CVZ41"/>
    <mergeCell ref="CWA41:CWB41"/>
    <mergeCell ref="CWC41:CWD41"/>
    <mergeCell ref="CWE41:CWF41"/>
    <mergeCell ref="CWG41:CWH41"/>
    <mergeCell ref="CVK41:CVL41"/>
    <mergeCell ref="CVM41:CVN41"/>
    <mergeCell ref="CVO41:CVP41"/>
    <mergeCell ref="CVQ41:CVR41"/>
    <mergeCell ref="CVS41:CVT41"/>
    <mergeCell ref="CVU41:CVV41"/>
    <mergeCell ref="CUY41:CUZ41"/>
    <mergeCell ref="CVA41:CVB41"/>
    <mergeCell ref="CVC41:CVD41"/>
    <mergeCell ref="CVE41:CVF41"/>
    <mergeCell ref="CVG41:CVH41"/>
    <mergeCell ref="CVI41:CVJ41"/>
    <mergeCell ref="CUM41:CUN41"/>
    <mergeCell ref="CUO41:CUP41"/>
    <mergeCell ref="CUQ41:CUR41"/>
    <mergeCell ref="CUS41:CUT41"/>
    <mergeCell ref="CUU41:CUV41"/>
    <mergeCell ref="CUW41:CUX41"/>
    <mergeCell ref="CUA41:CUB41"/>
    <mergeCell ref="CUC41:CUD41"/>
    <mergeCell ref="CUE41:CUF41"/>
    <mergeCell ref="CUG41:CUH41"/>
    <mergeCell ref="CUI41:CUJ41"/>
    <mergeCell ref="CUK41:CUL41"/>
    <mergeCell ref="CTO41:CTP41"/>
    <mergeCell ref="CTQ41:CTR41"/>
    <mergeCell ref="CTS41:CTT41"/>
    <mergeCell ref="CTU41:CTV41"/>
    <mergeCell ref="CTW41:CTX41"/>
    <mergeCell ref="CTY41:CTZ41"/>
    <mergeCell ref="CYQ41:CYR41"/>
    <mergeCell ref="CYS41:CYT41"/>
    <mergeCell ref="CYU41:CYV41"/>
    <mergeCell ref="CYW41:CYX41"/>
    <mergeCell ref="CYY41:CYZ41"/>
    <mergeCell ref="CZA41:CZB41"/>
    <mergeCell ref="CYE41:CYF41"/>
    <mergeCell ref="CYG41:CYH41"/>
    <mergeCell ref="CYI41:CYJ41"/>
    <mergeCell ref="CYK41:CYL41"/>
    <mergeCell ref="CYM41:CYN41"/>
    <mergeCell ref="CYO41:CYP41"/>
    <mergeCell ref="CXS41:CXT41"/>
    <mergeCell ref="CXU41:CXV41"/>
    <mergeCell ref="CXW41:CXX41"/>
    <mergeCell ref="CXY41:CXZ41"/>
    <mergeCell ref="CYA41:CYB41"/>
    <mergeCell ref="CYC41:CYD41"/>
    <mergeCell ref="CXG41:CXH41"/>
    <mergeCell ref="CXI41:CXJ41"/>
    <mergeCell ref="CXK41:CXL41"/>
    <mergeCell ref="CXM41:CXN41"/>
    <mergeCell ref="CXO41:CXP41"/>
    <mergeCell ref="CXQ41:CXR41"/>
    <mergeCell ref="CWU41:CWV41"/>
    <mergeCell ref="CWW41:CWX41"/>
    <mergeCell ref="CWY41:CWZ41"/>
    <mergeCell ref="CXA41:CXB41"/>
    <mergeCell ref="CXC41:CXD41"/>
    <mergeCell ref="CXE41:CXF41"/>
    <mergeCell ref="CWI41:CWJ41"/>
    <mergeCell ref="CWK41:CWL41"/>
    <mergeCell ref="CWM41:CWN41"/>
    <mergeCell ref="CWO41:CWP41"/>
    <mergeCell ref="CWQ41:CWR41"/>
    <mergeCell ref="CWS41:CWT41"/>
    <mergeCell ref="DBK41:DBL41"/>
    <mergeCell ref="DBM41:DBN41"/>
    <mergeCell ref="DBO41:DBP41"/>
    <mergeCell ref="DBQ41:DBR41"/>
    <mergeCell ref="DBS41:DBT41"/>
    <mergeCell ref="DBU41:DBV41"/>
    <mergeCell ref="DAY41:DAZ41"/>
    <mergeCell ref="DBA41:DBB41"/>
    <mergeCell ref="DBC41:DBD41"/>
    <mergeCell ref="DBE41:DBF41"/>
    <mergeCell ref="DBG41:DBH41"/>
    <mergeCell ref="DBI41:DBJ41"/>
    <mergeCell ref="DAM41:DAN41"/>
    <mergeCell ref="DAO41:DAP41"/>
    <mergeCell ref="DAQ41:DAR41"/>
    <mergeCell ref="DAS41:DAT41"/>
    <mergeCell ref="DAU41:DAV41"/>
    <mergeCell ref="DAW41:DAX41"/>
    <mergeCell ref="DAA41:DAB41"/>
    <mergeCell ref="DAC41:DAD41"/>
    <mergeCell ref="DAE41:DAF41"/>
    <mergeCell ref="DAG41:DAH41"/>
    <mergeCell ref="DAI41:DAJ41"/>
    <mergeCell ref="DAK41:DAL41"/>
    <mergeCell ref="CZO41:CZP41"/>
    <mergeCell ref="CZQ41:CZR41"/>
    <mergeCell ref="CZS41:CZT41"/>
    <mergeCell ref="CZU41:CZV41"/>
    <mergeCell ref="CZW41:CZX41"/>
    <mergeCell ref="CZY41:CZZ41"/>
    <mergeCell ref="CZC41:CZD41"/>
    <mergeCell ref="CZE41:CZF41"/>
    <mergeCell ref="CZG41:CZH41"/>
    <mergeCell ref="CZI41:CZJ41"/>
    <mergeCell ref="CZK41:CZL41"/>
    <mergeCell ref="CZM41:CZN41"/>
    <mergeCell ref="DEE41:DEF41"/>
    <mergeCell ref="DEG41:DEH41"/>
    <mergeCell ref="DEI41:DEJ41"/>
    <mergeCell ref="DEK41:DEL41"/>
    <mergeCell ref="DEM41:DEN41"/>
    <mergeCell ref="DEO41:DEP41"/>
    <mergeCell ref="DDS41:DDT41"/>
    <mergeCell ref="DDU41:DDV41"/>
    <mergeCell ref="DDW41:DDX41"/>
    <mergeCell ref="DDY41:DDZ41"/>
    <mergeCell ref="DEA41:DEB41"/>
    <mergeCell ref="DEC41:DED41"/>
    <mergeCell ref="DDG41:DDH41"/>
    <mergeCell ref="DDI41:DDJ41"/>
    <mergeCell ref="DDK41:DDL41"/>
    <mergeCell ref="DDM41:DDN41"/>
    <mergeCell ref="DDO41:DDP41"/>
    <mergeCell ref="DDQ41:DDR41"/>
    <mergeCell ref="DCU41:DCV41"/>
    <mergeCell ref="DCW41:DCX41"/>
    <mergeCell ref="DCY41:DCZ41"/>
    <mergeCell ref="DDA41:DDB41"/>
    <mergeCell ref="DDC41:DDD41"/>
    <mergeCell ref="DDE41:DDF41"/>
    <mergeCell ref="DCI41:DCJ41"/>
    <mergeCell ref="DCK41:DCL41"/>
    <mergeCell ref="DCM41:DCN41"/>
    <mergeCell ref="DCO41:DCP41"/>
    <mergeCell ref="DCQ41:DCR41"/>
    <mergeCell ref="DCS41:DCT41"/>
    <mergeCell ref="DBW41:DBX41"/>
    <mergeCell ref="DBY41:DBZ41"/>
    <mergeCell ref="DCA41:DCB41"/>
    <mergeCell ref="DCC41:DCD41"/>
    <mergeCell ref="DCE41:DCF41"/>
    <mergeCell ref="DCG41:DCH41"/>
    <mergeCell ref="DGY41:DGZ41"/>
    <mergeCell ref="DHA41:DHB41"/>
    <mergeCell ref="DHC41:DHD41"/>
    <mergeCell ref="DHE41:DHF41"/>
    <mergeCell ref="DHG41:DHH41"/>
    <mergeCell ref="DHI41:DHJ41"/>
    <mergeCell ref="DGM41:DGN41"/>
    <mergeCell ref="DGO41:DGP41"/>
    <mergeCell ref="DGQ41:DGR41"/>
    <mergeCell ref="DGS41:DGT41"/>
    <mergeCell ref="DGU41:DGV41"/>
    <mergeCell ref="DGW41:DGX41"/>
    <mergeCell ref="DGA41:DGB41"/>
    <mergeCell ref="DGC41:DGD41"/>
    <mergeCell ref="DGE41:DGF41"/>
    <mergeCell ref="DGG41:DGH41"/>
    <mergeCell ref="DGI41:DGJ41"/>
    <mergeCell ref="DGK41:DGL41"/>
    <mergeCell ref="DFO41:DFP41"/>
    <mergeCell ref="DFQ41:DFR41"/>
    <mergeCell ref="DFS41:DFT41"/>
    <mergeCell ref="DFU41:DFV41"/>
    <mergeCell ref="DFW41:DFX41"/>
    <mergeCell ref="DFY41:DFZ41"/>
    <mergeCell ref="DFC41:DFD41"/>
    <mergeCell ref="DFE41:DFF41"/>
    <mergeCell ref="DFG41:DFH41"/>
    <mergeCell ref="DFI41:DFJ41"/>
    <mergeCell ref="DFK41:DFL41"/>
    <mergeCell ref="DFM41:DFN41"/>
    <mergeCell ref="DEQ41:DER41"/>
    <mergeCell ref="DES41:DET41"/>
    <mergeCell ref="DEU41:DEV41"/>
    <mergeCell ref="DEW41:DEX41"/>
    <mergeCell ref="DEY41:DEZ41"/>
    <mergeCell ref="DFA41:DFB41"/>
    <mergeCell ref="DJS41:DJT41"/>
    <mergeCell ref="DJU41:DJV41"/>
    <mergeCell ref="DJW41:DJX41"/>
    <mergeCell ref="DJY41:DJZ41"/>
    <mergeCell ref="DKA41:DKB41"/>
    <mergeCell ref="DKC41:DKD41"/>
    <mergeCell ref="DJG41:DJH41"/>
    <mergeCell ref="DJI41:DJJ41"/>
    <mergeCell ref="DJK41:DJL41"/>
    <mergeCell ref="DJM41:DJN41"/>
    <mergeCell ref="DJO41:DJP41"/>
    <mergeCell ref="DJQ41:DJR41"/>
    <mergeCell ref="DIU41:DIV41"/>
    <mergeCell ref="DIW41:DIX41"/>
    <mergeCell ref="DIY41:DIZ41"/>
    <mergeCell ref="DJA41:DJB41"/>
    <mergeCell ref="DJC41:DJD41"/>
    <mergeCell ref="DJE41:DJF41"/>
    <mergeCell ref="DII41:DIJ41"/>
    <mergeCell ref="DIK41:DIL41"/>
    <mergeCell ref="DIM41:DIN41"/>
    <mergeCell ref="DIO41:DIP41"/>
    <mergeCell ref="DIQ41:DIR41"/>
    <mergeCell ref="DIS41:DIT41"/>
    <mergeCell ref="DHW41:DHX41"/>
    <mergeCell ref="DHY41:DHZ41"/>
    <mergeCell ref="DIA41:DIB41"/>
    <mergeCell ref="DIC41:DID41"/>
    <mergeCell ref="DIE41:DIF41"/>
    <mergeCell ref="DIG41:DIH41"/>
    <mergeCell ref="DHK41:DHL41"/>
    <mergeCell ref="DHM41:DHN41"/>
    <mergeCell ref="DHO41:DHP41"/>
    <mergeCell ref="DHQ41:DHR41"/>
    <mergeCell ref="DHS41:DHT41"/>
    <mergeCell ref="DHU41:DHV41"/>
    <mergeCell ref="DMM41:DMN41"/>
    <mergeCell ref="DMO41:DMP41"/>
    <mergeCell ref="DMQ41:DMR41"/>
    <mergeCell ref="DMS41:DMT41"/>
    <mergeCell ref="DMU41:DMV41"/>
    <mergeCell ref="DMW41:DMX41"/>
    <mergeCell ref="DMA41:DMB41"/>
    <mergeCell ref="DMC41:DMD41"/>
    <mergeCell ref="DME41:DMF41"/>
    <mergeCell ref="DMG41:DMH41"/>
    <mergeCell ref="DMI41:DMJ41"/>
    <mergeCell ref="DMK41:DML41"/>
    <mergeCell ref="DLO41:DLP41"/>
    <mergeCell ref="DLQ41:DLR41"/>
    <mergeCell ref="DLS41:DLT41"/>
    <mergeCell ref="DLU41:DLV41"/>
    <mergeCell ref="DLW41:DLX41"/>
    <mergeCell ref="DLY41:DLZ41"/>
    <mergeCell ref="DLC41:DLD41"/>
    <mergeCell ref="DLE41:DLF41"/>
    <mergeCell ref="DLG41:DLH41"/>
    <mergeCell ref="DLI41:DLJ41"/>
    <mergeCell ref="DLK41:DLL41"/>
    <mergeCell ref="DLM41:DLN41"/>
    <mergeCell ref="DKQ41:DKR41"/>
    <mergeCell ref="DKS41:DKT41"/>
    <mergeCell ref="DKU41:DKV41"/>
    <mergeCell ref="DKW41:DKX41"/>
    <mergeCell ref="DKY41:DKZ41"/>
    <mergeCell ref="DLA41:DLB41"/>
    <mergeCell ref="DKE41:DKF41"/>
    <mergeCell ref="DKG41:DKH41"/>
    <mergeCell ref="DKI41:DKJ41"/>
    <mergeCell ref="DKK41:DKL41"/>
    <mergeCell ref="DKM41:DKN41"/>
    <mergeCell ref="DKO41:DKP41"/>
    <mergeCell ref="DPG41:DPH41"/>
    <mergeCell ref="DPI41:DPJ41"/>
    <mergeCell ref="DPK41:DPL41"/>
    <mergeCell ref="DPM41:DPN41"/>
    <mergeCell ref="DPO41:DPP41"/>
    <mergeCell ref="DPQ41:DPR41"/>
    <mergeCell ref="DOU41:DOV41"/>
    <mergeCell ref="DOW41:DOX41"/>
    <mergeCell ref="DOY41:DOZ41"/>
    <mergeCell ref="DPA41:DPB41"/>
    <mergeCell ref="DPC41:DPD41"/>
    <mergeCell ref="DPE41:DPF41"/>
    <mergeCell ref="DOI41:DOJ41"/>
    <mergeCell ref="DOK41:DOL41"/>
    <mergeCell ref="DOM41:DON41"/>
    <mergeCell ref="DOO41:DOP41"/>
    <mergeCell ref="DOQ41:DOR41"/>
    <mergeCell ref="DOS41:DOT41"/>
    <mergeCell ref="DNW41:DNX41"/>
    <mergeCell ref="DNY41:DNZ41"/>
    <mergeCell ref="DOA41:DOB41"/>
    <mergeCell ref="DOC41:DOD41"/>
    <mergeCell ref="DOE41:DOF41"/>
    <mergeCell ref="DOG41:DOH41"/>
    <mergeCell ref="DNK41:DNL41"/>
    <mergeCell ref="DNM41:DNN41"/>
    <mergeCell ref="DNO41:DNP41"/>
    <mergeCell ref="DNQ41:DNR41"/>
    <mergeCell ref="DNS41:DNT41"/>
    <mergeCell ref="DNU41:DNV41"/>
    <mergeCell ref="DMY41:DMZ41"/>
    <mergeCell ref="DNA41:DNB41"/>
    <mergeCell ref="DNC41:DND41"/>
    <mergeCell ref="DNE41:DNF41"/>
    <mergeCell ref="DNG41:DNH41"/>
    <mergeCell ref="DNI41:DNJ41"/>
    <mergeCell ref="DSA41:DSB41"/>
    <mergeCell ref="DSC41:DSD41"/>
    <mergeCell ref="DSE41:DSF41"/>
    <mergeCell ref="DSG41:DSH41"/>
    <mergeCell ref="DSI41:DSJ41"/>
    <mergeCell ref="DSK41:DSL41"/>
    <mergeCell ref="DRO41:DRP41"/>
    <mergeCell ref="DRQ41:DRR41"/>
    <mergeCell ref="DRS41:DRT41"/>
    <mergeCell ref="DRU41:DRV41"/>
    <mergeCell ref="DRW41:DRX41"/>
    <mergeCell ref="DRY41:DRZ41"/>
    <mergeCell ref="DRC41:DRD41"/>
    <mergeCell ref="DRE41:DRF41"/>
    <mergeCell ref="DRG41:DRH41"/>
    <mergeCell ref="DRI41:DRJ41"/>
    <mergeCell ref="DRK41:DRL41"/>
    <mergeCell ref="DRM41:DRN41"/>
    <mergeCell ref="DQQ41:DQR41"/>
    <mergeCell ref="DQS41:DQT41"/>
    <mergeCell ref="DQU41:DQV41"/>
    <mergeCell ref="DQW41:DQX41"/>
    <mergeCell ref="DQY41:DQZ41"/>
    <mergeCell ref="DRA41:DRB41"/>
    <mergeCell ref="DQE41:DQF41"/>
    <mergeCell ref="DQG41:DQH41"/>
    <mergeCell ref="DQI41:DQJ41"/>
    <mergeCell ref="DQK41:DQL41"/>
    <mergeCell ref="DQM41:DQN41"/>
    <mergeCell ref="DQO41:DQP41"/>
    <mergeCell ref="DPS41:DPT41"/>
    <mergeCell ref="DPU41:DPV41"/>
    <mergeCell ref="DPW41:DPX41"/>
    <mergeCell ref="DPY41:DPZ41"/>
    <mergeCell ref="DQA41:DQB41"/>
    <mergeCell ref="DQC41:DQD41"/>
    <mergeCell ref="DUU41:DUV41"/>
    <mergeCell ref="DUW41:DUX41"/>
    <mergeCell ref="DUY41:DUZ41"/>
    <mergeCell ref="DVA41:DVB41"/>
    <mergeCell ref="DVC41:DVD41"/>
    <mergeCell ref="DVE41:DVF41"/>
    <mergeCell ref="DUI41:DUJ41"/>
    <mergeCell ref="DUK41:DUL41"/>
    <mergeCell ref="DUM41:DUN41"/>
    <mergeCell ref="DUO41:DUP41"/>
    <mergeCell ref="DUQ41:DUR41"/>
    <mergeCell ref="DUS41:DUT41"/>
    <mergeCell ref="DTW41:DTX41"/>
    <mergeCell ref="DTY41:DTZ41"/>
    <mergeCell ref="DUA41:DUB41"/>
    <mergeCell ref="DUC41:DUD41"/>
    <mergeCell ref="DUE41:DUF41"/>
    <mergeCell ref="DUG41:DUH41"/>
    <mergeCell ref="DTK41:DTL41"/>
    <mergeCell ref="DTM41:DTN41"/>
    <mergeCell ref="DTO41:DTP41"/>
    <mergeCell ref="DTQ41:DTR41"/>
    <mergeCell ref="DTS41:DTT41"/>
    <mergeCell ref="DTU41:DTV41"/>
    <mergeCell ref="DSY41:DSZ41"/>
    <mergeCell ref="DTA41:DTB41"/>
    <mergeCell ref="DTC41:DTD41"/>
    <mergeCell ref="DTE41:DTF41"/>
    <mergeCell ref="DTG41:DTH41"/>
    <mergeCell ref="DTI41:DTJ41"/>
    <mergeCell ref="DSM41:DSN41"/>
    <mergeCell ref="DSO41:DSP41"/>
    <mergeCell ref="DSQ41:DSR41"/>
    <mergeCell ref="DSS41:DST41"/>
    <mergeCell ref="DSU41:DSV41"/>
    <mergeCell ref="DSW41:DSX41"/>
    <mergeCell ref="DXO41:DXP41"/>
    <mergeCell ref="DXQ41:DXR41"/>
    <mergeCell ref="DXS41:DXT41"/>
    <mergeCell ref="DXU41:DXV41"/>
    <mergeCell ref="DXW41:DXX41"/>
    <mergeCell ref="DXY41:DXZ41"/>
    <mergeCell ref="DXC41:DXD41"/>
    <mergeCell ref="DXE41:DXF41"/>
    <mergeCell ref="DXG41:DXH41"/>
    <mergeCell ref="DXI41:DXJ41"/>
    <mergeCell ref="DXK41:DXL41"/>
    <mergeCell ref="DXM41:DXN41"/>
    <mergeCell ref="DWQ41:DWR41"/>
    <mergeCell ref="DWS41:DWT41"/>
    <mergeCell ref="DWU41:DWV41"/>
    <mergeCell ref="DWW41:DWX41"/>
    <mergeCell ref="DWY41:DWZ41"/>
    <mergeCell ref="DXA41:DXB41"/>
    <mergeCell ref="DWE41:DWF41"/>
    <mergeCell ref="DWG41:DWH41"/>
    <mergeCell ref="DWI41:DWJ41"/>
    <mergeCell ref="DWK41:DWL41"/>
    <mergeCell ref="DWM41:DWN41"/>
    <mergeCell ref="DWO41:DWP41"/>
    <mergeCell ref="DVS41:DVT41"/>
    <mergeCell ref="DVU41:DVV41"/>
    <mergeCell ref="DVW41:DVX41"/>
    <mergeCell ref="DVY41:DVZ41"/>
    <mergeCell ref="DWA41:DWB41"/>
    <mergeCell ref="DWC41:DWD41"/>
    <mergeCell ref="DVG41:DVH41"/>
    <mergeCell ref="DVI41:DVJ41"/>
    <mergeCell ref="DVK41:DVL41"/>
    <mergeCell ref="DVM41:DVN41"/>
    <mergeCell ref="DVO41:DVP41"/>
    <mergeCell ref="DVQ41:DVR41"/>
    <mergeCell ref="EAI41:EAJ41"/>
    <mergeCell ref="EAK41:EAL41"/>
    <mergeCell ref="EAM41:EAN41"/>
    <mergeCell ref="EAO41:EAP41"/>
    <mergeCell ref="EAQ41:EAR41"/>
    <mergeCell ref="EAS41:EAT41"/>
    <mergeCell ref="DZW41:DZX41"/>
    <mergeCell ref="DZY41:DZZ41"/>
    <mergeCell ref="EAA41:EAB41"/>
    <mergeCell ref="EAC41:EAD41"/>
    <mergeCell ref="EAE41:EAF41"/>
    <mergeCell ref="EAG41:EAH41"/>
    <mergeCell ref="DZK41:DZL41"/>
    <mergeCell ref="DZM41:DZN41"/>
    <mergeCell ref="DZO41:DZP41"/>
    <mergeCell ref="DZQ41:DZR41"/>
    <mergeCell ref="DZS41:DZT41"/>
    <mergeCell ref="DZU41:DZV41"/>
    <mergeCell ref="DYY41:DYZ41"/>
    <mergeCell ref="DZA41:DZB41"/>
    <mergeCell ref="DZC41:DZD41"/>
    <mergeCell ref="DZE41:DZF41"/>
    <mergeCell ref="DZG41:DZH41"/>
    <mergeCell ref="DZI41:DZJ41"/>
    <mergeCell ref="DYM41:DYN41"/>
    <mergeCell ref="DYO41:DYP41"/>
    <mergeCell ref="DYQ41:DYR41"/>
    <mergeCell ref="DYS41:DYT41"/>
    <mergeCell ref="DYU41:DYV41"/>
    <mergeCell ref="DYW41:DYX41"/>
    <mergeCell ref="DYA41:DYB41"/>
    <mergeCell ref="DYC41:DYD41"/>
    <mergeCell ref="DYE41:DYF41"/>
    <mergeCell ref="DYG41:DYH41"/>
    <mergeCell ref="DYI41:DYJ41"/>
    <mergeCell ref="DYK41:DYL41"/>
    <mergeCell ref="EDC41:EDD41"/>
    <mergeCell ref="EDE41:EDF41"/>
    <mergeCell ref="EDG41:EDH41"/>
    <mergeCell ref="EDI41:EDJ41"/>
    <mergeCell ref="EDK41:EDL41"/>
    <mergeCell ref="EDM41:EDN41"/>
    <mergeCell ref="ECQ41:ECR41"/>
    <mergeCell ref="ECS41:ECT41"/>
    <mergeCell ref="ECU41:ECV41"/>
    <mergeCell ref="ECW41:ECX41"/>
    <mergeCell ref="ECY41:ECZ41"/>
    <mergeCell ref="EDA41:EDB41"/>
    <mergeCell ref="ECE41:ECF41"/>
    <mergeCell ref="ECG41:ECH41"/>
    <mergeCell ref="ECI41:ECJ41"/>
    <mergeCell ref="ECK41:ECL41"/>
    <mergeCell ref="ECM41:ECN41"/>
    <mergeCell ref="ECO41:ECP41"/>
    <mergeCell ref="EBS41:EBT41"/>
    <mergeCell ref="EBU41:EBV41"/>
    <mergeCell ref="EBW41:EBX41"/>
    <mergeCell ref="EBY41:EBZ41"/>
    <mergeCell ref="ECA41:ECB41"/>
    <mergeCell ref="ECC41:ECD41"/>
    <mergeCell ref="EBG41:EBH41"/>
    <mergeCell ref="EBI41:EBJ41"/>
    <mergeCell ref="EBK41:EBL41"/>
    <mergeCell ref="EBM41:EBN41"/>
    <mergeCell ref="EBO41:EBP41"/>
    <mergeCell ref="EBQ41:EBR41"/>
    <mergeCell ref="EAU41:EAV41"/>
    <mergeCell ref="EAW41:EAX41"/>
    <mergeCell ref="EAY41:EAZ41"/>
    <mergeCell ref="EBA41:EBB41"/>
    <mergeCell ref="EBC41:EBD41"/>
    <mergeCell ref="EBE41:EBF41"/>
    <mergeCell ref="EFW41:EFX41"/>
    <mergeCell ref="EFY41:EFZ41"/>
    <mergeCell ref="EGA41:EGB41"/>
    <mergeCell ref="EGC41:EGD41"/>
    <mergeCell ref="EGE41:EGF41"/>
    <mergeCell ref="EGG41:EGH41"/>
    <mergeCell ref="EFK41:EFL41"/>
    <mergeCell ref="EFM41:EFN41"/>
    <mergeCell ref="EFO41:EFP41"/>
    <mergeCell ref="EFQ41:EFR41"/>
    <mergeCell ref="EFS41:EFT41"/>
    <mergeCell ref="EFU41:EFV41"/>
    <mergeCell ref="EEY41:EEZ41"/>
    <mergeCell ref="EFA41:EFB41"/>
    <mergeCell ref="EFC41:EFD41"/>
    <mergeCell ref="EFE41:EFF41"/>
    <mergeCell ref="EFG41:EFH41"/>
    <mergeCell ref="EFI41:EFJ41"/>
    <mergeCell ref="EEM41:EEN41"/>
    <mergeCell ref="EEO41:EEP41"/>
    <mergeCell ref="EEQ41:EER41"/>
    <mergeCell ref="EES41:EET41"/>
    <mergeCell ref="EEU41:EEV41"/>
    <mergeCell ref="EEW41:EEX41"/>
    <mergeCell ref="EEA41:EEB41"/>
    <mergeCell ref="EEC41:EED41"/>
    <mergeCell ref="EEE41:EEF41"/>
    <mergeCell ref="EEG41:EEH41"/>
    <mergeCell ref="EEI41:EEJ41"/>
    <mergeCell ref="EEK41:EEL41"/>
    <mergeCell ref="EDO41:EDP41"/>
    <mergeCell ref="EDQ41:EDR41"/>
    <mergeCell ref="EDS41:EDT41"/>
    <mergeCell ref="EDU41:EDV41"/>
    <mergeCell ref="EDW41:EDX41"/>
    <mergeCell ref="EDY41:EDZ41"/>
    <mergeCell ref="EIQ41:EIR41"/>
    <mergeCell ref="EIS41:EIT41"/>
    <mergeCell ref="EIU41:EIV41"/>
    <mergeCell ref="EIW41:EIX41"/>
    <mergeCell ref="EIY41:EIZ41"/>
    <mergeCell ref="EJA41:EJB41"/>
    <mergeCell ref="EIE41:EIF41"/>
    <mergeCell ref="EIG41:EIH41"/>
    <mergeCell ref="EII41:EIJ41"/>
    <mergeCell ref="EIK41:EIL41"/>
    <mergeCell ref="EIM41:EIN41"/>
    <mergeCell ref="EIO41:EIP41"/>
    <mergeCell ref="EHS41:EHT41"/>
    <mergeCell ref="EHU41:EHV41"/>
    <mergeCell ref="EHW41:EHX41"/>
    <mergeCell ref="EHY41:EHZ41"/>
    <mergeCell ref="EIA41:EIB41"/>
    <mergeCell ref="EIC41:EID41"/>
    <mergeCell ref="EHG41:EHH41"/>
    <mergeCell ref="EHI41:EHJ41"/>
    <mergeCell ref="EHK41:EHL41"/>
    <mergeCell ref="EHM41:EHN41"/>
    <mergeCell ref="EHO41:EHP41"/>
    <mergeCell ref="EHQ41:EHR41"/>
    <mergeCell ref="EGU41:EGV41"/>
    <mergeCell ref="EGW41:EGX41"/>
    <mergeCell ref="EGY41:EGZ41"/>
    <mergeCell ref="EHA41:EHB41"/>
    <mergeCell ref="EHC41:EHD41"/>
    <mergeCell ref="EHE41:EHF41"/>
    <mergeCell ref="EGI41:EGJ41"/>
    <mergeCell ref="EGK41:EGL41"/>
    <mergeCell ref="EGM41:EGN41"/>
    <mergeCell ref="EGO41:EGP41"/>
    <mergeCell ref="EGQ41:EGR41"/>
    <mergeCell ref="EGS41:EGT41"/>
    <mergeCell ref="ELK41:ELL41"/>
    <mergeCell ref="ELM41:ELN41"/>
    <mergeCell ref="ELO41:ELP41"/>
    <mergeCell ref="ELQ41:ELR41"/>
    <mergeCell ref="ELS41:ELT41"/>
    <mergeCell ref="ELU41:ELV41"/>
    <mergeCell ref="EKY41:EKZ41"/>
    <mergeCell ref="ELA41:ELB41"/>
    <mergeCell ref="ELC41:ELD41"/>
    <mergeCell ref="ELE41:ELF41"/>
    <mergeCell ref="ELG41:ELH41"/>
    <mergeCell ref="ELI41:ELJ41"/>
    <mergeCell ref="EKM41:EKN41"/>
    <mergeCell ref="EKO41:EKP41"/>
    <mergeCell ref="EKQ41:EKR41"/>
    <mergeCell ref="EKS41:EKT41"/>
    <mergeCell ref="EKU41:EKV41"/>
    <mergeCell ref="EKW41:EKX41"/>
    <mergeCell ref="EKA41:EKB41"/>
    <mergeCell ref="EKC41:EKD41"/>
    <mergeCell ref="EKE41:EKF41"/>
    <mergeCell ref="EKG41:EKH41"/>
    <mergeCell ref="EKI41:EKJ41"/>
    <mergeCell ref="EKK41:EKL41"/>
    <mergeCell ref="EJO41:EJP41"/>
    <mergeCell ref="EJQ41:EJR41"/>
    <mergeCell ref="EJS41:EJT41"/>
    <mergeCell ref="EJU41:EJV41"/>
    <mergeCell ref="EJW41:EJX41"/>
    <mergeCell ref="EJY41:EJZ41"/>
    <mergeCell ref="EJC41:EJD41"/>
    <mergeCell ref="EJE41:EJF41"/>
    <mergeCell ref="EJG41:EJH41"/>
    <mergeCell ref="EJI41:EJJ41"/>
    <mergeCell ref="EJK41:EJL41"/>
    <mergeCell ref="EJM41:EJN41"/>
    <mergeCell ref="EOE41:EOF41"/>
    <mergeCell ref="EOG41:EOH41"/>
    <mergeCell ref="EOI41:EOJ41"/>
    <mergeCell ref="EOK41:EOL41"/>
    <mergeCell ref="EOM41:EON41"/>
    <mergeCell ref="EOO41:EOP41"/>
    <mergeCell ref="ENS41:ENT41"/>
    <mergeCell ref="ENU41:ENV41"/>
    <mergeCell ref="ENW41:ENX41"/>
    <mergeCell ref="ENY41:ENZ41"/>
    <mergeCell ref="EOA41:EOB41"/>
    <mergeCell ref="EOC41:EOD41"/>
    <mergeCell ref="ENG41:ENH41"/>
    <mergeCell ref="ENI41:ENJ41"/>
    <mergeCell ref="ENK41:ENL41"/>
    <mergeCell ref="ENM41:ENN41"/>
    <mergeCell ref="ENO41:ENP41"/>
    <mergeCell ref="ENQ41:ENR41"/>
    <mergeCell ref="EMU41:EMV41"/>
    <mergeCell ref="EMW41:EMX41"/>
    <mergeCell ref="EMY41:EMZ41"/>
    <mergeCell ref="ENA41:ENB41"/>
    <mergeCell ref="ENC41:END41"/>
    <mergeCell ref="ENE41:ENF41"/>
    <mergeCell ref="EMI41:EMJ41"/>
    <mergeCell ref="EMK41:EML41"/>
    <mergeCell ref="EMM41:EMN41"/>
    <mergeCell ref="EMO41:EMP41"/>
    <mergeCell ref="EMQ41:EMR41"/>
    <mergeCell ref="EMS41:EMT41"/>
    <mergeCell ref="ELW41:ELX41"/>
    <mergeCell ref="ELY41:ELZ41"/>
    <mergeCell ref="EMA41:EMB41"/>
    <mergeCell ref="EMC41:EMD41"/>
    <mergeCell ref="EME41:EMF41"/>
    <mergeCell ref="EMG41:EMH41"/>
    <mergeCell ref="EQY41:EQZ41"/>
    <mergeCell ref="ERA41:ERB41"/>
    <mergeCell ref="ERC41:ERD41"/>
    <mergeCell ref="ERE41:ERF41"/>
    <mergeCell ref="ERG41:ERH41"/>
    <mergeCell ref="ERI41:ERJ41"/>
    <mergeCell ref="EQM41:EQN41"/>
    <mergeCell ref="EQO41:EQP41"/>
    <mergeCell ref="EQQ41:EQR41"/>
    <mergeCell ref="EQS41:EQT41"/>
    <mergeCell ref="EQU41:EQV41"/>
    <mergeCell ref="EQW41:EQX41"/>
    <mergeCell ref="EQA41:EQB41"/>
    <mergeCell ref="EQC41:EQD41"/>
    <mergeCell ref="EQE41:EQF41"/>
    <mergeCell ref="EQG41:EQH41"/>
    <mergeCell ref="EQI41:EQJ41"/>
    <mergeCell ref="EQK41:EQL41"/>
    <mergeCell ref="EPO41:EPP41"/>
    <mergeCell ref="EPQ41:EPR41"/>
    <mergeCell ref="EPS41:EPT41"/>
    <mergeCell ref="EPU41:EPV41"/>
    <mergeCell ref="EPW41:EPX41"/>
    <mergeCell ref="EPY41:EPZ41"/>
    <mergeCell ref="EPC41:EPD41"/>
    <mergeCell ref="EPE41:EPF41"/>
    <mergeCell ref="EPG41:EPH41"/>
    <mergeCell ref="EPI41:EPJ41"/>
    <mergeCell ref="EPK41:EPL41"/>
    <mergeCell ref="EPM41:EPN41"/>
    <mergeCell ref="EOQ41:EOR41"/>
    <mergeCell ref="EOS41:EOT41"/>
    <mergeCell ref="EOU41:EOV41"/>
    <mergeCell ref="EOW41:EOX41"/>
    <mergeCell ref="EOY41:EOZ41"/>
    <mergeCell ref="EPA41:EPB41"/>
    <mergeCell ref="ETS41:ETT41"/>
    <mergeCell ref="ETU41:ETV41"/>
    <mergeCell ref="ETW41:ETX41"/>
    <mergeCell ref="ETY41:ETZ41"/>
    <mergeCell ref="EUA41:EUB41"/>
    <mergeCell ref="EUC41:EUD41"/>
    <mergeCell ref="ETG41:ETH41"/>
    <mergeCell ref="ETI41:ETJ41"/>
    <mergeCell ref="ETK41:ETL41"/>
    <mergeCell ref="ETM41:ETN41"/>
    <mergeCell ref="ETO41:ETP41"/>
    <mergeCell ref="ETQ41:ETR41"/>
    <mergeCell ref="ESU41:ESV41"/>
    <mergeCell ref="ESW41:ESX41"/>
    <mergeCell ref="ESY41:ESZ41"/>
    <mergeCell ref="ETA41:ETB41"/>
    <mergeCell ref="ETC41:ETD41"/>
    <mergeCell ref="ETE41:ETF41"/>
    <mergeCell ref="ESI41:ESJ41"/>
    <mergeCell ref="ESK41:ESL41"/>
    <mergeCell ref="ESM41:ESN41"/>
    <mergeCell ref="ESO41:ESP41"/>
    <mergeCell ref="ESQ41:ESR41"/>
    <mergeCell ref="ESS41:EST41"/>
    <mergeCell ref="ERW41:ERX41"/>
    <mergeCell ref="ERY41:ERZ41"/>
    <mergeCell ref="ESA41:ESB41"/>
    <mergeCell ref="ESC41:ESD41"/>
    <mergeCell ref="ESE41:ESF41"/>
    <mergeCell ref="ESG41:ESH41"/>
    <mergeCell ref="ERK41:ERL41"/>
    <mergeCell ref="ERM41:ERN41"/>
    <mergeCell ref="ERO41:ERP41"/>
    <mergeCell ref="ERQ41:ERR41"/>
    <mergeCell ref="ERS41:ERT41"/>
    <mergeCell ref="ERU41:ERV41"/>
    <mergeCell ref="EWM41:EWN41"/>
    <mergeCell ref="EWO41:EWP41"/>
    <mergeCell ref="EWQ41:EWR41"/>
    <mergeCell ref="EWS41:EWT41"/>
    <mergeCell ref="EWU41:EWV41"/>
    <mergeCell ref="EWW41:EWX41"/>
    <mergeCell ref="EWA41:EWB41"/>
    <mergeCell ref="EWC41:EWD41"/>
    <mergeCell ref="EWE41:EWF41"/>
    <mergeCell ref="EWG41:EWH41"/>
    <mergeCell ref="EWI41:EWJ41"/>
    <mergeCell ref="EWK41:EWL41"/>
    <mergeCell ref="EVO41:EVP41"/>
    <mergeCell ref="EVQ41:EVR41"/>
    <mergeCell ref="EVS41:EVT41"/>
    <mergeCell ref="EVU41:EVV41"/>
    <mergeCell ref="EVW41:EVX41"/>
    <mergeCell ref="EVY41:EVZ41"/>
    <mergeCell ref="EVC41:EVD41"/>
    <mergeCell ref="EVE41:EVF41"/>
    <mergeCell ref="EVG41:EVH41"/>
    <mergeCell ref="EVI41:EVJ41"/>
    <mergeCell ref="EVK41:EVL41"/>
    <mergeCell ref="EVM41:EVN41"/>
    <mergeCell ref="EUQ41:EUR41"/>
    <mergeCell ref="EUS41:EUT41"/>
    <mergeCell ref="EUU41:EUV41"/>
    <mergeCell ref="EUW41:EUX41"/>
    <mergeCell ref="EUY41:EUZ41"/>
    <mergeCell ref="EVA41:EVB41"/>
    <mergeCell ref="EUE41:EUF41"/>
    <mergeCell ref="EUG41:EUH41"/>
    <mergeCell ref="EUI41:EUJ41"/>
    <mergeCell ref="EUK41:EUL41"/>
    <mergeCell ref="EUM41:EUN41"/>
    <mergeCell ref="EUO41:EUP41"/>
    <mergeCell ref="EZG41:EZH41"/>
    <mergeCell ref="EZI41:EZJ41"/>
    <mergeCell ref="EZK41:EZL41"/>
    <mergeCell ref="EZM41:EZN41"/>
    <mergeCell ref="EZO41:EZP41"/>
    <mergeCell ref="EZQ41:EZR41"/>
    <mergeCell ref="EYU41:EYV41"/>
    <mergeCell ref="EYW41:EYX41"/>
    <mergeCell ref="EYY41:EYZ41"/>
    <mergeCell ref="EZA41:EZB41"/>
    <mergeCell ref="EZC41:EZD41"/>
    <mergeCell ref="EZE41:EZF41"/>
    <mergeCell ref="EYI41:EYJ41"/>
    <mergeCell ref="EYK41:EYL41"/>
    <mergeCell ref="EYM41:EYN41"/>
    <mergeCell ref="EYO41:EYP41"/>
    <mergeCell ref="EYQ41:EYR41"/>
    <mergeCell ref="EYS41:EYT41"/>
    <mergeCell ref="EXW41:EXX41"/>
    <mergeCell ref="EXY41:EXZ41"/>
    <mergeCell ref="EYA41:EYB41"/>
    <mergeCell ref="EYC41:EYD41"/>
    <mergeCell ref="EYE41:EYF41"/>
    <mergeCell ref="EYG41:EYH41"/>
    <mergeCell ref="EXK41:EXL41"/>
    <mergeCell ref="EXM41:EXN41"/>
    <mergeCell ref="EXO41:EXP41"/>
    <mergeCell ref="EXQ41:EXR41"/>
    <mergeCell ref="EXS41:EXT41"/>
    <mergeCell ref="EXU41:EXV41"/>
    <mergeCell ref="EWY41:EWZ41"/>
    <mergeCell ref="EXA41:EXB41"/>
    <mergeCell ref="EXC41:EXD41"/>
    <mergeCell ref="EXE41:EXF41"/>
    <mergeCell ref="EXG41:EXH41"/>
    <mergeCell ref="EXI41:EXJ41"/>
    <mergeCell ref="FCA41:FCB41"/>
    <mergeCell ref="FCC41:FCD41"/>
    <mergeCell ref="FCE41:FCF41"/>
    <mergeCell ref="FCG41:FCH41"/>
    <mergeCell ref="FCI41:FCJ41"/>
    <mergeCell ref="FCK41:FCL41"/>
    <mergeCell ref="FBO41:FBP41"/>
    <mergeCell ref="FBQ41:FBR41"/>
    <mergeCell ref="FBS41:FBT41"/>
    <mergeCell ref="FBU41:FBV41"/>
    <mergeCell ref="FBW41:FBX41"/>
    <mergeCell ref="FBY41:FBZ41"/>
    <mergeCell ref="FBC41:FBD41"/>
    <mergeCell ref="FBE41:FBF41"/>
    <mergeCell ref="FBG41:FBH41"/>
    <mergeCell ref="FBI41:FBJ41"/>
    <mergeCell ref="FBK41:FBL41"/>
    <mergeCell ref="FBM41:FBN41"/>
    <mergeCell ref="FAQ41:FAR41"/>
    <mergeCell ref="FAS41:FAT41"/>
    <mergeCell ref="FAU41:FAV41"/>
    <mergeCell ref="FAW41:FAX41"/>
    <mergeCell ref="FAY41:FAZ41"/>
    <mergeCell ref="FBA41:FBB41"/>
    <mergeCell ref="FAE41:FAF41"/>
    <mergeCell ref="FAG41:FAH41"/>
    <mergeCell ref="FAI41:FAJ41"/>
    <mergeCell ref="FAK41:FAL41"/>
    <mergeCell ref="FAM41:FAN41"/>
    <mergeCell ref="FAO41:FAP41"/>
    <mergeCell ref="EZS41:EZT41"/>
    <mergeCell ref="EZU41:EZV41"/>
    <mergeCell ref="EZW41:EZX41"/>
    <mergeCell ref="EZY41:EZZ41"/>
    <mergeCell ref="FAA41:FAB41"/>
    <mergeCell ref="FAC41:FAD41"/>
    <mergeCell ref="FEU41:FEV41"/>
    <mergeCell ref="FEW41:FEX41"/>
    <mergeCell ref="FEY41:FEZ41"/>
    <mergeCell ref="FFA41:FFB41"/>
    <mergeCell ref="FFC41:FFD41"/>
    <mergeCell ref="FFE41:FFF41"/>
    <mergeCell ref="FEI41:FEJ41"/>
    <mergeCell ref="FEK41:FEL41"/>
    <mergeCell ref="FEM41:FEN41"/>
    <mergeCell ref="FEO41:FEP41"/>
    <mergeCell ref="FEQ41:FER41"/>
    <mergeCell ref="FES41:FET41"/>
    <mergeCell ref="FDW41:FDX41"/>
    <mergeCell ref="FDY41:FDZ41"/>
    <mergeCell ref="FEA41:FEB41"/>
    <mergeCell ref="FEC41:FED41"/>
    <mergeCell ref="FEE41:FEF41"/>
    <mergeCell ref="FEG41:FEH41"/>
    <mergeCell ref="FDK41:FDL41"/>
    <mergeCell ref="FDM41:FDN41"/>
    <mergeCell ref="FDO41:FDP41"/>
    <mergeCell ref="FDQ41:FDR41"/>
    <mergeCell ref="FDS41:FDT41"/>
    <mergeCell ref="FDU41:FDV41"/>
    <mergeCell ref="FCY41:FCZ41"/>
    <mergeCell ref="FDA41:FDB41"/>
    <mergeCell ref="FDC41:FDD41"/>
    <mergeCell ref="FDE41:FDF41"/>
    <mergeCell ref="FDG41:FDH41"/>
    <mergeCell ref="FDI41:FDJ41"/>
    <mergeCell ref="FCM41:FCN41"/>
    <mergeCell ref="FCO41:FCP41"/>
    <mergeCell ref="FCQ41:FCR41"/>
    <mergeCell ref="FCS41:FCT41"/>
    <mergeCell ref="FCU41:FCV41"/>
    <mergeCell ref="FCW41:FCX41"/>
    <mergeCell ref="FHO41:FHP41"/>
    <mergeCell ref="FHQ41:FHR41"/>
    <mergeCell ref="FHS41:FHT41"/>
    <mergeCell ref="FHU41:FHV41"/>
    <mergeCell ref="FHW41:FHX41"/>
    <mergeCell ref="FHY41:FHZ41"/>
    <mergeCell ref="FHC41:FHD41"/>
    <mergeCell ref="FHE41:FHF41"/>
    <mergeCell ref="FHG41:FHH41"/>
    <mergeCell ref="FHI41:FHJ41"/>
    <mergeCell ref="FHK41:FHL41"/>
    <mergeCell ref="FHM41:FHN41"/>
    <mergeCell ref="FGQ41:FGR41"/>
    <mergeCell ref="FGS41:FGT41"/>
    <mergeCell ref="FGU41:FGV41"/>
    <mergeCell ref="FGW41:FGX41"/>
    <mergeCell ref="FGY41:FGZ41"/>
    <mergeCell ref="FHA41:FHB41"/>
    <mergeCell ref="FGE41:FGF41"/>
    <mergeCell ref="FGG41:FGH41"/>
    <mergeCell ref="FGI41:FGJ41"/>
    <mergeCell ref="FGK41:FGL41"/>
    <mergeCell ref="FGM41:FGN41"/>
    <mergeCell ref="FGO41:FGP41"/>
    <mergeCell ref="FFS41:FFT41"/>
    <mergeCell ref="FFU41:FFV41"/>
    <mergeCell ref="FFW41:FFX41"/>
    <mergeCell ref="FFY41:FFZ41"/>
    <mergeCell ref="FGA41:FGB41"/>
    <mergeCell ref="FGC41:FGD41"/>
    <mergeCell ref="FFG41:FFH41"/>
    <mergeCell ref="FFI41:FFJ41"/>
    <mergeCell ref="FFK41:FFL41"/>
    <mergeCell ref="FFM41:FFN41"/>
    <mergeCell ref="FFO41:FFP41"/>
    <mergeCell ref="FFQ41:FFR41"/>
    <mergeCell ref="FKI41:FKJ41"/>
    <mergeCell ref="FKK41:FKL41"/>
    <mergeCell ref="FKM41:FKN41"/>
    <mergeCell ref="FKO41:FKP41"/>
    <mergeCell ref="FKQ41:FKR41"/>
    <mergeCell ref="FKS41:FKT41"/>
    <mergeCell ref="FJW41:FJX41"/>
    <mergeCell ref="FJY41:FJZ41"/>
    <mergeCell ref="FKA41:FKB41"/>
    <mergeCell ref="FKC41:FKD41"/>
    <mergeCell ref="FKE41:FKF41"/>
    <mergeCell ref="FKG41:FKH41"/>
    <mergeCell ref="FJK41:FJL41"/>
    <mergeCell ref="FJM41:FJN41"/>
    <mergeCell ref="FJO41:FJP41"/>
    <mergeCell ref="FJQ41:FJR41"/>
    <mergeCell ref="FJS41:FJT41"/>
    <mergeCell ref="FJU41:FJV41"/>
    <mergeCell ref="FIY41:FIZ41"/>
    <mergeCell ref="FJA41:FJB41"/>
    <mergeCell ref="FJC41:FJD41"/>
    <mergeCell ref="FJE41:FJF41"/>
    <mergeCell ref="FJG41:FJH41"/>
    <mergeCell ref="FJI41:FJJ41"/>
    <mergeCell ref="FIM41:FIN41"/>
    <mergeCell ref="FIO41:FIP41"/>
    <mergeCell ref="FIQ41:FIR41"/>
    <mergeCell ref="FIS41:FIT41"/>
    <mergeCell ref="FIU41:FIV41"/>
    <mergeCell ref="FIW41:FIX41"/>
    <mergeCell ref="FIA41:FIB41"/>
    <mergeCell ref="FIC41:FID41"/>
    <mergeCell ref="FIE41:FIF41"/>
    <mergeCell ref="FIG41:FIH41"/>
    <mergeCell ref="FII41:FIJ41"/>
    <mergeCell ref="FIK41:FIL41"/>
    <mergeCell ref="FNC41:FND41"/>
    <mergeCell ref="FNE41:FNF41"/>
    <mergeCell ref="FNG41:FNH41"/>
    <mergeCell ref="FNI41:FNJ41"/>
    <mergeCell ref="FNK41:FNL41"/>
    <mergeCell ref="FNM41:FNN41"/>
    <mergeCell ref="FMQ41:FMR41"/>
    <mergeCell ref="FMS41:FMT41"/>
    <mergeCell ref="FMU41:FMV41"/>
    <mergeCell ref="FMW41:FMX41"/>
    <mergeCell ref="FMY41:FMZ41"/>
    <mergeCell ref="FNA41:FNB41"/>
    <mergeCell ref="FME41:FMF41"/>
    <mergeCell ref="FMG41:FMH41"/>
    <mergeCell ref="FMI41:FMJ41"/>
    <mergeCell ref="FMK41:FML41"/>
    <mergeCell ref="FMM41:FMN41"/>
    <mergeCell ref="FMO41:FMP41"/>
    <mergeCell ref="FLS41:FLT41"/>
    <mergeCell ref="FLU41:FLV41"/>
    <mergeCell ref="FLW41:FLX41"/>
    <mergeCell ref="FLY41:FLZ41"/>
    <mergeCell ref="FMA41:FMB41"/>
    <mergeCell ref="FMC41:FMD41"/>
    <mergeCell ref="FLG41:FLH41"/>
    <mergeCell ref="FLI41:FLJ41"/>
    <mergeCell ref="FLK41:FLL41"/>
    <mergeCell ref="FLM41:FLN41"/>
    <mergeCell ref="FLO41:FLP41"/>
    <mergeCell ref="FLQ41:FLR41"/>
    <mergeCell ref="FKU41:FKV41"/>
    <mergeCell ref="FKW41:FKX41"/>
    <mergeCell ref="FKY41:FKZ41"/>
    <mergeCell ref="FLA41:FLB41"/>
    <mergeCell ref="FLC41:FLD41"/>
    <mergeCell ref="FLE41:FLF41"/>
    <mergeCell ref="FPW41:FPX41"/>
    <mergeCell ref="FPY41:FPZ41"/>
    <mergeCell ref="FQA41:FQB41"/>
    <mergeCell ref="FQC41:FQD41"/>
    <mergeCell ref="FQE41:FQF41"/>
    <mergeCell ref="FQG41:FQH41"/>
    <mergeCell ref="FPK41:FPL41"/>
    <mergeCell ref="FPM41:FPN41"/>
    <mergeCell ref="FPO41:FPP41"/>
    <mergeCell ref="FPQ41:FPR41"/>
    <mergeCell ref="FPS41:FPT41"/>
    <mergeCell ref="FPU41:FPV41"/>
    <mergeCell ref="FOY41:FOZ41"/>
    <mergeCell ref="FPA41:FPB41"/>
    <mergeCell ref="FPC41:FPD41"/>
    <mergeCell ref="FPE41:FPF41"/>
    <mergeCell ref="FPG41:FPH41"/>
    <mergeCell ref="FPI41:FPJ41"/>
    <mergeCell ref="FOM41:FON41"/>
    <mergeCell ref="FOO41:FOP41"/>
    <mergeCell ref="FOQ41:FOR41"/>
    <mergeCell ref="FOS41:FOT41"/>
    <mergeCell ref="FOU41:FOV41"/>
    <mergeCell ref="FOW41:FOX41"/>
    <mergeCell ref="FOA41:FOB41"/>
    <mergeCell ref="FOC41:FOD41"/>
    <mergeCell ref="FOE41:FOF41"/>
    <mergeCell ref="FOG41:FOH41"/>
    <mergeCell ref="FOI41:FOJ41"/>
    <mergeCell ref="FOK41:FOL41"/>
    <mergeCell ref="FNO41:FNP41"/>
    <mergeCell ref="FNQ41:FNR41"/>
    <mergeCell ref="FNS41:FNT41"/>
    <mergeCell ref="FNU41:FNV41"/>
    <mergeCell ref="FNW41:FNX41"/>
    <mergeCell ref="FNY41:FNZ41"/>
    <mergeCell ref="FSQ41:FSR41"/>
    <mergeCell ref="FSS41:FST41"/>
    <mergeCell ref="FSU41:FSV41"/>
    <mergeCell ref="FSW41:FSX41"/>
    <mergeCell ref="FSY41:FSZ41"/>
    <mergeCell ref="FTA41:FTB41"/>
    <mergeCell ref="FSE41:FSF41"/>
    <mergeCell ref="FSG41:FSH41"/>
    <mergeCell ref="FSI41:FSJ41"/>
    <mergeCell ref="FSK41:FSL41"/>
    <mergeCell ref="FSM41:FSN41"/>
    <mergeCell ref="FSO41:FSP41"/>
    <mergeCell ref="FRS41:FRT41"/>
    <mergeCell ref="FRU41:FRV41"/>
    <mergeCell ref="FRW41:FRX41"/>
    <mergeCell ref="FRY41:FRZ41"/>
    <mergeCell ref="FSA41:FSB41"/>
    <mergeCell ref="FSC41:FSD41"/>
    <mergeCell ref="FRG41:FRH41"/>
    <mergeCell ref="FRI41:FRJ41"/>
    <mergeCell ref="FRK41:FRL41"/>
    <mergeCell ref="FRM41:FRN41"/>
    <mergeCell ref="FRO41:FRP41"/>
    <mergeCell ref="FRQ41:FRR41"/>
    <mergeCell ref="FQU41:FQV41"/>
    <mergeCell ref="FQW41:FQX41"/>
    <mergeCell ref="FQY41:FQZ41"/>
    <mergeCell ref="FRA41:FRB41"/>
    <mergeCell ref="FRC41:FRD41"/>
    <mergeCell ref="FRE41:FRF41"/>
    <mergeCell ref="FQI41:FQJ41"/>
    <mergeCell ref="FQK41:FQL41"/>
    <mergeCell ref="FQM41:FQN41"/>
    <mergeCell ref="FQO41:FQP41"/>
    <mergeCell ref="FQQ41:FQR41"/>
    <mergeCell ref="FQS41:FQT41"/>
    <mergeCell ref="FVK41:FVL41"/>
    <mergeCell ref="FVM41:FVN41"/>
    <mergeCell ref="FVO41:FVP41"/>
    <mergeCell ref="FVQ41:FVR41"/>
    <mergeCell ref="FVS41:FVT41"/>
    <mergeCell ref="FVU41:FVV41"/>
    <mergeCell ref="FUY41:FUZ41"/>
    <mergeCell ref="FVA41:FVB41"/>
    <mergeCell ref="FVC41:FVD41"/>
    <mergeCell ref="FVE41:FVF41"/>
    <mergeCell ref="FVG41:FVH41"/>
    <mergeCell ref="FVI41:FVJ41"/>
    <mergeCell ref="FUM41:FUN41"/>
    <mergeCell ref="FUO41:FUP41"/>
    <mergeCell ref="FUQ41:FUR41"/>
    <mergeCell ref="FUS41:FUT41"/>
    <mergeCell ref="FUU41:FUV41"/>
    <mergeCell ref="FUW41:FUX41"/>
    <mergeCell ref="FUA41:FUB41"/>
    <mergeCell ref="FUC41:FUD41"/>
    <mergeCell ref="FUE41:FUF41"/>
    <mergeCell ref="FUG41:FUH41"/>
    <mergeCell ref="FUI41:FUJ41"/>
    <mergeCell ref="FUK41:FUL41"/>
    <mergeCell ref="FTO41:FTP41"/>
    <mergeCell ref="FTQ41:FTR41"/>
    <mergeCell ref="FTS41:FTT41"/>
    <mergeCell ref="FTU41:FTV41"/>
    <mergeCell ref="FTW41:FTX41"/>
    <mergeCell ref="FTY41:FTZ41"/>
    <mergeCell ref="FTC41:FTD41"/>
    <mergeCell ref="FTE41:FTF41"/>
    <mergeCell ref="FTG41:FTH41"/>
    <mergeCell ref="FTI41:FTJ41"/>
    <mergeCell ref="FTK41:FTL41"/>
    <mergeCell ref="FTM41:FTN41"/>
    <mergeCell ref="FYE41:FYF41"/>
    <mergeCell ref="FYG41:FYH41"/>
    <mergeCell ref="FYI41:FYJ41"/>
    <mergeCell ref="FYK41:FYL41"/>
    <mergeCell ref="FYM41:FYN41"/>
    <mergeCell ref="FYO41:FYP41"/>
    <mergeCell ref="FXS41:FXT41"/>
    <mergeCell ref="FXU41:FXV41"/>
    <mergeCell ref="FXW41:FXX41"/>
    <mergeCell ref="FXY41:FXZ41"/>
    <mergeCell ref="FYA41:FYB41"/>
    <mergeCell ref="FYC41:FYD41"/>
    <mergeCell ref="FXG41:FXH41"/>
    <mergeCell ref="FXI41:FXJ41"/>
    <mergeCell ref="FXK41:FXL41"/>
    <mergeCell ref="FXM41:FXN41"/>
    <mergeCell ref="FXO41:FXP41"/>
    <mergeCell ref="FXQ41:FXR41"/>
    <mergeCell ref="FWU41:FWV41"/>
    <mergeCell ref="FWW41:FWX41"/>
    <mergeCell ref="FWY41:FWZ41"/>
    <mergeCell ref="FXA41:FXB41"/>
    <mergeCell ref="FXC41:FXD41"/>
    <mergeCell ref="FXE41:FXF41"/>
    <mergeCell ref="FWI41:FWJ41"/>
    <mergeCell ref="FWK41:FWL41"/>
    <mergeCell ref="FWM41:FWN41"/>
    <mergeCell ref="FWO41:FWP41"/>
    <mergeCell ref="FWQ41:FWR41"/>
    <mergeCell ref="FWS41:FWT41"/>
    <mergeCell ref="FVW41:FVX41"/>
    <mergeCell ref="FVY41:FVZ41"/>
    <mergeCell ref="FWA41:FWB41"/>
    <mergeCell ref="FWC41:FWD41"/>
    <mergeCell ref="FWE41:FWF41"/>
    <mergeCell ref="FWG41:FWH41"/>
    <mergeCell ref="GAY41:GAZ41"/>
    <mergeCell ref="GBA41:GBB41"/>
    <mergeCell ref="GBC41:GBD41"/>
    <mergeCell ref="GBE41:GBF41"/>
    <mergeCell ref="GBG41:GBH41"/>
    <mergeCell ref="GBI41:GBJ41"/>
    <mergeCell ref="GAM41:GAN41"/>
    <mergeCell ref="GAO41:GAP41"/>
    <mergeCell ref="GAQ41:GAR41"/>
    <mergeCell ref="GAS41:GAT41"/>
    <mergeCell ref="GAU41:GAV41"/>
    <mergeCell ref="GAW41:GAX41"/>
    <mergeCell ref="GAA41:GAB41"/>
    <mergeCell ref="GAC41:GAD41"/>
    <mergeCell ref="GAE41:GAF41"/>
    <mergeCell ref="GAG41:GAH41"/>
    <mergeCell ref="GAI41:GAJ41"/>
    <mergeCell ref="GAK41:GAL41"/>
    <mergeCell ref="FZO41:FZP41"/>
    <mergeCell ref="FZQ41:FZR41"/>
    <mergeCell ref="FZS41:FZT41"/>
    <mergeCell ref="FZU41:FZV41"/>
    <mergeCell ref="FZW41:FZX41"/>
    <mergeCell ref="FZY41:FZZ41"/>
    <mergeCell ref="FZC41:FZD41"/>
    <mergeCell ref="FZE41:FZF41"/>
    <mergeCell ref="FZG41:FZH41"/>
    <mergeCell ref="FZI41:FZJ41"/>
    <mergeCell ref="FZK41:FZL41"/>
    <mergeCell ref="FZM41:FZN41"/>
    <mergeCell ref="FYQ41:FYR41"/>
    <mergeCell ref="FYS41:FYT41"/>
    <mergeCell ref="FYU41:FYV41"/>
    <mergeCell ref="FYW41:FYX41"/>
    <mergeCell ref="FYY41:FYZ41"/>
    <mergeCell ref="FZA41:FZB41"/>
    <mergeCell ref="GDS41:GDT41"/>
    <mergeCell ref="GDU41:GDV41"/>
    <mergeCell ref="GDW41:GDX41"/>
    <mergeCell ref="GDY41:GDZ41"/>
    <mergeCell ref="GEA41:GEB41"/>
    <mergeCell ref="GEC41:GED41"/>
    <mergeCell ref="GDG41:GDH41"/>
    <mergeCell ref="GDI41:GDJ41"/>
    <mergeCell ref="GDK41:GDL41"/>
    <mergeCell ref="GDM41:GDN41"/>
    <mergeCell ref="GDO41:GDP41"/>
    <mergeCell ref="GDQ41:GDR41"/>
    <mergeCell ref="GCU41:GCV41"/>
    <mergeCell ref="GCW41:GCX41"/>
    <mergeCell ref="GCY41:GCZ41"/>
    <mergeCell ref="GDA41:GDB41"/>
    <mergeCell ref="GDC41:GDD41"/>
    <mergeCell ref="GDE41:GDF41"/>
    <mergeCell ref="GCI41:GCJ41"/>
    <mergeCell ref="GCK41:GCL41"/>
    <mergeCell ref="GCM41:GCN41"/>
    <mergeCell ref="GCO41:GCP41"/>
    <mergeCell ref="GCQ41:GCR41"/>
    <mergeCell ref="GCS41:GCT41"/>
    <mergeCell ref="GBW41:GBX41"/>
    <mergeCell ref="GBY41:GBZ41"/>
    <mergeCell ref="GCA41:GCB41"/>
    <mergeCell ref="GCC41:GCD41"/>
    <mergeCell ref="GCE41:GCF41"/>
    <mergeCell ref="GCG41:GCH41"/>
    <mergeCell ref="GBK41:GBL41"/>
    <mergeCell ref="GBM41:GBN41"/>
    <mergeCell ref="GBO41:GBP41"/>
    <mergeCell ref="GBQ41:GBR41"/>
    <mergeCell ref="GBS41:GBT41"/>
    <mergeCell ref="GBU41:GBV41"/>
    <mergeCell ref="GGM41:GGN41"/>
    <mergeCell ref="GGO41:GGP41"/>
    <mergeCell ref="GGQ41:GGR41"/>
    <mergeCell ref="GGS41:GGT41"/>
    <mergeCell ref="GGU41:GGV41"/>
    <mergeCell ref="GGW41:GGX41"/>
    <mergeCell ref="GGA41:GGB41"/>
    <mergeCell ref="GGC41:GGD41"/>
    <mergeCell ref="GGE41:GGF41"/>
    <mergeCell ref="GGG41:GGH41"/>
    <mergeCell ref="GGI41:GGJ41"/>
    <mergeCell ref="GGK41:GGL41"/>
    <mergeCell ref="GFO41:GFP41"/>
    <mergeCell ref="GFQ41:GFR41"/>
    <mergeCell ref="GFS41:GFT41"/>
    <mergeCell ref="GFU41:GFV41"/>
    <mergeCell ref="GFW41:GFX41"/>
    <mergeCell ref="GFY41:GFZ41"/>
    <mergeCell ref="GFC41:GFD41"/>
    <mergeCell ref="GFE41:GFF41"/>
    <mergeCell ref="GFG41:GFH41"/>
    <mergeCell ref="GFI41:GFJ41"/>
    <mergeCell ref="GFK41:GFL41"/>
    <mergeCell ref="GFM41:GFN41"/>
    <mergeCell ref="GEQ41:GER41"/>
    <mergeCell ref="GES41:GET41"/>
    <mergeCell ref="GEU41:GEV41"/>
    <mergeCell ref="GEW41:GEX41"/>
    <mergeCell ref="GEY41:GEZ41"/>
    <mergeCell ref="GFA41:GFB41"/>
    <mergeCell ref="GEE41:GEF41"/>
    <mergeCell ref="GEG41:GEH41"/>
    <mergeCell ref="GEI41:GEJ41"/>
    <mergeCell ref="GEK41:GEL41"/>
    <mergeCell ref="GEM41:GEN41"/>
    <mergeCell ref="GEO41:GEP41"/>
    <mergeCell ref="GJG41:GJH41"/>
    <mergeCell ref="GJI41:GJJ41"/>
    <mergeCell ref="GJK41:GJL41"/>
    <mergeCell ref="GJM41:GJN41"/>
    <mergeCell ref="GJO41:GJP41"/>
    <mergeCell ref="GJQ41:GJR41"/>
    <mergeCell ref="GIU41:GIV41"/>
    <mergeCell ref="GIW41:GIX41"/>
    <mergeCell ref="GIY41:GIZ41"/>
    <mergeCell ref="GJA41:GJB41"/>
    <mergeCell ref="GJC41:GJD41"/>
    <mergeCell ref="GJE41:GJF41"/>
    <mergeCell ref="GII41:GIJ41"/>
    <mergeCell ref="GIK41:GIL41"/>
    <mergeCell ref="GIM41:GIN41"/>
    <mergeCell ref="GIO41:GIP41"/>
    <mergeCell ref="GIQ41:GIR41"/>
    <mergeCell ref="GIS41:GIT41"/>
    <mergeCell ref="GHW41:GHX41"/>
    <mergeCell ref="GHY41:GHZ41"/>
    <mergeCell ref="GIA41:GIB41"/>
    <mergeCell ref="GIC41:GID41"/>
    <mergeCell ref="GIE41:GIF41"/>
    <mergeCell ref="GIG41:GIH41"/>
    <mergeCell ref="GHK41:GHL41"/>
    <mergeCell ref="GHM41:GHN41"/>
    <mergeCell ref="GHO41:GHP41"/>
    <mergeCell ref="GHQ41:GHR41"/>
    <mergeCell ref="GHS41:GHT41"/>
    <mergeCell ref="GHU41:GHV41"/>
    <mergeCell ref="GGY41:GGZ41"/>
    <mergeCell ref="GHA41:GHB41"/>
    <mergeCell ref="GHC41:GHD41"/>
    <mergeCell ref="GHE41:GHF41"/>
    <mergeCell ref="GHG41:GHH41"/>
    <mergeCell ref="GHI41:GHJ41"/>
    <mergeCell ref="GMA41:GMB41"/>
    <mergeCell ref="GMC41:GMD41"/>
    <mergeCell ref="GME41:GMF41"/>
    <mergeCell ref="GMG41:GMH41"/>
    <mergeCell ref="GMI41:GMJ41"/>
    <mergeCell ref="GMK41:GML41"/>
    <mergeCell ref="GLO41:GLP41"/>
    <mergeCell ref="GLQ41:GLR41"/>
    <mergeCell ref="GLS41:GLT41"/>
    <mergeCell ref="GLU41:GLV41"/>
    <mergeCell ref="GLW41:GLX41"/>
    <mergeCell ref="GLY41:GLZ41"/>
    <mergeCell ref="GLC41:GLD41"/>
    <mergeCell ref="GLE41:GLF41"/>
    <mergeCell ref="GLG41:GLH41"/>
    <mergeCell ref="GLI41:GLJ41"/>
    <mergeCell ref="GLK41:GLL41"/>
    <mergeCell ref="GLM41:GLN41"/>
    <mergeCell ref="GKQ41:GKR41"/>
    <mergeCell ref="GKS41:GKT41"/>
    <mergeCell ref="GKU41:GKV41"/>
    <mergeCell ref="GKW41:GKX41"/>
    <mergeCell ref="GKY41:GKZ41"/>
    <mergeCell ref="GLA41:GLB41"/>
    <mergeCell ref="GKE41:GKF41"/>
    <mergeCell ref="GKG41:GKH41"/>
    <mergeCell ref="GKI41:GKJ41"/>
    <mergeCell ref="GKK41:GKL41"/>
    <mergeCell ref="GKM41:GKN41"/>
    <mergeCell ref="GKO41:GKP41"/>
    <mergeCell ref="GJS41:GJT41"/>
    <mergeCell ref="GJU41:GJV41"/>
    <mergeCell ref="GJW41:GJX41"/>
    <mergeCell ref="GJY41:GJZ41"/>
    <mergeCell ref="GKA41:GKB41"/>
    <mergeCell ref="GKC41:GKD41"/>
    <mergeCell ref="GOU41:GOV41"/>
    <mergeCell ref="GOW41:GOX41"/>
    <mergeCell ref="GOY41:GOZ41"/>
    <mergeCell ref="GPA41:GPB41"/>
    <mergeCell ref="GPC41:GPD41"/>
    <mergeCell ref="GPE41:GPF41"/>
    <mergeCell ref="GOI41:GOJ41"/>
    <mergeCell ref="GOK41:GOL41"/>
    <mergeCell ref="GOM41:GON41"/>
    <mergeCell ref="GOO41:GOP41"/>
    <mergeCell ref="GOQ41:GOR41"/>
    <mergeCell ref="GOS41:GOT41"/>
    <mergeCell ref="GNW41:GNX41"/>
    <mergeCell ref="GNY41:GNZ41"/>
    <mergeCell ref="GOA41:GOB41"/>
    <mergeCell ref="GOC41:GOD41"/>
    <mergeCell ref="GOE41:GOF41"/>
    <mergeCell ref="GOG41:GOH41"/>
    <mergeCell ref="GNK41:GNL41"/>
    <mergeCell ref="GNM41:GNN41"/>
    <mergeCell ref="GNO41:GNP41"/>
    <mergeCell ref="GNQ41:GNR41"/>
    <mergeCell ref="GNS41:GNT41"/>
    <mergeCell ref="GNU41:GNV41"/>
    <mergeCell ref="GMY41:GMZ41"/>
    <mergeCell ref="GNA41:GNB41"/>
    <mergeCell ref="GNC41:GND41"/>
    <mergeCell ref="GNE41:GNF41"/>
    <mergeCell ref="GNG41:GNH41"/>
    <mergeCell ref="GNI41:GNJ41"/>
    <mergeCell ref="GMM41:GMN41"/>
    <mergeCell ref="GMO41:GMP41"/>
    <mergeCell ref="GMQ41:GMR41"/>
    <mergeCell ref="GMS41:GMT41"/>
    <mergeCell ref="GMU41:GMV41"/>
    <mergeCell ref="GMW41:GMX41"/>
    <mergeCell ref="GRO41:GRP41"/>
    <mergeCell ref="GRQ41:GRR41"/>
    <mergeCell ref="GRS41:GRT41"/>
    <mergeCell ref="GRU41:GRV41"/>
    <mergeCell ref="GRW41:GRX41"/>
    <mergeCell ref="GRY41:GRZ41"/>
    <mergeCell ref="GRC41:GRD41"/>
    <mergeCell ref="GRE41:GRF41"/>
    <mergeCell ref="GRG41:GRH41"/>
    <mergeCell ref="GRI41:GRJ41"/>
    <mergeCell ref="GRK41:GRL41"/>
    <mergeCell ref="GRM41:GRN41"/>
    <mergeCell ref="GQQ41:GQR41"/>
    <mergeCell ref="GQS41:GQT41"/>
    <mergeCell ref="GQU41:GQV41"/>
    <mergeCell ref="GQW41:GQX41"/>
    <mergeCell ref="GQY41:GQZ41"/>
    <mergeCell ref="GRA41:GRB41"/>
    <mergeCell ref="GQE41:GQF41"/>
    <mergeCell ref="GQG41:GQH41"/>
    <mergeCell ref="GQI41:GQJ41"/>
    <mergeCell ref="GQK41:GQL41"/>
    <mergeCell ref="GQM41:GQN41"/>
    <mergeCell ref="GQO41:GQP41"/>
    <mergeCell ref="GPS41:GPT41"/>
    <mergeCell ref="GPU41:GPV41"/>
    <mergeCell ref="GPW41:GPX41"/>
    <mergeCell ref="GPY41:GPZ41"/>
    <mergeCell ref="GQA41:GQB41"/>
    <mergeCell ref="GQC41:GQD41"/>
    <mergeCell ref="GPG41:GPH41"/>
    <mergeCell ref="GPI41:GPJ41"/>
    <mergeCell ref="GPK41:GPL41"/>
    <mergeCell ref="GPM41:GPN41"/>
    <mergeCell ref="GPO41:GPP41"/>
    <mergeCell ref="GPQ41:GPR41"/>
    <mergeCell ref="GUI41:GUJ41"/>
    <mergeCell ref="GUK41:GUL41"/>
    <mergeCell ref="GUM41:GUN41"/>
    <mergeCell ref="GUO41:GUP41"/>
    <mergeCell ref="GUQ41:GUR41"/>
    <mergeCell ref="GUS41:GUT41"/>
    <mergeCell ref="GTW41:GTX41"/>
    <mergeCell ref="GTY41:GTZ41"/>
    <mergeCell ref="GUA41:GUB41"/>
    <mergeCell ref="GUC41:GUD41"/>
    <mergeCell ref="GUE41:GUF41"/>
    <mergeCell ref="GUG41:GUH41"/>
    <mergeCell ref="GTK41:GTL41"/>
    <mergeCell ref="GTM41:GTN41"/>
    <mergeCell ref="GTO41:GTP41"/>
    <mergeCell ref="GTQ41:GTR41"/>
    <mergeCell ref="GTS41:GTT41"/>
    <mergeCell ref="GTU41:GTV41"/>
    <mergeCell ref="GSY41:GSZ41"/>
    <mergeCell ref="GTA41:GTB41"/>
    <mergeCell ref="GTC41:GTD41"/>
    <mergeCell ref="GTE41:GTF41"/>
    <mergeCell ref="GTG41:GTH41"/>
    <mergeCell ref="GTI41:GTJ41"/>
    <mergeCell ref="GSM41:GSN41"/>
    <mergeCell ref="GSO41:GSP41"/>
    <mergeCell ref="GSQ41:GSR41"/>
    <mergeCell ref="GSS41:GST41"/>
    <mergeCell ref="GSU41:GSV41"/>
    <mergeCell ref="GSW41:GSX41"/>
    <mergeCell ref="GSA41:GSB41"/>
    <mergeCell ref="GSC41:GSD41"/>
    <mergeCell ref="GSE41:GSF41"/>
    <mergeCell ref="GSG41:GSH41"/>
    <mergeCell ref="GSI41:GSJ41"/>
    <mergeCell ref="GSK41:GSL41"/>
    <mergeCell ref="GXC41:GXD41"/>
    <mergeCell ref="GXE41:GXF41"/>
    <mergeCell ref="GXG41:GXH41"/>
    <mergeCell ref="GXI41:GXJ41"/>
    <mergeCell ref="GXK41:GXL41"/>
    <mergeCell ref="GXM41:GXN41"/>
    <mergeCell ref="GWQ41:GWR41"/>
    <mergeCell ref="GWS41:GWT41"/>
    <mergeCell ref="GWU41:GWV41"/>
    <mergeCell ref="GWW41:GWX41"/>
    <mergeCell ref="GWY41:GWZ41"/>
    <mergeCell ref="GXA41:GXB41"/>
    <mergeCell ref="GWE41:GWF41"/>
    <mergeCell ref="GWG41:GWH41"/>
    <mergeCell ref="GWI41:GWJ41"/>
    <mergeCell ref="GWK41:GWL41"/>
    <mergeCell ref="GWM41:GWN41"/>
    <mergeCell ref="GWO41:GWP41"/>
    <mergeCell ref="GVS41:GVT41"/>
    <mergeCell ref="GVU41:GVV41"/>
    <mergeCell ref="GVW41:GVX41"/>
    <mergeCell ref="GVY41:GVZ41"/>
    <mergeCell ref="GWA41:GWB41"/>
    <mergeCell ref="GWC41:GWD41"/>
    <mergeCell ref="GVG41:GVH41"/>
    <mergeCell ref="GVI41:GVJ41"/>
    <mergeCell ref="GVK41:GVL41"/>
    <mergeCell ref="GVM41:GVN41"/>
    <mergeCell ref="GVO41:GVP41"/>
    <mergeCell ref="GVQ41:GVR41"/>
    <mergeCell ref="GUU41:GUV41"/>
    <mergeCell ref="GUW41:GUX41"/>
    <mergeCell ref="GUY41:GUZ41"/>
    <mergeCell ref="GVA41:GVB41"/>
    <mergeCell ref="GVC41:GVD41"/>
    <mergeCell ref="GVE41:GVF41"/>
    <mergeCell ref="GZW41:GZX41"/>
    <mergeCell ref="GZY41:GZZ41"/>
    <mergeCell ref="HAA41:HAB41"/>
    <mergeCell ref="HAC41:HAD41"/>
    <mergeCell ref="HAE41:HAF41"/>
    <mergeCell ref="HAG41:HAH41"/>
    <mergeCell ref="GZK41:GZL41"/>
    <mergeCell ref="GZM41:GZN41"/>
    <mergeCell ref="GZO41:GZP41"/>
    <mergeCell ref="GZQ41:GZR41"/>
    <mergeCell ref="GZS41:GZT41"/>
    <mergeCell ref="GZU41:GZV41"/>
    <mergeCell ref="GYY41:GYZ41"/>
    <mergeCell ref="GZA41:GZB41"/>
    <mergeCell ref="GZC41:GZD41"/>
    <mergeCell ref="GZE41:GZF41"/>
    <mergeCell ref="GZG41:GZH41"/>
    <mergeCell ref="GZI41:GZJ41"/>
    <mergeCell ref="GYM41:GYN41"/>
    <mergeCell ref="GYO41:GYP41"/>
    <mergeCell ref="GYQ41:GYR41"/>
    <mergeCell ref="GYS41:GYT41"/>
    <mergeCell ref="GYU41:GYV41"/>
    <mergeCell ref="GYW41:GYX41"/>
    <mergeCell ref="GYA41:GYB41"/>
    <mergeCell ref="GYC41:GYD41"/>
    <mergeCell ref="GYE41:GYF41"/>
    <mergeCell ref="GYG41:GYH41"/>
    <mergeCell ref="GYI41:GYJ41"/>
    <mergeCell ref="GYK41:GYL41"/>
    <mergeCell ref="GXO41:GXP41"/>
    <mergeCell ref="GXQ41:GXR41"/>
    <mergeCell ref="GXS41:GXT41"/>
    <mergeCell ref="GXU41:GXV41"/>
    <mergeCell ref="GXW41:GXX41"/>
    <mergeCell ref="GXY41:GXZ41"/>
    <mergeCell ref="HCQ41:HCR41"/>
    <mergeCell ref="HCS41:HCT41"/>
    <mergeCell ref="HCU41:HCV41"/>
    <mergeCell ref="HCW41:HCX41"/>
    <mergeCell ref="HCY41:HCZ41"/>
    <mergeCell ref="HDA41:HDB41"/>
    <mergeCell ref="HCE41:HCF41"/>
    <mergeCell ref="HCG41:HCH41"/>
    <mergeCell ref="HCI41:HCJ41"/>
    <mergeCell ref="HCK41:HCL41"/>
    <mergeCell ref="HCM41:HCN41"/>
    <mergeCell ref="HCO41:HCP41"/>
    <mergeCell ref="HBS41:HBT41"/>
    <mergeCell ref="HBU41:HBV41"/>
    <mergeCell ref="HBW41:HBX41"/>
    <mergeCell ref="HBY41:HBZ41"/>
    <mergeCell ref="HCA41:HCB41"/>
    <mergeCell ref="HCC41:HCD41"/>
    <mergeCell ref="HBG41:HBH41"/>
    <mergeCell ref="HBI41:HBJ41"/>
    <mergeCell ref="HBK41:HBL41"/>
    <mergeCell ref="HBM41:HBN41"/>
    <mergeCell ref="HBO41:HBP41"/>
    <mergeCell ref="HBQ41:HBR41"/>
    <mergeCell ref="HAU41:HAV41"/>
    <mergeCell ref="HAW41:HAX41"/>
    <mergeCell ref="HAY41:HAZ41"/>
    <mergeCell ref="HBA41:HBB41"/>
    <mergeCell ref="HBC41:HBD41"/>
    <mergeCell ref="HBE41:HBF41"/>
    <mergeCell ref="HAI41:HAJ41"/>
    <mergeCell ref="HAK41:HAL41"/>
    <mergeCell ref="HAM41:HAN41"/>
    <mergeCell ref="HAO41:HAP41"/>
    <mergeCell ref="HAQ41:HAR41"/>
    <mergeCell ref="HAS41:HAT41"/>
    <mergeCell ref="HFK41:HFL41"/>
    <mergeCell ref="HFM41:HFN41"/>
    <mergeCell ref="HFO41:HFP41"/>
    <mergeCell ref="HFQ41:HFR41"/>
    <mergeCell ref="HFS41:HFT41"/>
    <mergeCell ref="HFU41:HFV41"/>
    <mergeCell ref="HEY41:HEZ41"/>
    <mergeCell ref="HFA41:HFB41"/>
    <mergeCell ref="HFC41:HFD41"/>
    <mergeCell ref="HFE41:HFF41"/>
    <mergeCell ref="HFG41:HFH41"/>
    <mergeCell ref="HFI41:HFJ41"/>
    <mergeCell ref="HEM41:HEN41"/>
    <mergeCell ref="HEO41:HEP41"/>
    <mergeCell ref="HEQ41:HER41"/>
    <mergeCell ref="HES41:HET41"/>
    <mergeCell ref="HEU41:HEV41"/>
    <mergeCell ref="HEW41:HEX41"/>
    <mergeCell ref="HEA41:HEB41"/>
    <mergeCell ref="HEC41:HED41"/>
    <mergeCell ref="HEE41:HEF41"/>
    <mergeCell ref="HEG41:HEH41"/>
    <mergeCell ref="HEI41:HEJ41"/>
    <mergeCell ref="HEK41:HEL41"/>
    <mergeCell ref="HDO41:HDP41"/>
    <mergeCell ref="HDQ41:HDR41"/>
    <mergeCell ref="HDS41:HDT41"/>
    <mergeCell ref="HDU41:HDV41"/>
    <mergeCell ref="HDW41:HDX41"/>
    <mergeCell ref="HDY41:HDZ41"/>
    <mergeCell ref="HDC41:HDD41"/>
    <mergeCell ref="HDE41:HDF41"/>
    <mergeCell ref="HDG41:HDH41"/>
    <mergeCell ref="HDI41:HDJ41"/>
    <mergeCell ref="HDK41:HDL41"/>
    <mergeCell ref="HDM41:HDN41"/>
    <mergeCell ref="HIE41:HIF41"/>
    <mergeCell ref="HIG41:HIH41"/>
    <mergeCell ref="HII41:HIJ41"/>
    <mergeCell ref="HIK41:HIL41"/>
    <mergeCell ref="HIM41:HIN41"/>
    <mergeCell ref="HIO41:HIP41"/>
    <mergeCell ref="HHS41:HHT41"/>
    <mergeCell ref="HHU41:HHV41"/>
    <mergeCell ref="HHW41:HHX41"/>
    <mergeCell ref="HHY41:HHZ41"/>
    <mergeCell ref="HIA41:HIB41"/>
    <mergeCell ref="HIC41:HID41"/>
    <mergeCell ref="HHG41:HHH41"/>
    <mergeCell ref="HHI41:HHJ41"/>
    <mergeCell ref="HHK41:HHL41"/>
    <mergeCell ref="HHM41:HHN41"/>
    <mergeCell ref="HHO41:HHP41"/>
    <mergeCell ref="HHQ41:HHR41"/>
    <mergeCell ref="HGU41:HGV41"/>
    <mergeCell ref="HGW41:HGX41"/>
    <mergeCell ref="HGY41:HGZ41"/>
    <mergeCell ref="HHA41:HHB41"/>
    <mergeCell ref="HHC41:HHD41"/>
    <mergeCell ref="HHE41:HHF41"/>
    <mergeCell ref="HGI41:HGJ41"/>
    <mergeCell ref="HGK41:HGL41"/>
    <mergeCell ref="HGM41:HGN41"/>
    <mergeCell ref="HGO41:HGP41"/>
    <mergeCell ref="HGQ41:HGR41"/>
    <mergeCell ref="HGS41:HGT41"/>
    <mergeCell ref="HFW41:HFX41"/>
    <mergeCell ref="HFY41:HFZ41"/>
    <mergeCell ref="HGA41:HGB41"/>
    <mergeCell ref="HGC41:HGD41"/>
    <mergeCell ref="HGE41:HGF41"/>
    <mergeCell ref="HGG41:HGH41"/>
    <mergeCell ref="HKY41:HKZ41"/>
    <mergeCell ref="HLA41:HLB41"/>
    <mergeCell ref="HLC41:HLD41"/>
    <mergeCell ref="HLE41:HLF41"/>
    <mergeCell ref="HLG41:HLH41"/>
    <mergeCell ref="HLI41:HLJ41"/>
    <mergeCell ref="HKM41:HKN41"/>
    <mergeCell ref="HKO41:HKP41"/>
    <mergeCell ref="HKQ41:HKR41"/>
    <mergeCell ref="HKS41:HKT41"/>
    <mergeCell ref="HKU41:HKV41"/>
    <mergeCell ref="HKW41:HKX41"/>
    <mergeCell ref="HKA41:HKB41"/>
    <mergeCell ref="HKC41:HKD41"/>
    <mergeCell ref="HKE41:HKF41"/>
    <mergeCell ref="HKG41:HKH41"/>
    <mergeCell ref="HKI41:HKJ41"/>
    <mergeCell ref="HKK41:HKL41"/>
    <mergeCell ref="HJO41:HJP41"/>
    <mergeCell ref="HJQ41:HJR41"/>
    <mergeCell ref="HJS41:HJT41"/>
    <mergeCell ref="HJU41:HJV41"/>
    <mergeCell ref="HJW41:HJX41"/>
    <mergeCell ref="HJY41:HJZ41"/>
    <mergeCell ref="HJC41:HJD41"/>
    <mergeCell ref="HJE41:HJF41"/>
    <mergeCell ref="HJG41:HJH41"/>
    <mergeCell ref="HJI41:HJJ41"/>
    <mergeCell ref="HJK41:HJL41"/>
    <mergeCell ref="HJM41:HJN41"/>
    <mergeCell ref="HIQ41:HIR41"/>
    <mergeCell ref="HIS41:HIT41"/>
    <mergeCell ref="HIU41:HIV41"/>
    <mergeCell ref="HIW41:HIX41"/>
    <mergeCell ref="HIY41:HIZ41"/>
    <mergeCell ref="HJA41:HJB41"/>
    <mergeCell ref="HNS41:HNT41"/>
    <mergeCell ref="HNU41:HNV41"/>
    <mergeCell ref="HNW41:HNX41"/>
    <mergeCell ref="HNY41:HNZ41"/>
    <mergeCell ref="HOA41:HOB41"/>
    <mergeCell ref="HOC41:HOD41"/>
    <mergeCell ref="HNG41:HNH41"/>
    <mergeCell ref="HNI41:HNJ41"/>
    <mergeCell ref="HNK41:HNL41"/>
    <mergeCell ref="HNM41:HNN41"/>
    <mergeCell ref="HNO41:HNP41"/>
    <mergeCell ref="HNQ41:HNR41"/>
    <mergeCell ref="HMU41:HMV41"/>
    <mergeCell ref="HMW41:HMX41"/>
    <mergeCell ref="HMY41:HMZ41"/>
    <mergeCell ref="HNA41:HNB41"/>
    <mergeCell ref="HNC41:HND41"/>
    <mergeCell ref="HNE41:HNF41"/>
    <mergeCell ref="HMI41:HMJ41"/>
    <mergeCell ref="HMK41:HML41"/>
    <mergeCell ref="HMM41:HMN41"/>
    <mergeCell ref="HMO41:HMP41"/>
    <mergeCell ref="HMQ41:HMR41"/>
    <mergeCell ref="HMS41:HMT41"/>
    <mergeCell ref="HLW41:HLX41"/>
    <mergeCell ref="HLY41:HLZ41"/>
    <mergeCell ref="HMA41:HMB41"/>
    <mergeCell ref="HMC41:HMD41"/>
    <mergeCell ref="HME41:HMF41"/>
    <mergeCell ref="HMG41:HMH41"/>
    <mergeCell ref="HLK41:HLL41"/>
    <mergeCell ref="HLM41:HLN41"/>
    <mergeCell ref="HLO41:HLP41"/>
    <mergeCell ref="HLQ41:HLR41"/>
    <mergeCell ref="HLS41:HLT41"/>
    <mergeCell ref="HLU41:HLV41"/>
    <mergeCell ref="HQM41:HQN41"/>
    <mergeCell ref="HQO41:HQP41"/>
    <mergeCell ref="HQQ41:HQR41"/>
    <mergeCell ref="HQS41:HQT41"/>
    <mergeCell ref="HQU41:HQV41"/>
    <mergeCell ref="HQW41:HQX41"/>
    <mergeCell ref="HQA41:HQB41"/>
    <mergeCell ref="HQC41:HQD41"/>
    <mergeCell ref="HQE41:HQF41"/>
    <mergeCell ref="HQG41:HQH41"/>
    <mergeCell ref="HQI41:HQJ41"/>
    <mergeCell ref="HQK41:HQL41"/>
    <mergeCell ref="HPO41:HPP41"/>
    <mergeCell ref="HPQ41:HPR41"/>
    <mergeCell ref="HPS41:HPT41"/>
    <mergeCell ref="HPU41:HPV41"/>
    <mergeCell ref="HPW41:HPX41"/>
    <mergeCell ref="HPY41:HPZ41"/>
    <mergeCell ref="HPC41:HPD41"/>
    <mergeCell ref="HPE41:HPF41"/>
    <mergeCell ref="HPG41:HPH41"/>
    <mergeCell ref="HPI41:HPJ41"/>
    <mergeCell ref="HPK41:HPL41"/>
    <mergeCell ref="HPM41:HPN41"/>
    <mergeCell ref="HOQ41:HOR41"/>
    <mergeCell ref="HOS41:HOT41"/>
    <mergeCell ref="HOU41:HOV41"/>
    <mergeCell ref="HOW41:HOX41"/>
    <mergeCell ref="HOY41:HOZ41"/>
    <mergeCell ref="HPA41:HPB41"/>
    <mergeCell ref="HOE41:HOF41"/>
    <mergeCell ref="HOG41:HOH41"/>
    <mergeCell ref="HOI41:HOJ41"/>
    <mergeCell ref="HOK41:HOL41"/>
    <mergeCell ref="HOM41:HON41"/>
    <mergeCell ref="HOO41:HOP41"/>
    <mergeCell ref="HTG41:HTH41"/>
    <mergeCell ref="HTI41:HTJ41"/>
    <mergeCell ref="HTK41:HTL41"/>
    <mergeCell ref="HTM41:HTN41"/>
    <mergeCell ref="HTO41:HTP41"/>
    <mergeCell ref="HTQ41:HTR41"/>
    <mergeCell ref="HSU41:HSV41"/>
    <mergeCell ref="HSW41:HSX41"/>
    <mergeCell ref="HSY41:HSZ41"/>
    <mergeCell ref="HTA41:HTB41"/>
    <mergeCell ref="HTC41:HTD41"/>
    <mergeCell ref="HTE41:HTF41"/>
    <mergeCell ref="HSI41:HSJ41"/>
    <mergeCell ref="HSK41:HSL41"/>
    <mergeCell ref="HSM41:HSN41"/>
    <mergeCell ref="HSO41:HSP41"/>
    <mergeCell ref="HSQ41:HSR41"/>
    <mergeCell ref="HSS41:HST41"/>
    <mergeCell ref="HRW41:HRX41"/>
    <mergeCell ref="HRY41:HRZ41"/>
    <mergeCell ref="HSA41:HSB41"/>
    <mergeCell ref="HSC41:HSD41"/>
    <mergeCell ref="HSE41:HSF41"/>
    <mergeCell ref="HSG41:HSH41"/>
    <mergeCell ref="HRK41:HRL41"/>
    <mergeCell ref="HRM41:HRN41"/>
    <mergeCell ref="HRO41:HRP41"/>
    <mergeCell ref="HRQ41:HRR41"/>
    <mergeCell ref="HRS41:HRT41"/>
    <mergeCell ref="HRU41:HRV41"/>
    <mergeCell ref="HQY41:HQZ41"/>
    <mergeCell ref="HRA41:HRB41"/>
    <mergeCell ref="HRC41:HRD41"/>
    <mergeCell ref="HRE41:HRF41"/>
    <mergeCell ref="HRG41:HRH41"/>
    <mergeCell ref="HRI41:HRJ41"/>
    <mergeCell ref="HWA41:HWB41"/>
    <mergeCell ref="HWC41:HWD41"/>
    <mergeCell ref="HWE41:HWF41"/>
    <mergeCell ref="HWG41:HWH41"/>
    <mergeCell ref="HWI41:HWJ41"/>
    <mergeCell ref="HWK41:HWL41"/>
    <mergeCell ref="HVO41:HVP41"/>
    <mergeCell ref="HVQ41:HVR41"/>
    <mergeCell ref="HVS41:HVT41"/>
    <mergeCell ref="HVU41:HVV41"/>
    <mergeCell ref="HVW41:HVX41"/>
    <mergeCell ref="HVY41:HVZ41"/>
    <mergeCell ref="HVC41:HVD41"/>
    <mergeCell ref="HVE41:HVF41"/>
    <mergeCell ref="HVG41:HVH41"/>
    <mergeCell ref="HVI41:HVJ41"/>
    <mergeCell ref="HVK41:HVL41"/>
    <mergeCell ref="HVM41:HVN41"/>
    <mergeCell ref="HUQ41:HUR41"/>
    <mergeCell ref="HUS41:HUT41"/>
    <mergeCell ref="HUU41:HUV41"/>
    <mergeCell ref="HUW41:HUX41"/>
    <mergeCell ref="HUY41:HUZ41"/>
    <mergeCell ref="HVA41:HVB41"/>
    <mergeCell ref="HUE41:HUF41"/>
    <mergeCell ref="HUG41:HUH41"/>
    <mergeCell ref="HUI41:HUJ41"/>
    <mergeCell ref="HUK41:HUL41"/>
    <mergeCell ref="HUM41:HUN41"/>
    <mergeCell ref="HUO41:HUP41"/>
    <mergeCell ref="HTS41:HTT41"/>
    <mergeCell ref="HTU41:HTV41"/>
    <mergeCell ref="HTW41:HTX41"/>
    <mergeCell ref="HTY41:HTZ41"/>
    <mergeCell ref="HUA41:HUB41"/>
    <mergeCell ref="HUC41:HUD41"/>
    <mergeCell ref="HYU41:HYV41"/>
    <mergeCell ref="HYW41:HYX41"/>
    <mergeCell ref="HYY41:HYZ41"/>
    <mergeCell ref="HZA41:HZB41"/>
    <mergeCell ref="HZC41:HZD41"/>
    <mergeCell ref="HZE41:HZF41"/>
    <mergeCell ref="HYI41:HYJ41"/>
    <mergeCell ref="HYK41:HYL41"/>
    <mergeCell ref="HYM41:HYN41"/>
    <mergeCell ref="HYO41:HYP41"/>
    <mergeCell ref="HYQ41:HYR41"/>
    <mergeCell ref="HYS41:HYT41"/>
    <mergeCell ref="HXW41:HXX41"/>
    <mergeCell ref="HXY41:HXZ41"/>
    <mergeCell ref="HYA41:HYB41"/>
    <mergeCell ref="HYC41:HYD41"/>
    <mergeCell ref="HYE41:HYF41"/>
    <mergeCell ref="HYG41:HYH41"/>
    <mergeCell ref="HXK41:HXL41"/>
    <mergeCell ref="HXM41:HXN41"/>
    <mergeCell ref="HXO41:HXP41"/>
    <mergeCell ref="HXQ41:HXR41"/>
    <mergeCell ref="HXS41:HXT41"/>
    <mergeCell ref="HXU41:HXV41"/>
    <mergeCell ref="HWY41:HWZ41"/>
    <mergeCell ref="HXA41:HXB41"/>
    <mergeCell ref="HXC41:HXD41"/>
    <mergeCell ref="HXE41:HXF41"/>
    <mergeCell ref="HXG41:HXH41"/>
    <mergeCell ref="HXI41:HXJ41"/>
    <mergeCell ref="HWM41:HWN41"/>
    <mergeCell ref="HWO41:HWP41"/>
    <mergeCell ref="HWQ41:HWR41"/>
    <mergeCell ref="HWS41:HWT41"/>
    <mergeCell ref="HWU41:HWV41"/>
    <mergeCell ref="HWW41:HWX41"/>
    <mergeCell ref="IBO41:IBP41"/>
    <mergeCell ref="IBQ41:IBR41"/>
    <mergeCell ref="IBS41:IBT41"/>
    <mergeCell ref="IBU41:IBV41"/>
    <mergeCell ref="IBW41:IBX41"/>
    <mergeCell ref="IBY41:IBZ41"/>
    <mergeCell ref="IBC41:IBD41"/>
    <mergeCell ref="IBE41:IBF41"/>
    <mergeCell ref="IBG41:IBH41"/>
    <mergeCell ref="IBI41:IBJ41"/>
    <mergeCell ref="IBK41:IBL41"/>
    <mergeCell ref="IBM41:IBN41"/>
    <mergeCell ref="IAQ41:IAR41"/>
    <mergeCell ref="IAS41:IAT41"/>
    <mergeCell ref="IAU41:IAV41"/>
    <mergeCell ref="IAW41:IAX41"/>
    <mergeCell ref="IAY41:IAZ41"/>
    <mergeCell ref="IBA41:IBB41"/>
    <mergeCell ref="IAE41:IAF41"/>
    <mergeCell ref="IAG41:IAH41"/>
    <mergeCell ref="IAI41:IAJ41"/>
    <mergeCell ref="IAK41:IAL41"/>
    <mergeCell ref="IAM41:IAN41"/>
    <mergeCell ref="IAO41:IAP41"/>
    <mergeCell ref="HZS41:HZT41"/>
    <mergeCell ref="HZU41:HZV41"/>
    <mergeCell ref="HZW41:HZX41"/>
    <mergeCell ref="HZY41:HZZ41"/>
    <mergeCell ref="IAA41:IAB41"/>
    <mergeCell ref="IAC41:IAD41"/>
    <mergeCell ref="HZG41:HZH41"/>
    <mergeCell ref="HZI41:HZJ41"/>
    <mergeCell ref="HZK41:HZL41"/>
    <mergeCell ref="HZM41:HZN41"/>
    <mergeCell ref="HZO41:HZP41"/>
    <mergeCell ref="HZQ41:HZR41"/>
    <mergeCell ref="IEI41:IEJ41"/>
    <mergeCell ref="IEK41:IEL41"/>
    <mergeCell ref="IEM41:IEN41"/>
    <mergeCell ref="IEO41:IEP41"/>
    <mergeCell ref="IEQ41:IER41"/>
    <mergeCell ref="IES41:IET41"/>
    <mergeCell ref="IDW41:IDX41"/>
    <mergeCell ref="IDY41:IDZ41"/>
    <mergeCell ref="IEA41:IEB41"/>
    <mergeCell ref="IEC41:IED41"/>
    <mergeCell ref="IEE41:IEF41"/>
    <mergeCell ref="IEG41:IEH41"/>
    <mergeCell ref="IDK41:IDL41"/>
    <mergeCell ref="IDM41:IDN41"/>
    <mergeCell ref="IDO41:IDP41"/>
    <mergeCell ref="IDQ41:IDR41"/>
    <mergeCell ref="IDS41:IDT41"/>
    <mergeCell ref="IDU41:IDV41"/>
    <mergeCell ref="ICY41:ICZ41"/>
    <mergeCell ref="IDA41:IDB41"/>
    <mergeCell ref="IDC41:IDD41"/>
    <mergeCell ref="IDE41:IDF41"/>
    <mergeCell ref="IDG41:IDH41"/>
    <mergeCell ref="IDI41:IDJ41"/>
    <mergeCell ref="ICM41:ICN41"/>
    <mergeCell ref="ICO41:ICP41"/>
    <mergeCell ref="ICQ41:ICR41"/>
    <mergeCell ref="ICS41:ICT41"/>
    <mergeCell ref="ICU41:ICV41"/>
    <mergeCell ref="ICW41:ICX41"/>
    <mergeCell ref="ICA41:ICB41"/>
    <mergeCell ref="ICC41:ICD41"/>
    <mergeCell ref="ICE41:ICF41"/>
    <mergeCell ref="ICG41:ICH41"/>
    <mergeCell ref="ICI41:ICJ41"/>
    <mergeCell ref="ICK41:ICL41"/>
    <mergeCell ref="IHC41:IHD41"/>
    <mergeCell ref="IHE41:IHF41"/>
    <mergeCell ref="IHG41:IHH41"/>
    <mergeCell ref="IHI41:IHJ41"/>
    <mergeCell ref="IHK41:IHL41"/>
    <mergeCell ref="IHM41:IHN41"/>
    <mergeCell ref="IGQ41:IGR41"/>
    <mergeCell ref="IGS41:IGT41"/>
    <mergeCell ref="IGU41:IGV41"/>
    <mergeCell ref="IGW41:IGX41"/>
    <mergeCell ref="IGY41:IGZ41"/>
    <mergeCell ref="IHA41:IHB41"/>
    <mergeCell ref="IGE41:IGF41"/>
    <mergeCell ref="IGG41:IGH41"/>
    <mergeCell ref="IGI41:IGJ41"/>
    <mergeCell ref="IGK41:IGL41"/>
    <mergeCell ref="IGM41:IGN41"/>
    <mergeCell ref="IGO41:IGP41"/>
    <mergeCell ref="IFS41:IFT41"/>
    <mergeCell ref="IFU41:IFV41"/>
    <mergeCell ref="IFW41:IFX41"/>
    <mergeCell ref="IFY41:IFZ41"/>
    <mergeCell ref="IGA41:IGB41"/>
    <mergeCell ref="IGC41:IGD41"/>
    <mergeCell ref="IFG41:IFH41"/>
    <mergeCell ref="IFI41:IFJ41"/>
    <mergeCell ref="IFK41:IFL41"/>
    <mergeCell ref="IFM41:IFN41"/>
    <mergeCell ref="IFO41:IFP41"/>
    <mergeCell ref="IFQ41:IFR41"/>
    <mergeCell ref="IEU41:IEV41"/>
    <mergeCell ref="IEW41:IEX41"/>
    <mergeCell ref="IEY41:IEZ41"/>
    <mergeCell ref="IFA41:IFB41"/>
    <mergeCell ref="IFC41:IFD41"/>
    <mergeCell ref="IFE41:IFF41"/>
    <mergeCell ref="IJW41:IJX41"/>
    <mergeCell ref="IJY41:IJZ41"/>
    <mergeCell ref="IKA41:IKB41"/>
    <mergeCell ref="IKC41:IKD41"/>
    <mergeCell ref="IKE41:IKF41"/>
    <mergeCell ref="IKG41:IKH41"/>
    <mergeCell ref="IJK41:IJL41"/>
    <mergeCell ref="IJM41:IJN41"/>
    <mergeCell ref="IJO41:IJP41"/>
    <mergeCell ref="IJQ41:IJR41"/>
    <mergeCell ref="IJS41:IJT41"/>
    <mergeCell ref="IJU41:IJV41"/>
    <mergeCell ref="IIY41:IIZ41"/>
    <mergeCell ref="IJA41:IJB41"/>
    <mergeCell ref="IJC41:IJD41"/>
    <mergeCell ref="IJE41:IJF41"/>
    <mergeCell ref="IJG41:IJH41"/>
    <mergeCell ref="IJI41:IJJ41"/>
    <mergeCell ref="IIM41:IIN41"/>
    <mergeCell ref="IIO41:IIP41"/>
    <mergeCell ref="IIQ41:IIR41"/>
    <mergeCell ref="IIS41:IIT41"/>
    <mergeCell ref="IIU41:IIV41"/>
    <mergeCell ref="IIW41:IIX41"/>
    <mergeCell ref="IIA41:IIB41"/>
    <mergeCell ref="IIC41:IID41"/>
    <mergeCell ref="IIE41:IIF41"/>
    <mergeCell ref="IIG41:IIH41"/>
    <mergeCell ref="III41:IIJ41"/>
    <mergeCell ref="IIK41:IIL41"/>
    <mergeCell ref="IHO41:IHP41"/>
    <mergeCell ref="IHQ41:IHR41"/>
    <mergeCell ref="IHS41:IHT41"/>
    <mergeCell ref="IHU41:IHV41"/>
    <mergeCell ref="IHW41:IHX41"/>
    <mergeCell ref="IHY41:IHZ41"/>
    <mergeCell ref="IMQ41:IMR41"/>
    <mergeCell ref="IMS41:IMT41"/>
    <mergeCell ref="IMU41:IMV41"/>
    <mergeCell ref="IMW41:IMX41"/>
    <mergeCell ref="IMY41:IMZ41"/>
    <mergeCell ref="INA41:INB41"/>
    <mergeCell ref="IME41:IMF41"/>
    <mergeCell ref="IMG41:IMH41"/>
    <mergeCell ref="IMI41:IMJ41"/>
    <mergeCell ref="IMK41:IML41"/>
    <mergeCell ref="IMM41:IMN41"/>
    <mergeCell ref="IMO41:IMP41"/>
    <mergeCell ref="ILS41:ILT41"/>
    <mergeCell ref="ILU41:ILV41"/>
    <mergeCell ref="ILW41:ILX41"/>
    <mergeCell ref="ILY41:ILZ41"/>
    <mergeCell ref="IMA41:IMB41"/>
    <mergeCell ref="IMC41:IMD41"/>
    <mergeCell ref="ILG41:ILH41"/>
    <mergeCell ref="ILI41:ILJ41"/>
    <mergeCell ref="ILK41:ILL41"/>
    <mergeCell ref="ILM41:ILN41"/>
    <mergeCell ref="ILO41:ILP41"/>
    <mergeCell ref="ILQ41:ILR41"/>
    <mergeCell ref="IKU41:IKV41"/>
    <mergeCell ref="IKW41:IKX41"/>
    <mergeCell ref="IKY41:IKZ41"/>
    <mergeCell ref="ILA41:ILB41"/>
    <mergeCell ref="ILC41:ILD41"/>
    <mergeCell ref="ILE41:ILF41"/>
    <mergeCell ref="IKI41:IKJ41"/>
    <mergeCell ref="IKK41:IKL41"/>
    <mergeCell ref="IKM41:IKN41"/>
    <mergeCell ref="IKO41:IKP41"/>
    <mergeCell ref="IKQ41:IKR41"/>
    <mergeCell ref="IKS41:IKT41"/>
    <mergeCell ref="IPK41:IPL41"/>
    <mergeCell ref="IPM41:IPN41"/>
    <mergeCell ref="IPO41:IPP41"/>
    <mergeCell ref="IPQ41:IPR41"/>
    <mergeCell ref="IPS41:IPT41"/>
    <mergeCell ref="IPU41:IPV41"/>
    <mergeCell ref="IOY41:IOZ41"/>
    <mergeCell ref="IPA41:IPB41"/>
    <mergeCell ref="IPC41:IPD41"/>
    <mergeCell ref="IPE41:IPF41"/>
    <mergeCell ref="IPG41:IPH41"/>
    <mergeCell ref="IPI41:IPJ41"/>
    <mergeCell ref="IOM41:ION41"/>
    <mergeCell ref="IOO41:IOP41"/>
    <mergeCell ref="IOQ41:IOR41"/>
    <mergeCell ref="IOS41:IOT41"/>
    <mergeCell ref="IOU41:IOV41"/>
    <mergeCell ref="IOW41:IOX41"/>
    <mergeCell ref="IOA41:IOB41"/>
    <mergeCell ref="IOC41:IOD41"/>
    <mergeCell ref="IOE41:IOF41"/>
    <mergeCell ref="IOG41:IOH41"/>
    <mergeCell ref="IOI41:IOJ41"/>
    <mergeCell ref="IOK41:IOL41"/>
    <mergeCell ref="INO41:INP41"/>
    <mergeCell ref="INQ41:INR41"/>
    <mergeCell ref="INS41:INT41"/>
    <mergeCell ref="INU41:INV41"/>
    <mergeCell ref="INW41:INX41"/>
    <mergeCell ref="INY41:INZ41"/>
    <mergeCell ref="INC41:IND41"/>
    <mergeCell ref="INE41:INF41"/>
    <mergeCell ref="ING41:INH41"/>
    <mergeCell ref="INI41:INJ41"/>
    <mergeCell ref="INK41:INL41"/>
    <mergeCell ref="INM41:INN41"/>
    <mergeCell ref="ISE41:ISF41"/>
    <mergeCell ref="ISG41:ISH41"/>
    <mergeCell ref="ISI41:ISJ41"/>
    <mergeCell ref="ISK41:ISL41"/>
    <mergeCell ref="ISM41:ISN41"/>
    <mergeCell ref="ISO41:ISP41"/>
    <mergeCell ref="IRS41:IRT41"/>
    <mergeCell ref="IRU41:IRV41"/>
    <mergeCell ref="IRW41:IRX41"/>
    <mergeCell ref="IRY41:IRZ41"/>
    <mergeCell ref="ISA41:ISB41"/>
    <mergeCell ref="ISC41:ISD41"/>
    <mergeCell ref="IRG41:IRH41"/>
    <mergeCell ref="IRI41:IRJ41"/>
    <mergeCell ref="IRK41:IRL41"/>
    <mergeCell ref="IRM41:IRN41"/>
    <mergeCell ref="IRO41:IRP41"/>
    <mergeCell ref="IRQ41:IRR41"/>
    <mergeCell ref="IQU41:IQV41"/>
    <mergeCell ref="IQW41:IQX41"/>
    <mergeCell ref="IQY41:IQZ41"/>
    <mergeCell ref="IRA41:IRB41"/>
    <mergeCell ref="IRC41:IRD41"/>
    <mergeCell ref="IRE41:IRF41"/>
    <mergeCell ref="IQI41:IQJ41"/>
    <mergeCell ref="IQK41:IQL41"/>
    <mergeCell ref="IQM41:IQN41"/>
    <mergeCell ref="IQO41:IQP41"/>
    <mergeCell ref="IQQ41:IQR41"/>
    <mergeCell ref="IQS41:IQT41"/>
    <mergeCell ref="IPW41:IPX41"/>
    <mergeCell ref="IPY41:IPZ41"/>
    <mergeCell ref="IQA41:IQB41"/>
    <mergeCell ref="IQC41:IQD41"/>
    <mergeCell ref="IQE41:IQF41"/>
    <mergeCell ref="IQG41:IQH41"/>
    <mergeCell ref="IUY41:IUZ41"/>
    <mergeCell ref="IVA41:IVB41"/>
    <mergeCell ref="IVC41:IVD41"/>
    <mergeCell ref="IVE41:IVF41"/>
    <mergeCell ref="IVG41:IVH41"/>
    <mergeCell ref="IVI41:IVJ41"/>
    <mergeCell ref="IUM41:IUN41"/>
    <mergeCell ref="IUO41:IUP41"/>
    <mergeCell ref="IUQ41:IUR41"/>
    <mergeCell ref="IUS41:IUT41"/>
    <mergeCell ref="IUU41:IUV41"/>
    <mergeCell ref="IUW41:IUX41"/>
    <mergeCell ref="IUA41:IUB41"/>
    <mergeCell ref="IUC41:IUD41"/>
    <mergeCell ref="IUE41:IUF41"/>
    <mergeCell ref="IUG41:IUH41"/>
    <mergeCell ref="IUI41:IUJ41"/>
    <mergeCell ref="IUK41:IUL41"/>
    <mergeCell ref="ITO41:ITP41"/>
    <mergeCell ref="ITQ41:ITR41"/>
    <mergeCell ref="ITS41:ITT41"/>
    <mergeCell ref="ITU41:ITV41"/>
    <mergeCell ref="ITW41:ITX41"/>
    <mergeCell ref="ITY41:ITZ41"/>
    <mergeCell ref="ITC41:ITD41"/>
    <mergeCell ref="ITE41:ITF41"/>
    <mergeCell ref="ITG41:ITH41"/>
    <mergeCell ref="ITI41:ITJ41"/>
    <mergeCell ref="ITK41:ITL41"/>
    <mergeCell ref="ITM41:ITN41"/>
    <mergeCell ref="ISQ41:ISR41"/>
    <mergeCell ref="ISS41:IST41"/>
    <mergeCell ref="ISU41:ISV41"/>
    <mergeCell ref="ISW41:ISX41"/>
    <mergeCell ref="ISY41:ISZ41"/>
    <mergeCell ref="ITA41:ITB41"/>
    <mergeCell ref="IXS41:IXT41"/>
    <mergeCell ref="IXU41:IXV41"/>
    <mergeCell ref="IXW41:IXX41"/>
    <mergeCell ref="IXY41:IXZ41"/>
    <mergeCell ref="IYA41:IYB41"/>
    <mergeCell ref="IYC41:IYD41"/>
    <mergeCell ref="IXG41:IXH41"/>
    <mergeCell ref="IXI41:IXJ41"/>
    <mergeCell ref="IXK41:IXL41"/>
    <mergeCell ref="IXM41:IXN41"/>
    <mergeCell ref="IXO41:IXP41"/>
    <mergeCell ref="IXQ41:IXR41"/>
    <mergeCell ref="IWU41:IWV41"/>
    <mergeCell ref="IWW41:IWX41"/>
    <mergeCell ref="IWY41:IWZ41"/>
    <mergeCell ref="IXA41:IXB41"/>
    <mergeCell ref="IXC41:IXD41"/>
    <mergeCell ref="IXE41:IXF41"/>
    <mergeCell ref="IWI41:IWJ41"/>
    <mergeCell ref="IWK41:IWL41"/>
    <mergeCell ref="IWM41:IWN41"/>
    <mergeCell ref="IWO41:IWP41"/>
    <mergeCell ref="IWQ41:IWR41"/>
    <mergeCell ref="IWS41:IWT41"/>
    <mergeCell ref="IVW41:IVX41"/>
    <mergeCell ref="IVY41:IVZ41"/>
    <mergeCell ref="IWA41:IWB41"/>
    <mergeCell ref="IWC41:IWD41"/>
    <mergeCell ref="IWE41:IWF41"/>
    <mergeCell ref="IWG41:IWH41"/>
    <mergeCell ref="IVK41:IVL41"/>
    <mergeCell ref="IVM41:IVN41"/>
    <mergeCell ref="IVO41:IVP41"/>
    <mergeCell ref="IVQ41:IVR41"/>
    <mergeCell ref="IVS41:IVT41"/>
    <mergeCell ref="IVU41:IVV41"/>
    <mergeCell ref="JAM41:JAN41"/>
    <mergeCell ref="JAO41:JAP41"/>
    <mergeCell ref="JAQ41:JAR41"/>
    <mergeCell ref="JAS41:JAT41"/>
    <mergeCell ref="JAU41:JAV41"/>
    <mergeCell ref="JAW41:JAX41"/>
    <mergeCell ref="JAA41:JAB41"/>
    <mergeCell ref="JAC41:JAD41"/>
    <mergeCell ref="JAE41:JAF41"/>
    <mergeCell ref="JAG41:JAH41"/>
    <mergeCell ref="JAI41:JAJ41"/>
    <mergeCell ref="JAK41:JAL41"/>
    <mergeCell ref="IZO41:IZP41"/>
    <mergeCell ref="IZQ41:IZR41"/>
    <mergeCell ref="IZS41:IZT41"/>
    <mergeCell ref="IZU41:IZV41"/>
    <mergeCell ref="IZW41:IZX41"/>
    <mergeCell ref="IZY41:IZZ41"/>
    <mergeCell ref="IZC41:IZD41"/>
    <mergeCell ref="IZE41:IZF41"/>
    <mergeCell ref="IZG41:IZH41"/>
    <mergeCell ref="IZI41:IZJ41"/>
    <mergeCell ref="IZK41:IZL41"/>
    <mergeCell ref="IZM41:IZN41"/>
    <mergeCell ref="IYQ41:IYR41"/>
    <mergeCell ref="IYS41:IYT41"/>
    <mergeCell ref="IYU41:IYV41"/>
    <mergeCell ref="IYW41:IYX41"/>
    <mergeCell ref="IYY41:IYZ41"/>
    <mergeCell ref="IZA41:IZB41"/>
    <mergeCell ref="IYE41:IYF41"/>
    <mergeCell ref="IYG41:IYH41"/>
    <mergeCell ref="IYI41:IYJ41"/>
    <mergeCell ref="IYK41:IYL41"/>
    <mergeCell ref="IYM41:IYN41"/>
    <mergeCell ref="IYO41:IYP41"/>
    <mergeCell ref="JDG41:JDH41"/>
    <mergeCell ref="JDI41:JDJ41"/>
    <mergeCell ref="JDK41:JDL41"/>
    <mergeCell ref="JDM41:JDN41"/>
    <mergeCell ref="JDO41:JDP41"/>
    <mergeCell ref="JDQ41:JDR41"/>
    <mergeCell ref="JCU41:JCV41"/>
    <mergeCell ref="JCW41:JCX41"/>
    <mergeCell ref="JCY41:JCZ41"/>
    <mergeCell ref="JDA41:JDB41"/>
    <mergeCell ref="JDC41:JDD41"/>
    <mergeCell ref="JDE41:JDF41"/>
    <mergeCell ref="JCI41:JCJ41"/>
    <mergeCell ref="JCK41:JCL41"/>
    <mergeCell ref="JCM41:JCN41"/>
    <mergeCell ref="JCO41:JCP41"/>
    <mergeCell ref="JCQ41:JCR41"/>
    <mergeCell ref="JCS41:JCT41"/>
    <mergeCell ref="JBW41:JBX41"/>
    <mergeCell ref="JBY41:JBZ41"/>
    <mergeCell ref="JCA41:JCB41"/>
    <mergeCell ref="JCC41:JCD41"/>
    <mergeCell ref="JCE41:JCF41"/>
    <mergeCell ref="JCG41:JCH41"/>
    <mergeCell ref="JBK41:JBL41"/>
    <mergeCell ref="JBM41:JBN41"/>
    <mergeCell ref="JBO41:JBP41"/>
    <mergeCell ref="JBQ41:JBR41"/>
    <mergeCell ref="JBS41:JBT41"/>
    <mergeCell ref="JBU41:JBV41"/>
    <mergeCell ref="JAY41:JAZ41"/>
    <mergeCell ref="JBA41:JBB41"/>
    <mergeCell ref="JBC41:JBD41"/>
    <mergeCell ref="JBE41:JBF41"/>
    <mergeCell ref="JBG41:JBH41"/>
    <mergeCell ref="JBI41:JBJ41"/>
    <mergeCell ref="JGA41:JGB41"/>
    <mergeCell ref="JGC41:JGD41"/>
    <mergeCell ref="JGE41:JGF41"/>
    <mergeCell ref="JGG41:JGH41"/>
    <mergeCell ref="JGI41:JGJ41"/>
    <mergeCell ref="JGK41:JGL41"/>
    <mergeCell ref="JFO41:JFP41"/>
    <mergeCell ref="JFQ41:JFR41"/>
    <mergeCell ref="JFS41:JFT41"/>
    <mergeCell ref="JFU41:JFV41"/>
    <mergeCell ref="JFW41:JFX41"/>
    <mergeCell ref="JFY41:JFZ41"/>
    <mergeCell ref="JFC41:JFD41"/>
    <mergeCell ref="JFE41:JFF41"/>
    <mergeCell ref="JFG41:JFH41"/>
    <mergeCell ref="JFI41:JFJ41"/>
    <mergeCell ref="JFK41:JFL41"/>
    <mergeCell ref="JFM41:JFN41"/>
    <mergeCell ref="JEQ41:JER41"/>
    <mergeCell ref="JES41:JET41"/>
    <mergeCell ref="JEU41:JEV41"/>
    <mergeCell ref="JEW41:JEX41"/>
    <mergeCell ref="JEY41:JEZ41"/>
    <mergeCell ref="JFA41:JFB41"/>
    <mergeCell ref="JEE41:JEF41"/>
    <mergeCell ref="JEG41:JEH41"/>
    <mergeCell ref="JEI41:JEJ41"/>
    <mergeCell ref="JEK41:JEL41"/>
    <mergeCell ref="JEM41:JEN41"/>
    <mergeCell ref="JEO41:JEP41"/>
    <mergeCell ref="JDS41:JDT41"/>
    <mergeCell ref="JDU41:JDV41"/>
    <mergeCell ref="JDW41:JDX41"/>
    <mergeCell ref="JDY41:JDZ41"/>
    <mergeCell ref="JEA41:JEB41"/>
    <mergeCell ref="JEC41:JED41"/>
    <mergeCell ref="JIU41:JIV41"/>
    <mergeCell ref="JIW41:JIX41"/>
    <mergeCell ref="JIY41:JIZ41"/>
    <mergeCell ref="JJA41:JJB41"/>
    <mergeCell ref="JJC41:JJD41"/>
    <mergeCell ref="JJE41:JJF41"/>
    <mergeCell ref="JII41:JIJ41"/>
    <mergeCell ref="JIK41:JIL41"/>
    <mergeCell ref="JIM41:JIN41"/>
    <mergeCell ref="JIO41:JIP41"/>
    <mergeCell ref="JIQ41:JIR41"/>
    <mergeCell ref="JIS41:JIT41"/>
    <mergeCell ref="JHW41:JHX41"/>
    <mergeCell ref="JHY41:JHZ41"/>
    <mergeCell ref="JIA41:JIB41"/>
    <mergeCell ref="JIC41:JID41"/>
    <mergeCell ref="JIE41:JIF41"/>
    <mergeCell ref="JIG41:JIH41"/>
    <mergeCell ref="JHK41:JHL41"/>
    <mergeCell ref="JHM41:JHN41"/>
    <mergeCell ref="JHO41:JHP41"/>
    <mergeCell ref="JHQ41:JHR41"/>
    <mergeCell ref="JHS41:JHT41"/>
    <mergeCell ref="JHU41:JHV41"/>
    <mergeCell ref="JGY41:JGZ41"/>
    <mergeCell ref="JHA41:JHB41"/>
    <mergeCell ref="JHC41:JHD41"/>
    <mergeCell ref="JHE41:JHF41"/>
    <mergeCell ref="JHG41:JHH41"/>
    <mergeCell ref="JHI41:JHJ41"/>
    <mergeCell ref="JGM41:JGN41"/>
    <mergeCell ref="JGO41:JGP41"/>
    <mergeCell ref="JGQ41:JGR41"/>
    <mergeCell ref="JGS41:JGT41"/>
    <mergeCell ref="JGU41:JGV41"/>
    <mergeCell ref="JGW41:JGX41"/>
    <mergeCell ref="JLO41:JLP41"/>
    <mergeCell ref="JLQ41:JLR41"/>
    <mergeCell ref="JLS41:JLT41"/>
    <mergeCell ref="JLU41:JLV41"/>
    <mergeCell ref="JLW41:JLX41"/>
    <mergeCell ref="JLY41:JLZ41"/>
    <mergeCell ref="JLC41:JLD41"/>
    <mergeCell ref="JLE41:JLF41"/>
    <mergeCell ref="JLG41:JLH41"/>
    <mergeCell ref="JLI41:JLJ41"/>
    <mergeCell ref="JLK41:JLL41"/>
    <mergeCell ref="JLM41:JLN41"/>
    <mergeCell ref="JKQ41:JKR41"/>
    <mergeCell ref="JKS41:JKT41"/>
    <mergeCell ref="JKU41:JKV41"/>
    <mergeCell ref="JKW41:JKX41"/>
    <mergeCell ref="JKY41:JKZ41"/>
    <mergeCell ref="JLA41:JLB41"/>
    <mergeCell ref="JKE41:JKF41"/>
    <mergeCell ref="JKG41:JKH41"/>
    <mergeCell ref="JKI41:JKJ41"/>
    <mergeCell ref="JKK41:JKL41"/>
    <mergeCell ref="JKM41:JKN41"/>
    <mergeCell ref="JKO41:JKP41"/>
    <mergeCell ref="JJS41:JJT41"/>
    <mergeCell ref="JJU41:JJV41"/>
    <mergeCell ref="JJW41:JJX41"/>
    <mergeCell ref="JJY41:JJZ41"/>
    <mergeCell ref="JKA41:JKB41"/>
    <mergeCell ref="JKC41:JKD41"/>
    <mergeCell ref="JJG41:JJH41"/>
    <mergeCell ref="JJI41:JJJ41"/>
    <mergeCell ref="JJK41:JJL41"/>
    <mergeCell ref="JJM41:JJN41"/>
    <mergeCell ref="JJO41:JJP41"/>
    <mergeCell ref="JJQ41:JJR41"/>
    <mergeCell ref="JOI41:JOJ41"/>
    <mergeCell ref="JOK41:JOL41"/>
    <mergeCell ref="JOM41:JON41"/>
    <mergeCell ref="JOO41:JOP41"/>
    <mergeCell ref="JOQ41:JOR41"/>
    <mergeCell ref="JOS41:JOT41"/>
    <mergeCell ref="JNW41:JNX41"/>
    <mergeCell ref="JNY41:JNZ41"/>
    <mergeCell ref="JOA41:JOB41"/>
    <mergeCell ref="JOC41:JOD41"/>
    <mergeCell ref="JOE41:JOF41"/>
    <mergeCell ref="JOG41:JOH41"/>
    <mergeCell ref="JNK41:JNL41"/>
    <mergeCell ref="JNM41:JNN41"/>
    <mergeCell ref="JNO41:JNP41"/>
    <mergeCell ref="JNQ41:JNR41"/>
    <mergeCell ref="JNS41:JNT41"/>
    <mergeCell ref="JNU41:JNV41"/>
    <mergeCell ref="JMY41:JMZ41"/>
    <mergeCell ref="JNA41:JNB41"/>
    <mergeCell ref="JNC41:JND41"/>
    <mergeCell ref="JNE41:JNF41"/>
    <mergeCell ref="JNG41:JNH41"/>
    <mergeCell ref="JNI41:JNJ41"/>
    <mergeCell ref="JMM41:JMN41"/>
    <mergeCell ref="JMO41:JMP41"/>
    <mergeCell ref="JMQ41:JMR41"/>
    <mergeCell ref="JMS41:JMT41"/>
    <mergeCell ref="JMU41:JMV41"/>
    <mergeCell ref="JMW41:JMX41"/>
    <mergeCell ref="JMA41:JMB41"/>
    <mergeCell ref="JMC41:JMD41"/>
    <mergeCell ref="JME41:JMF41"/>
    <mergeCell ref="JMG41:JMH41"/>
    <mergeCell ref="JMI41:JMJ41"/>
    <mergeCell ref="JMK41:JML41"/>
    <mergeCell ref="JRC41:JRD41"/>
    <mergeCell ref="JRE41:JRF41"/>
    <mergeCell ref="JRG41:JRH41"/>
    <mergeCell ref="JRI41:JRJ41"/>
    <mergeCell ref="JRK41:JRL41"/>
    <mergeCell ref="JRM41:JRN41"/>
    <mergeCell ref="JQQ41:JQR41"/>
    <mergeCell ref="JQS41:JQT41"/>
    <mergeCell ref="JQU41:JQV41"/>
    <mergeCell ref="JQW41:JQX41"/>
    <mergeCell ref="JQY41:JQZ41"/>
    <mergeCell ref="JRA41:JRB41"/>
    <mergeCell ref="JQE41:JQF41"/>
    <mergeCell ref="JQG41:JQH41"/>
    <mergeCell ref="JQI41:JQJ41"/>
    <mergeCell ref="JQK41:JQL41"/>
    <mergeCell ref="JQM41:JQN41"/>
    <mergeCell ref="JQO41:JQP41"/>
    <mergeCell ref="JPS41:JPT41"/>
    <mergeCell ref="JPU41:JPV41"/>
    <mergeCell ref="JPW41:JPX41"/>
    <mergeCell ref="JPY41:JPZ41"/>
    <mergeCell ref="JQA41:JQB41"/>
    <mergeCell ref="JQC41:JQD41"/>
    <mergeCell ref="JPG41:JPH41"/>
    <mergeCell ref="JPI41:JPJ41"/>
    <mergeCell ref="JPK41:JPL41"/>
    <mergeCell ref="JPM41:JPN41"/>
    <mergeCell ref="JPO41:JPP41"/>
    <mergeCell ref="JPQ41:JPR41"/>
    <mergeCell ref="JOU41:JOV41"/>
    <mergeCell ref="JOW41:JOX41"/>
    <mergeCell ref="JOY41:JOZ41"/>
    <mergeCell ref="JPA41:JPB41"/>
    <mergeCell ref="JPC41:JPD41"/>
    <mergeCell ref="JPE41:JPF41"/>
    <mergeCell ref="JTW41:JTX41"/>
    <mergeCell ref="JTY41:JTZ41"/>
    <mergeCell ref="JUA41:JUB41"/>
    <mergeCell ref="JUC41:JUD41"/>
    <mergeCell ref="JUE41:JUF41"/>
    <mergeCell ref="JUG41:JUH41"/>
    <mergeCell ref="JTK41:JTL41"/>
    <mergeCell ref="JTM41:JTN41"/>
    <mergeCell ref="JTO41:JTP41"/>
    <mergeCell ref="JTQ41:JTR41"/>
    <mergeCell ref="JTS41:JTT41"/>
    <mergeCell ref="JTU41:JTV41"/>
    <mergeCell ref="JSY41:JSZ41"/>
    <mergeCell ref="JTA41:JTB41"/>
    <mergeCell ref="JTC41:JTD41"/>
    <mergeCell ref="JTE41:JTF41"/>
    <mergeCell ref="JTG41:JTH41"/>
    <mergeCell ref="JTI41:JTJ41"/>
    <mergeCell ref="JSM41:JSN41"/>
    <mergeCell ref="JSO41:JSP41"/>
    <mergeCell ref="JSQ41:JSR41"/>
    <mergeCell ref="JSS41:JST41"/>
    <mergeCell ref="JSU41:JSV41"/>
    <mergeCell ref="JSW41:JSX41"/>
    <mergeCell ref="JSA41:JSB41"/>
    <mergeCell ref="JSC41:JSD41"/>
    <mergeCell ref="JSE41:JSF41"/>
    <mergeCell ref="JSG41:JSH41"/>
    <mergeCell ref="JSI41:JSJ41"/>
    <mergeCell ref="JSK41:JSL41"/>
    <mergeCell ref="JRO41:JRP41"/>
    <mergeCell ref="JRQ41:JRR41"/>
    <mergeCell ref="JRS41:JRT41"/>
    <mergeCell ref="JRU41:JRV41"/>
    <mergeCell ref="JRW41:JRX41"/>
    <mergeCell ref="JRY41:JRZ41"/>
    <mergeCell ref="JWQ41:JWR41"/>
    <mergeCell ref="JWS41:JWT41"/>
    <mergeCell ref="JWU41:JWV41"/>
    <mergeCell ref="JWW41:JWX41"/>
    <mergeCell ref="JWY41:JWZ41"/>
    <mergeCell ref="JXA41:JXB41"/>
    <mergeCell ref="JWE41:JWF41"/>
    <mergeCell ref="JWG41:JWH41"/>
    <mergeCell ref="JWI41:JWJ41"/>
    <mergeCell ref="JWK41:JWL41"/>
    <mergeCell ref="JWM41:JWN41"/>
    <mergeCell ref="JWO41:JWP41"/>
    <mergeCell ref="JVS41:JVT41"/>
    <mergeCell ref="JVU41:JVV41"/>
    <mergeCell ref="JVW41:JVX41"/>
    <mergeCell ref="JVY41:JVZ41"/>
    <mergeCell ref="JWA41:JWB41"/>
    <mergeCell ref="JWC41:JWD41"/>
    <mergeCell ref="JVG41:JVH41"/>
    <mergeCell ref="JVI41:JVJ41"/>
    <mergeCell ref="JVK41:JVL41"/>
    <mergeCell ref="JVM41:JVN41"/>
    <mergeCell ref="JVO41:JVP41"/>
    <mergeCell ref="JVQ41:JVR41"/>
    <mergeCell ref="JUU41:JUV41"/>
    <mergeCell ref="JUW41:JUX41"/>
    <mergeCell ref="JUY41:JUZ41"/>
    <mergeCell ref="JVA41:JVB41"/>
    <mergeCell ref="JVC41:JVD41"/>
    <mergeCell ref="JVE41:JVF41"/>
    <mergeCell ref="JUI41:JUJ41"/>
    <mergeCell ref="JUK41:JUL41"/>
    <mergeCell ref="JUM41:JUN41"/>
    <mergeCell ref="JUO41:JUP41"/>
    <mergeCell ref="JUQ41:JUR41"/>
    <mergeCell ref="JUS41:JUT41"/>
    <mergeCell ref="JZK41:JZL41"/>
    <mergeCell ref="JZM41:JZN41"/>
    <mergeCell ref="JZO41:JZP41"/>
    <mergeCell ref="JZQ41:JZR41"/>
    <mergeCell ref="JZS41:JZT41"/>
    <mergeCell ref="JZU41:JZV41"/>
    <mergeCell ref="JYY41:JYZ41"/>
    <mergeCell ref="JZA41:JZB41"/>
    <mergeCell ref="JZC41:JZD41"/>
    <mergeCell ref="JZE41:JZF41"/>
    <mergeCell ref="JZG41:JZH41"/>
    <mergeCell ref="JZI41:JZJ41"/>
    <mergeCell ref="JYM41:JYN41"/>
    <mergeCell ref="JYO41:JYP41"/>
    <mergeCell ref="JYQ41:JYR41"/>
    <mergeCell ref="JYS41:JYT41"/>
    <mergeCell ref="JYU41:JYV41"/>
    <mergeCell ref="JYW41:JYX41"/>
    <mergeCell ref="JYA41:JYB41"/>
    <mergeCell ref="JYC41:JYD41"/>
    <mergeCell ref="JYE41:JYF41"/>
    <mergeCell ref="JYG41:JYH41"/>
    <mergeCell ref="JYI41:JYJ41"/>
    <mergeCell ref="JYK41:JYL41"/>
    <mergeCell ref="JXO41:JXP41"/>
    <mergeCell ref="JXQ41:JXR41"/>
    <mergeCell ref="JXS41:JXT41"/>
    <mergeCell ref="JXU41:JXV41"/>
    <mergeCell ref="JXW41:JXX41"/>
    <mergeCell ref="JXY41:JXZ41"/>
    <mergeCell ref="JXC41:JXD41"/>
    <mergeCell ref="JXE41:JXF41"/>
    <mergeCell ref="JXG41:JXH41"/>
    <mergeCell ref="JXI41:JXJ41"/>
    <mergeCell ref="JXK41:JXL41"/>
    <mergeCell ref="JXM41:JXN41"/>
    <mergeCell ref="KCE41:KCF41"/>
    <mergeCell ref="KCG41:KCH41"/>
    <mergeCell ref="KCI41:KCJ41"/>
    <mergeCell ref="KCK41:KCL41"/>
    <mergeCell ref="KCM41:KCN41"/>
    <mergeCell ref="KCO41:KCP41"/>
    <mergeCell ref="KBS41:KBT41"/>
    <mergeCell ref="KBU41:KBV41"/>
    <mergeCell ref="KBW41:KBX41"/>
    <mergeCell ref="KBY41:KBZ41"/>
    <mergeCell ref="KCA41:KCB41"/>
    <mergeCell ref="KCC41:KCD41"/>
    <mergeCell ref="KBG41:KBH41"/>
    <mergeCell ref="KBI41:KBJ41"/>
    <mergeCell ref="KBK41:KBL41"/>
    <mergeCell ref="KBM41:KBN41"/>
    <mergeCell ref="KBO41:KBP41"/>
    <mergeCell ref="KBQ41:KBR41"/>
    <mergeCell ref="KAU41:KAV41"/>
    <mergeCell ref="KAW41:KAX41"/>
    <mergeCell ref="KAY41:KAZ41"/>
    <mergeCell ref="KBA41:KBB41"/>
    <mergeCell ref="KBC41:KBD41"/>
    <mergeCell ref="KBE41:KBF41"/>
    <mergeCell ref="KAI41:KAJ41"/>
    <mergeCell ref="KAK41:KAL41"/>
    <mergeCell ref="KAM41:KAN41"/>
    <mergeCell ref="KAO41:KAP41"/>
    <mergeCell ref="KAQ41:KAR41"/>
    <mergeCell ref="KAS41:KAT41"/>
    <mergeCell ref="JZW41:JZX41"/>
    <mergeCell ref="JZY41:JZZ41"/>
    <mergeCell ref="KAA41:KAB41"/>
    <mergeCell ref="KAC41:KAD41"/>
    <mergeCell ref="KAE41:KAF41"/>
    <mergeCell ref="KAG41:KAH41"/>
    <mergeCell ref="KEY41:KEZ41"/>
    <mergeCell ref="KFA41:KFB41"/>
    <mergeCell ref="KFC41:KFD41"/>
    <mergeCell ref="KFE41:KFF41"/>
    <mergeCell ref="KFG41:KFH41"/>
    <mergeCell ref="KFI41:KFJ41"/>
    <mergeCell ref="KEM41:KEN41"/>
    <mergeCell ref="KEO41:KEP41"/>
    <mergeCell ref="KEQ41:KER41"/>
    <mergeCell ref="KES41:KET41"/>
    <mergeCell ref="KEU41:KEV41"/>
    <mergeCell ref="KEW41:KEX41"/>
    <mergeCell ref="KEA41:KEB41"/>
    <mergeCell ref="KEC41:KED41"/>
    <mergeCell ref="KEE41:KEF41"/>
    <mergeCell ref="KEG41:KEH41"/>
    <mergeCell ref="KEI41:KEJ41"/>
    <mergeCell ref="KEK41:KEL41"/>
    <mergeCell ref="KDO41:KDP41"/>
    <mergeCell ref="KDQ41:KDR41"/>
    <mergeCell ref="KDS41:KDT41"/>
    <mergeCell ref="KDU41:KDV41"/>
    <mergeCell ref="KDW41:KDX41"/>
    <mergeCell ref="KDY41:KDZ41"/>
    <mergeCell ref="KDC41:KDD41"/>
    <mergeCell ref="KDE41:KDF41"/>
    <mergeCell ref="KDG41:KDH41"/>
    <mergeCell ref="KDI41:KDJ41"/>
    <mergeCell ref="KDK41:KDL41"/>
    <mergeCell ref="KDM41:KDN41"/>
    <mergeCell ref="KCQ41:KCR41"/>
    <mergeCell ref="KCS41:KCT41"/>
    <mergeCell ref="KCU41:KCV41"/>
    <mergeCell ref="KCW41:KCX41"/>
    <mergeCell ref="KCY41:KCZ41"/>
    <mergeCell ref="KDA41:KDB41"/>
    <mergeCell ref="KHS41:KHT41"/>
    <mergeCell ref="KHU41:KHV41"/>
    <mergeCell ref="KHW41:KHX41"/>
    <mergeCell ref="KHY41:KHZ41"/>
    <mergeCell ref="KIA41:KIB41"/>
    <mergeCell ref="KIC41:KID41"/>
    <mergeCell ref="KHG41:KHH41"/>
    <mergeCell ref="KHI41:KHJ41"/>
    <mergeCell ref="KHK41:KHL41"/>
    <mergeCell ref="KHM41:KHN41"/>
    <mergeCell ref="KHO41:KHP41"/>
    <mergeCell ref="KHQ41:KHR41"/>
    <mergeCell ref="KGU41:KGV41"/>
    <mergeCell ref="KGW41:KGX41"/>
    <mergeCell ref="KGY41:KGZ41"/>
    <mergeCell ref="KHA41:KHB41"/>
    <mergeCell ref="KHC41:KHD41"/>
    <mergeCell ref="KHE41:KHF41"/>
    <mergeCell ref="KGI41:KGJ41"/>
    <mergeCell ref="KGK41:KGL41"/>
    <mergeCell ref="KGM41:KGN41"/>
    <mergeCell ref="KGO41:KGP41"/>
    <mergeCell ref="KGQ41:KGR41"/>
    <mergeCell ref="KGS41:KGT41"/>
    <mergeCell ref="KFW41:KFX41"/>
    <mergeCell ref="KFY41:KFZ41"/>
    <mergeCell ref="KGA41:KGB41"/>
    <mergeCell ref="KGC41:KGD41"/>
    <mergeCell ref="KGE41:KGF41"/>
    <mergeCell ref="KGG41:KGH41"/>
    <mergeCell ref="KFK41:KFL41"/>
    <mergeCell ref="KFM41:KFN41"/>
    <mergeCell ref="KFO41:KFP41"/>
    <mergeCell ref="KFQ41:KFR41"/>
    <mergeCell ref="KFS41:KFT41"/>
    <mergeCell ref="KFU41:KFV41"/>
    <mergeCell ref="KKM41:KKN41"/>
    <mergeCell ref="KKO41:KKP41"/>
    <mergeCell ref="KKQ41:KKR41"/>
    <mergeCell ref="KKS41:KKT41"/>
    <mergeCell ref="KKU41:KKV41"/>
    <mergeCell ref="KKW41:KKX41"/>
    <mergeCell ref="KKA41:KKB41"/>
    <mergeCell ref="KKC41:KKD41"/>
    <mergeCell ref="KKE41:KKF41"/>
    <mergeCell ref="KKG41:KKH41"/>
    <mergeCell ref="KKI41:KKJ41"/>
    <mergeCell ref="KKK41:KKL41"/>
    <mergeCell ref="KJO41:KJP41"/>
    <mergeCell ref="KJQ41:KJR41"/>
    <mergeCell ref="KJS41:KJT41"/>
    <mergeCell ref="KJU41:KJV41"/>
    <mergeCell ref="KJW41:KJX41"/>
    <mergeCell ref="KJY41:KJZ41"/>
    <mergeCell ref="KJC41:KJD41"/>
    <mergeCell ref="KJE41:KJF41"/>
    <mergeCell ref="KJG41:KJH41"/>
    <mergeCell ref="KJI41:KJJ41"/>
    <mergeCell ref="KJK41:KJL41"/>
    <mergeCell ref="KJM41:KJN41"/>
    <mergeCell ref="KIQ41:KIR41"/>
    <mergeCell ref="KIS41:KIT41"/>
    <mergeCell ref="KIU41:KIV41"/>
    <mergeCell ref="KIW41:KIX41"/>
    <mergeCell ref="KIY41:KIZ41"/>
    <mergeCell ref="KJA41:KJB41"/>
    <mergeCell ref="KIE41:KIF41"/>
    <mergeCell ref="KIG41:KIH41"/>
    <mergeCell ref="KII41:KIJ41"/>
    <mergeCell ref="KIK41:KIL41"/>
    <mergeCell ref="KIM41:KIN41"/>
    <mergeCell ref="KIO41:KIP41"/>
    <mergeCell ref="KNG41:KNH41"/>
    <mergeCell ref="KNI41:KNJ41"/>
    <mergeCell ref="KNK41:KNL41"/>
    <mergeCell ref="KNM41:KNN41"/>
    <mergeCell ref="KNO41:KNP41"/>
    <mergeCell ref="KNQ41:KNR41"/>
    <mergeCell ref="KMU41:KMV41"/>
    <mergeCell ref="KMW41:KMX41"/>
    <mergeCell ref="KMY41:KMZ41"/>
    <mergeCell ref="KNA41:KNB41"/>
    <mergeCell ref="KNC41:KND41"/>
    <mergeCell ref="KNE41:KNF41"/>
    <mergeCell ref="KMI41:KMJ41"/>
    <mergeCell ref="KMK41:KML41"/>
    <mergeCell ref="KMM41:KMN41"/>
    <mergeCell ref="KMO41:KMP41"/>
    <mergeCell ref="KMQ41:KMR41"/>
    <mergeCell ref="KMS41:KMT41"/>
    <mergeCell ref="KLW41:KLX41"/>
    <mergeCell ref="KLY41:KLZ41"/>
    <mergeCell ref="KMA41:KMB41"/>
    <mergeCell ref="KMC41:KMD41"/>
    <mergeCell ref="KME41:KMF41"/>
    <mergeCell ref="KMG41:KMH41"/>
    <mergeCell ref="KLK41:KLL41"/>
    <mergeCell ref="KLM41:KLN41"/>
    <mergeCell ref="KLO41:KLP41"/>
    <mergeCell ref="KLQ41:KLR41"/>
    <mergeCell ref="KLS41:KLT41"/>
    <mergeCell ref="KLU41:KLV41"/>
    <mergeCell ref="KKY41:KKZ41"/>
    <mergeCell ref="KLA41:KLB41"/>
    <mergeCell ref="KLC41:KLD41"/>
    <mergeCell ref="KLE41:KLF41"/>
    <mergeCell ref="KLG41:KLH41"/>
    <mergeCell ref="KLI41:KLJ41"/>
    <mergeCell ref="KQA41:KQB41"/>
    <mergeCell ref="KQC41:KQD41"/>
    <mergeCell ref="KQE41:KQF41"/>
    <mergeCell ref="KQG41:KQH41"/>
    <mergeCell ref="KQI41:KQJ41"/>
    <mergeCell ref="KQK41:KQL41"/>
    <mergeCell ref="KPO41:KPP41"/>
    <mergeCell ref="KPQ41:KPR41"/>
    <mergeCell ref="KPS41:KPT41"/>
    <mergeCell ref="KPU41:KPV41"/>
    <mergeCell ref="KPW41:KPX41"/>
    <mergeCell ref="KPY41:KPZ41"/>
    <mergeCell ref="KPC41:KPD41"/>
    <mergeCell ref="KPE41:KPF41"/>
    <mergeCell ref="KPG41:KPH41"/>
    <mergeCell ref="KPI41:KPJ41"/>
    <mergeCell ref="KPK41:KPL41"/>
    <mergeCell ref="KPM41:KPN41"/>
    <mergeCell ref="KOQ41:KOR41"/>
    <mergeCell ref="KOS41:KOT41"/>
    <mergeCell ref="KOU41:KOV41"/>
    <mergeCell ref="KOW41:KOX41"/>
    <mergeCell ref="KOY41:KOZ41"/>
    <mergeCell ref="KPA41:KPB41"/>
    <mergeCell ref="KOE41:KOF41"/>
    <mergeCell ref="KOG41:KOH41"/>
    <mergeCell ref="KOI41:KOJ41"/>
    <mergeCell ref="KOK41:KOL41"/>
    <mergeCell ref="KOM41:KON41"/>
    <mergeCell ref="KOO41:KOP41"/>
    <mergeCell ref="KNS41:KNT41"/>
    <mergeCell ref="KNU41:KNV41"/>
    <mergeCell ref="KNW41:KNX41"/>
    <mergeCell ref="KNY41:KNZ41"/>
    <mergeCell ref="KOA41:KOB41"/>
    <mergeCell ref="KOC41:KOD41"/>
    <mergeCell ref="KSU41:KSV41"/>
    <mergeCell ref="KSW41:KSX41"/>
    <mergeCell ref="KSY41:KSZ41"/>
    <mergeCell ref="KTA41:KTB41"/>
    <mergeCell ref="KTC41:KTD41"/>
    <mergeCell ref="KTE41:KTF41"/>
    <mergeCell ref="KSI41:KSJ41"/>
    <mergeCell ref="KSK41:KSL41"/>
    <mergeCell ref="KSM41:KSN41"/>
    <mergeCell ref="KSO41:KSP41"/>
    <mergeCell ref="KSQ41:KSR41"/>
    <mergeCell ref="KSS41:KST41"/>
    <mergeCell ref="KRW41:KRX41"/>
    <mergeCell ref="KRY41:KRZ41"/>
    <mergeCell ref="KSA41:KSB41"/>
    <mergeCell ref="KSC41:KSD41"/>
    <mergeCell ref="KSE41:KSF41"/>
    <mergeCell ref="KSG41:KSH41"/>
    <mergeCell ref="KRK41:KRL41"/>
    <mergeCell ref="KRM41:KRN41"/>
    <mergeCell ref="KRO41:KRP41"/>
    <mergeCell ref="KRQ41:KRR41"/>
    <mergeCell ref="KRS41:KRT41"/>
    <mergeCell ref="KRU41:KRV41"/>
    <mergeCell ref="KQY41:KQZ41"/>
    <mergeCell ref="KRA41:KRB41"/>
    <mergeCell ref="KRC41:KRD41"/>
    <mergeCell ref="KRE41:KRF41"/>
    <mergeCell ref="KRG41:KRH41"/>
    <mergeCell ref="KRI41:KRJ41"/>
    <mergeCell ref="KQM41:KQN41"/>
    <mergeCell ref="KQO41:KQP41"/>
    <mergeCell ref="KQQ41:KQR41"/>
    <mergeCell ref="KQS41:KQT41"/>
    <mergeCell ref="KQU41:KQV41"/>
    <mergeCell ref="KQW41:KQX41"/>
    <mergeCell ref="KVO41:KVP41"/>
    <mergeCell ref="KVQ41:KVR41"/>
    <mergeCell ref="KVS41:KVT41"/>
    <mergeCell ref="KVU41:KVV41"/>
    <mergeCell ref="KVW41:KVX41"/>
    <mergeCell ref="KVY41:KVZ41"/>
    <mergeCell ref="KVC41:KVD41"/>
    <mergeCell ref="KVE41:KVF41"/>
    <mergeCell ref="KVG41:KVH41"/>
    <mergeCell ref="KVI41:KVJ41"/>
    <mergeCell ref="KVK41:KVL41"/>
    <mergeCell ref="KVM41:KVN41"/>
    <mergeCell ref="KUQ41:KUR41"/>
    <mergeCell ref="KUS41:KUT41"/>
    <mergeCell ref="KUU41:KUV41"/>
    <mergeCell ref="KUW41:KUX41"/>
    <mergeCell ref="KUY41:KUZ41"/>
    <mergeCell ref="KVA41:KVB41"/>
    <mergeCell ref="KUE41:KUF41"/>
    <mergeCell ref="KUG41:KUH41"/>
    <mergeCell ref="KUI41:KUJ41"/>
    <mergeCell ref="KUK41:KUL41"/>
    <mergeCell ref="KUM41:KUN41"/>
    <mergeCell ref="KUO41:KUP41"/>
    <mergeCell ref="KTS41:KTT41"/>
    <mergeCell ref="KTU41:KTV41"/>
    <mergeCell ref="KTW41:KTX41"/>
    <mergeCell ref="KTY41:KTZ41"/>
    <mergeCell ref="KUA41:KUB41"/>
    <mergeCell ref="KUC41:KUD41"/>
    <mergeCell ref="KTG41:KTH41"/>
    <mergeCell ref="KTI41:KTJ41"/>
    <mergeCell ref="KTK41:KTL41"/>
    <mergeCell ref="KTM41:KTN41"/>
    <mergeCell ref="KTO41:KTP41"/>
    <mergeCell ref="KTQ41:KTR41"/>
    <mergeCell ref="KYI41:KYJ41"/>
    <mergeCell ref="KYK41:KYL41"/>
    <mergeCell ref="KYM41:KYN41"/>
    <mergeCell ref="KYO41:KYP41"/>
    <mergeCell ref="KYQ41:KYR41"/>
    <mergeCell ref="KYS41:KYT41"/>
    <mergeCell ref="KXW41:KXX41"/>
    <mergeCell ref="KXY41:KXZ41"/>
    <mergeCell ref="KYA41:KYB41"/>
    <mergeCell ref="KYC41:KYD41"/>
    <mergeCell ref="KYE41:KYF41"/>
    <mergeCell ref="KYG41:KYH41"/>
    <mergeCell ref="KXK41:KXL41"/>
    <mergeCell ref="KXM41:KXN41"/>
    <mergeCell ref="KXO41:KXP41"/>
    <mergeCell ref="KXQ41:KXR41"/>
    <mergeCell ref="KXS41:KXT41"/>
    <mergeCell ref="KXU41:KXV41"/>
    <mergeCell ref="KWY41:KWZ41"/>
    <mergeCell ref="KXA41:KXB41"/>
    <mergeCell ref="KXC41:KXD41"/>
    <mergeCell ref="KXE41:KXF41"/>
    <mergeCell ref="KXG41:KXH41"/>
    <mergeCell ref="KXI41:KXJ41"/>
    <mergeCell ref="KWM41:KWN41"/>
    <mergeCell ref="KWO41:KWP41"/>
    <mergeCell ref="KWQ41:KWR41"/>
    <mergeCell ref="KWS41:KWT41"/>
    <mergeCell ref="KWU41:KWV41"/>
    <mergeCell ref="KWW41:KWX41"/>
    <mergeCell ref="KWA41:KWB41"/>
    <mergeCell ref="KWC41:KWD41"/>
    <mergeCell ref="KWE41:KWF41"/>
    <mergeCell ref="KWG41:KWH41"/>
    <mergeCell ref="KWI41:KWJ41"/>
    <mergeCell ref="KWK41:KWL41"/>
    <mergeCell ref="LBC41:LBD41"/>
    <mergeCell ref="LBE41:LBF41"/>
    <mergeCell ref="LBG41:LBH41"/>
    <mergeCell ref="LBI41:LBJ41"/>
    <mergeCell ref="LBK41:LBL41"/>
    <mergeCell ref="LBM41:LBN41"/>
    <mergeCell ref="LAQ41:LAR41"/>
    <mergeCell ref="LAS41:LAT41"/>
    <mergeCell ref="LAU41:LAV41"/>
    <mergeCell ref="LAW41:LAX41"/>
    <mergeCell ref="LAY41:LAZ41"/>
    <mergeCell ref="LBA41:LBB41"/>
    <mergeCell ref="LAE41:LAF41"/>
    <mergeCell ref="LAG41:LAH41"/>
    <mergeCell ref="LAI41:LAJ41"/>
    <mergeCell ref="LAK41:LAL41"/>
    <mergeCell ref="LAM41:LAN41"/>
    <mergeCell ref="LAO41:LAP41"/>
    <mergeCell ref="KZS41:KZT41"/>
    <mergeCell ref="KZU41:KZV41"/>
    <mergeCell ref="KZW41:KZX41"/>
    <mergeCell ref="KZY41:KZZ41"/>
    <mergeCell ref="LAA41:LAB41"/>
    <mergeCell ref="LAC41:LAD41"/>
    <mergeCell ref="KZG41:KZH41"/>
    <mergeCell ref="KZI41:KZJ41"/>
    <mergeCell ref="KZK41:KZL41"/>
    <mergeCell ref="KZM41:KZN41"/>
    <mergeCell ref="KZO41:KZP41"/>
    <mergeCell ref="KZQ41:KZR41"/>
    <mergeCell ref="KYU41:KYV41"/>
    <mergeCell ref="KYW41:KYX41"/>
    <mergeCell ref="KYY41:KYZ41"/>
    <mergeCell ref="KZA41:KZB41"/>
    <mergeCell ref="KZC41:KZD41"/>
    <mergeCell ref="KZE41:KZF41"/>
    <mergeCell ref="LDW41:LDX41"/>
    <mergeCell ref="LDY41:LDZ41"/>
    <mergeCell ref="LEA41:LEB41"/>
    <mergeCell ref="LEC41:LED41"/>
    <mergeCell ref="LEE41:LEF41"/>
    <mergeCell ref="LEG41:LEH41"/>
    <mergeCell ref="LDK41:LDL41"/>
    <mergeCell ref="LDM41:LDN41"/>
    <mergeCell ref="LDO41:LDP41"/>
    <mergeCell ref="LDQ41:LDR41"/>
    <mergeCell ref="LDS41:LDT41"/>
    <mergeCell ref="LDU41:LDV41"/>
    <mergeCell ref="LCY41:LCZ41"/>
    <mergeCell ref="LDA41:LDB41"/>
    <mergeCell ref="LDC41:LDD41"/>
    <mergeCell ref="LDE41:LDF41"/>
    <mergeCell ref="LDG41:LDH41"/>
    <mergeCell ref="LDI41:LDJ41"/>
    <mergeCell ref="LCM41:LCN41"/>
    <mergeCell ref="LCO41:LCP41"/>
    <mergeCell ref="LCQ41:LCR41"/>
    <mergeCell ref="LCS41:LCT41"/>
    <mergeCell ref="LCU41:LCV41"/>
    <mergeCell ref="LCW41:LCX41"/>
    <mergeCell ref="LCA41:LCB41"/>
    <mergeCell ref="LCC41:LCD41"/>
    <mergeCell ref="LCE41:LCF41"/>
    <mergeCell ref="LCG41:LCH41"/>
    <mergeCell ref="LCI41:LCJ41"/>
    <mergeCell ref="LCK41:LCL41"/>
    <mergeCell ref="LBO41:LBP41"/>
    <mergeCell ref="LBQ41:LBR41"/>
    <mergeCell ref="LBS41:LBT41"/>
    <mergeCell ref="LBU41:LBV41"/>
    <mergeCell ref="LBW41:LBX41"/>
    <mergeCell ref="LBY41:LBZ41"/>
    <mergeCell ref="LGQ41:LGR41"/>
    <mergeCell ref="LGS41:LGT41"/>
    <mergeCell ref="LGU41:LGV41"/>
    <mergeCell ref="LGW41:LGX41"/>
    <mergeCell ref="LGY41:LGZ41"/>
    <mergeCell ref="LHA41:LHB41"/>
    <mergeCell ref="LGE41:LGF41"/>
    <mergeCell ref="LGG41:LGH41"/>
    <mergeCell ref="LGI41:LGJ41"/>
    <mergeCell ref="LGK41:LGL41"/>
    <mergeCell ref="LGM41:LGN41"/>
    <mergeCell ref="LGO41:LGP41"/>
    <mergeCell ref="LFS41:LFT41"/>
    <mergeCell ref="LFU41:LFV41"/>
    <mergeCell ref="LFW41:LFX41"/>
    <mergeCell ref="LFY41:LFZ41"/>
    <mergeCell ref="LGA41:LGB41"/>
    <mergeCell ref="LGC41:LGD41"/>
    <mergeCell ref="LFG41:LFH41"/>
    <mergeCell ref="LFI41:LFJ41"/>
    <mergeCell ref="LFK41:LFL41"/>
    <mergeCell ref="LFM41:LFN41"/>
    <mergeCell ref="LFO41:LFP41"/>
    <mergeCell ref="LFQ41:LFR41"/>
    <mergeCell ref="LEU41:LEV41"/>
    <mergeCell ref="LEW41:LEX41"/>
    <mergeCell ref="LEY41:LEZ41"/>
    <mergeCell ref="LFA41:LFB41"/>
    <mergeCell ref="LFC41:LFD41"/>
    <mergeCell ref="LFE41:LFF41"/>
    <mergeCell ref="LEI41:LEJ41"/>
    <mergeCell ref="LEK41:LEL41"/>
    <mergeCell ref="LEM41:LEN41"/>
    <mergeCell ref="LEO41:LEP41"/>
    <mergeCell ref="LEQ41:LER41"/>
    <mergeCell ref="LES41:LET41"/>
    <mergeCell ref="LJK41:LJL41"/>
    <mergeCell ref="LJM41:LJN41"/>
    <mergeCell ref="LJO41:LJP41"/>
    <mergeCell ref="LJQ41:LJR41"/>
    <mergeCell ref="LJS41:LJT41"/>
    <mergeCell ref="LJU41:LJV41"/>
    <mergeCell ref="LIY41:LIZ41"/>
    <mergeCell ref="LJA41:LJB41"/>
    <mergeCell ref="LJC41:LJD41"/>
    <mergeCell ref="LJE41:LJF41"/>
    <mergeCell ref="LJG41:LJH41"/>
    <mergeCell ref="LJI41:LJJ41"/>
    <mergeCell ref="LIM41:LIN41"/>
    <mergeCell ref="LIO41:LIP41"/>
    <mergeCell ref="LIQ41:LIR41"/>
    <mergeCell ref="LIS41:LIT41"/>
    <mergeCell ref="LIU41:LIV41"/>
    <mergeCell ref="LIW41:LIX41"/>
    <mergeCell ref="LIA41:LIB41"/>
    <mergeCell ref="LIC41:LID41"/>
    <mergeCell ref="LIE41:LIF41"/>
    <mergeCell ref="LIG41:LIH41"/>
    <mergeCell ref="LII41:LIJ41"/>
    <mergeCell ref="LIK41:LIL41"/>
    <mergeCell ref="LHO41:LHP41"/>
    <mergeCell ref="LHQ41:LHR41"/>
    <mergeCell ref="LHS41:LHT41"/>
    <mergeCell ref="LHU41:LHV41"/>
    <mergeCell ref="LHW41:LHX41"/>
    <mergeCell ref="LHY41:LHZ41"/>
    <mergeCell ref="LHC41:LHD41"/>
    <mergeCell ref="LHE41:LHF41"/>
    <mergeCell ref="LHG41:LHH41"/>
    <mergeCell ref="LHI41:LHJ41"/>
    <mergeCell ref="LHK41:LHL41"/>
    <mergeCell ref="LHM41:LHN41"/>
    <mergeCell ref="LME41:LMF41"/>
    <mergeCell ref="LMG41:LMH41"/>
    <mergeCell ref="LMI41:LMJ41"/>
    <mergeCell ref="LMK41:LML41"/>
    <mergeCell ref="LMM41:LMN41"/>
    <mergeCell ref="LMO41:LMP41"/>
    <mergeCell ref="LLS41:LLT41"/>
    <mergeCell ref="LLU41:LLV41"/>
    <mergeCell ref="LLW41:LLX41"/>
    <mergeCell ref="LLY41:LLZ41"/>
    <mergeCell ref="LMA41:LMB41"/>
    <mergeCell ref="LMC41:LMD41"/>
    <mergeCell ref="LLG41:LLH41"/>
    <mergeCell ref="LLI41:LLJ41"/>
    <mergeCell ref="LLK41:LLL41"/>
    <mergeCell ref="LLM41:LLN41"/>
    <mergeCell ref="LLO41:LLP41"/>
    <mergeCell ref="LLQ41:LLR41"/>
    <mergeCell ref="LKU41:LKV41"/>
    <mergeCell ref="LKW41:LKX41"/>
    <mergeCell ref="LKY41:LKZ41"/>
    <mergeCell ref="LLA41:LLB41"/>
    <mergeCell ref="LLC41:LLD41"/>
    <mergeCell ref="LLE41:LLF41"/>
    <mergeCell ref="LKI41:LKJ41"/>
    <mergeCell ref="LKK41:LKL41"/>
    <mergeCell ref="LKM41:LKN41"/>
    <mergeCell ref="LKO41:LKP41"/>
    <mergeCell ref="LKQ41:LKR41"/>
    <mergeCell ref="LKS41:LKT41"/>
    <mergeCell ref="LJW41:LJX41"/>
    <mergeCell ref="LJY41:LJZ41"/>
    <mergeCell ref="LKA41:LKB41"/>
    <mergeCell ref="LKC41:LKD41"/>
    <mergeCell ref="LKE41:LKF41"/>
    <mergeCell ref="LKG41:LKH41"/>
    <mergeCell ref="LOY41:LOZ41"/>
    <mergeCell ref="LPA41:LPB41"/>
    <mergeCell ref="LPC41:LPD41"/>
    <mergeCell ref="LPE41:LPF41"/>
    <mergeCell ref="LPG41:LPH41"/>
    <mergeCell ref="LPI41:LPJ41"/>
    <mergeCell ref="LOM41:LON41"/>
    <mergeCell ref="LOO41:LOP41"/>
    <mergeCell ref="LOQ41:LOR41"/>
    <mergeCell ref="LOS41:LOT41"/>
    <mergeCell ref="LOU41:LOV41"/>
    <mergeCell ref="LOW41:LOX41"/>
    <mergeCell ref="LOA41:LOB41"/>
    <mergeCell ref="LOC41:LOD41"/>
    <mergeCell ref="LOE41:LOF41"/>
    <mergeCell ref="LOG41:LOH41"/>
    <mergeCell ref="LOI41:LOJ41"/>
    <mergeCell ref="LOK41:LOL41"/>
    <mergeCell ref="LNO41:LNP41"/>
    <mergeCell ref="LNQ41:LNR41"/>
    <mergeCell ref="LNS41:LNT41"/>
    <mergeCell ref="LNU41:LNV41"/>
    <mergeCell ref="LNW41:LNX41"/>
    <mergeCell ref="LNY41:LNZ41"/>
    <mergeCell ref="LNC41:LND41"/>
    <mergeCell ref="LNE41:LNF41"/>
    <mergeCell ref="LNG41:LNH41"/>
    <mergeCell ref="LNI41:LNJ41"/>
    <mergeCell ref="LNK41:LNL41"/>
    <mergeCell ref="LNM41:LNN41"/>
    <mergeCell ref="LMQ41:LMR41"/>
    <mergeCell ref="LMS41:LMT41"/>
    <mergeCell ref="LMU41:LMV41"/>
    <mergeCell ref="LMW41:LMX41"/>
    <mergeCell ref="LMY41:LMZ41"/>
    <mergeCell ref="LNA41:LNB41"/>
    <mergeCell ref="LRS41:LRT41"/>
    <mergeCell ref="LRU41:LRV41"/>
    <mergeCell ref="LRW41:LRX41"/>
    <mergeCell ref="LRY41:LRZ41"/>
    <mergeCell ref="LSA41:LSB41"/>
    <mergeCell ref="LSC41:LSD41"/>
    <mergeCell ref="LRG41:LRH41"/>
    <mergeCell ref="LRI41:LRJ41"/>
    <mergeCell ref="LRK41:LRL41"/>
    <mergeCell ref="LRM41:LRN41"/>
    <mergeCell ref="LRO41:LRP41"/>
    <mergeCell ref="LRQ41:LRR41"/>
    <mergeCell ref="LQU41:LQV41"/>
    <mergeCell ref="LQW41:LQX41"/>
    <mergeCell ref="LQY41:LQZ41"/>
    <mergeCell ref="LRA41:LRB41"/>
    <mergeCell ref="LRC41:LRD41"/>
    <mergeCell ref="LRE41:LRF41"/>
    <mergeCell ref="LQI41:LQJ41"/>
    <mergeCell ref="LQK41:LQL41"/>
    <mergeCell ref="LQM41:LQN41"/>
    <mergeCell ref="LQO41:LQP41"/>
    <mergeCell ref="LQQ41:LQR41"/>
    <mergeCell ref="LQS41:LQT41"/>
    <mergeCell ref="LPW41:LPX41"/>
    <mergeCell ref="LPY41:LPZ41"/>
    <mergeCell ref="LQA41:LQB41"/>
    <mergeCell ref="LQC41:LQD41"/>
    <mergeCell ref="LQE41:LQF41"/>
    <mergeCell ref="LQG41:LQH41"/>
    <mergeCell ref="LPK41:LPL41"/>
    <mergeCell ref="LPM41:LPN41"/>
    <mergeCell ref="LPO41:LPP41"/>
    <mergeCell ref="LPQ41:LPR41"/>
    <mergeCell ref="LPS41:LPT41"/>
    <mergeCell ref="LPU41:LPV41"/>
    <mergeCell ref="LUM41:LUN41"/>
    <mergeCell ref="LUO41:LUP41"/>
    <mergeCell ref="LUQ41:LUR41"/>
    <mergeCell ref="LUS41:LUT41"/>
    <mergeCell ref="LUU41:LUV41"/>
    <mergeCell ref="LUW41:LUX41"/>
    <mergeCell ref="LUA41:LUB41"/>
    <mergeCell ref="LUC41:LUD41"/>
    <mergeCell ref="LUE41:LUF41"/>
    <mergeCell ref="LUG41:LUH41"/>
    <mergeCell ref="LUI41:LUJ41"/>
    <mergeCell ref="LUK41:LUL41"/>
    <mergeCell ref="LTO41:LTP41"/>
    <mergeCell ref="LTQ41:LTR41"/>
    <mergeCell ref="LTS41:LTT41"/>
    <mergeCell ref="LTU41:LTV41"/>
    <mergeCell ref="LTW41:LTX41"/>
    <mergeCell ref="LTY41:LTZ41"/>
    <mergeCell ref="LTC41:LTD41"/>
    <mergeCell ref="LTE41:LTF41"/>
    <mergeCell ref="LTG41:LTH41"/>
    <mergeCell ref="LTI41:LTJ41"/>
    <mergeCell ref="LTK41:LTL41"/>
    <mergeCell ref="LTM41:LTN41"/>
    <mergeCell ref="LSQ41:LSR41"/>
    <mergeCell ref="LSS41:LST41"/>
    <mergeCell ref="LSU41:LSV41"/>
    <mergeCell ref="LSW41:LSX41"/>
    <mergeCell ref="LSY41:LSZ41"/>
    <mergeCell ref="LTA41:LTB41"/>
    <mergeCell ref="LSE41:LSF41"/>
    <mergeCell ref="LSG41:LSH41"/>
    <mergeCell ref="LSI41:LSJ41"/>
    <mergeCell ref="LSK41:LSL41"/>
    <mergeCell ref="LSM41:LSN41"/>
    <mergeCell ref="LSO41:LSP41"/>
    <mergeCell ref="LXG41:LXH41"/>
    <mergeCell ref="LXI41:LXJ41"/>
    <mergeCell ref="LXK41:LXL41"/>
    <mergeCell ref="LXM41:LXN41"/>
    <mergeCell ref="LXO41:LXP41"/>
    <mergeCell ref="LXQ41:LXR41"/>
    <mergeCell ref="LWU41:LWV41"/>
    <mergeCell ref="LWW41:LWX41"/>
    <mergeCell ref="LWY41:LWZ41"/>
    <mergeCell ref="LXA41:LXB41"/>
    <mergeCell ref="LXC41:LXD41"/>
    <mergeCell ref="LXE41:LXF41"/>
    <mergeCell ref="LWI41:LWJ41"/>
    <mergeCell ref="LWK41:LWL41"/>
    <mergeCell ref="LWM41:LWN41"/>
    <mergeCell ref="LWO41:LWP41"/>
    <mergeCell ref="LWQ41:LWR41"/>
    <mergeCell ref="LWS41:LWT41"/>
    <mergeCell ref="LVW41:LVX41"/>
    <mergeCell ref="LVY41:LVZ41"/>
    <mergeCell ref="LWA41:LWB41"/>
    <mergeCell ref="LWC41:LWD41"/>
    <mergeCell ref="LWE41:LWF41"/>
    <mergeCell ref="LWG41:LWH41"/>
    <mergeCell ref="LVK41:LVL41"/>
    <mergeCell ref="LVM41:LVN41"/>
    <mergeCell ref="LVO41:LVP41"/>
    <mergeCell ref="LVQ41:LVR41"/>
    <mergeCell ref="LVS41:LVT41"/>
    <mergeCell ref="LVU41:LVV41"/>
    <mergeCell ref="LUY41:LUZ41"/>
    <mergeCell ref="LVA41:LVB41"/>
    <mergeCell ref="LVC41:LVD41"/>
    <mergeCell ref="LVE41:LVF41"/>
    <mergeCell ref="LVG41:LVH41"/>
    <mergeCell ref="LVI41:LVJ41"/>
    <mergeCell ref="MAA41:MAB41"/>
    <mergeCell ref="MAC41:MAD41"/>
    <mergeCell ref="MAE41:MAF41"/>
    <mergeCell ref="MAG41:MAH41"/>
    <mergeCell ref="MAI41:MAJ41"/>
    <mergeCell ref="MAK41:MAL41"/>
    <mergeCell ref="LZO41:LZP41"/>
    <mergeCell ref="LZQ41:LZR41"/>
    <mergeCell ref="LZS41:LZT41"/>
    <mergeCell ref="LZU41:LZV41"/>
    <mergeCell ref="LZW41:LZX41"/>
    <mergeCell ref="LZY41:LZZ41"/>
    <mergeCell ref="LZC41:LZD41"/>
    <mergeCell ref="LZE41:LZF41"/>
    <mergeCell ref="LZG41:LZH41"/>
    <mergeCell ref="LZI41:LZJ41"/>
    <mergeCell ref="LZK41:LZL41"/>
    <mergeCell ref="LZM41:LZN41"/>
    <mergeCell ref="LYQ41:LYR41"/>
    <mergeCell ref="LYS41:LYT41"/>
    <mergeCell ref="LYU41:LYV41"/>
    <mergeCell ref="LYW41:LYX41"/>
    <mergeCell ref="LYY41:LYZ41"/>
    <mergeCell ref="LZA41:LZB41"/>
    <mergeCell ref="LYE41:LYF41"/>
    <mergeCell ref="LYG41:LYH41"/>
    <mergeCell ref="LYI41:LYJ41"/>
    <mergeCell ref="LYK41:LYL41"/>
    <mergeCell ref="LYM41:LYN41"/>
    <mergeCell ref="LYO41:LYP41"/>
    <mergeCell ref="LXS41:LXT41"/>
    <mergeCell ref="LXU41:LXV41"/>
    <mergeCell ref="LXW41:LXX41"/>
    <mergeCell ref="LXY41:LXZ41"/>
    <mergeCell ref="LYA41:LYB41"/>
    <mergeCell ref="LYC41:LYD41"/>
    <mergeCell ref="MCU41:MCV41"/>
    <mergeCell ref="MCW41:MCX41"/>
    <mergeCell ref="MCY41:MCZ41"/>
    <mergeCell ref="MDA41:MDB41"/>
    <mergeCell ref="MDC41:MDD41"/>
    <mergeCell ref="MDE41:MDF41"/>
    <mergeCell ref="MCI41:MCJ41"/>
    <mergeCell ref="MCK41:MCL41"/>
    <mergeCell ref="MCM41:MCN41"/>
    <mergeCell ref="MCO41:MCP41"/>
    <mergeCell ref="MCQ41:MCR41"/>
    <mergeCell ref="MCS41:MCT41"/>
    <mergeCell ref="MBW41:MBX41"/>
    <mergeCell ref="MBY41:MBZ41"/>
    <mergeCell ref="MCA41:MCB41"/>
    <mergeCell ref="MCC41:MCD41"/>
    <mergeCell ref="MCE41:MCF41"/>
    <mergeCell ref="MCG41:MCH41"/>
    <mergeCell ref="MBK41:MBL41"/>
    <mergeCell ref="MBM41:MBN41"/>
    <mergeCell ref="MBO41:MBP41"/>
    <mergeCell ref="MBQ41:MBR41"/>
    <mergeCell ref="MBS41:MBT41"/>
    <mergeCell ref="MBU41:MBV41"/>
    <mergeCell ref="MAY41:MAZ41"/>
    <mergeCell ref="MBA41:MBB41"/>
    <mergeCell ref="MBC41:MBD41"/>
    <mergeCell ref="MBE41:MBF41"/>
    <mergeCell ref="MBG41:MBH41"/>
    <mergeCell ref="MBI41:MBJ41"/>
    <mergeCell ref="MAM41:MAN41"/>
    <mergeCell ref="MAO41:MAP41"/>
    <mergeCell ref="MAQ41:MAR41"/>
    <mergeCell ref="MAS41:MAT41"/>
    <mergeCell ref="MAU41:MAV41"/>
    <mergeCell ref="MAW41:MAX41"/>
    <mergeCell ref="MFO41:MFP41"/>
    <mergeCell ref="MFQ41:MFR41"/>
    <mergeCell ref="MFS41:MFT41"/>
    <mergeCell ref="MFU41:MFV41"/>
    <mergeCell ref="MFW41:MFX41"/>
    <mergeCell ref="MFY41:MFZ41"/>
    <mergeCell ref="MFC41:MFD41"/>
    <mergeCell ref="MFE41:MFF41"/>
    <mergeCell ref="MFG41:MFH41"/>
    <mergeCell ref="MFI41:MFJ41"/>
    <mergeCell ref="MFK41:MFL41"/>
    <mergeCell ref="MFM41:MFN41"/>
    <mergeCell ref="MEQ41:MER41"/>
    <mergeCell ref="MES41:MET41"/>
    <mergeCell ref="MEU41:MEV41"/>
    <mergeCell ref="MEW41:MEX41"/>
    <mergeCell ref="MEY41:MEZ41"/>
    <mergeCell ref="MFA41:MFB41"/>
    <mergeCell ref="MEE41:MEF41"/>
    <mergeCell ref="MEG41:MEH41"/>
    <mergeCell ref="MEI41:MEJ41"/>
    <mergeCell ref="MEK41:MEL41"/>
    <mergeCell ref="MEM41:MEN41"/>
    <mergeCell ref="MEO41:MEP41"/>
    <mergeCell ref="MDS41:MDT41"/>
    <mergeCell ref="MDU41:MDV41"/>
    <mergeCell ref="MDW41:MDX41"/>
    <mergeCell ref="MDY41:MDZ41"/>
    <mergeCell ref="MEA41:MEB41"/>
    <mergeCell ref="MEC41:MED41"/>
    <mergeCell ref="MDG41:MDH41"/>
    <mergeCell ref="MDI41:MDJ41"/>
    <mergeCell ref="MDK41:MDL41"/>
    <mergeCell ref="MDM41:MDN41"/>
    <mergeCell ref="MDO41:MDP41"/>
    <mergeCell ref="MDQ41:MDR41"/>
    <mergeCell ref="MII41:MIJ41"/>
    <mergeCell ref="MIK41:MIL41"/>
    <mergeCell ref="MIM41:MIN41"/>
    <mergeCell ref="MIO41:MIP41"/>
    <mergeCell ref="MIQ41:MIR41"/>
    <mergeCell ref="MIS41:MIT41"/>
    <mergeCell ref="MHW41:MHX41"/>
    <mergeCell ref="MHY41:MHZ41"/>
    <mergeCell ref="MIA41:MIB41"/>
    <mergeCell ref="MIC41:MID41"/>
    <mergeCell ref="MIE41:MIF41"/>
    <mergeCell ref="MIG41:MIH41"/>
    <mergeCell ref="MHK41:MHL41"/>
    <mergeCell ref="MHM41:MHN41"/>
    <mergeCell ref="MHO41:MHP41"/>
    <mergeCell ref="MHQ41:MHR41"/>
    <mergeCell ref="MHS41:MHT41"/>
    <mergeCell ref="MHU41:MHV41"/>
    <mergeCell ref="MGY41:MGZ41"/>
    <mergeCell ref="MHA41:MHB41"/>
    <mergeCell ref="MHC41:MHD41"/>
    <mergeCell ref="MHE41:MHF41"/>
    <mergeCell ref="MHG41:MHH41"/>
    <mergeCell ref="MHI41:MHJ41"/>
    <mergeCell ref="MGM41:MGN41"/>
    <mergeCell ref="MGO41:MGP41"/>
    <mergeCell ref="MGQ41:MGR41"/>
    <mergeCell ref="MGS41:MGT41"/>
    <mergeCell ref="MGU41:MGV41"/>
    <mergeCell ref="MGW41:MGX41"/>
    <mergeCell ref="MGA41:MGB41"/>
    <mergeCell ref="MGC41:MGD41"/>
    <mergeCell ref="MGE41:MGF41"/>
    <mergeCell ref="MGG41:MGH41"/>
    <mergeCell ref="MGI41:MGJ41"/>
    <mergeCell ref="MGK41:MGL41"/>
    <mergeCell ref="MLC41:MLD41"/>
    <mergeCell ref="MLE41:MLF41"/>
    <mergeCell ref="MLG41:MLH41"/>
    <mergeCell ref="MLI41:MLJ41"/>
    <mergeCell ref="MLK41:MLL41"/>
    <mergeCell ref="MLM41:MLN41"/>
    <mergeCell ref="MKQ41:MKR41"/>
    <mergeCell ref="MKS41:MKT41"/>
    <mergeCell ref="MKU41:MKV41"/>
    <mergeCell ref="MKW41:MKX41"/>
    <mergeCell ref="MKY41:MKZ41"/>
    <mergeCell ref="MLA41:MLB41"/>
    <mergeCell ref="MKE41:MKF41"/>
    <mergeCell ref="MKG41:MKH41"/>
    <mergeCell ref="MKI41:MKJ41"/>
    <mergeCell ref="MKK41:MKL41"/>
    <mergeCell ref="MKM41:MKN41"/>
    <mergeCell ref="MKO41:MKP41"/>
    <mergeCell ref="MJS41:MJT41"/>
    <mergeCell ref="MJU41:MJV41"/>
    <mergeCell ref="MJW41:MJX41"/>
    <mergeCell ref="MJY41:MJZ41"/>
    <mergeCell ref="MKA41:MKB41"/>
    <mergeCell ref="MKC41:MKD41"/>
    <mergeCell ref="MJG41:MJH41"/>
    <mergeCell ref="MJI41:MJJ41"/>
    <mergeCell ref="MJK41:MJL41"/>
    <mergeCell ref="MJM41:MJN41"/>
    <mergeCell ref="MJO41:MJP41"/>
    <mergeCell ref="MJQ41:MJR41"/>
    <mergeCell ref="MIU41:MIV41"/>
    <mergeCell ref="MIW41:MIX41"/>
    <mergeCell ref="MIY41:MIZ41"/>
    <mergeCell ref="MJA41:MJB41"/>
    <mergeCell ref="MJC41:MJD41"/>
    <mergeCell ref="MJE41:MJF41"/>
    <mergeCell ref="MNW41:MNX41"/>
    <mergeCell ref="MNY41:MNZ41"/>
    <mergeCell ref="MOA41:MOB41"/>
    <mergeCell ref="MOC41:MOD41"/>
    <mergeCell ref="MOE41:MOF41"/>
    <mergeCell ref="MOG41:MOH41"/>
    <mergeCell ref="MNK41:MNL41"/>
    <mergeCell ref="MNM41:MNN41"/>
    <mergeCell ref="MNO41:MNP41"/>
    <mergeCell ref="MNQ41:MNR41"/>
    <mergeCell ref="MNS41:MNT41"/>
    <mergeCell ref="MNU41:MNV41"/>
    <mergeCell ref="MMY41:MMZ41"/>
    <mergeCell ref="MNA41:MNB41"/>
    <mergeCell ref="MNC41:MND41"/>
    <mergeCell ref="MNE41:MNF41"/>
    <mergeCell ref="MNG41:MNH41"/>
    <mergeCell ref="MNI41:MNJ41"/>
    <mergeCell ref="MMM41:MMN41"/>
    <mergeCell ref="MMO41:MMP41"/>
    <mergeCell ref="MMQ41:MMR41"/>
    <mergeCell ref="MMS41:MMT41"/>
    <mergeCell ref="MMU41:MMV41"/>
    <mergeCell ref="MMW41:MMX41"/>
    <mergeCell ref="MMA41:MMB41"/>
    <mergeCell ref="MMC41:MMD41"/>
    <mergeCell ref="MME41:MMF41"/>
    <mergeCell ref="MMG41:MMH41"/>
    <mergeCell ref="MMI41:MMJ41"/>
    <mergeCell ref="MMK41:MML41"/>
    <mergeCell ref="MLO41:MLP41"/>
    <mergeCell ref="MLQ41:MLR41"/>
    <mergeCell ref="MLS41:MLT41"/>
    <mergeCell ref="MLU41:MLV41"/>
    <mergeCell ref="MLW41:MLX41"/>
    <mergeCell ref="MLY41:MLZ41"/>
    <mergeCell ref="MQQ41:MQR41"/>
    <mergeCell ref="MQS41:MQT41"/>
    <mergeCell ref="MQU41:MQV41"/>
    <mergeCell ref="MQW41:MQX41"/>
    <mergeCell ref="MQY41:MQZ41"/>
    <mergeCell ref="MRA41:MRB41"/>
    <mergeCell ref="MQE41:MQF41"/>
    <mergeCell ref="MQG41:MQH41"/>
    <mergeCell ref="MQI41:MQJ41"/>
    <mergeCell ref="MQK41:MQL41"/>
    <mergeCell ref="MQM41:MQN41"/>
    <mergeCell ref="MQO41:MQP41"/>
    <mergeCell ref="MPS41:MPT41"/>
    <mergeCell ref="MPU41:MPV41"/>
    <mergeCell ref="MPW41:MPX41"/>
    <mergeCell ref="MPY41:MPZ41"/>
    <mergeCell ref="MQA41:MQB41"/>
    <mergeCell ref="MQC41:MQD41"/>
    <mergeCell ref="MPG41:MPH41"/>
    <mergeCell ref="MPI41:MPJ41"/>
    <mergeCell ref="MPK41:MPL41"/>
    <mergeCell ref="MPM41:MPN41"/>
    <mergeCell ref="MPO41:MPP41"/>
    <mergeCell ref="MPQ41:MPR41"/>
    <mergeCell ref="MOU41:MOV41"/>
    <mergeCell ref="MOW41:MOX41"/>
    <mergeCell ref="MOY41:MOZ41"/>
    <mergeCell ref="MPA41:MPB41"/>
    <mergeCell ref="MPC41:MPD41"/>
    <mergeCell ref="MPE41:MPF41"/>
    <mergeCell ref="MOI41:MOJ41"/>
    <mergeCell ref="MOK41:MOL41"/>
    <mergeCell ref="MOM41:MON41"/>
    <mergeCell ref="MOO41:MOP41"/>
    <mergeCell ref="MOQ41:MOR41"/>
    <mergeCell ref="MOS41:MOT41"/>
    <mergeCell ref="MTK41:MTL41"/>
    <mergeCell ref="MTM41:MTN41"/>
    <mergeCell ref="MTO41:MTP41"/>
    <mergeCell ref="MTQ41:MTR41"/>
    <mergeCell ref="MTS41:MTT41"/>
    <mergeCell ref="MTU41:MTV41"/>
    <mergeCell ref="MSY41:MSZ41"/>
    <mergeCell ref="MTA41:MTB41"/>
    <mergeCell ref="MTC41:MTD41"/>
    <mergeCell ref="MTE41:MTF41"/>
    <mergeCell ref="MTG41:MTH41"/>
    <mergeCell ref="MTI41:MTJ41"/>
    <mergeCell ref="MSM41:MSN41"/>
    <mergeCell ref="MSO41:MSP41"/>
    <mergeCell ref="MSQ41:MSR41"/>
    <mergeCell ref="MSS41:MST41"/>
    <mergeCell ref="MSU41:MSV41"/>
    <mergeCell ref="MSW41:MSX41"/>
    <mergeCell ref="MSA41:MSB41"/>
    <mergeCell ref="MSC41:MSD41"/>
    <mergeCell ref="MSE41:MSF41"/>
    <mergeCell ref="MSG41:MSH41"/>
    <mergeCell ref="MSI41:MSJ41"/>
    <mergeCell ref="MSK41:MSL41"/>
    <mergeCell ref="MRO41:MRP41"/>
    <mergeCell ref="MRQ41:MRR41"/>
    <mergeCell ref="MRS41:MRT41"/>
    <mergeCell ref="MRU41:MRV41"/>
    <mergeCell ref="MRW41:MRX41"/>
    <mergeCell ref="MRY41:MRZ41"/>
    <mergeCell ref="MRC41:MRD41"/>
    <mergeCell ref="MRE41:MRF41"/>
    <mergeCell ref="MRG41:MRH41"/>
    <mergeCell ref="MRI41:MRJ41"/>
    <mergeCell ref="MRK41:MRL41"/>
    <mergeCell ref="MRM41:MRN41"/>
    <mergeCell ref="MWE41:MWF41"/>
    <mergeCell ref="MWG41:MWH41"/>
    <mergeCell ref="MWI41:MWJ41"/>
    <mergeCell ref="MWK41:MWL41"/>
    <mergeCell ref="MWM41:MWN41"/>
    <mergeCell ref="MWO41:MWP41"/>
    <mergeCell ref="MVS41:MVT41"/>
    <mergeCell ref="MVU41:MVV41"/>
    <mergeCell ref="MVW41:MVX41"/>
    <mergeCell ref="MVY41:MVZ41"/>
    <mergeCell ref="MWA41:MWB41"/>
    <mergeCell ref="MWC41:MWD41"/>
    <mergeCell ref="MVG41:MVH41"/>
    <mergeCell ref="MVI41:MVJ41"/>
    <mergeCell ref="MVK41:MVL41"/>
    <mergeCell ref="MVM41:MVN41"/>
    <mergeCell ref="MVO41:MVP41"/>
    <mergeCell ref="MVQ41:MVR41"/>
    <mergeCell ref="MUU41:MUV41"/>
    <mergeCell ref="MUW41:MUX41"/>
    <mergeCell ref="MUY41:MUZ41"/>
    <mergeCell ref="MVA41:MVB41"/>
    <mergeCell ref="MVC41:MVD41"/>
    <mergeCell ref="MVE41:MVF41"/>
    <mergeCell ref="MUI41:MUJ41"/>
    <mergeCell ref="MUK41:MUL41"/>
    <mergeCell ref="MUM41:MUN41"/>
    <mergeCell ref="MUO41:MUP41"/>
    <mergeCell ref="MUQ41:MUR41"/>
    <mergeCell ref="MUS41:MUT41"/>
    <mergeCell ref="MTW41:MTX41"/>
    <mergeCell ref="MTY41:MTZ41"/>
    <mergeCell ref="MUA41:MUB41"/>
    <mergeCell ref="MUC41:MUD41"/>
    <mergeCell ref="MUE41:MUF41"/>
    <mergeCell ref="MUG41:MUH41"/>
    <mergeCell ref="MYY41:MYZ41"/>
    <mergeCell ref="MZA41:MZB41"/>
    <mergeCell ref="MZC41:MZD41"/>
    <mergeCell ref="MZE41:MZF41"/>
    <mergeCell ref="MZG41:MZH41"/>
    <mergeCell ref="MZI41:MZJ41"/>
    <mergeCell ref="MYM41:MYN41"/>
    <mergeCell ref="MYO41:MYP41"/>
    <mergeCell ref="MYQ41:MYR41"/>
    <mergeCell ref="MYS41:MYT41"/>
    <mergeCell ref="MYU41:MYV41"/>
    <mergeCell ref="MYW41:MYX41"/>
    <mergeCell ref="MYA41:MYB41"/>
    <mergeCell ref="MYC41:MYD41"/>
    <mergeCell ref="MYE41:MYF41"/>
    <mergeCell ref="MYG41:MYH41"/>
    <mergeCell ref="MYI41:MYJ41"/>
    <mergeCell ref="MYK41:MYL41"/>
    <mergeCell ref="MXO41:MXP41"/>
    <mergeCell ref="MXQ41:MXR41"/>
    <mergeCell ref="MXS41:MXT41"/>
    <mergeCell ref="MXU41:MXV41"/>
    <mergeCell ref="MXW41:MXX41"/>
    <mergeCell ref="MXY41:MXZ41"/>
    <mergeCell ref="MXC41:MXD41"/>
    <mergeCell ref="MXE41:MXF41"/>
    <mergeCell ref="MXG41:MXH41"/>
    <mergeCell ref="MXI41:MXJ41"/>
    <mergeCell ref="MXK41:MXL41"/>
    <mergeCell ref="MXM41:MXN41"/>
    <mergeCell ref="MWQ41:MWR41"/>
    <mergeCell ref="MWS41:MWT41"/>
    <mergeCell ref="MWU41:MWV41"/>
    <mergeCell ref="MWW41:MWX41"/>
    <mergeCell ref="MWY41:MWZ41"/>
    <mergeCell ref="MXA41:MXB41"/>
    <mergeCell ref="NBS41:NBT41"/>
    <mergeCell ref="NBU41:NBV41"/>
    <mergeCell ref="NBW41:NBX41"/>
    <mergeCell ref="NBY41:NBZ41"/>
    <mergeCell ref="NCA41:NCB41"/>
    <mergeCell ref="NCC41:NCD41"/>
    <mergeCell ref="NBG41:NBH41"/>
    <mergeCell ref="NBI41:NBJ41"/>
    <mergeCell ref="NBK41:NBL41"/>
    <mergeCell ref="NBM41:NBN41"/>
    <mergeCell ref="NBO41:NBP41"/>
    <mergeCell ref="NBQ41:NBR41"/>
    <mergeCell ref="NAU41:NAV41"/>
    <mergeCell ref="NAW41:NAX41"/>
    <mergeCell ref="NAY41:NAZ41"/>
    <mergeCell ref="NBA41:NBB41"/>
    <mergeCell ref="NBC41:NBD41"/>
    <mergeCell ref="NBE41:NBF41"/>
    <mergeCell ref="NAI41:NAJ41"/>
    <mergeCell ref="NAK41:NAL41"/>
    <mergeCell ref="NAM41:NAN41"/>
    <mergeCell ref="NAO41:NAP41"/>
    <mergeCell ref="NAQ41:NAR41"/>
    <mergeCell ref="NAS41:NAT41"/>
    <mergeCell ref="MZW41:MZX41"/>
    <mergeCell ref="MZY41:MZZ41"/>
    <mergeCell ref="NAA41:NAB41"/>
    <mergeCell ref="NAC41:NAD41"/>
    <mergeCell ref="NAE41:NAF41"/>
    <mergeCell ref="NAG41:NAH41"/>
    <mergeCell ref="MZK41:MZL41"/>
    <mergeCell ref="MZM41:MZN41"/>
    <mergeCell ref="MZO41:MZP41"/>
    <mergeCell ref="MZQ41:MZR41"/>
    <mergeCell ref="MZS41:MZT41"/>
    <mergeCell ref="MZU41:MZV41"/>
    <mergeCell ref="NEM41:NEN41"/>
    <mergeCell ref="NEO41:NEP41"/>
    <mergeCell ref="NEQ41:NER41"/>
    <mergeCell ref="NES41:NET41"/>
    <mergeCell ref="NEU41:NEV41"/>
    <mergeCell ref="NEW41:NEX41"/>
    <mergeCell ref="NEA41:NEB41"/>
    <mergeCell ref="NEC41:NED41"/>
    <mergeCell ref="NEE41:NEF41"/>
    <mergeCell ref="NEG41:NEH41"/>
    <mergeCell ref="NEI41:NEJ41"/>
    <mergeCell ref="NEK41:NEL41"/>
    <mergeCell ref="NDO41:NDP41"/>
    <mergeCell ref="NDQ41:NDR41"/>
    <mergeCell ref="NDS41:NDT41"/>
    <mergeCell ref="NDU41:NDV41"/>
    <mergeCell ref="NDW41:NDX41"/>
    <mergeCell ref="NDY41:NDZ41"/>
    <mergeCell ref="NDC41:NDD41"/>
    <mergeCell ref="NDE41:NDF41"/>
    <mergeCell ref="NDG41:NDH41"/>
    <mergeCell ref="NDI41:NDJ41"/>
    <mergeCell ref="NDK41:NDL41"/>
    <mergeCell ref="NDM41:NDN41"/>
    <mergeCell ref="NCQ41:NCR41"/>
    <mergeCell ref="NCS41:NCT41"/>
    <mergeCell ref="NCU41:NCV41"/>
    <mergeCell ref="NCW41:NCX41"/>
    <mergeCell ref="NCY41:NCZ41"/>
    <mergeCell ref="NDA41:NDB41"/>
    <mergeCell ref="NCE41:NCF41"/>
    <mergeCell ref="NCG41:NCH41"/>
    <mergeCell ref="NCI41:NCJ41"/>
    <mergeCell ref="NCK41:NCL41"/>
    <mergeCell ref="NCM41:NCN41"/>
    <mergeCell ref="NCO41:NCP41"/>
    <mergeCell ref="NHG41:NHH41"/>
    <mergeCell ref="NHI41:NHJ41"/>
    <mergeCell ref="NHK41:NHL41"/>
    <mergeCell ref="NHM41:NHN41"/>
    <mergeCell ref="NHO41:NHP41"/>
    <mergeCell ref="NHQ41:NHR41"/>
    <mergeCell ref="NGU41:NGV41"/>
    <mergeCell ref="NGW41:NGX41"/>
    <mergeCell ref="NGY41:NGZ41"/>
    <mergeCell ref="NHA41:NHB41"/>
    <mergeCell ref="NHC41:NHD41"/>
    <mergeCell ref="NHE41:NHF41"/>
    <mergeCell ref="NGI41:NGJ41"/>
    <mergeCell ref="NGK41:NGL41"/>
    <mergeCell ref="NGM41:NGN41"/>
    <mergeCell ref="NGO41:NGP41"/>
    <mergeCell ref="NGQ41:NGR41"/>
    <mergeCell ref="NGS41:NGT41"/>
    <mergeCell ref="NFW41:NFX41"/>
    <mergeCell ref="NFY41:NFZ41"/>
    <mergeCell ref="NGA41:NGB41"/>
    <mergeCell ref="NGC41:NGD41"/>
    <mergeCell ref="NGE41:NGF41"/>
    <mergeCell ref="NGG41:NGH41"/>
    <mergeCell ref="NFK41:NFL41"/>
    <mergeCell ref="NFM41:NFN41"/>
    <mergeCell ref="NFO41:NFP41"/>
    <mergeCell ref="NFQ41:NFR41"/>
    <mergeCell ref="NFS41:NFT41"/>
    <mergeCell ref="NFU41:NFV41"/>
    <mergeCell ref="NEY41:NEZ41"/>
    <mergeCell ref="NFA41:NFB41"/>
    <mergeCell ref="NFC41:NFD41"/>
    <mergeCell ref="NFE41:NFF41"/>
    <mergeCell ref="NFG41:NFH41"/>
    <mergeCell ref="NFI41:NFJ41"/>
    <mergeCell ref="NKA41:NKB41"/>
    <mergeCell ref="NKC41:NKD41"/>
    <mergeCell ref="NKE41:NKF41"/>
    <mergeCell ref="NKG41:NKH41"/>
    <mergeCell ref="NKI41:NKJ41"/>
    <mergeCell ref="NKK41:NKL41"/>
    <mergeCell ref="NJO41:NJP41"/>
    <mergeCell ref="NJQ41:NJR41"/>
    <mergeCell ref="NJS41:NJT41"/>
    <mergeCell ref="NJU41:NJV41"/>
    <mergeCell ref="NJW41:NJX41"/>
    <mergeCell ref="NJY41:NJZ41"/>
    <mergeCell ref="NJC41:NJD41"/>
    <mergeCell ref="NJE41:NJF41"/>
    <mergeCell ref="NJG41:NJH41"/>
    <mergeCell ref="NJI41:NJJ41"/>
    <mergeCell ref="NJK41:NJL41"/>
    <mergeCell ref="NJM41:NJN41"/>
    <mergeCell ref="NIQ41:NIR41"/>
    <mergeCell ref="NIS41:NIT41"/>
    <mergeCell ref="NIU41:NIV41"/>
    <mergeCell ref="NIW41:NIX41"/>
    <mergeCell ref="NIY41:NIZ41"/>
    <mergeCell ref="NJA41:NJB41"/>
    <mergeCell ref="NIE41:NIF41"/>
    <mergeCell ref="NIG41:NIH41"/>
    <mergeCell ref="NII41:NIJ41"/>
    <mergeCell ref="NIK41:NIL41"/>
    <mergeCell ref="NIM41:NIN41"/>
    <mergeCell ref="NIO41:NIP41"/>
    <mergeCell ref="NHS41:NHT41"/>
    <mergeCell ref="NHU41:NHV41"/>
    <mergeCell ref="NHW41:NHX41"/>
    <mergeCell ref="NHY41:NHZ41"/>
    <mergeCell ref="NIA41:NIB41"/>
    <mergeCell ref="NIC41:NID41"/>
    <mergeCell ref="NMU41:NMV41"/>
    <mergeCell ref="NMW41:NMX41"/>
    <mergeCell ref="NMY41:NMZ41"/>
    <mergeCell ref="NNA41:NNB41"/>
    <mergeCell ref="NNC41:NND41"/>
    <mergeCell ref="NNE41:NNF41"/>
    <mergeCell ref="NMI41:NMJ41"/>
    <mergeCell ref="NMK41:NML41"/>
    <mergeCell ref="NMM41:NMN41"/>
    <mergeCell ref="NMO41:NMP41"/>
    <mergeCell ref="NMQ41:NMR41"/>
    <mergeCell ref="NMS41:NMT41"/>
    <mergeCell ref="NLW41:NLX41"/>
    <mergeCell ref="NLY41:NLZ41"/>
    <mergeCell ref="NMA41:NMB41"/>
    <mergeCell ref="NMC41:NMD41"/>
    <mergeCell ref="NME41:NMF41"/>
    <mergeCell ref="NMG41:NMH41"/>
    <mergeCell ref="NLK41:NLL41"/>
    <mergeCell ref="NLM41:NLN41"/>
    <mergeCell ref="NLO41:NLP41"/>
    <mergeCell ref="NLQ41:NLR41"/>
    <mergeCell ref="NLS41:NLT41"/>
    <mergeCell ref="NLU41:NLV41"/>
    <mergeCell ref="NKY41:NKZ41"/>
    <mergeCell ref="NLA41:NLB41"/>
    <mergeCell ref="NLC41:NLD41"/>
    <mergeCell ref="NLE41:NLF41"/>
    <mergeCell ref="NLG41:NLH41"/>
    <mergeCell ref="NLI41:NLJ41"/>
    <mergeCell ref="NKM41:NKN41"/>
    <mergeCell ref="NKO41:NKP41"/>
    <mergeCell ref="NKQ41:NKR41"/>
    <mergeCell ref="NKS41:NKT41"/>
    <mergeCell ref="NKU41:NKV41"/>
    <mergeCell ref="NKW41:NKX41"/>
    <mergeCell ref="NPO41:NPP41"/>
    <mergeCell ref="NPQ41:NPR41"/>
    <mergeCell ref="NPS41:NPT41"/>
    <mergeCell ref="NPU41:NPV41"/>
    <mergeCell ref="NPW41:NPX41"/>
    <mergeCell ref="NPY41:NPZ41"/>
    <mergeCell ref="NPC41:NPD41"/>
    <mergeCell ref="NPE41:NPF41"/>
    <mergeCell ref="NPG41:NPH41"/>
    <mergeCell ref="NPI41:NPJ41"/>
    <mergeCell ref="NPK41:NPL41"/>
    <mergeCell ref="NPM41:NPN41"/>
    <mergeCell ref="NOQ41:NOR41"/>
    <mergeCell ref="NOS41:NOT41"/>
    <mergeCell ref="NOU41:NOV41"/>
    <mergeCell ref="NOW41:NOX41"/>
    <mergeCell ref="NOY41:NOZ41"/>
    <mergeCell ref="NPA41:NPB41"/>
    <mergeCell ref="NOE41:NOF41"/>
    <mergeCell ref="NOG41:NOH41"/>
    <mergeCell ref="NOI41:NOJ41"/>
    <mergeCell ref="NOK41:NOL41"/>
    <mergeCell ref="NOM41:NON41"/>
    <mergeCell ref="NOO41:NOP41"/>
    <mergeCell ref="NNS41:NNT41"/>
    <mergeCell ref="NNU41:NNV41"/>
    <mergeCell ref="NNW41:NNX41"/>
    <mergeCell ref="NNY41:NNZ41"/>
    <mergeCell ref="NOA41:NOB41"/>
    <mergeCell ref="NOC41:NOD41"/>
    <mergeCell ref="NNG41:NNH41"/>
    <mergeCell ref="NNI41:NNJ41"/>
    <mergeCell ref="NNK41:NNL41"/>
    <mergeCell ref="NNM41:NNN41"/>
    <mergeCell ref="NNO41:NNP41"/>
    <mergeCell ref="NNQ41:NNR41"/>
    <mergeCell ref="NSI41:NSJ41"/>
    <mergeCell ref="NSK41:NSL41"/>
    <mergeCell ref="NSM41:NSN41"/>
    <mergeCell ref="NSO41:NSP41"/>
    <mergeCell ref="NSQ41:NSR41"/>
    <mergeCell ref="NSS41:NST41"/>
    <mergeCell ref="NRW41:NRX41"/>
    <mergeCell ref="NRY41:NRZ41"/>
    <mergeCell ref="NSA41:NSB41"/>
    <mergeCell ref="NSC41:NSD41"/>
    <mergeCell ref="NSE41:NSF41"/>
    <mergeCell ref="NSG41:NSH41"/>
    <mergeCell ref="NRK41:NRL41"/>
    <mergeCell ref="NRM41:NRN41"/>
    <mergeCell ref="NRO41:NRP41"/>
    <mergeCell ref="NRQ41:NRR41"/>
    <mergeCell ref="NRS41:NRT41"/>
    <mergeCell ref="NRU41:NRV41"/>
    <mergeCell ref="NQY41:NQZ41"/>
    <mergeCell ref="NRA41:NRB41"/>
    <mergeCell ref="NRC41:NRD41"/>
    <mergeCell ref="NRE41:NRF41"/>
    <mergeCell ref="NRG41:NRH41"/>
    <mergeCell ref="NRI41:NRJ41"/>
    <mergeCell ref="NQM41:NQN41"/>
    <mergeCell ref="NQO41:NQP41"/>
    <mergeCell ref="NQQ41:NQR41"/>
    <mergeCell ref="NQS41:NQT41"/>
    <mergeCell ref="NQU41:NQV41"/>
    <mergeCell ref="NQW41:NQX41"/>
    <mergeCell ref="NQA41:NQB41"/>
    <mergeCell ref="NQC41:NQD41"/>
    <mergeCell ref="NQE41:NQF41"/>
    <mergeCell ref="NQG41:NQH41"/>
    <mergeCell ref="NQI41:NQJ41"/>
    <mergeCell ref="NQK41:NQL41"/>
    <mergeCell ref="NVC41:NVD41"/>
    <mergeCell ref="NVE41:NVF41"/>
    <mergeCell ref="NVG41:NVH41"/>
    <mergeCell ref="NVI41:NVJ41"/>
    <mergeCell ref="NVK41:NVL41"/>
    <mergeCell ref="NVM41:NVN41"/>
    <mergeCell ref="NUQ41:NUR41"/>
    <mergeCell ref="NUS41:NUT41"/>
    <mergeCell ref="NUU41:NUV41"/>
    <mergeCell ref="NUW41:NUX41"/>
    <mergeCell ref="NUY41:NUZ41"/>
    <mergeCell ref="NVA41:NVB41"/>
    <mergeCell ref="NUE41:NUF41"/>
    <mergeCell ref="NUG41:NUH41"/>
    <mergeCell ref="NUI41:NUJ41"/>
    <mergeCell ref="NUK41:NUL41"/>
    <mergeCell ref="NUM41:NUN41"/>
    <mergeCell ref="NUO41:NUP41"/>
    <mergeCell ref="NTS41:NTT41"/>
    <mergeCell ref="NTU41:NTV41"/>
    <mergeCell ref="NTW41:NTX41"/>
    <mergeCell ref="NTY41:NTZ41"/>
    <mergeCell ref="NUA41:NUB41"/>
    <mergeCell ref="NUC41:NUD41"/>
    <mergeCell ref="NTG41:NTH41"/>
    <mergeCell ref="NTI41:NTJ41"/>
    <mergeCell ref="NTK41:NTL41"/>
    <mergeCell ref="NTM41:NTN41"/>
    <mergeCell ref="NTO41:NTP41"/>
    <mergeCell ref="NTQ41:NTR41"/>
    <mergeCell ref="NSU41:NSV41"/>
    <mergeCell ref="NSW41:NSX41"/>
    <mergeCell ref="NSY41:NSZ41"/>
    <mergeCell ref="NTA41:NTB41"/>
    <mergeCell ref="NTC41:NTD41"/>
    <mergeCell ref="NTE41:NTF41"/>
    <mergeCell ref="NXW41:NXX41"/>
    <mergeCell ref="NXY41:NXZ41"/>
    <mergeCell ref="NYA41:NYB41"/>
    <mergeCell ref="NYC41:NYD41"/>
    <mergeCell ref="NYE41:NYF41"/>
    <mergeCell ref="NYG41:NYH41"/>
    <mergeCell ref="NXK41:NXL41"/>
    <mergeCell ref="NXM41:NXN41"/>
    <mergeCell ref="NXO41:NXP41"/>
    <mergeCell ref="NXQ41:NXR41"/>
    <mergeCell ref="NXS41:NXT41"/>
    <mergeCell ref="NXU41:NXV41"/>
    <mergeCell ref="NWY41:NWZ41"/>
    <mergeCell ref="NXA41:NXB41"/>
    <mergeCell ref="NXC41:NXD41"/>
    <mergeCell ref="NXE41:NXF41"/>
    <mergeCell ref="NXG41:NXH41"/>
    <mergeCell ref="NXI41:NXJ41"/>
    <mergeCell ref="NWM41:NWN41"/>
    <mergeCell ref="NWO41:NWP41"/>
    <mergeCell ref="NWQ41:NWR41"/>
    <mergeCell ref="NWS41:NWT41"/>
    <mergeCell ref="NWU41:NWV41"/>
    <mergeCell ref="NWW41:NWX41"/>
    <mergeCell ref="NWA41:NWB41"/>
    <mergeCell ref="NWC41:NWD41"/>
    <mergeCell ref="NWE41:NWF41"/>
    <mergeCell ref="NWG41:NWH41"/>
    <mergeCell ref="NWI41:NWJ41"/>
    <mergeCell ref="NWK41:NWL41"/>
    <mergeCell ref="NVO41:NVP41"/>
    <mergeCell ref="NVQ41:NVR41"/>
    <mergeCell ref="NVS41:NVT41"/>
    <mergeCell ref="NVU41:NVV41"/>
    <mergeCell ref="NVW41:NVX41"/>
    <mergeCell ref="NVY41:NVZ41"/>
    <mergeCell ref="OAQ41:OAR41"/>
    <mergeCell ref="OAS41:OAT41"/>
    <mergeCell ref="OAU41:OAV41"/>
    <mergeCell ref="OAW41:OAX41"/>
    <mergeCell ref="OAY41:OAZ41"/>
    <mergeCell ref="OBA41:OBB41"/>
    <mergeCell ref="OAE41:OAF41"/>
    <mergeCell ref="OAG41:OAH41"/>
    <mergeCell ref="OAI41:OAJ41"/>
    <mergeCell ref="OAK41:OAL41"/>
    <mergeCell ref="OAM41:OAN41"/>
    <mergeCell ref="OAO41:OAP41"/>
    <mergeCell ref="NZS41:NZT41"/>
    <mergeCell ref="NZU41:NZV41"/>
    <mergeCell ref="NZW41:NZX41"/>
    <mergeCell ref="NZY41:NZZ41"/>
    <mergeCell ref="OAA41:OAB41"/>
    <mergeCell ref="OAC41:OAD41"/>
    <mergeCell ref="NZG41:NZH41"/>
    <mergeCell ref="NZI41:NZJ41"/>
    <mergeCell ref="NZK41:NZL41"/>
    <mergeCell ref="NZM41:NZN41"/>
    <mergeCell ref="NZO41:NZP41"/>
    <mergeCell ref="NZQ41:NZR41"/>
    <mergeCell ref="NYU41:NYV41"/>
    <mergeCell ref="NYW41:NYX41"/>
    <mergeCell ref="NYY41:NYZ41"/>
    <mergeCell ref="NZA41:NZB41"/>
    <mergeCell ref="NZC41:NZD41"/>
    <mergeCell ref="NZE41:NZF41"/>
    <mergeCell ref="NYI41:NYJ41"/>
    <mergeCell ref="NYK41:NYL41"/>
    <mergeCell ref="NYM41:NYN41"/>
    <mergeCell ref="NYO41:NYP41"/>
    <mergeCell ref="NYQ41:NYR41"/>
    <mergeCell ref="NYS41:NYT41"/>
    <mergeCell ref="ODK41:ODL41"/>
    <mergeCell ref="ODM41:ODN41"/>
    <mergeCell ref="ODO41:ODP41"/>
    <mergeCell ref="ODQ41:ODR41"/>
    <mergeCell ref="ODS41:ODT41"/>
    <mergeCell ref="ODU41:ODV41"/>
    <mergeCell ref="OCY41:OCZ41"/>
    <mergeCell ref="ODA41:ODB41"/>
    <mergeCell ref="ODC41:ODD41"/>
    <mergeCell ref="ODE41:ODF41"/>
    <mergeCell ref="ODG41:ODH41"/>
    <mergeCell ref="ODI41:ODJ41"/>
    <mergeCell ref="OCM41:OCN41"/>
    <mergeCell ref="OCO41:OCP41"/>
    <mergeCell ref="OCQ41:OCR41"/>
    <mergeCell ref="OCS41:OCT41"/>
    <mergeCell ref="OCU41:OCV41"/>
    <mergeCell ref="OCW41:OCX41"/>
    <mergeCell ref="OCA41:OCB41"/>
    <mergeCell ref="OCC41:OCD41"/>
    <mergeCell ref="OCE41:OCF41"/>
    <mergeCell ref="OCG41:OCH41"/>
    <mergeCell ref="OCI41:OCJ41"/>
    <mergeCell ref="OCK41:OCL41"/>
    <mergeCell ref="OBO41:OBP41"/>
    <mergeCell ref="OBQ41:OBR41"/>
    <mergeCell ref="OBS41:OBT41"/>
    <mergeCell ref="OBU41:OBV41"/>
    <mergeCell ref="OBW41:OBX41"/>
    <mergeCell ref="OBY41:OBZ41"/>
    <mergeCell ref="OBC41:OBD41"/>
    <mergeCell ref="OBE41:OBF41"/>
    <mergeCell ref="OBG41:OBH41"/>
    <mergeCell ref="OBI41:OBJ41"/>
    <mergeCell ref="OBK41:OBL41"/>
    <mergeCell ref="OBM41:OBN41"/>
    <mergeCell ref="OGE41:OGF41"/>
    <mergeCell ref="OGG41:OGH41"/>
    <mergeCell ref="OGI41:OGJ41"/>
    <mergeCell ref="OGK41:OGL41"/>
    <mergeCell ref="OGM41:OGN41"/>
    <mergeCell ref="OGO41:OGP41"/>
    <mergeCell ref="OFS41:OFT41"/>
    <mergeCell ref="OFU41:OFV41"/>
    <mergeCell ref="OFW41:OFX41"/>
    <mergeCell ref="OFY41:OFZ41"/>
    <mergeCell ref="OGA41:OGB41"/>
    <mergeCell ref="OGC41:OGD41"/>
    <mergeCell ref="OFG41:OFH41"/>
    <mergeCell ref="OFI41:OFJ41"/>
    <mergeCell ref="OFK41:OFL41"/>
    <mergeCell ref="OFM41:OFN41"/>
    <mergeCell ref="OFO41:OFP41"/>
    <mergeCell ref="OFQ41:OFR41"/>
    <mergeCell ref="OEU41:OEV41"/>
    <mergeCell ref="OEW41:OEX41"/>
    <mergeCell ref="OEY41:OEZ41"/>
    <mergeCell ref="OFA41:OFB41"/>
    <mergeCell ref="OFC41:OFD41"/>
    <mergeCell ref="OFE41:OFF41"/>
    <mergeCell ref="OEI41:OEJ41"/>
    <mergeCell ref="OEK41:OEL41"/>
    <mergeCell ref="OEM41:OEN41"/>
    <mergeCell ref="OEO41:OEP41"/>
    <mergeCell ref="OEQ41:OER41"/>
    <mergeCell ref="OES41:OET41"/>
    <mergeCell ref="ODW41:ODX41"/>
    <mergeCell ref="ODY41:ODZ41"/>
    <mergeCell ref="OEA41:OEB41"/>
    <mergeCell ref="OEC41:OED41"/>
    <mergeCell ref="OEE41:OEF41"/>
    <mergeCell ref="OEG41:OEH41"/>
    <mergeCell ref="OIY41:OIZ41"/>
    <mergeCell ref="OJA41:OJB41"/>
    <mergeCell ref="OJC41:OJD41"/>
    <mergeCell ref="OJE41:OJF41"/>
    <mergeCell ref="OJG41:OJH41"/>
    <mergeCell ref="OJI41:OJJ41"/>
    <mergeCell ref="OIM41:OIN41"/>
    <mergeCell ref="OIO41:OIP41"/>
    <mergeCell ref="OIQ41:OIR41"/>
    <mergeCell ref="OIS41:OIT41"/>
    <mergeCell ref="OIU41:OIV41"/>
    <mergeCell ref="OIW41:OIX41"/>
    <mergeCell ref="OIA41:OIB41"/>
    <mergeCell ref="OIC41:OID41"/>
    <mergeCell ref="OIE41:OIF41"/>
    <mergeCell ref="OIG41:OIH41"/>
    <mergeCell ref="OII41:OIJ41"/>
    <mergeCell ref="OIK41:OIL41"/>
    <mergeCell ref="OHO41:OHP41"/>
    <mergeCell ref="OHQ41:OHR41"/>
    <mergeCell ref="OHS41:OHT41"/>
    <mergeCell ref="OHU41:OHV41"/>
    <mergeCell ref="OHW41:OHX41"/>
    <mergeCell ref="OHY41:OHZ41"/>
    <mergeCell ref="OHC41:OHD41"/>
    <mergeCell ref="OHE41:OHF41"/>
    <mergeCell ref="OHG41:OHH41"/>
    <mergeCell ref="OHI41:OHJ41"/>
    <mergeCell ref="OHK41:OHL41"/>
    <mergeCell ref="OHM41:OHN41"/>
    <mergeCell ref="OGQ41:OGR41"/>
    <mergeCell ref="OGS41:OGT41"/>
    <mergeCell ref="OGU41:OGV41"/>
    <mergeCell ref="OGW41:OGX41"/>
    <mergeCell ref="OGY41:OGZ41"/>
    <mergeCell ref="OHA41:OHB41"/>
    <mergeCell ref="OLS41:OLT41"/>
    <mergeCell ref="OLU41:OLV41"/>
    <mergeCell ref="OLW41:OLX41"/>
    <mergeCell ref="OLY41:OLZ41"/>
    <mergeCell ref="OMA41:OMB41"/>
    <mergeCell ref="OMC41:OMD41"/>
    <mergeCell ref="OLG41:OLH41"/>
    <mergeCell ref="OLI41:OLJ41"/>
    <mergeCell ref="OLK41:OLL41"/>
    <mergeCell ref="OLM41:OLN41"/>
    <mergeCell ref="OLO41:OLP41"/>
    <mergeCell ref="OLQ41:OLR41"/>
    <mergeCell ref="OKU41:OKV41"/>
    <mergeCell ref="OKW41:OKX41"/>
    <mergeCell ref="OKY41:OKZ41"/>
    <mergeCell ref="OLA41:OLB41"/>
    <mergeCell ref="OLC41:OLD41"/>
    <mergeCell ref="OLE41:OLF41"/>
    <mergeCell ref="OKI41:OKJ41"/>
    <mergeCell ref="OKK41:OKL41"/>
    <mergeCell ref="OKM41:OKN41"/>
    <mergeCell ref="OKO41:OKP41"/>
    <mergeCell ref="OKQ41:OKR41"/>
    <mergeCell ref="OKS41:OKT41"/>
    <mergeCell ref="OJW41:OJX41"/>
    <mergeCell ref="OJY41:OJZ41"/>
    <mergeCell ref="OKA41:OKB41"/>
    <mergeCell ref="OKC41:OKD41"/>
    <mergeCell ref="OKE41:OKF41"/>
    <mergeCell ref="OKG41:OKH41"/>
    <mergeCell ref="OJK41:OJL41"/>
    <mergeCell ref="OJM41:OJN41"/>
    <mergeCell ref="OJO41:OJP41"/>
    <mergeCell ref="OJQ41:OJR41"/>
    <mergeCell ref="OJS41:OJT41"/>
    <mergeCell ref="OJU41:OJV41"/>
    <mergeCell ref="OOM41:OON41"/>
    <mergeCell ref="OOO41:OOP41"/>
    <mergeCell ref="OOQ41:OOR41"/>
    <mergeCell ref="OOS41:OOT41"/>
    <mergeCell ref="OOU41:OOV41"/>
    <mergeCell ref="OOW41:OOX41"/>
    <mergeCell ref="OOA41:OOB41"/>
    <mergeCell ref="OOC41:OOD41"/>
    <mergeCell ref="OOE41:OOF41"/>
    <mergeCell ref="OOG41:OOH41"/>
    <mergeCell ref="OOI41:OOJ41"/>
    <mergeCell ref="OOK41:OOL41"/>
    <mergeCell ref="ONO41:ONP41"/>
    <mergeCell ref="ONQ41:ONR41"/>
    <mergeCell ref="ONS41:ONT41"/>
    <mergeCell ref="ONU41:ONV41"/>
    <mergeCell ref="ONW41:ONX41"/>
    <mergeCell ref="ONY41:ONZ41"/>
    <mergeCell ref="ONC41:OND41"/>
    <mergeCell ref="ONE41:ONF41"/>
    <mergeCell ref="ONG41:ONH41"/>
    <mergeCell ref="ONI41:ONJ41"/>
    <mergeCell ref="ONK41:ONL41"/>
    <mergeCell ref="ONM41:ONN41"/>
    <mergeCell ref="OMQ41:OMR41"/>
    <mergeCell ref="OMS41:OMT41"/>
    <mergeCell ref="OMU41:OMV41"/>
    <mergeCell ref="OMW41:OMX41"/>
    <mergeCell ref="OMY41:OMZ41"/>
    <mergeCell ref="ONA41:ONB41"/>
    <mergeCell ref="OME41:OMF41"/>
    <mergeCell ref="OMG41:OMH41"/>
    <mergeCell ref="OMI41:OMJ41"/>
    <mergeCell ref="OMK41:OML41"/>
    <mergeCell ref="OMM41:OMN41"/>
    <mergeCell ref="OMO41:OMP41"/>
    <mergeCell ref="ORG41:ORH41"/>
    <mergeCell ref="ORI41:ORJ41"/>
    <mergeCell ref="ORK41:ORL41"/>
    <mergeCell ref="ORM41:ORN41"/>
    <mergeCell ref="ORO41:ORP41"/>
    <mergeCell ref="ORQ41:ORR41"/>
    <mergeCell ref="OQU41:OQV41"/>
    <mergeCell ref="OQW41:OQX41"/>
    <mergeCell ref="OQY41:OQZ41"/>
    <mergeCell ref="ORA41:ORB41"/>
    <mergeCell ref="ORC41:ORD41"/>
    <mergeCell ref="ORE41:ORF41"/>
    <mergeCell ref="OQI41:OQJ41"/>
    <mergeCell ref="OQK41:OQL41"/>
    <mergeCell ref="OQM41:OQN41"/>
    <mergeCell ref="OQO41:OQP41"/>
    <mergeCell ref="OQQ41:OQR41"/>
    <mergeCell ref="OQS41:OQT41"/>
    <mergeCell ref="OPW41:OPX41"/>
    <mergeCell ref="OPY41:OPZ41"/>
    <mergeCell ref="OQA41:OQB41"/>
    <mergeCell ref="OQC41:OQD41"/>
    <mergeCell ref="OQE41:OQF41"/>
    <mergeCell ref="OQG41:OQH41"/>
    <mergeCell ref="OPK41:OPL41"/>
    <mergeCell ref="OPM41:OPN41"/>
    <mergeCell ref="OPO41:OPP41"/>
    <mergeCell ref="OPQ41:OPR41"/>
    <mergeCell ref="OPS41:OPT41"/>
    <mergeCell ref="OPU41:OPV41"/>
    <mergeCell ref="OOY41:OOZ41"/>
    <mergeCell ref="OPA41:OPB41"/>
    <mergeCell ref="OPC41:OPD41"/>
    <mergeCell ref="OPE41:OPF41"/>
    <mergeCell ref="OPG41:OPH41"/>
    <mergeCell ref="OPI41:OPJ41"/>
    <mergeCell ref="OUA41:OUB41"/>
    <mergeCell ref="OUC41:OUD41"/>
    <mergeCell ref="OUE41:OUF41"/>
    <mergeCell ref="OUG41:OUH41"/>
    <mergeCell ref="OUI41:OUJ41"/>
    <mergeCell ref="OUK41:OUL41"/>
    <mergeCell ref="OTO41:OTP41"/>
    <mergeCell ref="OTQ41:OTR41"/>
    <mergeCell ref="OTS41:OTT41"/>
    <mergeCell ref="OTU41:OTV41"/>
    <mergeCell ref="OTW41:OTX41"/>
    <mergeCell ref="OTY41:OTZ41"/>
    <mergeCell ref="OTC41:OTD41"/>
    <mergeCell ref="OTE41:OTF41"/>
    <mergeCell ref="OTG41:OTH41"/>
    <mergeCell ref="OTI41:OTJ41"/>
    <mergeCell ref="OTK41:OTL41"/>
    <mergeCell ref="OTM41:OTN41"/>
    <mergeCell ref="OSQ41:OSR41"/>
    <mergeCell ref="OSS41:OST41"/>
    <mergeCell ref="OSU41:OSV41"/>
    <mergeCell ref="OSW41:OSX41"/>
    <mergeCell ref="OSY41:OSZ41"/>
    <mergeCell ref="OTA41:OTB41"/>
    <mergeCell ref="OSE41:OSF41"/>
    <mergeCell ref="OSG41:OSH41"/>
    <mergeCell ref="OSI41:OSJ41"/>
    <mergeCell ref="OSK41:OSL41"/>
    <mergeCell ref="OSM41:OSN41"/>
    <mergeCell ref="OSO41:OSP41"/>
    <mergeCell ref="ORS41:ORT41"/>
    <mergeCell ref="ORU41:ORV41"/>
    <mergeCell ref="ORW41:ORX41"/>
    <mergeCell ref="ORY41:ORZ41"/>
    <mergeCell ref="OSA41:OSB41"/>
    <mergeCell ref="OSC41:OSD41"/>
    <mergeCell ref="OWU41:OWV41"/>
    <mergeCell ref="OWW41:OWX41"/>
    <mergeCell ref="OWY41:OWZ41"/>
    <mergeCell ref="OXA41:OXB41"/>
    <mergeCell ref="OXC41:OXD41"/>
    <mergeCell ref="OXE41:OXF41"/>
    <mergeCell ref="OWI41:OWJ41"/>
    <mergeCell ref="OWK41:OWL41"/>
    <mergeCell ref="OWM41:OWN41"/>
    <mergeCell ref="OWO41:OWP41"/>
    <mergeCell ref="OWQ41:OWR41"/>
    <mergeCell ref="OWS41:OWT41"/>
    <mergeCell ref="OVW41:OVX41"/>
    <mergeCell ref="OVY41:OVZ41"/>
    <mergeCell ref="OWA41:OWB41"/>
    <mergeCell ref="OWC41:OWD41"/>
    <mergeCell ref="OWE41:OWF41"/>
    <mergeCell ref="OWG41:OWH41"/>
    <mergeCell ref="OVK41:OVL41"/>
    <mergeCell ref="OVM41:OVN41"/>
    <mergeCell ref="OVO41:OVP41"/>
    <mergeCell ref="OVQ41:OVR41"/>
    <mergeCell ref="OVS41:OVT41"/>
    <mergeCell ref="OVU41:OVV41"/>
    <mergeCell ref="OUY41:OUZ41"/>
    <mergeCell ref="OVA41:OVB41"/>
    <mergeCell ref="OVC41:OVD41"/>
    <mergeCell ref="OVE41:OVF41"/>
    <mergeCell ref="OVG41:OVH41"/>
    <mergeCell ref="OVI41:OVJ41"/>
    <mergeCell ref="OUM41:OUN41"/>
    <mergeCell ref="OUO41:OUP41"/>
    <mergeCell ref="OUQ41:OUR41"/>
    <mergeCell ref="OUS41:OUT41"/>
    <mergeCell ref="OUU41:OUV41"/>
    <mergeCell ref="OUW41:OUX41"/>
    <mergeCell ref="OZO41:OZP41"/>
    <mergeCell ref="OZQ41:OZR41"/>
    <mergeCell ref="OZS41:OZT41"/>
    <mergeCell ref="OZU41:OZV41"/>
    <mergeCell ref="OZW41:OZX41"/>
    <mergeCell ref="OZY41:OZZ41"/>
    <mergeCell ref="OZC41:OZD41"/>
    <mergeCell ref="OZE41:OZF41"/>
    <mergeCell ref="OZG41:OZH41"/>
    <mergeCell ref="OZI41:OZJ41"/>
    <mergeCell ref="OZK41:OZL41"/>
    <mergeCell ref="OZM41:OZN41"/>
    <mergeCell ref="OYQ41:OYR41"/>
    <mergeCell ref="OYS41:OYT41"/>
    <mergeCell ref="OYU41:OYV41"/>
    <mergeCell ref="OYW41:OYX41"/>
    <mergeCell ref="OYY41:OYZ41"/>
    <mergeCell ref="OZA41:OZB41"/>
    <mergeCell ref="OYE41:OYF41"/>
    <mergeCell ref="OYG41:OYH41"/>
    <mergeCell ref="OYI41:OYJ41"/>
    <mergeCell ref="OYK41:OYL41"/>
    <mergeCell ref="OYM41:OYN41"/>
    <mergeCell ref="OYO41:OYP41"/>
    <mergeCell ref="OXS41:OXT41"/>
    <mergeCell ref="OXU41:OXV41"/>
    <mergeCell ref="OXW41:OXX41"/>
    <mergeCell ref="OXY41:OXZ41"/>
    <mergeCell ref="OYA41:OYB41"/>
    <mergeCell ref="OYC41:OYD41"/>
    <mergeCell ref="OXG41:OXH41"/>
    <mergeCell ref="OXI41:OXJ41"/>
    <mergeCell ref="OXK41:OXL41"/>
    <mergeCell ref="OXM41:OXN41"/>
    <mergeCell ref="OXO41:OXP41"/>
    <mergeCell ref="OXQ41:OXR41"/>
    <mergeCell ref="PCI41:PCJ41"/>
    <mergeCell ref="PCK41:PCL41"/>
    <mergeCell ref="PCM41:PCN41"/>
    <mergeCell ref="PCO41:PCP41"/>
    <mergeCell ref="PCQ41:PCR41"/>
    <mergeCell ref="PCS41:PCT41"/>
    <mergeCell ref="PBW41:PBX41"/>
    <mergeCell ref="PBY41:PBZ41"/>
    <mergeCell ref="PCA41:PCB41"/>
    <mergeCell ref="PCC41:PCD41"/>
    <mergeCell ref="PCE41:PCF41"/>
    <mergeCell ref="PCG41:PCH41"/>
    <mergeCell ref="PBK41:PBL41"/>
    <mergeCell ref="PBM41:PBN41"/>
    <mergeCell ref="PBO41:PBP41"/>
    <mergeCell ref="PBQ41:PBR41"/>
    <mergeCell ref="PBS41:PBT41"/>
    <mergeCell ref="PBU41:PBV41"/>
    <mergeCell ref="PAY41:PAZ41"/>
    <mergeCell ref="PBA41:PBB41"/>
    <mergeCell ref="PBC41:PBD41"/>
    <mergeCell ref="PBE41:PBF41"/>
    <mergeCell ref="PBG41:PBH41"/>
    <mergeCell ref="PBI41:PBJ41"/>
    <mergeCell ref="PAM41:PAN41"/>
    <mergeCell ref="PAO41:PAP41"/>
    <mergeCell ref="PAQ41:PAR41"/>
    <mergeCell ref="PAS41:PAT41"/>
    <mergeCell ref="PAU41:PAV41"/>
    <mergeCell ref="PAW41:PAX41"/>
    <mergeCell ref="PAA41:PAB41"/>
    <mergeCell ref="PAC41:PAD41"/>
    <mergeCell ref="PAE41:PAF41"/>
    <mergeCell ref="PAG41:PAH41"/>
    <mergeCell ref="PAI41:PAJ41"/>
    <mergeCell ref="PAK41:PAL41"/>
    <mergeCell ref="PFC41:PFD41"/>
    <mergeCell ref="PFE41:PFF41"/>
    <mergeCell ref="PFG41:PFH41"/>
    <mergeCell ref="PFI41:PFJ41"/>
    <mergeCell ref="PFK41:PFL41"/>
    <mergeCell ref="PFM41:PFN41"/>
    <mergeCell ref="PEQ41:PER41"/>
    <mergeCell ref="PES41:PET41"/>
    <mergeCell ref="PEU41:PEV41"/>
    <mergeCell ref="PEW41:PEX41"/>
    <mergeCell ref="PEY41:PEZ41"/>
    <mergeCell ref="PFA41:PFB41"/>
    <mergeCell ref="PEE41:PEF41"/>
    <mergeCell ref="PEG41:PEH41"/>
    <mergeCell ref="PEI41:PEJ41"/>
    <mergeCell ref="PEK41:PEL41"/>
    <mergeCell ref="PEM41:PEN41"/>
    <mergeCell ref="PEO41:PEP41"/>
    <mergeCell ref="PDS41:PDT41"/>
    <mergeCell ref="PDU41:PDV41"/>
    <mergeCell ref="PDW41:PDX41"/>
    <mergeCell ref="PDY41:PDZ41"/>
    <mergeCell ref="PEA41:PEB41"/>
    <mergeCell ref="PEC41:PED41"/>
    <mergeCell ref="PDG41:PDH41"/>
    <mergeCell ref="PDI41:PDJ41"/>
    <mergeCell ref="PDK41:PDL41"/>
    <mergeCell ref="PDM41:PDN41"/>
    <mergeCell ref="PDO41:PDP41"/>
    <mergeCell ref="PDQ41:PDR41"/>
    <mergeCell ref="PCU41:PCV41"/>
    <mergeCell ref="PCW41:PCX41"/>
    <mergeCell ref="PCY41:PCZ41"/>
    <mergeCell ref="PDA41:PDB41"/>
    <mergeCell ref="PDC41:PDD41"/>
    <mergeCell ref="PDE41:PDF41"/>
    <mergeCell ref="PHW41:PHX41"/>
    <mergeCell ref="PHY41:PHZ41"/>
    <mergeCell ref="PIA41:PIB41"/>
    <mergeCell ref="PIC41:PID41"/>
    <mergeCell ref="PIE41:PIF41"/>
    <mergeCell ref="PIG41:PIH41"/>
    <mergeCell ref="PHK41:PHL41"/>
    <mergeCell ref="PHM41:PHN41"/>
    <mergeCell ref="PHO41:PHP41"/>
    <mergeCell ref="PHQ41:PHR41"/>
    <mergeCell ref="PHS41:PHT41"/>
    <mergeCell ref="PHU41:PHV41"/>
    <mergeCell ref="PGY41:PGZ41"/>
    <mergeCell ref="PHA41:PHB41"/>
    <mergeCell ref="PHC41:PHD41"/>
    <mergeCell ref="PHE41:PHF41"/>
    <mergeCell ref="PHG41:PHH41"/>
    <mergeCell ref="PHI41:PHJ41"/>
    <mergeCell ref="PGM41:PGN41"/>
    <mergeCell ref="PGO41:PGP41"/>
    <mergeCell ref="PGQ41:PGR41"/>
    <mergeCell ref="PGS41:PGT41"/>
    <mergeCell ref="PGU41:PGV41"/>
    <mergeCell ref="PGW41:PGX41"/>
    <mergeCell ref="PGA41:PGB41"/>
    <mergeCell ref="PGC41:PGD41"/>
    <mergeCell ref="PGE41:PGF41"/>
    <mergeCell ref="PGG41:PGH41"/>
    <mergeCell ref="PGI41:PGJ41"/>
    <mergeCell ref="PGK41:PGL41"/>
    <mergeCell ref="PFO41:PFP41"/>
    <mergeCell ref="PFQ41:PFR41"/>
    <mergeCell ref="PFS41:PFT41"/>
    <mergeCell ref="PFU41:PFV41"/>
    <mergeCell ref="PFW41:PFX41"/>
    <mergeCell ref="PFY41:PFZ41"/>
    <mergeCell ref="PKQ41:PKR41"/>
    <mergeCell ref="PKS41:PKT41"/>
    <mergeCell ref="PKU41:PKV41"/>
    <mergeCell ref="PKW41:PKX41"/>
    <mergeCell ref="PKY41:PKZ41"/>
    <mergeCell ref="PLA41:PLB41"/>
    <mergeCell ref="PKE41:PKF41"/>
    <mergeCell ref="PKG41:PKH41"/>
    <mergeCell ref="PKI41:PKJ41"/>
    <mergeCell ref="PKK41:PKL41"/>
    <mergeCell ref="PKM41:PKN41"/>
    <mergeCell ref="PKO41:PKP41"/>
    <mergeCell ref="PJS41:PJT41"/>
    <mergeCell ref="PJU41:PJV41"/>
    <mergeCell ref="PJW41:PJX41"/>
    <mergeCell ref="PJY41:PJZ41"/>
    <mergeCell ref="PKA41:PKB41"/>
    <mergeCell ref="PKC41:PKD41"/>
    <mergeCell ref="PJG41:PJH41"/>
    <mergeCell ref="PJI41:PJJ41"/>
    <mergeCell ref="PJK41:PJL41"/>
    <mergeCell ref="PJM41:PJN41"/>
    <mergeCell ref="PJO41:PJP41"/>
    <mergeCell ref="PJQ41:PJR41"/>
    <mergeCell ref="PIU41:PIV41"/>
    <mergeCell ref="PIW41:PIX41"/>
    <mergeCell ref="PIY41:PIZ41"/>
    <mergeCell ref="PJA41:PJB41"/>
    <mergeCell ref="PJC41:PJD41"/>
    <mergeCell ref="PJE41:PJF41"/>
    <mergeCell ref="PII41:PIJ41"/>
    <mergeCell ref="PIK41:PIL41"/>
    <mergeCell ref="PIM41:PIN41"/>
    <mergeCell ref="PIO41:PIP41"/>
    <mergeCell ref="PIQ41:PIR41"/>
    <mergeCell ref="PIS41:PIT41"/>
    <mergeCell ref="PNK41:PNL41"/>
    <mergeCell ref="PNM41:PNN41"/>
    <mergeCell ref="PNO41:PNP41"/>
    <mergeCell ref="PNQ41:PNR41"/>
    <mergeCell ref="PNS41:PNT41"/>
    <mergeCell ref="PNU41:PNV41"/>
    <mergeCell ref="PMY41:PMZ41"/>
    <mergeCell ref="PNA41:PNB41"/>
    <mergeCell ref="PNC41:PND41"/>
    <mergeCell ref="PNE41:PNF41"/>
    <mergeCell ref="PNG41:PNH41"/>
    <mergeCell ref="PNI41:PNJ41"/>
    <mergeCell ref="PMM41:PMN41"/>
    <mergeCell ref="PMO41:PMP41"/>
    <mergeCell ref="PMQ41:PMR41"/>
    <mergeCell ref="PMS41:PMT41"/>
    <mergeCell ref="PMU41:PMV41"/>
    <mergeCell ref="PMW41:PMX41"/>
    <mergeCell ref="PMA41:PMB41"/>
    <mergeCell ref="PMC41:PMD41"/>
    <mergeCell ref="PME41:PMF41"/>
    <mergeCell ref="PMG41:PMH41"/>
    <mergeCell ref="PMI41:PMJ41"/>
    <mergeCell ref="PMK41:PML41"/>
    <mergeCell ref="PLO41:PLP41"/>
    <mergeCell ref="PLQ41:PLR41"/>
    <mergeCell ref="PLS41:PLT41"/>
    <mergeCell ref="PLU41:PLV41"/>
    <mergeCell ref="PLW41:PLX41"/>
    <mergeCell ref="PLY41:PLZ41"/>
    <mergeCell ref="PLC41:PLD41"/>
    <mergeCell ref="PLE41:PLF41"/>
    <mergeCell ref="PLG41:PLH41"/>
    <mergeCell ref="PLI41:PLJ41"/>
    <mergeCell ref="PLK41:PLL41"/>
    <mergeCell ref="PLM41:PLN41"/>
    <mergeCell ref="PQE41:PQF41"/>
    <mergeCell ref="PQG41:PQH41"/>
    <mergeCell ref="PQI41:PQJ41"/>
    <mergeCell ref="PQK41:PQL41"/>
    <mergeCell ref="PQM41:PQN41"/>
    <mergeCell ref="PQO41:PQP41"/>
    <mergeCell ref="PPS41:PPT41"/>
    <mergeCell ref="PPU41:PPV41"/>
    <mergeCell ref="PPW41:PPX41"/>
    <mergeCell ref="PPY41:PPZ41"/>
    <mergeCell ref="PQA41:PQB41"/>
    <mergeCell ref="PQC41:PQD41"/>
    <mergeCell ref="PPG41:PPH41"/>
    <mergeCell ref="PPI41:PPJ41"/>
    <mergeCell ref="PPK41:PPL41"/>
    <mergeCell ref="PPM41:PPN41"/>
    <mergeCell ref="PPO41:PPP41"/>
    <mergeCell ref="PPQ41:PPR41"/>
    <mergeCell ref="POU41:POV41"/>
    <mergeCell ref="POW41:POX41"/>
    <mergeCell ref="POY41:POZ41"/>
    <mergeCell ref="PPA41:PPB41"/>
    <mergeCell ref="PPC41:PPD41"/>
    <mergeCell ref="PPE41:PPF41"/>
    <mergeCell ref="POI41:POJ41"/>
    <mergeCell ref="POK41:POL41"/>
    <mergeCell ref="POM41:PON41"/>
    <mergeCell ref="POO41:POP41"/>
    <mergeCell ref="POQ41:POR41"/>
    <mergeCell ref="POS41:POT41"/>
    <mergeCell ref="PNW41:PNX41"/>
    <mergeCell ref="PNY41:PNZ41"/>
    <mergeCell ref="POA41:POB41"/>
    <mergeCell ref="POC41:POD41"/>
    <mergeCell ref="POE41:POF41"/>
    <mergeCell ref="POG41:POH41"/>
    <mergeCell ref="PSY41:PSZ41"/>
    <mergeCell ref="PTA41:PTB41"/>
    <mergeCell ref="PTC41:PTD41"/>
    <mergeCell ref="PTE41:PTF41"/>
    <mergeCell ref="PTG41:PTH41"/>
    <mergeCell ref="PTI41:PTJ41"/>
    <mergeCell ref="PSM41:PSN41"/>
    <mergeCell ref="PSO41:PSP41"/>
    <mergeCell ref="PSQ41:PSR41"/>
    <mergeCell ref="PSS41:PST41"/>
    <mergeCell ref="PSU41:PSV41"/>
    <mergeCell ref="PSW41:PSX41"/>
    <mergeCell ref="PSA41:PSB41"/>
    <mergeCell ref="PSC41:PSD41"/>
    <mergeCell ref="PSE41:PSF41"/>
    <mergeCell ref="PSG41:PSH41"/>
    <mergeCell ref="PSI41:PSJ41"/>
    <mergeCell ref="PSK41:PSL41"/>
    <mergeCell ref="PRO41:PRP41"/>
    <mergeCell ref="PRQ41:PRR41"/>
    <mergeCell ref="PRS41:PRT41"/>
    <mergeCell ref="PRU41:PRV41"/>
    <mergeCell ref="PRW41:PRX41"/>
    <mergeCell ref="PRY41:PRZ41"/>
    <mergeCell ref="PRC41:PRD41"/>
    <mergeCell ref="PRE41:PRF41"/>
    <mergeCell ref="PRG41:PRH41"/>
    <mergeCell ref="PRI41:PRJ41"/>
    <mergeCell ref="PRK41:PRL41"/>
    <mergeCell ref="PRM41:PRN41"/>
    <mergeCell ref="PQQ41:PQR41"/>
    <mergeCell ref="PQS41:PQT41"/>
    <mergeCell ref="PQU41:PQV41"/>
    <mergeCell ref="PQW41:PQX41"/>
    <mergeCell ref="PQY41:PQZ41"/>
    <mergeCell ref="PRA41:PRB41"/>
    <mergeCell ref="PVS41:PVT41"/>
    <mergeCell ref="PVU41:PVV41"/>
    <mergeCell ref="PVW41:PVX41"/>
    <mergeCell ref="PVY41:PVZ41"/>
    <mergeCell ref="PWA41:PWB41"/>
    <mergeCell ref="PWC41:PWD41"/>
    <mergeCell ref="PVG41:PVH41"/>
    <mergeCell ref="PVI41:PVJ41"/>
    <mergeCell ref="PVK41:PVL41"/>
    <mergeCell ref="PVM41:PVN41"/>
    <mergeCell ref="PVO41:PVP41"/>
    <mergeCell ref="PVQ41:PVR41"/>
    <mergeCell ref="PUU41:PUV41"/>
    <mergeCell ref="PUW41:PUX41"/>
    <mergeCell ref="PUY41:PUZ41"/>
    <mergeCell ref="PVA41:PVB41"/>
    <mergeCell ref="PVC41:PVD41"/>
    <mergeCell ref="PVE41:PVF41"/>
    <mergeCell ref="PUI41:PUJ41"/>
    <mergeCell ref="PUK41:PUL41"/>
    <mergeCell ref="PUM41:PUN41"/>
    <mergeCell ref="PUO41:PUP41"/>
    <mergeCell ref="PUQ41:PUR41"/>
    <mergeCell ref="PUS41:PUT41"/>
    <mergeCell ref="PTW41:PTX41"/>
    <mergeCell ref="PTY41:PTZ41"/>
    <mergeCell ref="PUA41:PUB41"/>
    <mergeCell ref="PUC41:PUD41"/>
    <mergeCell ref="PUE41:PUF41"/>
    <mergeCell ref="PUG41:PUH41"/>
    <mergeCell ref="PTK41:PTL41"/>
    <mergeCell ref="PTM41:PTN41"/>
    <mergeCell ref="PTO41:PTP41"/>
    <mergeCell ref="PTQ41:PTR41"/>
    <mergeCell ref="PTS41:PTT41"/>
    <mergeCell ref="PTU41:PTV41"/>
    <mergeCell ref="PYM41:PYN41"/>
    <mergeCell ref="PYO41:PYP41"/>
    <mergeCell ref="PYQ41:PYR41"/>
    <mergeCell ref="PYS41:PYT41"/>
    <mergeCell ref="PYU41:PYV41"/>
    <mergeCell ref="PYW41:PYX41"/>
    <mergeCell ref="PYA41:PYB41"/>
    <mergeCell ref="PYC41:PYD41"/>
    <mergeCell ref="PYE41:PYF41"/>
    <mergeCell ref="PYG41:PYH41"/>
    <mergeCell ref="PYI41:PYJ41"/>
    <mergeCell ref="PYK41:PYL41"/>
    <mergeCell ref="PXO41:PXP41"/>
    <mergeCell ref="PXQ41:PXR41"/>
    <mergeCell ref="PXS41:PXT41"/>
    <mergeCell ref="PXU41:PXV41"/>
    <mergeCell ref="PXW41:PXX41"/>
    <mergeCell ref="PXY41:PXZ41"/>
    <mergeCell ref="PXC41:PXD41"/>
    <mergeCell ref="PXE41:PXF41"/>
    <mergeCell ref="PXG41:PXH41"/>
    <mergeCell ref="PXI41:PXJ41"/>
    <mergeCell ref="PXK41:PXL41"/>
    <mergeCell ref="PXM41:PXN41"/>
    <mergeCell ref="PWQ41:PWR41"/>
    <mergeCell ref="PWS41:PWT41"/>
    <mergeCell ref="PWU41:PWV41"/>
    <mergeCell ref="PWW41:PWX41"/>
    <mergeCell ref="PWY41:PWZ41"/>
    <mergeCell ref="PXA41:PXB41"/>
    <mergeCell ref="PWE41:PWF41"/>
    <mergeCell ref="PWG41:PWH41"/>
    <mergeCell ref="PWI41:PWJ41"/>
    <mergeCell ref="PWK41:PWL41"/>
    <mergeCell ref="PWM41:PWN41"/>
    <mergeCell ref="PWO41:PWP41"/>
    <mergeCell ref="QBG41:QBH41"/>
    <mergeCell ref="QBI41:QBJ41"/>
    <mergeCell ref="QBK41:QBL41"/>
    <mergeCell ref="QBM41:QBN41"/>
    <mergeCell ref="QBO41:QBP41"/>
    <mergeCell ref="QBQ41:QBR41"/>
    <mergeCell ref="QAU41:QAV41"/>
    <mergeCell ref="QAW41:QAX41"/>
    <mergeCell ref="QAY41:QAZ41"/>
    <mergeCell ref="QBA41:QBB41"/>
    <mergeCell ref="QBC41:QBD41"/>
    <mergeCell ref="QBE41:QBF41"/>
    <mergeCell ref="QAI41:QAJ41"/>
    <mergeCell ref="QAK41:QAL41"/>
    <mergeCell ref="QAM41:QAN41"/>
    <mergeCell ref="QAO41:QAP41"/>
    <mergeCell ref="QAQ41:QAR41"/>
    <mergeCell ref="QAS41:QAT41"/>
    <mergeCell ref="PZW41:PZX41"/>
    <mergeCell ref="PZY41:PZZ41"/>
    <mergeCell ref="QAA41:QAB41"/>
    <mergeCell ref="QAC41:QAD41"/>
    <mergeCell ref="QAE41:QAF41"/>
    <mergeCell ref="QAG41:QAH41"/>
    <mergeCell ref="PZK41:PZL41"/>
    <mergeCell ref="PZM41:PZN41"/>
    <mergeCell ref="PZO41:PZP41"/>
    <mergeCell ref="PZQ41:PZR41"/>
    <mergeCell ref="PZS41:PZT41"/>
    <mergeCell ref="PZU41:PZV41"/>
    <mergeCell ref="PYY41:PYZ41"/>
    <mergeCell ref="PZA41:PZB41"/>
    <mergeCell ref="PZC41:PZD41"/>
    <mergeCell ref="PZE41:PZF41"/>
    <mergeCell ref="PZG41:PZH41"/>
    <mergeCell ref="PZI41:PZJ41"/>
    <mergeCell ref="QEA41:QEB41"/>
    <mergeCell ref="QEC41:QED41"/>
    <mergeCell ref="QEE41:QEF41"/>
    <mergeCell ref="QEG41:QEH41"/>
    <mergeCell ref="QEI41:QEJ41"/>
    <mergeCell ref="QEK41:QEL41"/>
    <mergeCell ref="QDO41:QDP41"/>
    <mergeCell ref="QDQ41:QDR41"/>
    <mergeCell ref="QDS41:QDT41"/>
    <mergeCell ref="QDU41:QDV41"/>
    <mergeCell ref="QDW41:QDX41"/>
    <mergeCell ref="QDY41:QDZ41"/>
    <mergeCell ref="QDC41:QDD41"/>
    <mergeCell ref="QDE41:QDF41"/>
    <mergeCell ref="QDG41:QDH41"/>
    <mergeCell ref="QDI41:QDJ41"/>
    <mergeCell ref="QDK41:QDL41"/>
    <mergeCell ref="QDM41:QDN41"/>
    <mergeCell ref="QCQ41:QCR41"/>
    <mergeCell ref="QCS41:QCT41"/>
    <mergeCell ref="QCU41:QCV41"/>
    <mergeCell ref="QCW41:QCX41"/>
    <mergeCell ref="QCY41:QCZ41"/>
    <mergeCell ref="QDA41:QDB41"/>
    <mergeCell ref="QCE41:QCF41"/>
    <mergeCell ref="QCG41:QCH41"/>
    <mergeCell ref="QCI41:QCJ41"/>
    <mergeCell ref="QCK41:QCL41"/>
    <mergeCell ref="QCM41:QCN41"/>
    <mergeCell ref="QCO41:QCP41"/>
    <mergeCell ref="QBS41:QBT41"/>
    <mergeCell ref="QBU41:QBV41"/>
    <mergeCell ref="QBW41:QBX41"/>
    <mergeCell ref="QBY41:QBZ41"/>
    <mergeCell ref="QCA41:QCB41"/>
    <mergeCell ref="QCC41:QCD41"/>
    <mergeCell ref="QGU41:QGV41"/>
    <mergeCell ref="QGW41:QGX41"/>
    <mergeCell ref="QGY41:QGZ41"/>
    <mergeCell ref="QHA41:QHB41"/>
    <mergeCell ref="QHC41:QHD41"/>
    <mergeCell ref="QHE41:QHF41"/>
    <mergeCell ref="QGI41:QGJ41"/>
    <mergeCell ref="QGK41:QGL41"/>
    <mergeCell ref="QGM41:QGN41"/>
    <mergeCell ref="QGO41:QGP41"/>
    <mergeCell ref="QGQ41:QGR41"/>
    <mergeCell ref="QGS41:QGT41"/>
    <mergeCell ref="QFW41:QFX41"/>
    <mergeCell ref="QFY41:QFZ41"/>
    <mergeCell ref="QGA41:QGB41"/>
    <mergeCell ref="QGC41:QGD41"/>
    <mergeCell ref="QGE41:QGF41"/>
    <mergeCell ref="QGG41:QGH41"/>
    <mergeCell ref="QFK41:QFL41"/>
    <mergeCell ref="QFM41:QFN41"/>
    <mergeCell ref="QFO41:QFP41"/>
    <mergeCell ref="QFQ41:QFR41"/>
    <mergeCell ref="QFS41:QFT41"/>
    <mergeCell ref="QFU41:QFV41"/>
    <mergeCell ref="QEY41:QEZ41"/>
    <mergeCell ref="QFA41:QFB41"/>
    <mergeCell ref="QFC41:QFD41"/>
    <mergeCell ref="QFE41:QFF41"/>
    <mergeCell ref="QFG41:QFH41"/>
    <mergeCell ref="QFI41:QFJ41"/>
    <mergeCell ref="QEM41:QEN41"/>
    <mergeCell ref="QEO41:QEP41"/>
    <mergeCell ref="QEQ41:QER41"/>
    <mergeCell ref="QES41:QET41"/>
    <mergeCell ref="QEU41:QEV41"/>
    <mergeCell ref="QEW41:QEX41"/>
    <mergeCell ref="QJO41:QJP41"/>
    <mergeCell ref="QJQ41:QJR41"/>
    <mergeCell ref="QJS41:QJT41"/>
    <mergeCell ref="QJU41:QJV41"/>
    <mergeCell ref="QJW41:QJX41"/>
    <mergeCell ref="QJY41:QJZ41"/>
    <mergeCell ref="QJC41:QJD41"/>
    <mergeCell ref="QJE41:QJF41"/>
    <mergeCell ref="QJG41:QJH41"/>
    <mergeCell ref="QJI41:QJJ41"/>
    <mergeCell ref="QJK41:QJL41"/>
    <mergeCell ref="QJM41:QJN41"/>
    <mergeCell ref="QIQ41:QIR41"/>
    <mergeCell ref="QIS41:QIT41"/>
    <mergeCell ref="QIU41:QIV41"/>
    <mergeCell ref="QIW41:QIX41"/>
    <mergeCell ref="QIY41:QIZ41"/>
    <mergeCell ref="QJA41:QJB41"/>
    <mergeCell ref="QIE41:QIF41"/>
    <mergeCell ref="QIG41:QIH41"/>
    <mergeCell ref="QII41:QIJ41"/>
    <mergeCell ref="QIK41:QIL41"/>
    <mergeCell ref="QIM41:QIN41"/>
    <mergeCell ref="QIO41:QIP41"/>
    <mergeCell ref="QHS41:QHT41"/>
    <mergeCell ref="QHU41:QHV41"/>
    <mergeCell ref="QHW41:QHX41"/>
    <mergeCell ref="QHY41:QHZ41"/>
    <mergeCell ref="QIA41:QIB41"/>
    <mergeCell ref="QIC41:QID41"/>
    <mergeCell ref="QHG41:QHH41"/>
    <mergeCell ref="QHI41:QHJ41"/>
    <mergeCell ref="QHK41:QHL41"/>
    <mergeCell ref="QHM41:QHN41"/>
    <mergeCell ref="QHO41:QHP41"/>
    <mergeCell ref="QHQ41:QHR41"/>
    <mergeCell ref="QMI41:QMJ41"/>
    <mergeCell ref="QMK41:QML41"/>
    <mergeCell ref="QMM41:QMN41"/>
    <mergeCell ref="QMO41:QMP41"/>
    <mergeCell ref="QMQ41:QMR41"/>
    <mergeCell ref="QMS41:QMT41"/>
    <mergeCell ref="QLW41:QLX41"/>
    <mergeCell ref="QLY41:QLZ41"/>
    <mergeCell ref="QMA41:QMB41"/>
    <mergeCell ref="QMC41:QMD41"/>
    <mergeCell ref="QME41:QMF41"/>
    <mergeCell ref="QMG41:QMH41"/>
    <mergeCell ref="QLK41:QLL41"/>
    <mergeCell ref="QLM41:QLN41"/>
    <mergeCell ref="QLO41:QLP41"/>
    <mergeCell ref="QLQ41:QLR41"/>
    <mergeCell ref="QLS41:QLT41"/>
    <mergeCell ref="QLU41:QLV41"/>
    <mergeCell ref="QKY41:QKZ41"/>
    <mergeCell ref="QLA41:QLB41"/>
    <mergeCell ref="QLC41:QLD41"/>
    <mergeCell ref="QLE41:QLF41"/>
    <mergeCell ref="QLG41:QLH41"/>
    <mergeCell ref="QLI41:QLJ41"/>
    <mergeCell ref="QKM41:QKN41"/>
    <mergeCell ref="QKO41:QKP41"/>
    <mergeCell ref="QKQ41:QKR41"/>
    <mergeCell ref="QKS41:QKT41"/>
    <mergeCell ref="QKU41:QKV41"/>
    <mergeCell ref="QKW41:QKX41"/>
    <mergeCell ref="QKA41:QKB41"/>
    <mergeCell ref="QKC41:QKD41"/>
    <mergeCell ref="QKE41:QKF41"/>
    <mergeCell ref="QKG41:QKH41"/>
    <mergeCell ref="QKI41:QKJ41"/>
    <mergeCell ref="QKK41:QKL41"/>
    <mergeCell ref="QPC41:QPD41"/>
    <mergeCell ref="QPE41:QPF41"/>
    <mergeCell ref="QPG41:QPH41"/>
    <mergeCell ref="QPI41:QPJ41"/>
    <mergeCell ref="QPK41:QPL41"/>
    <mergeCell ref="QPM41:QPN41"/>
    <mergeCell ref="QOQ41:QOR41"/>
    <mergeCell ref="QOS41:QOT41"/>
    <mergeCell ref="QOU41:QOV41"/>
    <mergeCell ref="QOW41:QOX41"/>
    <mergeCell ref="QOY41:QOZ41"/>
    <mergeCell ref="QPA41:QPB41"/>
    <mergeCell ref="QOE41:QOF41"/>
    <mergeCell ref="QOG41:QOH41"/>
    <mergeCell ref="QOI41:QOJ41"/>
    <mergeCell ref="QOK41:QOL41"/>
    <mergeCell ref="QOM41:QON41"/>
    <mergeCell ref="QOO41:QOP41"/>
    <mergeCell ref="QNS41:QNT41"/>
    <mergeCell ref="QNU41:QNV41"/>
    <mergeCell ref="QNW41:QNX41"/>
    <mergeCell ref="QNY41:QNZ41"/>
    <mergeCell ref="QOA41:QOB41"/>
    <mergeCell ref="QOC41:QOD41"/>
    <mergeCell ref="QNG41:QNH41"/>
    <mergeCell ref="QNI41:QNJ41"/>
    <mergeCell ref="QNK41:QNL41"/>
    <mergeCell ref="QNM41:QNN41"/>
    <mergeCell ref="QNO41:QNP41"/>
    <mergeCell ref="QNQ41:QNR41"/>
    <mergeCell ref="QMU41:QMV41"/>
    <mergeCell ref="QMW41:QMX41"/>
    <mergeCell ref="QMY41:QMZ41"/>
    <mergeCell ref="QNA41:QNB41"/>
    <mergeCell ref="QNC41:QND41"/>
    <mergeCell ref="QNE41:QNF41"/>
    <mergeCell ref="QRW41:QRX41"/>
    <mergeCell ref="QRY41:QRZ41"/>
    <mergeCell ref="QSA41:QSB41"/>
    <mergeCell ref="QSC41:QSD41"/>
    <mergeCell ref="QSE41:QSF41"/>
    <mergeCell ref="QSG41:QSH41"/>
    <mergeCell ref="QRK41:QRL41"/>
    <mergeCell ref="QRM41:QRN41"/>
    <mergeCell ref="QRO41:QRP41"/>
    <mergeCell ref="QRQ41:QRR41"/>
    <mergeCell ref="QRS41:QRT41"/>
    <mergeCell ref="QRU41:QRV41"/>
    <mergeCell ref="QQY41:QQZ41"/>
    <mergeCell ref="QRA41:QRB41"/>
    <mergeCell ref="QRC41:QRD41"/>
    <mergeCell ref="QRE41:QRF41"/>
    <mergeCell ref="QRG41:QRH41"/>
    <mergeCell ref="QRI41:QRJ41"/>
    <mergeCell ref="QQM41:QQN41"/>
    <mergeCell ref="QQO41:QQP41"/>
    <mergeCell ref="QQQ41:QQR41"/>
    <mergeCell ref="QQS41:QQT41"/>
    <mergeCell ref="QQU41:QQV41"/>
    <mergeCell ref="QQW41:QQX41"/>
    <mergeCell ref="QQA41:QQB41"/>
    <mergeCell ref="QQC41:QQD41"/>
    <mergeCell ref="QQE41:QQF41"/>
    <mergeCell ref="QQG41:QQH41"/>
    <mergeCell ref="QQI41:QQJ41"/>
    <mergeCell ref="QQK41:QQL41"/>
    <mergeCell ref="QPO41:QPP41"/>
    <mergeCell ref="QPQ41:QPR41"/>
    <mergeCell ref="QPS41:QPT41"/>
    <mergeCell ref="QPU41:QPV41"/>
    <mergeCell ref="QPW41:QPX41"/>
    <mergeCell ref="QPY41:QPZ41"/>
    <mergeCell ref="QUQ41:QUR41"/>
    <mergeCell ref="QUS41:QUT41"/>
    <mergeCell ref="QUU41:QUV41"/>
    <mergeCell ref="QUW41:QUX41"/>
    <mergeCell ref="QUY41:QUZ41"/>
    <mergeCell ref="QVA41:QVB41"/>
    <mergeCell ref="QUE41:QUF41"/>
    <mergeCell ref="QUG41:QUH41"/>
    <mergeCell ref="QUI41:QUJ41"/>
    <mergeCell ref="QUK41:QUL41"/>
    <mergeCell ref="QUM41:QUN41"/>
    <mergeCell ref="QUO41:QUP41"/>
    <mergeCell ref="QTS41:QTT41"/>
    <mergeCell ref="QTU41:QTV41"/>
    <mergeCell ref="QTW41:QTX41"/>
    <mergeCell ref="QTY41:QTZ41"/>
    <mergeCell ref="QUA41:QUB41"/>
    <mergeCell ref="QUC41:QUD41"/>
    <mergeCell ref="QTG41:QTH41"/>
    <mergeCell ref="QTI41:QTJ41"/>
    <mergeCell ref="QTK41:QTL41"/>
    <mergeCell ref="QTM41:QTN41"/>
    <mergeCell ref="QTO41:QTP41"/>
    <mergeCell ref="QTQ41:QTR41"/>
    <mergeCell ref="QSU41:QSV41"/>
    <mergeCell ref="QSW41:QSX41"/>
    <mergeCell ref="QSY41:QSZ41"/>
    <mergeCell ref="QTA41:QTB41"/>
    <mergeCell ref="QTC41:QTD41"/>
    <mergeCell ref="QTE41:QTF41"/>
    <mergeCell ref="QSI41:QSJ41"/>
    <mergeCell ref="QSK41:QSL41"/>
    <mergeCell ref="QSM41:QSN41"/>
    <mergeCell ref="QSO41:QSP41"/>
    <mergeCell ref="QSQ41:QSR41"/>
    <mergeCell ref="QSS41:QST41"/>
    <mergeCell ref="QXK41:QXL41"/>
    <mergeCell ref="QXM41:QXN41"/>
    <mergeCell ref="QXO41:QXP41"/>
    <mergeCell ref="QXQ41:QXR41"/>
    <mergeCell ref="QXS41:QXT41"/>
    <mergeCell ref="QXU41:QXV41"/>
    <mergeCell ref="QWY41:QWZ41"/>
    <mergeCell ref="QXA41:QXB41"/>
    <mergeCell ref="QXC41:QXD41"/>
    <mergeCell ref="QXE41:QXF41"/>
    <mergeCell ref="QXG41:QXH41"/>
    <mergeCell ref="QXI41:QXJ41"/>
    <mergeCell ref="QWM41:QWN41"/>
    <mergeCell ref="QWO41:QWP41"/>
    <mergeCell ref="QWQ41:QWR41"/>
    <mergeCell ref="QWS41:QWT41"/>
    <mergeCell ref="QWU41:QWV41"/>
    <mergeCell ref="QWW41:QWX41"/>
    <mergeCell ref="QWA41:QWB41"/>
    <mergeCell ref="QWC41:QWD41"/>
    <mergeCell ref="QWE41:QWF41"/>
    <mergeCell ref="QWG41:QWH41"/>
    <mergeCell ref="QWI41:QWJ41"/>
    <mergeCell ref="QWK41:QWL41"/>
    <mergeCell ref="QVO41:QVP41"/>
    <mergeCell ref="QVQ41:QVR41"/>
    <mergeCell ref="QVS41:QVT41"/>
    <mergeCell ref="QVU41:QVV41"/>
    <mergeCell ref="QVW41:QVX41"/>
    <mergeCell ref="QVY41:QVZ41"/>
    <mergeCell ref="QVC41:QVD41"/>
    <mergeCell ref="QVE41:QVF41"/>
    <mergeCell ref="QVG41:QVH41"/>
    <mergeCell ref="QVI41:QVJ41"/>
    <mergeCell ref="QVK41:QVL41"/>
    <mergeCell ref="QVM41:QVN41"/>
    <mergeCell ref="RAE41:RAF41"/>
    <mergeCell ref="RAG41:RAH41"/>
    <mergeCell ref="RAI41:RAJ41"/>
    <mergeCell ref="RAK41:RAL41"/>
    <mergeCell ref="RAM41:RAN41"/>
    <mergeCell ref="RAO41:RAP41"/>
    <mergeCell ref="QZS41:QZT41"/>
    <mergeCell ref="QZU41:QZV41"/>
    <mergeCell ref="QZW41:QZX41"/>
    <mergeCell ref="QZY41:QZZ41"/>
    <mergeCell ref="RAA41:RAB41"/>
    <mergeCell ref="RAC41:RAD41"/>
    <mergeCell ref="QZG41:QZH41"/>
    <mergeCell ref="QZI41:QZJ41"/>
    <mergeCell ref="QZK41:QZL41"/>
    <mergeCell ref="QZM41:QZN41"/>
    <mergeCell ref="QZO41:QZP41"/>
    <mergeCell ref="QZQ41:QZR41"/>
    <mergeCell ref="QYU41:QYV41"/>
    <mergeCell ref="QYW41:QYX41"/>
    <mergeCell ref="QYY41:QYZ41"/>
    <mergeCell ref="QZA41:QZB41"/>
    <mergeCell ref="QZC41:QZD41"/>
    <mergeCell ref="QZE41:QZF41"/>
    <mergeCell ref="QYI41:QYJ41"/>
    <mergeCell ref="QYK41:QYL41"/>
    <mergeCell ref="QYM41:QYN41"/>
    <mergeCell ref="QYO41:QYP41"/>
    <mergeCell ref="QYQ41:QYR41"/>
    <mergeCell ref="QYS41:QYT41"/>
    <mergeCell ref="QXW41:QXX41"/>
    <mergeCell ref="QXY41:QXZ41"/>
    <mergeCell ref="QYA41:QYB41"/>
    <mergeCell ref="QYC41:QYD41"/>
    <mergeCell ref="QYE41:QYF41"/>
    <mergeCell ref="QYG41:QYH41"/>
    <mergeCell ref="RCY41:RCZ41"/>
    <mergeCell ref="RDA41:RDB41"/>
    <mergeCell ref="RDC41:RDD41"/>
    <mergeCell ref="RDE41:RDF41"/>
    <mergeCell ref="RDG41:RDH41"/>
    <mergeCell ref="RDI41:RDJ41"/>
    <mergeCell ref="RCM41:RCN41"/>
    <mergeCell ref="RCO41:RCP41"/>
    <mergeCell ref="RCQ41:RCR41"/>
    <mergeCell ref="RCS41:RCT41"/>
    <mergeCell ref="RCU41:RCV41"/>
    <mergeCell ref="RCW41:RCX41"/>
    <mergeCell ref="RCA41:RCB41"/>
    <mergeCell ref="RCC41:RCD41"/>
    <mergeCell ref="RCE41:RCF41"/>
    <mergeCell ref="RCG41:RCH41"/>
    <mergeCell ref="RCI41:RCJ41"/>
    <mergeCell ref="RCK41:RCL41"/>
    <mergeCell ref="RBO41:RBP41"/>
    <mergeCell ref="RBQ41:RBR41"/>
    <mergeCell ref="RBS41:RBT41"/>
    <mergeCell ref="RBU41:RBV41"/>
    <mergeCell ref="RBW41:RBX41"/>
    <mergeCell ref="RBY41:RBZ41"/>
    <mergeCell ref="RBC41:RBD41"/>
    <mergeCell ref="RBE41:RBF41"/>
    <mergeCell ref="RBG41:RBH41"/>
    <mergeCell ref="RBI41:RBJ41"/>
    <mergeCell ref="RBK41:RBL41"/>
    <mergeCell ref="RBM41:RBN41"/>
    <mergeCell ref="RAQ41:RAR41"/>
    <mergeCell ref="RAS41:RAT41"/>
    <mergeCell ref="RAU41:RAV41"/>
    <mergeCell ref="RAW41:RAX41"/>
    <mergeCell ref="RAY41:RAZ41"/>
    <mergeCell ref="RBA41:RBB41"/>
    <mergeCell ref="RFS41:RFT41"/>
    <mergeCell ref="RFU41:RFV41"/>
    <mergeCell ref="RFW41:RFX41"/>
    <mergeCell ref="RFY41:RFZ41"/>
    <mergeCell ref="RGA41:RGB41"/>
    <mergeCell ref="RGC41:RGD41"/>
    <mergeCell ref="RFG41:RFH41"/>
    <mergeCell ref="RFI41:RFJ41"/>
    <mergeCell ref="RFK41:RFL41"/>
    <mergeCell ref="RFM41:RFN41"/>
    <mergeCell ref="RFO41:RFP41"/>
    <mergeCell ref="RFQ41:RFR41"/>
    <mergeCell ref="REU41:REV41"/>
    <mergeCell ref="REW41:REX41"/>
    <mergeCell ref="REY41:REZ41"/>
    <mergeCell ref="RFA41:RFB41"/>
    <mergeCell ref="RFC41:RFD41"/>
    <mergeCell ref="RFE41:RFF41"/>
    <mergeCell ref="REI41:REJ41"/>
    <mergeCell ref="REK41:REL41"/>
    <mergeCell ref="REM41:REN41"/>
    <mergeCell ref="REO41:REP41"/>
    <mergeCell ref="REQ41:RER41"/>
    <mergeCell ref="RES41:RET41"/>
    <mergeCell ref="RDW41:RDX41"/>
    <mergeCell ref="RDY41:RDZ41"/>
    <mergeCell ref="REA41:REB41"/>
    <mergeCell ref="REC41:RED41"/>
    <mergeCell ref="REE41:REF41"/>
    <mergeCell ref="REG41:REH41"/>
    <mergeCell ref="RDK41:RDL41"/>
    <mergeCell ref="RDM41:RDN41"/>
    <mergeCell ref="RDO41:RDP41"/>
    <mergeCell ref="RDQ41:RDR41"/>
    <mergeCell ref="RDS41:RDT41"/>
    <mergeCell ref="RDU41:RDV41"/>
    <mergeCell ref="RIM41:RIN41"/>
    <mergeCell ref="RIO41:RIP41"/>
    <mergeCell ref="RIQ41:RIR41"/>
    <mergeCell ref="RIS41:RIT41"/>
    <mergeCell ref="RIU41:RIV41"/>
    <mergeCell ref="RIW41:RIX41"/>
    <mergeCell ref="RIA41:RIB41"/>
    <mergeCell ref="RIC41:RID41"/>
    <mergeCell ref="RIE41:RIF41"/>
    <mergeCell ref="RIG41:RIH41"/>
    <mergeCell ref="RII41:RIJ41"/>
    <mergeCell ref="RIK41:RIL41"/>
    <mergeCell ref="RHO41:RHP41"/>
    <mergeCell ref="RHQ41:RHR41"/>
    <mergeCell ref="RHS41:RHT41"/>
    <mergeCell ref="RHU41:RHV41"/>
    <mergeCell ref="RHW41:RHX41"/>
    <mergeCell ref="RHY41:RHZ41"/>
    <mergeCell ref="RHC41:RHD41"/>
    <mergeCell ref="RHE41:RHF41"/>
    <mergeCell ref="RHG41:RHH41"/>
    <mergeCell ref="RHI41:RHJ41"/>
    <mergeCell ref="RHK41:RHL41"/>
    <mergeCell ref="RHM41:RHN41"/>
    <mergeCell ref="RGQ41:RGR41"/>
    <mergeCell ref="RGS41:RGT41"/>
    <mergeCell ref="RGU41:RGV41"/>
    <mergeCell ref="RGW41:RGX41"/>
    <mergeCell ref="RGY41:RGZ41"/>
    <mergeCell ref="RHA41:RHB41"/>
    <mergeCell ref="RGE41:RGF41"/>
    <mergeCell ref="RGG41:RGH41"/>
    <mergeCell ref="RGI41:RGJ41"/>
    <mergeCell ref="RGK41:RGL41"/>
    <mergeCell ref="RGM41:RGN41"/>
    <mergeCell ref="RGO41:RGP41"/>
    <mergeCell ref="RLG41:RLH41"/>
    <mergeCell ref="RLI41:RLJ41"/>
    <mergeCell ref="RLK41:RLL41"/>
    <mergeCell ref="RLM41:RLN41"/>
    <mergeCell ref="RLO41:RLP41"/>
    <mergeCell ref="RLQ41:RLR41"/>
    <mergeCell ref="RKU41:RKV41"/>
    <mergeCell ref="RKW41:RKX41"/>
    <mergeCell ref="RKY41:RKZ41"/>
    <mergeCell ref="RLA41:RLB41"/>
    <mergeCell ref="RLC41:RLD41"/>
    <mergeCell ref="RLE41:RLF41"/>
    <mergeCell ref="RKI41:RKJ41"/>
    <mergeCell ref="RKK41:RKL41"/>
    <mergeCell ref="RKM41:RKN41"/>
    <mergeCell ref="RKO41:RKP41"/>
    <mergeCell ref="RKQ41:RKR41"/>
    <mergeCell ref="RKS41:RKT41"/>
    <mergeCell ref="RJW41:RJX41"/>
    <mergeCell ref="RJY41:RJZ41"/>
    <mergeCell ref="RKA41:RKB41"/>
    <mergeCell ref="RKC41:RKD41"/>
    <mergeCell ref="RKE41:RKF41"/>
    <mergeCell ref="RKG41:RKH41"/>
    <mergeCell ref="RJK41:RJL41"/>
    <mergeCell ref="RJM41:RJN41"/>
    <mergeCell ref="RJO41:RJP41"/>
    <mergeCell ref="RJQ41:RJR41"/>
    <mergeCell ref="RJS41:RJT41"/>
    <mergeCell ref="RJU41:RJV41"/>
    <mergeCell ref="RIY41:RIZ41"/>
    <mergeCell ref="RJA41:RJB41"/>
    <mergeCell ref="RJC41:RJD41"/>
    <mergeCell ref="RJE41:RJF41"/>
    <mergeCell ref="RJG41:RJH41"/>
    <mergeCell ref="RJI41:RJJ41"/>
    <mergeCell ref="ROA41:ROB41"/>
    <mergeCell ref="ROC41:ROD41"/>
    <mergeCell ref="ROE41:ROF41"/>
    <mergeCell ref="ROG41:ROH41"/>
    <mergeCell ref="ROI41:ROJ41"/>
    <mergeCell ref="ROK41:ROL41"/>
    <mergeCell ref="RNO41:RNP41"/>
    <mergeCell ref="RNQ41:RNR41"/>
    <mergeCell ref="RNS41:RNT41"/>
    <mergeCell ref="RNU41:RNV41"/>
    <mergeCell ref="RNW41:RNX41"/>
    <mergeCell ref="RNY41:RNZ41"/>
    <mergeCell ref="RNC41:RND41"/>
    <mergeCell ref="RNE41:RNF41"/>
    <mergeCell ref="RNG41:RNH41"/>
    <mergeCell ref="RNI41:RNJ41"/>
    <mergeCell ref="RNK41:RNL41"/>
    <mergeCell ref="RNM41:RNN41"/>
    <mergeCell ref="RMQ41:RMR41"/>
    <mergeCell ref="RMS41:RMT41"/>
    <mergeCell ref="RMU41:RMV41"/>
    <mergeCell ref="RMW41:RMX41"/>
    <mergeCell ref="RMY41:RMZ41"/>
    <mergeCell ref="RNA41:RNB41"/>
    <mergeCell ref="RME41:RMF41"/>
    <mergeCell ref="RMG41:RMH41"/>
    <mergeCell ref="RMI41:RMJ41"/>
    <mergeCell ref="RMK41:RML41"/>
    <mergeCell ref="RMM41:RMN41"/>
    <mergeCell ref="RMO41:RMP41"/>
    <mergeCell ref="RLS41:RLT41"/>
    <mergeCell ref="RLU41:RLV41"/>
    <mergeCell ref="RLW41:RLX41"/>
    <mergeCell ref="RLY41:RLZ41"/>
    <mergeCell ref="RMA41:RMB41"/>
    <mergeCell ref="RMC41:RMD41"/>
    <mergeCell ref="RQU41:RQV41"/>
    <mergeCell ref="RQW41:RQX41"/>
    <mergeCell ref="RQY41:RQZ41"/>
    <mergeCell ref="RRA41:RRB41"/>
    <mergeCell ref="RRC41:RRD41"/>
    <mergeCell ref="RRE41:RRF41"/>
    <mergeCell ref="RQI41:RQJ41"/>
    <mergeCell ref="RQK41:RQL41"/>
    <mergeCell ref="RQM41:RQN41"/>
    <mergeCell ref="RQO41:RQP41"/>
    <mergeCell ref="RQQ41:RQR41"/>
    <mergeCell ref="RQS41:RQT41"/>
    <mergeCell ref="RPW41:RPX41"/>
    <mergeCell ref="RPY41:RPZ41"/>
    <mergeCell ref="RQA41:RQB41"/>
    <mergeCell ref="RQC41:RQD41"/>
    <mergeCell ref="RQE41:RQF41"/>
    <mergeCell ref="RQG41:RQH41"/>
    <mergeCell ref="RPK41:RPL41"/>
    <mergeCell ref="RPM41:RPN41"/>
    <mergeCell ref="RPO41:RPP41"/>
    <mergeCell ref="RPQ41:RPR41"/>
    <mergeCell ref="RPS41:RPT41"/>
    <mergeCell ref="RPU41:RPV41"/>
    <mergeCell ref="ROY41:ROZ41"/>
    <mergeCell ref="RPA41:RPB41"/>
    <mergeCell ref="RPC41:RPD41"/>
    <mergeCell ref="RPE41:RPF41"/>
    <mergeCell ref="RPG41:RPH41"/>
    <mergeCell ref="RPI41:RPJ41"/>
    <mergeCell ref="ROM41:RON41"/>
    <mergeCell ref="ROO41:ROP41"/>
    <mergeCell ref="ROQ41:ROR41"/>
    <mergeCell ref="ROS41:ROT41"/>
    <mergeCell ref="ROU41:ROV41"/>
    <mergeCell ref="ROW41:ROX41"/>
    <mergeCell ref="RTO41:RTP41"/>
    <mergeCell ref="RTQ41:RTR41"/>
    <mergeCell ref="RTS41:RTT41"/>
    <mergeCell ref="RTU41:RTV41"/>
    <mergeCell ref="RTW41:RTX41"/>
    <mergeCell ref="RTY41:RTZ41"/>
    <mergeCell ref="RTC41:RTD41"/>
    <mergeCell ref="RTE41:RTF41"/>
    <mergeCell ref="RTG41:RTH41"/>
    <mergeCell ref="RTI41:RTJ41"/>
    <mergeCell ref="RTK41:RTL41"/>
    <mergeCell ref="RTM41:RTN41"/>
    <mergeCell ref="RSQ41:RSR41"/>
    <mergeCell ref="RSS41:RST41"/>
    <mergeCell ref="RSU41:RSV41"/>
    <mergeCell ref="RSW41:RSX41"/>
    <mergeCell ref="RSY41:RSZ41"/>
    <mergeCell ref="RTA41:RTB41"/>
    <mergeCell ref="RSE41:RSF41"/>
    <mergeCell ref="RSG41:RSH41"/>
    <mergeCell ref="RSI41:RSJ41"/>
    <mergeCell ref="RSK41:RSL41"/>
    <mergeCell ref="RSM41:RSN41"/>
    <mergeCell ref="RSO41:RSP41"/>
    <mergeCell ref="RRS41:RRT41"/>
    <mergeCell ref="RRU41:RRV41"/>
    <mergeCell ref="RRW41:RRX41"/>
    <mergeCell ref="RRY41:RRZ41"/>
    <mergeCell ref="RSA41:RSB41"/>
    <mergeCell ref="RSC41:RSD41"/>
    <mergeCell ref="RRG41:RRH41"/>
    <mergeCell ref="RRI41:RRJ41"/>
    <mergeCell ref="RRK41:RRL41"/>
    <mergeCell ref="RRM41:RRN41"/>
    <mergeCell ref="RRO41:RRP41"/>
    <mergeCell ref="RRQ41:RRR41"/>
    <mergeCell ref="RWI41:RWJ41"/>
    <mergeCell ref="RWK41:RWL41"/>
    <mergeCell ref="RWM41:RWN41"/>
    <mergeCell ref="RWO41:RWP41"/>
    <mergeCell ref="RWQ41:RWR41"/>
    <mergeCell ref="RWS41:RWT41"/>
    <mergeCell ref="RVW41:RVX41"/>
    <mergeCell ref="RVY41:RVZ41"/>
    <mergeCell ref="RWA41:RWB41"/>
    <mergeCell ref="RWC41:RWD41"/>
    <mergeCell ref="RWE41:RWF41"/>
    <mergeCell ref="RWG41:RWH41"/>
    <mergeCell ref="RVK41:RVL41"/>
    <mergeCell ref="RVM41:RVN41"/>
    <mergeCell ref="RVO41:RVP41"/>
    <mergeCell ref="RVQ41:RVR41"/>
    <mergeCell ref="RVS41:RVT41"/>
    <mergeCell ref="RVU41:RVV41"/>
    <mergeCell ref="RUY41:RUZ41"/>
    <mergeCell ref="RVA41:RVB41"/>
    <mergeCell ref="RVC41:RVD41"/>
    <mergeCell ref="RVE41:RVF41"/>
    <mergeCell ref="RVG41:RVH41"/>
    <mergeCell ref="RVI41:RVJ41"/>
    <mergeCell ref="RUM41:RUN41"/>
    <mergeCell ref="RUO41:RUP41"/>
    <mergeCell ref="RUQ41:RUR41"/>
    <mergeCell ref="RUS41:RUT41"/>
    <mergeCell ref="RUU41:RUV41"/>
    <mergeCell ref="RUW41:RUX41"/>
    <mergeCell ref="RUA41:RUB41"/>
    <mergeCell ref="RUC41:RUD41"/>
    <mergeCell ref="RUE41:RUF41"/>
    <mergeCell ref="RUG41:RUH41"/>
    <mergeCell ref="RUI41:RUJ41"/>
    <mergeCell ref="RUK41:RUL41"/>
    <mergeCell ref="RZC41:RZD41"/>
    <mergeCell ref="RZE41:RZF41"/>
    <mergeCell ref="RZG41:RZH41"/>
    <mergeCell ref="RZI41:RZJ41"/>
    <mergeCell ref="RZK41:RZL41"/>
    <mergeCell ref="RZM41:RZN41"/>
    <mergeCell ref="RYQ41:RYR41"/>
    <mergeCell ref="RYS41:RYT41"/>
    <mergeCell ref="RYU41:RYV41"/>
    <mergeCell ref="RYW41:RYX41"/>
    <mergeCell ref="RYY41:RYZ41"/>
    <mergeCell ref="RZA41:RZB41"/>
    <mergeCell ref="RYE41:RYF41"/>
    <mergeCell ref="RYG41:RYH41"/>
    <mergeCell ref="RYI41:RYJ41"/>
    <mergeCell ref="RYK41:RYL41"/>
    <mergeCell ref="RYM41:RYN41"/>
    <mergeCell ref="RYO41:RYP41"/>
    <mergeCell ref="RXS41:RXT41"/>
    <mergeCell ref="RXU41:RXV41"/>
    <mergeCell ref="RXW41:RXX41"/>
    <mergeCell ref="RXY41:RXZ41"/>
    <mergeCell ref="RYA41:RYB41"/>
    <mergeCell ref="RYC41:RYD41"/>
    <mergeCell ref="RXG41:RXH41"/>
    <mergeCell ref="RXI41:RXJ41"/>
    <mergeCell ref="RXK41:RXL41"/>
    <mergeCell ref="RXM41:RXN41"/>
    <mergeCell ref="RXO41:RXP41"/>
    <mergeCell ref="RXQ41:RXR41"/>
    <mergeCell ref="RWU41:RWV41"/>
    <mergeCell ref="RWW41:RWX41"/>
    <mergeCell ref="RWY41:RWZ41"/>
    <mergeCell ref="RXA41:RXB41"/>
    <mergeCell ref="RXC41:RXD41"/>
    <mergeCell ref="RXE41:RXF41"/>
    <mergeCell ref="SBW41:SBX41"/>
    <mergeCell ref="SBY41:SBZ41"/>
    <mergeCell ref="SCA41:SCB41"/>
    <mergeCell ref="SCC41:SCD41"/>
    <mergeCell ref="SCE41:SCF41"/>
    <mergeCell ref="SCG41:SCH41"/>
    <mergeCell ref="SBK41:SBL41"/>
    <mergeCell ref="SBM41:SBN41"/>
    <mergeCell ref="SBO41:SBP41"/>
    <mergeCell ref="SBQ41:SBR41"/>
    <mergeCell ref="SBS41:SBT41"/>
    <mergeCell ref="SBU41:SBV41"/>
    <mergeCell ref="SAY41:SAZ41"/>
    <mergeCell ref="SBA41:SBB41"/>
    <mergeCell ref="SBC41:SBD41"/>
    <mergeCell ref="SBE41:SBF41"/>
    <mergeCell ref="SBG41:SBH41"/>
    <mergeCell ref="SBI41:SBJ41"/>
    <mergeCell ref="SAM41:SAN41"/>
    <mergeCell ref="SAO41:SAP41"/>
    <mergeCell ref="SAQ41:SAR41"/>
    <mergeCell ref="SAS41:SAT41"/>
    <mergeCell ref="SAU41:SAV41"/>
    <mergeCell ref="SAW41:SAX41"/>
    <mergeCell ref="SAA41:SAB41"/>
    <mergeCell ref="SAC41:SAD41"/>
    <mergeCell ref="SAE41:SAF41"/>
    <mergeCell ref="SAG41:SAH41"/>
    <mergeCell ref="SAI41:SAJ41"/>
    <mergeCell ref="SAK41:SAL41"/>
    <mergeCell ref="RZO41:RZP41"/>
    <mergeCell ref="RZQ41:RZR41"/>
    <mergeCell ref="RZS41:RZT41"/>
    <mergeCell ref="RZU41:RZV41"/>
    <mergeCell ref="RZW41:RZX41"/>
    <mergeCell ref="RZY41:RZZ41"/>
    <mergeCell ref="SEQ41:SER41"/>
    <mergeCell ref="SES41:SET41"/>
    <mergeCell ref="SEU41:SEV41"/>
    <mergeCell ref="SEW41:SEX41"/>
    <mergeCell ref="SEY41:SEZ41"/>
    <mergeCell ref="SFA41:SFB41"/>
    <mergeCell ref="SEE41:SEF41"/>
    <mergeCell ref="SEG41:SEH41"/>
    <mergeCell ref="SEI41:SEJ41"/>
    <mergeCell ref="SEK41:SEL41"/>
    <mergeCell ref="SEM41:SEN41"/>
    <mergeCell ref="SEO41:SEP41"/>
    <mergeCell ref="SDS41:SDT41"/>
    <mergeCell ref="SDU41:SDV41"/>
    <mergeCell ref="SDW41:SDX41"/>
    <mergeCell ref="SDY41:SDZ41"/>
    <mergeCell ref="SEA41:SEB41"/>
    <mergeCell ref="SEC41:SED41"/>
    <mergeCell ref="SDG41:SDH41"/>
    <mergeCell ref="SDI41:SDJ41"/>
    <mergeCell ref="SDK41:SDL41"/>
    <mergeCell ref="SDM41:SDN41"/>
    <mergeCell ref="SDO41:SDP41"/>
    <mergeCell ref="SDQ41:SDR41"/>
    <mergeCell ref="SCU41:SCV41"/>
    <mergeCell ref="SCW41:SCX41"/>
    <mergeCell ref="SCY41:SCZ41"/>
    <mergeCell ref="SDA41:SDB41"/>
    <mergeCell ref="SDC41:SDD41"/>
    <mergeCell ref="SDE41:SDF41"/>
    <mergeCell ref="SCI41:SCJ41"/>
    <mergeCell ref="SCK41:SCL41"/>
    <mergeCell ref="SCM41:SCN41"/>
    <mergeCell ref="SCO41:SCP41"/>
    <mergeCell ref="SCQ41:SCR41"/>
    <mergeCell ref="SCS41:SCT41"/>
    <mergeCell ref="SHK41:SHL41"/>
    <mergeCell ref="SHM41:SHN41"/>
    <mergeCell ref="SHO41:SHP41"/>
    <mergeCell ref="SHQ41:SHR41"/>
    <mergeCell ref="SHS41:SHT41"/>
    <mergeCell ref="SHU41:SHV41"/>
    <mergeCell ref="SGY41:SGZ41"/>
    <mergeCell ref="SHA41:SHB41"/>
    <mergeCell ref="SHC41:SHD41"/>
    <mergeCell ref="SHE41:SHF41"/>
    <mergeCell ref="SHG41:SHH41"/>
    <mergeCell ref="SHI41:SHJ41"/>
    <mergeCell ref="SGM41:SGN41"/>
    <mergeCell ref="SGO41:SGP41"/>
    <mergeCell ref="SGQ41:SGR41"/>
    <mergeCell ref="SGS41:SGT41"/>
    <mergeCell ref="SGU41:SGV41"/>
    <mergeCell ref="SGW41:SGX41"/>
    <mergeCell ref="SGA41:SGB41"/>
    <mergeCell ref="SGC41:SGD41"/>
    <mergeCell ref="SGE41:SGF41"/>
    <mergeCell ref="SGG41:SGH41"/>
    <mergeCell ref="SGI41:SGJ41"/>
    <mergeCell ref="SGK41:SGL41"/>
    <mergeCell ref="SFO41:SFP41"/>
    <mergeCell ref="SFQ41:SFR41"/>
    <mergeCell ref="SFS41:SFT41"/>
    <mergeCell ref="SFU41:SFV41"/>
    <mergeCell ref="SFW41:SFX41"/>
    <mergeCell ref="SFY41:SFZ41"/>
    <mergeCell ref="SFC41:SFD41"/>
    <mergeCell ref="SFE41:SFF41"/>
    <mergeCell ref="SFG41:SFH41"/>
    <mergeCell ref="SFI41:SFJ41"/>
    <mergeCell ref="SFK41:SFL41"/>
    <mergeCell ref="SFM41:SFN41"/>
    <mergeCell ref="SKE41:SKF41"/>
    <mergeCell ref="SKG41:SKH41"/>
    <mergeCell ref="SKI41:SKJ41"/>
    <mergeCell ref="SKK41:SKL41"/>
    <mergeCell ref="SKM41:SKN41"/>
    <mergeCell ref="SKO41:SKP41"/>
    <mergeCell ref="SJS41:SJT41"/>
    <mergeCell ref="SJU41:SJV41"/>
    <mergeCell ref="SJW41:SJX41"/>
    <mergeCell ref="SJY41:SJZ41"/>
    <mergeCell ref="SKA41:SKB41"/>
    <mergeCell ref="SKC41:SKD41"/>
    <mergeCell ref="SJG41:SJH41"/>
    <mergeCell ref="SJI41:SJJ41"/>
    <mergeCell ref="SJK41:SJL41"/>
    <mergeCell ref="SJM41:SJN41"/>
    <mergeCell ref="SJO41:SJP41"/>
    <mergeCell ref="SJQ41:SJR41"/>
    <mergeCell ref="SIU41:SIV41"/>
    <mergeCell ref="SIW41:SIX41"/>
    <mergeCell ref="SIY41:SIZ41"/>
    <mergeCell ref="SJA41:SJB41"/>
    <mergeCell ref="SJC41:SJD41"/>
    <mergeCell ref="SJE41:SJF41"/>
    <mergeCell ref="SII41:SIJ41"/>
    <mergeCell ref="SIK41:SIL41"/>
    <mergeCell ref="SIM41:SIN41"/>
    <mergeCell ref="SIO41:SIP41"/>
    <mergeCell ref="SIQ41:SIR41"/>
    <mergeCell ref="SIS41:SIT41"/>
    <mergeCell ref="SHW41:SHX41"/>
    <mergeCell ref="SHY41:SHZ41"/>
    <mergeCell ref="SIA41:SIB41"/>
    <mergeCell ref="SIC41:SID41"/>
    <mergeCell ref="SIE41:SIF41"/>
    <mergeCell ref="SIG41:SIH41"/>
    <mergeCell ref="SMY41:SMZ41"/>
    <mergeCell ref="SNA41:SNB41"/>
    <mergeCell ref="SNC41:SND41"/>
    <mergeCell ref="SNE41:SNF41"/>
    <mergeCell ref="SNG41:SNH41"/>
    <mergeCell ref="SNI41:SNJ41"/>
    <mergeCell ref="SMM41:SMN41"/>
    <mergeCell ref="SMO41:SMP41"/>
    <mergeCell ref="SMQ41:SMR41"/>
    <mergeCell ref="SMS41:SMT41"/>
    <mergeCell ref="SMU41:SMV41"/>
    <mergeCell ref="SMW41:SMX41"/>
    <mergeCell ref="SMA41:SMB41"/>
    <mergeCell ref="SMC41:SMD41"/>
    <mergeCell ref="SME41:SMF41"/>
    <mergeCell ref="SMG41:SMH41"/>
    <mergeCell ref="SMI41:SMJ41"/>
    <mergeCell ref="SMK41:SML41"/>
    <mergeCell ref="SLO41:SLP41"/>
    <mergeCell ref="SLQ41:SLR41"/>
    <mergeCell ref="SLS41:SLT41"/>
    <mergeCell ref="SLU41:SLV41"/>
    <mergeCell ref="SLW41:SLX41"/>
    <mergeCell ref="SLY41:SLZ41"/>
    <mergeCell ref="SLC41:SLD41"/>
    <mergeCell ref="SLE41:SLF41"/>
    <mergeCell ref="SLG41:SLH41"/>
    <mergeCell ref="SLI41:SLJ41"/>
    <mergeCell ref="SLK41:SLL41"/>
    <mergeCell ref="SLM41:SLN41"/>
    <mergeCell ref="SKQ41:SKR41"/>
    <mergeCell ref="SKS41:SKT41"/>
    <mergeCell ref="SKU41:SKV41"/>
    <mergeCell ref="SKW41:SKX41"/>
    <mergeCell ref="SKY41:SKZ41"/>
    <mergeCell ref="SLA41:SLB41"/>
    <mergeCell ref="SPS41:SPT41"/>
    <mergeCell ref="SPU41:SPV41"/>
    <mergeCell ref="SPW41:SPX41"/>
    <mergeCell ref="SPY41:SPZ41"/>
    <mergeCell ref="SQA41:SQB41"/>
    <mergeCell ref="SQC41:SQD41"/>
    <mergeCell ref="SPG41:SPH41"/>
    <mergeCell ref="SPI41:SPJ41"/>
    <mergeCell ref="SPK41:SPL41"/>
    <mergeCell ref="SPM41:SPN41"/>
    <mergeCell ref="SPO41:SPP41"/>
    <mergeCell ref="SPQ41:SPR41"/>
    <mergeCell ref="SOU41:SOV41"/>
    <mergeCell ref="SOW41:SOX41"/>
    <mergeCell ref="SOY41:SOZ41"/>
    <mergeCell ref="SPA41:SPB41"/>
    <mergeCell ref="SPC41:SPD41"/>
    <mergeCell ref="SPE41:SPF41"/>
    <mergeCell ref="SOI41:SOJ41"/>
    <mergeCell ref="SOK41:SOL41"/>
    <mergeCell ref="SOM41:SON41"/>
    <mergeCell ref="SOO41:SOP41"/>
    <mergeCell ref="SOQ41:SOR41"/>
    <mergeCell ref="SOS41:SOT41"/>
    <mergeCell ref="SNW41:SNX41"/>
    <mergeCell ref="SNY41:SNZ41"/>
    <mergeCell ref="SOA41:SOB41"/>
    <mergeCell ref="SOC41:SOD41"/>
    <mergeCell ref="SOE41:SOF41"/>
    <mergeCell ref="SOG41:SOH41"/>
    <mergeCell ref="SNK41:SNL41"/>
    <mergeCell ref="SNM41:SNN41"/>
    <mergeCell ref="SNO41:SNP41"/>
    <mergeCell ref="SNQ41:SNR41"/>
    <mergeCell ref="SNS41:SNT41"/>
    <mergeCell ref="SNU41:SNV41"/>
    <mergeCell ref="SSM41:SSN41"/>
    <mergeCell ref="SSO41:SSP41"/>
    <mergeCell ref="SSQ41:SSR41"/>
    <mergeCell ref="SSS41:SST41"/>
    <mergeCell ref="SSU41:SSV41"/>
    <mergeCell ref="SSW41:SSX41"/>
    <mergeCell ref="SSA41:SSB41"/>
    <mergeCell ref="SSC41:SSD41"/>
    <mergeCell ref="SSE41:SSF41"/>
    <mergeCell ref="SSG41:SSH41"/>
    <mergeCell ref="SSI41:SSJ41"/>
    <mergeCell ref="SSK41:SSL41"/>
    <mergeCell ref="SRO41:SRP41"/>
    <mergeCell ref="SRQ41:SRR41"/>
    <mergeCell ref="SRS41:SRT41"/>
    <mergeCell ref="SRU41:SRV41"/>
    <mergeCell ref="SRW41:SRX41"/>
    <mergeCell ref="SRY41:SRZ41"/>
    <mergeCell ref="SRC41:SRD41"/>
    <mergeCell ref="SRE41:SRF41"/>
    <mergeCell ref="SRG41:SRH41"/>
    <mergeCell ref="SRI41:SRJ41"/>
    <mergeCell ref="SRK41:SRL41"/>
    <mergeCell ref="SRM41:SRN41"/>
    <mergeCell ref="SQQ41:SQR41"/>
    <mergeCell ref="SQS41:SQT41"/>
    <mergeCell ref="SQU41:SQV41"/>
    <mergeCell ref="SQW41:SQX41"/>
    <mergeCell ref="SQY41:SQZ41"/>
    <mergeCell ref="SRA41:SRB41"/>
    <mergeCell ref="SQE41:SQF41"/>
    <mergeCell ref="SQG41:SQH41"/>
    <mergeCell ref="SQI41:SQJ41"/>
    <mergeCell ref="SQK41:SQL41"/>
    <mergeCell ref="SQM41:SQN41"/>
    <mergeCell ref="SQO41:SQP41"/>
    <mergeCell ref="SVG41:SVH41"/>
    <mergeCell ref="SVI41:SVJ41"/>
    <mergeCell ref="SVK41:SVL41"/>
    <mergeCell ref="SVM41:SVN41"/>
    <mergeCell ref="SVO41:SVP41"/>
    <mergeCell ref="SVQ41:SVR41"/>
    <mergeCell ref="SUU41:SUV41"/>
    <mergeCell ref="SUW41:SUX41"/>
    <mergeCell ref="SUY41:SUZ41"/>
    <mergeCell ref="SVA41:SVB41"/>
    <mergeCell ref="SVC41:SVD41"/>
    <mergeCell ref="SVE41:SVF41"/>
    <mergeCell ref="SUI41:SUJ41"/>
    <mergeCell ref="SUK41:SUL41"/>
    <mergeCell ref="SUM41:SUN41"/>
    <mergeCell ref="SUO41:SUP41"/>
    <mergeCell ref="SUQ41:SUR41"/>
    <mergeCell ref="SUS41:SUT41"/>
    <mergeCell ref="STW41:STX41"/>
    <mergeCell ref="STY41:STZ41"/>
    <mergeCell ref="SUA41:SUB41"/>
    <mergeCell ref="SUC41:SUD41"/>
    <mergeCell ref="SUE41:SUF41"/>
    <mergeCell ref="SUG41:SUH41"/>
    <mergeCell ref="STK41:STL41"/>
    <mergeCell ref="STM41:STN41"/>
    <mergeCell ref="STO41:STP41"/>
    <mergeCell ref="STQ41:STR41"/>
    <mergeCell ref="STS41:STT41"/>
    <mergeCell ref="STU41:STV41"/>
    <mergeCell ref="SSY41:SSZ41"/>
    <mergeCell ref="STA41:STB41"/>
    <mergeCell ref="STC41:STD41"/>
    <mergeCell ref="STE41:STF41"/>
    <mergeCell ref="STG41:STH41"/>
    <mergeCell ref="STI41:STJ41"/>
    <mergeCell ref="SYA41:SYB41"/>
    <mergeCell ref="SYC41:SYD41"/>
    <mergeCell ref="SYE41:SYF41"/>
    <mergeCell ref="SYG41:SYH41"/>
    <mergeCell ref="SYI41:SYJ41"/>
    <mergeCell ref="SYK41:SYL41"/>
    <mergeCell ref="SXO41:SXP41"/>
    <mergeCell ref="SXQ41:SXR41"/>
    <mergeCell ref="SXS41:SXT41"/>
    <mergeCell ref="SXU41:SXV41"/>
    <mergeCell ref="SXW41:SXX41"/>
    <mergeCell ref="SXY41:SXZ41"/>
    <mergeCell ref="SXC41:SXD41"/>
    <mergeCell ref="SXE41:SXF41"/>
    <mergeCell ref="SXG41:SXH41"/>
    <mergeCell ref="SXI41:SXJ41"/>
    <mergeCell ref="SXK41:SXL41"/>
    <mergeCell ref="SXM41:SXN41"/>
    <mergeCell ref="SWQ41:SWR41"/>
    <mergeCell ref="SWS41:SWT41"/>
    <mergeCell ref="SWU41:SWV41"/>
    <mergeCell ref="SWW41:SWX41"/>
    <mergeCell ref="SWY41:SWZ41"/>
    <mergeCell ref="SXA41:SXB41"/>
    <mergeCell ref="SWE41:SWF41"/>
    <mergeCell ref="SWG41:SWH41"/>
    <mergeCell ref="SWI41:SWJ41"/>
    <mergeCell ref="SWK41:SWL41"/>
    <mergeCell ref="SWM41:SWN41"/>
    <mergeCell ref="SWO41:SWP41"/>
    <mergeCell ref="SVS41:SVT41"/>
    <mergeCell ref="SVU41:SVV41"/>
    <mergeCell ref="SVW41:SVX41"/>
    <mergeCell ref="SVY41:SVZ41"/>
    <mergeCell ref="SWA41:SWB41"/>
    <mergeCell ref="SWC41:SWD41"/>
    <mergeCell ref="TAU41:TAV41"/>
    <mergeCell ref="TAW41:TAX41"/>
    <mergeCell ref="TAY41:TAZ41"/>
    <mergeCell ref="TBA41:TBB41"/>
    <mergeCell ref="TBC41:TBD41"/>
    <mergeCell ref="TBE41:TBF41"/>
    <mergeCell ref="TAI41:TAJ41"/>
    <mergeCell ref="TAK41:TAL41"/>
    <mergeCell ref="TAM41:TAN41"/>
    <mergeCell ref="TAO41:TAP41"/>
    <mergeCell ref="TAQ41:TAR41"/>
    <mergeCell ref="TAS41:TAT41"/>
    <mergeCell ref="SZW41:SZX41"/>
    <mergeCell ref="SZY41:SZZ41"/>
    <mergeCell ref="TAA41:TAB41"/>
    <mergeCell ref="TAC41:TAD41"/>
    <mergeCell ref="TAE41:TAF41"/>
    <mergeCell ref="TAG41:TAH41"/>
    <mergeCell ref="SZK41:SZL41"/>
    <mergeCell ref="SZM41:SZN41"/>
    <mergeCell ref="SZO41:SZP41"/>
    <mergeCell ref="SZQ41:SZR41"/>
    <mergeCell ref="SZS41:SZT41"/>
    <mergeCell ref="SZU41:SZV41"/>
    <mergeCell ref="SYY41:SYZ41"/>
    <mergeCell ref="SZA41:SZB41"/>
    <mergeCell ref="SZC41:SZD41"/>
    <mergeCell ref="SZE41:SZF41"/>
    <mergeCell ref="SZG41:SZH41"/>
    <mergeCell ref="SZI41:SZJ41"/>
    <mergeCell ref="SYM41:SYN41"/>
    <mergeCell ref="SYO41:SYP41"/>
    <mergeCell ref="SYQ41:SYR41"/>
    <mergeCell ref="SYS41:SYT41"/>
    <mergeCell ref="SYU41:SYV41"/>
    <mergeCell ref="SYW41:SYX41"/>
    <mergeCell ref="TDO41:TDP41"/>
    <mergeCell ref="TDQ41:TDR41"/>
    <mergeCell ref="TDS41:TDT41"/>
    <mergeCell ref="TDU41:TDV41"/>
    <mergeCell ref="TDW41:TDX41"/>
    <mergeCell ref="TDY41:TDZ41"/>
    <mergeCell ref="TDC41:TDD41"/>
    <mergeCell ref="TDE41:TDF41"/>
    <mergeCell ref="TDG41:TDH41"/>
    <mergeCell ref="TDI41:TDJ41"/>
    <mergeCell ref="TDK41:TDL41"/>
    <mergeCell ref="TDM41:TDN41"/>
    <mergeCell ref="TCQ41:TCR41"/>
    <mergeCell ref="TCS41:TCT41"/>
    <mergeCell ref="TCU41:TCV41"/>
    <mergeCell ref="TCW41:TCX41"/>
    <mergeCell ref="TCY41:TCZ41"/>
    <mergeCell ref="TDA41:TDB41"/>
    <mergeCell ref="TCE41:TCF41"/>
    <mergeCell ref="TCG41:TCH41"/>
    <mergeCell ref="TCI41:TCJ41"/>
    <mergeCell ref="TCK41:TCL41"/>
    <mergeCell ref="TCM41:TCN41"/>
    <mergeCell ref="TCO41:TCP41"/>
    <mergeCell ref="TBS41:TBT41"/>
    <mergeCell ref="TBU41:TBV41"/>
    <mergeCell ref="TBW41:TBX41"/>
    <mergeCell ref="TBY41:TBZ41"/>
    <mergeCell ref="TCA41:TCB41"/>
    <mergeCell ref="TCC41:TCD41"/>
    <mergeCell ref="TBG41:TBH41"/>
    <mergeCell ref="TBI41:TBJ41"/>
    <mergeCell ref="TBK41:TBL41"/>
    <mergeCell ref="TBM41:TBN41"/>
    <mergeCell ref="TBO41:TBP41"/>
    <mergeCell ref="TBQ41:TBR41"/>
    <mergeCell ref="TGI41:TGJ41"/>
    <mergeCell ref="TGK41:TGL41"/>
    <mergeCell ref="TGM41:TGN41"/>
    <mergeCell ref="TGO41:TGP41"/>
    <mergeCell ref="TGQ41:TGR41"/>
    <mergeCell ref="TGS41:TGT41"/>
    <mergeCell ref="TFW41:TFX41"/>
    <mergeCell ref="TFY41:TFZ41"/>
    <mergeCell ref="TGA41:TGB41"/>
    <mergeCell ref="TGC41:TGD41"/>
    <mergeCell ref="TGE41:TGF41"/>
    <mergeCell ref="TGG41:TGH41"/>
    <mergeCell ref="TFK41:TFL41"/>
    <mergeCell ref="TFM41:TFN41"/>
    <mergeCell ref="TFO41:TFP41"/>
    <mergeCell ref="TFQ41:TFR41"/>
    <mergeCell ref="TFS41:TFT41"/>
    <mergeCell ref="TFU41:TFV41"/>
    <mergeCell ref="TEY41:TEZ41"/>
    <mergeCell ref="TFA41:TFB41"/>
    <mergeCell ref="TFC41:TFD41"/>
    <mergeCell ref="TFE41:TFF41"/>
    <mergeCell ref="TFG41:TFH41"/>
    <mergeCell ref="TFI41:TFJ41"/>
    <mergeCell ref="TEM41:TEN41"/>
    <mergeCell ref="TEO41:TEP41"/>
    <mergeCell ref="TEQ41:TER41"/>
    <mergeCell ref="TES41:TET41"/>
    <mergeCell ref="TEU41:TEV41"/>
    <mergeCell ref="TEW41:TEX41"/>
    <mergeCell ref="TEA41:TEB41"/>
    <mergeCell ref="TEC41:TED41"/>
    <mergeCell ref="TEE41:TEF41"/>
    <mergeCell ref="TEG41:TEH41"/>
    <mergeCell ref="TEI41:TEJ41"/>
    <mergeCell ref="TEK41:TEL41"/>
    <mergeCell ref="TJC41:TJD41"/>
    <mergeCell ref="TJE41:TJF41"/>
    <mergeCell ref="TJG41:TJH41"/>
    <mergeCell ref="TJI41:TJJ41"/>
    <mergeCell ref="TJK41:TJL41"/>
    <mergeCell ref="TJM41:TJN41"/>
    <mergeCell ref="TIQ41:TIR41"/>
    <mergeCell ref="TIS41:TIT41"/>
    <mergeCell ref="TIU41:TIV41"/>
    <mergeCell ref="TIW41:TIX41"/>
    <mergeCell ref="TIY41:TIZ41"/>
    <mergeCell ref="TJA41:TJB41"/>
    <mergeCell ref="TIE41:TIF41"/>
    <mergeCell ref="TIG41:TIH41"/>
    <mergeCell ref="TII41:TIJ41"/>
    <mergeCell ref="TIK41:TIL41"/>
    <mergeCell ref="TIM41:TIN41"/>
    <mergeCell ref="TIO41:TIP41"/>
    <mergeCell ref="THS41:THT41"/>
    <mergeCell ref="THU41:THV41"/>
    <mergeCell ref="THW41:THX41"/>
    <mergeCell ref="THY41:THZ41"/>
    <mergeCell ref="TIA41:TIB41"/>
    <mergeCell ref="TIC41:TID41"/>
    <mergeCell ref="THG41:THH41"/>
    <mergeCell ref="THI41:THJ41"/>
    <mergeCell ref="THK41:THL41"/>
    <mergeCell ref="THM41:THN41"/>
    <mergeCell ref="THO41:THP41"/>
    <mergeCell ref="THQ41:THR41"/>
    <mergeCell ref="TGU41:TGV41"/>
    <mergeCell ref="TGW41:TGX41"/>
    <mergeCell ref="TGY41:TGZ41"/>
    <mergeCell ref="THA41:THB41"/>
    <mergeCell ref="THC41:THD41"/>
    <mergeCell ref="THE41:THF41"/>
    <mergeCell ref="TLW41:TLX41"/>
    <mergeCell ref="TLY41:TLZ41"/>
    <mergeCell ref="TMA41:TMB41"/>
    <mergeCell ref="TMC41:TMD41"/>
    <mergeCell ref="TME41:TMF41"/>
    <mergeCell ref="TMG41:TMH41"/>
    <mergeCell ref="TLK41:TLL41"/>
    <mergeCell ref="TLM41:TLN41"/>
    <mergeCell ref="TLO41:TLP41"/>
    <mergeCell ref="TLQ41:TLR41"/>
    <mergeCell ref="TLS41:TLT41"/>
    <mergeCell ref="TLU41:TLV41"/>
    <mergeCell ref="TKY41:TKZ41"/>
    <mergeCell ref="TLA41:TLB41"/>
    <mergeCell ref="TLC41:TLD41"/>
    <mergeCell ref="TLE41:TLF41"/>
    <mergeCell ref="TLG41:TLH41"/>
    <mergeCell ref="TLI41:TLJ41"/>
    <mergeCell ref="TKM41:TKN41"/>
    <mergeCell ref="TKO41:TKP41"/>
    <mergeCell ref="TKQ41:TKR41"/>
    <mergeCell ref="TKS41:TKT41"/>
    <mergeCell ref="TKU41:TKV41"/>
    <mergeCell ref="TKW41:TKX41"/>
    <mergeCell ref="TKA41:TKB41"/>
    <mergeCell ref="TKC41:TKD41"/>
    <mergeCell ref="TKE41:TKF41"/>
    <mergeCell ref="TKG41:TKH41"/>
    <mergeCell ref="TKI41:TKJ41"/>
    <mergeCell ref="TKK41:TKL41"/>
    <mergeCell ref="TJO41:TJP41"/>
    <mergeCell ref="TJQ41:TJR41"/>
    <mergeCell ref="TJS41:TJT41"/>
    <mergeCell ref="TJU41:TJV41"/>
    <mergeCell ref="TJW41:TJX41"/>
    <mergeCell ref="TJY41:TJZ41"/>
    <mergeCell ref="TOQ41:TOR41"/>
    <mergeCell ref="TOS41:TOT41"/>
    <mergeCell ref="TOU41:TOV41"/>
    <mergeCell ref="TOW41:TOX41"/>
    <mergeCell ref="TOY41:TOZ41"/>
    <mergeCell ref="TPA41:TPB41"/>
    <mergeCell ref="TOE41:TOF41"/>
    <mergeCell ref="TOG41:TOH41"/>
    <mergeCell ref="TOI41:TOJ41"/>
    <mergeCell ref="TOK41:TOL41"/>
    <mergeCell ref="TOM41:TON41"/>
    <mergeCell ref="TOO41:TOP41"/>
    <mergeCell ref="TNS41:TNT41"/>
    <mergeCell ref="TNU41:TNV41"/>
    <mergeCell ref="TNW41:TNX41"/>
    <mergeCell ref="TNY41:TNZ41"/>
    <mergeCell ref="TOA41:TOB41"/>
    <mergeCell ref="TOC41:TOD41"/>
    <mergeCell ref="TNG41:TNH41"/>
    <mergeCell ref="TNI41:TNJ41"/>
    <mergeCell ref="TNK41:TNL41"/>
    <mergeCell ref="TNM41:TNN41"/>
    <mergeCell ref="TNO41:TNP41"/>
    <mergeCell ref="TNQ41:TNR41"/>
    <mergeCell ref="TMU41:TMV41"/>
    <mergeCell ref="TMW41:TMX41"/>
    <mergeCell ref="TMY41:TMZ41"/>
    <mergeCell ref="TNA41:TNB41"/>
    <mergeCell ref="TNC41:TND41"/>
    <mergeCell ref="TNE41:TNF41"/>
    <mergeCell ref="TMI41:TMJ41"/>
    <mergeCell ref="TMK41:TML41"/>
    <mergeCell ref="TMM41:TMN41"/>
    <mergeCell ref="TMO41:TMP41"/>
    <mergeCell ref="TMQ41:TMR41"/>
    <mergeCell ref="TMS41:TMT41"/>
    <mergeCell ref="TRK41:TRL41"/>
    <mergeCell ref="TRM41:TRN41"/>
    <mergeCell ref="TRO41:TRP41"/>
    <mergeCell ref="TRQ41:TRR41"/>
    <mergeCell ref="TRS41:TRT41"/>
    <mergeCell ref="TRU41:TRV41"/>
    <mergeCell ref="TQY41:TQZ41"/>
    <mergeCell ref="TRA41:TRB41"/>
    <mergeCell ref="TRC41:TRD41"/>
    <mergeCell ref="TRE41:TRF41"/>
    <mergeCell ref="TRG41:TRH41"/>
    <mergeCell ref="TRI41:TRJ41"/>
    <mergeCell ref="TQM41:TQN41"/>
    <mergeCell ref="TQO41:TQP41"/>
    <mergeCell ref="TQQ41:TQR41"/>
    <mergeCell ref="TQS41:TQT41"/>
    <mergeCell ref="TQU41:TQV41"/>
    <mergeCell ref="TQW41:TQX41"/>
    <mergeCell ref="TQA41:TQB41"/>
    <mergeCell ref="TQC41:TQD41"/>
    <mergeCell ref="TQE41:TQF41"/>
    <mergeCell ref="TQG41:TQH41"/>
    <mergeCell ref="TQI41:TQJ41"/>
    <mergeCell ref="TQK41:TQL41"/>
    <mergeCell ref="TPO41:TPP41"/>
    <mergeCell ref="TPQ41:TPR41"/>
    <mergeCell ref="TPS41:TPT41"/>
    <mergeCell ref="TPU41:TPV41"/>
    <mergeCell ref="TPW41:TPX41"/>
    <mergeCell ref="TPY41:TPZ41"/>
    <mergeCell ref="TPC41:TPD41"/>
    <mergeCell ref="TPE41:TPF41"/>
    <mergeCell ref="TPG41:TPH41"/>
    <mergeCell ref="TPI41:TPJ41"/>
    <mergeCell ref="TPK41:TPL41"/>
    <mergeCell ref="TPM41:TPN41"/>
    <mergeCell ref="TUE41:TUF41"/>
    <mergeCell ref="TUG41:TUH41"/>
    <mergeCell ref="TUI41:TUJ41"/>
    <mergeCell ref="TUK41:TUL41"/>
    <mergeCell ref="TUM41:TUN41"/>
    <mergeCell ref="TUO41:TUP41"/>
    <mergeCell ref="TTS41:TTT41"/>
    <mergeCell ref="TTU41:TTV41"/>
    <mergeCell ref="TTW41:TTX41"/>
    <mergeCell ref="TTY41:TTZ41"/>
    <mergeCell ref="TUA41:TUB41"/>
    <mergeCell ref="TUC41:TUD41"/>
    <mergeCell ref="TTG41:TTH41"/>
    <mergeCell ref="TTI41:TTJ41"/>
    <mergeCell ref="TTK41:TTL41"/>
    <mergeCell ref="TTM41:TTN41"/>
    <mergeCell ref="TTO41:TTP41"/>
    <mergeCell ref="TTQ41:TTR41"/>
    <mergeCell ref="TSU41:TSV41"/>
    <mergeCell ref="TSW41:TSX41"/>
    <mergeCell ref="TSY41:TSZ41"/>
    <mergeCell ref="TTA41:TTB41"/>
    <mergeCell ref="TTC41:TTD41"/>
    <mergeCell ref="TTE41:TTF41"/>
    <mergeCell ref="TSI41:TSJ41"/>
    <mergeCell ref="TSK41:TSL41"/>
    <mergeCell ref="TSM41:TSN41"/>
    <mergeCell ref="TSO41:TSP41"/>
    <mergeCell ref="TSQ41:TSR41"/>
    <mergeCell ref="TSS41:TST41"/>
    <mergeCell ref="TRW41:TRX41"/>
    <mergeCell ref="TRY41:TRZ41"/>
    <mergeCell ref="TSA41:TSB41"/>
    <mergeCell ref="TSC41:TSD41"/>
    <mergeCell ref="TSE41:TSF41"/>
    <mergeCell ref="TSG41:TSH41"/>
    <mergeCell ref="TWY41:TWZ41"/>
    <mergeCell ref="TXA41:TXB41"/>
    <mergeCell ref="TXC41:TXD41"/>
    <mergeCell ref="TXE41:TXF41"/>
    <mergeCell ref="TXG41:TXH41"/>
    <mergeCell ref="TXI41:TXJ41"/>
    <mergeCell ref="TWM41:TWN41"/>
    <mergeCell ref="TWO41:TWP41"/>
    <mergeCell ref="TWQ41:TWR41"/>
    <mergeCell ref="TWS41:TWT41"/>
    <mergeCell ref="TWU41:TWV41"/>
    <mergeCell ref="TWW41:TWX41"/>
    <mergeCell ref="TWA41:TWB41"/>
    <mergeCell ref="TWC41:TWD41"/>
    <mergeCell ref="TWE41:TWF41"/>
    <mergeCell ref="TWG41:TWH41"/>
    <mergeCell ref="TWI41:TWJ41"/>
    <mergeCell ref="TWK41:TWL41"/>
    <mergeCell ref="TVO41:TVP41"/>
    <mergeCell ref="TVQ41:TVR41"/>
    <mergeCell ref="TVS41:TVT41"/>
    <mergeCell ref="TVU41:TVV41"/>
    <mergeCell ref="TVW41:TVX41"/>
    <mergeCell ref="TVY41:TVZ41"/>
    <mergeCell ref="TVC41:TVD41"/>
    <mergeCell ref="TVE41:TVF41"/>
    <mergeCell ref="TVG41:TVH41"/>
    <mergeCell ref="TVI41:TVJ41"/>
    <mergeCell ref="TVK41:TVL41"/>
    <mergeCell ref="TVM41:TVN41"/>
    <mergeCell ref="TUQ41:TUR41"/>
    <mergeCell ref="TUS41:TUT41"/>
    <mergeCell ref="TUU41:TUV41"/>
    <mergeCell ref="TUW41:TUX41"/>
    <mergeCell ref="TUY41:TUZ41"/>
    <mergeCell ref="TVA41:TVB41"/>
    <mergeCell ref="TZS41:TZT41"/>
    <mergeCell ref="TZU41:TZV41"/>
    <mergeCell ref="TZW41:TZX41"/>
    <mergeCell ref="TZY41:TZZ41"/>
    <mergeCell ref="UAA41:UAB41"/>
    <mergeCell ref="UAC41:UAD41"/>
    <mergeCell ref="TZG41:TZH41"/>
    <mergeCell ref="TZI41:TZJ41"/>
    <mergeCell ref="TZK41:TZL41"/>
    <mergeCell ref="TZM41:TZN41"/>
    <mergeCell ref="TZO41:TZP41"/>
    <mergeCell ref="TZQ41:TZR41"/>
    <mergeCell ref="TYU41:TYV41"/>
    <mergeCell ref="TYW41:TYX41"/>
    <mergeCell ref="TYY41:TYZ41"/>
    <mergeCell ref="TZA41:TZB41"/>
    <mergeCell ref="TZC41:TZD41"/>
    <mergeCell ref="TZE41:TZF41"/>
    <mergeCell ref="TYI41:TYJ41"/>
    <mergeCell ref="TYK41:TYL41"/>
    <mergeCell ref="TYM41:TYN41"/>
    <mergeCell ref="TYO41:TYP41"/>
    <mergeCell ref="TYQ41:TYR41"/>
    <mergeCell ref="TYS41:TYT41"/>
    <mergeCell ref="TXW41:TXX41"/>
    <mergeCell ref="TXY41:TXZ41"/>
    <mergeCell ref="TYA41:TYB41"/>
    <mergeCell ref="TYC41:TYD41"/>
    <mergeCell ref="TYE41:TYF41"/>
    <mergeCell ref="TYG41:TYH41"/>
    <mergeCell ref="TXK41:TXL41"/>
    <mergeCell ref="TXM41:TXN41"/>
    <mergeCell ref="TXO41:TXP41"/>
    <mergeCell ref="TXQ41:TXR41"/>
    <mergeCell ref="TXS41:TXT41"/>
    <mergeCell ref="TXU41:TXV41"/>
    <mergeCell ref="UCM41:UCN41"/>
    <mergeCell ref="UCO41:UCP41"/>
    <mergeCell ref="UCQ41:UCR41"/>
    <mergeCell ref="UCS41:UCT41"/>
    <mergeCell ref="UCU41:UCV41"/>
    <mergeCell ref="UCW41:UCX41"/>
    <mergeCell ref="UCA41:UCB41"/>
    <mergeCell ref="UCC41:UCD41"/>
    <mergeCell ref="UCE41:UCF41"/>
    <mergeCell ref="UCG41:UCH41"/>
    <mergeCell ref="UCI41:UCJ41"/>
    <mergeCell ref="UCK41:UCL41"/>
    <mergeCell ref="UBO41:UBP41"/>
    <mergeCell ref="UBQ41:UBR41"/>
    <mergeCell ref="UBS41:UBT41"/>
    <mergeCell ref="UBU41:UBV41"/>
    <mergeCell ref="UBW41:UBX41"/>
    <mergeCell ref="UBY41:UBZ41"/>
    <mergeCell ref="UBC41:UBD41"/>
    <mergeCell ref="UBE41:UBF41"/>
    <mergeCell ref="UBG41:UBH41"/>
    <mergeCell ref="UBI41:UBJ41"/>
    <mergeCell ref="UBK41:UBL41"/>
    <mergeCell ref="UBM41:UBN41"/>
    <mergeCell ref="UAQ41:UAR41"/>
    <mergeCell ref="UAS41:UAT41"/>
    <mergeCell ref="UAU41:UAV41"/>
    <mergeCell ref="UAW41:UAX41"/>
    <mergeCell ref="UAY41:UAZ41"/>
    <mergeCell ref="UBA41:UBB41"/>
    <mergeCell ref="UAE41:UAF41"/>
    <mergeCell ref="UAG41:UAH41"/>
    <mergeCell ref="UAI41:UAJ41"/>
    <mergeCell ref="UAK41:UAL41"/>
    <mergeCell ref="UAM41:UAN41"/>
    <mergeCell ref="UAO41:UAP41"/>
    <mergeCell ref="UFG41:UFH41"/>
    <mergeCell ref="UFI41:UFJ41"/>
    <mergeCell ref="UFK41:UFL41"/>
    <mergeCell ref="UFM41:UFN41"/>
    <mergeCell ref="UFO41:UFP41"/>
    <mergeCell ref="UFQ41:UFR41"/>
    <mergeCell ref="UEU41:UEV41"/>
    <mergeCell ref="UEW41:UEX41"/>
    <mergeCell ref="UEY41:UEZ41"/>
    <mergeCell ref="UFA41:UFB41"/>
    <mergeCell ref="UFC41:UFD41"/>
    <mergeCell ref="UFE41:UFF41"/>
    <mergeCell ref="UEI41:UEJ41"/>
    <mergeCell ref="UEK41:UEL41"/>
    <mergeCell ref="UEM41:UEN41"/>
    <mergeCell ref="UEO41:UEP41"/>
    <mergeCell ref="UEQ41:UER41"/>
    <mergeCell ref="UES41:UET41"/>
    <mergeCell ref="UDW41:UDX41"/>
    <mergeCell ref="UDY41:UDZ41"/>
    <mergeCell ref="UEA41:UEB41"/>
    <mergeCell ref="UEC41:UED41"/>
    <mergeCell ref="UEE41:UEF41"/>
    <mergeCell ref="UEG41:UEH41"/>
    <mergeCell ref="UDK41:UDL41"/>
    <mergeCell ref="UDM41:UDN41"/>
    <mergeCell ref="UDO41:UDP41"/>
    <mergeCell ref="UDQ41:UDR41"/>
    <mergeCell ref="UDS41:UDT41"/>
    <mergeCell ref="UDU41:UDV41"/>
    <mergeCell ref="UCY41:UCZ41"/>
    <mergeCell ref="UDA41:UDB41"/>
    <mergeCell ref="UDC41:UDD41"/>
    <mergeCell ref="UDE41:UDF41"/>
    <mergeCell ref="UDG41:UDH41"/>
    <mergeCell ref="UDI41:UDJ41"/>
    <mergeCell ref="UIA41:UIB41"/>
    <mergeCell ref="UIC41:UID41"/>
    <mergeCell ref="UIE41:UIF41"/>
    <mergeCell ref="UIG41:UIH41"/>
    <mergeCell ref="UII41:UIJ41"/>
    <mergeCell ref="UIK41:UIL41"/>
    <mergeCell ref="UHO41:UHP41"/>
    <mergeCell ref="UHQ41:UHR41"/>
    <mergeCell ref="UHS41:UHT41"/>
    <mergeCell ref="UHU41:UHV41"/>
    <mergeCell ref="UHW41:UHX41"/>
    <mergeCell ref="UHY41:UHZ41"/>
    <mergeCell ref="UHC41:UHD41"/>
    <mergeCell ref="UHE41:UHF41"/>
    <mergeCell ref="UHG41:UHH41"/>
    <mergeCell ref="UHI41:UHJ41"/>
    <mergeCell ref="UHK41:UHL41"/>
    <mergeCell ref="UHM41:UHN41"/>
    <mergeCell ref="UGQ41:UGR41"/>
    <mergeCell ref="UGS41:UGT41"/>
    <mergeCell ref="UGU41:UGV41"/>
    <mergeCell ref="UGW41:UGX41"/>
    <mergeCell ref="UGY41:UGZ41"/>
    <mergeCell ref="UHA41:UHB41"/>
    <mergeCell ref="UGE41:UGF41"/>
    <mergeCell ref="UGG41:UGH41"/>
    <mergeCell ref="UGI41:UGJ41"/>
    <mergeCell ref="UGK41:UGL41"/>
    <mergeCell ref="UGM41:UGN41"/>
    <mergeCell ref="UGO41:UGP41"/>
    <mergeCell ref="UFS41:UFT41"/>
    <mergeCell ref="UFU41:UFV41"/>
    <mergeCell ref="UFW41:UFX41"/>
    <mergeCell ref="UFY41:UFZ41"/>
    <mergeCell ref="UGA41:UGB41"/>
    <mergeCell ref="UGC41:UGD41"/>
    <mergeCell ref="UKU41:UKV41"/>
    <mergeCell ref="UKW41:UKX41"/>
    <mergeCell ref="UKY41:UKZ41"/>
    <mergeCell ref="ULA41:ULB41"/>
    <mergeCell ref="ULC41:ULD41"/>
    <mergeCell ref="ULE41:ULF41"/>
    <mergeCell ref="UKI41:UKJ41"/>
    <mergeCell ref="UKK41:UKL41"/>
    <mergeCell ref="UKM41:UKN41"/>
    <mergeCell ref="UKO41:UKP41"/>
    <mergeCell ref="UKQ41:UKR41"/>
    <mergeCell ref="UKS41:UKT41"/>
    <mergeCell ref="UJW41:UJX41"/>
    <mergeCell ref="UJY41:UJZ41"/>
    <mergeCell ref="UKA41:UKB41"/>
    <mergeCell ref="UKC41:UKD41"/>
    <mergeCell ref="UKE41:UKF41"/>
    <mergeCell ref="UKG41:UKH41"/>
    <mergeCell ref="UJK41:UJL41"/>
    <mergeCell ref="UJM41:UJN41"/>
    <mergeCell ref="UJO41:UJP41"/>
    <mergeCell ref="UJQ41:UJR41"/>
    <mergeCell ref="UJS41:UJT41"/>
    <mergeCell ref="UJU41:UJV41"/>
    <mergeCell ref="UIY41:UIZ41"/>
    <mergeCell ref="UJA41:UJB41"/>
    <mergeCell ref="UJC41:UJD41"/>
    <mergeCell ref="UJE41:UJF41"/>
    <mergeCell ref="UJG41:UJH41"/>
    <mergeCell ref="UJI41:UJJ41"/>
    <mergeCell ref="UIM41:UIN41"/>
    <mergeCell ref="UIO41:UIP41"/>
    <mergeCell ref="UIQ41:UIR41"/>
    <mergeCell ref="UIS41:UIT41"/>
    <mergeCell ref="UIU41:UIV41"/>
    <mergeCell ref="UIW41:UIX41"/>
    <mergeCell ref="UNO41:UNP41"/>
    <mergeCell ref="UNQ41:UNR41"/>
    <mergeCell ref="UNS41:UNT41"/>
    <mergeCell ref="UNU41:UNV41"/>
    <mergeCell ref="UNW41:UNX41"/>
    <mergeCell ref="UNY41:UNZ41"/>
    <mergeCell ref="UNC41:UND41"/>
    <mergeCell ref="UNE41:UNF41"/>
    <mergeCell ref="UNG41:UNH41"/>
    <mergeCell ref="UNI41:UNJ41"/>
    <mergeCell ref="UNK41:UNL41"/>
    <mergeCell ref="UNM41:UNN41"/>
    <mergeCell ref="UMQ41:UMR41"/>
    <mergeCell ref="UMS41:UMT41"/>
    <mergeCell ref="UMU41:UMV41"/>
    <mergeCell ref="UMW41:UMX41"/>
    <mergeCell ref="UMY41:UMZ41"/>
    <mergeCell ref="UNA41:UNB41"/>
    <mergeCell ref="UME41:UMF41"/>
    <mergeCell ref="UMG41:UMH41"/>
    <mergeCell ref="UMI41:UMJ41"/>
    <mergeCell ref="UMK41:UML41"/>
    <mergeCell ref="UMM41:UMN41"/>
    <mergeCell ref="UMO41:UMP41"/>
    <mergeCell ref="ULS41:ULT41"/>
    <mergeCell ref="ULU41:ULV41"/>
    <mergeCell ref="ULW41:ULX41"/>
    <mergeCell ref="ULY41:ULZ41"/>
    <mergeCell ref="UMA41:UMB41"/>
    <mergeCell ref="UMC41:UMD41"/>
    <mergeCell ref="ULG41:ULH41"/>
    <mergeCell ref="ULI41:ULJ41"/>
    <mergeCell ref="ULK41:ULL41"/>
    <mergeCell ref="ULM41:ULN41"/>
    <mergeCell ref="ULO41:ULP41"/>
    <mergeCell ref="ULQ41:ULR41"/>
    <mergeCell ref="UQI41:UQJ41"/>
    <mergeCell ref="UQK41:UQL41"/>
    <mergeCell ref="UQM41:UQN41"/>
    <mergeCell ref="UQO41:UQP41"/>
    <mergeCell ref="UQQ41:UQR41"/>
    <mergeCell ref="UQS41:UQT41"/>
    <mergeCell ref="UPW41:UPX41"/>
    <mergeCell ref="UPY41:UPZ41"/>
    <mergeCell ref="UQA41:UQB41"/>
    <mergeCell ref="UQC41:UQD41"/>
    <mergeCell ref="UQE41:UQF41"/>
    <mergeCell ref="UQG41:UQH41"/>
    <mergeCell ref="UPK41:UPL41"/>
    <mergeCell ref="UPM41:UPN41"/>
    <mergeCell ref="UPO41:UPP41"/>
    <mergeCell ref="UPQ41:UPR41"/>
    <mergeCell ref="UPS41:UPT41"/>
    <mergeCell ref="UPU41:UPV41"/>
    <mergeCell ref="UOY41:UOZ41"/>
    <mergeCell ref="UPA41:UPB41"/>
    <mergeCell ref="UPC41:UPD41"/>
    <mergeCell ref="UPE41:UPF41"/>
    <mergeCell ref="UPG41:UPH41"/>
    <mergeCell ref="UPI41:UPJ41"/>
    <mergeCell ref="UOM41:UON41"/>
    <mergeCell ref="UOO41:UOP41"/>
    <mergeCell ref="UOQ41:UOR41"/>
    <mergeCell ref="UOS41:UOT41"/>
    <mergeCell ref="UOU41:UOV41"/>
    <mergeCell ref="UOW41:UOX41"/>
    <mergeCell ref="UOA41:UOB41"/>
    <mergeCell ref="UOC41:UOD41"/>
    <mergeCell ref="UOE41:UOF41"/>
    <mergeCell ref="UOG41:UOH41"/>
    <mergeCell ref="UOI41:UOJ41"/>
    <mergeCell ref="UOK41:UOL41"/>
    <mergeCell ref="UTC41:UTD41"/>
    <mergeCell ref="UTE41:UTF41"/>
    <mergeCell ref="UTG41:UTH41"/>
    <mergeCell ref="UTI41:UTJ41"/>
    <mergeCell ref="UTK41:UTL41"/>
    <mergeCell ref="UTM41:UTN41"/>
    <mergeCell ref="USQ41:USR41"/>
    <mergeCell ref="USS41:UST41"/>
    <mergeCell ref="USU41:USV41"/>
    <mergeCell ref="USW41:USX41"/>
    <mergeCell ref="USY41:USZ41"/>
    <mergeCell ref="UTA41:UTB41"/>
    <mergeCell ref="USE41:USF41"/>
    <mergeCell ref="USG41:USH41"/>
    <mergeCell ref="USI41:USJ41"/>
    <mergeCell ref="USK41:USL41"/>
    <mergeCell ref="USM41:USN41"/>
    <mergeCell ref="USO41:USP41"/>
    <mergeCell ref="URS41:URT41"/>
    <mergeCell ref="URU41:URV41"/>
    <mergeCell ref="URW41:URX41"/>
    <mergeCell ref="URY41:URZ41"/>
    <mergeCell ref="USA41:USB41"/>
    <mergeCell ref="USC41:USD41"/>
    <mergeCell ref="URG41:URH41"/>
    <mergeCell ref="URI41:URJ41"/>
    <mergeCell ref="URK41:URL41"/>
    <mergeCell ref="URM41:URN41"/>
    <mergeCell ref="URO41:URP41"/>
    <mergeCell ref="URQ41:URR41"/>
    <mergeCell ref="UQU41:UQV41"/>
    <mergeCell ref="UQW41:UQX41"/>
    <mergeCell ref="UQY41:UQZ41"/>
    <mergeCell ref="URA41:URB41"/>
    <mergeCell ref="URC41:URD41"/>
    <mergeCell ref="URE41:URF41"/>
    <mergeCell ref="UVW41:UVX41"/>
    <mergeCell ref="UVY41:UVZ41"/>
    <mergeCell ref="UWA41:UWB41"/>
    <mergeCell ref="UWC41:UWD41"/>
    <mergeCell ref="UWE41:UWF41"/>
    <mergeCell ref="UWG41:UWH41"/>
    <mergeCell ref="UVK41:UVL41"/>
    <mergeCell ref="UVM41:UVN41"/>
    <mergeCell ref="UVO41:UVP41"/>
    <mergeCell ref="UVQ41:UVR41"/>
    <mergeCell ref="UVS41:UVT41"/>
    <mergeCell ref="UVU41:UVV41"/>
    <mergeCell ref="UUY41:UUZ41"/>
    <mergeCell ref="UVA41:UVB41"/>
    <mergeCell ref="UVC41:UVD41"/>
    <mergeCell ref="UVE41:UVF41"/>
    <mergeCell ref="UVG41:UVH41"/>
    <mergeCell ref="UVI41:UVJ41"/>
    <mergeCell ref="UUM41:UUN41"/>
    <mergeCell ref="UUO41:UUP41"/>
    <mergeCell ref="UUQ41:UUR41"/>
    <mergeCell ref="UUS41:UUT41"/>
    <mergeCell ref="UUU41:UUV41"/>
    <mergeCell ref="UUW41:UUX41"/>
    <mergeCell ref="UUA41:UUB41"/>
    <mergeCell ref="UUC41:UUD41"/>
    <mergeCell ref="UUE41:UUF41"/>
    <mergeCell ref="UUG41:UUH41"/>
    <mergeCell ref="UUI41:UUJ41"/>
    <mergeCell ref="UUK41:UUL41"/>
    <mergeCell ref="UTO41:UTP41"/>
    <mergeCell ref="UTQ41:UTR41"/>
    <mergeCell ref="UTS41:UTT41"/>
    <mergeCell ref="UTU41:UTV41"/>
    <mergeCell ref="UTW41:UTX41"/>
    <mergeCell ref="UTY41:UTZ41"/>
    <mergeCell ref="UYQ41:UYR41"/>
    <mergeCell ref="UYS41:UYT41"/>
    <mergeCell ref="UYU41:UYV41"/>
    <mergeCell ref="UYW41:UYX41"/>
    <mergeCell ref="UYY41:UYZ41"/>
    <mergeCell ref="UZA41:UZB41"/>
    <mergeCell ref="UYE41:UYF41"/>
    <mergeCell ref="UYG41:UYH41"/>
    <mergeCell ref="UYI41:UYJ41"/>
    <mergeCell ref="UYK41:UYL41"/>
    <mergeCell ref="UYM41:UYN41"/>
    <mergeCell ref="UYO41:UYP41"/>
    <mergeCell ref="UXS41:UXT41"/>
    <mergeCell ref="UXU41:UXV41"/>
    <mergeCell ref="UXW41:UXX41"/>
    <mergeCell ref="UXY41:UXZ41"/>
    <mergeCell ref="UYA41:UYB41"/>
    <mergeCell ref="UYC41:UYD41"/>
    <mergeCell ref="UXG41:UXH41"/>
    <mergeCell ref="UXI41:UXJ41"/>
    <mergeCell ref="UXK41:UXL41"/>
    <mergeCell ref="UXM41:UXN41"/>
    <mergeCell ref="UXO41:UXP41"/>
    <mergeCell ref="UXQ41:UXR41"/>
    <mergeCell ref="UWU41:UWV41"/>
    <mergeCell ref="UWW41:UWX41"/>
    <mergeCell ref="UWY41:UWZ41"/>
    <mergeCell ref="UXA41:UXB41"/>
    <mergeCell ref="UXC41:UXD41"/>
    <mergeCell ref="UXE41:UXF41"/>
    <mergeCell ref="UWI41:UWJ41"/>
    <mergeCell ref="UWK41:UWL41"/>
    <mergeCell ref="UWM41:UWN41"/>
    <mergeCell ref="UWO41:UWP41"/>
    <mergeCell ref="UWQ41:UWR41"/>
    <mergeCell ref="UWS41:UWT41"/>
    <mergeCell ref="VBK41:VBL41"/>
    <mergeCell ref="VBM41:VBN41"/>
    <mergeCell ref="VBO41:VBP41"/>
    <mergeCell ref="VBQ41:VBR41"/>
    <mergeCell ref="VBS41:VBT41"/>
    <mergeCell ref="VBU41:VBV41"/>
    <mergeCell ref="VAY41:VAZ41"/>
    <mergeCell ref="VBA41:VBB41"/>
    <mergeCell ref="VBC41:VBD41"/>
    <mergeCell ref="VBE41:VBF41"/>
    <mergeCell ref="VBG41:VBH41"/>
    <mergeCell ref="VBI41:VBJ41"/>
    <mergeCell ref="VAM41:VAN41"/>
    <mergeCell ref="VAO41:VAP41"/>
    <mergeCell ref="VAQ41:VAR41"/>
    <mergeCell ref="VAS41:VAT41"/>
    <mergeCell ref="VAU41:VAV41"/>
    <mergeCell ref="VAW41:VAX41"/>
    <mergeCell ref="VAA41:VAB41"/>
    <mergeCell ref="VAC41:VAD41"/>
    <mergeCell ref="VAE41:VAF41"/>
    <mergeCell ref="VAG41:VAH41"/>
    <mergeCell ref="VAI41:VAJ41"/>
    <mergeCell ref="VAK41:VAL41"/>
    <mergeCell ref="UZO41:UZP41"/>
    <mergeCell ref="UZQ41:UZR41"/>
    <mergeCell ref="UZS41:UZT41"/>
    <mergeCell ref="UZU41:UZV41"/>
    <mergeCell ref="UZW41:UZX41"/>
    <mergeCell ref="UZY41:UZZ41"/>
    <mergeCell ref="UZC41:UZD41"/>
    <mergeCell ref="UZE41:UZF41"/>
    <mergeCell ref="UZG41:UZH41"/>
    <mergeCell ref="UZI41:UZJ41"/>
    <mergeCell ref="UZK41:UZL41"/>
    <mergeCell ref="UZM41:UZN41"/>
    <mergeCell ref="VEE41:VEF41"/>
    <mergeCell ref="VEG41:VEH41"/>
    <mergeCell ref="VEI41:VEJ41"/>
    <mergeCell ref="VEK41:VEL41"/>
    <mergeCell ref="VEM41:VEN41"/>
    <mergeCell ref="VEO41:VEP41"/>
    <mergeCell ref="VDS41:VDT41"/>
    <mergeCell ref="VDU41:VDV41"/>
    <mergeCell ref="VDW41:VDX41"/>
    <mergeCell ref="VDY41:VDZ41"/>
    <mergeCell ref="VEA41:VEB41"/>
    <mergeCell ref="VEC41:VED41"/>
    <mergeCell ref="VDG41:VDH41"/>
    <mergeCell ref="VDI41:VDJ41"/>
    <mergeCell ref="VDK41:VDL41"/>
    <mergeCell ref="VDM41:VDN41"/>
    <mergeCell ref="VDO41:VDP41"/>
    <mergeCell ref="VDQ41:VDR41"/>
    <mergeCell ref="VCU41:VCV41"/>
    <mergeCell ref="VCW41:VCX41"/>
    <mergeCell ref="VCY41:VCZ41"/>
    <mergeCell ref="VDA41:VDB41"/>
    <mergeCell ref="VDC41:VDD41"/>
    <mergeCell ref="VDE41:VDF41"/>
    <mergeCell ref="VCI41:VCJ41"/>
    <mergeCell ref="VCK41:VCL41"/>
    <mergeCell ref="VCM41:VCN41"/>
    <mergeCell ref="VCO41:VCP41"/>
    <mergeCell ref="VCQ41:VCR41"/>
    <mergeCell ref="VCS41:VCT41"/>
    <mergeCell ref="VBW41:VBX41"/>
    <mergeCell ref="VBY41:VBZ41"/>
    <mergeCell ref="VCA41:VCB41"/>
    <mergeCell ref="VCC41:VCD41"/>
    <mergeCell ref="VCE41:VCF41"/>
    <mergeCell ref="VCG41:VCH41"/>
    <mergeCell ref="VGY41:VGZ41"/>
    <mergeCell ref="VHA41:VHB41"/>
    <mergeCell ref="VHC41:VHD41"/>
    <mergeCell ref="VHE41:VHF41"/>
    <mergeCell ref="VHG41:VHH41"/>
    <mergeCell ref="VHI41:VHJ41"/>
    <mergeCell ref="VGM41:VGN41"/>
    <mergeCell ref="VGO41:VGP41"/>
    <mergeCell ref="VGQ41:VGR41"/>
    <mergeCell ref="VGS41:VGT41"/>
    <mergeCell ref="VGU41:VGV41"/>
    <mergeCell ref="VGW41:VGX41"/>
    <mergeCell ref="VGA41:VGB41"/>
    <mergeCell ref="VGC41:VGD41"/>
    <mergeCell ref="VGE41:VGF41"/>
    <mergeCell ref="VGG41:VGH41"/>
    <mergeCell ref="VGI41:VGJ41"/>
    <mergeCell ref="VGK41:VGL41"/>
    <mergeCell ref="VFO41:VFP41"/>
    <mergeCell ref="VFQ41:VFR41"/>
    <mergeCell ref="VFS41:VFT41"/>
    <mergeCell ref="VFU41:VFV41"/>
    <mergeCell ref="VFW41:VFX41"/>
    <mergeCell ref="VFY41:VFZ41"/>
    <mergeCell ref="VFC41:VFD41"/>
    <mergeCell ref="VFE41:VFF41"/>
    <mergeCell ref="VFG41:VFH41"/>
    <mergeCell ref="VFI41:VFJ41"/>
    <mergeCell ref="VFK41:VFL41"/>
    <mergeCell ref="VFM41:VFN41"/>
    <mergeCell ref="VEQ41:VER41"/>
    <mergeCell ref="VES41:VET41"/>
    <mergeCell ref="VEU41:VEV41"/>
    <mergeCell ref="VEW41:VEX41"/>
    <mergeCell ref="VEY41:VEZ41"/>
    <mergeCell ref="VFA41:VFB41"/>
    <mergeCell ref="VJS41:VJT41"/>
    <mergeCell ref="VJU41:VJV41"/>
    <mergeCell ref="VJW41:VJX41"/>
    <mergeCell ref="VJY41:VJZ41"/>
    <mergeCell ref="VKA41:VKB41"/>
    <mergeCell ref="VKC41:VKD41"/>
    <mergeCell ref="VJG41:VJH41"/>
    <mergeCell ref="VJI41:VJJ41"/>
    <mergeCell ref="VJK41:VJL41"/>
    <mergeCell ref="VJM41:VJN41"/>
    <mergeCell ref="VJO41:VJP41"/>
    <mergeCell ref="VJQ41:VJR41"/>
    <mergeCell ref="VIU41:VIV41"/>
    <mergeCell ref="VIW41:VIX41"/>
    <mergeCell ref="VIY41:VIZ41"/>
    <mergeCell ref="VJA41:VJB41"/>
    <mergeCell ref="VJC41:VJD41"/>
    <mergeCell ref="VJE41:VJF41"/>
    <mergeCell ref="VII41:VIJ41"/>
    <mergeCell ref="VIK41:VIL41"/>
    <mergeCell ref="VIM41:VIN41"/>
    <mergeCell ref="VIO41:VIP41"/>
    <mergeCell ref="VIQ41:VIR41"/>
    <mergeCell ref="VIS41:VIT41"/>
    <mergeCell ref="VHW41:VHX41"/>
    <mergeCell ref="VHY41:VHZ41"/>
    <mergeCell ref="VIA41:VIB41"/>
    <mergeCell ref="VIC41:VID41"/>
    <mergeCell ref="VIE41:VIF41"/>
    <mergeCell ref="VIG41:VIH41"/>
    <mergeCell ref="VHK41:VHL41"/>
    <mergeCell ref="VHM41:VHN41"/>
    <mergeCell ref="VHO41:VHP41"/>
    <mergeCell ref="VHQ41:VHR41"/>
    <mergeCell ref="VHS41:VHT41"/>
    <mergeCell ref="VHU41:VHV41"/>
    <mergeCell ref="VMM41:VMN41"/>
    <mergeCell ref="VMO41:VMP41"/>
    <mergeCell ref="VMQ41:VMR41"/>
    <mergeCell ref="VMS41:VMT41"/>
    <mergeCell ref="VMU41:VMV41"/>
    <mergeCell ref="VMW41:VMX41"/>
    <mergeCell ref="VMA41:VMB41"/>
    <mergeCell ref="VMC41:VMD41"/>
    <mergeCell ref="VME41:VMF41"/>
    <mergeCell ref="VMG41:VMH41"/>
    <mergeCell ref="VMI41:VMJ41"/>
    <mergeCell ref="VMK41:VML41"/>
    <mergeCell ref="VLO41:VLP41"/>
    <mergeCell ref="VLQ41:VLR41"/>
    <mergeCell ref="VLS41:VLT41"/>
    <mergeCell ref="VLU41:VLV41"/>
    <mergeCell ref="VLW41:VLX41"/>
    <mergeCell ref="VLY41:VLZ41"/>
    <mergeCell ref="VLC41:VLD41"/>
    <mergeCell ref="VLE41:VLF41"/>
    <mergeCell ref="VLG41:VLH41"/>
    <mergeCell ref="VLI41:VLJ41"/>
    <mergeCell ref="VLK41:VLL41"/>
    <mergeCell ref="VLM41:VLN41"/>
    <mergeCell ref="VKQ41:VKR41"/>
    <mergeCell ref="VKS41:VKT41"/>
    <mergeCell ref="VKU41:VKV41"/>
    <mergeCell ref="VKW41:VKX41"/>
    <mergeCell ref="VKY41:VKZ41"/>
    <mergeCell ref="VLA41:VLB41"/>
    <mergeCell ref="VKE41:VKF41"/>
    <mergeCell ref="VKG41:VKH41"/>
    <mergeCell ref="VKI41:VKJ41"/>
    <mergeCell ref="VKK41:VKL41"/>
    <mergeCell ref="VKM41:VKN41"/>
    <mergeCell ref="VKO41:VKP41"/>
    <mergeCell ref="VPG41:VPH41"/>
    <mergeCell ref="VPI41:VPJ41"/>
    <mergeCell ref="VPK41:VPL41"/>
    <mergeCell ref="VPM41:VPN41"/>
    <mergeCell ref="VPO41:VPP41"/>
    <mergeCell ref="VPQ41:VPR41"/>
    <mergeCell ref="VOU41:VOV41"/>
    <mergeCell ref="VOW41:VOX41"/>
    <mergeCell ref="VOY41:VOZ41"/>
    <mergeCell ref="VPA41:VPB41"/>
    <mergeCell ref="VPC41:VPD41"/>
    <mergeCell ref="VPE41:VPF41"/>
    <mergeCell ref="VOI41:VOJ41"/>
    <mergeCell ref="VOK41:VOL41"/>
    <mergeCell ref="VOM41:VON41"/>
    <mergeCell ref="VOO41:VOP41"/>
    <mergeCell ref="VOQ41:VOR41"/>
    <mergeCell ref="VOS41:VOT41"/>
    <mergeCell ref="VNW41:VNX41"/>
    <mergeCell ref="VNY41:VNZ41"/>
    <mergeCell ref="VOA41:VOB41"/>
    <mergeCell ref="VOC41:VOD41"/>
    <mergeCell ref="VOE41:VOF41"/>
    <mergeCell ref="VOG41:VOH41"/>
    <mergeCell ref="VNK41:VNL41"/>
    <mergeCell ref="VNM41:VNN41"/>
    <mergeCell ref="VNO41:VNP41"/>
    <mergeCell ref="VNQ41:VNR41"/>
    <mergeCell ref="VNS41:VNT41"/>
    <mergeCell ref="VNU41:VNV41"/>
    <mergeCell ref="VMY41:VMZ41"/>
    <mergeCell ref="VNA41:VNB41"/>
    <mergeCell ref="VNC41:VND41"/>
    <mergeCell ref="VNE41:VNF41"/>
    <mergeCell ref="VNG41:VNH41"/>
    <mergeCell ref="VNI41:VNJ41"/>
    <mergeCell ref="VSA41:VSB41"/>
    <mergeCell ref="VSC41:VSD41"/>
    <mergeCell ref="VSE41:VSF41"/>
    <mergeCell ref="VSG41:VSH41"/>
    <mergeCell ref="VSI41:VSJ41"/>
    <mergeCell ref="VSK41:VSL41"/>
    <mergeCell ref="VRO41:VRP41"/>
    <mergeCell ref="VRQ41:VRR41"/>
    <mergeCell ref="VRS41:VRT41"/>
    <mergeCell ref="VRU41:VRV41"/>
    <mergeCell ref="VRW41:VRX41"/>
    <mergeCell ref="VRY41:VRZ41"/>
    <mergeCell ref="VRC41:VRD41"/>
    <mergeCell ref="VRE41:VRF41"/>
    <mergeCell ref="VRG41:VRH41"/>
    <mergeCell ref="VRI41:VRJ41"/>
    <mergeCell ref="VRK41:VRL41"/>
    <mergeCell ref="VRM41:VRN41"/>
    <mergeCell ref="VQQ41:VQR41"/>
    <mergeCell ref="VQS41:VQT41"/>
    <mergeCell ref="VQU41:VQV41"/>
    <mergeCell ref="VQW41:VQX41"/>
    <mergeCell ref="VQY41:VQZ41"/>
    <mergeCell ref="VRA41:VRB41"/>
    <mergeCell ref="VQE41:VQF41"/>
    <mergeCell ref="VQG41:VQH41"/>
    <mergeCell ref="VQI41:VQJ41"/>
    <mergeCell ref="VQK41:VQL41"/>
    <mergeCell ref="VQM41:VQN41"/>
    <mergeCell ref="VQO41:VQP41"/>
    <mergeCell ref="VPS41:VPT41"/>
    <mergeCell ref="VPU41:VPV41"/>
    <mergeCell ref="VPW41:VPX41"/>
    <mergeCell ref="VPY41:VPZ41"/>
    <mergeCell ref="VQA41:VQB41"/>
    <mergeCell ref="VQC41:VQD41"/>
    <mergeCell ref="VUU41:VUV41"/>
    <mergeCell ref="VUW41:VUX41"/>
    <mergeCell ref="VUY41:VUZ41"/>
    <mergeCell ref="VVA41:VVB41"/>
    <mergeCell ref="VVC41:VVD41"/>
    <mergeCell ref="VVE41:VVF41"/>
    <mergeCell ref="VUI41:VUJ41"/>
    <mergeCell ref="VUK41:VUL41"/>
    <mergeCell ref="VUM41:VUN41"/>
    <mergeCell ref="VUO41:VUP41"/>
    <mergeCell ref="VUQ41:VUR41"/>
    <mergeCell ref="VUS41:VUT41"/>
    <mergeCell ref="VTW41:VTX41"/>
    <mergeCell ref="VTY41:VTZ41"/>
    <mergeCell ref="VUA41:VUB41"/>
    <mergeCell ref="VUC41:VUD41"/>
    <mergeCell ref="VUE41:VUF41"/>
    <mergeCell ref="VUG41:VUH41"/>
    <mergeCell ref="VTK41:VTL41"/>
    <mergeCell ref="VTM41:VTN41"/>
    <mergeCell ref="VTO41:VTP41"/>
    <mergeCell ref="VTQ41:VTR41"/>
    <mergeCell ref="VTS41:VTT41"/>
    <mergeCell ref="VTU41:VTV41"/>
    <mergeCell ref="VSY41:VSZ41"/>
    <mergeCell ref="VTA41:VTB41"/>
    <mergeCell ref="VTC41:VTD41"/>
    <mergeCell ref="VTE41:VTF41"/>
    <mergeCell ref="VTG41:VTH41"/>
    <mergeCell ref="VTI41:VTJ41"/>
    <mergeCell ref="VSM41:VSN41"/>
    <mergeCell ref="VSO41:VSP41"/>
    <mergeCell ref="VSQ41:VSR41"/>
    <mergeCell ref="VSS41:VST41"/>
    <mergeCell ref="VSU41:VSV41"/>
    <mergeCell ref="VSW41:VSX41"/>
    <mergeCell ref="VXO41:VXP41"/>
    <mergeCell ref="VXQ41:VXR41"/>
    <mergeCell ref="VXS41:VXT41"/>
    <mergeCell ref="VXU41:VXV41"/>
    <mergeCell ref="VXW41:VXX41"/>
    <mergeCell ref="VXY41:VXZ41"/>
    <mergeCell ref="VXC41:VXD41"/>
    <mergeCell ref="VXE41:VXF41"/>
    <mergeCell ref="VXG41:VXH41"/>
    <mergeCell ref="VXI41:VXJ41"/>
    <mergeCell ref="VXK41:VXL41"/>
    <mergeCell ref="VXM41:VXN41"/>
    <mergeCell ref="VWQ41:VWR41"/>
    <mergeCell ref="VWS41:VWT41"/>
    <mergeCell ref="VWU41:VWV41"/>
    <mergeCell ref="VWW41:VWX41"/>
    <mergeCell ref="VWY41:VWZ41"/>
    <mergeCell ref="VXA41:VXB41"/>
    <mergeCell ref="VWE41:VWF41"/>
    <mergeCell ref="VWG41:VWH41"/>
    <mergeCell ref="VWI41:VWJ41"/>
    <mergeCell ref="VWK41:VWL41"/>
    <mergeCell ref="VWM41:VWN41"/>
    <mergeCell ref="VWO41:VWP41"/>
    <mergeCell ref="VVS41:VVT41"/>
    <mergeCell ref="VVU41:VVV41"/>
    <mergeCell ref="VVW41:VVX41"/>
    <mergeCell ref="VVY41:VVZ41"/>
    <mergeCell ref="VWA41:VWB41"/>
    <mergeCell ref="VWC41:VWD41"/>
    <mergeCell ref="VVG41:VVH41"/>
    <mergeCell ref="VVI41:VVJ41"/>
    <mergeCell ref="VVK41:VVL41"/>
    <mergeCell ref="VVM41:VVN41"/>
    <mergeCell ref="VVO41:VVP41"/>
    <mergeCell ref="VVQ41:VVR41"/>
    <mergeCell ref="WAI41:WAJ41"/>
    <mergeCell ref="WAK41:WAL41"/>
    <mergeCell ref="WAM41:WAN41"/>
    <mergeCell ref="WAO41:WAP41"/>
    <mergeCell ref="WAQ41:WAR41"/>
    <mergeCell ref="WAS41:WAT41"/>
    <mergeCell ref="VZW41:VZX41"/>
    <mergeCell ref="VZY41:VZZ41"/>
    <mergeCell ref="WAA41:WAB41"/>
    <mergeCell ref="WAC41:WAD41"/>
    <mergeCell ref="WAE41:WAF41"/>
    <mergeCell ref="WAG41:WAH41"/>
    <mergeCell ref="VZK41:VZL41"/>
    <mergeCell ref="VZM41:VZN41"/>
    <mergeCell ref="VZO41:VZP41"/>
    <mergeCell ref="VZQ41:VZR41"/>
    <mergeCell ref="VZS41:VZT41"/>
    <mergeCell ref="VZU41:VZV41"/>
    <mergeCell ref="VYY41:VYZ41"/>
    <mergeCell ref="VZA41:VZB41"/>
    <mergeCell ref="VZC41:VZD41"/>
    <mergeCell ref="VZE41:VZF41"/>
    <mergeCell ref="VZG41:VZH41"/>
    <mergeCell ref="VZI41:VZJ41"/>
    <mergeCell ref="VYM41:VYN41"/>
    <mergeCell ref="VYO41:VYP41"/>
    <mergeCell ref="VYQ41:VYR41"/>
    <mergeCell ref="VYS41:VYT41"/>
    <mergeCell ref="VYU41:VYV41"/>
    <mergeCell ref="VYW41:VYX41"/>
    <mergeCell ref="VYA41:VYB41"/>
    <mergeCell ref="VYC41:VYD41"/>
    <mergeCell ref="VYE41:VYF41"/>
    <mergeCell ref="VYG41:VYH41"/>
    <mergeCell ref="VYI41:VYJ41"/>
    <mergeCell ref="VYK41:VYL41"/>
    <mergeCell ref="WDC41:WDD41"/>
    <mergeCell ref="WDE41:WDF41"/>
    <mergeCell ref="WDG41:WDH41"/>
    <mergeCell ref="WDI41:WDJ41"/>
    <mergeCell ref="WDK41:WDL41"/>
    <mergeCell ref="WDM41:WDN41"/>
    <mergeCell ref="WCQ41:WCR41"/>
    <mergeCell ref="WCS41:WCT41"/>
    <mergeCell ref="WCU41:WCV41"/>
    <mergeCell ref="WCW41:WCX41"/>
    <mergeCell ref="WCY41:WCZ41"/>
    <mergeCell ref="WDA41:WDB41"/>
    <mergeCell ref="WCE41:WCF41"/>
    <mergeCell ref="WCG41:WCH41"/>
    <mergeCell ref="WCI41:WCJ41"/>
    <mergeCell ref="WCK41:WCL41"/>
    <mergeCell ref="WCM41:WCN41"/>
    <mergeCell ref="WCO41:WCP41"/>
    <mergeCell ref="WBS41:WBT41"/>
    <mergeCell ref="WBU41:WBV41"/>
    <mergeCell ref="WBW41:WBX41"/>
    <mergeCell ref="WBY41:WBZ41"/>
    <mergeCell ref="WCA41:WCB41"/>
    <mergeCell ref="WCC41:WCD41"/>
    <mergeCell ref="WBG41:WBH41"/>
    <mergeCell ref="WBI41:WBJ41"/>
    <mergeCell ref="WBK41:WBL41"/>
    <mergeCell ref="WBM41:WBN41"/>
    <mergeCell ref="WBO41:WBP41"/>
    <mergeCell ref="WBQ41:WBR41"/>
    <mergeCell ref="WAU41:WAV41"/>
    <mergeCell ref="WAW41:WAX41"/>
    <mergeCell ref="WAY41:WAZ41"/>
    <mergeCell ref="WBA41:WBB41"/>
    <mergeCell ref="WBC41:WBD41"/>
    <mergeCell ref="WBE41:WBF41"/>
    <mergeCell ref="WFW41:WFX41"/>
    <mergeCell ref="WFY41:WFZ41"/>
    <mergeCell ref="WGA41:WGB41"/>
    <mergeCell ref="WGC41:WGD41"/>
    <mergeCell ref="WGE41:WGF41"/>
    <mergeCell ref="WGG41:WGH41"/>
    <mergeCell ref="WFK41:WFL41"/>
    <mergeCell ref="WFM41:WFN41"/>
    <mergeCell ref="WFO41:WFP41"/>
    <mergeCell ref="WFQ41:WFR41"/>
    <mergeCell ref="WFS41:WFT41"/>
    <mergeCell ref="WFU41:WFV41"/>
    <mergeCell ref="WEY41:WEZ41"/>
    <mergeCell ref="WFA41:WFB41"/>
    <mergeCell ref="WFC41:WFD41"/>
    <mergeCell ref="WFE41:WFF41"/>
    <mergeCell ref="WFG41:WFH41"/>
    <mergeCell ref="WFI41:WFJ41"/>
    <mergeCell ref="WEM41:WEN41"/>
    <mergeCell ref="WEO41:WEP41"/>
    <mergeCell ref="WEQ41:WER41"/>
    <mergeCell ref="WES41:WET41"/>
    <mergeCell ref="WEU41:WEV41"/>
    <mergeCell ref="WEW41:WEX41"/>
    <mergeCell ref="WEA41:WEB41"/>
    <mergeCell ref="WEC41:WED41"/>
    <mergeCell ref="WEE41:WEF41"/>
    <mergeCell ref="WEG41:WEH41"/>
    <mergeCell ref="WEI41:WEJ41"/>
    <mergeCell ref="WEK41:WEL41"/>
    <mergeCell ref="WDO41:WDP41"/>
    <mergeCell ref="WDQ41:WDR41"/>
    <mergeCell ref="WDS41:WDT41"/>
    <mergeCell ref="WDU41:WDV41"/>
    <mergeCell ref="WDW41:WDX41"/>
    <mergeCell ref="WDY41:WDZ41"/>
    <mergeCell ref="WIQ41:WIR41"/>
    <mergeCell ref="WIS41:WIT41"/>
    <mergeCell ref="WIU41:WIV41"/>
    <mergeCell ref="WIW41:WIX41"/>
    <mergeCell ref="WIY41:WIZ41"/>
    <mergeCell ref="WJA41:WJB41"/>
    <mergeCell ref="WIE41:WIF41"/>
    <mergeCell ref="WIG41:WIH41"/>
    <mergeCell ref="WII41:WIJ41"/>
    <mergeCell ref="WIK41:WIL41"/>
    <mergeCell ref="WIM41:WIN41"/>
    <mergeCell ref="WIO41:WIP41"/>
    <mergeCell ref="WHS41:WHT41"/>
    <mergeCell ref="WHU41:WHV41"/>
    <mergeCell ref="WHW41:WHX41"/>
    <mergeCell ref="WHY41:WHZ41"/>
    <mergeCell ref="WIA41:WIB41"/>
    <mergeCell ref="WIC41:WID41"/>
    <mergeCell ref="WHG41:WHH41"/>
    <mergeCell ref="WHI41:WHJ41"/>
    <mergeCell ref="WHK41:WHL41"/>
    <mergeCell ref="WHM41:WHN41"/>
    <mergeCell ref="WHO41:WHP41"/>
    <mergeCell ref="WHQ41:WHR41"/>
    <mergeCell ref="WGU41:WGV41"/>
    <mergeCell ref="WGW41:WGX41"/>
    <mergeCell ref="WGY41:WGZ41"/>
    <mergeCell ref="WHA41:WHB41"/>
    <mergeCell ref="WHC41:WHD41"/>
    <mergeCell ref="WHE41:WHF41"/>
    <mergeCell ref="WGI41:WGJ41"/>
    <mergeCell ref="WGK41:WGL41"/>
    <mergeCell ref="WGM41:WGN41"/>
    <mergeCell ref="WGO41:WGP41"/>
    <mergeCell ref="WGQ41:WGR41"/>
    <mergeCell ref="WGS41:WGT41"/>
    <mergeCell ref="WLK41:WLL41"/>
    <mergeCell ref="WLM41:WLN41"/>
    <mergeCell ref="WLO41:WLP41"/>
    <mergeCell ref="WLQ41:WLR41"/>
    <mergeCell ref="WLS41:WLT41"/>
    <mergeCell ref="WLU41:WLV41"/>
    <mergeCell ref="WKY41:WKZ41"/>
    <mergeCell ref="WLA41:WLB41"/>
    <mergeCell ref="WLC41:WLD41"/>
    <mergeCell ref="WLE41:WLF41"/>
    <mergeCell ref="WLG41:WLH41"/>
    <mergeCell ref="WLI41:WLJ41"/>
    <mergeCell ref="WKM41:WKN41"/>
    <mergeCell ref="WKO41:WKP41"/>
    <mergeCell ref="WKQ41:WKR41"/>
    <mergeCell ref="WKS41:WKT41"/>
    <mergeCell ref="WKU41:WKV41"/>
    <mergeCell ref="WKW41:WKX41"/>
    <mergeCell ref="WKA41:WKB41"/>
    <mergeCell ref="WKC41:WKD41"/>
    <mergeCell ref="WKE41:WKF41"/>
    <mergeCell ref="WKG41:WKH41"/>
    <mergeCell ref="WKI41:WKJ41"/>
    <mergeCell ref="WKK41:WKL41"/>
    <mergeCell ref="WJO41:WJP41"/>
    <mergeCell ref="WJQ41:WJR41"/>
    <mergeCell ref="WJS41:WJT41"/>
    <mergeCell ref="WJU41:WJV41"/>
    <mergeCell ref="WJW41:WJX41"/>
    <mergeCell ref="WJY41:WJZ41"/>
    <mergeCell ref="WJC41:WJD41"/>
    <mergeCell ref="WJE41:WJF41"/>
    <mergeCell ref="WJG41:WJH41"/>
    <mergeCell ref="WJI41:WJJ41"/>
    <mergeCell ref="WJK41:WJL41"/>
    <mergeCell ref="WJM41:WJN41"/>
    <mergeCell ref="WOE41:WOF41"/>
    <mergeCell ref="WOG41:WOH41"/>
    <mergeCell ref="WOI41:WOJ41"/>
    <mergeCell ref="WOK41:WOL41"/>
    <mergeCell ref="WOM41:WON41"/>
    <mergeCell ref="WOO41:WOP41"/>
    <mergeCell ref="WNS41:WNT41"/>
    <mergeCell ref="WNU41:WNV41"/>
    <mergeCell ref="WNW41:WNX41"/>
    <mergeCell ref="WNY41:WNZ41"/>
    <mergeCell ref="WOA41:WOB41"/>
    <mergeCell ref="WOC41:WOD41"/>
    <mergeCell ref="WNG41:WNH41"/>
    <mergeCell ref="WNI41:WNJ41"/>
    <mergeCell ref="WNK41:WNL41"/>
    <mergeCell ref="WNM41:WNN41"/>
    <mergeCell ref="WNO41:WNP41"/>
    <mergeCell ref="WNQ41:WNR41"/>
    <mergeCell ref="WMU41:WMV41"/>
    <mergeCell ref="WMW41:WMX41"/>
    <mergeCell ref="WMY41:WMZ41"/>
    <mergeCell ref="WNA41:WNB41"/>
    <mergeCell ref="WNC41:WND41"/>
    <mergeCell ref="WNE41:WNF41"/>
    <mergeCell ref="WMI41:WMJ41"/>
    <mergeCell ref="WMK41:WML41"/>
    <mergeCell ref="WMM41:WMN41"/>
    <mergeCell ref="WMO41:WMP41"/>
    <mergeCell ref="WMQ41:WMR41"/>
    <mergeCell ref="WMS41:WMT41"/>
    <mergeCell ref="WLW41:WLX41"/>
    <mergeCell ref="WLY41:WLZ41"/>
    <mergeCell ref="WMA41:WMB41"/>
    <mergeCell ref="WMC41:WMD41"/>
    <mergeCell ref="WME41:WMF41"/>
    <mergeCell ref="WMG41:WMH41"/>
    <mergeCell ref="WQY41:WQZ41"/>
    <mergeCell ref="WRA41:WRB41"/>
    <mergeCell ref="WRC41:WRD41"/>
    <mergeCell ref="WRE41:WRF41"/>
    <mergeCell ref="WRG41:WRH41"/>
    <mergeCell ref="WRI41:WRJ41"/>
    <mergeCell ref="WQM41:WQN41"/>
    <mergeCell ref="WQO41:WQP41"/>
    <mergeCell ref="WQQ41:WQR41"/>
    <mergeCell ref="WQS41:WQT41"/>
    <mergeCell ref="WQU41:WQV41"/>
    <mergeCell ref="WQW41:WQX41"/>
    <mergeCell ref="WQA41:WQB41"/>
    <mergeCell ref="WQC41:WQD41"/>
    <mergeCell ref="WQE41:WQF41"/>
    <mergeCell ref="WQG41:WQH41"/>
    <mergeCell ref="WQI41:WQJ41"/>
    <mergeCell ref="WQK41:WQL41"/>
    <mergeCell ref="WPO41:WPP41"/>
    <mergeCell ref="WPQ41:WPR41"/>
    <mergeCell ref="WPS41:WPT41"/>
    <mergeCell ref="WPU41:WPV41"/>
    <mergeCell ref="WPW41:WPX41"/>
    <mergeCell ref="WPY41:WPZ41"/>
    <mergeCell ref="WPC41:WPD41"/>
    <mergeCell ref="WPE41:WPF41"/>
    <mergeCell ref="WPG41:WPH41"/>
    <mergeCell ref="WPI41:WPJ41"/>
    <mergeCell ref="WPK41:WPL41"/>
    <mergeCell ref="WPM41:WPN41"/>
    <mergeCell ref="WOQ41:WOR41"/>
    <mergeCell ref="WOS41:WOT41"/>
    <mergeCell ref="WOU41:WOV41"/>
    <mergeCell ref="WOW41:WOX41"/>
    <mergeCell ref="WOY41:WOZ41"/>
    <mergeCell ref="WPA41:WPB41"/>
    <mergeCell ref="WTS41:WTT41"/>
    <mergeCell ref="WTU41:WTV41"/>
    <mergeCell ref="WTW41:WTX41"/>
    <mergeCell ref="WTY41:WTZ41"/>
    <mergeCell ref="WUA41:WUB41"/>
    <mergeCell ref="WUC41:WUD41"/>
    <mergeCell ref="WTG41:WTH41"/>
    <mergeCell ref="WTI41:WTJ41"/>
    <mergeCell ref="WTK41:WTL41"/>
    <mergeCell ref="WTM41:WTN41"/>
    <mergeCell ref="WTO41:WTP41"/>
    <mergeCell ref="WTQ41:WTR41"/>
    <mergeCell ref="WSU41:WSV41"/>
    <mergeCell ref="WSW41:WSX41"/>
    <mergeCell ref="WSY41:WSZ41"/>
    <mergeCell ref="WTA41:WTB41"/>
    <mergeCell ref="WTC41:WTD41"/>
    <mergeCell ref="WTE41:WTF41"/>
    <mergeCell ref="WSI41:WSJ41"/>
    <mergeCell ref="WSK41:WSL41"/>
    <mergeCell ref="WSM41:WSN41"/>
    <mergeCell ref="WSO41:WSP41"/>
    <mergeCell ref="WSQ41:WSR41"/>
    <mergeCell ref="WSS41:WST41"/>
    <mergeCell ref="WRW41:WRX41"/>
    <mergeCell ref="WRY41:WRZ41"/>
    <mergeCell ref="WSA41:WSB41"/>
    <mergeCell ref="WSC41:WSD41"/>
    <mergeCell ref="WSE41:WSF41"/>
    <mergeCell ref="WSG41:WSH41"/>
    <mergeCell ref="WRK41:WRL41"/>
    <mergeCell ref="WRM41:WRN41"/>
    <mergeCell ref="WRO41:WRP41"/>
    <mergeCell ref="WRQ41:WRR41"/>
    <mergeCell ref="WRS41:WRT41"/>
    <mergeCell ref="WRU41:WRV41"/>
    <mergeCell ref="WWM41:WWN41"/>
    <mergeCell ref="WWO41:WWP41"/>
    <mergeCell ref="WWQ41:WWR41"/>
    <mergeCell ref="WWS41:WWT41"/>
    <mergeCell ref="WWU41:WWV41"/>
    <mergeCell ref="WWW41:WWX41"/>
    <mergeCell ref="WWA41:WWB41"/>
    <mergeCell ref="WWC41:WWD41"/>
    <mergeCell ref="WWE41:WWF41"/>
    <mergeCell ref="WWG41:WWH41"/>
    <mergeCell ref="WWI41:WWJ41"/>
    <mergeCell ref="WWK41:WWL41"/>
    <mergeCell ref="WVO41:WVP41"/>
    <mergeCell ref="WVQ41:WVR41"/>
    <mergeCell ref="WVS41:WVT41"/>
    <mergeCell ref="WVU41:WVV41"/>
    <mergeCell ref="WVW41:WVX41"/>
    <mergeCell ref="WVY41:WVZ41"/>
    <mergeCell ref="WVC41:WVD41"/>
    <mergeCell ref="WVE41:WVF41"/>
    <mergeCell ref="WVG41:WVH41"/>
    <mergeCell ref="WVI41:WVJ41"/>
    <mergeCell ref="WVK41:WVL41"/>
    <mergeCell ref="WVM41:WVN41"/>
    <mergeCell ref="WUQ41:WUR41"/>
    <mergeCell ref="WUS41:WUT41"/>
    <mergeCell ref="WUU41:WUV41"/>
    <mergeCell ref="WUW41:WUX41"/>
    <mergeCell ref="WUY41:WUZ41"/>
    <mergeCell ref="WVA41:WVB41"/>
    <mergeCell ref="WUE41:WUF41"/>
    <mergeCell ref="WUG41:WUH41"/>
    <mergeCell ref="WUI41:WUJ41"/>
    <mergeCell ref="WUK41:WUL41"/>
    <mergeCell ref="WUM41:WUN41"/>
    <mergeCell ref="WUO41:WUP41"/>
    <mergeCell ref="WZG41:WZH41"/>
    <mergeCell ref="WZI41:WZJ41"/>
    <mergeCell ref="WZK41:WZL41"/>
    <mergeCell ref="WZM41:WZN41"/>
    <mergeCell ref="WZO41:WZP41"/>
    <mergeCell ref="WZQ41:WZR41"/>
    <mergeCell ref="WYU41:WYV41"/>
    <mergeCell ref="WYW41:WYX41"/>
    <mergeCell ref="WYY41:WYZ41"/>
    <mergeCell ref="WZA41:WZB41"/>
    <mergeCell ref="WZC41:WZD41"/>
    <mergeCell ref="WZE41:WZF41"/>
    <mergeCell ref="WYI41:WYJ41"/>
    <mergeCell ref="WYK41:WYL41"/>
    <mergeCell ref="WYM41:WYN41"/>
    <mergeCell ref="WYO41:WYP41"/>
    <mergeCell ref="WYQ41:WYR41"/>
    <mergeCell ref="WYS41:WYT41"/>
    <mergeCell ref="WXW41:WXX41"/>
    <mergeCell ref="WXY41:WXZ41"/>
    <mergeCell ref="WYA41:WYB41"/>
    <mergeCell ref="WYC41:WYD41"/>
    <mergeCell ref="WYE41:WYF41"/>
    <mergeCell ref="WYG41:WYH41"/>
    <mergeCell ref="WXK41:WXL41"/>
    <mergeCell ref="WXM41:WXN41"/>
    <mergeCell ref="WXO41:WXP41"/>
    <mergeCell ref="WXQ41:WXR41"/>
    <mergeCell ref="WXS41:WXT41"/>
    <mergeCell ref="WXU41:WXV41"/>
    <mergeCell ref="WWY41:WWZ41"/>
    <mergeCell ref="WXA41:WXB41"/>
    <mergeCell ref="WXC41:WXD41"/>
    <mergeCell ref="WXE41:WXF41"/>
    <mergeCell ref="WXG41:WXH41"/>
    <mergeCell ref="WXI41:WXJ41"/>
    <mergeCell ref="XCE41:XCF41"/>
    <mergeCell ref="XCG41:XCH41"/>
    <mergeCell ref="XCI41:XCJ41"/>
    <mergeCell ref="XCK41:XCL41"/>
    <mergeCell ref="XBO41:XBP41"/>
    <mergeCell ref="XBQ41:XBR41"/>
    <mergeCell ref="XBS41:XBT41"/>
    <mergeCell ref="XBU41:XBV41"/>
    <mergeCell ref="XBW41:XBX41"/>
    <mergeCell ref="XBY41:XBZ41"/>
    <mergeCell ref="XBC41:XBD41"/>
    <mergeCell ref="XBE41:XBF41"/>
    <mergeCell ref="XBG41:XBH41"/>
    <mergeCell ref="XBI41:XBJ41"/>
    <mergeCell ref="XBK41:XBL41"/>
    <mergeCell ref="XBM41:XBN41"/>
    <mergeCell ref="XAQ41:XAR41"/>
    <mergeCell ref="XAS41:XAT41"/>
    <mergeCell ref="XAU41:XAV41"/>
    <mergeCell ref="XAW41:XAX41"/>
    <mergeCell ref="XAY41:XAZ41"/>
    <mergeCell ref="XBA41:XBB41"/>
    <mergeCell ref="XAE41:XAF41"/>
    <mergeCell ref="XAG41:XAH41"/>
    <mergeCell ref="XAI41:XAJ41"/>
    <mergeCell ref="XAK41:XAL41"/>
    <mergeCell ref="XAM41:XAN41"/>
    <mergeCell ref="XAO41:XAP41"/>
    <mergeCell ref="WZS41:WZT41"/>
    <mergeCell ref="WZU41:WZV41"/>
    <mergeCell ref="WZW41:WZX41"/>
    <mergeCell ref="WZY41:WZZ41"/>
    <mergeCell ref="XAA41:XAB41"/>
    <mergeCell ref="XAC41:XAD41"/>
    <mergeCell ref="XEU41:XEV41"/>
    <mergeCell ref="XEW41:XEX41"/>
    <mergeCell ref="XEY41:XEZ41"/>
    <mergeCell ref="XFA41:XFB41"/>
    <mergeCell ref="XFC41:XFD41"/>
    <mergeCell ref="M42:N42"/>
    <mergeCell ref="O42:P42"/>
    <mergeCell ref="Q42:R42"/>
    <mergeCell ref="S42:T42"/>
    <mergeCell ref="XEI41:XEJ41"/>
    <mergeCell ref="XEK41:XEL41"/>
    <mergeCell ref="XEM41:XEN41"/>
    <mergeCell ref="XEO41:XEP41"/>
    <mergeCell ref="XEQ41:XER41"/>
    <mergeCell ref="XES41:XET41"/>
    <mergeCell ref="XDW41:XDX41"/>
    <mergeCell ref="XDY41:XDZ41"/>
    <mergeCell ref="XEA41:XEB41"/>
    <mergeCell ref="XEC41:XED41"/>
    <mergeCell ref="XEE41:XEF41"/>
    <mergeCell ref="XEG41:XEH41"/>
    <mergeCell ref="XDK41:XDL41"/>
    <mergeCell ref="XDM41:XDN41"/>
    <mergeCell ref="XDO41:XDP41"/>
    <mergeCell ref="XDQ41:XDR41"/>
    <mergeCell ref="XDS41:XDT41"/>
    <mergeCell ref="XDU41:XDV41"/>
    <mergeCell ref="XCY41:XCZ41"/>
    <mergeCell ref="XDA41:XDB41"/>
    <mergeCell ref="XDC41:XDD41"/>
    <mergeCell ref="XDE41:XDF41"/>
    <mergeCell ref="XDG41:XDH41"/>
    <mergeCell ref="XDI41:XDJ41"/>
    <mergeCell ref="XCM41:XCN41"/>
    <mergeCell ref="XCO41:XCP41"/>
    <mergeCell ref="XCQ41:XCR41"/>
    <mergeCell ref="XCS41:XCT41"/>
    <mergeCell ref="XCU41:XCV41"/>
    <mergeCell ref="XCW41:XCX41"/>
    <mergeCell ref="DQ42:DR42"/>
    <mergeCell ref="DS42:DT42"/>
    <mergeCell ref="DU42:DV42"/>
    <mergeCell ref="DW42:DX42"/>
    <mergeCell ref="DY42:DZ42"/>
    <mergeCell ref="EA42:EB42"/>
    <mergeCell ref="DE42:DF42"/>
    <mergeCell ref="DG42:DH42"/>
    <mergeCell ref="DI42:DJ42"/>
    <mergeCell ref="DK42:DL42"/>
    <mergeCell ref="DM42:DN42"/>
    <mergeCell ref="DO42:DP42"/>
    <mergeCell ref="CS42:CT42"/>
    <mergeCell ref="CU42:CV42"/>
    <mergeCell ref="CW42:CX42"/>
    <mergeCell ref="CY42:CZ42"/>
    <mergeCell ref="DA42:DB42"/>
    <mergeCell ref="DC42:DD42"/>
    <mergeCell ref="CG42:CH42"/>
    <mergeCell ref="CI42:CJ42"/>
    <mergeCell ref="CK42:CL42"/>
    <mergeCell ref="CM42:CN42"/>
    <mergeCell ref="CO42:CP42"/>
    <mergeCell ref="XCA41:XCB41"/>
    <mergeCell ref="XCC41:XCD41"/>
    <mergeCell ref="HI42:HJ42"/>
    <mergeCell ref="HK42:HL42"/>
    <mergeCell ref="HM42:HN42"/>
    <mergeCell ref="HO42:HP42"/>
    <mergeCell ref="HQ42:HR42"/>
    <mergeCell ref="HS42:HT42"/>
    <mergeCell ref="GW42:GX42"/>
    <mergeCell ref="GY42:GZ42"/>
    <mergeCell ref="HA42:HB42"/>
    <mergeCell ref="HC42:HD42"/>
    <mergeCell ref="HE42:HF42"/>
    <mergeCell ref="HG42:HH42"/>
    <mergeCell ref="CQ42:CR42"/>
    <mergeCell ref="BE42:BF42"/>
    <mergeCell ref="BG42:BH42"/>
    <mergeCell ref="BI42:BJ42"/>
    <mergeCell ref="BK42:BL42"/>
    <mergeCell ref="BM42:BN42"/>
    <mergeCell ref="BO42:BP42"/>
    <mergeCell ref="AS42:AT42"/>
    <mergeCell ref="AU42:AV42"/>
    <mergeCell ref="AW42:AX42"/>
    <mergeCell ref="AY42:AZ42"/>
    <mergeCell ref="BA42:BB42"/>
    <mergeCell ref="BC42:BD42"/>
    <mergeCell ref="GK42:GL42"/>
    <mergeCell ref="GM42:GN42"/>
    <mergeCell ref="GO42:GP42"/>
    <mergeCell ref="GQ42:GR42"/>
    <mergeCell ref="GS42:GT42"/>
    <mergeCell ref="GU42:GV42"/>
    <mergeCell ref="FY42:FZ42"/>
    <mergeCell ref="GA42:GB42"/>
    <mergeCell ref="GC42:GD42"/>
    <mergeCell ref="GE42:GF42"/>
    <mergeCell ref="GG42:GH42"/>
    <mergeCell ref="GI42:GJ42"/>
    <mergeCell ref="FM42:FN42"/>
    <mergeCell ref="FO42:FP42"/>
    <mergeCell ref="FQ42:FR42"/>
    <mergeCell ref="FS42:FT42"/>
    <mergeCell ref="FU42:FV42"/>
    <mergeCell ref="FW42:FX42"/>
    <mergeCell ref="FA42:FB42"/>
    <mergeCell ref="FC42:FD42"/>
    <mergeCell ref="FE42:FF42"/>
    <mergeCell ref="FG42:FH42"/>
    <mergeCell ref="FI42:FJ42"/>
    <mergeCell ref="FK42:FL42"/>
    <mergeCell ref="EO42:EP42"/>
    <mergeCell ref="EQ42:ER42"/>
    <mergeCell ref="ES42:ET42"/>
    <mergeCell ref="EU42:EV42"/>
    <mergeCell ref="EW42:EX42"/>
    <mergeCell ref="EY42:EZ42"/>
    <mergeCell ref="EC42:ED42"/>
    <mergeCell ref="EE42:EF42"/>
    <mergeCell ref="EG42:EH42"/>
    <mergeCell ref="EI42:EJ42"/>
    <mergeCell ref="EK42:EL42"/>
    <mergeCell ref="EM42:EN42"/>
    <mergeCell ref="KC42:KD42"/>
    <mergeCell ref="KE42:KF42"/>
    <mergeCell ref="KG42:KH42"/>
    <mergeCell ref="KI42:KJ42"/>
    <mergeCell ref="KK42:KL42"/>
    <mergeCell ref="KM42:KN42"/>
    <mergeCell ref="JQ42:JR42"/>
    <mergeCell ref="JS42:JT42"/>
    <mergeCell ref="JU42:JV42"/>
    <mergeCell ref="JW42:JX42"/>
    <mergeCell ref="JY42:JZ42"/>
    <mergeCell ref="KA42:KB42"/>
    <mergeCell ref="JE42:JF42"/>
    <mergeCell ref="JG42:JH42"/>
    <mergeCell ref="JI42:JJ42"/>
    <mergeCell ref="JK42:JL42"/>
    <mergeCell ref="JM42:JN42"/>
    <mergeCell ref="JO42:JP42"/>
    <mergeCell ref="IS42:IT42"/>
    <mergeCell ref="IU42:IV42"/>
    <mergeCell ref="IW42:IX42"/>
    <mergeCell ref="IY42:IZ42"/>
    <mergeCell ref="JA42:JB42"/>
    <mergeCell ref="JC42:JD42"/>
    <mergeCell ref="IG42:IH42"/>
    <mergeCell ref="II42:IJ42"/>
    <mergeCell ref="IK42:IL42"/>
    <mergeCell ref="IM42:IN42"/>
    <mergeCell ref="IO42:IP42"/>
    <mergeCell ref="IQ42:IR42"/>
    <mergeCell ref="HU42:HV42"/>
    <mergeCell ref="HW42:HX42"/>
    <mergeCell ref="HY42:HZ42"/>
    <mergeCell ref="IA42:IB42"/>
    <mergeCell ref="IC42:ID42"/>
    <mergeCell ref="IE42:IF42"/>
    <mergeCell ref="MW42:MX42"/>
    <mergeCell ref="MY42:MZ42"/>
    <mergeCell ref="NA42:NB42"/>
    <mergeCell ref="NC42:ND42"/>
    <mergeCell ref="NE42:NF42"/>
    <mergeCell ref="NG42:NH42"/>
    <mergeCell ref="MK42:ML42"/>
    <mergeCell ref="MM42:MN42"/>
    <mergeCell ref="MO42:MP42"/>
    <mergeCell ref="MQ42:MR42"/>
    <mergeCell ref="MS42:MT42"/>
    <mergeCell ref="MU42:MV42"/>
    <mergeCell ref="LY42:LZ42"/>
    <mergeCell ref="MA42:MB42"/>
    <mergeCell ref="MC42:MD42"/>
    <mergeCell ref="ME42:MF42"/>
    <mergeCell ref="MG42:MH42"/>
    <mergeCell ref="MI42:MJ42"/>
    <mergeCell ref="LM42:LN42"/>
    <mergeCell ref="LO42:LP42"/>
    <mergeCell ref="LQ42:LR42"/>
    <mergeCell ref="LS42:LT42"/>
    <mergeCell ref="LU42:LV42"/>
    <mergeCell ref="LW42:LX42"/>
    <mergeCell ref="LA42:LB42"/>
    <mergeCell ref="LC42:LD42"/>
    <mergeCell ref="LE42:LF42"/>
    <mergeCell ref="LG42:LH42"/>
    <mergeCell ref="LI42:LJ42"/>
    <mergeCell ref="LK42:LL42"/>
    <mergeCell ref="KO42:KP42"/>
    <mergeCell ref="KQ42:KR42"/>
    <mergeCell ref="KS42:KT42"/>
    <mergeCell ref="KU42:KV42"/>
    <mergeCell ref="KW42:KX42"/>
    <mergeCell ref="KY42:KZ42"/>
    <mergeCell ref="PQ42:PR42"/>
    <mergeCell ref="PS42:PT42"/>
    <mergeCell ref="PU42:PV42"/>
    <mergeCell ref="PW42:PX42"/>
    <mergeCell ref="PY42:PZ42"/>
    <mergeCell ref="QA42:QB42"/>
    <mergeCell ref="PE42:PF42"/>
    <mergeCell ref="PG42:PH42"/>
    <mergeCell ref="PI42:PJ42"/>
    <mergeCell ref="PK42:PL42"/>
    <mergeCell ref="PM42:PN42"/>
    <mergeCell ref="PO42:PP42"/>
    <mergeCell ref="OS42:OT42"/>
    <mergeCell ref="OU42:OV42"/>
    <mergeCell ref="OW42:OX42"/>
    <mergeCell ref="OY42:OZ42"/>
    <mergeCell ref="PA42:PB42"/>
    <mergeCell ref="PC42:PD42"/>
    <mergeCell ref="OG42:OH42"/>
    <mergeCell ref="OI42:OJ42"/>
    <mergeCell ref="OK42:OL42"/>
    <mergeCell ref="OM42:ON42"/>
    <mergeCell ref="OO42:OP42"/>
    <mergeCell ref="OQ42:OR42"/>
    <mergeCell ref="NU42:NV42"/>
    <mergeCell ref="NW42:NX42"/>
    <mergeCell ref="NY42:NZ42"/>
    <mergeCell ref="OA42:OB42"/>
    <mergeCell ref="OC42:OD42"/>
    <mergeCell ref="OE42:OF42"/>
    <mergeCell ref="NI42:NJ42"/>
    <mergeCell ref="NK42:NL42"/>
    <mergeCell ref="NM42:NN42"/>
    <mergeCell ref="NO42:NP42"/>
    <mergeCell ref="NQ42:NR42"/>
    <mergeCell ref="NS42:NT42"/>
    <mergeCell ref="SK42:SL42"/>
    <mergeCell ref="SM42:SN42"/>
    <mergeCell ref="SO42:SP42"/>
    <mergeCell ref="SQ42:SR42"/>
    <mergeCell ref="SS42:ST42"/>
    <mergeCell ref="SU42:SV42"/>
    <mergeCell ref="RY42:RZ42"/>
    <mergeCell ref="SA42:SB42"/>
    <mergeCell ref="SC42:SD42"/>
    <mergeCell ref="SE42:SF42"/>
    <mergeCell ref="SG42:SH42"/>
    <mergeCell ref="SI42:SJ42"/>
    <mergeCell ref="RM42:RN42"/>
    <mergeCell ref="RO42:RP42"/>
    <mergeCell ref="RQ42:RR42"/>
    <mergeCell ref="RS42:RT42"/>
    <mergeCell ref="RU42:RV42"/>
    <mergeCell ref="RW42:RX42"/>
    <mergeCell ref="RA42:RB42"/>
    <mergeCell ref="RC42:RD42"/>
    <mergeCell ref="RE42:RF42"/>
    <mergeCell ref="RG42:RH42"/>
    <mergeCell ref="RI42:RJ42"/>
    <mergeCell ref="RK42:RL42"/>
    <mergeCell ref="QO42:QP42"/>
    <mergeCell ref="QQ42:QR42"/>
    <mergeCell ref="QS42:QT42"/>
    <mergeCell ref="QU42:QV42"/>
    <mergeCell ref="QW42:QX42"/>
    <mergeCell ref="QY42:QZ42"/>
    <mergeCell ref="QC42:QD42"/>
    <mergeCell ref="QE42:QF42"/>
    <mergeCell ref="QG42:QH42"/>
    <mergeCell ref="QI42:QJ42"/>
    <mergeCell ref="QK42:QL42"/>
    <mergeCell ref="QM42:QN42"/>
    <mergeCell ref="VE42:VF42"/>
    <mergeCell ref="VG42:VH42"/>
    <mergeCell ref="VI42:VJ42"/>
    <mergeCell ref="VK42:VL42"/>
    <mergeCell ref="VM42:VN42"/>
    <mergeCell ref="VO42:VP42"/>
    <mergeCell ref="US42:UT42"/>
    <mergeCell ref="UU42:UV42"/>
    <mergeCell ref="UW42:UX42"/>
    <mergeCell ref="UY42:UZ42"/>
    <mergeCell ref="VA42:VB42"/>
    <mergeCell ref="VC42:VD42"/>
    <mergeCell ref="UG42:UH42"/>
    <mergeCell ref="UI42:UJ42"/>
    <mergeCell ref="UK42:UL42"/>
    <mergeCell ref="UM42:UN42"/>
    <mergeCell ref="UO42:UP42"/>
    <mergeCell ref="UQ42:UR42"/>
    <mergeCell ref="TU42:TV42"/>
    <mergeCell ref="TW42:TX42"/>
    <mergeCell ref="TY42:TZ42"/>
    <mergeCell ref="UA42:UB42"/>
    <mergeCell ref="UC42:UD42"/>
    <mergeCell ref="UE42:UF42"/>
    <mergeCell ref="TI42:TJ42"/>
    <mergeCell ref="TK42:TL42"/>
    <mergeCell ref="TM42:TN42"/>
    <mergeCell ref="TO42:TP42"/>
    <mergeCell ref="TQ42:TR42"/>
    <mergeCell ref="TS42:TT42"/>
    <mergeCell ref="SW42:SX42"/>
    <mergeCell ref="SY42:SZ42"/>
    <mergeCell ref="TA42:TB42"/>
    <mergeCell ref="TC42:TD42"/>
    <mergeCell ref="TE42:TF42"/>
    <mergeCell ref="TG42:TH42"/>
    <mergeCell ref="XY42:XZ42"/>
    <mergeCell ref="YA42:YB42"/>
    <mergeCell ref="YC42:YD42"/>
    <mergeCell ref="YE42:YF42"/>
    <mergeCell ref="YG42:YH42"/>
    <mergeCell ref="YI42:YJ42"/>
    <mergeCell ref="XM42:XN42"/>
    <mergeCell ref="XO42:XP42"/>
    <mergeCell ref="XQ42:XR42"/>
    <mergeCell ref="XS42:XT42"/>
    <mergeCell ref="XU42:XV42"/>
    <mergeCell ref="XW42:XX42"/>
    <mergeCell ref="XA42:XB42"/>
    <mergeCell ref="XC42:XD42"/>
    <mergeCell ref="XE42:XF42"/>
    <mergeCell ref="XG42:XH42"/>
    <mergeCell ref="XI42:XJ42"/>
    <mergeCell ref="XK42:XL42"/>
    <mergeCell ref="WO42:WP42"/>
    <mergeCell ref="WQ42:WR42"/>
    <mergeCell ref="WS42:WT42"/>
    <mergeCell ref="WU42:WV42"/>
    <mergeCell ref="WW42:WX42"/>
    <mergeCell ref="WY42:WZ42"/>
    <mergeCell ref="WC42:WD42"/>
    <mergeCell ref="WE42:WF42"/>
    <mergeCell ref="WG42:WH42"/>
    <mergeCell ref="WI42:WJ42"/>
    <mergeCell ref="WK42:WL42"/>
    <mergeCell ref="WM42:WN42"/>
    <mergeCell ref="VQ42:VR42"/>
    <mergeCell ref="VS42:VT42"/>
    <mergeCell ref="VU42:VV42"/>
    <mergeCell ref="VW42:VX42"/>
    <mergeCell ref="VY42:VZ42"/>
    <mergeCell ref="WA42:WB42"/>
    <mergeCell ref="AAS42:AAT42"/>
    <mergeCell ref="AAU42:AAV42"/>
    <mergeCell ref="AAW42:AAX42"/>
    <mergeCell ref="AAY42:AAZ42"/>
    <mergeCell ref="ABA42:ABB42"/>
    <mergeCell ref="ABC42:ABD42"/>
    <mergeCell ref="AAG42:AAH42"/>
    <mergeCell ref="AAI42:AAJ42"/>
    <mergeCell ref="AAK42:AAL42"/>
    <mergeCell ref="AAM42:AAN42"/>
    <mergeCell ref="AAO42:AAP42"/>
    <mergeCell ref="AAQ42:AAR42"/>
    <mergeCell ref="ZU42:ZV42"/>
    <mergeCell ref="ZW42:ZX42"/>
    <mergeCell ref="ZY42:ZZ42"/>
    <mergeCell ref="AAA42:AAB42"/>
    <mergeCell ref="AAC42:AAD42"/>
    <mergeCell ref="AAE42:AAF42"/>
    <mergeCell ref="ZI42:ZJ42"/>
    <mergeCell ref="ZK42:ZL42"/>
    <mergeCell ref="ZM42:ZN42"/>
    <mergeCell ref="ZO42:ZP42"/>
    <mergeCell ref="ZQ42:ZR42"/>
    <mergeCell ref="ZS42:ZT42"/>
    <mergeCell ref="YW42:YX42"/>
    <mergeCell ref="YY42:YZ42"/>
    <mergeCell ref="ZA42:ZB42"/>
    <mergeCell ref="ZC42:ZD42"/>
    <mergeCell ref="ZE42:ZF42"/>
    <mergeCell ref="ZG42:ZH42"/>
    <mergeCell ref="YK42:YL42"/>
    <mergeCell ref="YM42:YN42"/>
    <mergeCell ref="YO42:YP42"/>
    <mergeCell ref="YQ42:YR42"/>
    <mergeCell ref="YS42:YT42"/>
    <mergeCell ref="YU42:YV42"/>
    <mergeCell ref="ADM42:ADN42"/>
    <mergeCell ref="ADO42:ADP42"/>
    <mergeCell ref="ADQ42:ADR42"/>
    <mergeCell ref="ADS42:ADT42"/>
    <mergeCell ref="ADU42:ADV42"/>
    <mergeCell ref="ADW42:ADX42"/>
    <mergeCell ref="ADA42:ADB42"/>
    <mergeCell ref="ADC42:ADD42"/>
    <mergeCell ref="ADE42:ADF42"/>
    <mergeCell ref="ADG42:ADH42"/>
    <mergeCell ref="ADI42:ADJ42"/>
    <mergeCell ref="ADK42:ADL42"/>
    <mergeCell ref="ACO42:ACP42"/>
    <mergeCell ref="ACQ42:ACR42"/>
    <mergeCell ref="ACS42:ACT42"/>
    <mergeCell ref="ACU42:ACV42"/>
    <mergeCell ref="ACW42:ACX42"/>
    <mergeCell ref="ACY42:ACZ42"/>
    <mergeCell ref="ACC42:ACD42"/>
    <mergeCell ref="ACE42:ACF42"/>
    <mergeCell ref="ACG42:ACH42"/>
    <mergeCell ref="ACI42:ACJ42"/>
    <mergeCell ref="ACK42:ACL42"/>
    <mergeCell ref="ACM42:ACN42"/>
    <mergeCell ref="ABQ42:ABR42"/>
    <mergeCell ref="ABS42:ABT42"/>
    <mergeCell ref="ABU42:ABV42"/>
    <mergeCell ref="ABW42:ABX42"/>
    <mergeCell ref="ABY42:ABZ42"/>
    <mergeCell ref="ACA42:ACB42"/>
    <mergeCell ref="ABE42:ABF42"/>
    <mergeCell ref="ABG42:ABH42"/>
    <mergeCell ref="ABI42:ABJ42"/>
    <mergeCell ref="ABK42:ABL42"/>
    <mergeCell ref="ABM42:ABN42"/>
    <mergeCell ref="ABO42:ABP42"/>
    <mergeCell ref="AGG42:AGH42"/>
    <mergeCell ref="AGI42:AGJ42"/>
    <mergeCell ref="AGK42:AGL42"/>
    <mergeCell ref="AGM42:AGN42"/>
    <mergeCell ref="AGO42:AGP42"/>
    <mergeCell ref="AGQ42:AGR42"/>
    <mergeCell ref="AFU42:AFV42"/>
    <mergeCell ref="AFW42:AFX42"/>
    <mergeCell ref="AFY42:AFZ42"/>
    <mergeCell ref="AGA42:AGB42"/>
    <mergeCell ref="AGC42:AGD42"/>
    <mergeCell ref="AGE42:AGF42"/>
    <mergeCell ref="AFI42:AFJ42"/>
    <mergeCell ref="AFK42:AFL42"/>
    <mergeCell ref="AFM42:AFN42"/>
    <mergeCell ref="AFO42:AFP42"/>
    <mergeCell ref="AFQ42:AFR42"/>
    <mergeCell ref="AFS42:AFT42"/>
    <mergeCell ref="AEW42:AEX42"/>
    <mergeCell ref="AEY42:AEZ42"/>
    <mergeCell ref="AFA42:AFB42"/>
    <mergeCell ref="AFC42:AFD42"/>
    <mergeCell ref="AFE42:AFF42"/>
    <mergeCell ref="AFG42:AFH42"/>
    <mergeCell ref="AEK42:AEL42"/>
    <mergeCell ref="AEM42:AEN42"/>
    <mergeCell ref="AEO42:AEP42"/>
    <mergeCell ref="AEQ42:AER42"/>
    <mergeCell ref="AES42:AET42"/>
    <mergeCell ref="AEU42:AEV42"/>
    <mergeCell ref="ADY42:ADZ42"/>
    <mergeCell ref="AEA42:AEB42"/>
    <mergeCell ref="AEC42:AED42"/>
    <mergeCell ref="AEE42:AEF42"/>
    <mergeCell ref="AEG42:AEH42"/>
    <mergeCell ref="AEI42:AEJ42"/>
    <mergeCell ref="AJA42:AJB42"/>
    <mergeCell ref="AJC42:AJD42"/>
    <mergeCell ref="AJE42:AJF42"/>
    <mergeCell ref="AJG42:AJH42"/>
    <mergeCell ref="AJI42:AJJ42"/>
    <mergeCell ref="AJK42:AJL42"/>
    <mergeCell ref="AIO42:AIP42"/>
    <mergeCell ref="AIQ42:AIR42"/>
    <mergeCell ref="AIS42:AIT42"/>
    <mergeCell ref="AIU42:AIV42"/>
    <mergeCell ref="AIW42:AIX42"/>
    <mergeCell ref="AIY42:AIZ42"/>
    <mergeCell ref="AIC42:AID42"/>
    <mergeCell ref="AIE42:AIF42"/>
    <mergeCell ref="AIG42:AIH42"/>
    <mergeCell ref="AII42:AIJ42"/>
    <mergeCell ref="AIK42:AIL42"/>
    <mergeCell ref="AIM42:AIN42"/>
    <mergeCell ref="AHQ42:AHR42"/>
    <mergeCell ref="AHS42:AHT42"/>
    <mergeCell ref="AHU42:AHV42"/>
    <mergeCell ref="AHW42:AHX42"/>
    <mergeCell ref="AHY42:AHZ42"/>
    <mergeCell ref="AIA42:AIB42"/>
    <mergeCell ref="AHE42:AHF42"/>
    <mergeCell ref="AHG42:AHH42"/>
    <mergeCell ref="AHI42:AHJ42"/>
    <mergeCell ref="AHK42:AHL42"/>
    <mergeCell ref="AHM42:AHN42"/>
    <mergeCell ref="AHO42:AHP42"/>
    <mergeCell ref="AGS42:AGT42"/>
    <mergeCell ref="AGU42:AGV42"/>
    <mergeCell ref="AGW42:AGX42"/>
    <mergeCell ref="AGY42:AGZ42"/>
    <mergeCell ref="AHA42:AHB42"/>
    <mergeCell ref="AHC42:AHD42"/>
    <mergeCell ref="ALU42:ALV42"/>
    <mergeCell ref="ALW42:ALX42"/>
    <mergeCell ref="ALY42:ALZ42"/>
    <mergeCell ref="AMA42:AMB42"/>
    <mergeCell ref="AMC42:AMD42"/>
    <mergeCell ref="AME42:AMF42"/>
    <mergeCell ref="ALI42:ALJ42"/>
    <mergeCell ref="ALK42:ALL42"/>
    <mergeCell ref="ALM42:ALN42"/>
    <mergeCell ref="ALO42:ALP42"/>
    <mergeCell ref="ALQ42:ALR42"/>
    <mergeCell ref="ALS42:ALT42"/>
    <mergeCell ref="AKW42:AKX42"/>
    <mergeCell ref="AKY42:AKZ42"/>
    <mergeCell ref="ALA42:ALB42"/>
    <mergeCell ref="ALC42:ALD42"/>
    <mergeCell ref="ALE42:ALF42"/>
    <mergeCell ref="ALG42:ALH42"/>
    <mergeCell ref="AKK42:AKL42"/>
    <mergeCell ref="AKM42:AKN42"/>
    <mergeCell ref="AKO42:AKP42"/>
    <mergeCell ref="AKQ42:AKR42"/>
    <mergeCell ref="AKS42:AKT42"/>
    <mergeCell ref="AKU42:AKV42"/>
    <mergeCell ref="AJY42:AJZ42"/>
    <mergeCell ref="AKA42:AKB42"/>
    <mergeCell ref="AKC42:AKD42"/>
    <mergeCell ref="AKE42:AKF42"/>
    <mergeCell ref="AKG42:AKH42"/>
    <mergeCell ref="AKI42:AKJ42"/>
    <mergeCell ref="AJM42:AJN42"/>
    <mergeCell ref="AJO42:AJP42"/>
    <mergeCell ref="AJQ42:AJR42"/>
    <mergeCell ref="AJS42:AJT42"/>
    <mergeCell ref="AJU42:AJV42"/>
    <mergeCell ref="AJW42:AJX42"/>
    <mergeCell ref="AOO42:AOP42"/>
    <mergeCell ref="AOQ42:AOR42"/>
    <mergeCell ref="AOS42:AOT42"/>
    <mergeCell ref="AOU42:AOV42"/>
    <mergeCell ref="AOW42:AOX42"/>
    <mergeCell ref="AOY42:AOZ42"/>
    <mergeCell ref="AOC42:AOD42"/>
    <mergeCell ref="AOE42:AOF42"/>
    <mergeCell ref="AOG42:AOH42"/>
    <mergeCell ref="AOI42:AOJ42"/>
    <mergeCell ref="AOK42:AOL42"/>
    <mergeCell ref="AOM42:AON42"/>
    <mergeCell ref="ANQ42:ANR42"/>
    <mergeCell ref="ANS42:ANT42"/>
    <mergeCell ref="ANU42:ANV42"/>
    <mergeCell ref="ANW42:ANX42"/>
    <mergeCell ref="ANY42:ANZ42"/>
    <mergeCell ref="AOA42:AOB42"/>
    <mergeCell ref="ANE42:ANF42"/>
    <mergeCell ref="ANG42:ANH42"/>
    <mergeCell ref="ANI42:ANJ42"/>
    <mergeCell ref="ANK42:ANL42"/>
    <mergeCell ref="ANM42:ANN42"/>
    <mergeCell ref="ANO42:ANP42"/>
    <mergeCell ref="AMS42:AMT42"/>
    <mergeCell ref="AMU42:AMV42"/>
    <mergeCell ref="AMW42:AMX42"/>
    <mergeCell ref="AMY42:AMZ42"/>
    <mergeCell ref="ANA42:ANB42"/>
    <mergeCell ref="ANC42:AND42"/>
    <mergeCell ref="AMG42:AMH42"/>
    <mergeCell ref="AMI42:AMJ42"/>
    <mergeCell ref="AMK42:AML42"/>
    <mergeCell ref="AMM42:AMN42"/>
    <mergeCell ref="AMO42:AMP42"/>
    <mergeCell ref="AMQ42:AMR42"/>
    <mergeCell ref="ARI42:ARJ42"/>
    <mergeCell ref="ARK42:ARL42"/>
    <mergeCell ref="ARM42:ARN42"/>
    <mergeCell ref="ARO42:ARP42"/>
    <mergeCell ref="ARQ42:ARR42"/>
    <mergeCell ref="ARS42:ART42"/>
    <mergeCell ref="AQW42:AQX42"/>
    <mergeCell ref="AQY42:AQZ42"/>
    <mergeCell ref="ARA42:ARB42"/>
    <mergeCell ref="ARC42:ARD42"/>
    <mergeCell ref="ARE42:ARF42"/>
    <mergeCell ref="ARG42:ARH42"/>
    <mergeCell ref="AQK42:AQL42"/>
    <mergeCell ref="AQM42:AQN42"/>
    <mergeCell ref="AQO42:AQP42"/>
    <mergeCell ref="AQQ42:AQR42"/>
    <mergeCell ref="AQS42:AQT42"/>
    <mergeCell ref="AQU42:AQV42"/>
    <mergeCell ref="APY42:APZ42"/>
    <mergeCell ref="AQA42:AQB42"/>
    <mergeCell ref="AQC42:AQD42"/>
    <mergeCell ref="AQE42:AQF42"/>
    <mergeCell ref="AQG42:AQH42"/>
    <mergeCell ref="AQI42:AQJ42"/>
    <mergeCell ref="APM42:APN42"/>
    <mergeCell ref="APO42:APP42"/>
    <mergeCell ref="APQ42:APR42"/>
    <mergeCell ref="APS42:APT42"/>
    <mergeCell ref="APU42:APV42"/>
    <mergeCell ref="APW42:APX42"/>
    <mergeCell ref="APA42:APB42"/>
    <mergeCell ref="APC42:APD42"/>
    <mergeCell ref="APE42:APF42"/>
    <mergeCell ref="APG42:APH42"/>
    <mergeCell ref="API42:APJ42"/>
    <mergeCell ref="APK42:APL42"/>
    <mergeCell ref="AUC42:AUD42"/>
    <mergeCell ref="AUE42:AUF42"/>
    <mergeCell ref="AUG42:AUH42"/>
    <mergeCell ref="AUI42:AUJ42"/>
    <mergeCell ref="AUK42:AUL42"/>
    <mergeCell ref="AUM42:AUN42"/>
    <mergeCell ref="ATQ42:ATR42"/>
    <mergeCell ref="ATS42:ATT42"/>
    <mergeCell ref="ATU42:ATV42"/>
    <mergeCell ref="ATW42:ATX42"/>
    <mergeCell ref="ATY42:ATZ42"/>
    <mergeCell ref="AUA42:AUB42"/>
    <mergeCell ref="ATE42:ATF42"/>
    <mergeCell ref="ATG42:ATH42"/>
    <mergeCell ref="ATI42:ATJ42"/>
    <mergeCell ref="ATK42:ATL42"/>
    <mergeCell ref="ATM42:ATN42"/>
    <mergeCell ref="ATO42:ATP42"/>
    <mergeCell ref="ASS42:AST42"/>
    <mergeCell ref="ASU42:ASV42"/>
    <mergeCell ref="ASW42:ASX42"/>
    <mergeCell ref="ASY42:ASZ42"/>
    <mergeCell ref="ATA42:ATB42"/>
    <mergeCell ref="ATC42:ATD42"/>
    <mergeCell ref="ASG42:ASH42"/>
    <mergeCell ref="ASI42:ASJ42"/>
    <mergeCell ref="ASK42:ASL42"/>
    <mergeCell ref="ASM42:ASN42"/>
    <mergeCell ref="ASO42:ASP42"/>
    <mergeCell ref="ASQ42:ASR42"/>
    <mergeCell ref="ARU42:ARV42"/>
    <mergeCell ref="ARW42:ARX42"/>
    <mergeCell ref="ARY42:ARZ42"/>
    <mergeCell ref="ASA42:ASB42"/>
    <mergeCell ref="ASC42:ASD42"/>
    <mergeCell ref="ASE42:ASF42"/>
    <mergeCell ref="AWW42:AWX42"/>
    <mergeCell ref="AWY42:AWZ42"/>
    <mergeCell ref="AXA42:AXB42"/>
    <mergeCell ref="AXC42:AXD42"/>
    <mergeCell ref="AXE42:AXF42"/>
    <mergeCell ref="AXG42:AXH42"/>
    <mergeCell ref="AWK42:AWL42"/>
    <mergeCell ref="AWM42:AWN42"/>
    <mergeCell ref="AWO42:AWP42"/>
    <mergeCell ref="AWQ42:AWR42"/>
    <mergeCell ref="AWS42:AWT42"/>
    <mergeCell ref="AWU42:AWV42"/>
    <mergeCell ref="AVY42:AVZ42"/>
    <mergeCell ref="AWA42:AWB42"/>
    <mergeCell ref="AWC42:AWD42"/>
    <mergeCell ref="AWE42:AWF42"/>
    <mergeCell ref="AWG42:AWH42"/>
    <mergeCell ref="AWI42:AWJ42"/>
    <mergeCell ref="AVM42:AVN42"/>
    <mergeCell ref="AVO42:AVP42"/>
    <mergeCell ref="AVQ42:AVR42"/>
    <mergeCell ref="AVS42:AVT42"/>
    <mergeCell ref="AVU42:AVV42"/>
    <mergeCell ref="AVW42:AVX42"/>
    <mergeCell ref="AVA42:AVB42"/>
    <mergeCell ref="AVC42:AVD42"/>
    <mergeCell ref="AVE42:AVF42"/>
    <mergeCell ref="AVG42:AVH42"/>
    <mergeCell ref="AVI42:AVJ42"/>
    <mergeCell ref="AVK42:AVL42"/>
    <mergeCell ref="AUO42:AUP42"/>
    <mergeCell ref="AUQ42:AUR42"/>
    <mergeCell ref="AUS42:AUT42"/>
    <mergeCell ref="AUU42:AUV42"/>
    <mergeCell ref="AUW42:AUX42"/>
    <mergeCell ref="AUY42:AUZ42"/>
    <mergeCell ref="AZQ42:AZR42"/>
    <mergeCell ref="AZS42:AZT42"/>
    <mergeCell ref="AZU42:AZV42"/>
    <mergeCell ref="AZW42:AZX42"/>
    <mergeCell ref="AZY42:AZZ42"/>
    <mergeCell ref="BAA42:BAB42"/>
    <mergeCell ref="AZE42:AZF42"/>
    <mergeCell ref="AZG42:AZH42"/>
    <mergeCell ref="AZI42:AZJ42"/>
    <mergeCell ref="AZK42:AZL42"/>
    <mergeCell ref="AZM42:AZN42"/>
    <mergeCell ref="AZO42:AZP42"/>
    <mergeCell ref="AYS42:AYT42"/>
    <mergeCell ref="AYU42:AYV42"/>
    <mergeCell ref="AYW42:AYX42"/>
    <mergeCell ref="AYY42:AYZ42"/>
    <mergeCell ref="AZA42:AZB42"/>
    <mergeCell ref="AZC42:AZD42"/>
    <mergeCell ref="AYG42:AYH42"/>
    <mergeCell ref="AYI42:AYJ42"/>
    <mergeCell ref="AYK42:AYL42"/>
    <mergeCell ref="AYM42:AYN42"/>
    <mergeCell ref="AYO42:AYP42"/>
    <mergeCell ref="AYQ42:AYR42"/>
    <mergeCell ref="AXU42:AXV42"/>
    <mergeCell ref="AXW42:AXX42"/>
    <mergeCell ref="AXY42:AXZ42"/>
    <mergeCell ref="AYA42:AYB42"/>
    <mergeCell ref="AYC42:AYD42"/>
    <mergeCell ref="AYE42:AYF42"/>
    <mergeCell ref="AXI42:AXJ42"/>
    <mergeCell ref="AXK42:AXL42"/>
    <mergeCell ref="AXM42:AXN42"/>
    <mergeCell ref="AXO42:AXP42"/>
    <mergeCell ref="AXQ42:AXR42"/>
    <mergeCell ref="AXS42:AXT42"/>
    <mergeCell ref="BCK42:BCL42"/>
    <mergeCell ref="BCM42:BCN42"/>
    <mergeCell ref="BCO42:BCP42"/>
    <mergeCell ref="BCQ42:BCR42"/>
    <mergeCell ref="BCS42:BCT42"/>
    <mergeCell ref="BCU42:BCV42"/>
    <mergeCell ref="BBY42:BBZ42"/>
    <mergeCell ref="BCA42:BCB42"/>
    <mergeCell ref="BCC42:BCD42"/>
    <mergeCell ref="BCE42:BCF42"/>
    <mergeCell ref="BCG42:BCH42"/>
    <mergeCell ref="BCI42:BCJ42"/>
    <mergeCell ref="BBM42:BBN42"/>
    <mergeCell ref="BBO42:BBP42"/>
    <mergeCell ref="BBQ42:BBR42"/>
    <mergeCell ref="BBS42:BBT42"/>
    <mergeCell ref="BBU42:BBV42"/>
    <mergeCell ref="BBW42:BBX42"/>
    <mergeCell ref="BBA42:BBB42"/>
    <mergeCell ref="BBC42:BBD42"/>
    <mergeCell ref="BBE42:BBF42"/>
    <mergeCell ref="BBG42:BBH42"/>
    <mergeCell ref="BBI42:BBJ42"/>
    <mergeCell ref="BBK42:BBL42"/>
    <mergeCell ref="BAO42:BAP42"/>
    <mergeCell ref="BAQ42:BAR42"/>
    <mergeCell ref="BAS42:BAT42"/>
    <mergeCell ref="BAU42:BAV42"/>
    <mergeCell ref="BAW42:BAX42"/>
    <mergeCell ref="BAY42:BAZ42"/>
    <mergeCell ref="BAC42:BAD42"/>
    <mergeCell ref="BAE42:BAF42"/>
    <mergeCell ref="BAG42:BAH42"/>
    <mergeCell ref="BAI42:BAJ42"/>
    <mergeCell ref="BAK42:BAL42"/>
    <mergeCell ref="BAM42:BAN42"/>
    <mergeCell ref="BFE42:BFF42"/>
    <mergeCell ref="BFG42:BFH42"/>
    <mergeCell ref="BFI42:BFJ42"/>
    <mergeCell ref="BFK42:BFL42"/>
    <mergeCell ref="BFM42:BFN42"/>
    <mergeCell ref="BFO42:BFP42"/>
    <mergeCell ref="BES42:BET42"/>
    <mergeCell ref="BEU42:BEV42"/>
    <mergeCell ref="BEW42:BEX42"/>
    <mergeCell ref="BEY42:BEZ42"/>
    <mergeCell ref="BFA42:BFB42"/>
    <mergeCell ref="BFC42:BFD42"/>
    <mergeCell ref="BEG42:BEH42"/>
    <mergeCell ref="BEI42:BEJ42"/>
    <mergeCell ref="BEK42:BEL42"/>
    <mergeCell ref="BEM42:BEN42"/>
    <mergeCell ref="BEO42:BEP42"/>
    <mergeCell ref="BEQ42:BER42"/>
    <mergeCell ref="BDU42:BDV42"/>
    <mergeCell ref="BDW42:BDX42"/>
    <mergeCell ref="BDY42:BDZ42"/>
    <mergeCell ref="BEA42:BEB42"/>
    <mergeCell ref="BEC42:BED42"/>
    <mergeCell ref="BEE42:BEF42"/>
    <mergeCell ref="BDI42:BDJ42"/>
    <mergeCell ref="BDK42:BDL42"/>
    <mergeCell ref="BDM42:BDN42"/>
    <mergeCell ref="BDO42:BDP42"/>
    <mergeCell ref="BDQ42:BDR42"/>
    <mergeCell ref="BDS42:BDT42"/>
    <mergeCell ref="BCW42:BCX42"/>
    <mergeCell ref="BCY42:BCZ42"/>
    <mergeCell ref="BDA42:BDB42"/>
    <mergeCell ref="BDC42:BDD42"/>
    <mergeCell ref="BDE42:BDF42"/>
    <mergeCell ref="BDG42:BDH42"/>
    <mergeCell ref="BHY42:BHZ42"/>
    <mergeCell ref="BIA42:BIB42"/>
    <mergeCell ref="BIC42:BID42"/>
    <mergeCell ref="BIE42:BIF42"/>
    <mergeCell ref="BIG42:BIH42"/>
    <mergeCell ref="BII42:BIJ42"/>
    <mergeCell ref="BHM42:BHN42"/>
    <mergeCell ref="BHO42:BHP42"/>
    <mergeCell ref="BHQ42:BHR42"/>
    <mergeCell ref="BHS42:BHT42"/>
    <mergeCell ref="BHU42:BHV42"/>
    <mergeCell ref="BHW42:BHX42"/>
    <mergeCell ref="BHA42:BHB42"/>
    <mergeCell ref="BHC42:BHD42"/>
    <mergeCell ref="BHE42:BHF42"/>
    <mergeCell ref="BHG42:BHH42"/>
    <mergeCell ref="BHI42:BHJ42"/>
    <mergeCell ref="BHK42:BHL42"/>
    <mergeCell ref="BGO42:BGP42"/>
    <mergeCell ref="BGQ42:BGR42"/>
    <mergeCell ref="BGS42:BGT42"/>
    <mergeCell ref="BGU42:BGV42"/>
    <mergeCell ref="BGW42:BGX42"/>
    <mergeCell ref="BGY42:BGZ42"/>
    <mergeCell ref="BGC42:BGD42"/>
    <mergeCell ref="BGE42:BGF42"/>
    <mergeCell ref="BGG42:BGH42"/>
    <mergeCell ref="BGI42:BGJ42"/>
    <mergeCell ref="BGK42:BGL42"/>
    <mergeCell ref="BGM42:BGN42"/>
    <mergeCell ref="BFQ42:BFR42"/>
    <mergeCell ref="BFS42:BFT42"/>
    <mergeCell ref="BFU42:BFV42"/>
    <mergeCell ref="BFW42:BFX42"/>
    <mergeCell ref="BFY42:BFZ42"/>
    <mergeCell ref="BGA42:BGB42"/>
    <mergeCell ref="BKS42:BKT42"/>
    <mergeCell ref="BKU42:BKV42"/>
    <mergeCell ref="BKW42:BKX42"/>
    <mergeCell ref="BKY42:BKZ42"/>
    <mergeCell ref="BLA42:BLB42"/>
    <mergeCell ref="BLC42:BLD42"/>
    <mergeCell ref="BKG42:BKH42"/>
    <mergeCell ref="BKI42:BKJ42"/>
    <mergeCell ref="BKK42:BKL42"/>
    <mergeCell ref="BKM42:BKN42"/>
    <mergeCell ref="BKO42:BKP42"/>
    <mergeCell ref="BKQ42:BKR42"/>
    <mergeCell ref="BJU42:BJV42"/>
    <mergeCell ref="BJW42:BJX42"/>
    <mergeCell ref="BJY42:BJZ42"/>
    <mergeCell ref="BKA42:BKB42"/>
    <mergeCell ref="BKC42:BKD42"/>
    <mergeCell ref="BKE42:BKF42"/>
    <mergeCell ref="BJI42:BJJ42"/>
    <mergeCell ref="BJK42:BJL42"/>
    <mergeCell ref="BJM42:BJN42"/>
    <mergeCell ref="BJO42:BJP42"/>
    <mergeCell ref="BJQ42:BJR42"/>
    <mergeCell ref="BJS42:BJT42"/>
    <mergeCell ref="BIW42:BIX42"/>
    <mergeCell ref="BIY42:BIZ42"/>
    <mergeCell ref="BJA42:BJB42"/>
    <mergeCell ref="BJC42:BJD42"/>
    <mergeCell ref="BJE42:BJF42"/>
    <mergeCell ref="BJG42:BJH42"/>
    <mergeCell ref="BIK42:BIL42"/>
    <mergeCell ref="BIM42:BIN42"/>
    <mergeCell ref="BIO42:BIP42"/>
    <mergeCell ref="BIQ42:BIR42"/>
    <mergeCell ref="BIS42:BIT42"/>
    <mergeCell ref="BIU42:BIV42"/>
    <mergeCell ref="BNM42:BNN42"/>
    <mergeCell ref="BNO42:BNP42"/>
    <mergeCell ref="BNQ42:BNR42"/>
    <mergeCell ref="BNS42:BNT42"/>
    <mergeCell ref="BNU42:BNV42"/>
    <mergeCell ref="BNW42:BNX42"/>
    <mergeCell ref="BNA42:BNB42"/>
    <mergeCell ref="BNC42:BND42"/>
    <mergeCell ref="BNE42:BNF42"/>
    <mergeCell ref="BNG42:BNH42"/>
    <mergeCell ref="BNI42:BNJ42"/>
    <mergeCell ref="BNK42:BNL42"/>
    <mergeCell ref="BMO42:BMP42"/>
    <mergeCell ref="BMQ42:BMR42"/>
    <mergeCell ref="BMS42:BMT42"/>
    <mergeCell ref="BMU42:BMV42"/>
    <mergeCell ref="BMW42:BMX42"/>
    <mergeCell ref="BMY42:BMZ42"/>
    <mergeCell ref="BMC42:BMD42"/>
    <mergeCell ref="BME42:BMF42"/>
    <mergeCell ref="BMG42:BMH42"/>
    <mergeCell ref="BMI42:BMJ42"/>
    <mergeCell ref="BMK42:BML42"/>
    <mergeCell ref="BMM42:BMN42"/>
    <mergeCell ref="BLQ42:BLR42"/>
    <mergeCell ref="BLS42:BLT42"/>
    <mergeCell ref="BLU42:BLV42"/>
    <mergeCell ref="BLW42:BLX42"/>
    <mergeCell ref="BLY42:BLZ42"/>
    <mergeCell ref="BMA42:BMB42"/>
    <mergeCell ref="BLE42:BLF42"/>
    <mergeCell ref="BLG42:BLH42"/>
    <mergeCell ref="BLI42:BLJ42"/>
    <mergeCell ref="BLK42:BLL42"/>
    <mergeCell ref="BLM42:BLN42"/>
    <mergeCell ref="BLO42:BLP42"/>
    <mergeCell ref="BQG42:BQH42"/>
    <mergeCell ref="BQI42:BQJ42"/>
    <mergeCell ref="BQK42:BQL42"/>
    <mergeCell ref="BQM42:BQN42"/>
    <mergeCell ref="BQO42:BQP42"/>
    <mergeCell ref="BQQ42:BQR42"/>
    <mergeCell ref="BPU42:BPV42"/>
    <mergeCell ref="BPW42:BPX42"/>
    <mergeCell ref="BPY42:BPZ42"/>
    <mergeCell ref="BQA42:BQB42"/>
    <mergeCell ref="BQC42:BQD42"/>
    <mergeCell ref="BQE42:BQF42"/>
    <mergeCell ref="BPI42:BPJ42"/>
    <mergeCell ref="BPK42:BPL42"/>
    <mergeCell ref="BPM42:BPN42"/>
    <mergeCell ref="BPO42:BPP42"/>
    <mergeCell ref="BPQ42:BPR42"/>
    <mergeCell ref="BPS42:BPT42"/>
    <mergeCell ref="BOW42:BOX42"/>
    <mergeCell ref="BOY42:BOZ42"/>
    <mergeCell ref="BPA42:BPB42"/>
    <mergeCell ref="BPC42:BPD42"/>
    <mergeCell ref="BPE42:BPF42"/>
    <mergeCell ref="BPG42:BPH42"/>
    <mergeCell ref="BOK42:BOL42"/>
    <mergeCell ref="BOM42:BON42"/>
    <mergeCell ref="BOO42:BOP42"/>
    <mergeCell ref="BOQ42:BOR42"/>
    <mergeCell ref="BOS42:BOT42"/>
    <mergeCell ref="BOU42:BOV42"/>
    <mergeCell ref="BNY42:BNZ42"/>
    <mergeCell ref="BOA42:BOB42"/>
    <mergeCell ref="BOC42:BOD42"/>
    <mergeCell ref="BOE42:BOF42"/>
    <mergeCell ref="BOG42:BOH42"/>
    <mergeCell ref="BOI42:BOJ42"/>
    <mergeCell ref="BTA42:BTB42"/>
    <mergeCell ref="BTC42:BTD42"/>
    <mergeCell ref="BTE42:BTF42"/>
    <mergeCell ref="BTG42:BTH42"/>
    <mergeCell ref="BTI42:BTJ42"/>
    <mergeCell ref="BTK42:BTL42"/>
    <mergeCell ref="BSO42:BSP42"/>
    <mergeCell ref="BSQ42:BSR42"/>
    <mergeCell ref="BSS42:BST42"/>
    <mergeCell ref="BSU42:BSV42"/>
    <mergeCell ref="BSW42:BSX42"/>
    <mergeCell ref="BSY42:BSZ42"/>
    <mergeCell ref="BSC42:BSD42"/>
    <mergeCell ref="BSE42:BSF42"/>
    <mergeCell ref="BSG42:BSH42"/>
    <mergeCell ref="BSI42:BSJ42"/>
    <mergeCell ref="BSK42:BSL42"/>
    <mergeCell ref="BSM42:BSN42"/>
    <mergeCell ref="BRQ42:BRR42"/>
    <mergeCell ref="BRS42:BRT42"/>
    <mergeCell ref="BRU42:BRV42"/>
    <mergeCell ref="BRW42:BRX42"/>
    <mergeCell ref="BRY42:BRZ42"/>
    <mergeCell ref="BSA42:BSB42"/>
    <mergeCell ref="BRE42:BRF42"/>
    <mergeCell ref="BRG42:BRH42"/>
    <mergeCell ref="BRI42:BRJ42"/>
    <mergeCell ref="BRK42:BRL42"/>
    <mergeCell ref="BRM42:BRN42"/>
    <mergeCell ref="BRO42:BRP42"/>
    <mergeCell ref="BQS42:BQT42"/>
    <mergeCell ref="BQU42:BQV42"/>
    <mergeCell ref="BQW42:BQX42"/>
    <mergeCell ref="BQY42:BQZ42"/>
    <mergeCell ref="BRA42:BRB42"/>
    <mergeCell ref="BRC42:BRD42"/>
    <mergeCell ref="BVU42:BVV42"/>
    <mergeCell ref="BVW42:BVX42"/>
    <mergeCell ref="BVY42:BVZ42"/>
    <mergeCell ref="BWA42:BWB42"/>
    <mergeCell ref="BWC42:BWD42"/>
    <mergeCell ref="BWE42:BWF42"/>
    <mergeCell ref="BVI42:BVJ42"/>
    <mergeCell ref="BVK42:BVL42"/>
    <mergeCell ref="BVM42:BVN42"/>
    <mergeCell ref="BVO42:BVP42"/>
    <mergeCell ref="BVQ42:BVR42"/>
    <mergeCell ref="BVS42:BVT42"/>
    <mergeCell ref="BUW42:BUX42"/>
    <mergeCell ref="BUY42:BUZ42"/>
    <mergeCell ref="BVA42:BVB42"/>
    <mergeCell ref="BVC42:BVD42"/>
    <mergeCell ref="BVE42:BVF42"/>
    <mergeCell ref="BVG42:BVH42"/>
    <mergeCell ref="BUK42:BUL42"/>
    <mergeCell ref="BUM42:BUN42"/>
    <mergeCell ref="BUO42:BUP42"/>
    <mergeCell ref="BUQ42:BUR42"/>
    <mergeCell ref="BUS42:BUT42"/>
    <mergeCell ref="BUU42:BUV42"/>
    <mergeCell ref="BTY42:BTZ42"/>
    <mergeCell ref="BUA42:BUB42"/>
    <mergeCell ref="BUC42:BUD42"/>
    <mergeCell ref="BUE42:BUF42"/>
    <mergeCell ref="BUG42:BUH42"/>
    <mergeCell ref="BUI42:BUJ42"/>
    <mergeCell ref="BTM42:BTN42"/>
    <mergeCell ref="BTO42:BTP42"/>
    <mergeCell ref="BTQ42:BTR42"/>
    <mergeCell ref="BTS42:BTT42"/>
    <mergeCell ref="BTU42:BTV42"/>
    <mergeCell ref="BTW42:BTX42"/>
    <mergeCell ref="BYO42:BYP42"/>
    <mergeCell ref="BYQ42:BYR42"/>
    <mergeCell ref="BYS42:BYT42"/>
    <mergeCell ref="BYU42:BYV42"/>
    <mergeCell ref="BYW42:BYX42"/>
    <mergeCell ref="BYY42:BYZ42"/>
    <mergeCell ref="BYC42:BYD42"/>
    <mergeCell ref="BYE42:BYF42"/>
    <mergeCell ref="BYG42:BYH42"/>
    <mergeCell ref="BYI42:BYJ42"/>
    <mergeCell ref="BYK42:BYL42"/>
    <mergeCell ref="BYM42:BYN42"/>
    <mergeCell ref="BXQ42:BXR42"/>
    <mergeCell ref="BXS42:BXT42"/>
    <mergeCell ref="BXU42:BXV42"/>
    <mergeCell ref="BXW42:BXX42"/>
    <mergeCell ref="BXY42:BXZ42"/>
    <mergeCell ref="BYA42:BYB42"/>
    <mergeCell ref="BXE42:BXF42"/>
    <mergeCell ref="BXG42:BXH42"/>
    <mergeCell ref="BXI42:BXJ42"/>
    <mergeCell ref="BXK42:BXL42"/>
    <mergeCell ref="BXM42:BXN42"/>
    <mergeCell ref="BXO42:BXP42"/>
    <mergeCell ref="BWS42:BWT42"/>
    <mergeCell ref="BWU42:BWV42"/>
    <mergeCell ref="BWW42:BWX42"/>
    <mergeCell ref="BWY42:BWZ42"/>
    <mergeCell ref="BXA42:BXB42"/>
    <mergeCell ref="BXC42:BXD42"/>
    <mergeCell ref="BWG42:BWH42"/>
    <mergeCell ref="BWI42:BWJ42"/>
    <mergeCell ref="BWK42:BWL42"/>
    <mergeCell ref="BWM42:BWN42"/>
    <mergeCell ref="BWO42:BWP42"/>
    <mergeCell ref="BWQ42:BWR42"/>
    <mergeCell ref="CBI42:CBJ42"/>
    <mergeCell ref="CBK42:CBL42"/>
    <mergeCell ref="CBM42:CBN42"/>
    <mergeCell ref="CBO42:CBP42"/>
    <mergeCell ref="CBQ42:CBR42"/>
    <mergeCell ref="CBS42:CBT42"/>
    <mergeCell ref="CAW42:CAX42"/>
    <mergeCell ref="CAY42:CAZ42"/>
    <mergeCell ref="CBA42:CBB42"/>
    <mergeCell ref="CBC42:CBD42"/>
    <mergeCell ref="CBE42:CBF42"/>
    <mergeCell ref="CBG42:CBH42"/>
    <mergeCell ref="CAK42:CAL42"/>
    <mergeCell ref="CAM42:CAN42"/>
    <mergeCell ref="CAO42:CAP42"/>
    <mergeCell ref="CAQ42:CAR42"/>
    <mergeCell ref="CAS42:CAT42"/>
    <mergeCell ref="CAU42:CAV42"/>
    <mergeCell ref="BZY42:BZZ42"/>
    <mergeCell ref="CAA42:CAB42"/>
    <mergeCell ref="CAC42:CAD42"/>
    <mergeCell ref="CAE42:CAF42"/>
    <mergeCell ref="CAG42:CAH42"/>
    <mergeCell ref="CAI42:CAJ42"/>
    <mergeCell ref="BZM42:BZN42"/>
    <mergeCell ref="BZO42:BZP42"/>
    <mergeCell ref="BZQ42:BZR42"/>
    <mergeCell ref="BZS42:BZT42"/>
    <mergeCell ref="BZU42:BZV42"/>
    <mergeCell ref="BZW42:BZX42"/>
    <mergeCell ref="BZA42:BZB42"/>
    <mergeCell ref="BZC42:BZD42"/>
    <mergeCell ref="BZE42:BZF42"/>
    <mergeCell ref="BZG42:BZH42"/>
    <mergeCell ref="BZI42:BZJ42"/>
    <mergeCell ref="BZK42:BZL42"/>
    <mergeCell ref="CEC42:CED42"/>
    <mergeCell ref="CEE42:CEF42"/>
    <mergeCell ref="CEG42:CEH42"/>
    <mergeCell ref="CEI42:CEJ42"/>
    <mergeCell ref="CEK42:CEL42"/>
    <mergeCell ref="CEM42:CEN42"/>
    <mergeCell ref="CDQ42:CDR42"/>
    <mergeCell ref="CDS42:CDT42"/>
    <mergeCell ref="CDU42:CDV42"/>
    <mergeCell ref="CDW42:CDX42"/>
    <mergeCell ref="CDY42:CDZ42"/>
    <mergeCell ref="CEA42:CEB42"/>
    <mergeCell ref="CDE42:CDF42"/>
    <mergeCell ref="CDG42:CDH42"/>
    <mergeCell ref="CDI42:CDJ42"/>
    <mergeCell ref="CDK42:CDL42"/>
    <mergeCell ref="CDM42:CDN42"/>
    <mergeCell ref="CDO42:CDP42"/>
    <mergeCell ref="CCS42:CCT42"/>
    <mergeCell ref="CCU42:CCV42"/>
    <mergeCell ref="CCW42:CCX42"/>
    <mergeCell ref="CCY42:CCZ42"/>
    <mergeCell ref="CDA42:CDB42"/>
    <mergeCell ref="CDC42:CDD42"/>
    <mergeCell ref="CCG42:CCH42"/>
    <mergeCell ref="CCI42:CCJ42"/>
    <mergeCell ref="CCK42:CCL42"/>
    <mergeCell ref="CCM42:CCN42"/>
    <mergeCell ref="CCO42:CCP42"/>
    <mergeCell ref="CCQ42:CCR42"/>
    <mergeCell ref="CBU42:CBV42"/>
    <mergeCell ref="CBW42:CBX42"/>
    <mergeCell ref="CBY42:CBZ42"/>
    <mergeCell ref="CCA42:CCB42"/>
    <mergeCell ref="CCC42:CCD42"/>
    <mergeCell ref="CCE42:CCF42"/>
    <mergeCell ref="CGW42:CGX42"/>
    <mergeCell ref="CGY42:CGZ42"/>
    <mergeCell ref="CHA42:CHB42"/>
    <mergeCell ref="CHC42:CHD42"/>
    <mergeCell ref="CHE42:CHF42"/>
    <mergeCell ref="CHG42:CHH42"/>
    <mergeCell ref="CGK42:CGL42"/>
    <mergeCell ref="CGM42:CGN42"/>
    <mergeCell ref="CGO42:CGP42"/>
    <mergeCell ref="CGQ42:CGR42"/>
    <mergeCell ref="CGS42:CGT42"/>
    <mergeCell ref="CGU42:CGV42"/>
    <mergeCell ref="CFY42:CFZ42"/>
    <mergeCell ref="CGA42:CGB42"/>
    <mergeCell ref="CGC42:CGD42"/>
    <mergeCell ref="CGE42:CGF42"/>
    <mergeCell ref="CGG42:CGH42"/>
    <mergeCell ref="CGI42:CGJ42"/>
    <mergeCell ref="CFM42:CFN42"/>
    <mergeCell ref="CFO42:CFP42"/>
    <mergeCell ref="CFQ42:CFR42"/>
    <mergeCell ref="CFS42:CFT42"/>
    <mergeCell ref="CFU42:CFV42"/>
    <mergeCell ref="CFW42:CFX42"/>
    <mergeCell ref="CFA42:CFB42"/>
    <mergeCell ref="CFC42:CFD42"/>
    <mergeCell ref="CFE42:CFF42"/>
    <mergeCell ref="CFG42:CFH42"/>
    <mergeCell ref="CFI42:CFJ42"/>
    <mergeCell ref="CFK42:CFL42"/>
    <mergeCell ref="CEO42:CEP42"/>
    <mergeCell ref="CEQ42:CER42"/>
    <mergeCell ref="CES42:CET42"/>
    <mergeCell ref="CEU42:CEV42"/>
    <mergeCell ref="CEW42:CEX42"/>
    <mergeCell ref="CEY42:CEZ42"/>
    <mergeCell ref="CJQ42:CJR42"/>
    <mergeCell ref="CJS42:CJT42"/>
    <mergeCell ref="CJU42:CJV42"/>
    <mergeCell ref="CJW42:CJX42"/>
    <mergeCell ref="CJY42:CJZ42"/>
    <mergeCell ref="CKA42:CKB42"/>
    <mergeCell ref="CJE42:CJF42"/>
    <mergeCell ref="CJG42:CJH42"/>
    <mergeCell ref="CJI42:CJJ42"/>
    <mergeCell ref="CJK42:CJL42"/>
    <mergeCell ref="CJM42:CJN42"/>
    <mergeCell ref="CJO42:CJP42"/>
    <mergeCell ref="CIS42:CIT42"/>
    <mergeCell ref="CIU42:CIV42"/>
    <mergeCell ref="CIW42:CIX42"/>
    <mergeCell ref="CIY42:CIZ42"/>
    <mergeCell ref="CJA42:CJB42"/>
    <mergeCell ref="CJC42:CJD42"/>
    <mergeCell ref="CIG42:CIH42"/>
    <mergeCell ref="CII42:CIJ42"/>
    <mergeCell ref="CIK42:CIL42"/>
    <mergeCell ref="CIM42:CIN42"/>
    <mergeCell ref="CIO42:CIP42"/>
    <mergeCell ref="CIQ42:CIR42"/>
    <mergeCell ref="CHU42:CHV42"/>
    <mergeCell ref="CHW42:CHX42"/>
    <mergeCell ref="CHY42:CHZ42"/>
    <mergeCell ref="CIA42:CIB42"/>
    <mergeCell ref="CIC42:CID42"/>
    <mergeCell ref="CIE42:CIF42"/>
    <mergeCell ref="CHI42:CHJ42"/>
    <mergeCell ref="CHK42:CHL42"/>
    <mergeCell ref="CHM42:CHN42"/>
    <mergeCell ref="CHO42:CHP42"/>
    <mergeCell ref="CHQ42:CHR42"/>
    <mergeCell ref="CHS42:CHT42"/>
    <mergeCell ref="CMK42:CML42"/>
    <mergeCell ref="CMM42:CMN42"/>
    <mergeCell ref="CMO42:CMP42"/>
    <mergeCell ref="CMQ42:CMR42"/>
    <mergeCell ref="CMS42:CMT42"/>
    <mergeCell ref="CMU42:CMV42"/>
    <mergeCell ref="CLY42:CLZ42"/>
    <mergeCell ref="CMA42:CMB42"/>
    <mergeCell ref="CMC42:CMD42"/>
    <mergeCell ref="CME42:CMF42"/>
    <mergeCell ref="CMG42:CMH42"/>
    <mergeCell ref="CMI42:CMJ42"/>
    <mergeCell ref="CLM42:CLN42"/>
    <mergeCell ref="CLO42:CLP42"/>
    <mergeCell ref="CLQ42:CLR42"/>
    <mergeCell ref="CLS42:CLT42"/>
    <mergeCell ref="CLU42:CLV42"/>
    <mergeCell ref="CLW42:CLX42"/>
    <mergeCell ref="CLA42:CLB42"/>
    <mergeCell ref="CLC42:CLD42"/>
    <mergeCell ref="CLE42:CLF42"/>
    <mergeCell ref="CLG42:CLH42"/>
    <mergeCell ref="CLI42:CLJ42"/>
    <mergeCell ref="CLK42:CLL42"/>
    <mergeCell ref="CKO42:CKP42"/>
    <mergeCell ref="CKQ42:CKR42"/>
    <mergeCell ref="CKS42:CKT42"/>
    <mergeCell ref="CKU42:CKV42"/>
    <mergeCell ref="CKW42:CKX42"/>
    <mergeCell ref="CKY42:CKZ42"/>
    <mergeCell ref="CKC42:CKD42"/>
    <mergeCell ref="CKE42:CKF42"/>
    <mergeCell ref="CKG42:CKH42"/>
    <mergeCell ref="CKI42:CKJ42"/>
    <mergeCell ref="CKK42:CKL42"/>
    <mergeCell ref="CKM42:CKN42"/>
    <mergeCell ref="CPE42:CPF42"/>
    <mergeCell ref="CPG42:CPH42"/>
    <mergeCell ref="CPI42:CPJ42"/>
    <mergeCell ref="CPK42:CPL42"/>
    <mergeCell ref="CPM42:CPN42"/>
    <mergeCell ref="CPO42:CPP42"/>
    <mergeCell ref="COS42:COT42"/>
    <mergeCell ref="COU42:COV42"/>
    <mergeCell ref="COW42:COX42"/>
    <mergeCell ref="COY42:COZ42"/>
    <mergeCell ref="CPA42:CPB42"/>
    <mergeCell ref="CPC42:CPD42"/>
    <mergeCell ref="COG42:COH42"/>
    <mergeCell ref="COI42:COJ42"/>
    <mergeCell ref="COK42:COL42"/>
    <mergeCell ref="COM42:CON42"/>
    <mergeCell ref="COO42:COP42"/>
    <mergeCell ref="COQ42:COR42"/>
    <mergeCell ref="CNU42:CNV42"/>
    <mergeCell ref="CNW42:CNX42"/>
    <mergeCell ref="CNY42:CNZ42"/>
    <mergeCell ref="COA42:COB42"/>
    <mergeCell ref="COC42:COD42"/>
    <mergeCell ref="COE42:COF42"/>
    <mergeCell ref="CNI42:CNJ42"/>
    <mergeCell ref="CNK42:CNL42"/>
    <mergeCell ref="CNM42:CNN42"/>
    <mergeCell ref="CNO42:CNP42"/>
    <mergeCell ref="CNQ42:CNR42"/>
    <mergeCell ref="CNS42:CNT42"/>
    <mergeCell ref="CMW42:CMX42"/>
    <mergeCell ref="CMY42:CMZ42"/>
    <mergeCell ref="CNA42:CNB42"/>
    <mergeCell ref="CNC42:CND42"/>
    <mergeCell ref="CNE42:CNF42"/>
    <mergeCell ref="CNG42:CNH42"/>
    <mergeCell ref="CRY42:CRZ42"/>
    <mergeCell ref="CSA42:CSB42"/>
    <mergeCell ref="CSC42:CSD42"/>
    <mergeCell ref="CSE42:CSF42"/>
    <mergeCell ref="CSG42:CSH42"/>
    <mergeCell ref="CSI42:CSJ42"/>
    <mergeCell ref="CRM42:CRN42"/>
    <mergeCell ref="CRO42:CRP42"/>
    <mergeCell ref="CRQ42:CRR42"/>
    <mergeCell ref="CRS42:CRT42"/>
    <mergeCell ref="CRU42:CRV42"/>
    <mergeCell ref="CRW42:CRX42"/>
    <mergeCell ref="CRA42:CRB42"/>
    <mergeCell ref="CRC42:CRD42"/>
    <mergeCell ref="CRE42:CRF42"/>
    <mergeCell ref="CRG42:CRH42"/>
    <mergeCell ref="CRI42:CRJ42"/>
    <mergeCell ref="CRK42:CRL42"/>
    <mergeCell ref="CQO42:CQP42"/>
    <mergeCell ref="CQQ42:CQR42"/>
    <mergeCell ref="CQS42:CQT42"/>
    <mergeCell ref="CQU42:CQV42"/>
    <mergeCell ref="CQW42:CQX42"/>
    <mergeCell ref="CQY42:CQZ42"/>
    <mergeCell ref="CQC42:CQD42"/>
    <mergeCell ref="CQE42:CQF42"/>
    <mergeCell ref="CQG42:CQH42"/>
    <mergeCell ref="CQI42:CQJ42"/>
    <mergeCell ref="CQK42:CQL42"/>
    <mergeCell ref="CQM42:CQN42"/>
    <mergeCell ref="CPQ42:CPR42"/>
    <mergeCell ref="CPS42:CPT42"/>
    <mergeCell ref="CPU42:CPV42"/>
    <mergeCell ref="CPW42:CPX42"/>
    <mergeCell ref="CPY42:CPZ42"/>
    <mergeCell ref="CQA42:CQB42"/>
    <mergeCell ref="CUS42:CUT42"/>
    <mergeCell ref="CUU42:CUV42"/>
    <mergeCell ref="CUW42:CUX42"/>
    <mergeCell ref="CUY42:CUZ42"/>
    <mergeCell ref="CVA42:CVB42"/>
    <mergeCell ref="CVC42:CVD42"/>
    <mergeCell ref="CUG42:CUH42"/>
    <mergeCell ref="CUI42:CUJ42"/>
    <mergeCell ref="CUK42:CUL42"/>
    <mergeCell ref="CUM42:CUN42"/>
    <mergeCell ref="CUO42:CUP42"/>
    <mergeCell ref="CUQ42:CUR42"/>
    <mergeCell ref="CTU42:CTV42"/>
    <mergeCell ref="CTW42:CTX42"/>
    <mergeCell ref="CTY42:CTZ42"/>
    <mergeCell ref="CUA42:CUB42"/>
    <mergeCell ref="CUC42:CUD42"/>
    <mergeCell ref="CUE42:CUF42"/>
    <mergeCell ref="CTI42:CTJ42"/>
    <mergeCell ref="CTK42:CTL42"/>
    <mergeCell ref="CTM42:CTN42"/>
    <mergeCell ref="CTO42:CTP42"/>
    <mergeCell ref="CTQ42:CTR42"/>
    <mergeCell ref="CTS42:CTT42"/>
    <mergeCell ref="CSW42:CSX42"/>
    <mergeCell ref="CSY42:CSZ42"/>
    <mergeCell ref="CTA42:CTB42"/>
    <mergeCell ref="CTC42:CTD42"/>
    <mergeCell ref="CTE42:CTF42"/>
    <mergeCell ref="CTG42:CTH42"/>
    <mergeCell ref="CSK42:CSL42"/>
    <mergeCell ref="CSM42:CSN42"/>
    <mergeCell ref="CSO42:CSP42"/>
    <mergeCell ref="CSQ42:CSR42"/>
    <mergeCell ref="CSS42:CST42"/>
    <mergeCell ref="CSU42:CSV42"/>
    <mergeCell ref="CXM42:CXN42"/>
    <mergeCell ref="CXO42:CXP42"/>
    <mergeCell ref="CXQ42:CXR42"/>
    <mergeCell ref="CXS42:CXT42"/>
    <mergeCell ref="CXU42:CXV42"/>
    <mergeCell ref="CXW42:CXX42"/>
    <mergeCell ref="CXA42:CXB42"/>
    <mergeCell ref="CXC42:CXD42"/>
    <mergeCell ref="CXE42:CXF42"/>
    <mergeCell ref="CXG42:CXH42"/>
    <mergeCell ref="CXI42:CXJ42"/>
    <mergeCell ref="CXK42:CXL42"/>
    <mergeCell ref="CWO42:CWP42"/>
    <mergeCell ref="CWQ42:CWR42"/>
    <mergeCell ref="CWS42:CWT42"/>
    <mergeCell ref="CWU42:CWV42"/>
    <mergeCell ref="CWW42:CWX42"/>
    <mergeCell ref="CWY42:CWZ42"/>
    <mergeCell ref="CWC42:CWD42"/>
    <mergeCell ref="CWE42:CWF42"/>
    <mergeCell ref="CWG42:CWH42"/>
    <mergeCell ref="CWI42:CWJ42"/>
    <mergeCell ref="CWK42:CWL42"/>
    <mergeCell ref="CWM42:CWN42"/>
    <mergeCell ref="CVQ42:CVR42"/>
    <mergeCell ref="CVS42:CVT42"/>
    <mergeCell ref="CVU42:CVV42"/>
    <mergeCell ref="CVW42:CVX42"/>
    <mergeCell ref="CVY42:CVZ42"/>
    <mergeCell ref="CWA42:CWB42"/>
    <mergeCell ref="CVE42:CVF42"/>
    <mergeCell ref="CVG42:CVH42"/>
    <mergeCell ref="CVI42:CVJ42"/>
    <mergeCell ref="CVK42:CVL42"/>
    <mergeCell ref="CVM42:CVN42"/>
    <mergeCell ref="CVO42:CVP42"/>
    <mergeCell ref="DAG42:DAH42"/>
    <mergeCell ref="DAI42:DAJ42"/>
    <mergeCell ref="DAK42:DAL42"/>
    <mergeCell ref="DAM42:DAN42"/>
    <mergeCell ref="DAO42:DAP42"/>
    <mergeCell ref="DAQ42:DAR42"/>
    <mergeCell ref="CZU42:CZV42"/>
    <mergeCell ref="CZW42:CZX42"/>
    <mergeCell ref="CZY42:CZZ42"/>
    <mergeCell ref="DAA42:DAB42"/>
    <mergeCell ref="DAC42:DAD42"/>
    <mergeCell ref="DAE42:DAF42"/>
    <mergeCell ref="CZI42:CZJ42"/>
    <mergeCell ref="CZK42:CZL42"/>
    <mergeCell ref="CZM42:CZN42"/>
    <mergeCell ref="CZO42:CZP42"/>
    <mergeCell ref="CZQ42:CZR42"/>
    <mergeCell ref="CZS42:CZT42"/>
    <mergeCell ref="CYW42:CYX42"/>
    <mergeCell ref="CYY42:CYZ42"/>
    <mergeCell ref="CZA42:CZB42"/>
    <mergeCell ref="CZC42:CZD42"/>
    <mergeCell ref="CZE42:CZF42"/>
    <mergeCell ref="CZG42:CZH42"/>
    <mergeCell ref="CYK42:CYL42"/>
    <mergeCell ref="CYM42:CYN42"/>
    <mergeCell ref="CYO42:CYP42"/>
    <mergeCell ref="CYQ42:CYR42"/>
    <mergeCell ref="CYS42:CYT42"/>
    <mergeCell ref="CYU42:CYV42"/>
    <mergeCell ref="CXY42:CXZ42"/>
    <mergeCell ref="CYA42:CYB42"/>
    <mergeCell ref="CYC42:CYD42"/>
    <mergeCell ref="CYE42:CYF42"/>
    <mergeCell ref="CYG42:CYH42"/>
    <mergeCell ref="CYI42:CYJ42"/>
    <mergeCell ref="DDA42:DDB42"/>
    <mergeCell ref="DDC42:DDD42"/>
    <mergeCell ref="DDE42:DDF42"/>
    <mergeCell ref="DDG42:DDH42"/>
    <mergeCell ref="DDI42:DDJ42"/>
    <mergeCell ref="DDK42:DDL42"/>
    <mergeCell ref="DCO42:DCP42"/>
    <mergeCell ref="DCQ42:DCR42"/>
    <mergeCell ref="DCS42:DCT42"/>
    <mergeCell ref="DCU42:DCV42"/>
    <mergeCell ref="DCW42:DCX42"/>
    <mergeCell ref="DCY42:DCZ42"/>
    <mergeCell ref="DCC42:DCD42"/>
    <mergeCell ref="DCE42:DCF42"/>
    <mergeCell ref="DCG42:DCH42"/>
    <mergeCell ref="DCI42:DCJ42"/>
    <mergeCell ref="DCK42:DCL42"/>
    <mergeCell ref="DCM42:DCN42"/>
    <mergeCell ref="DBQ42:DBR42"/>
    <mergeCell ref="DBS42:DBT42"/>
    <mergeCell ref="DBU42:DBV42"/>
    <mergeCell ref="DBW42:DBX42"/>
    <mergeCell ref="DBY42:DBZ42"/>
    <mergeCell ref="DCA42:DCB42"/>
    <mergeCell ref="DBE42:DBF42"/>
    <mergeCell ref="DBG42:DBH42"/>
    <mergeCell ref="DBI42:DBJ42"/>
    <mergeCell ref="DBK42:DBL42"/>
    <mergeCell ref="DBM42:DBN42"/>
    <mergeCell ref="DBO42:DBP42"/>
    <mergeCell ref="DAS42:DAT42"/>
    <mergeCell ref="DAU42:DAV42"/>
    <mergeCell ref="DAW42:DAX42"/>
    <mergeCell ref="DAY42:DAZ42"/>
    <mergeCell ref="DBA42:DBB42"/>
    <mergeCell ref="DBC42:DBD42"/>
    <mergeCell ref="DFU42:DFV42"/>
    <mergeCell ref="DFW42:DFX42"/>
    <mergeCell ref="DFY42:DFZ42"/>
    <mergeCell ref="DGA42:DGB42"/>
    <mergeCell ref="DGC42:DGD42"/>
    <mergeCell ref="DGE42:DGF42"/>
    <mergeCell ref="DFI42:DFJ42"/>
    <mergeCell ref="DFK42:DFL42"/>
    <mergeCell ref="DFM42:DFN42"/>
    <mergeCell ref="DFO42:DFP42"/>
    <mergeCell ref="DFQ42:DFR42"/>
    <mergeCell ref="DFS42:DFT42"/>
    <mergeCell ref="DEW42:DEX42"/>
    <mergeCell ref="DEY42:DEZ42"/>
    <mergeCell ref="DFA42:DFB42"/>
    <mergeCell ref="DFC42:DFD42"/>
    <mergeCell ref="DFE42:DFF42"/>
    <mergeCell ref="DFG42:DFH42"/>
    <mergeCell ref="DEK42:DEL42"/>
    <mergeCell ref="DEM42:DEN42"/>
    <mergeCell ref="DEO42:DEP42"/>
    <mergeCell ref="DEQ42:DER42"/>
    <mergeCell ref="DES42:DET42"/>
    <mergeCell ref="DEU42:DEV42"/>
    <mergeCell ref="DDY42:DDZ42"/>
    <mergeCell ref="DEA42:DEB42"/>
    <mergeCell ref="DEC42:DED42"/>
    <mergeCell ref="DEE42:DEF42"/>
    <mergeCell ref="DEG42:DEH42"/>
    <mergeCell ref="DEI42:DEJ42"/>
    <mergeCell ref="DDM42:DDN42"/>
    <mergeCell ref="DDO42:DDP42"/>
    <mergeCell ref="DDQ42:DDR42"/>
    <mergeCell ref="DDS42:DDT42"/>
    <mergeCell ref="DDU42:DDV42"/>
    <mergeCell ref="DDW42:DDX42"/>
    <mergeCell ref="DIO42:DIP42"/>
    <mergeCell ref="DIQ42:DIR42"/>
    <mergeCell ref="DIS42:DIT42"/>
    <mergeCell ref="DIU42:DIV42"/>
    <mergeCell ref="DIW42:DIX42"/>
    <mergeCell ref="DIY42:DIZ42"/>
    <mergeCell ref="DIC42:DID42"/>
    <mergeCell ref="DIE42:DIF42"/>
    <mergeCell ref="DIG42:DIH42"/>
    <mergeCell ref="DII42:DIJ42"/>
    <mergeCell ref="DIK42:DIL42"/>
    <mergeCell ref="DIM42:DIN42"/>
    <mergeCell ref="DHQ42:DHR42"/>
    <mergeCell ref="DHS42:DHT42"/>
    <mergeCell ref="DHU42:DHV42"/>
    <mergeCell ref="DHW42:DHX42"/>
    <mergeCell ref="DHY42:DHZ42"/>
    <mergeCell ref="DIA42:DIB42"/>
    <mergeCell ref="DHE42:DHF42"/>
    <mergeCell ref="DHG42:DHH42"/>
    <mergeCell ref="DHI42:DHJ42"/>
    <mergeCell ref="DHK42:DHL42"/>
    <mergeCell ref="DHM42:DHN42"/>
    <mergeCell ref="DHO42:DHP42"/>
    <mergeCell ref="DGS42:DGT42"/>
    <mergeCell ref="DGU42:DGV42"/>
    <mergeCell ref="DGW42:DGX42"/>
    <mergeCell ref="DGY42:DGZ42"/>
    <mergeCell ref="DHA42:DHB42"/>
    <mergeCell ref="DHC42:DHD42"/>
    <mergeCell ref="DGG42:DGH42"/>
    <mergeCell ref="DGI42:DGJ42"/>
    <mergeCell ref="DGK42:DGL42"/>
    <mergeCell ref="DGM42:DGN42"/>
    <mergeCell ref="DGO42:DGP42"/>
    <mergeCell ref="DGQ42:DGR42"/>
    <mergeCell ref="DLI42:DLJ42"/>
    <mergeCell ref="DLK42:DLL42"/>
    <mergeCell ref="DLM42:DLN42"/>
    <mergeCell ref="DLO42:DLP42"/>
    <mergeCell ref="DLQ42:DLR42"/>
    <mergeCell ref="DLS42:DLT42"/>
    <mergeCell ref="DKW42:DKX42"/>
    <mergeCell ref="DKY42:DKZ42"/>
    <mergeCell ref="DLA42:DLB42"/>
    <mergeCell ref="DLC42:DLD42"/>
    <mergeCell ref="DLE42:DLF42"/>
    <mergeCell ref="DLG42:DLH42"/>
    <mergeCell ref="DKK42:DKL42"/>
    <mergeCell ref="DKM42:DKN42"/>
    <mergeCell ref="DKO42:DKP42"/>
    <mergeCell ref="DKQ42:DKR42"/>
    <mergeCell ref="DKS42:DKT42"/>
    <mergeCell ref="DKU42:DKV42"/>
    <mergeCell ref="DJY42:DJZ42"/>
    <mergeCell ref="DKA42:DKB42"/>
    <mergeCell ref="DKC42:DKD42"/>
    <mergeCell ref="DKE42:DKF42"/>
    <mergeCell ref="DKG42:DKH42"/>
    <mergeCell ref="DKI42:DKJ42"/>
    <mergeCell ref="DJM42:DJN42"/>
    <mergeCell ref="DJO42:DJP42"/>
    <mergeCell ref="DJQ42:DJR42"/>
    <mergeCell ref="DJS42:DJT42"/>
    <mergeCell ref="DJU42:DJV42"/>
    <mergeCell ref="DJW42:DJX42"/>
    <mergeCell ref="DJA42:DJB42"/>
    <mergeCell ref="DJC42:DJD42"/>
    <mergeCell ref="DJE42:DJF42"/>
    <mergeCell ref="DJG42:DJH42"/>
    <mergeCell ref="DJI42:DJJ42"/>
    <mergeCell ref="DJK42:DJL42"/>
    <mergeCell ref="DOC42:DOD42"/>
    <mergeCell ref="DOE42:DOF42"/>
    <mergeCell ref="DOG42:DOH42"/>
    <mergeCell ref="DOI42:DOJ42"/>
    <mergeCell ref="DOK42:DOL42"/>
    <mergeCell ref="DOM42:DON42"/>
    <mergeCell ref="DNQ42:DNR42"/>
    <mergeCell ref="DNS42:DNT42"/>
    <mergeCell ref="DNU42:DNV42"/>
    <mergeCell ref="DNW42:DNX42"/>
    <mergeCell ref="DNY42:DNZ42"/>
    <mergeCell ref="DOA42:DOB42"/>
    <mergeCell ref="DNE42:DNF42"/>
    <mergeCell ref="DNG42:DNH42"/>
    <mergeCell ref="DNI42:DNJ42"/>
    <mergeCell ref="DNK42:DNL42"/>
    <mergeCell ref="DNM42:DNN42"/>
    <mergeCell ref="DNO42:DNP42"/>
    <mergeCell ref="DMS42:DMT42"/>
    <mergeCell ref="DMU42:DMV42"/>
    <mergeCell ref="DMW42:DMX42"/>
    <mergeCell ref="DMY42:DMZ42"/>
    <mergeCell ref="DNA42:DNB42"/>
    <mergeCell ref="DNC42:DND42"/>
    <mergeCell ref="DMG42:DMH42"/>
    <mergeCell ref="DMI42:DMJ42"/>
    <mergeCell ref="DMK42:DML42"/>
    <mergeCell ref="DMM42:DMN42"/>
    <mergeCell ref="DMO42:DMP42"/>
    <mergeCell ref="DMQ42:DMR42"/>
    <mergeCell ref="DLU42:DLV42"/>
    <mergeCell ref="DLW42:DLX42"/>
    <mergeCell ref="DLY42:DLZ42"/>
    <mergeCell ref="DMA42:DMB42"/>
    <mergeCell ref="DMC42:DMD42"/>
    <mergeCell ref="DME42:DMF42"/>
    <mergeCell ref="DQW42:DQX42"/>
    <mergeCell ref="DQY42:DQZ42"/>
    <mergeCell ref="DRA42:DRB42"/>
    <mergeCell ref="DRC42:DRD42"/>
    <mergeCell ref="DRE42:DRF42"/>
    <mergeCell ref="DRG42:DRH42"/>
    <mergeCell ref="DQK42:DQL42"/>
    <mergeCell ref="DQM42:DQN42"/>
    <mergeCell ref="DQO42:DQP42"/>
    <mergeCell ref="DQQ42:DQR42"/>
    <mergeCell ref="DQS42:DQT42"/>
    <mergeCell ref="DQU42:DQV42"/>
    <mergeCell ref="DPY42:DPZ42"/>
    <mergeCell ref="DQA42:DQB42"/>
    <mergeCell ref="DQC42:DQD42"/>
    <mergeCell ref="DQE42:DQF42"/>
    <mergeCell ref="DQG42:DQH42"/>
    <mergeCell ref="DQI42:DQJ42"/>
    <mergeCell ref="DPM42:DPN42"/>
    <mergeCell ref="DPO42:DPP42"/>
    <mergeCell ref="DPQ42:DPR42"/>
    <mergeCell ref="DPS42:DPT42"/>
    <mergeCell ref="DPU42:DPV42"/>
    <mergeCell ref="DPW42:DPX42"/>
    <mergeCell ref="DPA42:DPB42"/>
    <mergeCell ref="DPC42:DPD42"/>
    <mergeCell ref="DPE42:DPF42"/>
    <mergeCell ref="DPG42:DPH42"/>
    <mergeCell ref="DPI42:DPJ42"/>
    <mergeCell ref="DPK42:DPL42"/>
    <mergeCell ref="DOO42:DOP42"/>
    <mergeCell ref="DOQ42:DOR42"/>
    <mergeCell ref="DOS42:DOT42"/>
    <mergeCell ref="DOU42:DOV42"/>
    <mergeCell ref="DOW42:DOX42"/>
    <mergeCell ref="DOY42:DOZ42"/>
    <mergeCell ref="DTQ42:DTR42"/>
    <mergeCell ref="DTS42:DTT42"/>
    <mergeCell ref="DTU42:DTV42"/>
    <mergeCell ref="DTW42:DTX42"/>
    <mergeCell ref="DTY42:DTZ42"/>
    <mergeCell ref="DUA42:DUB42"/>
    <mergeCell ref="DTE42:DTF42"/>
    <mergeCell ref="DTG42:DTH42"/>
    <mergeCell ref="DTI42:DTJ42"/>
    <mergeCell ref="DTK42:DTL42"/>
    <mergeCell ref="DTM42:DTN42"/>
    <mergeCell ref="DTO42:DTP42"/>
    <mergeCell ref="DSS42:DST42"/>
    <mergeCell ref="DSU42:DSV42"/>
    <mergeCell ref="DSW42:DSX42"/>
    <mergeCell ref="DSY42:DSZ42"/>
    <mergeCell ref="DTA42:DTB42"/>
    <mergeCell ref="DTC42:DTD42"/>
    <mergeCell ref="DSG42:DSH42"/>
    <mergeCell ref="DSI42:DSJ42"/>
    <mergeCell ref="DSK42:DSL42"/>
    <mergeCell ref="DSM42:DSN42"/>
    <mergeCell ref="DSO42:DSP42"/>
    <mergeCell ref="DSQ42:DSR42"/>
    <mergeCell ref="DRU42:DRV42"/>
    <mergeCell ref="DRW42:DRX42"/>
    <mergeCell ref="DRY42:DRZ42"/>
    <mergeCell ref="DSA42:DSB42"/>
    <mergeCell ref="DSC42:DSD42"/>
    <mergeCell ref="DSE42:DSF42"/>
    <mergeCell ref="DRI42:DRJ42"/>
    <mergeCell ref="DRK42:DRL42"/>
    <mergeCell ref="DRM42:DRN42"/>
    <mergeCell ref="DRO42:DRP42"/>
    <mergeCell ref="DRQ42:DRR42"/>
    <mergeCell ref="DRS42:DRT42"/>
    <mergeCell ref="DWK42:DWL42"/>
    <mergeCell ref="DWM42:DWN42"/>
    <mergeCell ref="DWO42:DWP42"/>
    <mergeCell ref="DWQ42:DWR42"/>
    <mergeCell ref="DWS42:DWT42"/>
    <mergeCell ref="DWU42:DWV42"/>
    <mergeCell ref="DVY42:DVZ42"/>
    <mergeCell ref="DWA42:DWB42"/>
    <mergeCell ref="DWC42:DWD42"/>
    <mergeCell ref="DWE42:DWF42"/>
    <mergeCell ref="DWG42:DWH42"/>
    <mergeCell ref="DWI42:DWJ42"/>
    <mergeCell ref="DVM42:DVN42"/>
    <mergeCell ref="DVO42:DVP42"/>
    <mergeCell ref="DVQ42:DVR42"/>
    <mergeCell ref="DVS42:DVT42"/>
    <mergeCell ref="DVU42:DVV42"/>
    <mergeCell ref="DVW42:DVX42"/>
    <mergeCell ref="DVA42:DVB42"/>
    <mergeCell ref="DVC42:DVD42"/>
    <mergeCell ref="DVE42:DVF42"/>
    <mergeCell ref="DVG42:DVH42"/>
    <mergeCell ref="DVI42:DVJ42"/>
    <mergeCell ref="DVK42:DVL42"/>
    <mergeCell ref="DUO42:DUP42"/>
    <mergeCell ref="DUQ42:DUR42"/>
    <mergeCell ref="DUS42:DUT42"/>
    <mergeCell ref="DUU42:DUV42"/>
    <mergeCell ref="DUW42:DUX42"/>
    <mergeCell ref="DUY42:DUZ42"/>
    <mergeCell ref="DUC42:DUD42"/>
    <mergeCell ref="DUE42:DUF42"/>
    <mergeCell ref="DUG42:DUH42"/>
    <mergeCell ref="DUI42:DUJ42"/>
    <mergeCell ref="DUK42:DUL42"/>
    <mergeCell ref="DUM42:DUN42"/>
    <mergeCell ref="DZE42:DZF42"/>
    <mergeCell ref="DZG42:DZH42"/>
    <mergeCell ref="DZI42:DZJ42"/>
    <mergeCell ref="DZK42:DZL42"/>
    <mergeCell ref="DZM42:DZN42"/>
    <mergeCell ref="DZO42:DZP42"/>
    <mergeCell ref="DYS42:DYT42"/>
    <mergeCell ref="DYU42:DYV42"/>
    <mergeCell ref="DYW42:DYX42"/>
    <mergeCell ref="DYY42:DYZ42"/>
    <mergeCell ref="DZA42:DZB42"/>
    <mergeCell ref="DZC42:DZD42"/>
    <mergeCell ref="DYG42:DYH42"/>
    <mergeCell ref="DYI42:DYJ42"/>
    <mergeCell ref="DYK42:DYL42"/>
    <mergeCell ref="DYM42:DYN42"/>
    <mergeCell ref="DYO42:DYP42"/>
    <mergeCell ref="DYQ42:DYR42"/>
    <mergeCell ref="DXU42:DXV42"/>
    <mergeCell ref="DXW42:DXX42"/>
    <mergeCell ref="DXY42:DXZ42"/>
    <mergeCell ref="DYA42:DYB42"/>
    <mergeCell ref="DYC42:DYD42"/>
    <mergeCell ref="DYE42:DYF42"/>
    <mergeCell ref="DXI42:DXJ42"/>
    <mergeCell ref="DXK42:DXL42"/>
    <mergeCell ref="DXM42:DXN42"/>
    <mergeCell ref="DXO42:DXP42"/>
    <mergeCell ref="DXQ42:DXR42"/>
    <mergeCell ref="DXS42:DXT42"/>
    <mergeCell ref="DWW42:DWX42"/>
    <mergeCell ref="DWY42:DWZ42"/>
    <mergeCell ref="DXA42:DXB42"/>
    <mergeCell ref="DXC42:DXD42"/>
    <mergeCell ref="DXE42:DXF42"/>
    <mergeCell ref="DXG42:DXH42"/>
    <mergeCell ref="EBY42:EBZ42"/>
    <mergeCell ref="ECA42:ECB42"/>
    <mergeCell ref="ECC42:ECD42"/>
    <mergeCell ref="ECE42:ECF42"/>
    <mergeCell ref="ECG42:ECH42"/>
    <mergeCell ref="ECI42:ECJ42"/>
    <mergeCell ref="EBM42:EBN42"/>
    <mergeCell ref="EBO42:EBP42"/>
    <mergeCell ref="EBQ42:EBR42"/>
    <mergeCell ref="EBS42:EBT42"/>
    <mergeCell ref="EBU42:EBV42"/>
    <mergeCell ref="EBW42:EBX42"/>
    <mergeCell ref="EBA42:EBB42"/>
    <mergeCell ref="EBC42:EBD42"/>
    <mergeCell ref="EBE42:EBF42"/>
    <mergeCell ref="EBG42:EBH42"/>
    <mergeCell ref="EBI42:EBJ42"/>
    <mergeCell ref="EBK42:EBL42"/>
    <mergeCell ref="EAO42:EAP42"/>
    <mergeCell ref="EAQ42:EAR42"/>
    <mergeCell ref="EAS42:EAT42"/>
    <mergeCell ref="EAU42:EAV42"/>
    <mergeCell ref="EAW42:EAX42"/>
    <mergeCell ref="EAY42:EAZ42"/>
    <mergeCell ref="EAC42:EAD42"/>
    <mergeCell ref="EAE42:EAF42"/>
    <mergeCell ref="EAG42:EAH42"/>
    <mergeCell ref="EAI42:EAJ42"/>
    <mergeCell ref="EAK42:EAL42"/>
    <mergeCell ref="EAM42:EAN42"/>
    <mergeCell ref="DZQ42:DZR42"/>
    <mergeCell ref="DZS42:DZT42"/>
    <mergeCell ref="DZU42:DZV42"/>
    <mergeCell ref="DZW42:DZX42"/>
    <mergeCell ref="DZY42:DZZ42"/>
    <mergeCell ref="EAA42:EAB42"/>
    <mergeCell ref="EES42:EET42"/>
    <mergeCell ref="EEU42:EEV42"/>
    <mergeCell ref="EEW42:EEX42"/>
    <mergeCell ref="EEY42:EEZ42"/>
    <mergeCell ref="EFA42:EFB42"/>
    <mergeCell ref="EFC42:EFD42"/>
    <mergeCell ref="EEG42:EEH42"/>
    <mergeCell ref="EEI42:EEJ42"/>
    <mergeCell ref="EEK42:EEL42"/>
    <mergeCell ref="EEM42:EEN42"/>
    <mergeCell ref="EEO42:EEP42"/>
    <mergeCell ref="EEQ42:EER42"/>
    <mergeCell ref="EDU42:EDV42"/>
    <mergeCell ref="EDW42:EDX42"/>
    <mergeCell ref="EDY42:EDZ42"/>
    <mergeCell ref="EEA42:EEB42"/>
    <mergeCell ref="EEC42:EED42"/>
    <mergeCell ref="EEE42:EEF42"/>
    <mergeCell ref="EDI42:EDJ42"/>
    <mergeCell ref="EDK42:EDL42"/>
    <mergeCell ref="EDM42:EDN42"/>
    <mergeCell ref="EDO42:EDP42"/>
    <mergeCell ref="EDQ42:EDR42"/>
    <mergeCell ref="EDS42:EDT42"/>
    <mergeCell ref="ECW42:ECX42"/>
    <mergeCell ref="ECY42:ECZ42"/>
    <mergeCell ref="EDA42:EDB42"/>
    <mergeCell ref="EDC42:EDD42"/>
    <mergeCell ref="EDE42:EDF42"/>
    <mergeCell ref="EDG42:EDH42"/>
    <mergeCell ref="ECK42:ECL42"/>
    <mergeCell ref="ECM42:ECN42"/>
    <mergeCell ref="ECO42:ECP42"/>
    <mergeCell ref="ECQ42:ECR42"/>
    <mergeCell ref="ECS42:ECT42"/>
    <mergeCell ref="ECU42:ECV42"/>
    <mergeCell ref="EHM42:EHN42"/>
    <mergeCell ref="EHO42:EHP42"/>
    <mergeCell ref="EHQ42:EHR42"/>
    <mergeCell ref="EHS42:EHT42"/>
    <mergeCell ref="EHU42:EHV42"/>
    <mergeCell ref="EHW42:EHX42"/>
    <mergeCell ref="EHA42:EHB42"/>
    <mergeCell ref="EHC42:EHD42"/>
    <mergeCell ref="EHE42:EHF42"/>
    <mergeCell ref="EHG42:EHH42"/>
    <mergeCell ref="EHI42:EHJ42"/>
    <mergeCell ref="EHK42:EHL42"/>
    <mergeCell ref="EGO42:EGP42"/>
    <mergeCell ref="EGQ42:EGR42"/>
    <mergeCell ref="EGS42:EGT42"/>
    <mergeCell ref="EGU42:EGV42"/>
    <mergeCell ref="EGW42:EGX42"/>
    <mergeCell ref="EGY42:EGZ42"/>
    <mergeCell ref="EGC42:EGD42"/>
    <mergeCell ref="EGE42:EGF42"/>
    <mergeCell ref="EGG42:EGH42"/>
    <mergeCell ref="EGI42:EGJ42"/>
    <mergeCell ref="EGK42:EGL42"/>
    <mergeCell ref="EGM42:EGN42"/>
    <mergeCell ref="EFQ42:EFR42"/>
    <mergeCell ref="EFS42:EFT42"/>
    <mergeCell ref="EFU42:EFV42"/>
    <mergeCell ref="EFW42:EFX42"/>
    <mergeCell ref="EFY42:EFZ42"/>
    <mergeCell ref="EGA42:EGB42"/>
    <mergeCell ref="EFE42:EFF42"/>
    <mergeCell ref="EFG42:EFH42"/>
    <mergeCell ref="EFI42:EFJ42"/>
    <mergeCell ref="EFK42:EFL42"/>
    <mergeCell ref="EFM42:EFN42"/>
    <mergeCell ref="EFO42:EFP42"/>
    <mergeCell ref="EKG42:EKH42"/>
    <mergeCell ref="EKI42:EKJ42"/>
    <mergeCell ref="EKK42:EKL42"/>
    <mergeCell ref="EKM42:EKN42"/>
    <mergeCell ref="EKO42:EKP42"/>
    <mergeCell ref="EKQ42:EKR42"/>
    <mergeCell ref="EJU42:EJV42"/>
    <mergeCell ref="EJW42:EJX42"/>
    <mergeCell ref="EJY42:EJZ42"/>
    <mergeCell ref="EKA42:EKB42"/>
    <mergeCell ref="EKC42:EKD42"/>
    <mergeCell ref="EKE42:EKF42"/>
    <mergeCell ref="EJI42:EJJ42"/>
    <mergeCell ref="EJK42:EJL42"/>
    <mergeCell ref="EJM42:EJN42"/>
    <mergeCell ref="EJO42:EJP42"/>
    <mergeCell ref="EJQ42:EJR42"/>
    <mergeCell ref="EJS42:EJT42"/>
    <mergeCell ref="EIW42:EIX42"/>
    <mergeCell ref="EIY42:EIZ42"/>
    <mergeCell ref="EJA42:EJB42"/>
    <mergeCell ref="EJC42:EJD42"/>
    <mergeCell ref="EJE42:EJF42"/>
    <mergeCell ref="EJG42:EJH42"/>
    <mergeCell ref="EIK42:EIL42"/>
    <mergeCell ref="EIM42:EIN42"/>
    <mergeCell ref="EIO42:EIP42"/>
    <mergeCell ref="EIQ42:EIR42"/>
    <mergeCell ref="EIS42:EIT42"/>
    <mergeCell ref="EIU42:EIV42"/>
    <mergeCell ref="EHY42:EHZ42"/>
    <mergeCell ref="EIA42:EIB42"/>
    <mergeCell ref="EIC42:EID42"/>
    <mergeCell ref="EIE42:EIF42"/>
    <mergeCell ref="EIG42:EIH42"/>
    <mergeCell ref="EII42:EIJ42"/>
    <mergeCell ref="ENA42:ENB42"/>
    <mergeCell ref="ENC42:END42"/>
    <mergeCell ref="ENE42:ENF42"/>
    <mergeCell ref="ENG42:ENH42"/>
    <mergeCell ref="ENI42:ENJ42"/>
    <mergeCell ref="ENK42:ENL42"/>
    <mergeCell ref="EMO42:EMP42"/>
    <mergeCell ref="EMQ42:EMR42"/>
    <mergeCell ref="EMS42:EMT42"/>
    <mergeCell ref="EMU42:EMV42"/>
    <mergeCell ref="EMW42:EMX42"/>
    <mergeCell ref="EMY42:EMZ42"/>
    <mergeCell ref="EMC42:EMD42"/>
    <mergeCell ref="EME42:EMF42"/>
    <mergeCell ref="EMG42:EMH42"/>
    <mergeCell ref="EMI42:EMJ42"/>
    <mergeCell ref="EMK42:EML42"/>
    <mergeCell ref="EMM42:EMN42"/>
    <mergeCell ref="ELQ42:ELR42"/>
    <mergeCell ref="ELS42:ELT42"/>
    <mergeCell ref="ELU42:ELV42"/>
    <mergeCell ref="ELW42:ELX42"/>
    <mergeCell ref="ELY42:ELZ42"/>
    <mergeCell ref="EMA42:EMB42"/>
    <mergeCell ref="ELE42:ELF42"/>
    <mergeCell ref="ELG42:ELH42"/>
    <mergeCell ref="ELI42:ELJ42"/>
    <mergeCell ref="ELK42:ELL42"/>
    <mergeCell ref="ELM42:ELN42"/>
    <mergeCell ref="ELO42:ELP42"/>
    <mergeCell ref="EKS42:EKT42"/>
    <mergeCell ref="EKU42:EKV42"/>
    <mergeCell ref="EKW42:EKX42"/>
    <mergeCell ref="EKY42:EKZ42"/>
    <mergeCell ref="ELA42:ELB42"/>
    <mergeCell ref="ELC42:ELD42"/>
    <mergeCell ref="EPU42:EPV42"/>
    <mergeCell ref="EPW42:EPX42"/>
    <mergeCell ref="EPY42:EPZ42"/>
    <mergeCell ref="EQA42:EQB42"/>
    <mergeCell ref="EQC42:EQD42"/>
    <mergeCell ref="EQE42:EQF42"/>
    <mergeCell ref="EPI42:EPJ42"/>
    <mergeCell ref="EPK42:EPL42"/>
    <mergeCell ref="EPM42:EPN42"/>
    <mergeCell ref="EPO42:EPP42"/>
    <mergeCell ref="EPQ42:EPR42"/>
    <mergeCell ref="EPS42:EPT42"/>
    <mergeCell ref="EOW42:EOX42"/>
    <mergeCell ref="EOY42:EOZ42"/>
    <mergeCell ref="EPA42:EPB42"/>
    <mergeCell ref="EPC42:EPD42"/>
    <mergeCell ref="EPE42:EPF42"/>
    <mergeCell ref="EPG42:EPH42"/>
    <mergeCell ref="EOK42:EOL42"/>
    <mergeCell ref="EOM42:EON42"/>
    <mergeCell ref="EOO42:EOP42"/>
    <mergeCell ref="EOQ42:EOR42"/>
    <mergeCell ref="EOS42:EOT42"/>
    <mergeCell ref="EOU42:EOV42"/>
    <mergeCell ref="ENY42:ENZ42"/>
    <mergeCell ref="EOA42:EOB42"/>
    <mergeCell ref="EOC42:EOD42"/>
    <mergeCell ref="EOE42:EOF42"/>
    <mergeCell ref="EOG42:EOH42"/>
    <mergeCell ref="EOI42:EOJ42"/>
    <mergeCell ref="ENM42:ENN42"/>
    <mergeCell ref="ENO42:ENP42"/>
    <mergeCell ref="ENQ42:ENR42"/>
    <mergeCell ref="ENS42:ENT42"/>
    <mergeCell ref="ENU42:ENV42"/>
    <mergeCell ref="ENW42:ENX42"/>
    <mergeCell ref="ESO42:ESP42"/>
    <mergeCell ref="ESQ42:ESR42"/>
    <mergeCell ref="ESS42:EST42"/>
    <mergeCell ref="ESU42:ESV42"/>
    <mergeCell ref="ESW42:ESX42"/>
    <mergeCell ref="ESY42:ESZ42"/>
    <mergeCell ref="ESC42:ESD42"/>
    <mergeCell ref="ESE42:ESF42"/>
    <mergeCell ref="ESG42:ESH42"/>
    <mergeCell ref="ESI42:ESJ42"/>
    <mergeCell ref="ESK42:ESL42"/>
    <mergeCell ref="ESM42:ESN42"/>
    <mergeCell ref="ERQ42:ERR42"/>
    <mergeCell ref="ERS42:ERT42"/>
    <mergeCell ref="ERU42:ERV42"/>
    <mergeCell ref="ERW42:ERX42"/>
    <mergeCell ref="ERY42:ERZ42"/>
    <mergeCell ref="ESA42:ESB42"/>
    <mergeCell ref="ERE42:ERF42"/>
    <mergeCell ref="ERG42:ERH42"/>
    <mergeCell ref="ERI42:ERJ42"/>
    <mergeCell ref="ERK42:ERL42"/>
    <mergeCell ref="ERM42:ERN42"/>
    <mergeCell ref="ERO42:ERP42"/>
    <mergeCell ref="EQS42:EQT42"/>
    <mergeCell ref="EQU42:EQV42"/>
    <mergeCell ref="EQW42:EQX42"/>
    <mergeCell ref="EQY42:EQZ42"/>
    <mergeCell ref="ERA42:ERB42"/>
    <mergeCell ref="ERC42:ERD42"/>
    <mergeCell ref="EQG42:EQH42"/>
    <mergeCell ref="EQI42:EQJ42"/>
    <mergeCell ref="EQK42:EQL42"/>
    <mergeCell ref="EQM42:EQN42"/>
    <mergeCell ref="EQO42:EQP42"/>
    <mergeCell ref="EQQ42:EQR42"/>
    <mergeCell ref="EVI42:EVJ42"/>
    <mergeCell ref="EVK42:EVL42"/>
    <mergeCell ref="EVM42:EVN42"/>
    <mergeCell ref="EVO42:EVP42"/>
    <mergeCell ref="EVQ42:EVR42"/>
    <mergeCell ref="EVS42:EVT42"/>
    <mergeCell ref="EUW42:EUX42"/>
    <mergeCell ref="EUY42:EUZ42"/>
    <mergeCell ref="EVA42:EVB42"/>
    <mergeCell ref="EVC42:EVD42"/>
    <mergeCell ref="EVE42:EVF42"/>
    <mergeCell ref="EVG42:EVH42"/>
    <mergeCell ref="EUK42:EUL42"/>
    <mergeCell ref="EUM42:EUN42"/>
    <mergeCell ref="EUO42:EUP42"/>
    <mergeCell ref="EUQ42:EUR42"/>
    <mergeCell ref="EUS42:EUT42"/>
    <mergeCell ref="EUU42:EUV42"/>
    <mergeCell ref="ETY42:ETZ42"/>
    <mergeCell ref="EUA42:EUB42"/>
    <mergeCell ref="EUC42:EUD42"/>
    <mergeCell ref="EUE42:EUF42"/>
    <mergeCell ref="EUG42:EUH42"/>
    <mergeCell ref="EUI42:EUJ42"/>
    <mergeCell ref="ETM42:ETN42"/>
    <mergeCell ref="ETO42:ETP42"/>
    <mergeCell ref="ETQ42:ETR42"/>
    <mergeCell ref="ETS42:ETT42"/>
    <mergeCell ref="ETU42:ETV42"/>
    <mergeCell ref="ETW42:ETX42"/>
    <mergeCell ref="ETA42:ETB42"/>
    <mergeCell ref="ETC42:ETD42"/>
    <mergeCell ref="ETE42:ETF42"/>
    <mergeCell ref="ETG42:ETH42"/>
    <mergeCell ref="ETI42:ETJ42"/>
    <mergeCell ref="ETK42:ETL42"/>
    <mergeCell ref="EYC42:EYD42"/>
    <mergeCell ref="EYE42:EYF42"/>
    <mergeCell ref="EYG42:EYH42"/>
    <mergeCell ref="EYI42:EYJ42"/>
    <mergeCell ref="EYK42:EYL42"/>
    <mergeCell ref="EYM42:EYN42"/>
    <mergeCell ref="EXQ42:EXR42"/>
    <mergeCell ref="EXS42:EXT42"/>
    <mergeCell ref="EXU42:EXV42"/>
    <mergeCell ref="EXW42:EXX42"/>
    <mergeCell ref="EXY42:EXZ42"/>
    <mergeCell ref="EYA42:EYB42"/>
    <mergeCell ref="EXE42:EXF42"/>
    <mergeCell ref="EXG42:EXH42"/>
    <mergeCell ref="EXI42:EXJ42"/>
    <mergeCell ref="EXK42:EXL42"/>
    <mergeCell ref="EXM42:EXN42"/>
    <mergeCell ref="EXO42:EXP42"/>
    <mergeCell ref="EWS42:EWT42"/>
    <mergeCell ref="EWU42:EWV42"/>
    <mergeCell ref="EWW42:EWX42"/>
    <mergeCell ref="EWY42:EWZ42"/>
    <mergeCell ref="EXA42:EXB42"/>
    <mergeCell ref="EXC42:EXD42"/>
    <mergeCell ref="EWG42:EWH42"/>
    <mergeCell ref="EWI42:EWJ42"/>
    <mergeCell ref="EWK42:EWL42"/>
    <mergeCell ref="EWM42:EWN42"/>
    <mergeCell ref="EWO42:EWP42"/>
    <mergeCell ref="EWQ42:EWR42"/>
    <mergeCell ref="EVU42:EVV42"/>
    <mergeCell ref="EVW42:EVX42"/>
    <mergeCell ref="EVY42:EVZ42"/>
    <mergeCell ref="EWA42:EWB42"/>
    <mergeCell ref="EWC42:EWD42"/>
    <mergeCell ref="EWE42:EWF42"/>
    <mergeCell ref="FAW42:FAX42"/>
    <mergeCell ref="FAY42:FAZ42"/>
    <mergeCell ref="FBA42:FBB42"/>
    <mergeCell ref="FBC42:FBD42"/>
    <mergeCell ref="FBE42:FBF42"/>
    <mergeCell ref="FBG42:FBH42"/>
    <mergeCell ref="FAK42:FAL42"/>
    <mergeCell ref="FAM42:FAN42"/>
    <mergeCell ref="FAO42:FAP42"/>
    <mergeCell ref="FAQ42:FAR42"/>
    <mergeCell ref="FAS42:FAT42"/>
    <mergeCell ref="FAU42:FAV42"/>
    <mergeCell ref="EZY42:EZZ42"/>
    <mergeCell ref="FAA42:FAB42"/>
    <mergeCell ref="FAC42:FAD42"/>
    <mergeCell ref="FAE42:FAF42"/>
    <mergeCell ref="FAG42:FAH42"/>
    <mergeCell ref="FAI42:FAJ42"/>
    <mergeCell ref="EZM42:EZN42"/>
    <mergeCell ref="EZO42:EZP42"/>
    <mergeCell ref="EZQ42:EZR42"/>
    <mergeCell ref="EZS42:EZT42"/>
    <mergeCell ref="EZU42:EZV42"/>
    <mergeCell ref="EZW42:EZX42"/>
    <mergeCell ref="EZA42:EZB42"/>
    <mergeCell ref="EZC42:EZD42"/>
    <mergeCell ref="EZE42:EZF42"/>
    <mergeCell ref="EZG42:EZH42"/>
    <mergeCell ref="EZI42:EZJ42"/>
    <mergeCell ref="EZK42:EZL42"/>
    <mergeCell ref="EYO42:EYP42"/>
    <mergeCell ref="EYQ42:EYR42"/>
    <mergeCell ref="EYS42:EYT42"/>
    <mergeCell ref="EYU42:EYV42"/>
    <mergeCell ref="EYW42:EYX42"/>
    <mergeCell ref="EYY42:EYZ42"/>
    <mergeCell ref="FDQ42:FDR42"/>
    <mergeCell ref="FDS42:FDT42"/>
    <mergeCell ref="FDU42:FDV42"/>
    <mergeCell ref="FDW42:FDX42"/>
    <mergeCell ref="FDY42:FDZ42"/>
    <mergeCell ref="FEA42:FEB42"/>
    <mergeCell ref="FDE42:FDF42"/>
    <mergeCell ref="FDG42:FDH42"/>
    <mergeCell ref="FDI42:FDJ42"/>
    <mergeCell ref="FDK42:FDL42"/>
    <mergeCell ref="FDM42:FDN42"/>
    <mergeCell ref="FDO42:FDP42"/>
    <mergeCell ref="FCS42:FCT42"/>
    <mergeCell ref="FCU42:FCV42"/>
    <mergeCell ref="FCW42:FCX42"/>
    <mergeCell ref="FCY42:FCZ42"/>
    <mergeCell ref="FDA42:FDB42"/>
    <mergeCell ref="FDC42:FDD42"/>
    <mergeCell ref="FCG42:FCH42"/>
    <mergeCell ref="FCI42:FCJ42"/>
    <mergeCell ref="FCK42:FCL42"/>
    <mergeCell ref="FCM42:FCN42"/>
    <mergeCell ref="FCO42:FCP42"/>
    <mergeCell ref="FCQ42:FCR42"/>
    <mergeCell ref="FBU42:FBV42"/>
    <mergeCell ref="FBW42:FBX42"/>
    <mergeCell ref="FBY42:FBZ42"/>
    <mergeCell ref="FCA42:FCB42"/>
    <mergeCell ref="FCC42:FCD42"/>
    <mergeCell ref="FCE42:FCF42"/>
    <mergeCell ref="FBI42:FBJ42"/>
    <mergeCell ref="FBK42:FBL42"/>
    <mergeCell ref="FBM42:FBN42"/>
    <mergeCell ref="FBO42:FBP42"/>
    <mergeCell ref="FBQ42:FBR42"/>
    <mergeCell ref="FBS42:FBT42"/>
    <mergeCell ref="FGK42:FGL42"/>
    <mergeCell ref="FGM42:FGN42"/>
    <mergeCell ref="FGO42:FGP42"/>
    <mergeCell ref="FGQ42:FGR42"/>
    <mergeCell ref="FGS42:FGT42"/>
    <mergeCell ref="FGU42:FGV42"/>
    <mergeCell ref="FFY42:FFZ42"/>
    <mergeCell ref="FGA42:FGB42"/>
    <mergeCell ref="FGC42:FGD42"/>
    <mergeCell ref="FGE42:FGF42"/>
    <mergeCell ref="FGG42:FGH42"/>
    <mergeCell ref="FGI42:FGJ42"/>
    <mergeCell ref="FFM42:FFN42"/>
    <mergeCell ref="FFO42:FFP42"/>
    <mergeCell ref="FFQ42:FFR42"/>
    <mergeCell ref="FFS42:FFT42"/>
    <mergeCell ref="FFU42:FFV42"/>
    <mergeCell ref="FFW42:FFX42"/>
    <mergeCell ref="FFA42:FFB42"/>
    <mergeCell ref="FFC42:FFD42"/>
    <mergeCell ref="FFE42:FFF42"/>
    <mergeCell ref="FFG42:FFH42"/>
    <mergeCell ref="FFI42:FFJ42"/>
    <mergeCell ref="FFK42:FFL42"/>
    <mergeCell ref="FEO42:FEP42"/>
    <mergeCell ref="FEQ42:FER42"/>
    <mergeCell ref="FES42:FET42"/>
    <mergeCell ref="FEU42:FEV42"/>
    <mergeCell ref="FEW42:FEX42"/>
    <mergeCell ref="FEY42:FEZ42"/>
    <mergeCell ref="FEC42:FED42"/>
    <mergeCell ref="FEE42:FEF42"/>
    <mergeCell ref="FEG42:FEH42"/>
    <mergeCell ref="FEI42:FEJ42"/>
    <mergeCell ref="FEK42:FEL42"/>
    <mergeCell ref="FEM42:FEN42"/>
    <mergeCell ref="FJE42:FJF42"/>
    <mergeCell ref="FJG42:FJH42"/>
    <mergeCell ref="FJI42:FJJ42"/>
    <mergeCell ref="FJK42:FJL42"/>
    <mergeCell ref="FJM42:FJN42"/>
    <mergeCell ref="FJO42:FJP42"/>
    <mergeCell ref="FIS42:FIT42"/>
    <mergeCell ref="FIU42:FIV42"/>
    <mergeCell ref="FIW42:FIX42"/>
    <mergeCell ref="FIY42:FIZ42"/>
    <mergeCell ref="FJA42:FJB42"/>
    <mergeCell ref="FJC42:FJD42"/>
    <mergeCell ref="FIG42:FIH42"/>
    <mergeCell ref="FII42:FIJ42"/>
    <mergeCell ref="FIK42:FIL42"/>
    <mergeCell ref="FIM42:FIN42"/>
    <mergeCell ref="FIO42:FIP42"/>
    <mergeCell ref="FIQ42:FIR42"/>
    <mergeCell ref="FHU42:FHV42"/>
    <mergeCell ref="FHW42:FHX42"/>
    <mergeCell ref="FHY42:FHZ42"/>
    <mergeCell ref="FIA42:FIB42"/>
    <mergeCell ref="FIC42:FID42"/>
    <mergeCell ref="FIE42:FIF42"/>
    <mergeCell ref="FHI42:FHJ42"/>
    <mergeCell ref="FHK42:FHL42"/>
    <mergeCell ref="FHM42:FHN42"/>
    <mergeCell ref="FHO42:FHP42"/>
    <mergeCell ref="FHQ42:FHR42"/>
    <mergeCell ref="FHS42:FHT42"/>
    <mergeCell ref="FGW42:FGX42"/>
    <mergeCell ref="FGY42:FGZ42"/>
    <mergeCell ref="FHA42:FHB42"/>
    <mergeCell ref="FHC42:FHD42"/>
    <mergeCell ref="FHE42:FHF42"/>
    <mergeCell ref="FHG42:FHH42"/>
    <mergeCell ref="FLY42:FLZ42"/>
    <mergeCell ref="FMA42:FMB42"/>
    <mergeCell ref="FMC42:FMD42"/>
    <mergeCell ref="FME42:FMF42"/>
    <mergeCell ref="FMG42:FMH42"/>
    <mergeCell ref="FMI42:FMJ42"/>
    <mergeCell ref="FLM42:FLN42"/>
    <mergeCell ref="FLO42:FLP42"/>
    <mergeCell ref="FLQ42:FLR42"/>
    <mergeCell ref="FLS42:FLT42"/>
    <mergeCell ref="FLU42:FLV42"/>
    <mergeCell ref="FLW42:FLX42"/>
    <mergeCell ref="FLA42:FLB42"/>
    <mergeCell ref="FLC42:FLD42"/>
    <mergeCell ref="FLE42:FLF42"/>
    <mergeCell ref="FLG42:FLH42"/>
    <mergeCell ref="FLI42:FLJ42"/>
    <mergeCell ref="FLK42:FLL42"/>
    <mergeCell ref="FKO42:FKP42"/>
    <mergeCell ref="FKQ42:FKR42"/>
    <mergeCell ref="FKS42:FKT42"/>
    <mergeCell ref="FKU42:FKV42"/>
    <mergeCell ref="FKW42:FKX42"/>
    <mergeCell ref="FKY42:FKZ42"/>
    <mergeCell ref="FKC42:FKD42"/>
    <mergeCell ref="FKE42:FKF42"/>
    <mergeCell ref="FKG42:FKH42"/>
    <mergeCell ref="FKI42:FKJ42"/>
    <mergeCell ref="FKK42:FKL42"/>
    <mergeCell ref="FKM42:FKN42"/>
    <mergeCell ref="FJQ42:FJR42"/>
    <mergeCell ref="FJS42:FJT42"/>
    <mergeCell ref="FJU42:FJV42"/>
    <mergeCell ref="FJW42:FJX42"/>
    <mergeCell ref="FJY42:FJZ42"/>
    <mergeCell ref="FKA42:FKB42"/>
    <mergeCell ref="FOS42:FOT42"/>
    <mergeCell ref="FOU42:FOV42"/>
    <mergeCell ref="FOW42:FOX42"/>
    <mergeCell ref="FOY42:FOZ42"/>
    <mergeCell ref="FPA42:FPB42"/>
    <mergeCell ref="FPC42:FPD42"/>
    <mergeCell ref="FOG42:FOH42"/>
    <mergeCell ref="FOI42:FOJ42"/>
    <mergeCell ref="FOK42:FOL42"/>
    <mergeCell ref="FOM42:FON42"/>
    <mergeCell ref="FOO42:FOP42"/>
    <mergeCell ref="FOQ42:FOR42"/>
    <mergeCell ref="FNU42:FNV42"/>
    <mergeCell ref="FNW42:FNX42"/>
    <mergeCell ref="FNY42:FNZ42"/>
    <mergeCell ref="FOA42:FOB42"/>
    <mergeCell ref="FOC42:FOD42"/>
    <mergeCell ref="FOE42:FOF42"/>
    <mergeCell ref="FNI42:FNJ42"/>
    <mergeCell ref="FNK42:FNL42"/>
    <mergeCell ref="FNM42:FNN42"/>
    <mergeCell ref="FNO42:FNP42"/>
    <mergeCell ref="FNQ42:FNR42"/>
    <mergeCell ref="FNS42:FNT42"/>
    <mergeCell ref="FMW42:FMX42"/>
    <mergeCell ref="FMY42:FMZ42"/>
    <mergeCell ref="FNA42:FNB42"/>
    <mergeCell ref="FNC42:FND42"/>
    <mergeCell ref="FNE42:FNF42"/>
    <mergeCell ref="FNG42:FNH42"/>
    <mergeCell ref="FMK42:FML42"/>
    <mergeCell ref="FMM42:FMN42"/>
    <mergeCell ref="FMO42:FMP42"/>
    <mergeCell ref="FMQ42:FMR42"/>
    <mergeCell ref="FMS42:FMT42"/>
    <mergeCell ref="FMU42:FMV42"/>
    <mergeCell ref="FRM42:FRN42"/>
    <mergeCell ref="FRO42:FRP42"/>
    <mergeCell ref="FRQ42:FRR42"/>
    <mergeCell ref="FRS42:FRT42"/>
    <mergeCell ref="FRU42:FRV42"/>
    <mergeCell ref="FRW42:FRX42"/>
    <mergeCell ref="FRA42:FRB42"/>
    <mergeCell ref="FRC42:FRD42"/>
    <mergeCell ref="FRE42:FRF42"/>
    <mergeCell ref="FRG42:FRH42"/>
    <mergeCell ref="FRI42:FRJ42"/>
    <mergeCell ref="FRK42:FRL42"/>
    <mergeCell ref="FQO42:FQP42"/>
    <mergeCell ref="FQQ42:FQR42"/>
    <mergeCell ref="FQS42:FQT42"/>
    <mergeCell ref="FQU42:FQV42"/>
    <mergeCell ref="FQW42:FQX42"/>
    <mergeCell ref="FQY42:FQZ42"/>
    <mergeCell ref="FQC42:FQD42"/>
    <mergeCell ref="FQE42:FQF42"/>
    <mergeCell ref="FQG42:FQH42"/>
    <mergeCell ref="FQI42:FQJ42"/>
    <mergeCell ref="FQK42:FQL42"/>
    <mergeCell ref="FQM42:FQN42"/>
    <mergeCell ref="FPQ42:FPR42"/>
    <mergeCell ref="FPS42:FPT42"/>
    <mergeCell ref="FPU42:FPV42"/>
    <mergeCell ref="FPW42:FPX42"/>
    <mergeCell ref="FPY42:FPZ42"/>
    <mergeCell ref="FQA42:FQB42"/>
    <mergeCell ref="FPE42:FPF42"/>
    <mergeCell ref="FPG42:FPH42"/>
    <mergeCell ref="FPI42:FPJ42"/>
    <mergeCell ref="FPK42:FPL42"/>
    <mergeCell ref="FPM42:FPN42"/>
    <mergeCell ref="FPO42:FPP42"/>
    <mergeCell ref="FUG42:FUH42"/>
    <mergeCell ref="FUI42:FUJ42"/>
    <mergeCell ref="FUK42:FUL42"/>
    <mergeCell ref="FUM42:FUN42"/>
    <mergeCell ref="FUO42:FUP42"/>
    <mergeCell ref="FUQ42:FUR42"/>
    <mergeCell ref="FTU42:FTV42"/>
    <mergeCell ref="FTW42:FTX42"/>
    <mergeCell ref="FTY42:FTZ42"/>
    <mergeCell ref="FUA42:FUB42"/>
    <mergeCell ref="FUC42:FUD42"/>
    <mergeCell ref="FUE42:FUF42"/>
    <mergeCell ref="FTI42:FTJ42"/>
    <mergeCell ref="FTK42:FTL42"/>
    <mergeCell ref="FTM42:FTN42"/>
    <mergeCell ref="FTO42:FTP42"/>
    <mergeCell ref="FTQ42:FTR42"/>
    <mergeCell ref="FTS42:FTT42"/>
    <mergeCell ref="FSW42:FSX42"/>
    <mergeCell ref="FSY42:FSZ42"/>
    <mergeCell ref="FTA42:FTB42"/>
    <mergeCell ref="FTC42:FTD42"/>
    <mergeCell ref="FTE42:FTF42"/>
    <mergeCell ref="FTG42:FTH42"/>
    <mergeCell ref="FSK42:FSL42"/>
    <mergeCell ref="FSM42:FSN42"/>
    <mergeCell ref="FSO42:FSP42"/>
    <mergeCell ref="FSQ42:FSR42"/>
    <mergeCell ref="FSS42:FST42"/>
    <mergeCell ref="FSU42:FSV42"/>
    <mergeCell ref="FRY42:FRZ42"/>
    <mergeCell ref="FSA42:FSB42"/>
    <mergeCell ref="FSC42:FSD42"/>
    <mergeCell ref="FSE42:FSF42"/>
    <mergeCell ref="FSG42:FSH42"/>
    <mergeCell ref="FSI42:FSJ42"/>
    <mergeCell ref="FXA42:FXB42"/>
    <mergeCell ref="FXC42:FXD42"/>
    <mergeCell ref="FXE42:FXF42"/>
    <mergeCell ref="FXG42:FXH42"/>
    <mergeCell ref="FXI42:FXJ42"/>
    <mergeCell ref="FXK42:FXL42"/>
    <mergeCell ref="FWO42:FWP42"/>
    <mergeCell ref="FWQ42:FWR42"/>
    <mergeCell ref="FWS42:FWT42"/>
    <mergeCell ref="FWU42:FWV42"/>
    <mergeCell ref="FWW42:FWX42"/>
    <mergeCell ref="FWY42:FWZ42"/>
    <mergeCell ref="FWC42:FWD42"/>
    <mergeCell ref="FWE42:FWF42"/>
    <mergeCell ref="FWG42:FWH42"/>
    <mergeCell ref="FWI42:FWJ42"/>
    <mergeCell ref="FWK42:FWL42"/>
    <mergeCell ref="FWM42:FWN42"/>
    <mergeCell ref="FVQ42:FVR42"/>
    <mergeCell ref="FVS42:FVT42"/>
    <mergeCell ref="FVU42:FVV42"/>
    <mergeCell ref="FVW42:FVX42"/>
    <mergeCell ref="FVY42:FVZ42"/>
    <mergeCell ref="FWA42:FWB42"/>
    <mergeCell ref="FVE42:FVF42"/>
    <mergeCell ref="FVG42:FVH42"/>
    <mergeCell ref="FVI42:FVJ42"/>
    <mergeCell ref="FVK42:FVL42"/>
    <mergeCell ref="FVM42:FVN42"/>
    <mergeCell ref="FVO42:FVP42"/>
    <mergeCell ref="FUS42:FUT42"/>
    <mergeCell ref="FUU42:FUV42"/>
    <mergeCell ref="FUW42:FUX42"/>
    <mergeCell ref="FUY42:FUZ42"/>
    <mergeCell ref="FVA42:FVB42"/>
    <mergeCell ref="FVC42:FVD42"/>
    <mergeCell ref="FZU42:FZV42"/>
    <mergeCell ref="FZW42:FZX42"/>
    <mergeCell ref="FZY42:FZZ42"/>
    <mergeCell ref="GAA42:GAB42"/>
    <mergeCell ref="GAC42:GAD42"/>
    <mergeCell ref="GAE42:GAF42"/>
    <mergeCell ref="FZI42:FZJ42"/>
    <mergeCell ref="FZK42:FZL42"/>
    <mergeCell ref="FZM42:FZN42"/>
    <mergeCell ref="FZO42:FZP42"/>
    <mergeCell ref="FZQ42:FZR42"/>
    <mergeCell ref="FZS42:FZT42"/>
    <mergeCell ref="FYW42:FYX42"/>
    <mergeCell ref="FYY42:FYZ42"/>
    <mergeCell ref="FZA42:FZB42"/>
    <mergeCell ref="FZC42:FZD42"/>
    <mergeCell ref="FZE42:FZF42"/>
    <mergeCell ref="FZG42:FZH42"/>
    <mergeCell ref="FYK42:FYL42"/>
    <mergeCell ref="FYM42:FYN42"/>
    <mergeCell ref="FYO42:FYP42"/>
    <mergeCell ref="FYQ42:FYR42"/>
    <mergeCell ref="FYS42:FYT42"/>
    <mergeCell ref="FYU42:FYV42"/>
    <mergeCell ref="FXY42:FXZ42"/>
    <mergeCell ref="FYA42:FYB42"/>
    <mergeCell ref="FYC42:FYD42"/>
    <mergeCell ref="FYE42:FYF42"/>
    <mergeCell ref="FYG42:FYH42"/>
    <mergeCell ref="FYI42:FYJ42"/>
    <mergeCell ref="FXM42:FXN42"/>
    <mergeCell ref="FXO42:FXP42"/>
    <mergeCell ref="FXQ42:FXR42"/>
    <mergeCell ref="FXS42:FXT42"/>
    <mergeCell ref="FXU42:FXV42"/>
    <mergeCell ref="FXW42:FXX42"/>
    <mergeCell ref="GCO42:GCP42"/>
    <mergeCell ref="GCQ42:GCR42"/>
    <mergeCell ref="GCS42:GCT42"/>
    <mergeCell ref="GCU42:GCV42"/>
    <mergeCell ref="GCW42:GCX42"/>
    <mergeCell ref="GCY42:GCZ42"/>
    <mergeCell ref="GCC42:GCD42"/>
    <mergeCell ref="GCE42:GCF42"/>
    <mergeCell ref="GCG42:GCH42"/>
    <mergeCell ref="GCI42:GCJ42"/>
    <mergeCell ref="GCK42:GCL42"/>
    <mergeCell ref="GCM42:GCN42"/>
    <mergeCell ref="GBQ42:GBR42"/>
    <mergeCell ref="GBS42:GBT42"/>
    <mergeCell ref="GBU42:GBV42"/>
    <mergeCell ref="GBW42:GBX42"/>
    <mergeCell ref="GBY42:GBZ42"/>
    <mergeCell ref="GCA42:GCB42"/>
    <mergeCell ref="GBE42:GBF42"/>
    <mergeCell ref="GBG42:GBH42"/>
    <mergeCell ref="GBI42:GBJ42"/>
    <mergeCell ref="GBK42:GBL42"/>
    <mergeCell ref="GBM42:GBN42"/>
    <mergeCell ref="GBO42:GBP42"/>
    <mergeCell ref="GAS42:GAT42"/>
    <mergeCell ref="GAU42:GAV42"/>
    <mergeCell ref="GAW42:GAX42"/>
    <mergeCell ref="GAY42:GAZ42"/>
    <mergeCell ref="GBA42:GBB42"/>
    <mergeCell ref="GBC42:GBD42"/>
    <mergeCell ref="GAG42:GAH42"/>
    <mergeCell ref="GAI42:GAJ42"/>
    <mergeCell ref="GAK42:GAL42"/>
    <mergeCell ref="GAM42:GAN42"/>
    <mergeCell ref="GAO42:GAP42"/>
    <mergeCell ref="GAQ42:GAR42"/>
    <mergeCell ref="GFI42:GFJ42"/>
    <mergeCell ref="GFK42:GFL42"/>
    <mergeCell ref="GFM42:GFN42"/>
    <mergeCell ref="GFO42:GFP42"/>
    <mergeCell ref="GFQ42:GFR42"/>
    <mergeCell ref="GFS42:GFT42"/>
    <mergeCell ref="GEW42:GEX42"/>
    <mergeCell ref="GEY42:GEZ42"/>
    <mergeCell ref="GFA42:GFB42"/>
    <mergeCell ref="GFC42:GFD42"/>
    <mergeCell ref="GFE42:GFF42"/>
    <mergeCell ref="GFG42:GFH42"/>
    <mergeCell ref="GEK42:GEL42"/>
    <mergeCell ref="GEM42:GEN42"/>
    <mergeCell ref="GEO42:GEP42"/>
    <mergeCell ref="GEQ42:GER42"/>
    <mergeCell ref="GES42:GET42"/>
    <mergeCell ref="GEU42:GEV42"/>
    <mergeCell ref="GDY42:GDZ42"/>
    <mergeCell ref="GEA42:GEB42"/>
    <mergeCell ref="GEC42:GED42"/>
    <mergeCell ref="GEE42:GEF42"/>
    <mergeCell ref="GEG42:GEH42"/>
    <mergeCell ref="GEI42:GEJ42"/>
    <mergeCell ref="GDM42:GDN42"/>
    <mergeCell ref="GDO42:GDP42"/>
    <mergeCell ref="GDQ42:GDR42"/>
    <mergeCell ref="GDS42:GDT42"/>
    <mergeCell ref="GDU42:GDV42"/>
    <mergeCell ref="GDW42:GDX42"/>
    <mergeCell ref="GDA42:GDB42"/>
    <mergeCell ref="GDC42:GDD42"/>
    <mergeCell ref="GDE42:GDF42"/>
    <mergeCell ref="GDG42:GDH42"/>
    <mergeCell ref="GDI42:GDJ42"/>
    <mergeCell ref="GDK42:GDL42"/>
    <mergeCell ref="GIC42:GID42"/>
    <mergeCell ref="GIE42:GIF42"/>
    <mergeCell ref="GIG42:GIH42"/>
    <mergeCell ref="GII42:GIJ42"/>
    <mergeCell ref="GIK42:GIL42"/>
    <mergeCell ref="GIM42:GIN42"/>
    <mergeCell ref="GHQ42:GHR42"/>
    <mergeCell ref="GHS42:GHT42"/>
    <mergeCell ref="GHU42:GHV42"/>
    <mergeCell ref="GHW42:GHX42"/>
    <mergeCell ref="GHY42:GHZ42"/>
    <mergeCell ref="GIA42:GIB42"/>
    <mergeCell ref="GHE42:GHF42"/>
    <mergeCell ref="GHG42:GHH42"/>
    <mergeCell ref="GHI42:GHJ42"/>
    <mergeCell ref="GHK42:GHL42"/>
    <mergeCell ref="GHM42:GHN42"/>
    <mergeCell ref="GHO42:GHP42"/>
    <mergeCell ref="GGS42:GGT42"/>
    <mergeCell ref="GGU42:GGV42"/>
    <mergeCell ref="GGW42:GGX42"/>
    <mergeCell ref="GGY42:GGZ42"/>
    <mergeCell ref="GHA42:GHB42"/>
    <mergeCell ref="GHC42:GHD42"/>
    <mergeCell ref="GGG42:GGH42"/>
    <mergeCell ref="GGI42:GGJ42"/>
    <mergeCell ref="GGK42:GGL42"/>
    <mergeCell ref="GGM42:GGN42"/>
    <mergeCell ref="GGO42:GGP42"/>
    <mergeCell ref="GGQ42:GGR42"/>
    <mergeCell ref="GFU42:GFV42"/>
    <mergeCell ref="GFW42:GFX42"/>
    <mergeCell ref="GFY42:GFZ42"/>
    <mergeCell ref="GGA42:GGB42"/>
    <mergeCell ref="GGC42:GGD42"/>
    <mergeCell ref="GGE42:GGF42"/>
    <mergeCell ref="GKW42:GKX42"/>
    <mergeCell ref="GKY42:GKZ42"/>
    <mergeCell ref="GLA42:GLB42"/>
    <mergeCell ref="GLC42:GLD42"/>
    <mergeCell ref="GLE42:GLF42"/>
    <mergeCell ref="GLG42:GLH42"/>
    <mergeCell ref="GKK42:GKL42"/>
    <mergeCell ref="GKM42:GKN42"/>
    <mergeCell ref="GKO42:GKP42"/>
    <mergeCell ref="GKQ42:GKR42"/>
    <mergeCell ref="GKS42:GKT42"/>
    <mergeCell ref="GKU42:GKV42"/>
    <mergeCell ref="GJY42:GJZ42"/>
    <mergeCell ref="GKA42:GKB42"/>
    <mergeCell ref="GKC42:GKD42"/>
    <mergeCell ref="GKE42:GKF42"/>
    <mergeCell ref="GKG42:GKH42"/>
    <mergeCell ref="GKI42:GKJ42"/>
    <mergeCell ref="GJM42:GJN42"/>
    <mergeCell ref="GJO42:GJP42"/>
    <mergeCell ref="GJQ42:GJR42"/>
    <mergeCell ref="GJS42:GJT42"/>
    <mergeCell ref="GJU42:GJV42"/>
    <mergeCell ref="GJW42:GJX42"/>
    <mergeCell ref="GJA42:GJB42"/>
    <mergeCell ref="GJC42:GJD42"/>
    <mergeCell ref="GJE42:GJF42"/>
    <mergeCell ref="GJG42:GJH42"/>
    <mergeCell ref="GJI42:GJJ42"/>
    <mergeCell ref="GJK42:GJL42"/>
    <mergeCell ref="GIO42:GIP42"/>
    <mergeCell ref="GIQ42:GIR42"/>
    <mergeCell ref="GIS42:GIT42"/>
    <mergeCell ref="GIU42:GIV42"/>
    <mergeCell ref="GIW42:GIX42"/>
    <mergeCell ref="GIY42:GIZ42"/>
    <mergeCell ref="GNQ42:GNR42"/>
    <mergeCell ref="GNS42:GNT42"/>
    <mergeCell ref="GNU42:GNV42"/>
    <mergeCell ref="GNW42:GNX42"/>
    <mergeCell ref="GNY42:GNZ42"/>
    <mergeCell ref="GOA42:GOB42"/>
    <mergeCell ref="GNE42:GNF42"/>
    <mergeCell ref="GNG42:GNH42"/>
    <mergeCell ref="GNI42:GNJ42"/>
    <mergeCell ref="GNK42:GNL42"/>
    <mergeCell ref="GNM42:GNN42"/>
    <mergeCell ref="GNO42:GNP42"/>
    <mergeCell ref="GMS42:GMT42"/>
    <mergeCell ref="GMU42:GMV42"/>
    <mergeCell ref="GMW42:GMX42"/>
    <mergeCell ref="GMY42:GMZ42"/>
    <mergeCell ref="GNA42:GNB42"/>
    <mergeCell ref="GNC42:GND42"/>
    <mergeCell ref="GMG42:GMH42"/>
    <mergeCell ref="GMI42:GMJ42"/>
    <mergeCell ref="GMK42:GML42"/>
    <mergeCell ref="GMM42:GMN42"/>
    <mergeCell ref="GMO42:GMP42"/>
    <mergeCell ref="GMQ42:GMR42"/>
    <mergeCell ref="GLU42:GLV42"/>
    <mergeCell ref="GLW42:GLX42"/>
    <mergeCell ref="GLY42:GLZ42"/>
    <mergeCell ref="GMA42:GMB42"/>
    <mergeCell ref="GMC42:GMD42"/>
    <mergeCell ref="GME42:GMF42"/>
    <mergeCell ref="GLI42:GLJ42"/>
    <mergeCell ref="GLK42:GLL42"/>
    <mergeCell ref="GLM42:GLN42"/>
    <mergeCell ref="GLO42:GLP42"/>
    <mergeCell ref="GLQ42:GLR42"/>
    <mergeCell ref="GLS42:GLT42"/>
    <mergeCell ref="GQK42:GQL42"/>
    <mergeCell ref="GQM42:GQN42"/>
    <mergeCell ref="GQO42:GQP42"/>
    <mergeCell ref="GQQ42:GQR42"/>
    <mergeCell ref="GQS42:GQT42"/>
    <mergeCell ref="GQU42:GQV42"/>
    <mergeCell ref="GPY42:GPZ42"/>
    <mergeCell ref="GQA42:GQB42"/>
    <mergeCell ref="GQC42:GQD42"/>
    <mergeCell ref="GQE42:GQF42"/>
    <mergeCell ref="GQG42:GQH42"/>
    <mergeCell ref="GQI42:GQJ42"/>
    <mergeCell ref="GPM42:GPN42"/>
    <mergeCell ref="GPO42:GPP42"/>
    <mergeCell ref="GPQ42:GPR42"/>
    <mergeCell ref="GPS42:GPT42"/>
    <mergeCell ref="GPU42:GPV42"/>
    <mergeCell ref="GPW42:GPX42"/>
    <mergeCell ref="GPA42:GPB42"/>
    <mergeCell ref="GPC42:GPD42"/>
    <mergeCell ref="GPE42:GPF42"/>
    <mergeCell ref="GPG42:GPH42"/>
    <mergeCell ref="GPI42:GPJ42"/>
    <mergeCell ref="GPK42:GPL42"/>
    <mergeCell ref="GOO42:GOP42"/>
    <mergeCell ref="GOQ42:GOR42"/>
    <mergeCell ref="GOS42:GOT42"/>
    <mergeCell ref="GOU42:GOV42"/>
    <mergeCell ref="GOW42:GOX42"/>
    <mergeCell ref="GOY42:GOZ42"/>
    <mergeCell ref="GOC42:GOD42"/>
    <mergeCell ref="GOE42:GOF42"/>
    <mergeCell ref="GOG42:GOH42"/>
    <mergeCell ref="GOI42:GOJ42"/>
    <mergeCell ref="GOK42:GOL42"/>
    <mergeCell ref="GOM42:GON42"/>
    <mergeCell ref="GTE42:GTF42"/>
    <mergeCell ref="GTG42:GTH42"/>
    <mergeCell ref="GTI42:GTJ42"/>
    <mergeCell ref="GTK42:GTL42"/>
    <mergeCell ref="GTM42:GTN42"/>
    <mergeCell ref="GTO42:GTP42"/>
    <mergeCell ref="GSS42:GST42"/>
    <mergeCell ref="GSU42:GSV42"/>
    <mergeCell ref="GSW42:GSX42"/>
    <mergeCell ref="GSY42:GSZ42"/>
    <mergeCell ref="GTA42:GTB42"/>
    <mergeCell ref="GTC42:GTD42"/>
    <mergeCell ref="GSG42:GSH42"/>
    <mergeCell ref="GSI42:GSJ42"/>
    <mergeCell ref="GSK42:GSL42"/>
    <mergeCell ref="GSM42:GSN42"/>
    <mergeCell ref="GSO42:GSP42"/>
    <mergeCell ref="GSQ42:GSR42"/>
    <mergeCell ref="GRU42:GRV42"/>
    <mergeCell ref="GRW42:GRX42"/>
    <mergeCell ref="GRY42:GRZ42"/>
    <mergeCell ref="GSA42:GSB42"/>
    <mergeCell ref="GSC42:GSD42"/>
    <mergeCell ref="GSE42:GSF42"/>
    <mergeCell ref="GRI42:GRJ42"/>
    <mergeCell ref="GRK42:GRL42"/>
    <mergeCell ref="GRM42:GRN42"/>
    <mergeCell ref="GRO42:GRP42"/>
    <mergeCell ref="GRQ42:GRR42"/>
    <mergeCell ref="GRS42:GRT42"/>
    <mergeCell ref="GQW42:GQX42"/>
    <mergeCell ref="GQY42:GQZ42"/>
    <mergeCell ref="GRA42:GRB42"/>
    <mergeCell ref="GRC42:GRD42"/>
    <mergeCell ref="GRE42:GRF42"/>
    <mergeCell ref="GRG42:GRH42"/>
    <mergeCell ref="GVY42:GVZ42"/>
    <mergeCell ref="GWA42:GWB42"/>
    <mergeCell ref="GWC42:GWD42"/>
    <mergeCell ref="GWE42:GWF42"/>
    <mergeCell ref="GWG42:GWH42"/>
    <mergeCell ref="GWI42:GWJ42"/>
    <mergeCell ref="GVM42:GVN42"/>
    <mergeCell ref="GVO42:GVP42"/>
    <mergeCell ref="GVQ42:GVR42"/>
    <mergeCell ref="GVS42:GVT42"/>
    <mergeCell ref="GVU42:GVV42"/>
    <mergeCell ref="GVW42:GVX42"/>
    <mergeCell ref="GVA42:GVB42"/>
    <mergeCell ref="GVC42:GVD42"/>
    <mergeCell ref="GVE42:GVF42"/>
    <mergeCell ref="GVG42:GVH42"/>
    <mergeCell ref="GVI42:GVJ42"/>
    <mergeCell ref="GVK42:GVL42"/>
    <mergeCell ref="GUO42:GUP42"/>
    <mergeCell ref="GUQ42:GUR42"/>
    <mergeCell ref="GUS42:GUT42"/>
    <mergeCell ref="GUU42:GUV42"/>
    <mergeCell ref="GUW42:GUX42"/>
    <mergeCell ref="GUY42:GUZ42"/>
    <mergeCell ref="GUC42:GUD42"/>
    <mergeCell ref="GUE42:GUF42"/>
    <mergeCell ref="GUG42:GUH42"/>
    <mergeCell ref="GUI42:GUJ42"/>
    <mergeCell ref="GUK42:GUL42"/>
    <mergeCell ref="GUM42:GUN42"/>
    <mergeCell ref="GTQ42:GTR42"/>
    <mergeCell ref="GTS42:GTT42"/>
    <mergeCell ref="GTU42:GTV42"/>
    <mergeCell ref="GTW42:GTX42"/>
    <mergeCell ref="GTY42:GTZ42"/>
    <mergeCell ref="GUA42:GUB42"/>
    <mergeCell ref="GYS42:GYT42"/>
    <mergeCell ref="GYU42:GYV42"/>
    <mergeCell ref="GYW42:GYX42"/>
    <mergeCell ref="GYY42:GYZ42"/>
    <mergeCell ref="GZA42:GZB42"/>
    <mergeCell ref="GZC42:GZD42"/>
    <mergeCell ref="GYG42:GYH42"/>
    <mergeCell ref="GYI42:GYJ42"/>
    <mergeCell ref="GYK42:GYL42"/>
    <mergeCell ref="GYM42:GYN42"/>
    <mergeCell ref="GYO42:GYP42"/>
    <mergeCell ref="GYQ42:GYR42"/>
    <mergeCell ref="GXU42:GXV42"/>
    <mergeCell ref="GXW42:GXX42"/>
    <mergeCell ref="GXY42:GXZ42"/>
    <mergeCell ref="GYA42:GYB42"/>
    <mergeCell ref="GYC42:GYD42"/>
    <mergeCell ref="GYE42:GYF42"/>
    <mergeCell ref="GXI42:GXJ42"/>
    <mergeCell ref="GXK42:GXL42"/>
    <mergeCell ref="GXM42:GXN42"/>
    <mergeCell ref="GXO42:GXP42"/>
    <mergeCell ref="GXQ42:GXR42"/>
    <mergeCell ref="GXS42:GXT42"/>
    <mergeCell ref="GWW42:GWX42"/>
    <mergeCell ref="GWY42:GWZ42"/>
    <mergeCell ref="GXA42:GXB42"/>
    <mergeCell ref="GXC42:GXD42"/>
    <mergeCell ref="GXE42:GXF42"/>
    <mergeCell ref="GXG42:GXH42"/>
    <mergeCell ref="GWK42:GWL42"/>
    <mergeCell ref="GWM42:GWN42"/>
    <mergeCell ref="GWO42:GWP42"/>
    <mergeCell ref="GWQ42:GWR42"/>
    <mergeCell ref="GWS42:GWT42"/>
    <mergeCell ref="GWU42:GWV42"/>
    <mergeCell ref="HBM42:HBN42"/>
    <mergeCell ref="HBO42:HBP42"/>
    <mergeCell ref="HBQ42:HBR42"/>
    <mergeCell ref="HBS42:HBT42"/>
    <mergeCell ref="HBU42:HBV42"/>
    <mergeCell ref="HBW42:HBX42"/>
    <mergeCell ref="HBA42:HBB42"/>
    <mergeCell ref="HBC42:HBD42"/>
    <mergeCell ref="HBE42:HBF42"/>
    <mergeCell ref="HBG42:HBH42"/>
    <mergeCell ref="HBI42:HBJ42"/>
    <mergeCell ref="HBK42:HBL42"/>
    <mergeCell ref="HAO42:HAP42"/>
    <mergeCell ref="HAQ42:HAR42"/>
    <mergeCell ref="HAS42:HAT42"/>
    <mergeCell ref="HAU42:HAV42"/>
    <mergeCell ref="HAW42:HAX42"/>
    <mergeCell ref="HAY42:HAZ42"/>
    <mergeCell ref="HAC42:HAD42"/>
    <mergeCell ref="HAE42:HAF42"/>
    <mergeCell ref="HAG42:HAH42"/>
    <mergeCell ref="HAI42:HAJ42"/>
    <mergeCell ref="HAK42:HAL42"/>
    <mergeCell ref="HAM42:HAN42"/>
    <mergeCell ref="GZQ42:GZR42"/>
    <mergeCell ref="GZS42:GZT42"/>
    <mergeCell ref="GZU42:GZV42"/>
    <mergeCell ref="GZW42:GZX42"/>
    <mergeCell ref="GZY42:GZZ42"/>
    <mergeCell ref="HAA42:HAB42"/>
    <mergeCell ref="GZE42:GZF42"/>
    <mergeCell ref="GZG42:GZH42"/>
    <mergeCell ref="GZI42:GZJ42"/>
    <mergeCell ref="GZK42:GZL42"/>
    <mergeCell ref="GZM42:GZN42"/>
    <mergeCell ref="GZO42:GZP42"/>
    <mergeCell ref="HEG42:HEH42"/>
    <mergeCell ref="HEI42:HEJ42"/>
    <mergeCell ref="HEK42:HEL42"/>
    <mergeCell ref="HEM42:HEN42"/>
    <mergeCell ref="HEO42:HEP42"/>
    <mergeCell ref="HEQ42:HER42"/>
    <mergeCell ref="HDU42:HDV42"/>
    <mergeCell ref="HDW42:HDX42"/>
    <mergeCell ref="HDY42:HDZ42"/>
    <mergeCell ref="HEA42:HEB42"/>
    <mergeCell ref="HEC42:HED42"/>
    <mergeCell ref="HEE42:HEF42"/>
    <mergeCell ref="HDI42:HDJ42"/>
    <mergeCell ref="HDK42:HDL42"/>
    <mergeCell ref="HDM42:HDN42"/>
    <mergeCell ref="HDO42:HDP42"/>
    <mergeCell ref="HDQ42:HDR42"/>
    <mergeCell ref="HDS42:HDT42"/>
    <mergeCell ref="HCW42:HCX42"/>
    <mergeCell ref="HCY42:HCZ42"/>
    <mergeCell ref="HDA42:HDB42"/>
    <mergeCell ref="HDC42:HDD42"/>
    <mergeCell ref="HDE42:HDF42"/>
    <mergeCell ref="HDG42:HDH42"/>
    <mergeCell ref="HCK42:HCL42"/>
    <mergeCell ref="HCM42:HCN42"/>
    <mergeCell ref="HCO42:HCP42"/>
    <mergeCell ref="HCQ42:HCR42"/>
    <mergeCell ref="HCS42:HCT42"/>
    <mergeCell ref="HCU42:HCV42"/>
    <mergeCell ref="HBY42:HBZ42"/>
    <mergeCell ref="HCA42:HCB42"/>
    <mergeCell ref="HCC42:HCD42"/>
    <mergeCell ref="HCE42:HCF42"/>
    <mergeCell ref="HCG42:HCH42"/>
    <mergeCell ref="HCI42:HCJ42"/>
    <mergeCell ref="HHA42:HHB42"/>
    <mergeCell ref="HHC42:HHD42"/>
    <mergeCell ref="HHE42:HHF42"/>
    <mergeCell ref="HHG42:HHH42"/>
    <mergeCell ref="HHI42:HHJ42"/>
    <mergeCell ref="HHK42:HHL42"/>
    <mergeCell ref="HGO42:HGP42"/>
    <mergeCell ref="HGQ42:HGR42"/>
    <mergeCell ref="HGS42:HGT42"/>
    <mergeCell ref="HGU42:HGV42"/>
    <mergeCell ref="HGW42:HGX42"/>
    <mergeCell ref="HGY42:HGZ42"/>
    <mergeCell ref="HGC42:HGD42"/>
    <mergeCell ref="HGE42:HGF42"/>
    <mergeCell ref="HGG42:HGH42"/>
    <mergeCell ref="HGI42:HGJ42"/>
    <mergeCell ref="HGK42:HGL42"/>
    <mergeCell ref="HGM42:HGN42"/>
    <mergeCell ref="HFQ42:HFR42"/>
    <mergeCell ref="HFS42:HFT42"/>
    <mergeCell ref="HFU42:HFV42"/>
    <mergeCell ref="HFW42:HFX42"/>
    <mergeCell ref="HFY42:HFZ42"/>
    <mergeCell ref="HGA42:HGB42"/>
    <mergeCell ref="HFE42:HFF42"/>
    <mergeCell ref="HFG42:HFH42"/>
    <mergeCell ref="HFI42:HFJ42"/>
    <mergeCell ref="HFK42:HFL42"/>
    <mergeCell ref="HFM42:HFN42"/>
    <mergeCell ref="HFO42:HFP42"/>
    <mergeCell ref="HES42:HET42"/>
    <mergeCell ref="HEU42:HEV42"/>
    <mergeCell ref="HEW42:HEX42"/>
    <mergeCell ref="HEY42:HEZ42"/>
    <mergeCell ref="HFA42:HFB42"/>
    <mergeCell ref="HFC42:HFD42"/>
    <mergeCell ref="HJU42:HJV42"/>
    <mergeCell ref="HJW42:HJX42"/>
    <mergeCell ref="HJY42:HJZ42"/>
    <mergeCell ref="HKA42:HKB42"/>
    <mergeCell ref="HKC42:HKD42"/>
    <mergeCell ref="HKE42:HKF42"/>
    <mergeCell ref="HJI42:HJJ42"/>
    <mergeCell ref="HJK42:HJL42"/>
    <mergeCell ref="HJM42:HJN42"/>
    <mergeCell ref="HJO42:HJP42"/>
    <mergeCell ref="HJQ42:HJR42"/>
    <mergeCell ref="HJS42:HJT42"/>
    <mergeCell ref="HIW42:HIX42"/>
    <mergeCell ref="HIY42:HIZ42"/>
    <mergeCell ref="HJA42:HJB42"/>
    <mergeCell ref="HJC42:HJD42"/>
    <mergeCell ref="HJE42:HJF42"/>
    <mergeCell ref="HJG42:HJH42"/>
    <mergeCell ref="HIK42:HIL42"/>
    <mergeCell ref="HIM42:HIN42"/>
    <mergeCell ref="HIO42:HIP42"/>
    <mergeCell ref="HIQ42:HIR42"/>
    <mergeCell ref="HIS42:HIT42"/>
    <mergeCell ref="HIU42:HIV42"/>
    <mergeCell ref="HHY42:HHZ42"/>
    <mergeCell ref="HIA42:HIB42"/>
    <mergeCell ref="HIC42:HID42"/>
    <mergeCell ref="HIE42:HIF42"/>
    <mergeCell ref="HIG42:HIH42"/>
    <mergeCell ref="HII42:HIJ42"/>
    <mergeCell ref="HHM42:HHN42"/>
    <mergeCell ref="HHO42:HHP42"/>
    <mergeCell ref="HHQ42:HHR42"/>
    <mergeCell ref="HHS42:HHT42"/>
    <mergeCell ref="HHU42:HHV42"/>
    <mergeCell ref="HHW42:HHX42"/>
    <mergeCell ref="HMO42:HMP42"/>
    <mergeCell ref="HMQ42:HMR42"/>
    <mergeCell ref="HMS42:HMT42"/>
    <mergeCell ref="HMU42:HMV42"/>
    <mergeCell ref="HMW42:HMX42"/>
    <mergeCell ref="HMY42:HMZ42"/>
    <mergeCell ref="HMC42:HMD42"/>
    <mergeCell ref="HME42:HMF42"/>
    <mergeCell ref="HMG42:HMH42"/>
    <mergeCell ref="HMI42:HMJ42"/>
    <mergeCell ref="HMK42:HML42"/>
    <mergeCell ref="HMM42:HMN42"/>
    <mergeCell ref="HLQ42:HLR42"/>
    <mergeCell ref="HLS42:HLT42"/>
    <mergeCell ref="HLU42:HLV42"/>
    <mergeCell ref="HLW42:HLX42"/>
    <mergeCell ref="HLY42:HLZ42"/>
    <mergeCell ref="HMA42:HMB42"/>
    <mergeCell ref="HLE42:HLF42"/>
    <mergeCell ref="HLG42:HLH42"/>
    <mergeCell ref="HLI42:HLJ42"/>
    <mergeCell ref="HLK42:HLL42"/>
    <mergeCell ref="HLM42:HLN42"/>
    <mergeCell ref="HLO42:HLP42"/>
    <mergeCell ref="HKS42:HKT42"/>
    <mergeCell ref="HKU42:HKV42"/>
    <mergeCell ref="HKW42:HKX42"/>
    <mergeCell ref="HKY42:HKZ42"/>
    <mergeCell ref="HLA42:HLB42"/>
    <mergeCell ref="HLC42:HLD42"/>
    <mergeCell ref="HKG42:HKH42"/>
    <mergeCell ref="HKI42:HKJ42"/>
    <mergeCell ref="HKK42:HKL42"/>
    <mergeCell ref="HKM42:HKN42"/>
    <mergeCell ref="HKO42:HKP42"/>
    <mergeCell ref="HKQ42:HKR42"/>
    <mergeCell ref="HPI42:HPJ42"/>
    <mergeCell ref="HPK42:HPL42"/>
    <mergeCell ref="HPM42:HPN42"/>
    <mergeCell ref="HPO42:HPP42"/>
    <mergeCell ref="HPQ42:HPR42"/>
    <mergeCell ref="HPS42:HPT42"/>
    <mergeCell ref="HOW42:HOX42"/>
    <mergeCell ref="HOY42:HOZ42"/>
    <mergeCell ref="HPA42:HPB42"/>
    <mergeCell ref="HPC42:HPD42"/>
    <mergeCell ref="HPE42:HPF42"/>
    <mergeCell ref="HPG42:HPH42"/>
    <mergeCell ref="HOK42:HOL42"/>
    <mergeCell ref="HOM42:HON42"/>
    <mergeCell ref="HOO42:HOP42"/>
    <mergeCell ref="HOQ42:HOR42"/>
    <mergeCell ref="HOS42:HOT42"/>
    <mergeCell ref="HOU42:HOV42"/>
    <mergeCell ref="HNY42:HNZ42"/>
    <mergeCell ref="HOA42:HOB42"/>
    <mergeCell ref="HOC42:HOD42"/>
    <mergeCell ref="HOE42:HOF42"/>
    <mergeCell ref="HOG42:HOH42"/>
    <mergeCell ref="HOI42:HOJ42"/>
    <mergeCell ref="HNM42:HNN42"/>
    <mergeCell ref="HNO42:HNP42"/>
    <mergeCell ref="HNQ42:HNR42"/>
    <mergeCell ref="HNS42:HNT42"/>
    <mergeCell ref="HNU42:HNV42"/>
    <mergeCell ref="HNW42:HNX42"/>
    <mergeCell ref="HNA42:HNB42"/>
    <mergeCell ref="HNC42:HND42"/>
    <mergeCell ref="HNE42:HNF42"/>
    <mergeCell ref="HNG42:HNH42"/>
    <mergeCell ref="HNI42:HNJ42"/>
    <mergeCell ref="HNK42:HNL42"/>
    <mergeCell ref="HSC42:HSD42"/>
    <mergeCell ref="HSE42:HSF42"/>
    <mergeCell ref="HSG42:HSH42"/>
    <mergeCell ref="HSI42:HSJ42"/>
    <mergeCell ref="HSK42:HSL42"/>
    <mergeCell ref="HSM42:HSN42"/>
    <mergeCell ref="HRQ42:HRR42"/>
    <mergeCell ref="HRS42:HRT42"/>
    <mergeCell ref="HRU42:HRV42"/>
    <mergeCell ref="HRW42:HRX42"/>
    <mergeCell ref="HRY42:HRZ42"/>
    <mergeCell ref="HSA42:HSB42"/>
    <mergeCell ref="HRE42:HRF42"/>
    <mergeCell ref="HRG42:HRH42"/>
    <mergeCell ref="HRI42:HRJ42"/>
    <mergeCell ref="HRK42:HRL42"/>
    <mergeCell ref="HRM42:HRN42"/>
    <mergeCell ref="HRO42:HRP42"/>
    <mergeCell ref="HQS42:HQT42"/>
    <mergeCell ref="HQU42:HQV42"/>
    <mergeCell ref="HQW42:HQX42"/>
    <mergeCell ref="HQY42:HQZ42"/>
    <mergeCell ref="HRA42:HRB42"/>
    <mergeCell ref="HRC42:HRD42"/>
    <mergeCell ref="HQG42:HQH42"/>
    <mergeCell ref="HQI42:HQJ42"/>
    <mergeCell ref="HQK42:HQL42"/>
    <mergeCell ref="HQM42:HQN42"/>
    <mergeCell ref="HQO42:HQP42"/>
    <mergeCell ref="HQQ42:HQR42"/>
    <mergeCell ref="HPU42:HPV42"/>
    <mergeCell ref="HPW42:HPX42"/>
    <mergeCell ref="HPY42:HPZ42"/>
    <mergeCell ref="HQA42:HQB42"/>
    <mergeCell ref="HQC42:HQD42"/>
    <mergeCell ref="HQE42:HQF42"/>
    <mergeCell ref="HUW42:HUX42"/>
    <mergeCell ref="HUY42:HUZ42"/>
    <mergeCell ref="HVA42:HVB42"/>
    <mergeCell ref="HVC42:HVD42"/>
    <mergeCell ref="HVE42:HVF42"/>
    <mergeCell ref="HVG42:HVH42"/>
    <mergeCell ref="HUK42:HUL42"/>
    <mergeCell ref="HUM42:HUN42"/>
    <mergeCell ref="HUO42:HUP42"/>
    <mergeCell ref="HUQ42:HUR42"/>
    <mergeCell ref="HUS42:HUT42"/>
    <mergeCell ref="HUU42:HUV42"/>
    <mergeCell ref="HTY42:HTZ42"/>
    <mergeCell ref="HUA42:HUB42"/>
    <mergeCell ref="HUC42:HUD42"/>
    <mergeCell ref="HUE42:HUF42"/>
    <mergeCell ref="HUG42:HUH42"/>
    <mergeCell ref="HUI42:HUJ42"/>
    <mergeCell ref="HTM42:HTN42"/>
    <mergeCell ref="HTO42:HTP42"/>
    <mergeCell ref="HTQ42:HTR42"/>
    <mergeCell ref="HTS42:HTT42"/>
    <mergeCell ref="HTU42:HTV42"/>
    <mergeCell ref="HTW42:HTX42"/>
    <mergeCell ref="HTA42:HTB42"/>
    <mergeCell ref="HTC42:HTD42"/>
    <mergeCell ref="HTE42:HTF42"/>
    <mergeCell ref="HTG42:HTH42"/>
    <mergeCell ref="HTI42:HTJ42"/>
    <mergeCell ref="HTK42:HTL42"/>
    <mergeCell ref="HSO42:HSP42"/>
    <mergeCell ref="HSQ42:HSR42"/>
    <mergeCell ref="HSS42:HST42"/>
    <mergeCell ref="HSU42:HSV42"/>
    <mergeCell ref="HSW42:HSX42"/>
    <mergeCell ref="HSY42:HSZ42"/>
    <mergeCell ref="HXQ42:HXR42"/>
    <mergeCell ref="HXS42:HXT42"/>
    <mergeCell ref="HXU42:HXV42"/>
    <mergeCell ref="HXW42:HXX42"/>
    <mergeCell ref="HXY42:HXZ42"/>
    <mergeCell ref="HYA42:HYB42"/>
    <mergeCell ref="HXE42:HXF42"/>
    <mergeCell ref="HXG42:HXH42"/>
    <mergeCell ref="HXI42:HXJ42"/>
    <mergeCell ref="HXK42:HXL42"/>
    <mergeCell ref="HXM42:HXN42"/>
    <mergeCell ref="HXO42:HXP42"/>
    <mergeCell ref="HWS42:HWT42"/>
    <mergeCell ref="HWU42:HWV42"/>
    <mergeCell ref="HWW42:HWX42"/>
    <mergeCell ref="HWY42:HWZ42"/>
    <mergeCell ref="HXA42:HXB42"/>
    <mergeCell ref="HXC42:HXD42"/>
    <mergeCell ref="HWG42:HWH42"/>
    <mergeCell ref="HWI42:HWJ42"/>
    <mergeCell ref="HWK42:HWL42"/>
    <mergeCell ref="HWM42:HWN42"/>
    <mergeCell ref="HWO42:HWP42"/>
    <mergeCell ref="HWQ42:HWR42"/>
    <mergeCell ref="HVU42:HVV42"/>
    <mergeCell ref="HVW42:HVX42"/>
    <mergeCell ref="HVY42:HVZ42"/>
    <mergeCell ref="HWA42:HWB42"/>
    <mergeCell ref="HWC42:HWD42"/>
    <mergeCell ref="HWE42:HWF42"/>
    <mergeCell ref="HVI42:HVJ42"/>
    <mergeCell ref="HVK42:HVL42"/>
    <mergeCell ref="HVM42:HVN42"/>
    <mergeCell ref="HVO42:HVP42"/>
    <mergeCell ref="HVQ42:HVR42"/>
    <mergeCell ref="HVS42:HVT42"/>
    <mergeCell ref="IAK42:IAL42"/>
    <mergeCell ref="IAM42:IAN42"/>
    <mergeCell ref="IAO42:IAP42"/>
    <mergeCell ref="IAQ42:IAR42"/>
    <mergeCell ref="IAS42:IAT42"/>
    <mergeCell ref="IAU42:IAV42"/>
    <mergeCell ref="HZY42:HZZ42"/>
    <mergeCell ref="IAA42:IAB42"/>
    <mergeCell ref="IAC42:IAD42"/>
    <mergeCell ref="IAE42:IAF42"/>
    <mergeCell ref="IAG42:IAH42"/>
    <mergeCell ref="IAI42:IAJ42"/>
    <mergeCell ref="HZM42:HZN42"/>
    <mergeCell ref="HZO42:HZP42"/>
    <mergeCell ref="HZQ42:HZR42"/>
    <mergeCell ref="HZS42:HZT42"/>
    <mergeCell ref="HZU42:HZV42"/>
    <mergeCell ref="HZW42:HZX42"/>
    <mergeCell ref="HZA42:HZB42"/>
    <mergeCell ref="HZC42:HZD42"/>
    <mergeCell ref="HZE42:HZF42"/>
    <mergeCell ref="HZG42:HZH42"/>
    <mergeCell ref="HZI42:HZJ42"/>
    <mergeCell ref="HZK42:HZL42"/>
    <mergeCell ref="HYO42:HYP42"/>
    <mergeCell ref="HYQ42:HYR42"/>
    <mergeCell ref="HYS42:HYT42"/>
    <mergeCell ref="HYU42:HYV42"/>
    <mergeCell ref="HYW42:HYX42"/>
    <mergeCell ref="HYY42:HYZ42"/>
    <mergeCell ref="HYC42:HYD42"/>
    <mergeCell ref="HYE42:HYF42"/>
    <mergeCell ref="HYG42:HYH42"/>
    <mergeCell ref="HYI42:HYJ42"/>
    <mergeCell ref="HYK42:HYL42"/>
    <mergeCell ref="HYM42:HYN42"/>
    <mergeCell ref="IDE42:IDF42"/>
    <mergeCell ref="IDG42:IDH42"/>
    <mergeCell ref="IDI42:IDJ42"/>
    <mergeCell ref="IDK42:IDL42"/>
    <mergeCell ref="IDM42:IDN42"/>
    <mergeCell ref="IDO42:IDP42"/>
    <mergeCell ref="ICS42:ICT42"/>
    <mergeCell ref="ICU42:ICV42"/>
    <mergeCell ref="ICW42:ICX42"/>
    <mergeCell ref="ICY42:ICZ42"/>
    <mergeCell ref="IDA42:IDB42"/>
    <mergeCell ref="IDC42:IDD42"/>
    <mergeCell ref="ICG42:ICH42"/>
    <mergeCell ref="ICI42:ICJ42"/>
    <mergeCell ref="ICK42:ICL42"/>
    <mergeCell ref="ICM42:ICN42"/>
    <mergeCell ref="ICO42:ICP42"/>
    <mergeCell ref="ICQ42:ICR42"/>
    <mergeCell ref="IBU42:IBV42"/>
    <mergeCell ref="IBW42:IBX42"/>
    <mergeCell ref="IBY42:IBZ42"/>
    <mergeCell ref="ICA42:ICB42"/>
    <mergeCell ref="ICC42:ICD42"/>
    <mergeCell ref="ICE42:ICF42"/>
    <mergeCell ref="IBI42:IBJ42"/>
    <mergeCell ref="IBK42:IBL42"/>
    <mergeCell ref="IBM42:IBN42"/>
    <mergeCell ref="IBO42:IBP42"/>
    <mergeCell ref="IBQ42:IBR42"/>
    <mergeCell ref="IBS42:IBT42"/>
    <mergeCell ref="IAW42:IAX42"/>
    <mergeCell ref="IAY42:IAZ42"/>
    <mergeCell ref="IBA42:IBB42"/>
    <mergeCell ref="IBC42:IBD42"/>
    <mergeCell ref="IBE42:IBF42"/>
    <mergeCell ref="IBG42:IBH42"/>
    <mergeCell ref="IFY42:IFZ42"/>
    <mergeCell ref="IGA42:IGB42"/>
    <mergeCell ref="IGC42:IGD42"/>
    <mergeCell ref="IGE42:IGF42"/>
    <mergeCell ref="IGG42:IGH42"/>
    <mergeCell ref="IGI42:IGJ42"/>
    <mergeCell ref="IFM42:IFN42"/>
    <mergeCell ref="IFO42:IFP42"/>
    <mergeCell ref="IFQ42:IFR42"/>
    <mergeCell ref="IFS42:IFT42"/>
    <mergeCell ref="IFU42:IFV42"/>
    <mergeCell ref="IFW42:IFX42"/>
    <mergeCell ref="IFA42:IFB42"/>
    <mergeCell ref="IFC42:IFD42"/>
    <mergeCell ref="IFE42:IFF42"/>
    <mergeCell ref="IFG42:IFH42"/>
    <mergeCell ref="IFI42:IFJ42"/>
    <mergeCell ref="IFK42:IFL42"/>
    <mergeCell ref="IEO42:IEP42"/>
    <mergeCell ref="IEQ42:IER42"/>
    <mergeCell ref="IES42:IET42"/>
    <mergeCell ref="IEU42:IEV42"/>
    <mergeCell ref="IEW42:IEX42"/>
    <mergeCell ref="IEY42:IEZ42"/>
    <mergeCell ref="IEC42:IED42"/>
    <mergeCell ref="IEE42:IEF42"/>
    <mergeCell ref="IEG42:IEH42"/>
    <mergeCell ref="IEI42:IEJ42"/>
    <mergeCell ref="IEK42:IEL42"/>
    <mergeCell ref="IEM42:IEN42"/>
    <mergeCell ref="IDQ42:IDR42"/>
    <mergeCell ref="IDS42:IDT42"/>
    <mergeCell ref="IDU42:IDV42"/>
    <mergeCell ref="IDW42:IDX42"/>
    <mergeCell ref="IDY42:IDZ42"/>
    <mergeCell ref="IEA42:IEB42"/>
    <mergeCell ref="IIS42:IIT42"/>
    <mergeCell ref="IIU42:IIV42"/>
    <mergeCell ref="IIW42:IIX42"/>
    <mergeCell ref="IIY42:IIZ42"/>
    <mergeCell ref="IJA42:IJB42"/>
    <mergeCell ref="IJC42:IJD42"/>
    <mergeCell ref="IIG42:IIH42"/>
    <mergeCell ref="III42:IIJ42"/>
    <mergeCell ref="IIK42:IIL42"/>
    <mergeCell ref="IIM42:IIN42"/>
    <mergeCell ref="IIO42:IIP42"/>
    <mergeCell ref="IIQ42:IIR42"/>
    <mergeCell ref="IHU42:IHV42"/>
    <mergeCell ref="IHW42:IHX42"/>
    <mergeCell ref="IHY42:IHZ42"/>
    <mergeCell ref="IIA42:IIB42"/>
    <mergeCell ref="IIC42:IID42"/>
    <mergeCell ref="IIE42:IIF42"/>
    <mergeCell ref="IHI42:IHJ42"/>
    <mergeCell ref="IHK42:IHL42"/>
    <mergeCell ref="IHM42:IHN42"/>
    <mergeCell ref="IHO42:IHP42"/>
    <mergeCell ref="IHQ42:IHR42"/>
    <mergeCell ref="IHS42:IHT42"/>
    <mergeCell ref="IGW42:IGX42"/>
    <mergeCell ref="IGY42:IGZ42"/>
    <mergeCell ref="IHA42:IHB42"/>
    <mergeCell ref="IHC42:IHD42"/>
    <mergeCell ref="IHE42:IHF42"/>
    <mergeCell ref="IHG42:IHH42"/>
    <mergeCell ref="IGK42:IGL42"/>
    <mergeCell ref="IGM42:IGN42"/>
    <mergeCell ref="IGO42:IGP42"/>
    <mergeCell ref="IGQ42:IGR42"/>
    <mergeCell ref="IGS42:IGT42"/>
    <mergeCell ref="IGU42:IGV42"/>
    <mergeCell ref="ILM42:ILN42"/>
    <mergeCell ref="ILO42:ILP42"/>
    <mergeCell ref="ILQ42:ILR42"/>
    <mergeCell ref="ILS42:ILT42"/>
    <mergeCell ref="ILU42:ILV42"/>
    <mergeCell ref="ILW42:ILX42"/>
    <mergeCell ref="ILA42:ILB42"/>
    <mergeCell ref="ILC42:ILD42"/>
    <mergeCell ref="ILE42:ILF42"/>
    <mergeCell ref="ILG42:ILH42"/>
    <mergeCell ref="ILI42:ILJ42"/>
    <mergeCell ref="ILK42:ILL42"/>
    <mergeCell ref="IKO42:IKP42"/>
    <mergeCell ref="IKQ42:IKR42"/>
    <mergeCell ref="IKS42:IKT42"/>
    <mergeCell ref="IKU42:IKV42"/>
    <mergeCell ref="IKW42:IKX42"/>
    <mergeCell ref="IKY42:IKZ42"/>
    <mergeCell ref="IKC42:IKD42"/>
    <mergeCell ref="IKE42:IKF42"/>
    <mergeCell ref="IKG42:IKH42"/>
    <mergeCell ref="IKI42:IKJ42"/>
    <mergeCell ref="IKK42:IKL42"/>
    <mergeCell ref="IKM42:IKN42"/>
    <mergeCell ref="IJQ42:IJR42"/>
    <mergeCell ref="IJS42:IJT42"/>
    <mergeCell ref="IJU42:IJV42"/>
    <mergeCell ref="IJW42:IJX42"/>
    <mergeCell ref="IJY42:IJZ42"/>
    <mergeCell ref="IKA42:IKB42"/>
    <mergeCell ref="IJE42:IJF42"/>
    <mergeCell ref="IJG42:IJH42"/>
    <mergeCell ref="IJI42:IJJ42"/>
    <mergeCell ref="IJK42:IJL42"/>
    <mergeCell ref="IJM42:IJN42"/>
    <mergeCell ref="IJO42:IJP42"/>
    <mergeCell ref="IOG42:IOH42"/>
    <mergeCell ref="IOI42:IOJ42"/>
    <mergeCell ref="IOK42:IOL42"/>
    <mergeCell ref="IOM42:ION42"/>
    <mergeCell ref="IOO42:IOP42"/>
    <mergeCell ref="IOQ42:IOR42"/>
    <mergeCell ref="INU42:INV42"/>
    <mergeCell ref="INW42:INX42"/>
    <mergeCell ref="INY42:INZ42"/>
    <mergeCell ref="IOA42:IOB42"/>
    <mergeCell ref="IOC42:IOD42"/>
    <mergeCell ref="IOE42:IOF42"/>
    <mergeCell ref="INI42:INJ42"/>
    <mergeCell ref="INK42:INL42"/>
    <mergeCell ref="INM42:INN42"/>
    <mergeCell ref="INO42:INP42"/>
    <mergeCell ref="INQ42:INR42"/>
    <mergeCell ref="INS42:INT42"/>
    <mergeCell ref="IMW42:IMX42"/>
    <mergeCell ref="IMY42:IMZ42"/>
    <mergeCell ref="INA42:INB42"/>
    <mergeCell ref="INC42:IND42"/>
    <mergeCell ref="INE42:INF42"/>
    <mergeCell ref="ING42:INH42"/>
    <mergeCell ref="IMK42:IML42"/>
    <mergeCell ref="IMM42:IMN42"/>
    <mergeCell ref="IMO42:IMP42"/>
    <mergeCell ref="IMQ42:IMR42"/>
    <mergeCell ref="IMS42:IMT42"/>
    <mergeCell ref="IMU42:IMV42"/>
    <mergeCell ref="ILY42:ILZ42"/>
    <mergeCell ref="IMA42:IMB42"/>
    <mergeCell ref="IMC42:IMD42"/>
    <mergeCell ref="IME42:IMF42"/>
    <mergeCell ref="IMG42:IMH42"/>
    <mergeCell ref="IMI42:IMJ42"/>
    <mergeCell ref="IRA42:IRB42"/>
    <mergeCell ref="IRC42:IRD42"/>
    <mergeCell ref="IRE42:IRF42"/>
    <mergeCell ref="IRG42:IRH42"/>
    <mergeCell ref="IRI42:IRJ42"/>
    <mergeCell ref="IRK42:IRL42"/>
    <mergeCell ref="IQO42:IQP42"/>
    <mergeCell ref="IQQ42:IQR42"/>
    <mergeCell ref="IQS42:IQT42"/>
    <mergeCell ref="IQU42:IQV42"/>
    <mergeCell ref="IQW42:IQX42"/>
    <mergeCell ref="IQY42:IQZ42"/>
    <mergeCell ref="IQC42:IQD42"/>
    <mergeCell ref="IQE42:IQF42"/>
    <mergeCell ref="IQG42:IQH42"/>
    <mergeCell ref="IQI42:IQJ42"/>
    <mergeCell ref="IQK42:IQL42"/>
    <mergeCell ref="IQM42:IQN42"/>
    <mergeCell ref="IPQ42:IPR42"/>
    <mergeCell ref="IPS42:IPT42"/>
    <mergeCell ref="IPU42:IPV42"/>
    <mergeCell ref="IPW42:IPX42"/>
    <mergeCell ref="IPY42:IPZ42"/>
    <mergeCell ref="IQA42:IQB42"/>
    <mergeCell ref="IPE42:IPF42"/>
    <mergeCell ref="IPG42:IPH42"/>
    <mergeCell ref="IPI42:IPJ42"/>
    <mergeCell ref="IPK42:IPL42"/>
    <mergeCell ref="IPM42:IPN42"/>
    <mergeCell ref="IPO42:IPP42"/>
    <mergeCell ref="IOS42:IOT42"/>
    <mergeCell ref="IOU42:IOV42"/>
    <mergeCell ref="IOW42:IOX42"/>
    <mergeCell ref="IOY42:IOZ42"/>
    <mergeCell ref="IPA42:IPB42"/>
    <mergeCell ref="IPC42:IPD42"/>
    <mergeCell ref="ITU42:ITV42"/>
    <mergeCell ref="ITW42:ITX42"/>
    <mergeCell ref="ITY42:ITZ42"/>
    <mergeCell ref="IUA42:IUB42"/>
    <mergeCell ref="IUC42:IUD42"/>
    <mergeCell ref="IUE42:IUF42"/>
    <mergeCell ref="ITI42:ITJ42"/>
    <mergeCell ref="ITK42:ITL42"/>
    <mergeCell ref="ITM42:ITN42"/>
    <mergeCell ref="ITO42:ITP42"/>
    <mergeCell ref="ITQ42:ITR42"/>
    <mergeCell ref="ITS42:ITT42"/>
    <mergeCell ref="ISW42:ISX42"/>
    <mergeCell ref="ISY42:ISZ42"/>
    <mergeCell ref="ITA42:ITB42"/>
    <mergeCell ref="ITC42:ITD42"/>
    <mergeCell ref="ITE42:ITF42"/>
    <mergeCell ref="ITG42:ITH42"/>
    <mergeCell ref="ISK42:ISL42"/>
    <mergeCell ref="ISM42:ISN42"/>
    <mergeCell ref="ISO42:ISP42"/>
    <mergeCell ref="ISQ42:ISR42"/>
    <mergeCell ref="ISS42:IST42"/>
    <mergeCell ref="ISU42:ISV42"/>
    <mergeCell ref="IRY42:IRZ42"/>
    <mergeCell ref="ISA42:ISB42"/>
    <mergeCell ref="ISC42:ISD42"/>
    <mergeCell ref="ISE42:ISF42"/>
    <mergeCell ref="ISG42:ISH42"/>
    <mergeCell ref="ISI42:ISJ42"/>
    <mergeCell ref="IRM42:IRN42"/>
    <mergeCell ref="IRO42:IRP42"/>
    <mergeCell ref="IRQ42:IRR42"/>
    <mergeCell ref="IRS42:IRT42"/>
    <mergeCell ref="IRU42:IRV42"/>
    <mergeCell ref="IRW42:IRX42"/>
    <mergeCell ref="IWO42:IWP42"/>
    <mergeCell ref="IWQ42:IWR42"/>
    <mergeCell ref="IWS42:IWT42"/>
    <mergeCell ref="IWU42:IWV42"/>
    <mergeCell ref="IWW42:IWX42"/>
    <mergeCell ref="IWY42:IWZ42"/>
    <mergeCell ref="IWC42:IWD42"/>
    <mergeCell ref="IWE42:IWF42"/>
    <mergeCell ref="IWG42:IWH42"/>
    <mergeCell ref="IWI42:IWJ42"/>
    <mergeCell ref="IWK42:IWL42"/>
    <mergeCell ref="IWM42:IWN42"/>
    <mergeCell ref="IVQ42:IVR42"/>
    <mergeCell ref="IVS42:IVT42"/>
    <mergeCell ref="IVU42:IVV42"/>
    <mergeCell ref="IVW42:IVX42"/>
    <mergeCell ref="IVY42:IVZ42"/>
    <mergeCell ref="IWA42:IWB42"/>
    <mergeCell ref="IVE42:IVF42"/>
    <mergeCell ref="IVG42:IVH42"/>
    <mergeCell ref="IVI42:IVJ42"/>
    <mergeCell ref="IVK42:IVL42"/>
    <mergeCell ref="IVM42:IVN42"/>
    <mergeCell ref="IVO42:IVP42"/>
    <mergeCell ref="IUS42:IUT42"/>
    <mergeCell ref="IUU42:IUV42"/>
    <mergeCell ref="IUW42:IUX42"/>
    <mergeCell ref="IUY42:IUZ42"/>
    <mergeCell ref="IVA42:IVB42"/>
    <mergeCell ref="IVC42:IVD42"/>
    <mergeCell ref="IUG42:IUH42"/>
    <mergeCell ref="IUI42:IUJ42"/>
    <mergeCell ref="IUK42:IUL42"/>
    <mergeCell ref="IUM42:IUN42"/>
    <mergeCell ref="IUO42:IUP42"/>
    <mergeCell ref="IUQ42:IUR42"/>
    <mergeCell ref="IZI42:IZJ42"/>
    <mergeCell ref="IZK42:IZL42"/>
    <mergeCell ref="IZM42:IZN42"/>
    <mergeCell ref="IZO42:IZP42"/>
    <mergeCell ref="IZQ42:IZR42"/>
    <mergeCell ref="IZS42:IZT42"/>
    <mergeCell ref="IYW42:IYX42"/>
    <mergeCell ref="IYY42:IYZ42"/>
    <mergeCell ref="IZA42:IZB42"/>
    <mergeCell ref="IZC42:IZD42"/>
    <mergeCell ref="IZE42:IZF42"/>
    <mergeCell ref="IZG42:IZH42"/>
    <mergeCell ref="IYK42:IYL42"/>
    <mergeCell ref="IYM42:IYN42"/>
    <mergeCell ref="IYO42:IYP42"/>
    <mergeCell ref="IYQ42:IYR42"/>
    <mergeCell ref="IYS42:IYT42"/>
    <mergeCell ref="IYU42:IYV42"/>
    <mergeCell ref="IXY42:IXZ42"/>
    <mergeCell ref="IYA42:IYB42"/>
    <mergeCell ref="IYC42:IYD42"/>
    <mergeCell ref="IYE42:IYF42"/>
    <mergeCell ref="IYG42:IYH42"/>
    <mergeCell ref="IYI42:IYJ42"/>
    <mergeCell ref="IXM42:IXN42"/>
    <mergeCell ref="IXO42:IXP42"/>
    <mergeCell ref="IXQ42:IXR42"/>
    <mergeCell ref="IXS42:IXT42"/>
    <mergeCell ref="IXU42:IXV42"/>
    <mergeCell ref="IXW42:IXX42"/>
    <mergeCell ref="IXA42:IXB42"/>
    <mergeCell ref="IXC42:IXD42"/>
    <mergeCell ref="IXE42:IXF42"/>
    <mergeCell ref="IXG42:IXH42"/>
    <mergeCell ref="IXI42:IXJ42"/>
    <mergeCell ref="IXK42:IXL42"/>
    <mergeCell ref="JCC42:JCD42"/>
    <mergeCell ref="JCE42:JCF42"/>
    <mergeCell ref="JCG42:JCH42"/>
    <mergeCell ref="JCI42:JCJ42"/>
    <mergeCell ref="JCK42:JCL42"/>
    <mergeCell ref="JCM42:JCN42"/>
    <mergeCell ref="JBQ42:JBR42"/>
    <mergeCell ref="JBS42:JBT42"/>
    <mergeCell ref="JBU42:JBV42"/>
    <mergeCell ref="JBW42:JBX42"/>
    <mergeCell ref="JBY42:JBZ42"/>
    <mergeCell ref="JCA42:JCB42"/>
    <mergeCell ref="JBE42:JBF42"/>
    <mergeCell ref="JBG42:JBH42"/>
    <mergeCell ref="JBI42:JBJ42"/>
    <mergeCell ref="JBK42:JBL42"/>
    <mergeCell ref="JBM42:JBN42"/>
    <mergeCell ref="JBO42:JBP42"/>
    <mergeCell ref="JAS42:JAT42"/>
    <mergeCell ref="JAU42:JAV42"/>
    <mergeCell ref="JAW42:JAX42"/>
    <mergeCell ref="JAY42:JAZ42"/>
    <mergeCell ref="JBA42:JBB42"/>
    <mergeCell ref="JBC42:JBD42"/>
    <mergeCell ref="JAG42:JAH42"/>
    <mergeCell ref="JAI42:JAJ42"/>
    <mergeCell ref="JAK42:JAL42"/>
    <mergeCell ref="JAM42:JAN42"/>
    <mergeCell ref="JAO42:JAP42"/>
    <mergeCell ref="JAQ42:JAR42"/>
    <mergeCell ref="IZU42:IZV42"/>
    <mergeCell ref="IZW42:IZX42"/>
    <mergeCell ref="IZY42:IZZ42"/>
    <mergeCell ref="JAA42:JAB42"/>
    <mergeCell ref="JAC42:JAD42"/>
    <mergeCell ref="JAE42:JAF42"/>
    <mergeCell ref="JEW42:JEX42"/>
    <mergeCell ref="JEY42:JEZ42"/>
    <mergeCell ref="JFA42:JFB42"/>
    <mergeCell ref="JFC42:JFD42"/>
    <mergeCell ref="JFE42:JFF42"/>
    <mergeCell ref="JFG42:JFH42"/>
    <mergeCell ref="JEK42:JEL42"/>
    <mergeCell ref="JEM42:JEN42"/>
    <mergeCell ref="JEO42:JEP42"/>
    <mergeCell ref="JEQ42:JER42"/>
    <mergeCell ref="JES42:JET42"/>
    <mergeCell ref="JEU42:JEV42"/>
    <mergeCell ref="JDY42:JDZ42"/>
    <mergeCell ref="JEA42:JEB42"/>
    <mergeCell ref="JEC42:JED42"/>
    <mergeCell ref="JEE42:JEF42"/>
    <mergeCell ref="JEG42:JEH42"/>
    <mergeCell ref="JEI42:JEJ42"/>
    <mergeCell ref="JDM42:JDN42"/>
    <mergeCell ref="JDO42:JDP42"/>
    <mergeCell ref="JDQ42:JDR42"/>
    <mergeCell ref="JDS42:JDT42"/>
    <mergeCell ref="JDU42:JDV42"/>
    <mergeCell ref="JDW42:JDX42"/>
    <mergeCell ref="JDA42:JDB42"/>
    <mergeCell ref="JDC42:JDD42"/>
    <mergeCell ref="JDE42:JDF42"/>
    <mergeCell ref="JDG42:JDH42"/>
    <mergeCell ref="JDI42:JDJ42"/>
    <mergeCell ref="JDK42:JDL42"/>
    <mergeCell ref="JCO42:JCP42"/>
    <mergeCell ref="JCQ42:JCR42"/>
    <mergeCell ref="JCS42:JCT42"/>
    <mergeCell ref="JCU42:JCV42"/>
    <mergeCell ref="JCW42:JCX42"/>
    <mergeCell ref="JCY42:JCZ42"/>
    <mergeCell ref="JHQ42:JHR42"/>
    <mergeCell ref="JHS42:JHT42"/>
    <mergeCell ref="JHU42:JHV42"/>
    <mergeCell ref="JHW42:JHX42"/>
    <mergeCell ref="JHY42:JHZ42"/>
    <mergeCell ref="JIA42:JIB42"/>
    <mergeCell ref="JHE42:JHF42"/>
    <mergeCell ref="JHG42:JHH42"/>
    <mergeCell ref="JHI42:JHJ42"/>
    <mergeCell ref="JHK42:JHL42"/>
    <mergeCell ref="JHM42:JHN42"/>
    <mergeCell ref="JHO42:JHP42"/>
    <mergeCell ref="JGS42:JGT42"/>
    <mergeCell ref="JGU42:JGV42"/>
    <mergeCell ref="JGW42:JGX42"/>
    <mergeCell ref="JGY42:JGZ42"/>
    <mergeCell ref="JHA42:JHB42"/>
    <mergeCell ref="JHC42:JHD42"/>
    <mergeCell ref="JGG42:JGH42"/>
    <mergeCell ref="JGI42:JGJ42"/>
    <mergeCell ref="JGK42:JGL42"/>
    <mergeCell ref="JGM42:JGN42"/>
    <mergeCell ref="JGO42:JGP42"/>
    <mergeCell ref="JGQ42:JGR42"/>
    <mergeCell ref="JFU42:JFV42"/>
    <mergeCell ref="JFW42:JFX42"/>
    <mergeCell ref="JFY42:JFZ42"/>
    <mergeCell ref="JGA42:JGB42"/>
    <mergeCell ref="JGC42:JGD42"/>
    <mergeCell ref="JGE42:JGF42"/>
    <mergeCell ref="JFI42:JFJ42"/>
    <mergeCell ref="JFK42:JFL42"/>
    <mergeCell ref="JFM42:JFN42"/>
    <mergeCell ref="JFO42:JFP42"/>
    <mergeCell ref="JFQ42:JFR42"/>
    <mergeCell ref="JFS42:JFT42"/>
    <mergeCell ref="JKK42:JKL42"/>
    <mergeCell ref="JKM42:JKN42"/>
    <mergeCell ref="JKO42:JKP42"/>
    <mergeCell ref="JKQ42:JKR42"/>
    <mergeCell ref="JKS42:JKT42"/>
    <mergeCell ref="JKU42:JKV42"/>
    <mergeCell ref="JJY42:JJZ42"/>
    <mergeCell ref="JKA42:JKB42"/>
    <mergeCell ref="JKC42:JKD42"/>
    <mergeCell ref="JKE42:JKF42"/>
    <mergeCell ref="JKG42:JKH42"/>
    <mergeCell ref="JKI42:JKJ42"/>
    <mergeCell ref="JJM42:JJN42"/>
    <mergeCell ref="JJO42:JJP42"/>
    <mergeCell ref="JJQ42:JJR42"/>
    <mergeCell ref="JJS42:JJT42"/>
    <mergeCell ref="JJU42:JJV42"/>
    <mergeCell ref="JJW42:JJX42"/>
    <mergeCell ref="JJA42:JJB42"/>
    <mergeCell ref="JJC42:JJD42"/>
    <mergeCell ref="JJE42:JJF42"/>
    <mergeCell ref="JJG42:JJH42"/>
    <mergeCell ref="JJI42:JJJ42"/>
    <mergeCell ref="JJK42:JJL42"/>
    <mergeCell ref="JIO42:JIP42"/>
    <mergeCell ref="JIQ42:JIR42"/>
    <mergeCell ref="JIS42:JIT42"/>
    <mergeCell ref="JIU42:JIV42"/>
    <mergeCell ref="JIW42:JIX42"/>
    <mergeCell ref="JIY42:JIZ42"/>
    <mergeCell ref="JIC42:JID42"/>
    <mergeCell ref="JIE42:JIF42"/>
    <mergeCell ref="JIG42:JIH42"/>
    <mergeCell ref="JII42:JIJ42"/>
    <mergeCell ref="JIK42:JIL42"/>
    <mergeCell ref="JIM42:JIN42"/>
    <mergeCell ref="JNE42:JNF42"/>
    <mergeCell ref="JNG42:JNH42"/>
    <mergeCell ref="JNI42:JNJ42"/>
    <mergeCell ref="JNK42:JNL42"/>
    <mergeCell ref="JNM42:JNN42"/>
    <mergeCell ref="JNO42:JNP42"/>
    <mergeCell ref="JMS42:JMT42"/>
    <mergeCell ref="JMU42:JMV42"/>
    <mergeCell ref="JMW42:JMX42"/>
    <mergeCell ref="JMY42:JMZ42"/>
    <mergeCell ref="JNA42:JNB42"/>
    <mergeCell ref="JNC42:JND42"/>
    <mergeCell ref="JMG42:JMH42"/>
    <mergeCell ref="JMI42:JMJ42"/>
    <mergeCell ref="JMK42:JML42"/>
    <mergeCell ref="JMM42:JMN42"/>
    <mergeCell ref="JMO42:JMP42"/>
    <mergeCell ref="JMQ42:JMR42"/>
    <mergeCell ref="JLU42:JLV42"/>
    <mergeCell ref="JLW42:JLX42"/>
    <mergeCell ref="JLY42:JLZ42"/>
    <mergeCell ref="JMA42:JMB42"/>
    <mergeCell ref="JMC42:JMD42"/>
    <mergeCell ref="JME42:JMF42"/>
    <mergeCell ref="JLI42:JLJ42"/>
    <mergeCell ref="JLK42:JLL42"/>
    <mergeCell ref="JLM42:JLN42"/>
    <mergeCell ref="JLO42:JLP42"/>
    <mergeCell ref="JLQ42:JLR42"/>
    <mergeCell ref="JLS42:JLT42"/>
    <mergeCell ref="JKW42:JKX42"/>
    <mergeCell ref="JKY42:JKZ42"/>
    <mergeCell ref="JLA42:JLB42"/>
    <mergeCell ref="JLC42:JLD42"/>
    <mergeCell ref="JLE42:JLF42"/>
    <mergeCell ref="JLG42:JLH42"/>
    <mergeCell ref="JPY42:JPZ42"/>
    <mergeCell ref="JQA42:JQB42"/>
    <mergeCell ref="JQC42:JQD42"/>
    <mergeCell ref="JQE42:JQF42"/>
    <mergeCell ref="JQG42:JQH42"/>
    <mergeCell ref="JQI42:JQJ42"/>
    <mergeCell ref="JPM42:JPN42"/>
    <mergeCell ref="JPO42:JPP42"/>
    <mergeCell ref="JPQ42:JPR42"/>
    <mergeCell ref="JPS42:JPT42"/>
    <mergeCell ref="JPU42:JPV42"/>
    <mergeCell ref="JPW42:JPX42"/>
    <mergeCell ref="JPA42:JPB42"/>
    <mergeCell ref="JPC42:JPD42"/>
    <mergeCell ref="JPE42:JPF42"/>
    <mergeCell ref="JPG42:JPH42"/>
    <mergeCell ref="JPI42:JPJ42"/>
    <mergeCell ref="JPK42:JPL42"/>
    <mergeCell ref="JOO42:JOP42"/>
    <mergeCell ref="JOQ42:JOR42"/>
    <mergeCell ref="JOS42:JOT42"/>
    <mergeCell ref="JOU42:JOV42"/>
    <mergeCell ref="JOW42:JOX42"/>
    <mergeCell ref="JOY42:JOZ42"/>
    <mergeCell ref="JOC42:JOD42"/>
    <mergeCell ref="JOE42:JOF42"/>
    <mergeCell ref="JOG42:JOH42"/>
    <mergeCell ref="JOI42:JOJ42"/>
    <mergeCell ref="JOK42:JOL42"/>
    <mergeCell ref="JOM42:JON42"/>
    <mergeCell ref="JNQ42:JNR42"/>
    <mergeCell ref="JNS42:JNT42"/>
    <mergeCell ref="JNU42:JNV42"/>
    <mergeCell ref="JNW42:JNX42"/>
    <mergeCell ref="JNY42:JNZ42"/>
    <mergeCell ref="JOA42:JOB42"/>
    <mergeCell ref="JSS42:JST42"/>
    <mergeCell ref="JSU42:JSV42"/>
    <mergeCell ref="JSW42:JSX42"/>
    <mergeCell ref="JSY42:JSZ42"/>
    <mergeCell ref="JTA42:JTB42"/>
    <mergeCell ref="JTC42:JTD42"/>
    <mergeCell ref="JSG42:JSH42"/>
    <mergeCell ref="JSI42:JSJ42"/>
    <mergeCell ref="JSK42:JSL42"/>
    <mergeCell ref="JSM42:JSN42"/>
    <mergeCell ref="JSO42:JSP42"/>
    <mergeCell ref="JSQ42:JSR42"/>
    <mergeCell ref="JRU42:JRV42"/>
    <mergeCell ref="JRW42:JRX42"/>
    <mergeCell ref="JRY42:JRZ42"/>
    <mergeCell ref="JSA42:JSB42"/>
    <mergeCell ref="JSC42:JSD42"/>
    <mergeCell ref="JSE42:JSF42"/>
    <mergeCell ref="JRI42:JRJ42"/>
    <mergeCell ref="JRK42:JRL42"/>
    <mergeCell ref="JRM42:JRN42"/>
    <mergeCell ref="JRO42:JRP42"/>
    <mergeCell ref="JRQ42:JRR42"/>
    <mergeCell ref="JRS42:JRT42"/>
    <mergeCell ref="JQW42:JQX42"/>
    <mergeCell ref="JQY42:JQZ42"/>
    <mergeCell ref="JRA42:JRB42"/>
    <mergeCell ref="JRC42:JRD42"/>
    <mergeCell ref="JRE42:JRF42"/>
    <mergeCell ref="JRG42:JRH42"/>
    <mergeCell ref="JQK42:JQL42"/>
    <mergeCell ref="JQM42:JQN42"/>
    <mergeCell ref="JQO42:JQP42"/>
    <mergeCell ref="JQQ42:JQR42"/>
    <mergeCell ref="JQS42:JQT42"/>
    <mergeCell ref="JQU42:JQV42"/>
    <mergeCell ref="JVM42:JVN42"/>
    <mergeCell ref="JVO42:JVP42"/>
    <mergeCell ref="JVQ42:JVR42"/>
    <mergeCell ref="JVS42:JVT42"/>
    <mergeCell ref="JVU42:JVV42"/>
    <mergeCell ref="JVW42:JVX42"/>
    <mergeCell ref="JVA42:JVB42"/>
    <mergeCell ref="JVC42:JVD42"/>
    <mergeCell ref="JVE42:JVF42"/>
    <mergeCell ref="JVG42:JVH42"/>
    <mergeCell ref="JVI42:JVJ42"/>
    <mergeCell ref="JVK42:JVL42"/>
    <mergeCell ref="JUO42:JUP42"/>
    <mergeCell ref="JUQ42:JUR42"/>
    <mergeCell ref="JUS42:JUT42"/>
    <mergeCell ref="JUU42:JUV42"/>
    <mergeCell ref="JUW42:JUX42"/>
    <mergeCell ref="JUY42:JUZ42"/>
    <mergeCell ref="JUC42:JUD42"/>
    <mergeCell ref="JUE42:JUF42"/>
    <mergeCell ref="JUG42:JUH42"/>
    <mergeCell ref="JUI42:JUJ42"/>
    <mergeCell ref="JUK42:JUL42"/>
    <mergeCell ref="JUM42:JUN42"/>
    <mergeCell ref="JTQ42:JTR42"/>
    <mergeCell ref="JTS42:JTT42"/>
    <mergeCell ref="JTU42:JTV42"/>
    <mergeCell ref="JTW42:JTX42"/>
    <mergeCell ref="JTY42:JTZ42"/>
    <mergeCell ref="JUA42:JUB42"/>
    <mergeCell ref="JTE42:JTF42"/>
    <mergeCell ref="JTG42:JTH42"/>
    <mergeCell ref="JTI42:JTJ42"/>
    <mergeCell ref="JTK42:JTL42"/>
    <mergeCell ref="JTM42:JTN42"/>
    <mergeCell ref="JTO42:JTP42"/>
    <mergeCell ref="JYG42:JYH42"/>
    <mergeCell ref="JYI42:JYJ42"/>
    <mergeCell ref="JYK42:JYL42"/>
    <mergeCell ref="JYM42:JYN42"/>
    <mergeCell ref="JYO42:JYP42"/>
    <mergeCell ref="JYQ42:JYR42"/>
    <mergeCell ref="JXU42:JXV42"/>
    <mergeCell ref="JXW42:JXX42"/>
    <mergeCell ref="JXY42:JXZ42"/>
    <mergeCell ref="JYA42:JYB42"/>
    <mergeCell ref="JYC42:JYD42"/>
    <mergeCell ref="JYE42:JYF42"/>
    <mergeCell ref="JXI42:JXJ42"/>
    <mergeCell ref="JXK42:JXL42"/>
    <mergeCell ref="JXM42:JXN42"/>
    <mergeCell ref="JXO42:JXP42"/>
    <mergeCell ref="JXQ42:JXR42"/>
    <mergeCell ref="JXS42:JXT42"/>
    <mergeCell ref="JWW42:JWX42"/>
    <mergeCell ref="JWY42:JWZ42"/>
    <mergeCell ref="JXA42:JXB42"/>
    <mergeCell ref="JXC42:JXD42"/>
    <mergeCell ref="JXE42:JXF42"/>
    <mergeCell ref="JXG42:JXH42"/>
    <mergeCell ref="JWK42:JWL42"/>
    <mergeCell ref="JWM42:JWN42"/>
    <mergeCell ref="JWO42:JWP42"/>
    <mergeCell ref="JWQ42:JWR42"/>
    <mergeCell ref="JWS42:JWT42"/>
    <mergeCell ref="JWU42:JWV42"/>
    <mergeCell ref="JVY42:JVZ42"/>
    <mergeCell ref="JWA42:JWB42"/>
    <mergeCell ref="JWC42:JWD42"/>
    <mergeCell ref="JWE42:JWF42"/>
    <mergeCell ref="JWG42:JWH42"/>
    <mergeCell ref="JWI42:JWJ42"/>
    <mergeCell ref="KBA42:KBB42"/>
    <mergeCell ref="KBC42:KBD42"/>
    <mergeCell ref="KBE42:KBF42"/>
    <mergeCell ref="KBG42:KBH42"/>
    <mergeCell ref="KBI42:KBJ42"/>
    <mergeCell ref="KBK42:KBL42"/>
    <mergeCell ref="KAO42:KAP42"/>
    <mergeCell ref="KAQ42:KAR42"/>
    <mergeCell ref="KAS42:KAT42"/>
    <mergeCell ref="KAU42:KAV42"/>
    <mergeCell ref="KAW42:KAX42"/>
    <mergeCell ref="KAY42:KAZ42"/>
    <mergeCell ref="KAC42:KAD42"/>
    <mergeCell ref="KAE42:KAF42"/>
    <mergeCell ref="KAG42:KAH42"/>
    <mergeCell ref="KAI42:KAJ42"/>
    <mergeCell ref="KAK42:KAL42"/>
    <mergeCell ref="KAM42:KAN42"/>
    <mergeCell ref="JZQ42:JZR42"/>
    <mergeCell ref="JZS42:JZT42"/>
    <mergeCell ref="JZU42:JZV42"/>
    <mergeCell ref="JZW42:JZX42"/>
    <mergeCell ref="JZY42:JZZ42"/>
    <mergeCell ref="KAA42:KAB42"/>
    <mergeCell ref="JZE42:JZF42"/>
    <mergeCell ref="JZG42:JZH42"/>
    <mergeCell ref="JZI42:JZJ42"/>
    <mergeCell ref="JZK42:JZL42"/>
    <mergeCell ref="JZM42:JZN42"/>
    <mergeCell ref="JZO42:JZP42"/>
    <mergeCell ref="JYS42:JYT42"/>
    <mergeCell ref="JYU42:JYV42"/>
    <mergeCell ref="JYW42:JYX42"/>
    <mergeCell ref="JYY42:JYZ42"/>
    <mergeCell ref="JZA42:JZB42"/>
    <mergeCell ref="JZC42:JZD42"/>
    <mergeCell ref="KDU42:KDV42"/>
    <mergeCell ref="KDW42:KDX42"/>
    <mergeCell ref="KDY42:KDZ42"/>
    <mergeCell ref="KEA42:KEB42"/>
    <mergeCell ref="KEC42:KED42"/>
    <mergeCell ref="KEE42:KEF42"/>
    <mergeCell ref="KDI42:KDJ42"/>
    <mergeCell ref="KDK42:KDL42"/>
    <mergeCell ref="KDM42:KDN42"/>
    <mergeCell ref="KDO42:KDP42"/>
    <mergeCell ref="KDQ42:KDR42"/>
    <mergeCell ref="KDS42:KDT42"/>
    <mergeCell ref="KCW42:KCX42"/>
    <mergeCell ref="KCY42:KCZ42"/>
    <mergeCell ref="KDA42:KDB42"/>
    <mergeCell ref="KDC42:KDD42"/>
    <mergeCell ref="KDE42:KDF42"/>
    <mergeCell ref="KDG42:KDH42"/>
    <mergeCell ref="KCK42:KCL42"/>
    <mergeCell ref="KCM42:KCN42"/>
    <mergeCell ref="KCO42:KCP42"/>
    <mergeCell ref="KCQ42:KCR42"/>
    <mergeCell ref="KCS42:KCT42"/>
    <mergeCell ref="KCU42:KCV42"/>
    <mergeCell ref="KBY42:KBZ42"/>
    <mergeCell ref="KCA42:KCB42"/>
    <mergeCell ref="KCC42:KCD42"/>
    <mergeCell ref="KCE42:KCF42"/>
    <mergeCell ref="KCG42:KCH42"/>
    <mergeCell ref="KCI42:KCJ42"/>
    <mergeCell ref="KBM42:KBN42"/>
    <mergeCell ref="KBO42:KBP42"/>
    <mergeCell ref="KBQ42:KBR42"/>
    <mergeCell ref="KBS42:KBT42"/>
    <mergeCell ref="KBU42:KBV42"/>
    <mergeCell ref="KBW42:KBX42"/>
    <mergeCell ref="KGO42:KGP42"/>
    <mergeCell ref="KGQ42:KGR42"/>
    <mergeCell ref="KGS42:KGT42"/>
    <mergeCell ref="KGU42:KGV42"/>
    <mergeCell ref="KGW42:KGX42"/>
    <mergeCell ref="KGY42:KGZ42"/>
    <mergeCell ref="KGC42:KGD42"/>
    <mergeCell ref="KGE42:KGF42"/>
    <mergeCell ref="KGG42:KGH42"/>
    <mergeCell ref="KGI42:KGJ42"/>
    <mergeCell ref="KGK42:KGL42"/>
    <mergeCell ref="KGM42:KGN42"/>
    <mergeCell ref="KFQ42:KFR42"/>
    <mergeCell ref="KFS42:KFT42"/>
    <mergeCell ref="KFU42:KFV42"/>
    <mergeCell ref="KFW42:KFX42"/>
    <mergeCell ref="KFY42:KFZ42"/>
    <mergeCell ref="KGA42:KGB42"/>
    <mergeCell ref="KFE42:KFF42"/>
    <mergeCell ref="KFG42:KFH42"/>
    <mergeCell ref="KFI42:KFJ42"/>
    <mergeCell ref="KFK42:KFL42"/>
    <mergeCell ref="KFM42:KFN42"/>
    <mergeCell ref="KFO42:KFP42"/>
    <mergeCell ref="KES42:KET42"/>
    <mergeCell ref="KEU42:KEV42"/>
    <mergeCell ref="KEW42:KEX42"/>
    <mergeCell ref="KEY42:KEZ42"/>
    <mergeCell ref="KFA42:KFB42"/>
    <mergeCell ref="KFC42:KFD42"/>
    <mergeCell ref="KEG42:KEH42"/>
    <mergeCell ref="KEI42:KEJ42"/>
    <mergeCell ref="KEK42:KEL42"/>
    <mergeCell ref="KEM42:KEN42"/>
    <mergeCell ref="KEO42:KEP42"/>
    <mergeCell ref="KEQ42:KER42"/>
    <mergeCell ref="KJI42:KJJ42"/>
    <mergeCell ref="KJK42:KJL42"/>
    <mergeCell ref="KJM42:KJN42"/>
    <mergeCell ref="KJO42:KJP42"/>
    <mergeCell ref="KJQ42:KJR42"/>
    <mergeCell ref="KJS42:KJT42"/>
    <mergeCell ref="KIW42:KIX42"/>
    <mergeCell ref="KIY42:KIZ42"/>
    <mergeCell ref="KJA42:KJB42"/>
    <mergeCell ref="KJC42:KJD42"/>
    <mergeCell ref="KJE42:KJF42"/>
    <mergeCell ref="KJG42:KJH42"/>
    <mergeCell ref="KIK42:KIL42"/>
    <mergeCell ref="KIM42:KIN42"/>
    <mergeCell ref="KIO42:KIP42"/>
    <mergeCell ref="KIQ42:KIR42"/>
    <mergeCell ref="KIS42:KIT42"/>
    <mergeCell ref="KIU42:KIV42"/>
    <mergeCell ref="KHY42:KHZ42"/>
    <mergeCell ref="KIA42:KIB42"/>
    <mergeCell ref="KIC42:KID42"/>
    <mergeCell ref="KIE42:KIF42"/>
    <mergeCell ref="KIG42:KIH42"/>
    <mergeCell ref="KII42:KIJ42"/>
    <mergeCell ref="KHM42:KHN42"/>
    <mergeCell ref="KHO42:KHP42"/>
    <mergeCell ref="KHQ42:KHR42"/>
    <mergeCell ref="KHS42:KHT42"/>
    <mergeCell ref="KHU42:KHV42"/>
    <mergeCell ref="KHW42:KHX42"/>
    <mergeCell ref="KHA42:KHB42"/>
    <mergeCell ref="KHC42:KHD42"/>
    <mergeCell ref="KHE42:KHF42"/>
    <mergeCell ref="KHG42:KHH42"/>
    <mergeCell ref="KHI42:KHJ42"/>
    <mergeCell ref="KHK42:KHL42"/>
    <mergeCell ref="KMC42:KMD42"/>
    <mergeCell ref="KME42:KMF42"/>
    <mergeCell ref="KMG42:KMH42"/>
    <mergeCell ref="KMI42:KMJ42"/>
    <mergeCell ref="KMK42:KML42"/>
    <mergeCell ref="KMM42:KMN42"/>
    <mergeCell ref="KLQ42:KLR42"/>
    <mergeCell ref="KLS42:KLT42"/>
    <mergeCell ref="KLU42:KLV42"/>
    <mergeCell ref="KLW42:KLX42"/>
    <mergeCell ref="KLY42:KLZ42"/>
    <mergeCell ref="KMA42:KMB42"/>
    <mergeCell ref="KLE42:KLF42"/>
    <mergeCell ref="KLG42:KLH42"/>
    <mergeCell ref="KLI42:KLJ42"/>
    <mergeCell ref="KLK42:KLL42"/>
    <mergeCell ref="KLM42:KLN42"/>
    <mergeCell ref="KLO42:KLP42"/>
    <mergeCell ref="KKS42:KKT42"/>
    <mergeCell ref="KKU42:KKV42"/>
    <mergeCell ref="KKW42:KKX42"/>
    <mergeCell ref="KKY42:KKZ42"/>
    <mergeCell ref="KLA42:KLB42"/>
    <mergeCell ref="KLC42:KLD42"/>
    <mergeCell ref="KKG42:KKH42"/>
    <mergeCell ref="KKI42:KKJ42"/>
    <mergeCell ref="KKK42:KKL42"/>
    <mergeCell ref="KKM42:KKN42"/>
    <mergeCell ref="KKO42:KKP42"/>
    <mergeCell ref="KKQ42:KKR42"/>
    <mergeCell ref="KJU42:KJV42"/>
    <mergeCell ref="KJW42:KJX42"/>
    <mergeCell ref="KJY42:KJZ42"/>
    <mergeCell ref="KKA42:KKB42"/>
    <mergeCell ref="KKC42:KKD42"/>
    <mergeCell ref="KKE42:KKF42"/>
    <mergeCell ref="KOW42:KOX42"/>
    <mergeCell ref="KOY42:KOZ42"/>
    <mergeCell ref="KPA42:KPB42"/>
    <mergeCell ref="KPC42:KPD42"/>
    <mergeCell ref="KPE42:KPF42"/>
    <mergeCell ref="KPG42:KPH42"/>
    <mergeCell ref="KOK42:KOL42"/>
    <mergeCell ref="KOM42:KON42"/>
    <mergeCell ref="KOO42:KOP42"/>
    <mergeCell ref="KOQ42:KOR42"/>
    <mergeCell ref="KOS42:KOT42"/>
    <mergeCell ref="KOU42:KOV42"/>
    <mergeCell ref="KNY42:KNZ42"/>
    <mergeCell ref="KOA42:KOB42"/>
    <mergeCell ref="KOC42:KOD42"/>
    <mergeCell ref="KOE42:KOF42"/>
    <mergeCell ref="KOG42:KOH42"/>
    <mergeCell ref="KOI42:KOJ42"/>
    <mergeCell ref="KNM42:KNN42"/>
    <mergeCell ref="KNO42:KNP42"/>
    <mergeCell ref="KNQ42:KNR42"/>
    <mergeCell ref="KNS42:KNT42"/>
    <mergeCell ref="KNU42:KNV42"/>
    <mergeCell ref="KNW42:KNX42"/>
    <mergeCell ref="KNA42:KNB42"/>
    <mergeCell ref="KNC42:KND42"/>
    <mergeCell ref="KNE42:KNF42"/>
    <mergeCell ref="KNG42:KNH42"/>
    <mergeCell ref="KNI42:KNJ42"/>
    <mergeCell ref="KNK42:KNL42"/>
    <mergeCell ref="KMO42:KMP42"/>
    <mergeCell ref="KMQ42:KMR42"/>
    <mergeCell ref="KMS42:KMT42"/>
    <mergeCell ref="KMU42:KMV42"/>
    <mergeCell ref="KMW42:KMX42"/>
    <mergeCell ref="KMY42:KMZ42"/>
    <mergeCell ref="KRQ42:KRR42"/>
    <mergeCell ref="KRS42:KRT42"/>
    <mergeCell ref="KRU42:KRV42"/>
    <mergeCell ref="KRW42:KRX42"/>
    <mergeCell ref="KRY42:KRZ42"/>
    <mergeCell ref="KSA42:KSB42"/>
    <mergeCell ref="KRE42:KRF42"/>
    <mergeCell ref="KRG42:KRH42"/>
    <mergeCell ref="KRI42:KRJ42"/>
    <mergeCell ref="KRK42:KRL42"/>
    <mergeCell ref="KRM42:KRN42"/>
    <mergeCell ref="KRO42:KRP42"/>
    <mergeCell ref="KQS42:KQT42"/>
    <mergeCell ref="KQU42:KQV42"/>
    <mergeCell ref="KQW42:KQX42"/>
    <mergeCell ref="KQY42:KQZ42"/>
    <mergeCell ref="KRA42:KRB42"/>
    <mergeCell ref="KRC42:KRD42"/>
    <mergeCell ref="KQG42:KQH42"/>
    <mergeCell ref="KQI42:KQJ42"/>
    <mergeCell ref="KQK42:KQL42"/>
    <mergeCell ref="KQM42:KQN42"/>
    <mergeCell ref="KQO42:KQP42"/>
    <mergeCell ref="KQQ42:KQR42"/>
    <mergeCell ref="KPU42:KPV42"/>
    <mergeCell ref="KPW42:KPX42"/>
    <mergeCell ref="KPY42:KPZ42"/>
    <mergeCell ref="KQA42:KQB42"/>
    <mergeCell ref="KQC42:KQD42"/>
    <mergeCell ref="KQE42:KQF42"/>
    <mergeCell ref="KPI42:KPJ42"/>
    <mergeCell ref="KPK42:KPL42"/>
    <mergeCell ref="KPM42:KPN42"/>
    <mergeCell ref="KPO42:KPP42"/>
    <mergeCell ref="KPQ42:KPR42"/>
    <mergeCell ref="KPS42:KPT42"/>
    <mergeCell ref="KUK42:KUL42"/>
    <mergeCell ref="KUM42:KUN42"/>
    <mergeCell ref="KUO42:KUP42"/>
    <mergeCell ref="KUQ42:KUR42"/>
    <mergeCell ref="KUS42:KUT42"/>
    <mergeCell ref="KUU42:KUV42"/>
    <mergeCell ref="KTY42:KTZ42"/>
    <mergeCell ref="KUA42:KUB42"/>
    <mergeCell ref="KUC42:KUD42"/>
    <mergeCell ref="KUE42:KUF42"/>
    <mergeCell ref="KUG42:KUH42"/>
    <mergeCell ref="KUI42:KUJ42"/>
    <mergeCell ref="KTM42:KTN42"/>
    <mergeCell ref="KTO42:KTP42"/>
    <mergeCell ref="KTQ42:KTR42"/>
    <mergeCell ref="KTS42:KTT42"/>
    <mergeCell ref="KTU42:KTV42"/>
    <mergeCell ref="KTW42:KTX42"/>
    <mergeCell ref="KTA42:KTB42"/>
    <mergeCell ref="KTC42:KTD42"/>
    <mergeCell ref="KTE42:KTF42"/>
    <mergeCell ref="KTG42:KTH42"/>
    <mergeCell ref="KTI42:KTJ42"/>
    <mergeCell ref="KTK42:KTL42"/>
    <mergeCell ref="KSO42:KSP42"/>
    <mergeCell ref="KSQ42:KSR42"/>
    <mergeCell ref="KSS42:KST42"/>
    <mergeCell ref="KSU42:KSV42"/>
    <mergeCell ref="KSW42:KSX42"/>
    <mergeCell ref="KSY42:KSZ42"/>
    <mergeCell ref="KSC42:KSD42"/>
    <mergeCell ref="KSE42:KSF42"/>
    <mergeCell ref="KSG42:KSH42"/>
    <mergeCell ref="KSI42:KSJ42"/>
    <mergeCell ref="KSK42:KSL42"/>
    <mergeCell ref="KSM42:KSN42"/>
    <mergeCell ref="KXE42:KXF42"/>
    <mergeCell ref="KXG42:KXH42"/>
    <mergeCell ref="KXI42:KXJ42"/>
    <mergeCell ref="KXK42:KXL42"/>
    <mergeCell ref="KXM42:KXN42"/>
    <mergeCell ref="KXO42:KXP42"/>
    <mergeCell ref="KWS42:KWT42"/>
    <mergeCell ref="KWU42:KWV42"/>
    <mergeCell ref="KWW42:KWX42"/>
    <mergeCell ref="KWY42:KWZ42"/>
    <mergeCell ref="KXA42:KXB42"/>
    <mergeCell ref="KXC42:KXD42"/>
    <mergeCell ref="KWG42:KWH42"/>
    <mergeCell ref="KWI42:KWJ42"/>
    <mergeCell ref="KWK42:KWL42"/>
    <mergeCell ref="KWM42:KWN42"/>
    <mergeCell ref="KWO42:KWP42"/>
    <mergeCell ref="KWQ42:KWR42"/>
    <mergeCell ref="KVU42:KVV42"/>
    <mergeCell ref="KVW42:KVX42"/>
    <mergeCell ref="KVY42:KVZ42"/>
    <mergeCell ref="KWA42:KWB42"/>
    <mergeCell ref="KWC42:KWD42"/>
    <mergeCell ref="KWE42:KWF42"/>
    <mergeCell ref="KVI42:KVJ42"/>
    <mergeCell ref="KVK42:KVL42"/>
    <mergeCell ref="KVM42:KVN42"/>
    <mergeCell ref="KVO42:KVP42"/>
    <mergeCell ref="KVQ42:KVR42"/>
    <mergeCell ref="KVS42:KVT42"/>
    <mergeCell ref="KUW42:KUX42"/>
    <mergeCell ref="KUY42:KUZ42"/>
    <mergeCell ref="KVA42:KVB42"/>
    <mergeCell ref="KVC42:KVD42"/>
    <mergeCell ref="KVE42:KVF42"/>
    <mergeCell ref="KVG42:KVH42"/>
    <mergeCell ref="KZY42:KZZ42"/>
    <mergeCell ref="LAA42:LAB42"/>
    <mergeCell ref="LAC42:LAD42"/>
    <mergeCell ref="LAE42:LAF42"/>
    <mergeCell ref="LAG42:LAH42"/>
    <mergeCell ref="LAI42:LAJ42"/>
    <mergeCell ref="KZM42:KZN42"/>
    <mergeCell ref="KZO42:KZP42"/>
    <mergeCell ref="KZQ42:KZR42"/>
    <mergeCell ref="KZS42:KZT42"/>
    <mergeCell ref="KZU42:KZV42"/>
    <mergeCell ref="KZW42:KZX42"/>
    <mergeCell ref="KZA42:KZB42"/>
    <mergeCell ref="KZC42:KZD42"/>
    <mergeCell ref="KZE42:KZF42"/>
    <mergeCell ref="KZG42:KZH42"/>
    <mergeCell ref="KZI42:KZJ42"/>
    <mergeCell ref="KZK42:KZL42"/>
    <mergeCell ref="KYO42:KYP42"/>
    <mergeCell ref="KYQ42:KYR42"/>
    <mergeCell ref="KYS42:KYT42"/>
    <mergeCell ref="KYU42:KYV42"/>
    <mergeCell ref="KYW42:KYX42"/>
    <mergeCell ref="KYY42:KYZ42"/>
    <mergeCell ref="KYC42:KYD42"/>
    <mergeCell ref="KYE42:KYF42"/>
    <mergeCell ref="KYG42:KYH42"/>
    <mergeCell ref="KYI42:KYJ42"/>
    <mergeCell ref="KYK42:KYL42"/>
    <mergeCell ref="KYM42:KYN42"/>
    <mergeCell ref="KXQ42:KXR42"/>
    <mergeCell ref="KXS42:KXT42"/>
    <mergeCell ref="KXU42:KXV42"/>
    <mergeCell ref="KXW42:KXX42"/>
    <mergeCell ref="KXY42:KXZ42"/>
    <mergeCell ref="KYA42:KYB42"/>
    <mergeCell ref="LCS42:LCT42"/>
    <mergeCell ref="LCU42:LCV42"/>
    <mergeCell ref="LCW42:LCX42"/>
    <mergeCell ref="LCY42:LCZ42"/>
    <mergeCell ref="LDA42:LDB42"/>
    <mergeCell ref="LDC42:LDD42"/>
    <mergeCell ref="LCG42:LCH42"/>
    <mergeCell ref="LCI42:LCJ42"/>
    <mergeCell ref="LCK42:LCL42"/>
    <mergeCell ref="LCM42:LCN42"/>
    <mergeCell ref="LCO42:LCP42"/>
    <mergeCell ref="LCQ42:LCR42"/>
    <mergeCell ref="LBU42:LBV42"/>
    <mergeCell ref="LBW42:LBX42"/>
    <mergeCell ref="LBY42:LBZ42"/>
    <mergeCell ref="LCA42:LCB42"/>
    <mergeCell ref="LCC42:LCD42"/>
    <mergeCell ref="LCE42:LCF42"/>
    <mergeCell ref="LBI42:LBJ42"/>
    <mergeCell ref="LBK42:LBL42"/>
    <mergeCell ref="LBM42:LBN42"/>
    <mergeCell ref="LBO42:LBP42"/>
    <mergeCell ref="LBQ42:LBR42"/>
    <mergeCell ref="LBS42:LBT42"/>
    <mergeCell ref="LAW42:LAX42"/>
    <mergeCell ref="LAY42:LAZ42"/>
    <mergeCell ref="LBA42:LBB42"/>
    <mergeCell ref="LBC42:LBD42"/>
    <mergeCell ref="LBE42:LBF42"/>
    <mergeCell ref="LBG42:LBH42"/>
    <mergeCell ref="LAK42:LAL42"/>
    <mergeCell ref="LAM42:LAN42"/>
    <mergeCell ref="LAO42:LAP42"/>
    <mergeCell ref="LAQ42:LAR42"/>
    <mergeCell ref="LAS42:LAT42"/>
    <mergeCell ref="LAU42:LAV42"/>
    <mergeCell ref="LFM42:LFN42"/>
    <mergeCell ref="LFO42:LFP42"/>
    <mergeCell ref="LFQ42:LFR42"/>
    <mergeCell ref="LFS42:LFT42"/>
    <mergeCell ref="LFU42:LFV42"/>
    <mergeCell ref="LFW42:LFX42"/>
    <mergeCell ref="LFA42:LFB42"/>
    <mergeCell ref="LFC42:LFD42"/>
    <mergeCell ref="LFE42:LFF42"/>
    <mergeCell ref="LFG42:LFH42"/>
    <mergeCell ref="LFI42:LFJ42"/>
    <mergeCell ref="LFK42:LFL42"/>
    <mergeCell ref="LEO42:LEP42"/>
    <mergeCell ref="LEQ42:LER42"/>
    <mergeCell ref="LES42:LET42"/>
    <mergeCell ref="LEU42:LEV42"/>
    <mergeCell ref="LEW42:LEX42"/>
    <mergeCell ref="LEY42:LEZ42"/>
    <mergeCell ref="LEC42:LED42"/>
    <mergeCell ref="LEE42:LEF42"/>
    <mergeCell ref="LEG42:LEH42"/>
    <mergeCell ref="LEI42:LEJ42"/>
    <mergeCell ref="LEK42:LEL42"/>
    <mergeCell ref="LEM42:LEN42"/>
    <mergeCell ref="LDQ42:LDR42"/>
    <mergeCell ref="LDS42:LDT42"/>
    <mergeCell ref="LDU42:LDV42"/>
    <mergeCell ref="LDW42:LDX42"/>
    <mergeCell ref="LDY42:LDZ42"/>
    <mergeCell ref="LEA42:LEB42"/>
    <mergeCell ref="LDE42:LDF42"/>
    <mergeCell ref="LDG42:LDH42"/>
    <mergeCell ref="LDI42:LDJ42"/>
    <mergeCell ref="LDK42:LDL42"/>
    <mergeCell ref="LDM42:LDN42"/>
    <mergeCell ref="LDO42:LDP42"/>
    <mergeCell ref="LIG42:LIH42"/>
    <mergeCell ref="LII42:LIJ42"/>
    <mergeCell ref="LIK42:LIL42"/>
    <mergeCell ref="LIM42:LIN42"/>
    <mergeCell ref="LIO42:LIP42"/>
    <mergeCell ref="LIQ42:LIR42"/>
    <mergeCell ref="LHU42:LHV42"/>
    <mergeCell ref="LHW42:LHX42"/>
    <mergeCell ref="LHY42:LHZ42"/>
    <mergeCell ref="LIA42:LIB42"/>
    <mergeCell ref="LIC42:LID42"/>
    <mergeCell ref="LIE42:LIF42"/>
    <mergeCell ref="LHI42:LHJ42"/>
    <mergeCell ref="LHK42:LHL42"/>
    <mergeCell ref="LHM42:LHN42"/>
    <mergeCell ref="LHO42:LHP42"/>
    <mergeCell ref="LHQ42:LHR42"/>
    <mergeCell ref="LHS42:LHT42"/>
    <mergeCell ref="LGW42:LGX42"/>
    <mergeCell ref="LGY42:LGZ42"/>
    <mergeCell ref="LHA42:LHB42"/>
    <mergeCell ref="LHC42:LHD42"/>
    <mergeCell ref="LHE42:LHF42"/>
    <mergeCell ref="LHG42:LHH42"/>
    <mergeCell ref="LGK42:LGL42"/>
    <mergeCell ref="LGM42:LGN42"/>
    <mergeCell ref="LGO42:LGP42"/>
    <mergeCell ref="LGQ42:LGR42"/>
    <mergeCell ref="LGS42:LGT42"/>
    <mergeCell ref="LGU42:LGV42"/>
    <mergeCell ref="LFY42:LFZ42"/>
    <mergeCell ref="LGA42:LGB42"/>
    <mergeCell ref="LGC42:LGD42"/>
    <mergeCell ref="LGE42:LGF42"/>
    <mergeCell ref="LGG42:LGH42"/>
    <mergeCell ref="LGI42:LGJ42"/>
    <mergeCell ref="LLA42:LLB42"/>
    <mergeCell ref="LLC42:LLD42"/>
    <mergeCell ref="LLE42:LLF42"/>
    <mergeCell ref="LLG42:LLH42"/>
    <mergeCell ref="LLI42:LLJ42"/>
    <mergeCell ref="LLK42:LLL42"/>
    <mergeCell ref="LKO42:LKP42"/>
    <mergeCell ref="LKQ42:LKR42"/>
    <mergeCell ref="LKS42:LKT42"/>
    <mergeCell ref="LKU42:LKV42"/>
    <mergeCell ref="LKW42:LKX42"/>
    <mergeCell ref="LKY42:LKZ42"/>
    <mergeCell ref="LKC42:LKD42"/>
    <mergeCell ref="LKE42:LKF42"/>
    <mergeCell ref="LKG42:LKH42"/>
    <mergeCell ref="LKI42:LKJ42"/>
    <mergeCell ref="LKK42:LKL42"/>
    <mergeCell ref="LKM42:LKN42"/>
    <mergeCell ref="LJQ42:LJR42"/>
    <mergeCell ref="LJS42:LJT42"/>
    <mergeCell ref="LJU42:LJV42"/>
    <mergeCell ref="LJW42:LJX42"/>
    <mergeCell ref="LJY42:LJZ42"/>
    <mergeCell ref="LKA42:LKB42"/>
    <mergeCell ref="LJE42:LJF42"/>
    <mergeCell ref="LJG42:LJH42"/>
    <mergeCell ref="LJI42:LJJ42"/>
    <mergeCell ref="LJK42:LJL42"/>
    <mergeCell ref="LJM42:LJN42"/>
    <mergeCell ref="LJO42:LJP42"/>
    <mergeCell ref="LIS42:LIT42"/>
    <mergeCell ref="LIU42:LIV42"/>
    <mergeCell ref="LIW42:LIX42"/>
    <mergeCell ref="LIY42:LIZ42"/>
    <mergeCell ref="LJA42:LJB42"/>
    <mergeCell ref="LJC42:LJD42"/>
    <mergeCell ref="LNU42:LNV42"/>
    <mergeCell ref="LNW42:LNX42"/>
    <mergeCell ref="LNY42:LNZ42"/>
    <mergeCell ref="LOA42:LOB42"/>
    <mergeCell ref="LOC42:LOD42"/>
    <mergeCell ref="LOE42:LOF42"/>
    <mergeCell ref="LNI42:LNJ42"/>
    <mergeCell ref="LNK42:LNL42"/>
    <mergeCell ref="LNM42:LNN42"/>
    <mergeCell ref="LNO42:LNP42"/>
    <mergeCell ref="LNQ42:LNR42"/>
    <mergeCell ref="LNS42:LNT42"/>
    <mergeCell ref="LMW42:LMX42"/>
    <mergeCell ref="LMY42:LMZ42"/>
    <mergeCell ref="LNA42:LNB42"/>
    <mergeCell ref="LNC42:LND42"/>
    <mergeCell ref="LNE42:LNF42"/>
    <mergeCell ref="LNG42:LNH42"/>
    <mergeCell ref="LMK42:LML42"/>
    <mergeCell ref="LMM42:LMN42"/>
    <mergeCell ref="LMO42:LMP42"/>
    <mergeCell ref="LMQ42:LMR42"/>
    <mergeCell ref="LMS42:LMT42"/>
    <mergeCell ref="LMU42:LMV42"/>
    <mergeCell ref="LLY42:LLZ42"/>
    <mergeCell ref="LMA42:LMB42"/>
    <mergeCell ref="LMC42:LMD42"/>
    <mergeCell ref="LME42:LMF42"/>
    <mergeCell ref="LMG42:LMH42"/>
    <mergeCell ref="LMI42:LMJ42"/>
    <mergeCell ref="LLM42:LLN42"/>
    <mergeCell ref="LLO42:LLP42"/>
    <mergeCell ref="LLQ42:LLR42"/>
    <mergeCell ref="LLS42:LLT42"/>
    <mergeCell ref="LLU42:LLV42"/>
    <mergeCell ref="LLW42:LLX42"/>
    <mergeCell ref="LQO42:LQP42"/>
    <mergeCell ref="LQQ42:LQR42"/>
    <mergeCell ref="LQS42:LQT42"/>
    <mergeCell ref="LQU42:LQV42"/>
    <mergeCell ref="LQW42:LQX42"/>
    <mergeCell ref="LQY42:LQZ42"/>
    <mergeCell ref="LQC42:LQD42"/>
    <mergeCell ref="LQE42:LQF42"/>
    <mergeCell ref="LQG42:LQH42"/>
    <mergeCell ref="LQI42:LQJ42"/>
    <mergeCell ref="LQK42:LQL42"/>
    <mergeCell ref="LQM42:LQN42"/>
    <mergeCell ref="LPQ42:LPR42"/>
    <mergeCell ref="LPS42:LPT42"/>
    <mergeCell ref="LPU42:LPV42"/>
    <mergeCell ref="LPW42:LPX42"/>
    <mergeCell ref="LPY42:LPZ42"/>
    <mergeCell ref="LQA42:LQB42"/>
    <mergeCell ref="LPE42:LPF42"/>
    <mergeCell ref="LPG42:LPH42"/>
    <mergeCell ref="LPI42:LPJ42"/>
    <mergeCell ref="LPK42:LPL42"/>
    <mergeCell ref="LPM42:LPN42"/>
    <mergeCell ref="LPO42:LPP42"/>
    <mergeCell ref="LOS42:LOT42"/>
    <mergeCell ref="LOU42:LOV42"/>
    <mergeCell ref="LOW42:LOX42"/>
    <mergeCell ref="LOY42:LOZ42"/>
    <mergeCell ref="LPA42:LPB42"/>
    <mergeCell ref="LPC42:LPD42"/>
    <mergeCell ref="LOG42:LOH42"/>
    <mergeCell ref="LOI42:LOJ42"/>
    <mergeCell ref="LOK42:LOL42"/>
    <mergeCell ref="LOM42:LON42"/>
    <mergeCell ref="LOO42:LOP42"/>
    <mergeCell ref="LOQ42:LOR42"/>
    <mergeCell ref="LTI42:LTJ42"/>
    <mergeCell ref="LTK42:LTL42"/>
    <mergeCell ref="LTM42:LTN42"/>
    <mergeCell ref="LTO42:LTP42"/>
    <mergeCell ref="LTQ42:LTR42"/>
    <mergeCell ref="LTS42:LTT42"/>
    <mergeCell ref="LSW42:LSX42"/>
    <mergeCell ref="LSY42:LSZ42"/>
    <mergeCell ref="LTA42:LTB42"/>
    <mergeCell ref="LTC42:LTD42"/>
    <mergeCell ref="LTE42:LTF42"/>
    <mergeCell ref="LTG42:LTH42"/>
    <mergeCell ref="LSK42:LSL42"/>
    <mergeCell ref="LSM42:LSN42"/>
    <mergeCell ref="LSO42:LSP42"/>
    <mergeCell ref="LSQ42:LSR42"/>
    <mergeCell ref="LSS42:LST42"/>
    <mergeCell ref="LSU42:LSV42"/>
    <mergeCell ref="LRY42:LRZ42"/>
    <mergeCell ref="LSA42:LSB42"/>
    <mergeCell ref="LSC42:LSD42"/>
    <mergeCell ref="LSE42:LSF42"/>
    <mergeCell ref="LSG42:LSH42"/>
    <mergeCell ref="LSI42:LSJ42"/>
    <mergeCell ref="LRM42:LRN42"/>
    <mergeCell ref="LRO42:LRP42"/>
    <mergeCell ref="LRQ42:LRR42"/>
    <mergeCell ref="LRS42:LRT42"/>
    <mergeCell ref="LRU42:LRV42"/>
    <mergeCell ref="LRW42:LRX42"/>
    <mergeCell ref="LRA42:LRB42"/>
    <mergeCell ref="LRC42:LRD42"/>
    <mergeCell ref="LRE42:LRF42"/>
    <mergeCell ref="LRG42:LRH42"/>
    <mergeCell ref="LRI42:LRJ42"/>
    <mergeCell ref="LRK42:LRL42"/>
    <mergeCell ref="LWC42:LWD42"/>
    <mergeCell ref="LWE42:LWF42"/>
    <mergeCell ref="LWG42:LWH42"/>
    <mergeCell ref="LWI42:LWJ42"/>
    <mergeCell ref="LWK42:LWL42"/>
    <mergeCell ref="LWM42:LWN42"/>
    <mergeCell ref="LVQ42:LVR42"/>
    <mergeCell ref="LVS42:LVT42"/>
    <mergeCell ref="LVU42:LVV42"/>
    <mergeCell ref="LVW42:LVX42"/>
    <mergeCell ref="LVY42:LVZ42"/>
    <mergeCell ref="LWA42:LWB42"/>
    <mergeCell ref="LVE42:LVF42"/>
    <mergeCell ref="LVG42:LVH42"/>
    <mergeCell ref="LVI42:LVJ42"/>
    <mergeCell ref="LVK42:LVL42"/>
    <mergeCell ref="LVM42:LVN42"/>
    <mergeCell ref="LVO42:LVP42"/>
    <mergeCell ref="LUS42:LUT42"/>
    <mergeCell ref="LUU42:LUV42"/>
    <mergeCell ref="LUW42:LUX42"/>
    <mergeCell ref="LUY42:LUZ42"/>
    <mergeCell ref="LVA42:LVB42"/>
    <mergeCell ref="LVC42:LVD42"/>
    <mergeCell ref="LUG42:LUH42"/>
    <mergeCell ref="LUI42:LUJ42"/>
    <mergeCell ref="LUK42:LUL42"/>
    <mergeCell ref="LUM42:LUN42"/>
    <mergeCell ref="LUO42:LUP42"/>
    <mergeCell ref="LUQ42:LUR42"/>
    <mergeCell ref="LTU42:LTV42"/>
    <mergeCell ref="LTW42:LTX42"/>
    <mergeCell ref="LTY42:LTZ42"/>
    <mergeCell ref="LUA42:LUB42"/>
    <mergeCell ref="LUC42:LUD42"/>
    <mergeCell ref="LUE42:LUF42"/>
    <mergeCell ref="LYW42:LYX42"/>
    <mergeCell ref="LYY42:LYZ42"/>
    <mergeCell ref="LZA42:LZB42"/>
    <mergeCell ref="LZC42:LZD42"/>
    <mergeCell ref="LZE42:LZF42"/>
    <mergeCell ref="LZG42:LZH42"/>
    <mergeCell ref="LYK42:LYL42"/>
    <mergeCell ref="LYM42:LYN42"/>
    <mergeCell ref="LYO42:LYP42"/>
    <mergeCell ref="LYQ42:LYR42"/>
    <mergeCell ref="LYS42:LYT42"/>
    <mergeCell ref="LYU42:LYV42"/>
    <mergeCell ref="LXY42:LXZ42"/>
    <mergeCell ref="LYA42:LYB42"/>
    <mergeCell ref="LYC42:LYD42"/>
    <mergeCell ref="LYE42:LYF42"/>
    <mergeCell ref="LYG42:LYH42"/>
    <mergeCell ref="LYI42:LYJ42"/>
    <mergeCell ref="LXM42:LXN42"/>
    <mergeCell ref="LXO42:LXP42"/>
    <mergeCell ref="LXQ42:LXR42"/>
    <mergeCell ref="LXS42:LXT42"/>
    <mergeCell ref="LXU42:LXV42"/>
    <mergeCell ref="LXW42:LXX42"/>
    <mergeCell ref="LXA42:LXB42"/>
    <mergeCell ref="LXC42:LXD42"/>
    <mergeCell ref="LXE42:LXF42"/>
    <mergeCell ref="LXG42:LXH42"/>
    <mergeCell ref="LXI42:LXJ42"/>
    <mergeCell ref="LXK42:LXL42"/>
    <mergeCell ref="LWO42:LWP42"/>
    <mergeCell ref="LWQ42:LWR42"/>
    <mergeCell ref="LWS42:LWT42"/>
    <mergeCell ref="LWU42:LWV42"/>
    <mergeCell ref="LWW42:LWX42"/>
    <mergeCell ref="LWY42:LWZ42"/>
    <mergeCell ref="MBQ42:MBR42"/>
    <mergeCell ref="MBS42:MBT42"/>
    <mergeCell ref="MBU42:MBV42"/>
    <mergeCell ref="MBW42:MBX42"/>
    <mergeCell ref="MBY42:MBZ42"/>
    <mergeCell ref="MCA42:MCB42"/>
    <mergeCell ref="MBE42:MBF42"/>
    <mergeCell ref="MBG42:MBH42"/>
    <mergeCell ref="MBI42:MBJ42"/>
    <mergeCell ref="MBK42:MBL42"/>
    <mergeCell ref="MBM42:MBN42"/>
    <mergeCell ref="MBO42:MBP42"/>
    <mergeCell ref="MAS42:MAT42"/>
    <mergeCell ref="MAU42:MAV42"/>
    <mergeCell ref="MAW42:MAX42"/>
    <mergeCell ref="MAY42:MAZ42"/>
    <mergeCell ref="MBA42:MBB42"/>
    <mergeCell ref="MBC42:MBD42"/>
    <mergeCell ref="MAG42:MAH42"/>
    <mergeCell ref="MAI42:MAJ42"/>
    <mergeCell ref="MAK42:MAL42"/>
    <mergeCell ref="MAM42:MAN42"/>
    <mergeCell ref="MAO42:MAP42"/>
    <mergeCell ref="MAQ42:MAR42"/>
    <mergeCell ref="LZU42:LZV42"/>
    <mergeCell ref="LZW42:LZX42"/>
    <mergeCell ref="LZY42:LZZ42"/>
    <mergeCell ref="MAA42:MAB42"/>
    <mergeCell ref="MAC42:MAD42"/>
    <mergeCell ref="MAE42:MAF42"/>
    <mergeCell ref="LZI42:LZJ42"/>
    <mergeCell ref="LZK42:LZL42"/>
    <mergeCell ref="LZM42:LZN42"/>
    <mergeCell ref="LZO42:LZP42"/>
    <mergeCell ref="LZQ42:LZR42"/>
    <mergeCell ref="LZS42:LZT42"/>
    <mergeCell ref="MEK42:MEL42"/>
    <mergeCell ref="MEM42:MEN42"/>
    <mergeCell ref="MEO42:MEP42"/>
    <mergeCell ref="MEQ42:MER42"/>
    <mergeCell ref="MES42:MET42"/>
    <mergeCell ref="MEU42:MEV42"/>
    <mergeCell ref="MDY42:MDZ42"/>
    <mergeCell ref="MEA42:MEB42"/>
    <mergeCell ref="MEC42:MED42"/>
    <mergeCell ref="MEE42:MEF42"/>
    <mergeCell ref="MEG42:MEH42"/>
    <mergeCell ref="MEI42:MEJ42"/>
    <mergeCell ref="MDM42:MDN42"/>
    <mergeCell ref="MDO42:MDP42"/>
    <mergeCell ref="MDQ42:MDR42"/>
    <mergeCell ref="MDS42:MDT42"/>
    <mergeCell ref="MDU42:MDV42"/>
    <mergeCell ref="MDW42:MDX42"/>
    <mergeCell ref="MDA42:MDB42"/>
    <mergeCell ref="MDC42:MDD42"/>
    <mergeCell ref="MDE42:MDF42"/>
    <mergeCell ref="MDG42:MDH42"/>
    <mergeCell ref="MDI42:MDJ42"/>
    <mergeCell ref="MDK42:MDL42"/>
    <mergeCell ref="MCO42:MCP42"/>
    <mergeCell ref="MCQ42:MCR42"/>
    <mergeCell ref="MCS42:MCT42"/>
    <mergeCell ref="MCU42:MCV42"/>
    <mergeCell ref="MCW42:MCX42"/>
    <mergeCell ref="MCY42:MCZ42"/>
    <mergeCell ref="MCC42:MCD42"/>
    <mergeCell ref="MCE42:MCF42"/>
    <mergeCell ref="MCG42:MCH42"/>
    <mergeCell ref="MCI42:MCJ42"/>
    <mergeCell ref="MCK42:MCL42"/>
    <mergeCell ref="MCM42:MCN42"/>
    <mergeCell ref="MHE42:MHF42"/>
    <mergeCell ref="MHG42:MHH42"/>
    <mergeCell ref="MHI42:MHJ42"/>
    <mergeCell ref="MHK42:MHL42"/>
    <mergeCell ref="MHM42:MHN42"/>
    <mergeCell ref="MHO42:MHP42"/>
    <mergeCell ref="MGS42:MGT42"/>
    <mergeCell ref="MGU42:MGV42"/>
    <mergeCell ref="MGW42:MGX42"/>
    <mergeCell ref="MGY42:MGZ42"/>
    <mergeCell ref="MHA42:MHB42"/>
    <mergeCell ref="MHC42:MHD42"/>
    <mergeCell ref="MGG42:MGH42"/>
    <mergeCell ref="MGI42:MGJ42"/>
    <mergeCell ref="MGK42:MGL42"/>
    <mergeCell ref="MGM42:MGN42"/>
    <mergeCell ref="MGO42:MGP42"/>
    <mergeCell ref="MGQ42:MGR42"/>
    <mergeCell ref="MFU42:MFV42"/>
    <mergeCell ref="MFW42:MFX42"/>
    <mergeCell ref="MFY42:MFZ42"/>
    <mergeCell ref="MGA42:MGB42"/>
    <mergeCell ref="MGC42:MGD42"/>
    <mergeCell ref="MGE42:MGF42"/>
    <mergeCell ref="MFI42:MFJ42"/>
    <mergeCell ref="MFK42:MFL42"/>
    <mergeCell ref="MFM42:MFN42"/>
    <mergeCell ref="MFO42:MFP42"/>
    <mergeCell ref="MFQ42:MFR42"/>
    <mergeCell ref="MFS42:MFT42"/>
    <mergeCell ref="MEW42:MEX42"/>
    <mergeCell ref="MEY42:MEZ42"/>
    <mergeCell ref="MFA42:MFB42"/>
    <mergeCell ref="MFC42:MFD42"/>
    <mergeCell ref="MFE42:MFF42"/>
    <mergeCell ref="MFG42:MFH42"/>
    <mergeCell ref="MJY42:MJZ42"/>
    <mergeCell ref="MKA42:MKB42"/>
    <mergeCell ref="MKC42:MKD42"/>
    <mergeCell ref="MKE42:MKF42"/>
    <mergeCell ref="MKG42:MKH42"/>
    <mergeCell ref="MKI42:MKJ42"/>
    <mergeCell ref="MJM42:MJN42"/>
    <mergeCell ref="MJO42:MJP42"/>
    <mergeCell ref="MJQ42:MJR42"/>
    <mergeCell ref="MJS42:MJT42"/>
    <mergeCell ref="MJU42:MJV42"/>
    <mergeCell ref="MJW42:MJX42"/>
    <mergeCell ref="MJA42:MJB42"/>
    <mergeCell ref="MJC42:MJD42"/>
    <mergeCell ref="MJE42:MJF42"/>
    <mergeCell ref="MJG42:MJH42"/>
    <mergeCell ref="MJI42:MJJ42"/>
    <mergeCell ref="MJK42:MJL42"/>
    <mergeCell ref="MIO42:MIP42"/>
    <mergeCell ref="MIQ42:MIR42"/>
    <mergeCell ref="MIS42:MIT42"/>
    <mergeCell ref="MIU42:MIV42"/>
    <mergeCell ref="MIW42:MIX42"/>
    <mergeCell ref="MIY42:MIZ42"/>
    <mergeCell ref="MIC42:MID42"/>
    <mergeCell ref="MIE42:MIF42"/>
    <mergeCell ref="MIG42:MIH42"/>
    <mergeCell ref="MII42:MIJ42"/>
    <mergeCell ref="MIK42:MIL42"/>
    <mergeCell ref="MIM42:MIN42"/>
    <mergeCell ref="MHQ42:MHR42"/>
    <mergeCell ref="MHS42:MHT42"/>
    <mergeCell ref="MHU42:MHV42"/>
    <mergeCell ref="MHW42:MHX42"/>
    <mergeCell ref="MHY42:MHZ42"/>
    <mergeCell ref="MIA42:MIB42"/>
    <mergeCell ref="MMS42:MMT42"/>
    <mergeCell ref="MMU42:MMV42"/>
    <mergeCell ref="MMW42:MMX42"/>
    <mergeCell ref="MMY42:MMZ42"/>
    <mergeCell ref="MNA42:MNB42"/>
    <mergeCell ref="MNC42:MND42"/>
    <mergeCell ref="MMG42:MMH42"/>
    <mergeCell ref="MMI42:MMJ42"/>
    <mergeCell ref="MMK42:MML42"/>
    <mergeCell ref="MMM42:MMN42"/>
    <mergeCell ref="MMO42:MMP42"/>
    <mergeCell ref="MMQ42:MMR42"/>
    <mergeCell ref="MLU42:MLV42"/>
    <mergeCell ref="MLW42:MLX42"/>
    <mergeCell ref="MLY42:MLZ42"/>
    <mergeCell ref="MMA42:MMB42"/>
    <mergeCell ref="MMC42:MMD42"/>
    <mergeCell ref="MME42:MMF42"/>
    <mergeCell ref="MLI42:MLJ42"/>
    <mergeCell ref="MLK42:MLL42"/>
    <mergeCell ref="MLM42:MLN42"/>
    <mergeCell ref="MLO42:MLP42"/>
    <mergeCell ref="MLQ42:MLR42"/>
    <mergeCell ref="MLS42:MLT42"/>
    <mergeCell ref="MKW42:MKX42"/>
    <mergeCell ref="MKY42:MKZ42"/>
    <mergeCell ref="MLA42:MLB42"/>
    <mergeCell ref="MLC42:MLD42"/>
    <mergeCell ref="MLE42:MLF42"/>
    <mergeCell ref="MLG42:MLH42"/>
    <mergeCell ref="MKK42:MKL42"/>
    <mergeCell ref="MKM42:MKN42"/>
    <mergeCell ref="MKO42:MKP42"/>
    <mergeCell ref="MKQ42:MKR42"/>
    <mergeCell ref="MKS42:MKT42"/>
    <mergeCell ref="MKU42:MKV42"/>
    <mergeCell ref="MPM42:MPN42"/>
    <mergeCell ref="MPO42:MPP42"/>
    <mergeCell ref="MPQ42:MPR42"/>
    <mergeCell ref="MPS42:MPT42"/>
    <mergeCell ref="MPU42:MPV42"/>
    <mergeCell ref="MPW42:MPX42"/>
    <mergeCell ref="MPA42:MPB42"/>
    <mergeCell ref="MPC42:MPD42"/>
    <mergeCell ref="MPE42:MPF42"/>
    <mergeCell ref="MPG42:MPH42"/>
    <mergeCell ref="MPI42:MPJ42"/>
    <mergeCell ref="MPK42:MPL42"/>
    <mergeCell ref="MOO42:MOP42"/>
    <mergeCell ref="MOQ42:MOR42"/>
    <mergeCell ref="MOS42:MOT42"/>
    <mergeCell ref="MOU42:MOV42"/>
    <mergeCell ref="MOW42:MOX42"/>
    <mergeCell ref="MOY42:MOZ42"/>
    <mergeCell ref="MOC42:MOD42"/>
    <mergeCell ref="MOE42:MOF42"/>
    <mergeCell ref="MOG42:MOH42"/>
    <mergeCell ref="MOI42:MOJ42"/>
    <mergeCell ref="MOK42:MOL42"/>
    <mergeCell ref="MOM42:MON42"/>
    <mergeCell ref="MNQ42:MNR42"/>
    <mergeCell ref="MNS42:MNT42"/>
    <mergeCell ref="MNU42:MNV42"/>
    <mergeCell ref="MNW42:MNX42"/>
    <mergeCell ref="MNY42:MNZ42"/>
    <mergeCell ref="MOA42:MOB42"/>
    <mergeCell ref="MNE42:MNF42"/>
    <mergeCell ref="MNG42:MNH42"/>
    <mergeCell ref="MNI42:MNJ42"/>
    <mergeCell ref="MNK42:MNL42"/>
    <mergeCell ref="MNM42:MNN42"/>
    <mergeCell ref="MNO42:MNP42"/>
    <mergeCell ref="MSG42:MSH42"/>
    <mergeCell ref="MSI42:MSJ42"/>
    <mergeCell ref="MSK42:MSL42"/>
    <mergeCell ref="MSM42:MSN42"/>
    <mergeCell ref="MSO42:MSP42"/>
    <mergeCell ref="MSQ42:MSR42"/>
    <mergeCell ref="MRU42:MRV42"/>
    <mergeCell ref="MRW42:MRX42"/>
    <mergeCell ref="MRY42:MRZ42"/>
    <mergeCell ref="MSA42:MSB42"/>
    <mergeCell ref="MSC42:MSD42"/>
    <mergeCell ref="MSE42:MSF42"/>
    <mergeCell ref="MRI42:MRJ42"/>
    <mergeCell ref="MRK42:MRL42"/>
    <mergeCell ref="MRM42:MRN42"/>
    <mergeCell ref="MRO42:MRP42"/>
    <mergeCell ref="MRQ42:MRR42"/>
    <mergeCell ref="MRS42:MRT42"/>
    <mergeCell ref="MQW42:MQX42"/>
    <mergeCell ref="MQY42:MQZ42"/>
    <mergeCell ref="MRA42:MRB42"/>
    <mergeCell ref="MRC42:MRD42"/>
    <mergeCell ref="MRE42:MRF42"/>
    <mergeCell ref="MRG42:MRH42"/>
    <mergeCell ref="MQK42:MQL42"/>
    <mergeCell ref="MQM42:MQN42"/>
    <mergeCell ref="MQO42:MQP42"/>
    <mergeCell ref="MQQ42:MQR42"/>
    <mergeCell ref="MQS42:MQT42"/>
    <mergeCell ref="MQU42:MQV42"/>
    <mergeCell ref="MPY42:MPZ42"/>
    <mergeCell ref="MQA42:MQB42"/>
    <mergeCell ref="MQC42:MQD42"/>
    <mergeCell ref="MQE42:MQF42"/>
    <mergeCell ref="MQG42:MQH42"/>
    <mergeCell ref="MQI42:MQJ42"/>
    <mergeCell ref="MVA42:MVB42"/>
    <mergeCell ref="MVC42:MVD42"/>
    <mergeCell ref="MVE42:MVF42"/>
    <mergeCell ref="MVG42:MVH42"/>
    <mergeCell ref="MVI42:MVJ42"/>
    <mergeCell ref="MVK42:MVL42"/>
    <mergeCell ref="MUO42:MUP42"/>
    <mergeCell ref="MUQ42:MUR42"/>
    <mergeCell ref="MUS42:MUT42"/>
    <mergeCell ref="MUU42:MUV42"/>
    <mergeCell ref="MUW42:MUX42"/>
    <mergeCell ref="MUY42:MUZ42"/>
    <mergeCell ref="MUC42:MUD42"/>
    <mergeCell ref="MUE42:MUF42"/>
    <mergeCell ref="MUG42:MUH42"/>
    <mergeCell ref="MUI42:MUJ42"/>
    <mergeCell ref="MUK42:MUL42"/>
    <mergeCell ref="MUM42:MUN42"/>
    <mergeCell ref="MTQ42:MTR42"/>
    <mergeCell ref="MTS42:MTT42"/>
    <mergeCell ref="MTU42:MTV42"/>
    <mergeCell ref="MTW42:MTX42"/>
    <mergeCell ref="MTY42:MTZ42"/>
    <mergeCell ref="MUA42:MUB42"/>
    <mergeCell ref="MTE42:MTF42"/>
    <mergeCell ref="MTG42:MTH42"/>
    <mergeCell ref="MTI42:MTJ42"/>
    <mergeCell ref="MTK42:MTL42"/>
    <mergeCell ref="MTM42:MTN42"/>
    <mergeCell ref="MTO42:MTP42"/>
    <mergeCell ref="MSS42:MST42"/>
    <mergeCell ref="MSU42:MSV42"/>
    <mergeCell ref="MSW42:MSX42"/>
    <mergeCell ref="MSY42:MSZ42"/>
    <mergeCell ref="MTA42:MTB42"/>
    <mergeCell ref="MTC42:MTD42"/>
    <mergeCell ref="MXU42:MXV42"/>
    <mergeCell ref="MXW42:MXX42"/>
    <mergeCell ref="MXY42:MXZ42"/>
    <mergeCell ref="MYA42:MYB42"/>
    <mergeCell ref="MYC42:MYD42"/>
    <mergeCell ref="MYE42:MYF42"/>
    <mergeCell ref="MXI42:MXJ42"/>
    <mergeCell ref="MXK42:MXL42"/>
    <mergeCell ref="MXM42:MXN42"/>
    <mergeCell ref="MXO42:MXP42"/>
    <mergeCell ref="MXQ42:MXR42"/>
    <mergeCell ref="MXS42:MXT42"/>
    <mergeCell ref="MWW42:MWX42"/>
    <mergeCell ref="MWY42:MWZ42"/>
    <mergeCell ref="MXA42:MXB42"/>
    <mergeCell ref="MXC42:MXD42"/>
    <mergeCell ref="MXE42:MXF42"/>
    <mergeCell ref="MXG42:MXH42"/>
    <mergeCell ref="MWK42:MWL42"/>
    <mergeCell ref="MWM42:MWN42"/>
    <mergeCell ref="MWO42:MWP42"/>
    <mergeCell ref="MWQ42:MWR42"/>
    <mergeCell ref="MWS42:MWT42"/>
    <mergeCell ref="MWU42:MWV42"/>
    <mergeCell ref="MVY42:MVZ42"/>
    <mergeCell ref="MWA42:MWB42"/>
    <mergeCell ref="MWC42:MWD42"/>
    <mergeCell ref="MWE42:MWF42"/>
    <mergeCell ref="MWG42:MWH42"/>
    <mergeCell ref="MWI42:MWJ42"/>
    <mergeCell ref="MVM42:MVN42"/>
    <mergeCell ref="MVO42:MVP42"/>
    <mergeCell ref="MVQ42:MVR42"/>
    <mergeCell ref="MVS42:MVT42"/>
    <mergeCell ref="MVU42:MVV42"/>
    <mergeCell ref="MVW42:MVX42"/>
    <mergeCell ref="NAO42:NAP42"/>
    <mergeCell ref="NAQ42:NAR42"/>
    <mergeCell ref="NAS42:NAT42"/>
    <mergeCell ref="NAU42:NAV42"/>
    <mergeCell ref="NAW42:NAX42"/>
    <mergeCell ref="NAY42:NAZ42"/>
    <mergeCell ref="NAC42:NAD42"/>
    <mergeCell ref="NAE42:NAF42"/>
    <mergeCell ref="NAG42:NAH42"/>
    <mergeCell ref="NAI42:NAJ42"/>
    <mergeCell ref="NAK42:NAL42"/>
    <mergeCell ref="NAM42:NAN42"/>
    <mergeCell ref="MZQ42:MZR42"/>
    <mergeCell ref="MZS42:MZT42"/>
    <mergeCell ref="MZU42:MZV42"/>
    <mergeCell ref="MZW42:MZX42"/>
    <mergeCell ref="MZY42:MZZ42"/>
    <mergeCell ref="NAA42:NAB42"/>
    <mergeCell ref="MZE42:MZF42"/>
    <mergeCell ref="MZG42:MZH42"/>
    <mergeCell ref="MZI42:MZJ42"/>
    <mergeCell ref="MZK42:MZL42"/>
    <mergeCell ref="MZM42:MZN42"/>
    <mergeCell ref="MZO42:MZP42"/>
    <mergeCell ref="MYS42:MYT42"/>
    <mergeCell ref="MYU42:MYV42"/>
    <mergeCell ref="MYW42:MYX42"/>
    <mergeCell ref="MYY42:MYZ42"/>
    <mergeCell ref="MZA42:MZB42"/>
    <mergeCell ref="MZC42:MZD42"/>
    <mergeCell ref="MYG42:MYH42"/>
    <mergeCell ref="MYI42:MYJ42"/>
    <mergeCell ref="MYK42:MYL42"/>
    <mergeCell ref="MYM42:MYN42"/>
    <mergeCell ref="MYO42:MYP42"/>
    <mergeCell ref="MYQ42:MYR42"/>
    <mergeCell ref="NDI42:NDJ42"/>
    <mergeCell ref="NDK42:NDL42"/>
    <mergeCell ref="NDM42:NDN42"/>
    <mergeCell ref="NDO42:NDP42"/>
    <mergeCell ref="NDQ42:NDR42"/>
    <mergeCell ref="NDS42:NDT42"/>
    <mergeCell ref="NCW42:NCX42"/>
    <mergeCell ref="NCY42:NCZ42"/>
    <mergeCell ref="NDA42:NDB42"/>
    <mergeCell ref="NDC42:NDD42"/>
    <mergeCell ref="NDE42:NDF42"/>
    <mergeCell ref="NDG42:NDH42"/>
    <mergeCell ref="NCK42:NCL42"/>
    <mergeCell ref="NCM42:NCN42"/>
    <mergeCell ref="NCO42:NCP42"/>
    <mergeCell ref="NCQ42:NCR42"/>
    <mergeCell ref="NCS42:NCT42"/>
    <mergeCell ref="NCU42:NCV42"/>
    <mergeCell ref="NBY42:NBZ42"/>
    <mergeCell ref="NCA42:NCB42"/>
    <mergeCell ref="NCC42:NCD42"/>
    <mergeCell ref="NCE42:NCF42"/>
    <mergeCell ref="NCG42:NCH42"/>
    <mergeCell ref="NCI42:NCJ42"/>
    <mergeCell ref="NBM42:NBN42"/>
    <mergeCell ref="NBO42:NBP42"/>
    <mergeCell ref="NBQ42:NBR42"/>
    <mergeCell ref="NBS42:NBT42"/>
    <mergeCell ref="NBU42:NBV42"/>
    <mergeCell ref="NBW42:NBX42"/>
    <mergeCell ref="NBA42:NBB42"/>
    <mergeCell ref="NBC42:NBD42"/>
    <mergeCell ref="NBE42:NBF42"/>
    <mergeCell ref="NBG42:NBH42"/>
    <mergeCell ref="NBI42:NBJ42"/>
    <mergeCell ref="NBK42:NBL42"/>
    <mergeCell ref="NGC42:NGD42"/>
    <mergeCell ref="NGE42:NGF42"/>
    <mergeCell ref="NGG42:NGH42"/>
    <mergeCell ref="NGI42:NGJ42"/>
    <mergeCell ref="NGK42:NGL42"/>
    <mergeCell ref="NGM42:NGN42"/>
    <mergeCell ref="NFQ42:NFR42"/>
    <mergeCell ref="NFS42:NFT42"/>
    <mergeCell ref="NFU42:NFV42"/>
    <mergeCell ref="NFW42:NFX42"/>
    <mergeCell ref="NFY42:NFZ42"/>
    <mergeCell ref="NGA42:NGB42"/>
    <mergeCell ref="NFE42:NFF42"/>
    <mergeCell ref="NFG42:NFH42"/>
    <mergeCell ref="NFI42:NFJ42"/>
    <mergeCell ref="NFK42:NFL42"/>
    <mergeCell ref="NFM42:NFN42"/>
    <mergeCell ref="NFO42:NFP42"/>
    <mergeCell ref="NES42:NET42"/>
    <mergeCell ref="NEU42:NEV42"/>
    <mergeCell ref="NEW42:NEX42"/>
    <mergeCell ref="NEY42:NEZ42"/>
    <mergeCell ref="NFA42:NFB42"/>
    <mergeCell ref="NFC42:NFD42"/>
    <mergeCell ref="NEG42:NEH42"/>
    <mergeCell ref="NEI42:NEJ42"/>
    <mergeCell ref="NEK42:NEL42"/>
    <mergeCell ref="NEM42:NEN42"/>
    <mergeCell ref="NEO42:NEP42"/>
    <mergeCell ref="NEQ42:NER42"/>
    <mergeCell ref="NDU42:NDV42"/>
    <mergeCell ref="NDW42:NDX42"/>
    <mergeCell ref="NDY42:NDZ42"/>
    <mergeCell ref="NEA42:NEB42"/>
    <mergeCell ref="NEC42:NED42"/>
    <mergeCell ref="NEE42:NEF42"/>
    <mergeCell ref="NIW42:NIX42"/>
    <mergeCell ref="NIY42:NIZ42"/>
    <mergeCell ref="NJA42:NJB42"/>
    <mergeCell ref="NJC42:NJD42"/>
    <mergeCell ref="NJE42:NJF42"/>
    <mergeCell ref="NJG42:NJH42"/>
    <mergeCell ref="NIK42:NIL42"/>
    <mergeCell ref="NIM42:NIN42"/>
    <mergeCell ref="NIO42:NIP42"/>
    <mergeCell ref="NIQ42:NIR42"/>
    <mergeCell ref="NIS42:NIT42"/>
    <mergeCell ref="NIU42:NIV42"/>
    <mergeCell ref="NHY42:NHZ42"/>
    <mergeCell ref="NIA42:NIB42"/>
    <mergeCell ref="NIC42:NID42"/>
    <mergeCell ref="NIE42:NIF42"/>
    <mergeCell ref="NIG42:NIH42"/>
    <mergeCell ref="NII42:NIJ42"/>
    <mergeCell ref="NHM42:NHN42"/>
    <mergeCell ref="NHO42:NHP42"/>
    <mergeCell ref="NHQ42:NHR42"/>
    <mergeCell ref="NHS42:NHT42"/>
    <mergeCell ref="NHU42:NHV42"/>
    <mergeCell ref="NHW42:NHX42"/>
    <mergeCell ref="NHA42:NHB42"/>
    <mergeCell ref="NHC42:NHD42"/>
    <mergeCell ref="NHE42:NHF42"/>
    <mergeCell ref="NHG42:NHH42"/>
    <mergeCell ref="NHI42:NHJ42"/>
    <mergeCell ref="NHK42:NHL42"/>
    <mergeCell ref="NGO42:NGP42"/>
    <mergeCell ref="NGQ42:NGR42"/>
    <mergeCell ref="NGS42:NGT42"/>
    <mergeCell ref="NGU42:NGV42"/>
    <mergeCell ref="NGW42:NGX42"/>
    <mergeCell ref="NGY42:NGZ42"/>
    <mergeCell ref="NLQ42:NLR42"/>
    <mergeCell ref="NLS42:NLT42"/>
    <mergeCell ref="NLU42:NLV42"/>
    <mergeCell ref="NLW42:NLX42"/>
    <mergeCell ref="NLY42:NLZ42"/>
    <mergeCell ref="NMA42:NMB42"/>
    <mergeCell ref="NLE42:NLF42"/>
    <mergeCell ref="NLG42:NLH42"/>
    <mergeCell ref="NLI42:NLJ42"/>
    <mergeCell ref="NLK42:NLL42"/>
    <mergeCell ref="NLM42:NLN42"/>
    <mergeCell ref="NLO42:NLP42"/>
    <mergeCell ref="NKS42:NKT42"/>
    <mergeCell ref="NKU42:NKV42"/>
    <mergeCell ref="NKW42:NKX42"/>
    <mergeCell ref="NKY42:NKZ42"/>
    <mergeCell ref="NLA42:NLB42"/>
    <mergeCell ref="NLC42:NLD42"/>
    <mergeCell ref="NKG42:NKH42"/>
    <mergeCell ref="NKI42:NKJ42"/>
    <mergeCell ref="NKK42:NKL42"/>
    <mergeCell ref="NKM42:NKN42"/>
    <mergeCell ref="NKO42:NKP42"/>
    <mergeCell ref="NKQ42:NKR42"/>
    <mergeCell ref="NJU42:NJV42"/>
    <mergeCell ref="NJW42:NJX42"/>
    <mergeCell ref="NJY42:NJZ42"/>
    <mergeCell ref="NKA42:NKB42"/>
    <mergeCell ref="NKC42:NKD42"/>
    <mergeCell ref="NKE42:NKF42"/>
    <mergeCell ref="NJI42:NJJ42"/>
    <mergeCell ref="NJK42:NJL42"/>
    <mergeCell ref="NJM42:NJN42"/>
    <mergeCell ref="NJO42:NJP42"/>
    <mergeCell ref="NJQ42:NJR42"/>
    <mergeCell ref="NJS42:NJT42"/>
    <mergeCell ref="NOK42:NOL42"/>
    <mergeCell ref="NOM42:NON42"/>
    <mergeCell ref="NOO42:NOP42"/>
    <mergeCell ref="NOQ42:NOR42"/>
    <mergeCell ref="NOS42:NOT42"/>
    <mergeCell ref="NOU42:NOV42"/>
    <mergeCell ref="NNY42:NNZ42"/>
    <mergeCell ref="NOA42:NOB42"/>
    <mergeCell ref="NOC42:NOD42"/>
    <mergeCell ref="NOE42:NOF42"/>
    <mergeCell ref="NOG42:NOH42"/>
    <mergeCell ref="NOI42:NOJ42"/>
    <mergeCell ref="NNM42:NNN42"/>
    <mergeCell ref="NNO42:NNP42"/>
    <mergeCell ref="NNQ42:NNR42"/>
    <mergeCell ref="NNS42:NNT42"/>
    <mergeCell ref="NNU42:NNV42"/>
    <mergeCell ref="NNW42:NNX42"/>
    <mergeCell ref="NNA42:NNB42"/>
    <mergeCell ref="NNC42:NND42"/>
    <mergeCell ref="NNE42:NNF42"/>
    <mergeCell ref="NNG42:NNH42"/>
    <mergeCell ref="NNI42:NNJ42"/>
    <mergeCell ref="NNK42:NNL42"/>
    <mergeCell ref="NMO42:NMP42"/>
    <mergeCell ref="NMQ42:NMR42"/>
    <mergeCell ref="NMS42:NMT42"/>
    <mergeCell ref="NMU42:NMV42"/>
    <mergeCell ref="NMW42:NMX42"/>
    <mergeCell ref="NMY42:NMZ42"/>
    <mergeCell ref="NMC42:NMD42"/>
    <mergeCell ref="NME42:NMF42"/>
    <mergeCell ref="NMG42:NMH42"/>
    <mergeCell ref="NMI42:NMJ42"/>
    <mergeCell ref="NMK42:NML42"/>
    <mergeCell ref="NMM42:NMN42"/>
    <mergeCell ref="NRE42:NRF42"/>
    <mergeCell ref="NRG42:NRH42"/>
    <mergeCell ref="NRI42:NRJ42"/>
    <mergeCell ref="NRK42:NRL42"/>
    <mergeCell ref="NRM42:NRN42"/>
    <mergeCell ref="NRO42:NRP42"/>
    <mergeCell ref="NQS42:NQT42"/>
    <mergeCell ref="NQU42:NQV42"/>
    <mergeCell ref="NQW42:NQX42"/>
    <mergeCell ref="NQY42:NQZ42"/>
    <mergeCell ref="NRA42:NRB42"/>
    <mergeCell ref="NRC42:NRD42"/>
    <mergeCell ref="NQG42:NQH42"/>
    <mergeCell ref="NQI42:NQJ42"/>
    <mergeCell ref="NQK42:NQL42"/>
    <mergeCell ref="NQM42:NQN42"/>
    <mergeCell ref="NQO42:NQP42"/>
    <mergeCell ref="NQQ42:NQR42"/>
    <mergeCell ref="NPU42:NPV42"/>
    <mergeCell ref="NPW42:NPX42"/>
    <mergeCell ref="NPY42:NPZ42"/>
    <mergeCell ref="NQA42:NQB42"/>
    <mergeCell ref="NQC42:NQD42"/>
    <mergeCell ref="NQE42:NQF42"/>
    <mergeCell ref="NPI42:NPJ42"/>
    <mergeCell ref="NPK42:NPL42"/>
    <mergeCell ref="NPM42:NPN42"/>
    <mergeCell ref="NPO42:NPP42"/>
    <mergeCell ref="NPQ42:NPR42"/>
    <mergeCell ref="NPS42:NPT42"/>
    <mergeCell ref="NOW42:NOX42"/>
    <mergeCell ref="NOY42:NOZ42"/>
    <mergeCell ref="NPA42:NPB42"/>
    <mergeCell ref="NPC42:NPD42"/>
    <mergeCell ref="NPE42:NPF42"/>
    <mergeCell ref="NPG42:NPH42"/>
    <mergeCell ref="NTY42:NTZ42"/>
    <mergeCell ref="NUA42:NUB42"/>
    <mergeCell ref="NUC42:NUD42"/>
    <mergeCell ref="NUE42:NUF42"/>
    <mergeCell ref="NUG42:NUH42"/>
    <mergeCell ref="NUI42:NUJ42"/>
    <mergeCell ref="NTM42:NTN42"/>
    <mergeCell ref="NTO42:NTP42"/>
    <mergeCell ref="NTQ42:NTR42"/>
    <mergeCell ref="NTS42:NTT42"/>
    <mergeCell ref="NTU42:NTV42"/>
    <mergeCell ref="NTW42:NTX42"/>
    <mergeCell ref="NTA42:NTB42"/>
    <mergeCell ref="NTC42:NTD42"/>
    <mergeCell ref="NTE42:NTF42"/>
    <mergeCell ref="NTG42:NTH42"/>
    <mergeCell ref="NTI42:NTJ42"/>
    <mergeCell ref="NTK42:NTL42"/>
    <mergeCell ref="NSO42:NSP42"/>
    <mergeCell ref="NSQ42:NSR42"/>
    <mergeCell ref="NSS42:NST42"/>
    <mergeCell ref="NSU42:NSV42"/>
    <mergeCell ref="NSW42:NSX42"/>
    <mergeCell ref="NSY42:NSZ42"/>
    <mergeCell ref="NSC42:NSD42"/>
    <mergeCell ref="NSE42:NSF42"/>
    <mergeCell ref="NSG42:NSH42"/>
    <mergeCell ref="NSI42:NSJ42"/>
    <mergeCell ref="NSK42:NSL42"/>
    <mergeCell ref="NSM42:NSN42"/>
    <mergeCell ref="NRQ42:NRR42"/>
    <mergeCell ref="NRS42:NRT42"/>
    <mergeCell ref="NRU42:NRV42"/>
    <mergeCell ref="NRW42:NRX42"/>
    <mergeCell ref="NRY42:NRZ42"/>
    <mergeCell ref="NSA42:NSB42"/>
    <mergeCell ref="NWS42:NWT42"/>
    <mergeCell ref="NWU42:NWV42"/>
    <mergeCell ref="NWW42:NWX42"/>
    <mergeCell ref="NWY42:NWZ42"/>
    <mergeCell ref="NXA42:NXB42"/>
    <mergeCell ref="NXC42:NXD42"/>
    <mergeCell ref="NWG42:NWH42"/>
    <mergeCell ref="NWI42:NWJ42"/>
    <mergeCell ref="NWK42:NWL42"/>
    <mergeCell ref="NWM42:NWN42"/>
    <mergeCell ref="NWO42:NWP42"/>
    <mergeCell ref="NWQ42:NWR42"/>
    <mergeCell ref="NVU42:NVV42"/>
    <mergeCell ref="NVW42:NVX42"/>
    <mergeCell ref="NVY42:NVZ42"/>
    <mergeCell ref="NWA42:NWB42"/>
    <mergeCell ref="NWC42:NWD42"/>
    <mergeCell ref="NWE42:NWF42"/>
    <mergeCell ref="NVI42:NVJ42"/>
    <mergeCell ref="NVK42:NVL42"/>
    <mergeCell ref="NVM42:NVN42"/>
    <mergeCell ref="NVO42:NVP42"/>
    <mergeCell ref="NVQ42:NVR42"/>
    <mergeCell ref="NVS42:NVT42"/>
    <mergeCell ref="NUW42:NUX42"/>
    <mergeCell ref="NUY42:NUZ42"/>
    <mergeCell ref="NVA42:NVB42"/>
    <mergeCell ref="NVC42:NVD42"/>
    <mergeCell ref="NVE42:NVF42"/>
    <mergeCell ref="NVG42:NVH42"/>
    <mergeCell ref="NUK42:NUL42"/>
    <mergeCell ref="NUM42:NUN42"/>
    <mergeCell ref="NUO42:NUP42"/>
    <mergeCell ref="NUQ42:NUR42"/>
    <mergeCell ref="NUS42:NUT42"/>
    <mergeCell ref="NUU42:NUV42"/>
    <mergeCell ref="NZM42:NZN42"/>
    <mergeCell ref="NZO42:NZP42"/>
    <mergeCell ref="NZQ42:NZR42"/>
    <mergeCell ref="NZS42:NZT42"/>
    <mergeCell ref="NZU42:NZV42"/>
    <mergeCell ref="NZW42:NZX42"/>
    <mergeCell ref="NZA42:NZB42"/>
    <mergeCell ref="NZC42:NZD42"/>
    <mergeCell ref="NZE42:NZF42"/>
    <mergeCell ref="NZG42:NZH42"/>
    <mergeCell ref="NZI42:NZJ42"/>
    <mergeCell ref="NZK42:NZL42"/>
    <mergeCell ref="NYO42:NYP42"/>
    <mergeCell ref="NYQ42:NYR42"/>
    <mergeCell ref="NYS42:NYT42"/>
    <mergeCell ref="NYU42:NYV42"/>
    <mergeCell ref="NYW42:NYX42"/>
    <mergeCell ref="NYY42:NYZ42"/>
    <mergeCell ref="NYC42:NYD42"/>
    <mergeCell ref="NYE42:NYF42"/>
    <mergeCell ref="NYG42:NYH42"/>
    <mergeCell ref="NYI42:NYJ42"/>
    <mergeCell ref="NYK42:NYL42"/>
    <mergeCell ref="NYM42:NYN42"/>
    <mergeCell ref="NXQ42:NXR42"/>
    <mergeCell ref="NXS42:NXT42"/>
    <mergeCell ref="NXU42:NXV42"/>
    <mergeCell ref="NXW42:NXX42"/>
    <mergeCell ref="NXY42:NXZ42"/>
    <mergeCell ref="NYA42:NYB42"/>
    <mergeCell ref="NXE42:NXF42"/>
    <mergeCell ref="NXG42:NXH42"/>
    <mergeCell ref="NXI42:NXJ42"/>
    <mergeCell ref="NXK42:NXL42"/>
    <mergeCell ref="NXM42:NXN42"/>
    <mergeCell ref="NXO42:NXP42"/>
    <mergeCell ref="OCG42:OCH42"/>
    <mergeCell ref="OCI42:OCJ42"/>
    <mergeCell ref="OCK42:OCL42"/>
    <mergeCell ref="OCM42:OCN42"/>
    <mergeCell ref="OCO42:OCP42"/>
    <mergeCell ref="OCQ42:OCR42"/>
    <mergeCell ref="OBU42:OBV42"/>
    <mergeCell ref="OBW42:OBX42"/>
    <mergeCell ref="OBY42:OBZ42"/>
    <mergeCell ref="OCA42:OCB42"/>
    <mergeCell ref="OCC42:OCD42"/>
    <mergeCell ref="OCE42:OCF42"/>
    <mergeCell ref="OBI42:OBJ42"/>
    <mergeCell ref="OBK42:OBL42"/>
    <mergeCell ref="OBM42:OBN42"/>
    <mergeCell ref="OBO42:OBP42"/>
    <mergeCell ref="OBQ42:OBR42"/>
    <mergeCell ref="OBS42:OBT42"/>
    <mergeCell ref="OAW42:OAX42"/>
    <mergeCell ref="OAY42:OAZ42"/>
    <mergeCell ref="OBA42:OBB42"/>
    <mergeCell ref="OBC42:OBD42"/>
    <mergeCell ref="OBE42:OBF42"/>
    <mergeCell ref="OBG42:OBH42"/>
    <mergeCell ref="OAK42:OAL42"/>
    <mergeCell ref="OAM42:OAN42"/>
    <mergeCell ref="OAO42:OAP42"/>
    <mergeCell ref="OAQ42:OAR42"/>
    <mergeCell ref="OAS42:OAT42"/>
    <mergeCell ref="OAU42:OAV42"/>
    <mergeCell ref="NZY42:NZZ42"/>
    <mergeCell ref="OAA42:OAB42"/>
    <mergeCell ref="OAC42:OAD42"/>
    <mergeCell ref="OAE42:OAF42"/>
    <mergeCell ref="OAG42:OAH42"/>
    <mergeCell ref="OAI42:OAJ42"/>
    <mergeCell ref="OFA42:OFB42"/>
    <mergeCell ref="OFC42:OFD42"/>
    <mergeCell ref="OFE42:OFF42"/>
    <mergeCell ref="OFG42:OFH42"/>
    <mergeCell ref="OFI42:OFJ42"/>
    <mergeCell ref="OFK42:OFL42"/>
    <mergeCell ref="OEO42:OEP42"/>
    <mergeCell ref="OEQ42:OER42"/>
    <mergeCell ref="OES42:OET42"/>
    <mergeCell ref="OEU42:OEV42"/>
    <mergeCell ref="OEW42:OEX42"/>
    <mergeCell ref="OEY42:OEZ42"/>
    <mergeCell ref="OEC42:OED42"/>
    <mergeCell ref="OEE42:OEF42"/>
    <mergeCell ref="OEG42:OEH42"/>
    <mergeCell ref="OEI42:OEJ42"/>
    <mergeCell ref="OEK42:OEL42"/>
    <mergeCell ref="OEM42:OEN42"/>
    <mergeCell ref="ODQ42:ODR42"/>
    <mergeCell ref="ODS42:ODT42"/>
    <mergeCell ref="ODU42:ODV42"/>
    <mergeCell ref="ODW42:ODX42"/>
    <mergeCell ref="ODY42:ODZ42"/>
    <mergeCell ref="OEA42:OEB42"/>
    <mergeCell ref="ODE42:ODF42"/>
    <mergeCell ref="ODG42:ODH42"/>
    <mergeCell ref="ODI42:ODJ42"/>
    <mergeCell ref="ODK42:ODL42"/>
    <mergeCell ref="ODM42:ODN42"/>
    <mergeCell ref="ODO42:ODP42"/>
    <mergeCell ref="OCS42:OCT42"/>
    <mergeCell ref="OCU42:OCV42"/>
    <mergeCell ref="OCW42:OCX42"/>
    <mergeCell ref="OCY42:OCZ42"/>
    <mergeCell ref="ODA42:ODB42"/>
    <mergeCell ref="ODC42:ODD42"/>
    <mergeCell ref="OHU42:OHV42"/>
    <mergeCell ref="OHW42:OHX42"/>
    <mergeCell ref="OHY42:OHZ42"/>
    <mergeCell ref="OIA42:OIB42"/>
    <mergeCell ref="OIC42:OID42"/>
    <mergeCell ref="OIE42:OIF42"/>
    <mergeCell ref="OHI42:OHJ42"/>
    <mergeCell ref="OHK42:OHL42"/>
    <mergeCell ref="OHM42:OHN42"/>
    <mergeCell ref="OHO42:OHP42"/>
    <mergeCell ref="OHQ42:OHR42"/>
    <mergeCell ref="OHS42:OHT42"/>
    <mergeCell ref="OGW42:OGX42"/>
    <mergeCell ref="OGY42:OGZ42"/>
    <mergeCell ref="OHA42:OHB42"/>
    <mergeCell ref="OHC42:OHD42"/>
    <mergeCell ref="OHE42:OHF42"/>
    <mergeCell ref="OHG42:OHH42"/>
    <mergeCell ref="OGK42:OGL42"/>
    <mergeCell ref="OGM42:OGN42"/>
    <mergeCell ref="OGO42:OGP42"/>
    <mergeCell ref="OGQ42:OGR42"/>
    <mergeCell ref="OGS42:OGT42"/>
    <mergeCell ref="OGU42:OGV42"/>
    <mergeCell ref="OFY42:OFZ42"/>
    <mergeCell ref="OGA42:OGB42"/>
    <mergeCell ref="OGC42:OGD42"/>
    <mergeCell ref="OGE42:OGF42"/>
    <mergeCell ref="OGG42:OGH42"/>
    <mergeCell ref="OGI42:OGJ42"/>
    <mergeCell ref="OFM42:OFN42"/>
    <mergeCell ref="OFO42:OFP42"/>
    <mergeCell ref="OFQ42:OFR42"/>
    <mergeCell ref="OFS42:OFT42"/>
    <mergeCell ref="OFU42:OFV42"/>
    <mergeCell ref="OFW42:OFX42"/>
    <mergeCell ref="OKO42:OKP42"/>
    <mergeCell ref="OKQ42:OKR42"/>
    <mergeCell ref="OKS42:OKT42"/>
    <mergeCell ref="OKU42:OKV42"/>
    <mergeCell ref="OKW42:OKX42"/>
    <mergeCell ref="OKY42:OKZ42"/>
    <mergeCell ref="OKC42:OKD42"/>
    <mergeCell ref="OKE42:OKF42"/>
    <mergeCell ref="OKG42:OKH42"/>
    <mergeCell ref="OKI42:OKJ42"/>
    <mergeCell ref="OKK42:OKL42"/>
    <mergeCell ref="OKM42:OKN42"/>
    <mergeCell ref="OJQ42:OJR42"/>
    <mergeCell ref="OJS42:OJT42"/>
    <mergeCell ref="OJU42:OJV42"/>
    <mergeCell ref="OJW42:OJX42"/>
    <mergeCell ref="OJY42:OJZ42"/>
    <mergeCell ref="OKA42:OKB42"/>
    <mergeCell ref="OJE42:OJF42"/>
    <mergeCell ref="OJG42:OJH42"/>
    <mergeCell ref="OJI42:OJJ42"/>
    <mergeCell ref="OJK42:OJL42"/>
    <mergeCell ref="OJM42:OJN42"/>
    <mergeCell ref="OJO42:OJP42"/>
    <mergeCell ref="OIS42:OIT42"/>
    <mergeCell ref="OIU42:OIV42"/>
    <mergeCell ref="OIW42:OIX42"/>
    <mergeCell ref="OIY42:OIZ42"/>
    <mergeCell ref="OJA42:OJB42"/>
    <mergeCell ref="OJC42:OJD42"/>
    <mergeCell ref="OIG42:OIH42"/>
    <mergeCell ref="OII42:OIJ42"/>
    <mergeCell ref="OIK42:OIL42"/>
    <mergeCell ref="OIM42:OIN42"/>
    <mergeCell ref="OIO42:OIP42"/>
    <mergeCell ref="OIQ42:OIR42"/>
    <mergeCell ref="ONI42:ONJ42"/>
    <mergeCell ref="ONK42:ONL42"/>
    <mergeCell ref="ONM42:ONN42"/>
    <mergeCell ref="ONO42:ONP42"/>
    <mergeCell ref="ONQ42:ONR42"/>
    <mergeCell ref="ONS42:ONT42"/>
    <mergeCell ref="OMW42:OMX42"/>
    <mergeCell ref="OMY42:OMZ42"/>
    <mergeCell ref="ONA42:ONB42"/>
    <mergeCell ref="ONC42:OND42"/>
    <mergeCell ref="ONE42:ONF42"/>
    <mergeCell ref="ONG42:ONH42"/>
    <mergeCell ref="OMK42:OML42"/>
    <mergeCell ref="OMM42:OMN42"/>
    <mergeCell ref="OMO42:OMP42"/>
    <mergeCell ref="OMQ42:OMR42"/>
    <mergeCell ref="OMS42:OMT42"/>
    <mergeCell ref="OMU42:OMV42"/>
    <mergeCell ref="OLY42:OLZ42"/>
    <mergeCell ref="OMA42:OMB42"/>
    <mergeCell ref="OMC42:OMD42"/>
    <mergeCell ref="OME42:OMF42"/>
    <mergeCell ref="OMG42:OMH42"/>
    <mergeCell ref="OMI42:OMJ42"/>
    <mergeCell ref="OLM42:OLN42"/>
    <mergeCell ref="OLO42:OLP42"/>
    <mergeCell ref="OLQ42:OLR42"/>
    <mergeCell ref="OLS42:OLT42"/>
    <mergeCell ref="OLU42:OLV42"/>
    <mergeCell ref="OLW42:OLX42"/>
    <mergeCell ref="OLA42:OLB42"/>
    <mergeCell ref="OLC42:OLD42"/>
    <mergeCell ref="OLE42:OLF42"/>
    <mergeCell ref="OLG42:OLH42"/>
    <mergeCell ref="OLI42:OLJ42"/>
    <mergeCell ref="OLK42:OLL42"/>
    <mergeCell ref="OQC42:OQD42"/>
    <mergeCell ref="OQE42:OQF42"/>
    <mergeCell ref="OQG42:OQH42"/>
    <mergeCell ref="OQI42:OQJ42"/>
    <mergeCell ref="OQK42:OQL42"/>
    <mergeCell ref="OQM42:OQN42"/>
    <mergeCell ref="OPQ42:OPR42"/>
    <mergeCell ref="OPS42:OPT42"/>
    <mergeCell ref="OPU42:OPV42"/>
    <mergeCell ref="OPW42:OPX42"/>
    <mergeCell ref="OPY42:OPZ42"/>
    <mergeCell ref="OQA42:OQB42"/>
    <mergeCell ref="OPE42:OPF42"/>
    <mergeCell ref="OPG42:OPH42"/>
    <mergeCell ref="OPI42:OPJ42"/>
    <mergeCell ref="OPK42:OPL42"/>
    <mergeCell ref="OPM42:OPN42"/>
    <mergeCell ref="OPO42:OPP42"/>
    <mergeCell ref="OOS42:OOT42"/>
    <mergeCell ref="OOU42:OOV42"/>
    <mergeCell ref="OOW42:OOX42"/>
    <mergeCell ref="OOY42:OOZ42"/>
    <mergeCell ref="OPA42:OPB42"/>
    <mergeCell ref="OPC42:OPD42"/>
    <mergeCell ref="OOG42:OOH42"/>
    <mergeCell ref="OOI42:OOJ42"/>
    <mergeCell ref="OOK42:OOL42"/>
    <mergeCell ref="OOM42:OON42"/>
    <mergeCell ref="OOO42:OOP42"/>
    <mergeCell ref="OOQ42:OOR42"/>
    <mergeCell ref="ONU42:ONV42"/>
    <mergeCell ref="ONW42:ONX42"/>
    <mergeCell ref="ONY42:ONZ42"/>
    <mergeCell ref="OOA42:OOB42"/>
    <mergeCell ref="OOC42:OOD42"/>
    <mergeCell ref="OOE42:OOF42"/>
    <mergeCell ref="OSW42:OSX42"/>
    <mergeCell ref="OSY42:OSZ42"/>
    <mergeCell ref="OTA42:OTB42"/>
    <mergeCell ref="OTC42:OTD42"/>
    <mergeCell ref="OTE42:OTF42"/>
    <mergeCell ref="OTG42:OTH42"/>
    <mergeCell ref="OSK42:OSL42"/>
    <mergeCell ref="OSM42:OSN42"/>
    <mergeCell ref="OSO42:OSP42"/>
    <mergeCell ref="OSQ42:OSR42"/>
    <mergeCell ref="OSS42:OST42"/>
    <mergeCell ref="OSU42:OSV42"/>
    <mergeCell ref="ORY42:ORZ42"/>
    <mergeCell ref="OSA42:OSB42"/>
    <mergeCell ref="OSC42:OSD42"/>
    <mergeCell ref="OSE42:OSF42"/>
    <mergeCell ref="OSG42:OSH42"/>
    <mergeCell ref="OSI42:OSJ42"/>
    <mergeCell ref="ORM42:ORN42"/>
    <mergeCell ref="ORO42:ORP42"/>
    <mergeCell ref="ORQ42:ORR42"/>
    <mergeCell ref="ORS42:ORT42"/>
    <mergeCell ref="ORU42:ORV42"/>
    <mergeCell ref="ORW42:ORX42"/>
    <mergeCell ref="ORA42:ORB42"/>
    <mergeCell ref="ORC42:ORD42"/>
    <mergeCell ref="ORE42:ORF42"/>
    <mergeCell ref="ORG42:ORH42"/>
    <mergeCell ref="ORI42:ORJ42"/>
    <mergeCell ref="ORK42:ORL42"/>
    <mergeCell ref="OQO42:OQP42"/>
    <mergeCell ref="OQQ42:OQR42"/>
    <mergeCell ref="OQS42:OQT42"/>
    <mergeCell ref="OQU42:OQV42"/>
    <mergeCell ref="OQW42:OQX42"/>
    <mergeCell ref="OQY42:OQZ42"/>
    <mergeCell ref="OVQ42:OVR42"/>
    <mergeCell ref="OVS42:OVT42"/>
    <mergeCell ref="OVU42:OVV42"/>
    <mergeCell ref="OVW42:OVX42"/>
    <mergeCell ref="OVY42:OVZ42"/>
    <mergeCell ref="OWA42:OWB42"/>
    <mergeCell ref="OVE42:OVF42"/>
    <mergeCell ref="OVG42:OVH42"/>
    <mergeCell ref="OVI42:OVJ42"/>
    <mergeCell ref="OVK42:OVL42"/>
    <mergeCell ref="OVM42:OVN42"/>
    <mergeCell ref="OVO42:OVP42"/>
    <mergeCell ref="OUS42:OUT42"/>
    <mergeCell ref="OUU42:OUV42"/>
    <mergeCell ref="OUW42:OUX42"/>
    <mergeCell ref="OUY42:OUZ42"/>
    <mergeCell ref="OVA42:OVB42"/>
    <mergeCell ref="OVC42:OVD42"/>
    <mergeCell ref="OUG42:OUH42"/>
    <mergeCell ref="OUI42:OUJ42"/>
    <mergeCell ref="OUK42:OUL42"/>
    <mergeCell ref="OUM42:OUN42"/>
    <mergeCell ref="OUO42:OUP42"/>
    <mergeCell ref="OUQ42:OUR42"/>
    <mergeCell ref="OTU42:OTV42"/>
    <mergeCell ref="OTW42:OTX42"/>
    <mergeCell ref="OTY42:OTZ42"/>
    <mergeCell ref="OUA42:OUB42"/>
    <mergeCell ref="OUC42:OUD42"/>
    <mergeCell ref="OUE42:OUF42"/>
    <mergeCell ref="OTI42:OTJ42"/>
    <mergeCell ref="OTK42:OTL42"/>
    <mergeCell ref="OTM42:OTN42"/>
    <mergeCell ref="OTO42:OTP42"/>
    <mergeCell ref="OTQ42:OTR42"/>
    <mergeCell ref="OTS42:OTT42"/>
    <mergeCell ref="OYK42:OYL42"/>
    <mergeCell ref="OYM42:OYN42"/>
    <mergeCell ref="OYO42:OYP42"/>
    <mergeCell ref="OYQ42:OYR42"/>
    <mergeCell ref="OYS42:OYT42"/>
    <mergeCell ref="OYU42:OYV42"/>
    <mergeCell ref="OXY42:OXZ42"/>
    <mergeCell ref="OYA42:OYB42"/>
    <mergeCell ref="OYC42:OYD42"/>
    <mergeCell ref="OYE42:OYF42"/>
    <mergeCell ref="OYG42:OYH42"/>
    <mergeCell ref="OYI42:OYJ42"/>
    <mergeCell ref="OXM42:OXN42"/>
    <mergeCell ref="OXO42:OXP42"/>
    <mergeCell ref="OXQ42:OXR42"/>
    <mergeCell ref="OXS42:OXT42"/>
    <mergeCell ref="OXU42:OXV42"/>
    <mergeCell ref="OXW42:OXX42"/>
    <mergeCell ref="OXA42:OXB42"/>
    <mergeCell ref="OXC42:OXD42"/>
    <mergeCell ref="OXE42:OXF42"/>
    <mergeCell ref="OXG42:OXH42"/>
    <mergeCell ref="OXI42:OXJ42"/>
    <mergeCell ref="OXK42:OXL42"/>
    <mergeCell ref="OWO42:OWP42"/>
    <mergeCell ref="OWQ42:OWR42"/>
    <mergeCell ref="OWS42:OWT42"/>
    <mergeCell ref="OWU42:OWV42"/>
    <mergeCell ref="OWW42:OWX42"/>
    <mergeCell ref="OWY42:OWZ42"/>
    <mergeCell ref="OWC42:OWD42"/>
    <mergeCell ref="OWE42:OWF42"/>
    <mergeCell ref="OWG42:OWH42"/>
    <mergeCell ref="OWI42:OWJ42"/>
    <mergeCell ref="OWK42:OWL42"/>
    <mergeCell ref="OWM42:OWN42"/>
    <mergeCell ref="PBE42:PBF42"/>
    <mergeCell ref="PBG42:PBH42"/>
    <mergeCell ref="PBI42:PBJ42"/>
    <mergeCell ref="PBK42:PBL42"/>
    <mergeCell ref="PBM42:PBN42"/>
    <mergeCell ref="PBO42:PBP42"/>
    <mergeCell ref="PAS42:PAT42"/>
    <mergeCell ref="PAU42:PAV42"/>
    <mergeCell ref="PAW42:PAX42"/>
    <mergeCell ref="PAY42:PAZ42"/>
    <mergeCell ref="PBA42:PBB42"/>
    <mergeCell ref="PBC42:PBD42"/>
    <mergeCell ref="PAG42:PAH42"/>
    <mergeCell ref="PAI42:PAJ42"/>
    <mergeCell ref="PAK42:PAL42"/>
    <mergeCell ref="PAM42:PAN42"/>
    <mergeCell ref="PAO42:PAP42"/>
    <mergeCell ref="PAQ42:PAR42"/>
    <mergeCell ref="OZU42:OZV42"/>
    <mergeCell ref="OZW42:OZX42"/>
    <mergeCell ref="OZY42:OZZ42"/>
    <mergeCell ref="PAA42:PAB42"/>
    <mergeCell ref="PAC42:PAD42"/>
    <mergeCell ref="PAE42:PAF42"/>
    <mergeCell ref="OZI42:OZJ42"/>
    <mergeCell ref="OZK42:OZL42"/>
    <mergeCell ref="OZM42:OZN42"/>
    <mergeCell ref="OZO42:OZP42"/>
    <mergeCell ref="OZQ42:OZR42"/>
    <mergeCell ref="OZS42:OZT42"/>
    <mergeCell ref="OYW42:OYX42"/>
    <mergeCell ref="OYY42:OYZ42"/>
    <mergeCell ref="OZA42:OZB42"/>
    <mergeCell ref="OZC42:OZD42"/>
    <mergeCell ref="OZE42:OZF42"/>
    <mergeCell ref="OZG42:OZH42"/>
    <mergeCell ref="PDY42:PDZ42"/>
    <mergeCell ref="PEA42:PEB42"/>
    <mergeCell ref="PEC42:PED42"/>
    <mergeCell ref="PEE42:PEF42"/>
    <mergeCell ref="PEG42:PEH42"/>
    <mergeCell ref="PEI42:PEJ42"/>
    <mergeCell ref="PDM42:PDN42"/>
    <mergeCell ref="PDO42:PDP42"/>
    <mergeCell ref="PDQ42:PDR42"/>
    <mergeCell ref="PDS42:PDT42"/>
    <mergeCell ref="PDU42:PDV42"/>
    <mergeCell ref="PDW42:PDX42"/>
    <mergeCell ref="PDA42:PDB42"/>
    <mergeCell ref="PDC42:PDD42"/>
    <mergeCell ref="PDE42:PDF42"/>
    <mergeCell ref="PDG42:PDH42"/>
    <mergeCell ref="PDI42:PDJ42"/>
    <mergeCell ref="PDK42:PDL42"/>
    <mergeCell ref="PCO42:PCP42"/>
    <mergeCell ref="PCQ42:PCR42"/>
    <mergeCell ref="PCS42:PCT42"/>
    <mergeCell ref="PCU42:PCV42"/>
    <mergeCell ref="PCW42:PCX42"/>
    <mergeCell ref="PCY42:PCZ42"/>
    <mergeCell ref="PCC42:PCD42"/>
    <mergeCell ref="PCE42:PCF42"/>
    <mergeCell ref="PCG42:PCH42"/>
    <mergeCell ref="PCI42:PCJ42"/>
    <mergeCell ref="PCK42:PCL42"/>
    <mergeCell ref="PCM42:PCN42"/>
    <mergeCell ref="PBQ42:PBR42"/>
    <mergeCell ref="PBS42:PBT42"/>
    <mergeCell ref="PBU42:PBV42"/>
    <mergeCell ref="PBW42:PBX42"/>
    <mergeCell ref="PBY42:PBZ42"/>
    <mergeCell ref="PCA42:PCB42"/>
    <mergeCell ref="PGS42:PGT42"/>
    <mergeCell ref="PGU42:PGV42"/>
    <mergeCell ref="PGW42:PGX42"/>
    <mergeCell ref="PGY42:PGZ42"/>
    <mergeCell ref="PHA42:PHB42"/>
    <mergeCell ref="PHC42:PHD42"/>
    <mergeCell ref="PGG42:PGH42"/>
    <mergeCell ref="PGI42:PGJ42"/>
    <mergeCell ref="PGK42:PGL42"/>
    <mergeCell ref="PGM42:PGN42"/>
    <mergeCell ref="PGO42:PGP42"/>
    <mergeCell ref="PGQ42:PGR42"/>
    <mergeCell ref="PFU42:PFV42"/>
    <mergeCell ref="PFW42:PFX42"/>
    <mergeCell ref="PFY42:PFZ42"/>
    <mergeCell ref="PGA42:PGB42"/>
    <mergeCell ref="PGC42:PGD42"/>
    <mergeCell ref="PGE42:PGF42"/>
    <mergeCell ref="PFI42:PFJ42"/>
    <mergeCell ref="PFK42:PFL42"/>
    <mergeCell ref="PFM42:PFN42"/>
    <mergeCell ref="PFO42:PFP42"/>
    <mergeCell ref="PFQ42:PFR42"/>
    <mergeCell ref="PFS42:PFT42"/>
    <mergeCell ref="PEW42:PEX42"/>
    <mergeCell ref="PEY42:PEZ42"/>
    <mergeCell ref="PFA42:PFB42"/>
    <mergeCell ref="PFC42:PFD42"/>
    <mergeCell ref="PFE42:PFF42"/>
    <mergeCell ref="PFG42:PFH42"/>
    <mergeCell ref="PEK42:PEL42"/>
    <mergeCell ref="PEM42:PEN42"/>
    <mergeCell ref="PEO42:PEP42"/>
    <mergeCell ref="PEQ42:PER42"/>
    <mergeCell ref="PES42:PET42"/>
    <mergeCell ref="PEU42:PEV42"/>
    <mergeCell ref="PJM42:PJN42"/>
    <mergeCell ref="PJO42:PJP42"/>
    <mergeCell ref="PJQ42:PJR42"/>
    <mergeCell ref="PJS42:PJT42"/>
    <mergeCell ref="PJU42:PJV42"/>
    <mergeCell ref="PJW42:PJX42"/>
    <mergeCell ref="PJA42:PJB42"/>
    <mergeCell ref="PJC42:PJD42"/>
    <mergeCell ref="PJE42:PJF42"/>
    <mergeCell ref="PJG42:PJH42"/>
    <mergeCell ref="PJI42:PJJ42"/>
    <mergeCell ref="PJK42:PJL42"/>
    <mergeCell ref="PIO42:PIP42"/>
    <mergeCell ref="PIQ42:PIR42"/>
    <mergeCell ref="PIS42:PIT42"/>
    <mergeCell ref="PIU42:PIV42"/>
    <mergeCell ref="PIW42:PIX42"/>
    <mergeCell ref="PIY42:PIZ42"/>
    <mergeCell ref="PIC42:PID42"/>
    <mergeCell ref="PIE42:PIF42"/>
    <mergeCell ref="PIG42:PIH42"/>
    <mergeCell ref="PII42:PIJ42"/>
    <mergeCell ref="PIK42:PIL42"/>
    <mergeCell ref="PIM42:PIN42"/>
    <mergeCell ref="PHQ42:PHR42"/>
    <mergeCell ref="PHS42:PHT42"/>
    <mergeCell ref="PHU42:PHV42"/>
    <mergeCell ref="PHW42:PHX42"/>
    <mergeCell ref="PHY42:PHZ42"/>
    <mergeCell ref="PIA42:PIB42"/>
    <mergeCell ref="PHE42:PHF42"/>
    <mergeCell ref="PHG42:PHH42"/>
    <mergeCell ref="PHI42:PHJ42"/>
    <mergeCell ref="PHK42:PHL42"/>
    <mergeCell ref="PHM42:PHN42"/>
    <mergeCell ref="PHO42:PHP42"/>
    <mergeCell ref="PMG42:PMH42"/>
    <mergeCell ref="PMI42:PMJ42"/>
    <mergeCell ref="PMK42:PML42"/>
    <mergeCell ref="PMM42:PMN42"/>
    <mergeCell ref="PMO42:PMP42"/>
    <mergeCell ref="PMQ42:PMR42"/>
    <mergeCell ref="PLU42:PLV42"/>
    <mergeCell ref="PLW42:PLX42"/>
    <mergeCell ref="PLY42:PLZ42"/>
    <mergeCell ref="PMA42:PMB42"/>
    <mergeCell ref="PMC42:PMD42"/>
    <mergeCell ref="PME42:PMF42"/>
    <mergeCell ref="PLI42:PLJ42"/>
    <mergeCell ref="PLK42:PLL42"/>
    <mergeCell ref="PLM42:PLN42"/>
    <mergeCell ref="PLO42:PLP42"/>
    <mergeCell ref="PLQ42:PLR42"/>
    <mergeCell ref="PLS42:PLT42"/>
    <mergeCell ref="PKW42:PKX42"/>
    <mergeCell ref="PKY42:PKZ42"/>
    <mergeCell ref="PLA42:PLB42"/>
    <mergeCell ref="PLC42:PLD42"/>
    <mergeCell ref="PLE42:PLF42"/>
    <mergeCell ref="PLG42:PLH42"/>
    <mergeCell ref="PKK42:PKL42"/>
    <mergeCell ref="PKM42:PKN42"/>
    <mergeCell ref="PKO42:PKP42"/>
    <mergeCell ref="PKQ42:PKR42"/>
    <mergeCell ref="PKS42:PKT42"/>
    <mergeCell ref="PKU42:PKV42"/>
    <mergeCell ref="PJY42:PJZ42"/>
    <mergeCell ref="PKA42:PKB42"/>
    <mergeCell ref="PKC42:PKD42"/>
    <mergeCell ref="PKE42:PKF42"/>
    <mergeCell ref="PKG42:PKH42"/>
    <mergeCell ref="PKI42:PKJ42"/>
    <mergeCell ref="PPA42:PPB42"/>
    <mergeCell ref="PPC42:PPD42"/>
    <mergeCell ref="PPE42:PPF42"/>
    <mergeCell ref="PPG42:PPH42"/>
    <mergeCell ref="PPI42:PPJ42"/>
    <mergeCell ref="PPK42:PPL42"/>
    <mergeCell ref="POO42:POP42"/>
    <mergeCell ref="POQ42:POR42"/>
    <mergeCell ref="POS42:POT42"/>
    <mergeCell ref="POU42:POV42"/>
    <mergeCell ref="POW42:POX42"/>
    <mergeCell ref="POY42:POZ42"/>
    <mergeCell ref="POC42:POD42"/>
    <mergeCell ref="POE42:POF42"/>
    <mergeCell ref="POG42:POH42"/>
    <mergeCell ref="POI42:POJ42"/>
    <mergeCell ref="POK42:POL42"/>
    <mergeCell ref="POM42:PON42"/>
    <mergeCell ref="PNQ42:PNR42"/>
    <mergeCell ref="PNS42:PNT42"/>
    <mergeCell ref="PNU42:PNV42"/>
    <mergeCell ref="PNW42:PNX42"/>
    <mergeCell ref="PNY42:PNZ42"/>
    <mergeCell ref="POA42:POB42"/>
    <mergeCell ref="PNE42:PNF42"/>
    <mergeCell ref="PNG42:PNH42"/>
    <mergeCell ref="PNI42:PNJ42"/>
    <mergeCell ref="PNK42:PNL42"/>
    <mergeCell ref="PNM42:PNN42"/>
    <mergeCell ref="PNO42:PNP42"/>
    <mergeCell ref="PMS42:PMT42"/>
    <mergeCell ref="PMU42:PMV42"/>
    <mergeCell ref="PMW42:PMX42"/>
    <mergeCell ref="PMY42:PMZ42"/>
    <mergeCell ref="PNA42:PNB42"/>
    <mergeCell ref="PNC42:PND42"/>
    <mergeCell ref="PRU42:PRV42"/>
    <mergeCell ref="PRW42:PRX42"/>
    <mergeCell ref="PRY42:PRZ42"/>
    <mergeCell ref="PSA42:PSB42"/>
    <mergeCell ref="PSC42:PSD42"/>
    <mergeCell ref="PSE42:PSF42"/>
    <mergeCell ref="PRI42:PRJ42"/>
    <mergeCell ref="PRK42:PRL42"/>
    <mergeCell ref="PRM42:PRN42"/>
    <mergeCell ref="PRO42:PRP42"/>
    <mergeCell ref="PRQ42:PRR42"/>
    <mergeCell ref="PRS42:PRT42"/>
    <mergeCell ref="PQW42:PQX42"/>
    <mergeCell ref="PQY42:PQZ42"/>
    <mergeCell ref="PRA42:PRB42"/>
    <mergeCell ref="PRC42:PRD42"/>
    <mergeCell ref="PRE42:PRF42"/>
    <mergeCell ref="PRG42:PRH42"/>
    <mergeCell ref="PQK42:PQL42"/>
    <mergeCell ref="PQM42:PQN42"/>
    <mergeCell ref="PQO42:PQP42"/>
    <mergeCell ref="PQQ42:PQR42"/>
    <mergeCell ref="PQS42:PQT42"/>
    <mergeCell ref="PQU42:PQV42"/>
    <mergeCell ref="PPY42:PPZ42"/>
    <mergeCell ref="PQA42:PQB42"/>
    <mergeCell ref="PQC42:PQD42"/>
    <mergeCell ref="PQE42:PQF42"/>
    <mergeCell ref="PQG42:PQH42"/>
    <mergeCell ref="PQI42:PQJ42"/>
    <mergeCell ref="PPM42:PPN42"/>
    <mergeCell ref="PPO42:PPP42"/>
    <mergeCell ref="PPQ42:PPR42"/>
    <mergeCell ref="PPS42:PPT42"/>
    <mergeCell ref="PPU42:PPV42"/>
    <mergeCell ref="PPW42:PPX42"/>
    <mergeCell ref="PUO42:PUP42"/>
    <mergeCell ref="PUQ42:PUR42"/>
    <mergeCell ref="PUS42:PUT42"/>
    <mergeCell ref="PUU42:PUV42"/>
    <mergeCell ref="PUW42:PUX42"/>
    <mergeCell ref="PUY42:PUZ42"/>
    <mergeCell ref="PUC42:PUD42"/>
    <mergeCell ref="PUE42:PUF42"/>
    <mergeCell ref="PUG42:PUH42"/>
    <mergeCell ref="PUI42:PUJ42"/>
    <mergeCell ref="PUK42:PUL42"/>
    <mergeCell ref="PUM42:PUN42"/>
    <mergeCell ref="PTQ42:PTR42"/>
    <mergeCell ref="PTS42:PTT42"/>
    <mergeCell ref="PTU42:PTV42"/>
    <mergeCell ref="PTW42:PTX42"/>
    <mergeCell ref="PTY42:PTZ42"/>
    <mergeCell ref="PUA42:PUB42"/>
    <mergeCell ref="PTE42:PTF42"/>
    <mergeCell ref="PTG42:PTH42"/>
    <mergeCell ref="PTI42:PTJ42"/>
    <mergeCell ref="PTK42:PTL42"/>
    <mergeCell ref="PTM42:PTN42"/>
    <mergeCell ref="PTO42:PTP42"/>
    <mergeCell ref="PSS42:PST42"/>
    <mergeCell ref="PSU42:PSV42"/>
    <mergeCell ref="PSW42:PSX42"/>
    <mergeCell ref="PSY42:PSZ42"/>
    <mergeCell ref="PTA42:PTB42"/>
    <mergeCell ref="PTC42:PTD42"/>
    <mergeCell ref="PSG42:PSH42"/>
    <mergeCell ref="PSI42:PSJ42"/>
    <mergeCell ref="PSK42:PSL42"/>
    <mergeCell ref="PSM42:PSN42"/>
    <mergeCell ref="PSO42:PSP42"/>
    <mergeCell ref="PSQ42:PSR42"/>
    <mergeCell ref="PXI42:PXJ42"/>
    <mergeCell ref="PXK42:PXL42"/>
    <mergeCell ref="PXM42:PXN42"/>
    <mergeCell ref="PXO42:PXP42"/>
    <mergeCell ref="PXQ42:PXR42"/>
    <mergeCell ref="PXS42:PXT42"/>
    <mergeCell ref="PWW42:PWX42"/>
    <mergeCell ref="PWY42:PWZ42"/>
    <mergeCell ref="PXA42:PXB42"/>
    <mergeCell ref="PXC42:PXD42"/>
    <mergeCell ref="PXE42:PXF42"/>
    <mergeCell ref="PXG42:PXH42"/>
    <mergeCell ref="PWK42:PWL42"/>
    <mergeCell ref="PWM42:PWN42"/>
    <mergeCell ref="PWO42:PWP42"/>
    <mergeCell ref="PWQ42:PWR42"/>
    <mergeCell ref="PWS42:PWT42"/>
    <mergeCell ref="PWU42:PWV42"/>
    <mergeCell ref="PVY42:PVZ42"/>
    <mergeCell ref="PWA42:PWB42"/>
    <mergeCell ref="PWC42:PWD42"/>
    <mergeCell ref="PWE42:PWF42"/>
    <mergeCell ref="PWG42:PWH42"/>
    <mergeCell ref="PWI42:PWJ42"/>
    <mergeCell ref="PVM42:PVN42"/>
    <mergeCell ref="PVO42:PVP42"/>
    <mergeCell ref="PVQ42:PVR42"/>
    <mergeCell ref="PVS42:PVT42"/>
    <mergeCell ref="PVU42:PVV42"/>
    <mergeCell ref="PVW42:PVX42"/>
    <mergeCell ref="PVA42:PVB42"/>
    <mergeCell ref="PVC42:PVD42"/>
    <mergeCell ref="PVE42:PVF42"/>
    <mergeCell ref="PVG42:PVH42"/>
    <mergeCell ref="PVI42:PVJ42"/>
    <mergeCell ref="PVK42:PVL42"/>
    <mergeCell ref="QAC42:QAD42"/>
    <mergeCell ref="QAE42:QAF42"/>
    <mergeCell ref="QAG42:QAH42"/>
    <mergeCell ref="QAI42:QAJ42"/>
    <mergeCell ref="QAK42:QAL42"/>
    <mergeCell ref="QAM42:QAN42"/>
    <mergeCell ref="PZQ42:PZR42"/>
    <mergeCell ref="PZS42:PZT42"/>
    <mergeCell ref="PZU42:PZV42"/>
    <mergeCell ref="PZW42:PZX42"/>
    <mergeCell ref="PZY42:PZZ42"/>
    <mergeCell ref="QAA42:QAB42"/>
    <mergeCell ref="PZE42:PZF42"/>
    <mergeCell ref="PZG42:PZH42"/>
    <mergeCell ref="PZI42:PZJ42"/>
    <mergeCell ref="PZK42:PZL42"/>
    <mergeCell ref="PZM42:PZN42"/>
    <mergeCell ref="PZO42:PZP42"/>
    <mergeCell ref="PYS42:PYT42"/>
    <mergeCell ref="PYU42:PYV42"/>
    <mergeCell ref="PYW42:PYX42"/>
    <mergeCell ref="PYY42:PYZ42"/>
    <mergeCell ref="PZA42:PZB42"/>
    <mergeCell ref="PZC42:PZD42"/>
    <mergeCell ref="PYG42:PYH42"/>
    <mergeCell ref="PYI42:PYJ42"/>
    <mergeCell ref="PYK42:PYL42"/>
    <mergeCell ref="PYM42:PYN42"/>
    <mergeCell ref="PYO42:PYP42"/>
    <mergeCell ref="PYQ42:PYR42"/>
    <mergeCell ref="PXU42:PXV42"/>
    <mergeCell ref="PXW42:PXX42"/>
    <mergeCell ref="PXY42:PXZ42"/>
    <mergeCell ref="PYA42:PYB42"/>
    <mergeCell ref="PYC42:PYD42"/>
    <mergeCell ref="PYE42:PYF42"/>
    <mergeCell ref="QCW42:QCX42"/>
    <mergeCell ref="QCY42:QCZ42"/>
    <mergeCell ref="QDA42:QDB42"/>
    <mergeCell ref="QDC42:QDD42"/>
    <mergeCell ref="QDE42:QDF42"/>
    <mergeCell ref="QDG42:QDH42"/>
    <mergeCell ref="QCK42:QCL42"/>
    <mergeCell ref="QCM42:QCN42"/>
    <mergeCell ref="QCO42:QCP42"/>
    <mergeCell ref="QCQ42:QCR42"/>
    <mergeCell ref="QCS42:QCT42"/>
    <mergeCell ref="QCU42:QCV42"/>
    <mergeCell ref="QBY42:QBZ42"/>
    <mergeCell ref="QCA42:QCB42"/>
    <mergeCell ref="QCC42:QCD42"/>
    <mergeCell ref="QCE42:QCF42"/>
    <mergeCell ref="QCG42:QCH42"/>
    <mergeCell ref="QCI42:QCJ42"/>
    <mergeCell ref="QBM42:QBN42"/>
    <mergeCell ref="QBO42:QBP42"/>
    <mergeCell ref="QBQ42:QBR42"/>
    <mergeCell ref="QBS42:QBT42"/>
    <mergeCell ref="QBU42:QBV42"/>
    <mergeCell ref="QBW42:QBX42"/>
    <mergeCell ref="QBA42:QBB42"/>
    <mergeCell ref="QBC42:QBD42"/>
    <mergeCell ref="QBE42:QBF42"/>
    <mergeCell ref="QBG42:QBH42"/>
    <mergeCell ref="QBI42:QBJ42"/>
    <mergeCell ref="QBK42:QBL42"/>
    <mergeCell ref="QAO42:QAP42"/>
    <mergeCell ref="QAQ42:QAR42"/>
    <mergeCell ref="QAS42:QAT42"/>
    <mergeCell ref="QAU42:QAV42"/>
    <mergeCell ref="QAW42:QAX42"/>
    <mergeCell ref="QAY42:QAZ42"/>
    <mergeCell ref="QFQ42:QFR42"/>
    <mergeCell ref="QFS42:QFT42"/>
    <mergeCell ref="QFU42:QFV42"/>
    <mergeCell ref="QFW42:QFX42"/>
    <mergeCell ref="QFY42:QFZ42"/>
    <mergeCell ref="QGA42:QGB42"/>
    <mergeCell ref="QFE42:QFF42"/>
    <mergeCell ref="QFG42:QFH42"/>
    <mergeCell ref="QFI42:QFJ42"/>
    <mergeCell ref="QFK42:QFL42"/>
    <mergeCell ref="QFM42:QFN42"/>
    <mergeCell ref="QFO42:QFP42"/>
    <mergeCell ref="QES42:QET42"/>
    <mergeCell ref="QEU42:QEV42"/>
    <mergeCell ref="QEW42:QEX42"/>
    <mergeCell ref="QEY42:QEZ42"/>
    <mergeCell ref="QFA42:QFB42"/>
    <mergeCell ref="QFC42:QFD42"/>
    <mergeCell ref="QEG42:QEH42"/>
    <mergeCell ref="QEI42:QEJ42"/>
    <mergeCell ref="QEK42:QEL42"/>
    <mergeCell ref="QEM42:QEN42"/>
    <mergeCell ref="QEO42:QEP42"/>
    <mergeCell ref="QEQ42:QER42"/>
    <mergeCell ref="QDU42:QDV42"/>
    <mergeCell ref="QDW42:QDX42"/>
    <mergeCell ref="QDY42:QDZ42"/>
    <mergeCell ref="QEA42:QEB42"/>
    <mergeCell ref="QEC42:QED42"/>
    <mergeCell ref="QEE42:QEF42"/>
    <mergeCell ref="QDI42:QDJ42"/>
    <mergeCell ref="QDK42:QDL42"/>
    <mergeCell ref="QDM42:QDN42"/>
    <mergeCell ref="QDO42:QDP42"/>
    <mergeCell ref="QDQ42:QDR42"/>
    <mergeCell ref="QDS42:QDT42"/>
    <mergeCell ref="QIK42:QIL42"/>
    <mergeCell ref="QIM42:QIN42"/>
    <mergeCell ref="QIO42:QIP42"/>
    <mergeCell ref="QIQ42:QIR42"/>
    <mergeCell ref="QIS42:QIT42"/>
    <mergeCell ref="QIU42:QIV42"/>
    <mergeCell ref="QHY42:QHZ42"/>
    <mergeCell ref="QIA42:QIB42"/>
    <mergeCell ref="QIC42:QID42"/>
    <mergeCell ref="QIE42:QIF42"/>
    <mergeCell ref="QIG42:QIH42"/>
    <mergeCell ref="QII42:QIJ42"/>
    <mergeCell ref="QHM42:QHN42"/>
    <mergeCell ref="QHO42:QHP42"/>
    <mergeCell ref="QHQ42:QHR42"/>
    <mergeCell ref="QHS42:QHT42"/>
    <mergeCell ref="QHU42:QHV42"/>
    <mergeCell ref="QHW42:QHX42"/>
    <mergeCell ref="QHA42:QHB42"/>
    <mergeCell ref="QHC42:QHD42"/>
    <mergeCell ref="QHE42:QHF42"/>
    <mergeCell ref="QHG42:QHH42"/>
    <mergeCell ref="QHI42:QHJ42"/>
    <mergeCell ref="QHK42:QHL42"/>
    <mergeCell ref="QGO42:QGP42"/>
    <mergeCell ref="QGQ42:QGR42"/>
    <mergeCell ref="QGS42:QGT42"/>
    <mergeCell ref="QGU42:QGV42"/>
    <mergeCell ref="QGW42:QGX42"/>
    <mergeCell ref="QGY42:QGZ42"/>
    <mergeCell ref="QGC42:QGD42"/>
    <mergeCell ref="QGE42:QGF42"/>
    <mergeCell ref="QGG42:QGH42"/>
    <mergeCell ref="QGI42:QGJ42"/>
    <mergeCell ref="QGK42:QGL42"/>
    <mergeCell ref="QGM42:QGN42"/>
    <mergeCell ref="QLE42:QLF42"/>
    <mergeCell ref="QLG42:QLH42"/>
    <mergeCell ref="QLI42:QLJ42"/>
    <mergeCell ref="QLK42:QLL42"/>
    <mergeCell ref="QLM42:QLN42"/>
    <mergeCell ref="QLO42:QLP42"/>
    <mergeCell ref="QKS42:QKT42"/>
    <mergeCell ref="QKU42:QKV42"/>
    <mergeCell ref="QKW42:QKX42"/>
    <mergeCell ref="QKY42:QKZ42"/>
    <mergeCell ref="QLA42:QLB42"/>
    <mergeCell ref="QLC42:QLD42"/>
    <mergeCell ref="QKG42:QKH42"/>
    <mergeCell ref="QKI42:QKJ42"/>
    <mergeCell ref="QKK42:QKL42"/>
    <mergeCell ref="QKM42:QKN42"/>
    <mergeCell ref="QKO42:QKP42"/>
    <mergeCell ref="QKQ42:QKR42"/>
    <mergeCell ref="QJU42:QJV42"/>
    <mergeCell ref="QJW42:QJX42"/>
    <mergeCell ref="QJY42:QJZ42"/>
    <mergeCell ref="QKA42:QKB42"/>
    <mergeCell ref="QKC42:QKD42"/>
    <mergeCell ref="QKE42:QKF42"/>
    <mergeCell ref="QJI42:QJJ42"/>
    <mergeCell ref="QJK42:QJL42"/>
    <mergeCell ref="QJM42:QJN42"/>
    <mergeCell ref="QJO42:QJP42"/>
    <mergeCell ref="QJQ42:QJR42"/>
    <mergeCell ref="QJS42:QJT42"/>
    <mergeCell ref="QIW42:QIX42"/>
    <mergeCell ref="QIY42:QIZ42"/>
    <mergeCell ref="QJA42:QJB42"/>
    <mergeCell ref="QJC42:QJD42"/>
    <mergeCell ref="QJE42:QJF42"/>
    <mergeCell ref="QJG42:QJH42"/>
    <mergeCell ref="QNY42:QNZ42"/>
    <mergeCell ref="QOA42:QOB42"/>
    <mergeCell ref="QOC42:QOD42"/>
    <mergeCell ref="QOE42:QOF42"/>
    <mergeCell ref="QOG42:QOH42"/>
    <mergeCell ref="QOI42:QOJ42"/>
    <mergeCell ref="QNM42:QNN42"/>
    <mergeCell ref="QNO42:QNP42"/>
    <mergeCell ref="QNQ42:QNR42"/>
    <mergeCell ref="QNS42:QNT42"/>
    <mergeCell ref="QNU42:QNV42"/>
    <mergeCell ref="QNW42:QNX42"/>
    <mergeCell ref="QNA42:QNB42"/>
    <mergeCell ref="QNC42:QND42"/>
    <mergeCell ref="QNE42:QNF42"/>
    <mergeCell ref="QNG42:QNH42"/>
    <mergeCell ref="QNI42:QNJ42"/>
    <mergeCell ref="QNK42:QNL42"/>
    <mergeCell ref="QMO42:QMP42"/>
    <mergeCell ref="QMQ42:QMR42"/>
    <mergeCell ref="QMS42:QMT42"/>
    <mergeCell ref="QMU42:QMV42"/>
    <mergeCell ref="QMW42:QMX42"/>
    <mergeCell ref="QMY42:QMZ42"/>
    <mergeCell ref="QMC42:QMD42"/>
    <mergeCell ref="QME42:QMF42"/>
    <mergeCell ref="QMG42:QMH42"/>
    <mergeCell ref="QMI42:QMJ42"/>
    <mergeCell ref="QMK42:QML42"/>
    <mergeCell ref="QMM42:QMN42"/>
    <mergeCell ref="QLQ42:QLR42"/>
    <mergeCell ref="QLS42:QLT42"/>
    <mergeCell ref="QLU42:QLV42"/>
    <mergeCell ref="QLW42:QLX42"/>
    <mergeCell ref="QLY42:QLZ42"/>
    <mergeCell ref="QMA42:QMB42"/>
    <mergeCell ref="QQS42:QQT42"/>
    <mergeCell ref="QQU42:QQV42"/>
    <mergeCell ref="QQW42:QQX42"/>
    <mergeCell ref="QQY42:QQZ42"/>
    <mergeCell ref="QRA42:QRB42"/>
    <mergeCell ref="QRC42:QRD42"/>
    <mergeCell ref="QQG42:QQH42"/>
    <mergeCell ref="QQI42:QQJ42"/>
    <mergeCell ref="QQK42:QQL42"/>
    <mergeCell ref="QQM42:QQN42"/>
    <mergeCell ref="QQO42:QQP42"/>
    <mergeCell ref="QQQ42:QQR42"/>
    <mergeCell ref="QPU42:QPV42"/>
    <mergeCell ref="QPW42:QPX42"/>
    <mergeCell ref="QPY42:QPZ42"/>
    <mergeCell ref="QQA42:QQB42"/>
    <mergeCell ref="QQC42:QQD42"/>
    <mergeCell ref="QQE42:QQF42"/>
    <mergeCell ref="QPI42:QPJ42"/>
    <mergeCell ref="QPK42:QPL42"/>
    <mergeCell ref="QPM42:QPN42"/>
    <mergeCell ref="QPO42:QPP42"/>
    <mergeCell ref="QPQ42:QPR42"/>
    <mergeCell ref="QPS42:QPT42"/>
    <mergeCell ref="QOW42:QOX42"/>
    <mergeCell ref="QOY42:QOZ42"/>
    <mergeCell ref="QPA42:QPB42"/>
    <mergeCell ref="QPC42:QPD42"/>
    <mergeCell ref="QPE42:QPF42"/>
    <mergeCell ref="QPG42:QPH42"/>
    <mergeCell ref="QOK42:QOL42"/>
    <mergeCell ref="QOM42:QON42"/>
    <mergeCell ref="QOO42:QOP42"/>
    <mergeCell ref="QOQ42:QOR42"/>
    <mergeCell ref="QOS42:QOT42"/>
    <mergeCell ref="QOU42:QOV42"/>
    <mergeCell ref="QTM42:QTN42"/>
    <mergeCell ref="QTO42:QTP42"/>
    <mergeCell ref="QTQ42:QTR42"/>
    <mergeCell ref="QTS42:QTT42"/>
    <mergeCell ref="QTU42:QTV42"/>
    <mergeCell ref="QTW42:QTX42"/>
    <mergeCell ref="QTA42:QTB42"/>
    <mergeCell ref="QTC42:QTD42"/>
    <mergeCell ref="QTE42:QTF42"/>
    <mergeCell ref="QTG42:QTH42"/>
    <mergeCell ref="QTI42:QTJ42"/>
    <mergeCell ref="QTK42:QTL42"/>
    <mergeCell ref="QSO42:QSP42"/>
    <mergeCell ref="QSQ42:QSR42"/>
    <mergeCell ref="QSS42:QST42"/>
    <mergeCell ref="QSU42:QSV42"/>
    <mergeCell ref="QSW42:QSX42"/>
    <mergeCell ref="QSY42:QSZ42"/>
    <mergeCell ref="QSC42:QSD42"/>
    <mergeCell ref="QSE42:QSF42"/>
    <mergeCell ref="QSG42:QSH42"/>
    <mergeCell ref="QSI42:QSJ42"/>
    <mergeCell ref="QSK42:QSL42"/>
    <mergeCell ref="QSM42:QSN42"/>
    <mergeCell ref="QRQ42:QRR42"/>
    <mergeCell ref="QRS42:QRT42"/>
    <mergeCell ref="QRU42:QRV42"/>
    <mergeCell ref="QRW42:QRX42"/>
    <mergeCell ref="QRY42:QRZ42"/>
    <mergeCell ref="QSA42:QSB42"/>
    <mergeCell ref="QRE42:QRF42"/>
    <mergeCell ref="QRG42:QRH42"/>
    <mergeCell ref="QRI42:QRJ42"/>
    <mergeCell ref="QRK42:QRL42"/>
    <mergeCell ref="QRM42:QRN42"/>
    <mergeCell ref="QRO42:QRP42"/>
    <mergeCell ref="QWG42:QWH42"/>
    <mergeCell ref="QWI42:QWJ42"/>
    <mergeCell ref="QWK42:QWL42"/>
    <mergeCell ref="QWM42:QWN42"/>
    <mergeCell ref="QWO42:QWP42"/>
    <mergeCell ref="QWQ42:QWR42"/>
    <mergeCell ref="QVU42:QVV42"/>
    <mergeCell ref="QVW42:QVX42"/>
    <mergeCell ref="QVY42:QVZ42"/>
    <mergeCell ref="QWA42:QWB42"/>
    <mergeCell ref="QWC42:QWD42"/>
    <mergeCell ref="QWE42:QWF42"/>
    <mergeCell ref="QVI42:QVJ42"/>
    <mergeCell ref="QVK42:QVL42"/>
    <mergeCell ref="QVM42:QVN42"/>
    <mergeCell ref="QVO42:QVP42"/>
    <mergeCell ref="QVQ42:QVR42"/>
    <mergeCell ref="QVS42:QVT42"/>
    <mergeCell ref="QUW42:QUX42"/>
    <mergeCell ref="QUY42:QUZ42"/>
    <mergeCell ref="QVA42:QVB42"/>
    <mergeCell ref="QVC42:QVD42"/>
    <mergeCell ref="QVE42:QVF42"/>
    <mergeCell ref="QVG42:QVH42"/>
    <mergeCell ref="QUK42:QUL42"/>
    <mergeCell ref="QUM42:QUN42"/>
    <mergeCell ref="QUO42:QUP42"/>
    <mergeCell ref="QUQ42:QUR42"/>
    <mergeCell ref="QUS42:QUT42"/>
    <mergeCell ref="QUU42:QUV42"/>
    <mergeCell ref="QTY42:QTZ42"/>
    <mergeCell ref="QUA42:QUB42"/>
    <mergeCell ref="QUC42:QUD42"/>
    <mergeCell ref="QUE42:QUF42"/>
    <mergeCell ref="QUG42:QUH42"/>
    <mergeCell ref="QUI42:QUJ42"/>
    <mergeCell ref="QZA42:QZB42"/>
    <mergeCell ref="QZC42:QZD42"/>
    <mergeCell ref="QZE42:QZF42"/>
    <mergeCell ref="QZG42:QZH42"/>
    <mergeCell ref="QZI42:QZJ42"/>
    <mergeCell ref="QZK42:QZL42"/>
    <mergeCell ref="QYO42:QYP42"/>
    <mergeCell ref="QYQ42:QYR42"/>
    <mergeCell ref="QYS42:QYT42"/>
    <mergeCell ref="QYU42:QYV42"/>
    <mergeCell ref="QYW42:QYX42"/>
    <mergeCell ref="QYY42:QYZ42"/>
    <mergeCell ref="QYC42:QYD42"/>
    <mergeCell ref="QYE42:QYF42"/>
    <mergeCell ref="QYG42:QYH42"/>
    <mergeCell ref="QYI42:QYJ42"/>
    <mergeCell ref="QYK42:QYL42"/>
    <mergeCell ref="QYM42:QYN42"/>
    <mergeCell ref="QXQ42:QXR42"/>
    <mergeCell ref="QXS42:QXT42"/>
    <mergeCell ref="QXU42:QXV42"/>
    <mergeCell ref="QXW42:QXX42"/>
    <mergeCell ref="QXY42:QXZ42"/>
    <mergeCell ref="QYA42:QYB42"/>
    <mergeCell ref="QXE42:QXF42"/>
    <mergeCell ref="QXG42:QXH42"/>
    <mergeCell ref="QXI42:QXJ42"/>
    <mergeCell ref="QXK42:QXL42"/>
    <mergeCell ref="QXM42:QXN42"/>
    <mergeCell ref="QXO42:QXP42"/>
    <mergeCell ref="QWS42:QWT42"/>
    <mergeCell ref="QWU42:QWV42"/>
    <mergeCell ref="QWW42:QWX42"/>
    <mergeCell ref="QWY42:QWZ42"/>
    <mergeCell ref="QXA42:QXB42"/>
    <mergeCell ref="QXC42:QXD42"/>
    <mergeCell ref="RBU42:RBV42"/>
    <mergeCell ref="RBW42:RBX42"/>
    <mergeCell ref="RBY42:RBZ42"/>
    <mergeCell ref="RCA42:RCB42"/>
    <mergeCell ref="RCC42:RCD42"/>
    <mergeCell ref="RCE42:RCF42"/>
    <mergeCell ref="RBI42:RBJ42"/>
    <mergeCell ref="RBK42:RBL42"/>
    <mergeCell ref="RBM42:RBN42"/>
    <mergeCell ref="RBO42:RBP42"/>
    <mergeCell ref="RBQ42:RBR42"/>
    <mergeCell ref="RBS42:RBT42"/>
    <mergeCell ref="RAW42:RAX42"/>
    <mergeCell ref="RAY42:RAZ42"/>
    <mergeCell ref="RBA42:RBB42"/>
    <mergeCell ref="RBC42:RBD42"/>
    <mergeCell ref="RBE42:RBF42"/>
    <mergeCell ref="RBG42:RBH42"/>
    <mergeCell ref="RAK42:RAL42"/>
    <mergeCell ref="RAM42:RAN42"/>
    <mergeCell ref="RAO42:RAP42"/>
    <mergeCell ref="RAQ42:RAR42"/>
    <mergeCell ref="RAS42:RAT42"/>
    <mergeCell ref="RAU42:RAV42"/>
    <mergeCell ref="QZY42:QZZ42"/>
    <mergeCell ref="RAA42:RAB42"/>
    <mergeCell ref="RAC42:RAD42"/>
    <mergeCell ref="RAE42:RAF42"/>
    <mergeCell ref="RAG42:RAH42"/>
    <mergeCell ref="RAI42:RAJ42"/>
    <mergeCell ref="QZM42:QZN42"/>
    <mergeCell ref="QZO42:QZP42"/>
    <mergeCell ref="QZQ42:QZR42"/>
    <mergeCell ref="QZS42:QZT42"/>
    <mergeCell ref="QZU42:QZV42"/>
    <mergeCell ref="QZW42:QZX42"/>
    <mergeCell ref="REO42:REP42"/>
    <mergeCell ref="REQ42:RER42"/>
    <mergeCell ref="RES42:RET42"/>
    <mergeCell ref="REU42:REV42"/>
    <mergeCell ref="REW42:REX42"/>
    <mergeCell ref="REY42:REZ42"/>
    <mergeCell ref="REC42:RED42"/>
    <mergeCell ref="REE42:REF42"/>
    <mergeCell ref="REG42:REH42"/>
    <mergeCell ref="REI42:REJ42"/>
    <mergeCell ref="REK42:REL42"/>
    <mergeCell ref="REM42:REN42"/>
    <mergeCell ref="RDQ42:RDR42"/>
    <mergeCell ref="RDS42:RDT42"/>
    <mergeCell ref="RDU42:RDV42"/>
    <mergeCell ref="RDW42:RDX42"/>
    <mergeCell ref="RDY42:RDZ42"/>
    <mergeCell ref="REA42:REB42"/>
    <mergeCell ref="RDE42:RDF42"/>
    <mergeCell ref="RDG42:RDH42"/>
    <mergeCell ref="RDI42:RDJ42"/>
    <mergeCell ref="RDK42:RDL42"/>
    <mergeCell ref="RDM42:RDN42"/>
    <mergeCell ref="RDO42:RDP42"/>
    <mergeCell ref="RCS42:RCT42"/>
    <mergeCell ref="RCU42:RCV42"/>
    <mergeCell ref="RCW42:RCX42"/>
    <mergeCell ref="RCY42:RCZ42"/>
    <mergeCell ref="RDA42:RDB42"/>
    <mergeCell ref="RDC42:RDD42"/>
    <mergeCell ref="RCG42:RCH42"/>
    <mergeCell ref="RCI42:RCJ42"/>
    <mergeCell ref="RCK42:RCL42"/>
    <mergeCell ref="RCM42:RCN42"/>
    <mergeCell ref="RCO42:RCP42"/>
    <mergeCell ref="RCQ42:RCR42"/>
    <mergeCell ref="RHI42:RHJ42"/>
    <mergeCell ref="RHK42:RHL42"/>
    <mergeCell ref="RHM42:RHN42"/>
    <mergeCell ref="RHO42:RHP42"/>
    <mergeCell ref="RHQ42:RHR42"/>
    <mergeCell ref="RHS42:RHT42"/>
    <mergeCell ref="RGW42:RGX42"/>
    <mergeCell ref="RGY42:RGZ42"/>
    <mergeCell ref="RHA42:RHB42"/>
    <mergeCell ref="RHC42:RHD42"/>
    <mergeCell ref="RHE42:RHF42"/>
    <mergeCell ref="RHG42:RHH42"/>
    <mergeCell ref="RGK42:RGL42"/>
    <mergeCell ref="RGM42:RGN42"/>
    <mergeCell ref="RGO42:RGP42"/>
    <mergeCell ref="RGQ42:RGR42"/>
    <mergeCell ref="RGS42:RGT42"/>
    <mergeCell ref="RGU42:RGV42"/>
    <mergeCell ref="RFY42:RFZ42"/>
    <mergeCell ref="RGA42:RGB42"/>
    <mergeCell ref="RGC42:RGD42"/>
    <mergeCell ref="RGE42:RGF42"/>
    <mergeCell ref="RGG42:RGH42"/>
    <mergeCell ref="RGI42:RGJ42"/>
    <mergeCell ref="RFM42:RFN42"/>
    <mergeCell ref="RFO42:RFP42"/>
    <mergeCell ref="RFQ42:RFR42"/>
    <mergeCell ref="RFS42:RFT42"/>
    <mergeCell ref="RFU42:RFV42"/>
    <mergeCell ref="RFW42:RFX42"/>
    <mergeCell ref="RFA42:RFB42"/>
    <mergeCell ref="RFC42:RFD42"/>
    <mergeCell ref="RFE42:RFF42"/>
    <mergeCell ref="RFG42:RFH42"/>
    <mergeCell ref="RFI42:RFJ42"/>
    <mergeCell ref="RFK42:RFL42"/>
    <mergeCell ref="RKC42:RKD42"/>
    <mergeCell ref="RKE42:RKF42"/>
    <mergeCell ref="RKG42:RKH42"/>
    <mergeCell ref="RKI42:RKJ42"/>
    <mergeCell ref="RKK42:RKL42"/>
    <mergeCell ref="RKM42:RKN42"/>
    <mergeCell ref="RJQ42:RJR42"/>
    <mergeCell ref="RJS42:RJT42"/>
    <mergeCell ref="RJU42:RJV42"/>
    <mergeCell ref="RJW42:RJX42"/>
    <mergeCell ref="RJY42:RJZ42"/>
    <mergeCell ref="RKA42:RKB42"/>
    <mergeCell ref="RJE42:RJF42"/>
    <mergeCell ref="RJG42:RJH42"/>
    <mergeCell ref="RJI42:RJJ42"/>
    <mergeCell ref="RJK42:RJL42"/>
    <mergeCell ref="RJM42:RJN42"/>
    <mergeCell ref="RJO42:RJP42"/>
    <mergeCell ref="RIS42:RIT42"/>
    <mergeCell ref="RIU42:RIV42"/>
    <mergeCell ref="RIW42:RIX42"/>
    <mergeCell ref="RIY42:RIZ42"/>
    <mergeCell ref="RJA42:RJB42"/>
    <mergeCell ref="RJC42:RJD42"/>
    <mergeCell ref="RIG42:RIH42"/>
    <mergeCell ref="RII42:RIJ42"/>
    <mergeCell ref="RIK42:RIL42"/>
    <mergeCell ref="RIM42:RIN42"/>
    <mergeCell ref="RIO42:RIP42"/>
    <mergeCell ref="RIQ42:RIR42"/>
    <mergeCell ref="RHU42:RHV42"/>
    <mergeCell ref="RHW42:RHX42"/>
    <mergeCell ref="RHY42:RHZ42"/>
    <mergeCell ref="RIA42:RIB42"/>
    <mergeCell ref="RIC42:RID42"/>
    <mergeCell ref="RIE42:RIF42"/>
    <mergeCell ref="RMW42:RMX42"/>
    <mergeCell ref="RMY42:RMZ42"/>
    <mergeCell ref="RNA42:RNB42"/>
    <mergeCell ref="RNC42:RND42"/>
    <mergeCell ref="RNE42:RNF42"/>
    <mergeCell ref="RNG42:RNH42"/>
    <mergeCell ref="RMK42:RML42"/>
    <mergeCell ref="RMM42:RMN42"/>
    <mergeCell ref="RMO42:RMP42"/>
    <mergeCell ref="RMQ42:RMR42"/>
    <mergeCell ref="RMS42:RMT42"/>
    <mergeCell ref="RMU42:RMV42"/>
    <mergeCell ref="RLY42:RLZ42"/>
    <mergeCell ref="RMA42:RMB42"/>
    <mergeCell ref="RMC42:RMD42"/>
    <mergeCell ref="RME42:RMF42"/>
    <mergeCell ref="RMG42:RMH42"/>
    <mergeCell ref="RMI42:RMJ42"/>
    <mergeCell ref="RLM42:RLN42"/>
    <mergeCell ref="RLO42:RLP42"/>
    <mergeCell ref="RLQ42:RLR42"/>
    <mergeCell ref="RLS42:RLT42"/>
    <mergeCell ref="RLU42:RLV42"/>
    <mergeCell ref="RLW42:RLX42"/>
    <mergeCell ref="RLA42:RLB42"/>
    <mergeCell ref="RLC42:RLD42"/>
    <mergeCell ref="RLE42:RLF42"/>
    <mergeCell ref="RLG42:RLH42"/>
    <mergeCell ref="RLI42:RLJ42"/>
    <mergeCell ref="RLK42:RLL42"/>
    <mergeCell ref="RKO42:RKP42"/>
    <mergeCell ref="RKQ42:RKR42"/>
    <mergeCell ref="RKS42:RKT42"/>
    <mergeCell ref="RKU42:RKV42"/>
    <mergeCell ref="RKW42:RKX42"/>
    <mergeCell ref="RKY42:RKZ42"/>
    <mergeCell ref="RPQ42:RPR42"/>
    <mergeCell ref="RPS42:RPT42"/>
    <mergeCell ref="RPU42:RPV42"/>
    <mergeCell ref="RPW42:RPX42"/>
    <mergeCell ref="RPY42:RPZ42"/>
    <mergeCell ref="RQA42:RQB42"/>
    <mergeCell ref="RPE42:RPF42"/>
    <mergeCell ref="RPG42:RPH42"/>
    <mergeCell ref="RPI42:RPJ42"/>
    <mergeCell ref="RPK42:RPL42"/>
    <mergeCell ref="RPM42:RPN42"/>
    <mergeCell ref="RPO42:RPP42"/>
    <mergeCell ref="ROS42:ROT42"/>
    <mergeCell ref="ROU42:ROV42"/>
    <mergeCell ref="ROW42:ROX42"/>
    <mergeCell ref="ROY42:ROZ42"/>
    <mergeCell ref="RPA42:RPB42"/>
    <mergeCell ref="RPC42:RPD42"/>
    <mergeCell ref="ROG42:ROH42"/>
    <mergeCell ref="ROI42:ROJ42"/>
    <mergeCell ref="ROK42:ROL42"/>
    <mergeCell ref="ROM42:RON42"/>
    <mergeCell ref="ROO42:ROP42"/>
    <mergeCell ref="ROQ42:ROR42"/>
    <mergeCell ref="RNU42:RNV42"/>
    <mergeCell ref="RNW42:RNX42"/>
    <mergeCell ref="RNY42:RNZ42"/>
    <mergeCell ref="ROA42:ROB42"/>
    <mergeCell ref="ROC42:ROD42"/>
    <mergeCell ref="ROE42:ROF42"/>
    <mergeCell ref="RNI42:RNJ42"/>
    <mergeCell ref="RNK42:RNL42"/>
    <mergeCell ref="RNM42:RNN42"/>
    <mergeCell ref="RNO42:RNP42"/>
    <mergeCell ref="RNQ42:RNR42"/>
    <mergeCell ref="RNS42:RNT42"/>
    <mergeCell ref="RSK42:RSL42"/>
    <mergeCell ref="RSM42:RSN42"/>
    <mergeCell ref="RSO42:RSP42"/>
    <mergeCell ref="RSQ42:RSR42"/>
    <mergeCell ref="RSS42:RST42"/>
    <mergeCell ref="RSU42:RSV42"/>
    <mergeCell ref="RRY42:RRZ42"/>
    <mergeCell ref="RSA42:RSB42"/>
    <mergeCell ref="RSC42:RSD42"/>
    <mergeCell ref="RSE42:RSF42"/>
    <mergeCell ref="RSG42:RSH42"/>
    <mergeCell ref="RSI42:RSJ42"/>
    <mergeCell ref="RRM42:RRN42"/>
    <mergeCell ref="RRO42:RRP42"/>
    <mergeCell ref="RRQ42:RRR42"/>
    <mergeCell ref="RRS42:RRT42"/>
    <mergeCell ref="RRU42:RRV42"/>
    <mergeCell ref="RRW42:RRX42"/>
    <mergeCell ref="RRA42:RRB42"/>
    <mergeCell ref="RRC42:RRD42"/>
    <mergeCell ref="RRE42:RRF42"/>
    <mergeCell ref="RRG42:RRH42"/>
    <mergeCell ref="RRI42:RRJ42"/>
    <mergeCell ref="RRK42:RRL42"/>
    <mergeCell ref="RQO42:RQP42"/>
    <mergeCell ref="RQQ42:RQR42"/>
    <mergeCell ref="RQS42:RQT42"/>
    <mergeCell ref="RQU42:RQV42"/>
    <mergeCell ref="RQW42:RQX42"/>
    <mergeCell ref="RQY42:RQZ42"/>
    <mergeCell ref="RQC42:RQD42"/>
    <mergeCell ref="RQE42:RQF42"/>
    <mergeCell ref="RQG42:RQH42"/>
    <mergeCell ref="RQI42:RQJ42"/>
    <mergeCell ref="RQK42:RQL42"/>
    <mergeCell ref="RQM42:RQN42"/>
    <mergeCell ref="RVE42:RVF42"/>
    <mergeCell ref="RVG42:RVH42"/>
    <mergeCell ref="RVI42:RVJ42"/>
    <mergeCell ref="RVK42:RVL42"/>
    <mergeCell ref="RVM42:RVN42"/>
    <mergeCell ref="RVO42:RVP42"/>
    <mergeCell ref="RUS42:RUT42"/>
    <mergeCell ref="RUU42:RUV42"/>
    <mergeCell ref="RUW42:RUX42"/>
    <mergeCell ref="RUY42:RUZ42"/>
    <mergeCell ref="RVA42:RVB42"/>
    <mergeCell ref="RVC42:RVD42"/>
    <mergeCell ref="RUG42:RUH42"/>
    <mergeCell ref="RUI42:RUJ42"/>
    <mergeCell ref="RUK42:RUL42"/>
    <mergeCell ref="RUM42:RUN42"/>
    <mergeCell ref="RUO42:RUP42"/>
    <mergeCell ref="RUQ42:RUR42"/>
    <mergeCell ref="RTU42:RTV42"/>
    <mergeCell ref="RTW42:RTX42"/>
    <mergeCell ref="RTY42:RTZ42"/>
    <mergeCell ref="RUA42:RUB42"/>
    <mergeCell ref="RUC42:RUD42"/>
    <mergeCell ref="RUE42:RUF42"/>
    <mergeCell ref="RTI42:RTJ42"/>
    <mergeCell ref="RTK42:RTL42"/>
    <mergeCell ref="RTM42:RTN42"/>
    <mergeCell ref="RTO42:RTP42"/>
    <mergeCell ref="RTQ42:RTR42"/>
    <mergeCell ref="RTS42:RTT42"/>
    <mergeCell ref="RSW42:RSX42"/>
    <mergeCell ref="RSY42:RSZ42"/>
    <mergeCell ref="RTA42:RTB42"/>
    <mergeCell ref="RTC42:RTD42"/>
    <mergeCell ref="RTE42:RTF42"/>
    <mergeCell ref="RTG42:RTH42"/>
    <mergeCell ref="RXY42:RXZ42"/>
    <mergeCell ref="RYA42:RYB42"/>
    <mergeCell ref="RYC42:RYD42"/>
    <mergeCell ref="RYE42:RYF42"/>
    <mergeCell ref="RYG42:RYH42"/>
    <mergeCell ref="RYI42:RYJ42"/>
    <mergeCell ref="RXM42:RXN42"/>
    <mergeCell ref="RXO42:RXP42"/>
    <mergeCell ref="RXQ42:RXR42"/>
    <mergeCell ref="RXS42:RXT42"/>
    <mergeCell ref="RXU42:RXV42"/>
    <mergeCell ref="RXW42:RXX42"/>
    <mergeCell ref="RXA42:RXB42"/>
    <mergeCell ref="RXC42:RXD42"/>
    <mergeCell ref="RXE42:RXF42"/>
    <mergeCell ref="RXG42:RXH42"/>
    <mergeCell ref="RXI42:RXJ42"/>
    <mergeCell ref="RXK42:RXL42"/>
    <mergeCell ref="RWO42:RWP42"/>
    <mergeCell ref="RWQ42:RWR42"/>
    <mergeCell ref="RWS42:RWT42"/>
    <mergeCell ref="RWU42:RWV42"/>
    <mergeCell ref="RWW42:RWX42"/>
    <mergeCell ref="RWY42:RWZ42"/>
    <mergeCell ref="RWC42:RWD42"/>
    <mergeCell ref="RWE42:RWF42"/>
    <mergeCell ref="RWG42:RWH42"/>
    <mergeCell ref="RWI42:RWJ42"/>
    <mergeCell ref="RWK42:RWL42"/>
    <mergeCell ref="RWM42:RWN42"/>
    <mergeCell ref="RVQ42:RVR42"/>
    <mergeCell ref="RVS42:RVT42"/>
    <mergeCell ref="RVU42:RVV42"/>
    <mergeCell ref="RVW42:RVX42"/>
    <mergeCell ref="RVY42:RVZ42"/>
    <mergeCell ref="RWA42:RWB42"/>
    <mergeCell ref="SAS42:SAT42"/>
    <mergeCell ref="SAU42:SAV42"/>
    <mergeCell ref="SAW42:SAX42"/>
    <mergeCell ref="SAY42:SAZ42"/>
    <mergeCell ref="SBA42:SBB42"/>
    <mergeCell ref="SBC42:SBD42"/>
    <mergeCell ref="SAG42:SAH42"/>
    <mergeCell ref="SAI42:SAJ42"/>
    <mergeCell ref="SAK42:SAL42"/>
    <mergeCell ref="SAM42:SAN42"/>
    <mergeCell ref="SAO42:SAP42"/>
    <mergeCell ref="SAQ42:SAR42"/>
    <mergeCell ref="RZU42:RZV42"/>
    <mergeCell ref="RZW42:RZX42"/>
    <mergeCell ref="RZY42:RZZ42"/>
    <mergeCell ref="SAA42:SAB42"/>
    <mergeCell ref="SAC42:SAD42"/>
    <mergeCell ref="SAE42:SAF42"/>
    <mergeCell ref="RZI42:RZJ42"/>
    <mergeCell ref="RZK42:RZL42"/>
    <mergeCell ref="RZM42:RZN42"/>
    <mergeCell ref="RZO42:RZP42"/>
    <mergeCell ref="RZQ42:RZR42"/>
    <mergeCell ref="RZS42:RZT42"/>
    <mergeCell ref="RYW42:RYX42"/>
    <mergeCell ref="RYY42:RYZ42"/>
    <mergeCell ref="RZA42:RZB42"/>
    <mergeCell ref="RZC42:RZD42"/>
    <mergeCell ref="RZE42:RZF42"/>
    <mergeCell ref="RZG42:RZH42"/>
    <mergeCell ref="RYK42:RYL42"/>
    <mergeCell ref="RYM42:RYN42"/>
    <mergeCell ref="RYO42:RYP42"/>
    <mergeCell ref="RYQ42:RYR42"/>
    <mergeCell ref="RYS42:RYT42"/>
    <mergeCell ref="RYU42:RYV42"/>
    <mergeCell ref="SDM42:SDN42"/>
    <mergeCell ref="SDO42:SDP42"/>
    <mergeCell ref="SDQ42:SDR42"/>
    <mergeCell ref="SDS42:SDT42"/>
    <mergeCell ref="SDU42:SDV42"/>
    <mergeCell ref="SDW42:SDX42"/>
    <mergeCell ref="SDA42:SDB42"/>
    <mergeCell ref="SDC42:SDD42"/>
    <mergeCell ref="SDE42:SDF42"/>
    <mergeCell ref="SDG42:SDH42"/>
    <mergeCell ref="SDI42:SDJ42"/>
    <mergeCell ref="SDK42:SDL42"/>
    <mergeCell ref="SCO42:SCP42"/>
    <mergeCell ref="SCQ42:SCR42"/>
    <mergeCell ref="SCS42:SCT42"/>
    <mergeCell ref="SCU42:SCV42"/>
    <mergeCell ref="SCW42:SCX42"/>
    <mergeCell ref="SCY42:SCZ42"/>
    <mergeCell ref="SCC42:SCD42"/>
    <mergeCell ref="SCE42:SCF42"/>
    <mergeCell ref="SCG42:SCH42"/>
    <mergeCell ref="SCI42:SCJ42"/>
    <mergeCell ref="SCK42:SCL42"/>
    <mergeCell ref="SCM42:SCN42"/>
    <mergeCell ref="SBQ42:SBR42"/>
    <mergeCell ref="SBS42:SBT42"/>
    <mergeCell ref="SBU42:SBV42"/>
    <mergeCell ref="SBW42:SBX42"/>
    <mergeCell ref="SBY42:SBZ42"/>
    <mergeCell ref="SCA42:SCB42"/>
    <mergeCell ref="SBE42:SBF42"/>
    <mergeCell ref="SBG42:SBH42"/>
    <mergeCell ref="SBI42:SBJ42"/>
    <mergeCell ref="SBK42:SBL42"/>
    <mergeCell ref="SBM42:SBN42"/>
    <mergeCell ref="SBO42:SBP42"/>
    <mergeCell ref="SGG42:SGH42"/>
    <mergeCell ref="SGI42:SGJ42"/>
    <mergeCell ref="SGK42:SGL42"/>
    <mergeCell ref="SGM42:SGN42"/>
    <mergeCell ref="SGO42:SGP42"/>
    <mergeCell ref="SGQ42:SGR42"/>
    <mergeCell ref="SFU42:SFV42"/>
    <mergeCell ref="SFW42:SFX42"/>
    <mergeCell ref="SFY42:SFZ42"/>
    <mergeCell ref="SGA42:SGB42"/>
    <mergeCell ref="SGC42:SGD42"/>
    <mergeCell ref="SGE42:SGF42"/>
    <mergeCell ref="SFI42:SFJ42"/>
    <mergeCell ref="SFK42:SFL42"/>
    <mergeCell ref="SFM42:SFN42"/>
    <mergeCell ref="SFO42:SFP42"/>
    <mergeCell ref="SFQ42:SFR42"/>
    <mergeCell ref="SFS42:SFT42"/>
    <mergeCell ref="SEW42:SEX42"/>
    <mergeCell ref="SEY42:SEZ42"/>
    <mergeCell ref="SFA42:SFB42"/>
    <mergeCell ref="SFC42:SFD42"/>
    <mergeCell ref="SFE42:SFF42"/>
    <mergeCell ref="SFG42:SFH42"/>
    <mergeCell ref="SEK42:SEL42"/>
    <mergeCell ref="SEM42:SEN42"/>
    <mergeCell ref="SEO42:SEP42"/>
    <mergeCell ref="SEQ42:SER42"/>
    <mergeCell ref="SES42:SET42"/>
    <mergeCell ref="SEU42:SEV42"/>
    <mergeCell ref="SDY42:SDZ42"/>
    <mergeCell ref="SEA42:SEB42"/>
    <mergeCell ref="SEC42:SED42"/>
    <mergeCell ref="SEE42:SEF42"/>
    <mergeCell ref="SEG42:SEH42"/>
    <mergeCell ref="SEI42:SEJ42"/>
    <mergeCell ref="SJA42:SJB42"/>
    <mergeCell ref="SJC42:SJD42"/>
    <mergeCell ref="SJE42:SJF42"/>
    <mergeCell ref="SJG42:SJH42"/>
    <mergeCell ref="SJI42:SJJ42"/>
    <mergeCell ref="SJK42:SJL42"/>
    <mergeCell ref="SIO42:SIP42"/>
    <mergeCell ref="SIQ42:SIR42"/>
    <mergeCell ref="SIS42:SIT42"/>
    <mergeCell ref="SIU42:SIV42"/>
    <mergeCell ref="SIW42:SIX42"/>
    <mergeCell ref="SIY42:SIZ42"/>
    <mergeCell ref="SIC42:SID42"/>
    <mergeCell ref="SIE42:SIF42"/>
    <mergeCell ref="SIG42:SIH42"/>
    <mergeCell ref="SII42:SIJ42"/>
    <mergeCell ref="SIK42:SIL42"/>
    <mergeCell ref="SIM42:SIN42"/>
    <mergeCell ref="SHQ42:SHR42"/>
    <mergeCell ref="SHS42:SHT42"/>
    <mergeCell ref="SHU42:SHV42"/>
    <mergeCell ref="SHW42:SHX42"/>
    <mergeCell ref="SHY42:SHZ42"/>
    <mergeCell ref="SIA42:SIB42"/>
    <mergeCell ref="SHE42:SHF42"/>
    <mergeCell ref="SHG42:SHH42"/>
    <mergeCell ref="SHI42:SHJ42"/>
    <mergeCell ref="SHK42:SHL42"/>
    <mergeCell ref="SHM42:SHN42"/>
    <mergeCell ref="SHO42:SHP42"/>
    <mergeCell ref="SGS42:SGT42"/>
    <mergeCell ref="SGU42:SGV42"/>
    <mergeCell ref="SGW42:SGX42"/>
    <mergeCell ref="SGY42:SGZ42"/>
    <mergeCell ref="SHA42:SHB42"/>
    <mergeCell ref="SHC42:SHD42"/>
    <mergeCell ref="SLU42:SLV42"/>
    <mergeCell ref="SLW42:SLX42"/>
    <mergeCell ref="SLY42:SLZ42"/>
    <mergeCell ref="SMA42:SMB42"/>
    <mergeCell ref="SMC42:SMD42"/>
    <mergeCell ref="SME42:SMF42"/>
    <mergeCell ref="SLI42:SLJ42"/>
    <mergeCell ref="SLK42:SLL42"/>
    <mergeCell ref="SLM42:SLN42"/>
    <mergeCell ref="SLO42:SLP42"/>
    <mergeCell ref="SLQ42:SLR42"/>
    <mergeCell ref="SLS42:SLT42"/>
    <mergeCell ref="SKW42:SKX42"/>
    <mergeCell ref="SKY42:SKZ42"/>
    <mergeCell ref="SLA42:SLB42"/>
    <mergeCell ref="SLC42:SLD42"/>
    <mergeCell ref="SLE42:SLF42"/>
    <mergeCell ref="SLG42:SLH42"/>
    <mergeCell ref="SKK42:SKL42"/>
    <mergeCell ref="SKM42:SKN42"/>
    <mergeCell ref="SKO42:SKP42"/>
    <mergeCell ref="SKQ42:SKR42"/>
    <mergeCell ref="SKS42:SKT42"/>
    <mergeCell ref="SKU42:SKV42"/>
    <mergeCell ref="SJY42:SJZ42"/>
    <mergeCell ref="SKA42:SKB42"/>
    <mergeCell ref="SKC42:SKD42"/>
    <mergeCell ref="SKE42:SKF42"/>
    <mergeCell ref="SKG42:SKH42"/>
    <mergeCell ref="SKI42:SKJ42"/>
    <mergeCell ref="SJM42:SJN42"/>
    <mergeCell ref="SJO42:SJP42"/>
    <mergeCell ref="SJQ42:SJR42"/>
    <mergeCell ref="SJS42:SJT42"/>
    <mergeCell ref="SJU42:SJV42"/>
    <mergeCell ref="SJW42:SJX42"/>
    <mergeCell ref="SOO42:SOP42"/>
    <mergeCell ref="SOQ42:SOR42"/>
    <mergeCell ref="SOS42:SOT42"/>
    <mergeCell ref="SOU42:SOV42"/>
    <mergeCell ref="SOW42:SOX42"/>
    <mergeCell ref="SOY42:SOZ42"/>
    <mergeCell ref="SOC42:SOD42"/>
    <mergeCell ref="SOE42:SOF42"/>
    <mergeCell ref="SOG42:SOH42"/>
    <mergeCell ref="SOI42:SOJ42"/>
    <mergeCell ref="SOK42:SOL42"/>
    <mergeCell ref="SOM42:SON42"/>
    <mergeCell ref="SNQ42:SNR42"/>
    <mergeCell ref="SNS42:SNT42"/>
    <mergeCell ref="SNU42:SNV42"/>
    <mergeCell ref="SNW42:SNX42"/>
    <mergeCell ref="SNY42:SNZ42"/>
    <mergeCell ref="SOA42:SOB42"/>
    <mergeCell ref="SNE42:SNF42"/>
    <mergeCell ref="SNG42:SNH42"/>
    <mergeCell ref="SNI42:SNJ42"/>
    <mergeCell ref="SNK42:SNL42"/>
    <mergeCell ref="SNM42:SNN42"/>
    <mergeCell ref="SNO42:SNP42"/>
    <mergeCell ref="SMS42:SMT42"/>
    <mergeCell ref="SMU42:SMV42"/>
    <mergeCell ref="SMW42:SMX42"/>
    <mergeCell ref="SMY42:SMZ42"/>
    <mergeCell ref="SNA42:SNB42"/>
    <mergeCell ref="SNC42:SND42"/>
    <mergeCell ref="SMG42:SMH42"/>
    <mergeCell ref="SMI42:SMJ42"/>
    <mergeCell ref="SMK42:SML42"/>
    <mergeCell ref="SMM42:SMN42"/>
    <mergeCell ref="SMO42:SMP42"/>
    <mergeCell ref="SMQ42:SMR42"/>
    <mergeCell ref="SRI42:SRJ42"/>
    <mergeCell ref="SRK42:SRL42"/>
    <mergeCell ref="SRM42:SRN42"/>
    <mergeCell ref="SRO42:SRP42"/>
    <mergeCell ref="SRQ42:SRR42"/>
    <mergeCell ref="SRS42:SRT42"/>
    <mergeCell ref="SQW42:SQX42"/>
    <mergeCell ref="SQY42:SQZ42"/>
    <mergeCell ref="SRA42:SRB42"/>
    <mergeCell ref="SRC42:SRD42"/>
    <mergeCell ref="SRE42:SRF42"/>
    <mergeCell ref="SRG42:SRH42"/>
    <mergeCell ref="SQK42:SQL42"/>
    <mergeCell ref="SQM42:SQN42"/>
    <mergeCell ref="SQO42:SQP42"/>
    <mergeCell ref="SQQ42:SQR42"/>
    <mergeCell ref="SQS42:SQT42"/>
    <mergeCell ref="SQU42:SQV42"/>
    <mergeCell ref="SPY42:SPZ42"/>
    <mergeCell ref="SQA42:SQB42"/>
    <mergeCell ref="SQC42:SQD42"/>
    <mergeCell ref="SQE42:SQF42"/>
    <mergeCell ref="SQG42:SQH42"/>
    <mergeCell ref="SQI42:SQJ42"/>
    <mergeCell ref="SPM42:SPN42"/>
    <mergeCell ref="SPO42:SPP42"/>
    <mergeCell ref="SPQ42:SPR42"/>
    <mergeCell ref="SPS42:SPT42"/>
    <mergeCell ref="SPU42:SPV42"/>
    <mergeCell ref="SPW42:SPX42"/>
    <mergeCell ref="SPA42:SPB42"/>
    <mergeCell ref="SPC42:SPD42"/>
    <mergeCell ref="SPE42:SPF42"/>
    <mergeCell ref="SPG42:SPH42"/>
    <mergeCell ref="SPI42:SPJ42"/>
    <mergeCell ref="SPK42:SPL42"/>
    <mergeCell ref="SUC42:SUD42"/>
    <mergeCell ref="SUE42:SUF42"/>
    <mergeCell ref="SUG42:SUH42"/>
    <mergeCell ref="SUI42:SUJ42"/>
    <mergeCell ref="SUK42:SUL42"/>
    <mergeCell ref="SUM42:SUN42"/>
    <mergeCell ref="STQ42:STR42"/>
    <mergeCell ref="STS42:STT42"/>
    <mergeCell ref="STU42:STV42"/>
    <mergeCell ref="STW42:STX42"/>
    <mergeCell ref="STY42:STZ42"/>
    <mergeCell ref="SUA42:SUB42"/>
    <mergeCell ref="STE42:STF42"/>
    <mergeCell ref="STG42:STH42"/>
    <mergeCell ref="STI42:STJ42"/>
    <mergeCell ref="STK42:STL42"/>
    <mergeCell ref="STM42:STN42"/>
    <mergeCell ref="STO42:STP42"/>
    <mergeCell ref="SSS42:SST42"/>
    <mergeCell ref="SSU42:SSV42"/>
    <mergeCell ref="SSW42:SSX42"/>
    <mergeCell ref="SSY42:SSZ42"/>
    <mergeCell ref="STA42:STB42"/>
    <mergeCell ref="STC42:STD42"/>
    <mergeCell ref="SSG42:SSH42"/>
    <mergeCell ref="SSI42:SSJ42"/>
    <mergeCell ref="SSK42:SSL42"/>
    <mergeCell ref="SSM42:SSN42"/>
    <mergeCell ref="SSO42:SSP42"/>
    <mergeCell ref="SSQ42:SSR42"/>
    <mergeCell ref="SRU42:SRV42"/>
    <mergeCell ref="SRW42:SRX42"/>
    <mergeCell ref="SRY42:SRZ42"/>
    <mergeCell ref="SSA42:SSB42"/>
    <mergeCell ref="SSC42:SSD42"/>
    <mergeCell ref="SSE42:SSF42"/>
    <mergeCell ref="SWW42:SWX42"/>
    <mergeCell ref="SWY42:SWZ42"/>
    <mergeCell ref="SXA42:SXB42"/>
    <mergeCell ref="SXC42:SXD42"/>
    <mergeCell ref="SXE42:SXF42"/>
    <mergeCell ref="SXG42:SXH42"/>
    <mergeCell ref="SWK42:SWL42"/>
    <mergeCell ref="SWM42:SWN42"/>
    <mergeCell ref="SWO42:SWP42"/>
    <mergeCell ref="SWQ42:SWR42"/>
    <mergeCell ref="SWS42:SWT42"/>
    <mergeCell ref="SWU42:SWV42"/>
    <mergeCell ref="SVY42:SVZ42"/>
    <mergeCell ref="SWA42:SWB42"/>
    <mergeCell ref="SWC42:SWD42"/>
    <mergeCell ref="SWE42:SWF42"/>
    <mergeCell ref="SWG42:SWH42"/>
    <mergeCell ref="SWI42:SWJ42"/>
    <mergeCell ref="SVM42:SVN42"/>
    <mergeCell ref="SVO42:SVP42"/>
    <mergeCell ref="SVQ42:SVR42"/>
    <mergeCell ref="SVS42:SVT42"/>
    <mergeCell ref="SVU42:SVV42"/>
    <mergeCell ref="SVW42:SVX42"/>
    <mergeCell ref="SVA42:SVB42"/>
    <mergeCell ref="SVC42:SVD42"/>
    <mergeCell ref="SVE42:SVF42"/>
    <mergeCell ref="SVG42:SVH42"/>
    <mergeCell ref="SVI42:SVJ42"/>
    <mergeCell ref="SVK42:SVL42"/>
    <mergeCell ref="SUO42:SUP42"/>
    <mergeCell ref="SUQ42:SUR42"/>
    <mergeCell ref="SUS42:SUT42"/>
    <mergeCell ref="SUU42:SUV42"/>
    <mergeCell ref="SUW42:SUX42"/>
    <mergeCell ref="SUY42:SUZ42"/>
    <mergeCell ref="SZQ42:SZR42"/>
    <mergeCell ref="SZS42:SZT42"/>
    <mergeCell ref="SZU42:SZV42"/>
    <mergeCell ref="SZW42:SZX42"/>
    <mergeCell ref="SZY42:SZZ42"/>
    <mergeCell ref="TAA42:TAB42"/>
    <mergeCell ref="SZE42:SZF42"/>
    <mergeCell ref="SZG42:SZH42"/>
    <mergeCell ref="SZI42:SZJ42"/>
    <mergeCell ref="SZK42:SZL42"/>
    <mergeCell ref="SZM42:SZN42"/>
    <mergeCell ref="SZO42:SZP42"/>
    <mergeCell ref="SYS42:SYT42"/>
    <mergeCell ref="SYU42:SYV42"/>
    <mergeCell ref="SYW42:SYX42"/>
    <mergeCell ref="SYY42:SYZ42"/>
    <mergeCell ref="SZA42:SZB42"/>
    <mergeCell ref="SZC42:SZD42"/>
    <mergeCell ref="SYG42:SYH42"/>
    <mergeCell ref="SYI42:SYJ42"/>
    <mergeCell ref="SYK42:SYL42"/>
    <mergeCell ref="SYM42:SYN42"/>
    <mergeCell ref="SYO42:SYP42"/>
    <mergeCell ref="SYQ42:SYR42"/>
    <mergeCell ref="SXU42:SXV42"/>
    <mergeCell ref="SXW42:SXX42"/>
    <mergeCell ref="SXY42:SXZ42"/>
    <mergeCell ref="SYA42:SYB42"/>
    <mergeCell ref="SYC42:SYD42"/>
    <mergeCell ref="SYE42:SYF42"/>
    <mergeCell ref="SXI42:SXJ42"/>
    <mergeCell ref="SXK42:SXL42"/>
    <mergeCell ref="SXM42:SXN42"/>
    <mergeCell ref="SXO42:SXP42"/>
    <mergeCell ref="SXQ42:SXR42"/>
    <mergeCell ref="SXS42:SXT42"/>
    <mergeCell ref="TCK42:TCL42"/>
    <mergeCell ref="TCM42:TCN42"/>
    <mergeCell ref="TCO42:TCP42"/>
    <mergeCell ref="TCQ42:TCR42"/>
    <mergeCell ref="TCS42:TCT42"/>
    <mergeCell ref="TCU42:TCV42"/>
    <mergeCell ref="TBY42:TBZ42"/>
    <mergeCell ref="TCA42:TCB42"/>
    <mergeCell ref="TCC42:TCD42"/>
    <mergeCell ref="TCE42:TCF42"/>
    <mergeCell ref="TCG42:TCH42"/>
    <mergeCell ref="TCI42:TCJ42"/>
    <mergeCell ref="TBM42:TBN42"/>
    <mergeCell ref="TBO42:TBP42"/>
    <mergeCell ref="TBQ42:TBR42"/>
    <mergeCell ref="TBS42:TBT42"/>
    <mergeCell ref="TBU42:TBV42"/>
    <mergeCell ref="TBW42:TBX42"/>
    <mergeCell ref="TBA42:TBB42"/>
    <mergeCell ref="TBC42:TBD42"/>
    <mergeCell ref="TBE42:TBF42"/>
    <mergeCell ref="TBG42:TBH42"/>
    <mergeCell ref="TBI42:TBJ42"/>
    <mergeCell ref="TBK42:TBL42"/>
    <mergeCell ref="TAO42:TAP42"/>
    <mergeCell ref="TAQ42:TAR42"/>
    <mergeCell ref="TAS42:TAT42"/>
    <mergeCell ref="TAU42:TAV42"/>
    <mergeCell ref="TAW42:TAX42"/>
    <mergeCell ref="TAY42:TAZ42"/>
    <mergeCell ref="TAC42:TAD42"/>
    <mergeCell ref="TAE42:TAF42"/>
    <mergeCell ref="TAG42:TAH42"/>
    <mergeCell ref="TAI42:TAJ42"/>
    <mergeCell ref="TAK42:TAL42"/>
    <mergeCell ref="TAM42:TAN42"/>
    <mergeCell ref="TFE42:TFF42"/>
    <mergeCell ref="TFG42:TFH42"/>
    <mergeCell ref="TFI42:TFJ42"/>
    <mergeCell ref="TFK42:TFL42"/>
    <mergeCell ref="TFM42:TFN42"/>
    <mergeCell ref="TFO42:TFP42"/>
    <mergeCell ref="TES42:TET42"/>
    <mergeCell ref="TEU42:TEV42"/>
    <mergeCell ref="TEW42:TEX42"/>
    <mergeCell ref="TEY42:TEZ42"/>
    <mergeCell ref="TFA42:TFB42"/>
    <mergeCell ref="TFC42:TFD42"/>
    <mergeCell ref="TEG42:TEH42"/>
    <mergeCell ref="TEI42:TEJ42"/>
    <mergeCell ref="TEK42:TEL42"/>
    <mergeCell ref="TEM42:TEN42"/>
    <mergeCell ref="TEO42:TEP42"/>
    <mergeCell ref="TEQ42:TER42"/>
    <mergeCell ref="TDU42:TDV42"/>
    <mergeCell ref="TDW42:TDX42"/>
    <mergeCell ref="TDY42:TDZ42"/>
    <mergeCell ref="TEA42:TEB42"/>
    <mergeCell ref="TEC42:TED42"/>
    <mergeCell ref="TEE42:TEF42"/>
    <mergeCell ref="TDI42:TDJ42"/>
    <mergeCell ref="TDK42:TDL42"/>
    <mergeCell ref="TDM42:TDN42"/>
    <mergeCell ref="TDO42:TDP42"/>
    <mergeCell ref="TDQ42:TDR42"/>
    <mergeCell ref="TDS42:TDT42"/>
    <mergeCell ref="TCW42:TCX42"/>
    <mergeCell ref="TCY42:TCZ42"/>
    <mergeCell ref="TDA42:TDB42"/>
    <mergeCell ref="TDC42:TDD42"/>
    <mergeCell ref="TDE42:TDF42"/>
    <mergeCell ref="TDG42:TDH42"/>
    <mergeCell ref="THY42:THZ42"/>
    <mergeCell ref="TIA42:TIB42"/>
    <mergeCell ref="TIC42:TID42"/>
    <mergeCell ref="TIE42:TIF42"/>
    <mergeCell ref="TIG42:TIH42"/>
    <mergeCell ref="TII42:TIJ42"/>
    <mergeCell ref="THM42:THN42"/>
    <mergeCell ref="THO42:THP42"/>
    <mergeCell ref="THQ42:THR42"/>
    <mergeCell ref="THS42:THT42"/>
    <mergeCell ref="THU42:THV42"/>
    <mergeCell ref="THW42:THX42"/>
    <mergeCell ref="THA42:THB42"/>
    <mergeCell ref="THC42:THD42"/>
    <mergeCell ref="THE42:THF42"/>
    <mergeCell ref="THG42:THH42"/>
    <mergeCell ref="THI42:THJ42"/>
    <mergeCell ref="THK42:THL42"/>
    <mergeCell ref="TGO42:TGP42"/>
    <mergeCell ref="TGQ42:TGR42"/>
    <mergeCell ref="TGS42:TGT42"/>
    <mergeCell ref="TGU42:TGV42"/>
    <mergeCell ref="TGW42:TGX42"/>
    <mergeCell ref="TGY42:TGZ42"/>
    <mergeCell ref="TGC42:TGD42"/>
    <mergeCell ref="TGE42:TGF42"/>
    <mergeCell ref="TGG42:TGH42"/>
    <mergeCell ref="TGI42:TGJ42"/>
    <mergeCell ref="TGK42:TGL42"/>
    <mergeCell ref="TGM42:TGN42"/>
    <mergeCell ref="TFQ42:TFR42"/>
    <mergeCell ref="TFS42:TFT42"/>
    <mergeCell ref="TFU42:TFV42"/>
    <mergeCell ref="TFW42:TFX42"/>
    <mergeCell ref="TFY42:TFZ42"/>
    <mergeCell ref="TGA42:TGB42"/>
    <mergeCell ref="TKS42:TKT42"/>
    <mergeCell ref="TKU42:TKV42"/>
    <mergeCell ref="TKW42:TKX42"/>
    <mergeCell ref="TKY42:TKZ42"/>
    <mergeCell ref="TLA42:TLB42"/>
    <mergeCell ref="TLC42:TLD42"/>
    <mergeCell ref="TKG42:TKH42"/>
    <mergeCell ref="TKI42:TKJ42"/>
    <mergeCell ref="TKK42:TKL42"/>
    <mergeCell ref="TKM42:TKN42"/>
    <mergeCell ref="TKO42:TKP42"/>
    <mergeCell ref="TKQ42:TKR42"/>
    <mergeCell ref="TJU42:TJV42"/>
    <mergeCell ref="TJW42:TJX42"/>
    <mergeCell ref="TJY42:TJZ42"/>
    <mergeCell ref="TKA42:TKB42"/>
    <mergeCell ref="TKC42:TKD42"/>
    <mergeCell ref="TKE42:TKF42"/>
    <mergeCell ref="TJI42:TJJ42"/>
    <mergeCell ref="TJK42:TJL42"/>
    <mergeCell ref="TJM42:TJN42"/>
    <mergeCell ref="TJO42:TJP42"/>
    <mergeCell ref="TJQ42:TJR42"/>
    <mergeCell ref="TJS42:TJT42"/>
    <mergeCell ref="TIW42:TIX42"/>
    <mergeCell ref="TIY42:TIZ42"/>
    <mergeCell ref="TJA42:TJB42"/>
    <mergeCell ref="TJC42:TJD42"/>
    <mergeCell ref="TJE42:TJF42"/>
    <mergeCell ref="TJG42:TJH42"/>
    <mergeCell ref="TIK42:TIL42"/>
    <mergeCell ref="TIM42:TIN42"/>
    <mergeCell ref="TIO42:TIP42"/>
    <mergeCell ref="TIQ42:TIR42"/>
    <mergeCell ref="TIS42:TIT42"/>
    <mergeCell ref="TIU42:TIV42"/>
    <mergeCell ref="TNM42:TNN42"/>
    <mergeCell ref="TNO42:TNP42"/>
    <mergeCell ref="TNQ42:TNR42"/>
    <mergeCell ref="TNS42:TNT42"/>
    <mergeCell ref="TNU42:TNV42"/>
    <mergeCell ref="TNW42:TNX42"/>
    <mergeCell ref="TNA42:TNB42"/>
    <mergeCell ref="TNC42:TND42"/>
    <mergeCell ref="TNE42:TNF42"/>
    <mergeCell ref="TNG42:TNH42"/>
    <mergeCell ref="TNI42:TNJ42"/>
    <mergeCell ref="TNK42:TNL42"/>
    <mergeCell ref="TMO42:TMP42"/>
    <mergeCell ref="TMQ42:TMR42"/>
    <mergeCell ref="TMS42:TMT42"/>
    <mergeCell ref="TMU42:TMV42"/>
    <mergeCell ref="TMW42:TMX42"/>
    <mergeCell ref="TMY42:TMZ42"/>
    <mergeCell ref="TMC42:TMD42"/>
    <mergeCell ref="TME42:TMF42"/>
    <mergeCell ref="TMG42:TMH42"/>
    <mergeCell ref="TMI42:TMJ42"/>
    <mergeCell ref="TMK42:TML42"/>
    <mergeCell ref="TMM42:TMN42"/>
    <mergeCell ref="TLQ42:TLR42"/>
    <mergeCell ref="TLS42:TLT42"/>
    <mergeCell ref="TLU42:TLV42"/>
    <mergeCell ref="TLW42:TLX42"/>
    <mergeCell ref="TLY42:TLZ42"/>
    <mergeCell ref="TMA42:TMB42"/>
    <mergeCell ref="TLE42:TLF42"/>
    <mergeCell ref="TLG42:TLH42"/>
    <mergeCell ref="TLI42:TLJ42"/>
    <mergeCell ref="TLK42:TLL42"/>
    <mergeCell ref="TLM42:TLN42"/>
    <mergeCell ref="TLO42:TLP42"/>
    <mergeCell ref="TQG42:TQH42"/>
    <mergeCell ref="TQI42:TQJ42"/>
    <mergeCell ref="TQK42:TQL42"/>
    <mergeCell ref="TQM42:TQN42"/>
    <mergeCell ref="TQO42:TQP42"/>
    <mergeCell ref="TQQ42:TQR42"/>
    <mergeCell ref="TPU42:TPV42"/>
    <mergeCell ref="TPW42:TPX42"/>
    <mergeCell ref="TPY42:TPZ42"/>
    <mergeCell ref="TQA42:TQB42"/>
    <mergeCell ref="TQC42:TQD42"/>
    <mergeCell ref="TQE42:TQF42"/>
    <mergeCell ref="TPI42:TPJ42"/>
    <mergeCell ref="TPK42:TPL42"/>
    <mergeCell ref="TPM42:TPN42"/>
    <mergeCell ref="TPO42:TPP42"/>
    <mergeCell ref="TPQ42:TPR42"/>
    <mergeCell ref="TPS42:TPT42"/>
    <mergeCell ref="TOW42:TOX42"/>
    <mergeCell ref="TOY42:TOZ42"/>
    <mergeCell ref="TPA42:TPB42"/>
    <mergeCell ref="TPC42:TPD42"/>
    <mergeCell ref="TPE42:TPF42"/>
    <mergeCell ref="TPG42:TPH42"/>
    <mergeCell ref="TOK42:TOL42"/>
    <mergeCell ref="TOM42:TON42"/>
    <mergeCell ref="TOO42:TOP42"/>
    <mergeCell ref="TOQ42:TOR42"/>
    <mergeCell ref="TOS42:TOT42"/>
    <mergeCell ref="TOU42:TOV42"/>
    <mergeCell ref="TNY42:TNZ42"/>
    <mergeCell ref="TOA42:TOB42"/>
    <mergeCell ref="TOC42:TOD42"/>
    <mergeCell ref="TOE42:TOF42"/>
    <mergeCell ref="TOG42:TOH42"/>
    <mergeCell ref="TOI42:TOJ42"/>
    <mergeCell ref="TTA42:TTB42"/>
    <mergeCell ref="TTC42:TTD42"/>
    <mergeCell ref="TTE42:TTF42"/>
    <mergeCell ref="TTG42:TTH42"/>
    <mergeCell ref="TTI42:TTJ42"/>
    <mergeCell ref="TTK42:TTL42"/>
    <mergeCell ref="TSO42:TSP42"/>
    <mergeCell ref="TSQ42:TSR42"/>
    <mergeCell ref="TSS42:TST42"/>
    <mergeCell ref="TSU42:TSV42"/>
    <mergeCell ref="TSW42:TSX42"/>
    <mergeCell ref="TSY42:TSZ42"/>
    <mergeCell ref="TSC42:TSD42"/>
    <mergeCell ref="TSE42:TSF42"/>
    <mergeCell ref="TSG42:TSH42"/>
    <mergeCell ref="TSI42:TSJ42"/>
    <mergeCell ref="TSK42:TSL42"/>
    <mergeCell ref="TSM42:TSN42"/>
    <mergeCell ref="TRQ42:TRR42"/>
    <mergeCell ref="TRS42:TRT42"/>
    <mergeCell ref="TRU42:TRV42"/>
    <mergeCell ref="TRW42:TRX42"/>
    <mergeCell ref="TRY42:TRZ42"/>
    <mergeCell ref="TSA42:TSB42"/>
    <mergeCell ref="TRE42:TRF42"/>
    <mergeCell ref="TRG42:TRH42"/>
    <mergeCell ref="TRI42:TRJ42"/>
    <mergeCell ref="TRK42:TRL42"/>
    <mergeCell ref="TRM42:TRN42"/>
    <mergeCell ref="TRO42:TRP42"/>
    <mergeCell ref="TQS42:TQT42"/>
    <mergeCell ref="TQU42:TQV42"/>
    <mergeCell ref="TQW42:TQX42"/>
    <mergeCell ref="TQY42:TQZ42"/>
    <mergeCell ref="TRA42:TRB42"/>
    <mergeCell ref="TRC42:TRD42"/>
    <mergeCell ref="TVU42:TVV42"/>
    <mergeCell ref="TVW42:TVX42"/>
    <mergeCell ref="TVY42:TVZ42"/>
    <mergeCell ref="TWA42:TWB42"/>
    <mergeCell ref="TWC42:TWD42"/>
    <mergeCell ref="TWE42:TWF42"/>
    <mergeCell ref="TVI42:TVJ42"/>
    <mergeCell ref="TVK42:TVL42"/>
    <mergeCell ref="TVM42:TVN42"/>
    <mergeCell ref="TVO42:TVP42"/>
    <mergeCell ref="TVQ42:TVR42"/>
    <mergeCell ref="TVS42:TVT42"/>
    <mergeCell ref="TUW42:TUX42"/>
    <mergeCell ref="TUY42:TUZ42"/>
    <mergeCell ref="TVA42:TVB42"/>
    <mergeCell ref="TVC42:TVD42"/>
    <mergeCell ref="TVE42:TVF42"/>
    <mergeCell ref="TVG42:TVH42"/>
    <mergeCell ref="TUK42:TUL42"/>
    <mergeCell ref="TUM42:TUN42"/>
    <mergeCell ref="TUO42:TUP42"/>
    <mergeCell ref="TUQ42:TUR42"/>
    <mergeCell ref="TUS42:TUT42"/>
    <mergeCell ref="TUU42:TUV42"/>
    <mergeCell ref="TTY42:TTZ42"/>
    <mergeCell ref="TUA42:TUB42"/>
    <mergeCell ref="TUC42:TUD42"/>
    <mergeCell ref="TUE42:TUF42"/>
    <mergeCell ref="TUG42:TUH42"/>
    <mergeCell ref="TUI42:TUJ42"/>
    <mergeCell ref="TTM42:TTN42"/>
    <mergeCell ref="TTO42:TTP42"/>
    <mergeCell ref="TTQ42:TTR42"/>
    <mergeCell ref="TTS42:TTT42"/>
    <mergeCell ref="TTU42:TTV42"/>
    <mergeCell ref="TTW42:TTX42"/>
    <mergeCell ref="TYO42:TYP42"/>
    <mergeCell ref="TYQ42:TYR42"/>
    <mergeCell ref="TYS42:TYT42"/>
    <mergeCell ref="TYU42:TYV42"/>
    <mergeCell ref="TYW42:TYX42"/>
    <mergeCell ref="TYY42:TYZ42"/>
    <mergeCell ref="TYC42:TYD42"/>
    <mergeCell ref="TYE42:TYF42"/>
    <mergeCell ref="TYG42:TYH42"/>
    <mergeCell ref="TYI42:TYJ42"/>
    <mergeCell ref="TYK42:TYL42"/>
    <mergeCell ref="TYM42:TYN42"/>
    <mergeCell ref="TXQ42:TXR42"/>
    <mergeCell ref="TXS42:TXT42"/>
    <mergeCell ref="TXU42:TXV42"/>
    <mergeCell ref="TXW42:TXX42"/>
    <mergeCell ref="TXY42:TXZ42"/>
    <mergeCell ref="TYA42:TYB42"/>
    <mergeCell ref="TXE42:TXF42"/>
    <mergeCell ref="TXG42:TXH42"/>
    <mergeCell ref="TXI42:TXJ42"/>
    <mergeCell ref="TXK42:TXL42"/>
    <mergeCell ref="TXM42:TXN42"/>
    <mergeCell ref="TXO42:TXP42"/>
    <mergeCell ref="TWS42:TWT42"/>
    <mergeCell ref="TWU42:TWV42"/>
    <mergeCell ref="TWW42:TWX42"/>
    <mergeCell ref="TWY42:TWZ42"/>
    <mergeCell ref="TXA42:TXB42"/>
    <mergeCell ref="TXC42:TXD42"/>
    <mergeCell ref="TWG42:TWH42"/>
    <mergeCell ref="TWI42:TWJ42"/>
    <mergeCell ref="TWK42:TWL42"/>
    <mergeCell ref="TWM42:TWN42"/>
    <mergeCell ref="TWO42:TWP42"/>
    <mergeCell ref="TWQ42:TWR42"/>
    <mergeCell ref="UBI42:UBJ42"/>
    <mergeCell ref="UBK42:UBL42"/>
    <mergeCell ref="UBM42:UBN42"/>
    <mergeCell ref="UBO42:UBP42"/>
    <mergeCell ref="UBQ42:UBR42"/>
    <mergeCell ref="UBS42:UBT42"/>
    <mergeCell ref="UAW42:UAX42"/>
    <mergeCell ref="UAY42:UAZ42"/>
    <mergeCell ref="UBA42:UBB42"/>
    <mergeCell ref="UBC42:UBD42"/>
    <mergeCell ref="UBE42:UBF42"/>
    <mergeCell ref="UBG42:UBH42"/>
    <mergeCell ref="UAK42:UAL42"/>
    <mergeCell ref="UAM42:UAN42"/>
    <mergeCell ref="UAO42:UAP42"/>
    <mergeCell ref="UAQ42:UAR42"/>
    <mergeCell ref="UAS42:UAT42"/>
    <mergeCell ref="UAU42:UAV42"/>
    <mergeCell ref="TZY42:TZZ42"/>
    <mergeCell ref="UAA42:UAB42"/>
    <mergeCell ref="UAC42:UAD42"/>
    <mergeCell ref="UAE42:UAF42"/>
    <mergeCell ref="UAG42:UAH42"/>
    <mergeCell ref="UAI42:UAJ42"/>
    <mergeCell ref="TZM42:TZN42"/>
    <mergeCell ref="TZO42:TZP42"/>
    <mergeCell ref="TZQ42:TZR42"/>
    <mergeCell ref="TZS42:TZT42"/>
    <mergeCell ref="TZU42:TZV42"/>
    <mergeCell ref="TZW42:TZX42"/>
    <mergeCell ref="TZA42:TZB42"/>
    <mergeCell ref="TZC42:TZD42"/>
    <mergeCell ref="TZE42:TZF42"/>
    <mergeCell ref="TZG42:TZH42"/>
    <mergeCell ref="TZI42:TZJ42"/>
    <mergeCell ref="TZK42:TZL42"/>
    <mergeCell ref="UEC42:UED42"/>
    <mergeCell ref="UEE42:UEF42"/>
    <mergeCell ref="UEG42:UEH42"/>
    <mergeCell ref="UEI42:UEJ42"/>
    <mergeCell ref="UEK42:UEL42"/>
    <mergeCell ref="UEM42:UEN42"/>
    <mergeCell ref="UDQ42:UDR42"/>
    <mergeCell ref="UDS42:UDT42"/>
    <mergeCell ref="UDU42:UDV42"/>
    <mergeCell ref="UDW42:UDX42"/>
    <mergeCell ref="UDY42:UDZ42"/>
    <mergeCell ref="UEA42:UEB42"/>
    <mergeCell ref="UDE42:UDF42"/>
    <mergeCell ref="UDG42:UDH42"/>
    <mergeCell ref="UDI42:UDJ42"/>
    <mergeCell ref="UDK42:UDL42"/>
    <mergeCell ref="UDM42:UDN42"/>
    <mergeCell ref="UDO42:UDP42"/>
    <mergeCell ref="UCS42:UCT42"/>
    <mergeCell ref="UCU42:UCV42"/>
    <mergeCell ref="UCW42:UCX42"/>
    <mergeCell ref="UCY42:UCZ42"/>
    <mergeCell ref="UDA42:UDB42"/>
    <mergeCell ref="UDC42:UDD42"/>
    <mergeCell ref="UCG42:UCH42"/>
    <mergeCell ref="UCI42:UCJ42"/>
    <mergeCell ref="UCK42:UCL42"/>
    <mergeCell ref="UCM42:UCN42"/>
    <mergeCell ref="UCO42:UCP42"/>
    <mergeCell ref="UCQ42:UCR42"/>
    <mergeCell ref="UBU42:UBV42"/>
    <mergeCell ref="UBW42:UBX42"/>
    <mergeCell ref="UBY42:UBZ42"/>
    <mergeCell ref="UCA42:UCB42"/>
    <mergeCell ref="UCC42:UCD42"/>
    <mergeCell ref="UCE42:UCF42"/>
    <mergeCell ref="UGW42:UGX42"/>
    <mergeCell ref="UGY42:UGZ42"/>
    <mergeCell ref="UHA42:UHB42"/>
    <mergeCell ref="UHC42:UHD42"/>
    <mergeCell ref="UHE42:UHF42"/>
    <mergeCell ref="UHG42:UHH42"/>
    <mergeCell ref="UGK42:UGL42"/>
    <mergeCell ref="UGM42:UGN42"/>
    <mergeCell ref="UGO42:UGP42"/>
    <mergeCell ref="UGQ42:UGR42"/>
    <mergeCell ref="UGS42:UGT42"/>
    <mergeCell ref="UGU42:UGV42"/>
    <mergeCell ref="UFY42:UFZ42"/>
    <mergeCell ref="UGA42:UGB42"/>
    <mergeCell ref="UGC42:UGD42"/>
    <mergeCell ref="UGE42:UGF42"/>
    <mergeCell ref="UGG42:UGH42"/>
    <mergeCell ref="UGI42:UGJ42"/>
    <mergeCell ref="UFM42:UFN42"/>
    <mergeCell ref="UFO42:UFP42"/>
    <mergeCell ref="UFQ42:UFR42"/>
    <mergeCell ref="UFS42:UFT42"/>
    <mergeCell ref="UFU42:UFV42"/>
    <mergeCell ref="UFW42:UFX42"/>
    <mergeCell ref="UFA42:UFB42"/>
    <mergeCell ref="UFC42:UFD42"/>
    <mergeCell ref="UFE42:UFF42"/>
    <mergeCell ref="UFG42:UFH42"/>
    <mergeCell ref="UFI42:UFJ42"/>
    <mergeCell ref="UFK42:UFL42"/>
    <mergeCell ref="UEO42:UEP42"/>
    <mergeCell ref="UEQ42:UER42"/>
    <mergeCell ref="UES42:UET42"/>
    <mergeCell ref="UEU42:UEV42"/>
    <mergeCell ref="UEW42:UEX42"/>
    <mergeCell ref="UEY42:UEZ42"/>
    <mergeCell ref="UJQ42:UJR42"/>
    <mergeCell ref="UJS42:UJT42"/>
    <mergeCell ref="UJU42:UJV42"/>
    <mergeCell ref="UJW42:UJX42"/>
    <mergeCell ref="UJY42:UJZ42"/>
    <mergeCell ref="UKA42:UKB42"/>
    <mergeCell ref="UJE42:UJF42"/>
    <mergeCell ref="UJG42:UJH42"/>
    <mergeCell ref="UJI42:UJJ42"/>
    <mergeCell ref="UJK42:UJL42"/>
    <mergeCell ref="UJM42:UJN42"/>
    <mergeCell ref="UJO42:UJP42"/>
    <mergeCell ref="UIS42:UIT42"/>
    <mergeCell ref="UIU42:UIV42"/>
    <mergeCell ref="UIW42:UIX42"/>
    <mergeCell ref="UIY42:UIZ42"/>
    <mergeCell ref="UJA42:UJB42"/>
    <mergeCell ref="UJC42:UJD42"/>
    <mergeCell ref="UIG42:UIH42"/>
    <mergeCell ref="UII42:UIJ42"/>
    <mergeCell ref="UIK42:UIL42"/>
    <mergeCell ref="UIM42:UIN42"/>
    <mergeCell ref="UIO42:UIP42"/>
    <mergeCell ref="UIQ42:UIR42"/>
    <mergeCell ref="UHU42:UHV42"/>
    <mergeCell ref="UHW42:UHX42"/>
    <mergeCell ref="UHY42:UHZ42"/>
    <mergeCell ref="UIA42:UIB42"/>
    <mergeCell ref="UIC42:UID42"/>
    <mergeCell ref="UIE42:UIF42"/>
    <mergeCell ref="UHI42:UHJ42"/>
    <mergeCell ref="UHK42:UHL42"/>
    <mergeCell ref="UHM42:UHN42"/>
    <mergeCell ref="UHO42:UHP42"/>
    <mergeCell ref="UHQ42:UHR42"/>
    <mergeCell ref="UHS42:UHT42"/>
    <mergeCell ref="UMK42:UML42"/>
    <mergeCell ref="UMM42:UMN42"/>
    <mergeCell ref="UMO42:UMP42"/>
    <mergeCell ref="UMQ42:UMR42"/>
    <mergeCell ref="UMS42:UMT42"/>
    <mergeCell ref="UMU42:UMV42"/>
    <mergeCell ref="ULY42:ULZ42"/>
    <mergeCell ref="UMA42:UMB42"/>
    <mergeCell ref="UMC42:UMD42"/>
    <mergeCell ref="UME42:UMF42"/>
    <mergeCell ref="UMG42:UMH42"/>
    <mergeCell ref="UMI42:UMJ42"/>
    <mergeCell ref="ULM42:ULN42"/>
    <mergeCell ref="ULO42:ULP42"/>
    <mergeCell ref="ULQ42:ULR42"/>
    <mergeCell ref="ULS42:ULT42"/>
    <mergeCell ref="ULU42:ULV42"/>
    <mergeCell ref="ULW42:ULX42"/>
    <mergeCell ref="ULA42:ULB42"/>
    <mergeCell ref="ULC42:ULD42"/>
    <mergeCell ref="ULE42:ULF42"/>
    <mergeCell ref="ULG42:ULH42"/>
    <mergeCell ref="ULI42:ULJ42"/>
    <mergeCell ref="ULK42:ULL42"/>
    <mergeCell ref="UKO42:UKP42"/>
    <mergeCell ref="UKQ42:UKR42"/>
    <mergeCell ref="UKS42:UKT42"/>
    <mergeCell ref="UKU42:UKV42"/>
    <mergeCell ref="UKW42:UKX42"/>
    <mergeCell ref="UKY42:UKZ42"/>
    <mergeCell ref="UKC42:UKD42"/>
    <mergeCell ref="UKE42:UKF42"/>
    <mergeCell ref="UKG42:UKH42"/>
    <mergeCell ref="UKI42:UKJ42"/>
    <mergeCell ref="UKK42:UKL42"/>
    <mergeCell ref="UKM42:UKN42"/>
    <mergeCell ref="UPE42:UPF42"/>
    <mergeCell ref="UPG42:UPH42"/>
    <mergeCell ref="UPI42:UPJ42"/>
    <mergeCell ref="UPK42:UPL42"/>
    <mergeCell ref="UPM42:UPN42"/>
    <mergeCell ref="UPO42:UPP42"/>
    <mergeCell ref="UOS42:UOT42"/>
    <mergeCell ref="UOU42:UOV42"/>
    <mergeCell ref="UOW42:UOX42"/>
    <mergeCell ref="UOY42:UOZ42"/>
    <mergeCell ref="UPA42:UPB42"/>
    <mergeCell ref="UPC42:UPD42"/>
    <mergeCell ref="UOG42:UOH42"/>
    <mergeCell ref="UOI42:UOJ42"/>
    <mergeCell ref="UOK42:UOL42"/>
    <mergeCell ref="UOM42:UON42"/>
    <mergeCell ref="UOO42:UOP42"/>
    <mergeCell ref="UOQ42:UOR42"/>
    <mergeCell ref="UNU42:UNV42"/>
    <mergeCell ref="UNW42:UNX42"/>
    <mergeCell ref="UNY42:UNZ42"/>
    <mergeCell ref="UOA42:UOB42"/>
    <mergeCell ref="UOC42:UOD42"/>
    <mergeCell ref="UOE42:UOF42"/>
    <mergeCell ref="UNI42:UNJ42"/>
    <mergeCell ref="UNK42:UNL42"/>
    <mergeCell ref="UNM42:UNN42"/>
    <mergeCell ref="UNO42:UNP42"/>
    <mergeCell ref="UNQ42:UNR42"/>
    <mergeCell ref="UNS42:UNT42"/>
    <mergeCell ref="UMW42:UMX42"/>
    <mergeCell ref="UMY42:UMZ42"/>
    <mergeCell ref="UNA42:UNB42"/>
    <mergeCell ref="UNC42:UND42"/>
    <mergeCell ref="UNE42:UNF42"/>
    <mergeCell ref="UNG42:UNH42"/>
    <mergeCell ref="URY42:URZ42"/>
    <mergeCell ref="USA42:USB42"/>
    <mergeCell ref="USC42:USD42"/>
    <mergeCell ref="USE42:USF42"/>
    <mergeCell ref="USG42:USH42"/>
    <mergeCell ref="USI42:USJ42"/>
    <mergeCell ref="URM42:URN42"/>
    <mergeCell ref="URO42:URP42"/>
    <mergeCell ref="URQ42:URR42"/>
    <mergeCell ref="URS42:URT42"/>
    <mergeCell ref="URU42:URV42"/>
    <mergeCell ref="URW42:URX42"/>
    <mergeCell ref="URA42:URB42"/>
    <mergeCell ref="URC42:URD42"/>
    <mergeCell ref="URE42:URF42"/>
    <mergeCell ref="URG42:URH42"/>
    <mergeCell ref="URI42:URJ42"/>
    <mergeCell ref="URK42:URL42"/>
    <mergeCell ref="UQO42:UQP42"/>
    <mergeCell ref="UQQ42:UQR42"/>
    <mergeCell ref="UQS42:UQT42"/>
    <mergeCell ref="UQU42:UQV42"/>
    <mergeCell ref="UQW42:UQX42"/>
    <mergeCell ref="UQY42:UQZ42"/>
    <mergeCell ref="UQC42:UQD42"/>
    <mergeCell ref="UQE42:UQF42"/>
    <mergeCell ref="UQG42:UQH42"/>
    <mergeCell ref="UQI42:UQJ42"/>
    <mergeCell ref="UQK42:UQL42"/>
    <mergeCell ref="UQM42:UQN42"/>
    <mergeCell ref="UPQ42:UPR42"/>
    <mergeCell ref="UPS42:UPT42"/>
    <mergeCell ref="UPU42:UPV42"/>
    <mergeCell ref="UPW42:UPX42"/>
    <mergeCell ref="UPY42:UPZ42"/>
    <mergeCell ref="UQA42:UQB42"/>
    <mergeCell ref="UUS42:UUT42"/>
    <mergeCell ref="UUU42:UUV42"/>
    <mergeCell ref="UUW42:UUX42"/>
    <mergeCell ref="UUY42:UUZ42"/>
    <mergeCell ref="UVA42:UVB42"/>
    <mergeCell ref="UVC42:UVD42"/>
    <mergeCell ref="UUG42:UUH42"/>
    <mergeCell ref="UUI42:UUJ42"/>
    <mergeCell ref="UUK42:UUL42"/>
    <mergeCell ref="UUM42:UUN42"/>
    <mergeCell ref="UUO42:UUP42"/>
    <mergeCell ref="UUQ42:UUR42"/>
    <mergeCell ref="UTU42:UTV42"/>
    <mergeCell ref="UTW42:UTX42"/>
    <mergeCell ref="UTY42:UTZ42"/>
    <mergeCell ref="UUA42:UUB42"/>
    <mergeCell ref="UUC42:UUD42"/>
    <mergeCell ref="UUE42:UUF42"/>
    <mergeCell ref="UTI42:UTJ42"/>
    <mergeCell ref="UTK42:UTL42"/>
    <mergeCell ref="UTM42:UTN42"/>
    <mergeCell ref="UTO42:UTP42"/>
    <mergeCell ref="UTQ42:UTR42"/>
    <mergeCell ref="UTS42:UTT42"/>
    <mergeCell ref="USW42:USX42"/>
    <mergeCell ref="USY42:USZ42"/>
    <mergeCell ref="UTA42:UTB42"/>
    <mergeCell ref="UTC42:UTD42"/>
    <mergeCell ref="UTE42:UTF42"/>
    <mergeCell ref="UTG42:UTH42"/>
    <mergeCell ref="USK42:USL42"/>
    <mergeCell ref="USM42:USN42"/>
    <mergeCell ref="USO42:USP42"/>
    <mergeCell ref="USQ42:USR42"/>
    <mergeCell ref="USS42:UST42"/>
    <mergeCell ref="USU42:USV42"/>
    <mergeCell ref="UXM42:UXN42"/>
    <mergeCell ref="UXO42:UXP42"/>
    <mergeCell ref="UXQ42:UXR42"/>
    <mergeCell ref="UXS42:UXT42"/>
    <mergeCell ref="UXU42:UXV42"/>
    <mergeCell ref="UXW42:UXX42"/>
    <mergeCell ref="UXA42:UXB42"/>
    <mergeCell ref="UXC42:UXD42"/>
    <mergeCell ref="UXE42:UXF42"/>
    <mergeCell ref="UXG42:UXH42"/>
    <mergeCell ref="UXI42:UXJ42"/>
    <mergeCell ref="UXK42:UXL42"/>
    <mergeCell ref="UWO42:UWP42"/>
    <mergeCell ref="UWQ42:UWR42"/>
    <mergeCell ref="UWS42:UWT42"/>
    <mergeCell ref="UWU42:UWV42"/>
    <mergeCell ref="UWW42:UWX42"/>
    <mergeCell ref="UWY42:UWZ42"/>
    <mergeCell ref="UWC42:UWD42"/>
    <mergeCell ref="UWE42:UWF42"/>
    <mergeCell ref="UWG42:UWH42"/>
    <mergeCell ref="UWI42:UWJ42"/>
    <mergeCell ref="UWK42:UWL42"/>
    <mergeCell ref="UWM42:UWN42"/>
    <mergeCell ref="UVQ42:UVR42"/>
    <mergeCell ref="UVS42:UVT42"/>
    <mergeCell ref="UVU42:UVV42"/>
    <mergeCell ref="UVW42:UVX42"/>
    <mergeCell ref="UVY42:UVZ42"/>
    <mergeCell ref="UWA42:UWB42"/>
    <mergeCell ref="UVE42:UVF42"/>
    <mergeCell ref="UVG42:UVH42"/>
    <mergeCell ref="UVI42:UVJ42"/>
    <mergeCell ref="UVK42:UVL42"/>
    <mergeCell ref="UVM42:UVN42"/>
    <mergeCell ref="UVO42:UVP42"/>
    <mergeCell ref="VAG42:VAH42"/>
    <mergeCell ref="VAI42:VAJ42"/>
    <mergeCell ref="VAK42:VAL42"/>
    <mergeCell ref="VAM42:VAN42"/>
    <mergeCell ref="VAO42:VAP42"/>
    <mergeCell ref="VAQ42:VAR42"/>
    <mergeCell ref="UZU42:UZV42"/>
    <mergeCell ref="UZW42:UZX42"/>
    <mergeCell ref="UZY42:UZZ42"/>
    <mergeCell ref="VAA42:VAB42"/>
    <mergeCell ref="VAC42:VAD42"/>
    <mergeCell ref="VAE42:VAF42"/>
    <mergeCell ref="UZI42:UZJ42"/>
    <mergeCell ref="UZK42:UZL42"/>
    <mergeCell ref="UZM42:UZN42"/>
    <mergeCell ref="UZO42:UZP42"/>
    <mergeCell ref="UZQ42:UZR42"/>
    <mergeCell ref="UZS42:UZT42"/>
    <mergeCell ref="UYW42:UYX42"/>
    <mergeCell ref="UYY42:UYZ42"/>
    <mergeCell ref="UZA42:UZB42"/>
    <mergeCell ref="UZC42:UZD42"/>
    <mergeCell ref="UZE42:UZF42"/>
    <mergeCell ref="UZG42:UZH42"/>
    <mergeCell ref="UYK42:UYL42"/>
    <mergeCell ref="UYM42:UYN42"/>
    <mergeCell ref="UYO42:UYP42"/>
    <mergeCell ref="UYQ42:UYR42"/>
    <mergeCell ref="UYS42:UYT42"/>
    <mergeCell ref="UYU42:UYV42"/>
    <mergeCell ref="UXY42:UXZ42"/>
    <mergeCell ref="UYA42:UYB42"/>
    <mergeCell ref="UYC42:UYD42"/>
    <mergeCell ref="UYE42:UYF42"/>
    <mergeCell ref="UYG42:UYH42"/>
    <mergeCell ref="UYI42:UYJ42"/>
    <mergeCell ref="VDA42:VDB42"/>
    <mergeCell ref="VDC42:VDD42"/>
    <mergeCell ref="VDE42:VDF42"/>
    <mergeCell ref="VDG42:VDH42"/>
    <mergeCell ref="VDI42:VDJ42"/>
    <mergeCell ref="VDK42:VDL42"/>
    <mergeCell ref="VCO42:VCP42"/>
    <mergeCell ref="VCQ42:VCR42"/>
    <mergeCell ref="VCS42:VCT42"/>
    <mergeCell ref="VCU42:VCV42"/>
    <mergeCell ref="VCW42:VCX42"/>
    <mergeCell ref="VCY42:VCZ42"/>
    <mergeCell ref="VCC42:VCD42"/>
    <mergeCell ref="VCE42:VCF42"/>
    <mergeCell ref="VCG42:VCH42"/>
    <mergeCell ref="VCI42:VCJ42"/>
    <mergeCell ref="VCK42:VCL42"/>
    <mergeCell ref="VCM42:VCN42"/>
    <mergeCell ref="VBQ42:VBR42"/>
    <mergeCell ref="VBS42:VBT42"/>
    <mergeCell ref="VBU42:VBV42"/>
    <mergeCell ref="VBW42:VBX42"/>
    <mergeCell ref="VBY42:VBZ42"/>
    <mergeCell ref="VCA42:VCB42"/>
    <mergeCell ref="VBE42:VBF42"/>
    <mergeCell ref="VBG42:VBH42"/>
    <mergeCell ref="VBI42:VBJ42"/>
    <mergeCell ref="VBK42:VBL42"/>
    <mergeCell ref="VBM42:VBN42"/>
    <mergeCell ref="VBO42:VBP42"/>
    <mergeCell ref="VAS42:VAT42"/>
    <mergeCell ref="VAU42:VAV42"/>
    <mergeCell ref="VAW42:VAX42"/>
    <mergeCell ref="VAY42:VAZ42"/>
    <mergeCell ref="VBA42:VBB42"/>
    <mergeCell ref="VBC42:VBD42"/>
    <mergeCell ref="VFU42:VFV42"/>
    <mergeCell ref="VFW42:VFX42"/>
    <mergeCell ref="VFY42:VFZ42"/>
    <mergeCell ref="VGA42:VGB42"/>
    <mergeCell ref="VGC42:VGD42"/>
    <mergeCell ref="VGE42:VGF42"/>
    <mergeCell ref="VFI42:VFJ42"/>
    <mergeCell ref="VFK42:VFL42"/>
    <mergeCell ref="VFM42:VFN42"/>
    <mergeCell ref="VFO42:VFP42"/>
    <mergeCell ref="VFQ42:VFR42"/>
    <mergeCell ref="VFS42:VFT42"/>
    <mergeCell ref="VEW42:VEX42"/>
    <mergeCell ref="VEY42:VEZ42"/>
    <mergeCell ref="VFA42:VFB42"/>
    <mergeCell ref="VFC42:VFD42"/>
    <mergeCell ref="VFE42:VFF42"/>
    <mergeCell ref="VFG42:VFH42"/>
    <mergeCell ref="VEK42:VEL42"/>
    <mergeCell ref="VEM42:VEN42"/>
    <mergeCell ref="VEO42:VEP42"/>
    <mergeCell ref="VEQ42:VER42"/>
    <mergeCell ref="VES42:VET42"/>
    <mergeCell ref="VEU42:VEV42"/>
    <mergeCell ref="VDY42:VDZ42"/>
    <mergeCell ref="VEA42:VEB42"/>
    <mergeCell ref="VEC42:VED42"/>
    <mergeCell ref="VEE42:VEF42"/>
    <mergeCell ref="VEG42:VEH42"/>
    <mergeCell ref="VEI42:VEJ42"/>
    <mergeCell ref="VDM42:VDN42"/>
    <mergeCell ref="VDO42:VDP42"/>
    <mergeCell ref="VDQ42:VDR42"/>
    <mergeCell ref="VDS42:VDT42"/>
    <mergeCell ref="VDU42:VDV42"/>
    <mergeCell ref="VDW42:VDX42"/>
    <mergeCell ref="VIO42:VIP42"/>
    <mergeCell ref="VIQ42:VIR42"/>
    <mergeCell ref="VIS42:VIT42"/>
    <mergeCell ref="VIU42:VIV42"/>
    <mergeCell ref="VIW42:VIX42"/>
    <mergeCell ref="VIY42:VIZ42"/>
    <mergeCell ref="VIC42:VID42"/>
    <mergeCell ref="VIE42:VIF42"/>
    <mergeCell ref="VIG42:VIH42"/>
    <mergeCell ref="VII42:VIJ42"/>
    <mergeCell ref="VIK42:VIL42"/>
    <mergeCell ref="VIM42:VIN42"/>
    <mergeCell ref="VHQ42:VHR42"/>
    <mergeCell ref="VHS42:VHT42"/>
    <mergeCell ref="VHU42:VHV42"/>
    <mergeCell ref="VHW42:VHX42"/>
    <mergeCell ref="VHY42:VHZ42"/>
    <mergeCell ref="VIA42:VIB42"/>
    <mergeCell ref="VHE42:VHF42"/>
    <mergeCell ref="VHG42:VHH42"/>
    <mergeCell ref="VHI42:VHJ42"/>
    <mergeCell ref="VHK42:VHL42"/>
    <mergeCell ref="VHM42:VHN42"/>
    <mergeCell ref="VHO42:VHP42"/>
    <mergeCell ref="VGS42:VGT42"/>
    <mergeCell ref="VGU42:VGV42"/>
    <mergeCell ref="VGW42:VGX42"/>
    <mergeCell ref="VGY42:VGZ42"/>
    <mergeCell ref="VHA42:VHB42"/>
    <mergeCell ref="VHC42:VHD42"/>
    <mergeCell ref="VGG42:VGH42"/>
    <mergeCell ref="VGI42:VGJ42"/>
    <mergeCell ref="VGK42:VGL42"/>
    <mergeCell ref="VGM42:VGN42"/>
    <mergeCell ref="VGO42:VGP42"/>
    <mergeCell ref="VGQ42:VGR42"/>
    <mergeCell ref="VLI42:VLJ42"/>
    <mergeCell ref="VLK42:VLL42"/>
    <mergeCell ref="VLM42:VLN42"/>
    <mergeCell ref="VLO42:VLP42"/>
    <mergeCell ref="VLQ42:VLR42"/>
    <mergeCell ref="VLS42:VLT42"/>
    <mergeCell ref="VKW42:VKX42"/>
    <mergeCell ref="VKY42:VKZ42"/>
    <mergeCell ref="VLA42:VLB42"/>
    <mergeCell ref="VLC42:VLD42"/>
    <mergeCell ref="VLE42:VLF42"/>
    <mergeCell ref="VLG42:VLH42"/>
    <mergeCell ref="VKK42:VKL42"/>
    <mergeCell ref="VKM42:VKN42"/>
    <mergeCell ref="VKO42:VKP42"/>
    <mergeCell ref="VKQ42:VKR42"/>
    <mergeCell ref="VKS42:VKT42"/>
    <mergeCell ref="VKU42:VKV42"/>
    <mergeCell ref="VJY42:VJZ42"/>
    <mergeCell ref="VKA42:VKB42"/>
    <mergeCell ref="VKC42:VKD42"/>
    <mergeCell ref="VKE42:VKF42"/>
    <mergeCell ref="VKG42:VKH42"/>
    <mergeCell ref="VKI42:VKJ42"/>
    <mergeCell ref="VJM42:VJN42"/>
    <mergeCell ref="VJO42:VJP42"/>
    <mergeCell ref="VJQ42:VJR42"/>
    <mergeCell ref="VJS42:VJT42"/>
    <mergeCell ref="VJU42:VJV42"/>
    <mergeCell ref="VJW42:VJX42"/>
    <mergeCell ref="VJA42:VJB42"/>
    <mergeCell ref="VJC42:VJD42"/>
    <mergeCell ref="VJE42:VJF42"/>
    <mergeCell ref="VJG42:VJH42"/>
    <mergeCell ref="VJI42:VJJ42"/>
    <mergeCell ref="VJK42:VJL42"/>
    <mergeCell ref="VOC42:VOD42"/>
    <mergeCell ref="VOE42:VOF42"/>
    <mergeCell ref="VOG42:VOH42"/>
    <mergeCell ref="VOI42:VOJ42"/>
    <mergeCell ref="VOK42:VOL42"/>
    <mergeCell ref="VOM42:VON42"/>
    <mergeCell ref="VNQ42:VNR42"/>
    <mergeCell ref="VNS42:VNT42"/>
    <mergeCell ref="VNU42:VNV42"/>
    <mergeCell ref="VNW42:VNX42"/>
    <mergeCell ref="VNY42:VNZ42"/>
    <mergeCell ref="VOA42:VOB42"/>
    <mergeCell ref="VNE42:VNF42"/>
    <mergeCell ref="VNG42:VNH42"/>
    <mergeCell ref="VNI42:VNJ42"/>
    <mergeCell ref="VNK42:VNL42"/>
    <mergeCell ref="VNM42:VNN42"/>
    <mergeCell ref="VNO42:VNP42"/>
    <mergeCell ref="VMS42:VMT42"/>
    <mergeCell ref="VMU42:VMV42"/>
    <mergeCell ref="VMW42:VMX42"/>
    <mergeCell ref="VMY42:VMZ42"/>
    <mergeCell ref="VNA42:VNB42"/>
    <mergeCell ref="VNC42:VND42"/>
    <mergeCell ref="VMG42:VMH42"/>
    <mergeCell ref="VMI42:VMJ42"/>
    <mergeCell ref="VMK42:VML42"/>
    <mergeCell ref="VMM42:VMN42"/>
    <mergeCell ref="VMO42:VMP42"/>
    <mergeCell ref="VMQ42:VMR42"/>
    <mergeCell ref="VLU42:VLV42"/>
    <mergeCell ref="VLW42:VLX42"/>
    <mergeCell ref="VLY42:VLZ42"/>
    <mergeCell ref="VMA42:VMB42"/>
    <mergeCell ref="VMC42:VMD42"/>
    <mergeCell ref="VME42:VMF42"/>
    <mergeCell ref="VQW42:VQX42"/>
    <mergeCell ref="VQY42:VQZ42"/>
    <mergeCell ref="VRA42:VRB42"/>
    <mergeCell ref="VRC42:VRD42"/>
    <mergeCell ref="VRE42:VRF42"/>
    <mergeCell ref="VRG42:VRH42"/>
    <mergeCell ref="VQK42:VQL42"/>
    <mergeCell ref="VQM42:VQN42"/>
    <mergeCell ref="VQO42:VQP42"/>
    <mergeCell ref="VQQ42:VQR42"/>
    <mergeCell ref="VQS42:VQT42"/>
    <mergeCell ref="VQU42:VQV42"/>
    <mergeCell ref="VPY42:VPZ42"/>
    <mergeCell ref="VQA42:VQB42"/>
    <mergeCell ref="VQC42:VQD42"/>
    <mergeCell ref="VQE42:VQF42"/>
    <mergeCell ref="VQG42:VQH42"/>
    <mergeCell ref="VQI42:VQJ42"/>
    <mergeCell ref="VPM42:VPN42"/>
    <mergeCell ref="VPO42:VPP42"/>
    <mergeCell ref="VPQ42:VPR42"/>
    <mergeCell ref="VPS42:VPT42"/>
    <mergeCell ref="VPU42:VPV42"/>
    <mergeCell ref="VPW42:VPX42"/>
    <mergeCell ref="VPA42:VPB42"/>
    <mergeCell ref="VPC42:VPD42"/>
    <mergeCell ref="VPE42:VPF42"/>
    <mergeCell ref="VPG42:VPH42"/>
    <mergeCell ref="VPI42:VPJ42"/>
    <mergeCell ref="VPK42:VPL42"/>
    <mergeCell ref="VOO42:VOP42"/>
    <mergeCell ref="VOQ42:VOR42"/>
    <mergeCell ref="VOS42:VOT42"/>
    <mergeCell ref="VOU42:VOV42"/>
    <mergeCell ref="VOW42:VOX42"/>
    <mergeCell ref="VOY42:VOZ42"/>
    <mergeCell ref="VTQ42:VTR42"/>
    <mergeCell ref="VTS42:VTT42"/>
    <mergeCell ref="VTU42:VTV42"/>
    <mergeCell ref="VTW42:VTX42"/>
    <mergeCell ref="VTY42:VTZ42"/>
    <mergeCell ref="VUA42:VUB42"/>
    <mergeCell ref="VTE42:VTF42"/>
    <mergeCell ref="VTG42:VTH42"/>
    <mergeCell ref="VTI42:VTJ42"/>
    <mergeCell ref="VTK42:VTL42"/>
    <mergeCell ref="VTM42:VTN42"/>
    <mergeCell ref="VTO42:VTP42"/>
    <mergeCell ref="VSS42:VST42"/>
    <mergeCell ref="VSU42:VSV42"/>
    <mergeCell ref="VSW42:VSX42"/>
    <mergeCell ref="VSY42:VSZ42"/>
    <mergeCell ref="VTA42:VTB42"/>
    <mergeCell ref="VTC42:VTD42"/>
    <mergeCell ref="VSG42:VSH42"/>
    <mergeCell ref="VSI42:VSJ42"/>
    <mergeCell ref="VSK42:VSL42"/>
    <mergeCell ref="VSM42:VSN42"/>
    <mergeCell ref="VSO42:VSP42"/>
    <mergeCell ref="VSQ42:VSR42"/>
    <mergeCell ref="VRU42:VRV42"/>
    <mergeCell ref="VRW42:VRX42"/>
    <mergeCell ref="VRY42:VRZ42"/>
    <mergeCell ref="VSA42:VSB42"/>
    <mergeCell ref="VSC42:VSD42"/>
    <mergeCell ref="VSE42:VSF42"/>
    <mergeCell ref="VRI42:VRJ42"/>
    <mergeCell ref="VRK42:VRL42"/>
    <mergeCell ref="VRM42:VRN42"/>
    <mergeCell ref="VRO42:VRP42"/>
    <mergeCell ref="VRQ42:VRR42"/>
    <mergeCell ref="VRS42:VRT42"/>
    <mergeCell ref="VWK42:VWL42"/>
    <mergeCell ref="VWM42:VWN42"/>
    <mergeCell ref="VWO42:VWP42"/>
    <mergeCell ref="VWQ42:VWR42"/>
    <mergeCell ref="VWS42:VWT42"/>
    <mergeCell ref="VWU42:VWV42"/>
    <mergeCell ref="VVY42:VVZ42"/>
    <mergeCell ref="VWA42:VWB42"/>
    <mergeCell ref="VWC42:VWD42"/>
    <mergeCell ref="VWE42:VWF42"/>
    <mergeCell ref="VWG42:VWH42"/>
    <mergeCell ref="VWI42:VWJ42"/>
    <mergeCell ref="VVM42:VVN42"/>
    <mergeCell ref="VVO42:VVP42"/>
    <mergeCell ref="VVQ42:VVR42"/>
    <mergeCell ref="VVS42:VVT42"/>
    <mergeCell ref="VVU42:VVV42"/>
    <mergeCell ref="VVW42:VVX42"/>
    <mergeCell ref="VVA42:VVB42"/>
    <mergeCell ref="VVC42:VVD42"/>
    <mergeCell ref="VVE42:VVF42"/>
    <mergeCell ref="VVG42:VVH42"/>
    <mergeCell ref="VVI42:VVJ42"/>
    <mergeCell ref="VVK42:VVL42"/>
    <mergeCell ref="VUO42:VUP42"/>
    <mergeCell ref="VUQ42:VUR42"/>
    <mergeCell ref="VUS42:VUT42"/>
    <mergeCell ref="VUU42:VUV42"/>
    <mergeCell ref="VUW42:VUX42"/>
    <mergeCell ref="VUY42:VUZ42"/>
    <mergeCell ref="VUC42:VUD42"/>
    <mergeCell ref="VUE42:VUF42"/>
    <mergeCell ref="VUG42:VUH42"/>
    <mergeCell ref="VUI42:VUJ42"/>
    <mergeCell ref="VUK42:VUL42"/>
    <mergeCell ref="VUM42:VUN42"/>
    <mergeCell ref="VZE42:VZF42"/>
    <mergeCell ref="VZG42:VZH42"/>
    <mergeCell ref="VZI42:VZJ42"/>
    <mergeCell ref="VZK42:VZL42"/>
    <mergeCell ref="VZM42:VZN42"/>
    <mergeCell ref="VZO42:VZP42"/>
    <mergeCell ref="VYS42:VYT42"/>
    <mergeCell ref="VYU42:VYV42"/>
    <mergeCell ref="VYW42:VYX42"/>
    <mergeCell ref="VYY42:VYZ42"/>
    <mergeCell ref="VZA42:VZB42"/>
    <mergeCell ref="VZC42:VZD42"/>
    <mergeCell ref="VYG42:VYH42"/>
    <mergeCell ref="VYI42:VYJ42"/>
    <mergeCell ref="VYK42:VYL42"/>
    <mergeCell ref="VYM42:VYN42"/>
    <mergeCell ref="VYO42:VYP42"/>
    <mergeCell ref="VYQ42:VYR42"/>
    <mergeCell ref="VXU42:VXV42"/>
    <mergeCell ref="VXW42:VXX42"/>
    <mergeCell ref="VXY42:VXZ42"/>
    <mergeCell ref="VYA42:VYB42"/>
    <mergeCell ref="VYC42:VYD42"/>
    <mergeCell ref="VYE42:VYF42"/>
    <mergeCell ref="VXI42:VXJ42"/>
    <mergeCell ref="VXK42:VXL42"/>
    <mergeCell ref="VXM42:VXN42"/>
    <mergeCell ref="VXO42:VXP42"/>
    <mergeCell ref="VXQ42:VXR42"/>
    <mergeCell ref="VXS42:VXT42"/>
    <mergeCell ref="VWW42:VWX42"/>
    <mergeCell ref="VWY42:VWZ42"/>
    <mergeCell ref="VXA42:VXB42"/>
    <mergeCell ref="VXC42:VXD42"/>
    <mergeCell ref="VXE42:VXF42"/>
    <mergeCell ref="VXG42:VXH42"/>
    <mergeCell ref="WBY42:WBZ42"/>
    <mergeCell ref="WCA42:WCB42"/>
    <mergeCell ref="WCC42:WCD42"/>
    <mergeCell ref="WCE42:WCF42"/>
    <mergeCell ref="WCG42:WCH42"/>
    <mergeCell ref="WCI42:WCJ42"/>
    <mergeCell ref="WBM42:WBN42"/>
    <mergeCell ref="WBO42:WBP42"/>
    <mergeCell ref="WBQ42:WBR42"/>
    <mergeCell ref="WBS42:WBT42"/>
    <mergeCell ref="WBU42:WBV42"/>
    <mergeCell ref="WBW42:WBX42"/>
    <mergeCell ref="WBA42:WBB42"/>
    <mergeCell ref="WBC42:WBD42"/>
    <mergeCell ref="WBE42:WBF42"/>
    <mergeCell ref="WBG42:WBH42"/>
    <mergeCell ref="WBI42:WBJ42"/>
    <mergeCell ref="WBK42:WBL42"/>
    <mergeCell ref="WAO42:WAP42"/>
    <mergeCell ref="WAQ42:WAR42"/>
    <mergeCell ref="WAS42:WAT42"/>
    <mergeCell ref="WAU42:WAV42"/>
    <mergeCell ref="WAW42:WAX42"/>
    <mergeCell ref="WAY42:WAZ42"/>
    <mergeCell ref="WAC42:WAD42"/>
    <mergeCell ref="WAE42:WAF42"/>
    <mergeCell ref="WAG42:WAH42"/>
    <mergeCell ref="WAI42:WAJ42"/>
    <mergeCell ref="WAK42:WAL42"/>
    <mergeCell ref="WAM42:WAN42"/>
    <mergeCell ref="VZQ42:VZR42"/>
    <mergeCell ref="VZS42:VZT42"/>
    <mergeCell ref="VZU42:VZV42"/>
    <mergeCell ref="VZW42:VZX42"/>
    <mergeCell ref="VZY42:VZZ42"/>
    <mergeCell ref="WAA42:WAB42"/>
    <mergeCell ref="WES42:WET42"/>
    <mergeCell ref="WEU42:WEV42"/>
    <mergeCell ref="WEW42:WEX42"/>
    <mergeCell ref="WEY42:WEZ42"/>
    <mergeCell ref="WFA42:WFB42"/>
    <mergeCell ref="WFC42:WFD42"/>
    <mergeCell ref="WEG42:WEH42"/>
    <mergeCell ref="WEI42:WEJ42"/>
    <mergeCell ref="WEK42:WEL42"/>
    <mergeCell ref="WEM42:WEN42"/>
    <mergeCell ref="WEO42:WEP42"/>
    <mergeCell ref="WEQ42:WER42"/>
    <mergeCell ref="WDU42:WDV42"/>
    <mergeCell ref="WDW42:WDX42"/>
    <mergeCell ref="WDY42:WDZ42"/>
    <mergeCell ref="WEA42:WEB42"/>
    <mergeCell ref="WEC42:WED42"/>
    <mergeCell ref="WEE42:WEF42"/>
    <mergeCell ref="WDI42:WDJ42"/>
    <mergeCell ref="WDK42:WDL42"/>
    <mergeCell ref="WDM42:WDN42"/>
    <mergeCell ref="WDO42:WDP42"/>
    <mergeCell ref="WDQ42:WDR42"/>
    <mergeCell ref="WDS42:WDT42"/>
    <mergeCell ref="WCW42:WCX42"/>
    <mergeCell ref="WCY42:WCZ42"/>
    <mergeCell ref="WDA42:WDB42"/>
    <mergeCell ref="WDC42:WDD42"/>
    <mergeCell ref="WDE42:WDF42"/>
    <mergeCell ref="WDG42:WDH42"/>
    <mergeCell ref="WCK42:WCL42"/>
    <mergeCell ref="WCM42:WCN42"/>
    <mergeCell ref="WCO42:WCP42"/>
    <mergeCell ref="WCQ42:WCR42"/>
    <mergeCell ref="WCS42:WCT42"/>
    <mergeCell ref="WCU42:WCV42"/>
    <mergeCell ref="WHM42:WHN42"/>
    <mergeCell ref="WHO42:WHP42"/>
    <mergeCell ref="WHQ42:WHR42"/>
    <mergeCell ref="WHS42:WHT42"/>
    <mergeCell ref="WHU42:WHV42"/>
    <mergeCell ref="WHW42:WHX42"/>
    <mergeCell ref="WHA42:WHB42"/>
    <mergeCell ref="WHC42:WHD42"/>
    <mergeCell ref="WHE42:WHF42"/>
    <mergeCell ref="WHG42:WHH42"/>
    <mergeCell ref="WHI42:WHJ42"/>
    <mergeCell ref="WHK42:WHL42"/>
    <mergeCell ref="WGO42:WGP42"/>
    <mergeCell ref="WGQ42:WGR42"/>
    <mergeCell ref="WGS42:WGT42"/>
    <mergeCell ref="WGU42:WGV42"/>
    <mergeCell ref="WGW42:WGX42"/>
    <mergeCell ref="WGY42:WGZ42"/>
    <mergeCell ref="WGC42:WGD42"/>
    <mergeCell ref="WGE42:WGF42"/>
    <mergeCell ref="WGG42:WGH42"/>
    <mergeCell ref="WGI42:WGJ42"/>
    <mergeCell ref="WGK42:WGL42"/>
    <mergeCell ref="WGM42:WGN42"/>
    <mergeCell ref="WFQ42:WFR42"/>
    <mergeCell ref="WFS42:WFT42"/>
    <mergeCell ref="WFU42:WFV42"/>
    <mergeCell ref="WFW42:WFX42"/>
    <mergeCell ref="WFY42:WFZ42"/>
    <mergeCell ref="WGA42:WGB42"/>
    <mergeCell ref="WFE42:WFF42"/>
    <mergeCell ref="WFG42:WFH42"/>
    <mergeCell ref="WFI42:WFJ42"/>
    <mergeCell ref="WFK42:WFL42"/>
    <mergeCell ref="WFM42:WFN42"/>
    <mergeCell ref="WFO42:WFP42"/>
    <mergeCell ref="WKG42:WKH42"/>
    <mergeCell ref="WKI42:WKJ42"/>
    <mergeCell ref="WKK42:WKL42"/>
    <mergeCell ref="WKM42:WKN42"/>
    <mergeCell ref="WKO42:WKP42"/>
    <mergeCell ref="WKQ42:WKR42"/>
    <mergeCell ref="WJU42:WJV42"/>
    <mergeCell ref="WJW42:WJX42"/>
    <mergeCell ref="WJY42:WJZ42"/>
    <mergeCell ref="WKA42:WKB42"/>
    <mergeCell ref="WKC42:WKD42"/>
    <mergeCell ref="WKE42:WKF42"/>
    <mergeCell ref="WJI42:WJJ42"/>
    <mergeCell ref="WJK42:WJL42"/>
    <mergeCell ref="WJM42:WJN42"/>
    <mergeCell ref="WJO42:WJP42"/>
    <mergeCell ref="WJQ42:WJR42"/>
    <mergeCell ref="WJS42:WJT42"/>
    <mergeCell ref="WIW42:WIX42"/>
    <mergeCell ref="WIY42:WIZ42"/>
    <mergeCell ref="WJA42:WJB42"/>
    <mergeCell ref="WJC42:WJD42"/>
    <mergeCell ref="WJE42:WJF42"/>
    <mergeCell ref="WJG42:WJH42"/>
    <mergeCell ref="WIK42:WIL42"/>
    <mergeCell ref="WIM42:WIN42"/>
    <mergeCell ref="WIO42:WIP42"/>
    <mergeCell ref="WIQ42:WIR42"/>
    <mergeCell ref="WIS42:WIT42"/>
    <mergeCell ref="WIU42:WIV42"/>
    <mergeCell ref="WHY42:WHZ42"/>
    <mergeCell ref="WIA42:WIB42"/>
    <mergeCell ref="WIC42:WID42"/>
    <mergeCell ref="WIE42:WIF42"/>
    <mergeCell ref="WIG42:WIH42"/>
    <mergeCell ref="WII42:WIJ42"/>
    <mergeCell ref="WNA42:WNB42"/>
    <mergeCell ref="WNC42:WND42"/>
    <mergeCell ref="WNE42:WNF42"/>
    <mergeCell ref="WNG42:WNH42"/>
    <mergeCell ref="WNI42:WNJ42"/>
    <mergeCell ref="WNK42:WNL42"/>
    <mergeCell ref="WMO42:WMP42"/>
    <mergeCell ref="WMQ42:WMR42"/>
    <mergeCell ref="WMS42:WMT42"/>
    <mergeCell ref="WMU42:WMV42"/>
    <mergeCell ref="WMW42:WMX42"/>
    <mergeCell ref="WMY42:WMZ42"/>
    <mergeCell ref="WMC42:WMD42"/>
    <mergeCell ref="WME42:WMF42"/>
    <mergeCell ref="WMG42:WMH42"/>
    <mergeCell ref="WMI42:WMJ42"/>
    <mergeCell ref="WMK42:WML42"/>
    <mergeCell ref="WMM42:WMN42"/>
    <mergeCell ref="WLQ42:WLR42"/>
    <mergeCell ref="WLS42:WLT42"/>
    <mergeCell ref="WLU42:WLV42"/>
    <mergeCell ref="WLW42:WLX42"/>
    <mergeCell ref="WLY42:WLZ42"/>
    <mergeCell ref="WMA42:WMB42"/>
    <mergeCell ref="WLE42:WLF42"/>
    <mergeCell ref="WLG42:WLH42"/>
    <mergeCell ref="WLI42:WLJ42"/>
    <mergeCell ref="WLK42:WLL42"/>
    <mergeCell ref="WLM42:WLN42"/>
    <mergeCell ref="WLO42:WLP42"/>
    <mergeCell ref="WKS42:WKT42"/>
    <mergeCell ref="WKU42:WKV42"/>
    <mergeCell ref="WKW42:WKX42"/>
    <mergeCell ref="WKY42:WKZ42"/>
    <mergeCell ref="WLA42:WLB42"/>
    <mergeCell ref="WLC42:WLD42"/>
    <mergeCell ref="WPU42:WPV42"/>
    <mergeCell ref="WPW42:WPX42"/>
    <mergeCell ref="WPY42:WPZ42"/>
    <mergeCell ref="WQA42:WQB42"/>
    <mergeCell ref="WQC42:WQD42"/>
    <mergeCell ref="WQE42:WQF42"/>
    <mergeCell ref="WPI42:WPJ42"/>
    <mergeCell ref="WPK42:WPL42"/>
    <mergeCell ref="WPM42:WPN42"/>
    <mergeCell ref="WPO42:WPP42"/>
    <mergeCell ref="WPQ42:WPR42"/>
    <mergeCell ref="WPS42:WPT42"/>
    <mergeCell ref="WOW42:WOX42"/>
    <mergeCell ref="WOY42:WOZ42"/>
    <mergeCell ref="WPA42:WPB42"/>
    <mergeCell ref="WPC42:WPD42"/>
    <mergeCell ref="WPE42:WPF42"/>
    <mergeCell ref="WPG42:WPH42"/>
    <mergeCell ref="WOK42:WOL42"/>
    <mergeCell ref="WOM42:WON42"/>
    <mergeCell ref="WOO42:WOP42"/>
    <mergeCell ref="WOQ42:WOR42"/>
    <mergeCell ref="WOS42:WOT42"/>
    <mergeCell ref="WOU42:WOV42"/>
    <mergeCell ref="WNY42:WNZ42"/>
    <mergeCell ref="WOA42:WOB42"/>
    <mergeCell ref="WOC42:WOD42"/>
    <mergeCell ref="WOE42:WOF42"/>
    <mergeCell ref="WOG42:WOH42"/>
    <mergeCell ref="WOI42:WOJ42"/>
    <mergeCell ref="WNM42:WNN42"/>
    <mergeCell ref="WNO42:WNP42"/>
    <mergeCell ref="WNQ42:WNR42"/>
    <mergeCell ref="WNS42:WNT42"/>
    <mergeCell ref="WNU42:WNV42"/>
    <mergeCell ref="WNW42:WNX42"/>
    <mergeCell ref="WSO42:WSP42"/>
    <mergeCell ref="WSQ42:WSR42"/>
    <mergeCell ref="WSS42:WST42"/>
    <mergeCell ref="WSU42:WSV42"/>
    <mergeCell ref="WSW42:WSX42"/>
    <mergeCell ref="WSY42:WSZ42"/>
    <mergeCell ref="WSC42:WSD42"/>
    <mergeCell ref="WSE42:WSF42"/>
    <mergeCell ref="WSG42:WSH42"/>
    <mergeCell ref="WSI42:WSJ42"/>
    <mergeCell ref="WSK42:WSL42"/>
    <mergeCell ref="WSM42:WSN42"/>
    <mergeCell ref="WRQ42:WRR42"/>
    <mergeCell ref="WRS42:WRT42"/>
    <mergeCell ref="WRU42:WRV42"/>
    <mergeCell ref="WRW42:WRX42"/>
    <mergeCell ref="WRY42:WRZ42"/>
    <mergeCell ref="WSA42:WSB42"/>
    <mergeCell ref="WRE42:WRF42"/>
    <mergeCell ref="WRG42:WRH42"/>
    <mergeCell ref="WRI42:WRJ42"/>
    <mergeCell ref="WRK42:WRL42"/>
    <mergeCell ref="WRM42:WRN42"/>
    <mergeCell ref="WRO42:WRP42"/>
    <mergeCell ref="WQS42:WQT42"/>
    <mergeCell ref="WQU42:WQV42"/>
    <mergeCell ref="WQW42:WQX42"/>
    <mergeCell ref="WQY42:WQZ42"/>
    <mergeCell ref="WRA42:WRB42"/>
    <mergeCell ref="WRC42:WRD42"/>
    <mergeCell ref="WQG42:WQH42"/>
    <mergeCell ref="WQI42:WQJ42"/>
    <mergeCell ref="WQK42:WQL42"/>
    <mergeCell ref="WQM42:WQN42"/>
    <mergeCell ref="WQO42:WQP42"/>
    <mergeCell ref="WQQ42:WQR42"/>
    <mergeCell ref="WVI42:WVJ42"/>
    <mergeCell ref="WVK42:WVL42"/>
    <mergeCell ref="WVM42:WVN42"/>
    <mergeCell ref="WVO42:WVP42"/>
    <mergeCell ref="WVQ42:WVR42"/>
    <mergeCell ref="WVS42:WVT42"/>
    <mergeCell ref="WUW42:WUX42"/>
    <mergeCell ref="WUY42:WUZ42"/>
    <mergeCell ref="WVA42:WVB42"/>
    <mergeCell ref="WVC42:WVD42"/>
    <mergeCell ref="WVE42:WVF42"/>
    <mergeCell ref="WVG42:WVH42"/>
    <mergeCell ref="WUK42:WUL42"/>
    <mergeCell ref="WUM42:WUN42"/>
    <mergeCell ref="WUO42:WUP42"/>
    <mergeCell ref="WUQ42:WUR42"/>
    <mergeCell ref="WUS42:WUT42"/>
    <mergeCell ref="WUU42:WUV42"/>
    <mergeCell ref="WTY42:WTZ42"/>
    <mergeCell ref="WUA42:WUB42"/>
    <mergeCell ref="WUC42:WUD42"/>
    <mergeCell ref="WUE42:WUF42"/>
    <mergeCell ref="WUG42:WUH42"/>
    <mergeCell ref="WUI42:WUJ42"/>
    <mergeCell ref="WTM42:WTN42"/>
    <mergeCell ref="WTO42:WTP42"/>
    <mergeCell ref="WTQ42:WTR42"/>
    <mergeCell ref="WTS42:WTT42"/>
    <mergeCell ref="WTU42:WTV42"/>
    <mergeCell ref="WTW42:WTX42"/>
    <mergeCell ref="WTA42:WTB42"/>
    <mergeCell ref="WTC42:WTD42"/>
    <mergeCell ref="WTE42:WTF42"/>
    <mergeCell ref="WTG42:WTH42"/>
    <mergeCell ref="WTI42:WTJ42"/>
    <mergeCell ref="WTK42:WTL42"/>
    <mergeCell ref="WYC42:WYD42"/>
    <mergeCell ref="WYE42:WYF42"/>
    <mergeCell ref="WYG42:WYH42"/>
    <mergeCell ref="WYI42:WYJ42"/>
    <mergeCell ref="WYK42:WYL42"/>
    <mergeCell ref="WYM42:WYN42"/>
    <mergeCell ref="WXQ42:WXR42"/>
    <mergeCell ref="WXS42:WXT42"/>
    <mergeCell ref="WXU42:WXV42"/>
    <mergeCell ref="WXW42:WXX42"/>
    <mergeCell ref="WXY42:WXZ42"/>
    <mergeCell ref="WYA42:WYB42"/>
    <mergeCell ref="WXE42:WXF42"/>
    <mergeCell ref="WXG42:WXH42"/>
    <mergeCell ref="WXI42:WXJ42"/>
    <mergeCell ref="WXK42:WXL42"/>
    <mergeCell ref="WXM42:WXN42"/>
    <mergeCell ref="WXO42:WXP42"/>
    <mergeCell ref="WWS42:WWT42"/>
    <mergeCell ref="WWU42:WWV42"/>
    <mergeCell ref="WWW42:WWX42"/>
    <mergeCell ref="WWY42:WWZ42"/>
    <mergeCell ref="WXA42:WXB42"/>
    <mergeCell ref="WXC42:WXD42"/>
    <mergeCell ref="WWG42:WWH42"/>
    <mergeCell ref="WWI42:WWJ42"/>
    <mergeCell ref="WWK42:WWL42"/>
    <mergeCell ref="WWM42:WWN42"/>
    <mergeCell ref="WWO42:WWP42"/>
    <mergeCell ref="WWQ42:WWR42"/>
    <mergeCell ref="WVU42:WVV42"/>
    <mergeCell ref="WVW42:WVX42"/>
    <mergeCell ref="WVY42:WVZ42"/>
    <mergeCell ref="WWA42:WWB42"/>
    <mergeCell ref="WWC42:WWD42"/>
    <mergeCell ref="WWE42:WWF42"/>
    <mergeCell ref="XBC42:XBD42"/>
    <mergeCell ref="XBE42:XBF42"/>
    <mergeCell ref="XBG42:XBH42"/>
    <mergeCell ref="XAK42:XAL42"/>
    <mergeCell ref="XAM42:XAN42"/>
    <mergeCell ref="XAO42:XAP42"/>
    <mergeCell ref="XAQ42:XAR42"/>
    <mergeCell ref="XAS42:XAT42"/>
    <mergeCell ref="XAU42:XAV42"/>
    <mergeCell ref="WZY42:WZZ42"/>
    <mergeCell ref="XAA42:XAB42"/>
    <mergeCell ref="XAC42:XAD42"/>
    <mergeCell ref="XAE42:XAF42"/>
    <mergeCell ref="XAG42:XAH42"/>
    <mergeCell ref="XAI42:XAJ42"/>
    <mergeCell ref="WZM42:WZN42"/>
    <mergeCell ref="WZO42:WZP42"/>
    <mergeCell ref="WZQ42:WZR42"/>
    <mergeCell ref="WZS42:WZT42"/>
    <mergeCell ref="WZU42:WZV42"/>
    <mergeCell ref="WZW42:WZX42"/>
    <mergeCell ref="WZA42:WZB42"/>
    <mergeCell ref="WZC42:WZD42"/>
    <mergeCell ref="WZE42:WZF42"/>
    <mergeCell ref="WZG42:WZH42"/>
    <mergeCell ref="WZI42:WZJ42"/>
    <mergeCell ref="WZK42:WZL42"/>
    <mergeCell ref="WYO42:WYP42"/>
    <mergeCell ref="WYQ42:WYR42"/>
    <mergeCell ref="WYS42:WYT42"/>
    <mergeCell ref="WYU42:WYV42"/>
    <mergeCell ref="WYW42:WYX42"/>
    <mergeCell ref="WYY42:WYZ42"/>
    <mergeCell ref="B53:C53"/>
    <mergeCell ref="B54:C54"/>
    <mergeCell ref="B55:C55"/>
    <mergeCell ref="B59:C59"/>
    <mergeCell ref="B60:C60"/>
    <mergeCell ref="B57:C57"/>
    <mergeCell ref="B58:C58"/>
    <mergeCell ref="B61:C61"/>
    <mergeCell ref="B62:C62"/>
    <mergeCell ref="B63:C63"/>
    <mergeCell ref="B64:C64"/>
    <mergeCell ref="XFA42:XFB42"/>
    <mergeCell ref="XFC42:XFD42"/>
    <mergeCell ref="XEO42:XEP42"/>
    <mergeCell ref="XEQ42:XER42"/>
    <mergeCell ref="XES42:XET42"/>
    <mergeCell ref="XEU42:XEV42"/>
    <mergeCell ref="XEW42:XEX42"/>
    <mergeCell ref="XEY42:XEZ42"/>
    <mergeCell ref="XEC42:XED42"/>
    <mergeCell ref="XEE42:XEF42"/>
    <mergeCell ref="XEG42:XEH42"/>
    <mergeCell ref="XEI42:XEJ42"/>
    <mergeCell ref="XEK42:XEL42"/>
    <mergeCell ref="XEM42:XEN42"/>
    <mergeCell ref="XDQ42:XDR42"/>
    <mergeCell ref="XDS42:XDT42"/>
    <mergeCell ref="XDU42:XDV42"/>
    <mergeCell ref="XDW42:XDX42"/>
    <mergeCell ref="XDY42:XDZ42"/>
    <mergeCell ref="XEA42:XEB42"/>
    <mergeCell ref="XDE42:XDF42"/>
    <mergeCell ref="XDG42:XDH42"/>
    <mergeCell ref="XDI42:XDJ42"/>
    <mergeCell ref="XDK42:XDL42"/>
    <mergeCell ref="XDM42:XDN42"/>
    <mergeCell ref="XDO42:XDP42"/>
    <mergeCell ref="XCS42:XCT42"/>
    <mergeCell ref="XCU42:XCV42"/>
    <mergeCell ref="XCW42:XCX42"/>
    <mergeCell ref="XCY42:XCZ42"/>
    <mergeCell ref="XDA42:XDB42"/>
    <mergeCell ref="XDC42:XDD42"/>
    <mergeCell ref="XCG42:XCH42"/>
    <mergeCell ref="XCI42:XCJ42"/>
    <mergeCell ref="XCK42:XCL42"/>
    <mergeCell ref="XCM42:XCN42"/>
    <mergeCell ref="XCO42:XCP42"/>
    <mergeCell ref="XCQ42:XCR42"/>
    <mergeCell ref="XBU42:XBV42"/>
    <mergeCell ref="XBW42:XBX42"/>
    <mergeCell ref="XBY42:XBZ42"/>
    <mergeCell ref="XCA42:XCB42"/>
    <mergeCell ref="XCC42:XCD42"/>
    <mergeCell ref="XCE42:XCF42"/>
    <mergeCell ref="XBI42:XBJ42"/>
    <mergeCell ref="XBK42:XBL42"/>
    <mergeCell ref="XBM42:XBN42"/>
    <mergeCell ref="XBO42:XBP42"/>
    <mergeCell ref="XBQ42:XBR42"/>
    <mergeCell ref="XBS42:XBT42"/>
    <mergeCell ref="XAW42:XAX42"/>
    <mergeCell ref="XAY42:XAZ42"/>
    <mergeCell ref="XBA42:XBB42"/>
  </mergeCells>
  <hyperlinks>
    <hyperlink ref="B19" location="'Guide - Key Facts'!A1" display="Guide - Key Facts: A guide to using the Adjusted Health Gain Chart and Key Facts worksheets" xr:uid="{00000000-0004-0000-0B00-000000000000}"/>
    <hyperlink ref="B20" location="'Adjusted Health Gain Chart'!A1" display="Adjusted Health Gain Chart: Figures showing the adjusted health gain by procedure and measure for England, provider level or CCG" xr:uid="{00000000-0004-0000-0B00-000001000000}"/>
    <hyperlink ref="B21" location="'Key Facts'!A1" display="Key Facts: Participation and linkage scores for organisation selected on Adjusted Health Gain worksheet, excluding CCG level data" xr:uid="{00000000-0004-0000-0B00-000002000000}"/>
    <hyperlink ref="B23" location="'Guide -  Select 10 Table'!A1" display="Guide - Select 10 Table: A guide to using the Select 10 Table" xr:uid="{00000000-0004-0000-0B00-000003000000}"/>
    <hyperlink ref="B24" location="'Select 10 table'!A1" display="Select 10 Table: Select up to 10 organisations to see how they compare against each other" xr:uid="{00000000-0004-0000-0B00-000004000000}"/>
    <hyperlink ref="B26" location="'Guide - Funnel Plot'!A1" display="Guide - Funnel Plot: A Guide to using the Funnel Plot and Funnel Data worksheets" xr:uid="{00000000-0004-0000-0B00-000005000000}"/>
    <hyperlink ref="B27" location="'Funnel Plot'!A1" display="Funnel Plot" xr:uid="{00000000-0004-0000-0B00-000006000000}"/>
    <hyperlink ref="B28" location="'Funnel Data'!A1" display="Funnel Data" xr:uid="{00000000-0004-0000-0B00-000007000000}"/>
    <hyperlink ref="B65" r:id="rId1" xr:uid="{00000000-0004-0000-0B00-000008000000}"/>
    <hyperlink ref="B68" r:id="rId2" display="mailto:psi@nationalarchives.gsi.gov.uk" xr:uid="{00000000-0004-0000-0B00-000009000000}"/>
  </hyperlinks>
  <pageMargins left="0.35433070866141742" right="0.35433070866141742" top="0.39370078740157483" bottom="0.39370078740157483" header="0.11811023622047249" footer="0.11811023622047249"/>
  <pageSetup paperSize="9" scale="56"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tabColor theme="3"/>
    <pageSetUpPr fitToPage="1"/>
  </sheetPr>
  <dimension ref="A1:BV383"/>
  <sheetViews>
    <sheetView showGridLines="0" zoomScale="80" zoomScaleNormal="80" workbookViewId="0">
      <pane ySplit="7" topLeftCell="A8" activePane="bottomLeft" state="frozen"/>
      <selection activeCell="C13" sqref="C13"/>
      <selection pane="bottomLeft" activeCell="A2" sqref="A2"/>
    </sheetView>
  </sheetViews>
  <sheetFormatPr defaultColWidth="9.140625" defaultRowHeight="12.75" x14ac:dyDescent="0.2"/>
  <cols>
    <col min="1" max="1" width="3.7109375" style="7" customWidth="1"/>
    <col min="2" max="2" width="4.7109375" style="7" customWidth="1"/>
    <col min="3" max="3" width="22.28515625" style="7" bestFit="1" customWidth="1"/>
    <col min="4" max="5" width="21.7109375" style="7" customWidth="1"/>
    <col min="6" max="6" width="21.7109375" style="7" bestFit="1" customWidth="1"/>
    <col min="7" max="8" width="17.85546875" style="7" customWidth="1"/>
    <col min="9" max="9" width="2.5703125" style="7" customWidth="1"/>
    <col min="10" max="10" width="21.28515625" style="7" customWidth="1"/>
    <col min="11" max="12" width="12.85546875" style="7" customWidth="1"/>
    <col min="13" max="14" width="9.140625" style="7" customWidth="1"/>
    <col min="15" max="15" width="11.5703125" style="7" customWidth="1"/>
    <col min="16" max="19" width="9.140625" style="7" customWidth="1"/>
    <col min="20" max="16384" width="9.140625" style="7"/>
  </cols>
  <sheetData>
    <row r="1" spans="1:74" s="280" customFormat="1" x14ac:dyDescent="0.2">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row>
    <row r="2" spans="1:74" s="280" customFormat="1" x14ac:dyDescent="0.2">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row>
    <row r="3" spans="1:74" s="280" customFormat="1" x14ac:dyDescent="0.2">
      <c r="C3" s="283"/>
      <c r="D3" s="283"/>
      <c r="E3" s="283"/>
      <c r="F3" s="283"/>
      <c r="G3" s="283"/>
      <c r="H3" s="283"/>
      <c r="I3" s="283"/>
      <c r="J3" s="283"/>
      <c r="K3" s="283"/>
      <c r="L3" s="283"/>
      <c r="M3" s="283"/>
      <c r="N3" s="283"/>
      <c r="O3" s="283"/>
      <c r="P3" s="283"/>
      <c r="Q3" s="283"/>
      <c r="R3" s="283"/>
      <c r="S3" s="283"/>
      <c r="T3" s="283"/>
      <c r="U3" s="283"/>
      <c r="V3" s="283"/>
      <c r="W3" s="283"/>
      <c r="X3" s="283"/>
      <c r="Y3" s="283"/>
      <c r="Z3" s="283"/>
      <c r="AA3" s="283"/>
      <c r="AB3" s="283"/>
      <c r="AC3" s="283"/>
      <c r="AD3" s="283"/>
      <c r="AE3" s="283"/>
      <c r="AF3" s="283"/>
      <c r="AG3" s="283"/>
      <c r="AH3" s="283"/>
      <c r="AI3" s="283"/>
      <c r="AJ3" s="283"/>
      <c r="AK3" s="283"/>
      <c r="AL3" s="283"/>
      <c r="AM3" s="283"/>
      <c r="AN3" s="283"/>
      <c r="AO3" s="283"/>
      <c r="AP3" s="283"/>
      <c r="AQ3" s="283"/>
      <c r="AR3" s="283"/>
      <c r="AS3" s="283"/>
      <c r="AT3" s="283"/>
      <c r="AU3" s="283"/>
      <c r="AV3" s="283"/>
      <c r="AW3" s="283"/>
      <c r="AX3" s="283"/>
      <c r="AY3" s="283"/>
      <c r="AZ3" s="283"/>
      <c r="BA3" s="283"/>
      <c r="BB3" s="283"/>
      <c r="BC3" s="283"/>
      <c r="BD3" s="283"/>
      <c r="BE3" s="283"/>
      <c r="BF3" s="283"/>
      <c r="BG3" s="283"/>
      <c r="BH3" s="283"/>
      <c r="BI3" s="283"/>
      <c r="BJ3" s="283"/>
      <c r="BK3" s="283"/>
      <c r="BL3" s="283"/>
      <c r="BM3" s="283"/>
      <c r="BN3" s="283"/>
      <c r="BO3" s="283"/>
      <c r="BP3" s="283"/>
      <c r="BQ3" s="283"/>
      <c r="BR3" s="283"/>
      <c r="BS3" s="283"/>
      <c r="BT3" s="283"/>
      <c r="BU3" s="283"/>
      <c r="BV3" s="283"/>
    </row>
    <row r="4" spans="1:74" s="280" customFormat="1" x14ac:dyDescent="0.2">
      <c r="C4" s="283"/>
      <c r="D4" s="283"/>
      <c r="E4" s="283"/>
      <c r="F4" s="283"/>
      <c r="G4" s="283"/>
      <c r="H4" s="283"/>
      <c r="I4" s="283"/>
      <c r="J4" s="283"/>
      <c r="K4" s="283"/>
      <c r="L4" s="283"/>
      <c r="M4" s="283"/>
      <c r="N4" s="283"/>
      <c r="O4" s="283"/>
      <c r="P4" s="283"/>
      <c r="Q4" s="283"/>
      <c r="R4" s="283"/>
      <c r="S4" s="283"/>
      <c r="T4" s="283"/>
      <c r="U4" s="283"/>
      <c r="V4" s="283"/>
      <c r="W4" s="283"/>
      <c r="X4" s="283"/>
      <c r="Y4" s="283"/>
      <c r="Z4" s="283"/>
      <c r="AA4" s="283"/>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c r="BA4" s="283"/>
      <c r="BB4" s="283"/>
      <c r="BC4" s="283"/>
      <c r="BD4" s="283"/>
      <c r="BE4" s="283"/>
      <c r="BF4" s="283"/>
      <c r="BG4" s="283"/>
      <c r="BH4" s="283"/>
      <c r="BI4" s="283"/>
      <c r="BJ4" s="283"/>
      <c r="BK4" s="283"/>
      <c r="BL4" s="283"/>
      <c r="BM4" s="283"/>
      <c r="BN4" s="283"/>
      <c r="BO4" s="283"/>
      <c r="BP4" s="283"/>
      <c r="BQ4" s="283"/>
      <c r="BR4" s="283"/>
      <c r="BS4" s="283"/>
      <c r="BT4" s="283"/>
      <c r="BU4" s="283"/>
      <c r="BV4" s="283"/>
    </row>
    <row r="5" spans="1:74" s="280" customFormat="1" x14ac:dyDescent="0.2">
      <c r="C5" s="283"/>
      <c r="D5" s="283"/>
      <c r="E5" s="283"/>
      <c r="F5" s="283"/>
      <c r="G5" s="283"/>
      <c r="H5" s="28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c r="BA5" s="283"/>
      <c r="BB5" s="283"/>
      <c r="BC5" s="283"/>
      <c r="BD5" s="283"/>
      <c r="BE5" s="283"/>
      <c r="BF5" s="283"/>
      <c r="BG5" s="283"/>
      <c r="BH5" s="283"/>
      <c r="BI5" s="283"/>
      <c r="BJ5" s="283"/>
      <c r="BK5" s="283"/>
      <c r="BL5" s="283"/>
      <c r="BM5" s="283"/>
      <c r="BN5" s="283"/>
      <c r="BO5" s="283"/>
      <c r="BP5" s="283"/>
      <c r="BQ5" s="283"/>
      <c r="BR5" s="283"/>
      <c r="BS5" s="283"/>
      <c r="BT5" s="283"/>
      <c r="BU5" s="283"/>
      <c r="BV5" s="283"/>
    </row>
    <row r="6" spans="1:74" s="280" customFormat="1" x14ac:dyDescent="0.2">
      <c r="C6" s="283"/>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c r="BI6" s="283"/>
      <c r="BJ6" s="283"/>
      <c r="BK6" s="283"/>
      <c r="BL6" s="283"/>
      <c r="BM6" s="283"/>
      <c r="BN6" s="283"/>
      <c r="BO6" s="283"/>
      <c r="BP6" s="283"/>
      <c r="BQ6" s="283"/>
      <c r="BR6" s="283"/>
      <c r="BS6" s="283"/>
      <c r="BT6" s="283"/>
      <c r="BU6" s="283"/>
      <c r="BV6" s="283"/>
    </row>
    <row r="7" spans="1:74" s="280" customFormat="1" x14ac:dyDescent="0.2">
      <c r="C7" s="283"/>
      <c r="D7" s="283"/>
      <c r="E7" s="283"/>
      <c r="F7" s="283"/>
      <c r="G7" s="283"/>
      <c r="H7" s="283"/>
      <c r="I7" s="283"/>
      <c r="J7" s="283"/>
      <c r="K7" s="283"/>
      <c r="L7" s="356" t="s">
        <v>649</v>
      </c>
      <c r="M7" s="283"/>
      <c r="N7" s="283"/>
      <c r="O7" s="283"/>
      <c r="P7" s="283"/>
      <c r="Q7" s="283"/>
      <c r="R7" s="283"/>
      <c r="S7" s="283"/>
      <c r="T7" s="283"/>
      <c r="U7" s="283"/>
      <c r="V7" s="283"/>
      <c r="W7" s="283"/>
      <c r="X7" s="283"/>
      <c r="Y7" s="283"/>
      <c r="Z7" s="283"/>
      <c r="AA7" s="283"/>
      <c r="AB7" s="283"/>
      <c r="AC7" s="283"/>
      <c r="AD7" s="283"/>
      <c r="AE7" s="283"/>
      <c r="AF7" s="283"/>
      <c r="AG7" s="283"/>
      <c r="AH7" s="283"/>
      <c r="AI7" s="283"/>
      <c r="AJ7" s="283"/>
      <c r="AK7" s="283"/>
      <c r="AL7" s="283"/>
      <c r="AM7" s="283"/>
      <c r="AN7" s="283"/>
      <c r="AO7" s="283"/>
      <c r="AP7" s="283"/>
      <c r="AQ7" s="283"/>
      <c r="AR7" s="283"/>
      <c r="AS7" s="283"/>
      <c r="AT7" s="283"/>
      <c r="AU7" s="283"/>
      <c r="AV7" s="283"/>
      <c r="AW7" s="283"/>
      <c r="AX7" s="283"/>
      <c r="AY7" s="283"/>
      <c r="AZ7" s="283"/>
      <c r="BA7" s="283"/>
      <c r="BB7" s="283"/>
      <c r="BC7" s="283"/>
      <c r="BD7" s="283"/>
      <c r="BE7" s="283"/>
      <c r="BF7" s="283"/>
      <c r="BG7" s="283"/>
      <c r="BH7" s="283"/>
      <c r="BI7" s="283"/>
      <c r="BJ7" s="283"/>
      <c r="BK7" s="283"/>
      <c r="BL7" s="283"/>
      <c r="BM7" s="283"/>
      <c r="BN7" s="283"/>
      <c r="BO7" s="283"/>
      <c r="BP7" s="283"/>
      <c r="BQ7" s="283"/>
      <c r="BR7" s="283"/>
      <c r="BS7" s="283"/>
      <c r="BT7" s="283"/>
      <c r="BU7" s="283"/>
      <c r="BV7" s="283"/>
    </row>
    <row r="8" spans="1:74" s="14" customFormat="1" ht="12" customHeight="1" x14ac:dyDescent="0.2">
      <c r="A8" s="36"/>
    </row>
    <row r="9" spans="1:74" s="14" customFormat="1" ht="26.25" customHeight="1" x14ac:dyDescent="0.4">
      <c r="B9" s="46" t="s">
        <v>650</v>
      </c>
    </row>
    <row r="10" spans="1:74" s="14" customFormat="1" ht="15" customHeight="1" x14ac:dyDescent="0.25">
      <c r="B10" s="48"/>
    </row>
    <row r="11" spans="1:74" s="49" customFormat="1" ht="31.5" customHeight="1" x14ac:dyDescent="0.2">
      <c r="B11" s="427" t="s">
        <v>651</v>
      </c>
      <c r="C11" s="433"/>
      <c r="D11" s="433"/>
      <c r="E11" s="433"/>
      <c r="F11" s="433"/>
      <c r="G11" s="433"/>
      <c r="H11" s="433"/>
      <c r="I11" s="433"/>
      <c r="J11" s="433"/>
      <c r="K11" s="433"/>
      <c r="L11" s="433"/>
    </row>
    <row r="12" spans="1:74" s="50" customFormat="1" ht="15" customHeight="1" x14ac:dyDescent="0.2">
      <c r="B12" s="156"/>
      <c r="C12" s="284"/>
      <c r="D12" s="284"/>
      <c r="E12" s="284"/>
      <c r="F12" s="284"/>
      <c r="G12" s="284"/>
      <c r="H12" s="284"/>
      <c r="I12" s="284"/>
      <c r="J12" s="284"/>
      <c r="K12" s="284"/>
      <c r="L12" s="284"/>
    </row>
    <row r="13" spans="1:74" s="49" customFormat="1" ht="29.25" customHeight="1" x14ac:dyDescent="0.2">
      <c r="B13" s="438" t="s">
        <v>652</v>
      </c>
      <c r="C13" s="433"/>
      <c r="D13" s="433"/>
      <c r="E13" s="433"/>
      <c r="F13" s="433"/>
      <c r="G13" s="433"/>
      <c r="H13" s="433"/>
      <c r="I13" s="433"/>
      <c r="J13" s="433"/>
      <c r="K13" s="433"/>
      <c r="L13" s="433"/>
    </row>
    <row r="14" spans="1:74" s="17" customFormat="1" ht="15" customHeight="1" x14ac:dyDescent="0.2">
      <c r="B14" s="285"/>
      <c r="C14" s="285"/>
      <c r="D14" s="285"/>
      <c r="E14" s="285"/>
      <c r="F14" s="285"/>
      <c r="G14" s="285"/>
      <c r="H14" s="285"/>
      <c r="I14" s="285"/>
      <c r="J14" s="285"/>
      <c r="K14" s="285"/>
      <c r="L14" s="285"/>
      <c r="M14" s="14"/>
      <c r="N14" s="14"/>
      <c r="O14" s="14"/>
    </row>
    <row r="15" spans="1:74" ht="15.75" customHeight="1" x14ac:dyDescent="0.25">
      <c r="A15" s="17"/>
      <c r="B15" s="446" t="s">
        <v>44</v>
      </c>
      <c r="C15" s="447"/>
      <c r="D15" s="447"/>
      <c r="E15" s="447"/>
      <c r="F15" s="447"/>
      <c r="G15" s="447"/>
      <c r="H15" s="447"/>
      <c r="I15" s="447"/>
      <c r="J15" s="447"/>
      <c r="K15" s="447"/>
      <c r="L15" s="447"/>
      <c r="M15" s="14"/>
      <c r="N15" s="14"/>
      <c r="O15" s="17"/>
      <c r="P15" s="17"/>
      <c r="Q15" s="17"/>
    </row>
    <row r="16" spans="1:74" ht="43.5" customHeight="1" x14ac:dyDescent="0.2">
      <c r="A16" s="17"/>
      <c r="B16" s="427" t="s">
        <v>653</v>
      </c>
      <c r="C16" s="447"/>
      <c r="D16" s="447"/>
      <c r="E16" s="447"/>
      <c r="F16" s="447"/>
      <c r="G16" s="447"/>
      <c r="H16" s="447"/>
      <c r="I16" s="447"/>
      <c r="J16" s="447"/>
      <c r="K16" s="447"/>
      <c r="L16" s="447"/>
      <c r="M16" s="14"/>
      <c r="N16" s="14"/>
      <c r="O16" s="17"/>
      <c r="P16" s="17"/>
      <c r="Q16" s="17"/>
    </row>
    <row r="17" spans="1:21" s="17" customFormat="1" ht="6" customHeight="1" thickBot="1" x14ac:dyDescent="0.25">
      <c r="B17" s="401"/>
      <c r="C17" s="439"/>
      <c r="D17" s="439"/>
      <c r="E17" s="439"/>
      <c r="F17" s="439"/>
      <c r="G17" s="439"/>
      <c r="H17" s="439"/>
      <c r="I17" s="439"/>
      <c r="J17" s="439"/>
      <c r="K17" s="439"/>
      <c r="L17" s="439"/>
      <c r="M17" s="14"/>
      <c r="N17" s="14"/>
      <c r="O17" s="14"/>
    </row>
    <row r="18" spans="1:21" s="49" customFormat="1" ht="22.5" customHeight="1" thickBot="1" x14ac:dyDescent="0.25">
      <c r="B18" s="443" t="s">
        <v>654</v>
      </c>
      <c r="C18" s="444"/>
      <c r="D18" s="444"/>
      <c r="E18" s="444"/>
      <c r="F18" s="444"/>
      <c r="G18" s="444"/>
      <c r="H18" s="444"/>
      <c r="I18" s="444"/>
      <c r="J18" s="444"/>
      <c r="K18" s="445"/>
      <c r="L18" s="286"/>
      <c r="M18" s="51"/>
      <c r="N18" s="51"/>
      <c r="O18" s="51"/>
    </row>
    <row r="19" spans="1:21" s="17" customFormat="1" ht="6.75" customHeight="1" x14ac:dyDescent="0.2">
      <c r="B19" s="285"/>
      <c r="C19" s="287"/>
      <c r="D19" s="287"/>
      <c r="E19" s="287"/>
      <c r="F19" s="285"/>
      <c r="G19" s="288"/>
      <c r="H19" s="437"/>
      <c r="I19" s="423"/>
      <c r="J19" s="423"/>
      <c r="K19" s="288"/>
      <c r="L19" s="288"/>
      <c r="O19" s="14"/>
    </row>
    <row r="20" spans="1:21" s="17" customFormat="1" ht="30.75" customHeight="1" x14ac:dyDescent="0.2">
      <c r="B20" s="438" t="s">
        <v>655</v>
      </c>
      <c r="C20" s="439"/>
      <c r="D20" s="439"/>
      <c r="E20" s="439"/>
      <c r="F20" s="439"/>
      <c r="G20" s="439"/>
      <c r="H20" s="439"/>
      <c r="I20" s="439"/>
      <c r="J20" s="439"/>
      <c r="K20" s="439"/>
      <c r="L20" s="439"/>
      <c r="M20" s="34"/>
      <c r="N20" s="34"/>
    </row>
    <row r="21" spans="1:21" s="17" customFormat="1" ht="5.25" customHeight="1" x14ac:dyDescent="0.2">
      <c r="B21" s="14"/>
      <c r="C21" s="27"/>
      <c r="D21" s="27"/>
      <c r="E21" s="27"/>
      <c r="F21" s="14"/>
      <c r="H21" s="437"/>
      <c r="I21" s="423"/>
      <c r="J21" s="423"/>
    </row>
    <row r="22" spans="1:21" ht="25.5" customHeight="1" x14ac:dyDescent="0.2">
      <c r="A22" s="17"/>
      <c r="B22" s="440"/>
      <c r="C22" s="423"/>
      <c r="D22" s="423"/>
      <c r="E22" s="441"/>
      <c r="F22" s="423"/>
      <c r="G22" s="423"/>
      <c r="H22" s="52"/>
      <c r="J22" s="14"/>
      <c r="K22" s="14"/>
      <c r="L22" s="14"/>
      <c r="M22" s="14"/>
      <c r="N22" s="14"/>
      <c r="O22" s="17"/>
      <c r="P22" s="17"/>
      <c r="Q22" s="17"/>
    </row>
    <row r="23" spans="1:21" ht="25.5" customHeight="1" x14ac:dyDescent="0.2">
      <c r="A23" s="17"/>
      <c r="B23" s="442"/>
      <c r="C23" s="423"/>
      <c r="D23" s="423"/>
      <c r="E23" s="441"/>
      <c r="F23" s="423"/>
      <c r="G23" s="423"/>
      <c r="H23" s="53"/>
      <c r="J23" s="14"/>
      <c r="K23" s="14"/>
      <c r="L23" s="14"/>
      <c r="M23" s="14"/>
      <c r="N23" s="14"/>
      <c r="O23" s="17"/>
      <c r="P23" s="17"/>
      <c r="Q23" s="17"/>
    </row>
    <row r="24" spans="1:21" s="17" customFormat="1" ht="15.75" customHeight="1" x14ac:dyDescent="0.2">
      <c r="B24" s="24"/>
      <c r="C24" s="25"/>
      <c r="D24" s="25"/>
      <c r="E24" s="26"/>
      <c r="F24" s="14"/>
      <c r="H24" s="14"/>
      <c r="I24" s="14"/>
      <c r="J24" s="14"/>
      <c r="K24" s="14"/>
      <c r="L24" s="14"/>
      <c r="M24" s="14"/>
      <c r="N24" s="14"/>
      <c r="O24" s="14"/>
    </row>
    <row r="25" spans="1:21" s="49" customFormat="1" ht="21.75" customHeight="1" x14ac:dyDescent="0.25">
      <c r="B25" s="54"/>
      <c r="C25" s="55"/>
      <c r="D25" s="55"/>
      <c r="E25" s="55"/>
      <c r="F25" s="51"/>
      <c r="H25" s="51"/>
      <c r="I25" s="51"/>
      <c r="K25" s="51"/>
      <c r="L25" s="51"/>
      <c r="M25" s="51"/>
      <c r="N25" s="51"/>
      <c r="O25" s="51"/>
    </row>
    <row r="26" spans="1:21" s="17" customFormat="1" ht="47.25" customHeight="1" x14ac:dyDescent="0.2">
      <c r="B26" s="14"/>
      <c r="C26" s="27"/>
      <c r="D26" s="27"/>
      <c r="E26" s="27"/>
      <c r="F26" s="14"/>
      <c r="H26" s="436"/>
      <c r="I26" s="423"/>
      <c r="J26" s="423"/>
      <c r="O26" s="14"/>
    </row>
    <row r="27" spans="1:21" s="17" customFormat="1" ht="21" customHeight="1" x14ac:dyDescent="0.2">
      <c r="B27" s="14"/>
      <c r="C27" s="27"/>
      <c r="D27" s="27"/>
      <c r="E27" s="27"/>
      <c r="F27" s="14"/>
      <c r="H27" s="14"/>
      <c r="J27" s="35"/>
      <c r="K27" s="34"/>
      <c r="L27" s="34"/>
      <c r="M27" s="34"/>
      <c r="N27" s="34"/>
    </row>
    <row r="28" spans="1:21" s="17" customFormat="1" ht="15" customHeight="1" x14ac:dyDescent="0.2">
      <c r="B28" s="14"/>
      <c r="C28" s="27"/>
      <c r="D28" s="27"/>
      <c r="E28" s="27"/>
      <c r="F28" s="14"/>
    </row>
    <row r="29" spans="1:21" s="17" customFormat="1" ht="33.75" customHeight="1" x14ac:dyDescent="0.2">
      <c r="B29" s="14"/>
      <c r="C29" s="27"/>
      <c r="D29" s="27"/>
      <c r="E29" s="27"/>
      <c r="F29" s="14"/>
    </row>
    <row r="30" spans="1:21" s="17" customFormat="1" ht="43.5" customHeight="1" x14ac:dyDescent="0.2">
      <c r="B30" s="14"/>
      <c r="C30" s="28"/>
      <c r="D30" s="29"/>
      <c r="E30" s="29"/>
      <c r="F30" s="14"/>
      <c r="H30" s="436"/>
      <c r="I30" s="423"/>
      <c r="J30" s="423"/>
    </row>
    <row r="31" spans="1:21" s="17" customFormat="1" ht="12" customHeight="1" x14ac:dyDescent="0.2">
      <c r="B31" s="14"/>
      <c r="C31" s="29"/>
      <c r="D31" s="29"/>
      <c r="E31" s="29"/>
      <c r="F31" s="14"/>
      <c r="M31" s="56"/>
      <c r="N31" s="56"/>
    </row>
    <row r="32" spans="1:21" s="17" customFormat="1" ht="18.75" customHeight="1" x14ac:dyDescent="0.2">
      <c r="B32" s="14"/>
      <c r="C32" s="28"/>
      <c r="D32" s="29"/>
      <c r="E32" s="29"/>
      <c r="F32" s="14"/>
      <c r="J32" s="56"/>
      <c r="K32" s="56"/>
      <c r="L32" s="56"/>
      <c r="M32" s="56"/>
      <c r="N32" s="56"/>
      <c r="P32" s="30"/>
      <c r="Q32" s="30"/>
      <c r="R32" s="30"/>
      <c r="S32" s="30"/>
      <c r="T32" s="30"/>
      <c r="U32" s="30"/>
    </row>
    <row r="33" spans="2:21" s="17" customFormat="1" ht="37.5" customHeight="1" x14ac:dyDescent="0.2">
      <c r="B33" s="14"/>
      <c r="C33" s="27"/>
      <c r="D33" s="27"/>
      <c r="E33" s="27"/>
      <c r="F33" s="14"/>
      <c r="P33" s="30"/>
      <c r="Q33" s="23"/>
      <c r="R33" s="23"/>
      <c r="S33" s="31"/>
      <c r="T33" s="31"/>
      <c r="U33" s="31"/>
    </row>
    <row r="34" spans="2:21" s="17" customFormat="1" ht="14.25" customHeight="1" x14ac:dyDescent="0.2">
      <c r="B34" s="14"/>
      <c r="C34" s="27"/>
      <c r="D34" s="27"/>
      <c r="E34" s="27"/>
      <c r="F34" s="14"/>
      <c r="P34" s="30"/>
      <c r="Q34" s="23"/>
      <c r="R34" s="23"/>
      <c r="S34" s="31"/>
      <c r="T34" s="31"/>
      <c r="U34" s="31"/>
    </row>
    <row r="35" spans="2:21" s="17" customFormat="1" ht="45" customHeight="1" x14ac:dyDescent="0.2">
      <c r="B35" s="14"/>
      <c r="C35" s="27"/>
      <c r="D35" s="27"/>
      <c r="E35" s="27"/>
      <c r="F35" s="14"/>
      <c r="P35" s="30"/>
      <c r="Q35" s="23"/>
      <c r="R35" s="23" t="s">
        <v>437</v>
      </c>
      <c r="S35" s="31">
        <v>0.77500000000000002</v>
      </c>
      <c r="T35" s="31">
        <v>0.11</v>
      </c>
      <c r="U35" s="31">
        <f>T35-T35-T35</f>
        <v>-0.11</v>
      </c>
    </row>
    <row r="36" spans="2:21" s="17" customFormat="1" ht="15.75" customHeight="1" x14ac:dyDescent="0.2">
      <c r="B36" s="14"/>
      <c r="C36" s="27"/>
      <c r="D36" s="27"/>
      <c r="E36" s="27"/>
      <c r="F36" s="14"/>
      <c r="P36" s="30"/>
      <c r="Q36" s="23"/>
      <c r="R36" s="23"/>
      <c r="S36" s="31"/>
      <c r="T36" s="31"/>
      <c r="U36" s="31"/>
    </row>
    <row r="37" spans="2:21" s="102" customFormat="1" ht="6.75" customHeight="1" x14ac:dyDescent="0.2">
      <c r="B37" s="435"/>
      <c r="C37" s="428"/>
      <c r="D37" s="428"/>
      <c r="E37" s="428"/>
      <c r="F37" s="428"/>
      <c r="G37" s="428"/>
      <c r="H37" s="428"/>
      <c r="I37" s="428"/>
      <c r="J37" s="428"/>
      <c r="K37" s="428"/>
      <c r="L37" s="428"/>
    </row>
    <row r="38" spans="2:21" s="102" customFormat="1" ht="15" customHeight="1" x14ac:dyDescent="0.2">
      <c r="B38" s="432" t="s">
        <v>656</v>
      </c>
      <c r="C38" s="428"/>
      <c r="D38" s="428"/>
      <c r="E38" s="428"/>
      <c r="F38" s="428"/>
      <c r="G38" s="428"/>
      <c r="H38" s="428"/>
      <c r="I38" s="428"/>
      <c r="J38" s="428"/>
      <c r="K38" s="428"/>
      <c r="L38" s="428"/>
    </row>
    <row r="39" spans="2:21" s="49" customFormat="1" ht="33" customHeight="1" x14ac:dyDescent="0.2">
      <c r="B39" s="427" t="s">
        <v>657</v>
      </c>
      <c r="C39" s="433"/>
      <c r="D39" s="433"/>
      <c r="E39" s="433"/>
      <c r="F39" s="433"/>
      <c r="G39" s="433"/>
      <c r="H39" s="433"/>
      <c r="I39" s="433"/>
      <c r="J39" s="433"/>
      <c r="K39" s="433"/>
      <c r="L39" s="433"/>
      <c r="M39" s="51"/>
      <c r="N39" s="51"/>
      <c r="O39" s="51"/>
    </row>
    <row r="40" spans="2:21" s="49" customFormat="1" ht="5.25" customHeight="1" x14ac:dyDescent="0.2">
      <c r="B40" s="434"/>
      <c r="C40" s="423"/>
      <c r="D40" s="423"/>
      <c r="E40" s="423"/>
      <c r="F40" s="423"/>
      <c r="G40" s="423"/>
      <c r="H40" s="423"/>
      <c r="I40" s="423"/>
      <c r="J40" s="423"/>
      <c r="K40" s="423"/>
      <c r="L40" s="423"/>
      <c r="M40" s="50"/>
      <c r="N40" s="51"/>
      <c r="O40" s="51"/>
    </row>
    <row r="41" spans="2:21" s="102" customFormat="1" ht="33" customHeight="1" x14ac:dyDescent="0.2">
      <c r="B41" s="156"/>
      <c r="C41" s="427" t="s">
        <v>658</v>
      </c>
      <c r="D41" s="428"/>
      <c r="E41" s="428"/>
      <c r="F41" s="428"/>
      <c r="G41" s="428"/>
      <c r="H41" s="428"/>
      <c r="I41" s="428"/>
      <c r="J41" s="428"/>
      <c r="K41" s="428"/>
      <c r="L41" s="428"/>
    </row>
    <row r="42" spans="2:21" s="102" customFormat="1" ht="16.5" customHeight="1" x14ac:dyDescent="0.2">
      <c r="B42" s="156"/>
      <c r="C42" s="427" t="s">
        <v>659</v>
      </c>
      <c r="D42" s="428"/>
      <c r="E42" s="428"/>
      <c r="F42" s="428"/>
      <c r="G42" s="428"/>
      <c r="H42" s="428"/>
      <c r="I42" s="428"/>
      <c r="J42" s="428"/>
      <c r="K42" s="428"/>
      <c r="L42" s="428"/>
    </row>
    <row r="43" spans="2:21" s="102" customFormat="1" ht="17.25" customHeight="1" x14ac:dyDescent="0.2">
      <c r="B43" s="156"/>
      <c r="C43" s="427" t="s">
        <v>660</v>
      </c>
      <c r="D43" s="428"/>
      <c r="E43" s="428"/>
      <c r="F43" s="428"/>
      <c r="G43" s="428"/>
      <c r="H43" s="428"/>
      <c r="I43" s="428"/>
      <c r="J43" s="428"/>
      <c r="K43" s="428"/>
      <c r="L43" s="428"/>
    </row>
    <row r="44" spans="2:21" s="102" customFormat="1" ht="16.5" customHeight="1" x14ac:dyDescent="0.2">
      <c r="B44" s="279"/>
      <c r="C44" s="427" t="s">
        <v>661</v>
      </c>
      <c r="D44" s="428"/>
      <c r="E44" s="428"/>
      <c r="F44" s="428"/>
      <c r="G44" s="428"/>
      <c r="H44" s="428"/>
      <c r="I44" s="428"/>
      <c r="J44" s="428"/>
      <c r="K44" s="428"/>
      <c r="L44" s="428"/>
    </row>
    <row r="45" spans="2:21" s="102" customFormat="1" ht="15" customHeight="1" x14ac:dyDescent="0.2">
      <c r="B45" s="279"/>
      <c r="C45" s="279"/>
      <c r="D45" s="279"/>
      <c r="E45" s="279"/>
      <c r="F45" s="279"/>
      <c r="G45" s="279"/>
      <c r="H45" s="279"/>
      <c r="I45" s="279"/>
      <c r="J45" s="279"/>
      <c r="K45" s="279"/>
      <c r="L45" s="279"/>
    </row>
    <row r="46" spans="2:21" s="17" customFormat="1" ht="14.25" customHeight="1" x14ac:dyDescent="0.2">
      <c r="B46" s="288"/>
      <c r="C46" s="288"/>
      <c r="D46" s="288"/>
      <c r="E46" s="288"/>
      <c r="F46" s="288"/>
      <c r="G46" s="288"/>
      <c r="H46" s="288"/>
      <c r="I46" s="288"/>
      <c r="J46" s="288"/>
      <c r="K46" s="288"/>
      <c r="L46" s="288"/>
    </row>
    <row r="47" spans="2:21" s="49" customFormat="1" ht="32.25" customHeight="1" x14ac:dyDescent="0.2">
      <c r="B47" s="429" t="str">
        <f ca="1">HYPERLINK(Reference!B$11, Reference!A$11)</f>
        <v>Copyright © 2023, Health and Social Care Information Centre. The Health and Social Care Information Centre is a non-departmental body created by statute, also known as NHS Digital.</v>
      </c>
      <c r="C47" s="430"/>
      <c r="D47" s="430"/>
      <c r="E47" s="430"/>
      <c r="F47" s="430"/>
      <c r="G47" s="430"/>
      <c r="H47" s="430"/>
      <c r="I47" s="430"/>
      <c r="J47" s="430"/>
      <c r="K47" s="430"/>
      <c r="L47" s="288"/>
    </row>
    <row r="48" spans="2:21" s="17" customFormat="1" x14ac:dyDescent="0.2"/>
    <row r="49" spans="4:4" s="17" customFormat="1" x14ac:dyDescent="0.2"/>
    <row r="50" spans="4:4" s="17" customFormat="1" x14ac:dyDescent="0.2"/>
    <row r="51" spans="4:4" s="17" customFormat="1" x14ac:dyDescent="0.2"/>
    <row r="52" spans="4:4" s="17" customFormat="1" x14ac:dyDescent="0.2">
      <c r="D52" s="195"/>
    </row>
    <row r="53" spans="4:4" s="17" customFormat="1" x14ac:dyDescent="0.2"/>
    <row r="54" spans="4:4" s="17" customFormat="1" x14ac:dyDescent="0.2"/>
    <row r="55" spans="4:4" s="17" customFormat="1" x14ac:dyDescent="0.2"/>
    <row r="56" spans="4:4" s="17" customFormat="1" x14ac:dyDescent="0.2"/>
    <row r="57" spans="4:4" s="17" customFormat="1" x14ac:dyDescent="0.2"/>
    <row r="58" spans="4:4" s="17" customFormat="1" x14ac:dyDescent="0.2"/>
    <row r="59" spans="4:4" s="17" customFormat="1" x14ac:dyDescent="0.2"/>
    <row r="60" spans="4:4" s="17" customFormat="1" x14ac:dyDescent="0.2"/>
    <row r="61" spans="4:4" s="17" customFormat="1" x14ac:dyDescent="0.2"/>
    <row r="62" spans="4:4" s="17" customFormat="1" x14ac:dyDescent="0.2"/>
    <row r="63" spans="4:4" s="17" customFormat="1" x14ac:dyDescent="0.2"/>
    <row r="64" spans="4:4" s="17" customFormat="1" x14ac:dyDescent="0.2"/>
    <row r="65" s="17" customFormat="1" x14ac:dyDescent="0.2"/>
    <row r="66" s="17" customFormat="1" x14ac:dyDescent="0.2"/>
    <row r="67" s="17" customFormat="1" x14ac:dyDescent="0.2"/>
    <row r="68" s="17" customFormat="1" x14ac:dyDescent="0.2"/>
    <row r="69" s="17" customFormat="1" x14ac:dyDescent="0.2"/>
    <row r="70" s="17" customFormat="1" x14ac:dyDescent="0.2"/>
    <row r="71" s="17" customFormat="1" x14ac:dyDescent="0.2"/>
    <row r="72" s="17" customFormat="1" x14ac:dyDescent="0.2"/>
    <row r="73" s="17" customFormat="1" x14ac:dyDescent="0.2"/>
    <row r="74" s="17" customFormat="1" x14ac:dyDescent="0.2"/>
    <row r="75" s="17" customFormat="1" x14ac:dyDescent="0.2"/>
    <row r="76" s="17" customFormat="1" x14ac:dyDescent="0.2"/>
    <row r="77" s="17" customFormat="1" x14ac:dyDescent="0.2"/>
    <row r="78" s="17" customFormat="1" x14ac:dyDescent="0.2"/>
    <row r="79" s="17" customFormat="1" x14ac:dyDescent="0.2"/>
    <row r="80" s="17" customFormat="1" x14ac:dyDescent="0.2"/>
    <row r="81" s="17" customFormat="1" x14ac:dyDescent="0.2"/>
    <row r="82" s="17" customFormat="1" x14ac:dyDescent="0.2"/>
    <row r="83" s="17" customFormat="1" x14ac:dyDescent="0.2"/>
    <row r="84" s="17" customFormat="1" x14ac:dyDescent="0.2"/>
    <row r="85" s="17" customFormat="1" x14ac:dyDescent="0.2"/>
    <row r="86" s="17" customFormat="1" x14ac:dyDescent="0.2"/>
    <row r="87" s="17" customFormat="1" x14ac:dyDescent="0.2"/>
    <row r="88" s="17" customFormat="1" x14ac:dyDescent="0.2"/>
    <row r="89" s="17" customFormat="1" x14ac:dyDescent="0.2"/>
    <row r="90" s="17" customFormat="1" x14ac:dyDescent="0.2"/>
    <row r="91" s="17" customFormat="1" x14ac:dyDescent="0.2"/>
    <row r="92" s="17" customFormat="1" x14ac:dyDescent="0.2"/>
    <row r="93" s="17" customFormat="1" x14ac:dyDescent="0.2"/>
    <row r="94" s="17" customFormat="1" x14ac:dyDescent="0.2"/>
    <row r="95" s="17" customFormat="1" x14ac:dyDescent="0.2"/>
    <row r="96" s="17" customFormat="1" x14ac:dyDescent="0.2"/>
    <row r="97" s="17" customFormat="1" x14ac:dyDescent="0.2"/>
    <row r="98" s="17" customFormat="1" x14ac:dyDescent="0.2"/>
    <row r="99" s="17" customFormat="1" x14ac:dyDescent="0.2"/>
    <row r="100" s="17" customFormat="1" x14ac:dyDescent="0.2"/>
    <row r="101" s="17" customFormat="1" x14ac:dyDescent="0.2"/>
    <row r="102" s="17" customFormat="1" x14ac:dyDescent="0.2"/>
    <row r="103" s="17" customFormat="1" x14ac:dyDescent="0.2"/>
    <row r="104" s="17" customFormat="1" x14ac:dyDescent="0.2"/>
    <row r="105" s="17" customFormat="1" x14ac:dyDescent="0.2"/>
    <row r="106" s="17" customFormat="1" x14ac:dyDescent="0.2"/>
    <row r="107" s="17" customFormat="1" x14ac:dyDescent="0.2"/>
    <row r="108" s="17" customFormat="1" x14ac:dyDescent="0.2"/>
    <row r="109" s="17" customFormat="1" x14ac:dyDescent="0.2"/>
    <row r="110" s="17" customFormat="1" x14ac:dyDescent="0.2"/>
    <row r="111" s="17" customFormat="1" x14ac:dyDescent="0.2"/>
    <row r="112" s="17" customFormat="1" x14ac:dyDescent="0.2"/>
    <row r="113" s="17" customFormat="1" x14ac:dyDescent="0.2"/>
    <row r="114" s="17" customFormat="1" x14ac:dyDescent="0.2"/>
    <row r="115" s="17" customFormat="1" x14ac:dyDescent="0.2"/>
    <row r="116" s="17" customFormat="1" x14ac:dyDescent="0.2"/>
    <row r="117" s="17" customFormat="1" x14ac:dyDescent="0.2"/>
    <row r="118" s="17" customFormat="1" x14ac:dyDescent="0.2"/>
    <row r="119" s="17" customFormat="1" x14ac:dyDescent="0.2"/>
    <row r="120" s="17" customFormat="1" x14ac:dyDescent="0.2"/>
    <row r="121" s="17" customFormat="1" x14ac:dyDescent="0.2"/>
    <row r="122" s="17" customFormat="1" x14ac:dyDescent="0.2"/>
    <row r="123" s="17" customFormat="1" x14ac:dyDescent="0.2"/>
    <row r="124" s="17" customFormat="1" x14ac:dyDescent="0.2"/>
    <row r="125" s="17" customFormat="1" x14ac:dyDescent="0.2"/>
    <row r="126" s="17" customFormat="1" x14ac:dyDescent="0.2"/>
    <row r="127" s="17" customFormat="1" x14ac:dyDescent="0.2"/>
    <row r="128" s="17" customFormat="1" x14ac:dyDescent="0.2"/>
    <row r="129" s="17" customFormat="1" x14ac:dyDescent="0.2"/>
    <row r="130" s="17" customFormat="1" x14ac:dyDescent="0.2"/>
    <row r="131" s="17" customFormat="1" x14ac:dyDescent="0.2"/>
    <row r="132" s="17" customFormat="1" x14ac:dyDescent="0.2"/>
    <row r="133" s="17" customFormat="1" x14ac:dyDescent="0.2"/>
    <row r="134" s="17" customFormat="1" x14ac:dyDescent="0.2"/>
    <row r="135" s="17" customFormat="1" x14ac:dyDescent="0.2"/>
    <row r="136" s="17" customFormat="1" x14ac:dyDescent="0.2"/>
    <row r="137" s="17" customFormat="1" x14ac:dyDescent="0.2"/>
    <row r="138" s="17" customFormat="1" x14ac:dyDescent="0.2"/>
    <row r="139" s="17" customFormat="1" x14ac:dyDescent="0.2"/>
    <row r="140" s="17" customFormat="1" x14ac:dyDescent="0.2"/>
    <row r="141" s="17" customFormat="1" x14ac:dyDescent="0.2"/>
    <row r="142" s="17" customFormat="1" x14ac:dyDescent="0.2"/>
    <row r="143" s="17" customFormat="1" x14ac:dyDescent="0.2"/>
    <row r="144" s="17" customFormat="1" x14ac:dyDescent="0.2"/>
    <row r="145" s="17" customFormat="1" x14ac:dyDescent="0.2"/>
    <row r="146" s="17" customFormat="1" x14ac:dyDescent="0.2"/>
    <row r="147" s="17" customFormat="1" x14ac:dyDescent="0.2"/>
    <row r="148" s="17" customFormat="1" x14ac:dyDescent="0.2"/>
    <row r="149" s="17" customFormat="1" x14ac:dyDescent="0.2"/>
    <row r="150" s="17" customFormat="1" x14ac:dyDescent="0.2"/>
    <row r="151" s="17" customFormat="1" x14ac:dyDescent="0.2"/>
    <row r="152" s="17" customFormat="1" x14ac:dyDescent="0.2"/>
    <row r="153" s="17" customFormat="1" x14ac:dyDescent="0.2"/>
    <row r="154" s="17" customFormat="1" x14ac:dyDescent="0.2"/>
    <row r="155" s="17" customFormat="1" x14ac:dyDescent="0.2"/>
    <row r="156" s="17" customFormat="1" x14ac:dyDescent="0.2"/>
    <row r="157" s="17" customFormat="1" x14ac:dyDescent="0.2"/>
    <row r="158" s="17" customFormat="1" x14ac:dyDescent="0.2"/>
    <row r="159" s="17" customFormat="1" x14ac:dyDescent="0.2"/>
    <row r="160" s="17" customFormat="1" x14ac:dyDescent="0.2"/>
    <row r="161" s="17" customFormat="1" x14ac:dyDescent="0.2"/>
    <row r="162" s="17" customFormat="1" x14ac:dyDescent="0.2"/>
    <row r="163" s="17" customFormat="1" x14ac:dyDescent="0.2"/>
    <row r="164" s="17" customFormat="1" x14ac:dyDescent="0.2"/>
    <row r="165" s="17" customFormat="1" x14ac:dyDescent="0.2"/>
    <row r="166" s="17" customFormat="1" x14ac:dyDescent="0.2"/>
    <row r="167" s="17" customFormat="1" x14ac:dyDescent="0.2"/>
    <row r="168" s="17" customFormat="1" x14ac:dyDescent="0.2"/>
    <row r="169" s="17" customFormat="1" x14ac:dyDescent="0.2"/>
    <row r="170" s="17" customFormat="1" x14ac:dyDescent="0.2"/>
    <row r="171" s="17" customFormat="1" x14ac:dyDescent="0.2"/>
    <row r="172" s="17" customFormat="1" x14ac:dyDescent="0.2"/>
    <row r="173" s="17" customFormat="1" x14ac:dyDescent="0.2"/>
    <row r="174" s="17" customFormat="1" x14ac:dyDescent="0.2"/>
    <row r="175" s="17" customFormat="1" x14ac:dyDescent="0.2"/>
    <row r="176" s="17" customFormat="1" x14ac:dyDescent="0.2"/>
    <row r="177" s="17" customFormat="1" x14ac:dyDescent="0.2"/>
    <row r="178" s="17" customFormat="1" x14ac:dyDescent="0.2"/>
    <row r="179" s="17" customFormat="1" x14ac:dyDescent="0.2"/>
    <row r="180" s="17" customFormat="1" x14ac:dyDescent="0.2"/>
    <row r="181" s="17" customFormat="1" x14ac:dyDescent="0.2"/>
    <row r="182" s="17" customFormat="1" x14ac:dyDescent="0.2"/>
    <row r="183" s="17" customFormat="1" x14ac:dyDescent="0.2"/>
    <row r="184" s="17" customFormat="1" x14ac:dyDescent="0.2"/>
    <row r="185" s="17" customFormat="1" x14ac:dyDescent="0.2"/>
    <row r="186" s="17" customFormat="1" x14ac:dyDescent="0.2"/>
    <row r="187" s="17" customFormat="1" x14ac:dyDescent="0.2"/>
    <row r="188" s="17" customFormat="1" x14ac:dyDescent="0.2"/>
    <row r="189" s="17" customFormat="1" x14ac:dyDescent="0.2"/>
    <row r="190" s="17" customFormat="1" x14ac:dyDescent="0.2"/>
    <row r="191" s="17" customFormat="1" x14ac:dyDescent="0.2"/>
    <row r="192" s="17" customFormat="1" x14ac:dyDescent="0.2"/>
    <row r="193" s="17" customFormat="1" x14ac:dyDescent="0.2"/>
    <row r="194" s="17" customFormat="1" x14ac:dyDescent="0.2"/>
    <row r="195" s="17" customFormat="1" x14ac:dyDescent="0.2"/>
    <row r="196" s="17" customFormat="1" x14ac:dyDescent="0.2"/>
    <row r="197" s="17" customFormat="1" x14ac:dyDescent="0.2"/>
    <row r="198" s="17" customFormat="1" x14ac:dyDescent="0.2"/>
    <row r="199" s="17" customFormat="1" x14ac:dyDescent="0.2"/>
    <row r="200" s="17" customFormat="1" x14ac:dyDescent="0.2"/>
    <row r="201" s="17" customFormat="1" x14ac:dyDescent="0.2"/>
    <row r="202" s="17" customFormat="1" x14ac:dyDescent="0.2"/>
    <row r="203" s="17" customFormat="1" x14ac:dyDescent="0.2"/>
    <row r="204" s="17" customFormat="1" x14ac:dyDescent="0.2"/>
    <row r="205" s="17" customFormat="1" x14ac:dyDescent="0.2"/>
    <row r="206" s="17" customFormat="1" x14ac:dyDescent="0.2"/>
    <row r="207" s="17" customFormat="1" x14ac:dyDescent="0.2"/>
    <row r="208" s="17" customFormat="1" x14ac:dyDescent="0.2"/>
    <row r="209" s="17" customFormat="1" x14ac:dyDescent="0.2"/>
    <row r="210" s="17" customFormat="1" x14ac:dyDescent="0.2"/>
    <row r="211" s="17" customFormat="1" x14ac:dyDescent="0.2"/>
    <row r="212" s="17" customFormat="1" x14ac:dyDescent="0.2"/>
    <row r="213" s="17" customFormat="1" x14ac:dyDescent="0.2"/>
    <row r="214" s="17" customFormat="1" x14ac:dyDescent="0.2"/>
    <row r="215" s="17" customFormat="1" x14ac:dyDescent="0.2"/>
    <row r="216" s="17" customFormat="1" x14ac:dyDescent="0.2"/>
    <row r="217" s="17" customFormat="1" x14ac:dyDescent="0.2"/>
    <row r="218" s="17" customFormat="1" x14ac:dyDescent="0.2"/>
    <row r="219" s="17" customFormat="1" x14ac:dyDescent="0.2"/>
    <row r="383" spans="2:5" ht="38.25" customHeight="1" x14ac:dyDescent="0.2">
      <c r="B383" s="431"/>
      <c r="C383" s="423"/>
      <c r="D383" s="423"/>
      <c r="E383" s="423"/>
    </row>
  </sheetData>
  <mergeCells count="25">
    <mergeCell ref="B18:K18"/>
    <mergeCell ref="B11:L11"/>
    <mergeCell ref="B13:L13"/>
    <mergeCell ref="B15:L15"/>
    <mergeCell ref="B16:L16"/>
    <mergeCell ref="B17:L17"/>
    <mergeCell ref="B37:L37"/>
    <mergeCell ref="H26:J26"/>
    <mergeCell ref="H30:J30"/>
    <mergeCell ref="H19:J19"/>
    <mergeCell ref="B20:L20"/>
    <mergeCell ref="H21:J21"/>
    <mergeCell ref="B22:D22"/>
    <mergeCell ref="E22:G22"/>
    <mergeCell ref="B23:D23"/>
    <mergeCell ref="E23:G23"/>
    <mergeCell ref="C44:L44"/>
    <mergeCell ref="B47:K47"/>
    <mergeCell ref="B383:E383"/>
    <mergeCell ref="B38:L38"/>
    <mergeCell ref="B39:L39"/>
    <mergeCell ref="B40:L40"/>
    <mergeCell ref="C41:L41"/>
    <mergeCell ref="C42:L42"/>
    <mergeCell ref="C43:L43"/>
  </mergeCells>
  <hyperlinks>
    <hyperlink ref="L7" location="'Title Sheet'!A16" display="Return to contents" xr:uid="{00000000-0004-0000-0C00-000000000000}"/>
  </hyperlinks>
  <pageMargins left="0.35433070866141742" right="0.35433070866141742" top="0.39370078740157483" bottom="0.39370078740157483" header="0.11811023622047249" footer="0.11811023622047249"/>
  <pageSetup paperSize="9" scale="54" orientation="portrait"/>
  <rowBreaks count="2" manualBreakCount="2">
    <brk id="49" max="13" man="1"/>
    <brk id="162" max="1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D85"/>
  <sheetViews>
    <sheetView showGridLines="0" zoomScale="80" zoomScaleNormal="80" workbookViewId="0">
      <pane ySplit="5" topLeftCell="A15" activePane="bottomLeft" state="frozen"/>
      <selection activeCell="C13" sqref="C13"/>
      <selection pane="bottomLeft" activeCell="B14" sqref="B14:E14"/>
    </sheetView>
  </sheetViews>
  <sheetFormatPr defaultColWidth="9.140625" defaultRowHeight="12.75" x14ac:dyDescent="0.2"/>
  <cols>
    <col min="1" max="1" width="3.7109375" style="14" customWidth="1"/>
    <col min="2" max="2" width="27.28515625" style="14" customWidth="1"/>
    <col min="3" max="3" width="3.7109375" style="14" customWidth="1"/>
    <col min="4" max="4" width="78" style="14" customWidth="1"/>
    <col min="5" max="5" width="15.5703125" style="14" customWidth="1"/>
    <col min="6" max="6" width="3.7109375" style="14" customWidth="1"/>
    <col min="7" max="7" width="5.7109375" style="14" customWidth="1"/>
    <col min="8" max="8" width="31.28515625" style="14" bestFit="1" customWidth="1"/>
    <col min="9" max="11" width="17.85546875" style="14" customWidth="1"/>
    <col min="12" max="29" width="9.140625" style="67" customWidth="1"/>
    <col min="30" max="33" width="9.140625" style="14" customWidth="1"/>
    <col min="34" max="16384" width="9.140625" style="14"/>
  </cols>
  <sheetData>
    <row r="1" spans="1:29" ht="27" customHeight="1" x14ac:dyDescent="0.2">
      <c r="G1" s="67"/>
      <c r="H1" s="283"/>
      <c r="I1" s="283"/>
      <c r="J1" s="67"/>
      <c r="K1" s="67"/>
    </row>
    <row r="2" spans="1:29" ht="14.85" customHeight="1" x14ac:dyDescent="0.2">
      <c r="G2" s="67"/>
      <c r="H2" s="283"/>
      <c r="I2" s="283"/>
      <c r="J2" s="67"/>
      <c r="K2" s="67"/>
    </row>
    <row r="3" spans="1:29" ht="14.85" customHeight="1" x14ac:dyDescent="0.2">
      <c r="G3" s="67"/>
      <c r="H3" s="283"/>
      <c r="I3" s="283"/>
      <c r="J3" s="67"/>
      <c r="K3" s="67"/>
    </row>
    <row r="4" spans="1:29" ht="14.85" customHeight="1" x14ac:dyDescent="0.2">
      <c r="G4" s="67"/>
      <c r="H4" s="283"/>
      <c r="I4" s="283"/>
      <c r="J4" s="67"/>
      <c r="K4" s="67"/>
    </row>
    <row r="5" spans="1:29" ht="13.5" customHeight="1" x14ac:dyDescent="0.2">
      <c r="G5" s="67"/>
      <c r="H5" s="356" t="s">
        <v>649</v>
      </c>
      <c r="I5" s="283"/>
      <c r="J5" s="67"/>
      <c r="K5" s="67"/>
    </row>
    <row r="6" spans="1:29" ht="5.25" customHeight="1" x14ac:dyDescent="0.2">
      <c r="G6" s="67"/>
      <c r="H6" s="283"/>
      <c r="I6" s="283"/>
      <c r="J6" s="67"/>
      <c r="K6" s="67"/>
    </row>
    <row r="7" spans="1:29" ht="26.25" customHeight="1" x14ac:dyDescent="0.4">
      <c r="B7" s="46" t="s">
        <v>523</v>
      </c>
      <c r="G7" s="67"/>
      <c r="H7" s="283"/>
      <c r="J7" s="67"/>
      <c r="K7" s="67"/>
    </row>
    <row r="8" spans="1:29" s="47" customFormat="1" ht="18" customHeight="1" x14ac:dyDescent="0.25">
      <c r="B8" s="44" t="str">
        <f>'Title Sheet'!B9</f>
        <v>January 1900 to January 1900, finalised data</v>
      </c>
      <c r="G8" s="68"/>
      <c r="H8" s="68"/>
      <c r="I8" s="448"/>
      <c r="J8" s="423"/>
      <c r="K8" s="423"/>
      <c r="L8" s="423"/>
      <c r="M8" s="68"/>
      <c r="N8" s="68"/>
      <c r="O8" s="68"/>
      <c r="P8" s="68"/>
      <c r="Q8" s="68"/>
      <c r="R8" s="68"/>
      <c r="S8" s="68"/>
      <c r="T8" s="68"/>
      <c r="U8" s="68"/>
      <c r="V8" s="68"/>
      <c r="W8" s="68"/>
      <c r="X8" s="68"/>
      <c r="Y8" s="68"/>
      <c r="Z8" s="68"/>
      <c r="AA8" s="68"/>
      <c r="AB8" s="68"/>
      <c r="AC8" s="68"/>
    </row>
    <row r="9" spans="1:29" ht="15.75" customHeight="1" x14ac:dyDescent="0.25">
      <c r="A9" s="51"/>
      <c r="F9" s="48"/>
      <c r="G9" s="67"/>
      <c r="H9" s="67"/>
      <c r="I9" s="67"/>
      <c r="J9" s="67"/>
      <c r="K9" s="67"/>
    </row>
    <row r="10" spans="1:29" ht="25.5" customHeight="1" thickBot="1" x14ac:dyDescent="0.25">
      <c r="B10" s="290" t="s">
        <v>527</v>
      </c>
      <c r="C10" s="147"/>
      <c r="D10" s="449" t="s">
        <v>528</v>
      </c>
      <c r="E10" s="450"/>
      <c r="F10" s="19"/>
      <c r="G10" s="18"/>
      <c r="H10" s="67"/>
      <c r="I10" s="451"/>
      <c r="J10" s="423"/>
      <c r="K10" s="423"/>
      <c r="L10" s="423"/>
    </row>
    <row r="11" spans="1:29" ht="33" customHeight="1" thickBot="1" x14ac:dyDescent="0.3">
      <c r="A11" s="53"/>
      <c r="B11" s="184" t="s">
        <v>439</v>
      </c>
      <c r="C11" s="146"/>
      <c r="D11" s="452" t="s">
        <v>133</v>
      </c>
      <c r="E11" s="453"/>
      <c r="F11" s="53"/>
      <c r="H11" s="148"/>
      <c r="I11" s="451"/>
      <c r="J11" s="423"/>
      <c r="K11" s="423"/>
      <c r="L11" s="423"/>
    </row>
    <row r="12" spans="1:29" ht="18" customHeight="1" x14ac:dyDescent="0.2">
      <c r="B12" s="19"/>
      <c r="C12" s="19"/>
      <c r="D12" s="19"/>
      <c r="E12" s="19"/>
      <c r="G12" s="19"/>
      <c r="H12" s="20"/>
    </row>
    <row r="13" spans="1:29" ht="26.65" customHeight="1" x14ac:dyDescent="0.2">
      <c r="B13" s="273" t="s">
        <v>662</v>
      </c>
      <c r="C13" s="274"/>
      <c r="D13" s="274"/>
      <c r="E13" s="274"/>
      <c r="G13" s="19"/>
      <c r="H13" s="20"/>
    </row>
    <row r="14" spans="1:29" ht="35.25" customHeight="1" x14ac:dyDescent="0.2">
      <c r="B14" s="455" t="str">
        <f ca="1">IF(OR(IFERROR(ProvCommData!$B$3,1)=1, ProvCommData!$B$6="CCG of GP Practice",
(AND(B11="England",D11&lt;"England")),
(AND(ISNA(ProvCommData!$B$3),LEFT(ProvCommData!B8,7)&lt;&gt;RIGHT(ProvCommData!B8,7)))),"Participation and coverage data is not available for this organisation level and organisation.",
IF(AND('Key Facts'!$C$16="*",'Key Facts'!$D$16="*"),"The number of eligible hospital episodes, pre-operative questionnaires and the participation rate have been suppressed due to small numbers. The England-level participation rate is "&amp;ProvCommData!$E$40&amp;".",
IF(AND('Key Facts'!$C$16="*",'Key Facts'!$D$16&lt;&gt;"*"),"There were "&amp;TEXT('Key Facts'!$D$16,"#,0")&amp;" pre-operative questionnaires returned. The number of eligible hospital episodes and participation rate are suppressed due to small numbers. The England-level participation rate is "&amp;ProvCommData!$E$40&amp;".",IF('Key Facts'!$C$16=0,"There were no eligible hospital episodes and "&amp;TEXT('Key Facts'!$D$16,"0,0")&amp;" pre-operative questionnaires were returned - a headline participation rate of "&amp;TEXT('Key Facts'!$E$15,"0.0%")&amp;".",IF(AND('Key Facts'!$C$16&lt;&gt;"*",'Key Facts'!$D$16="*"),"There were "&amp;TEXT('Key Facts'!$C$16,"#,0")&amp;" eligible hospital episodes. The number of pre-operative questionnaires returned and participation rate are suppressed due to small numbers.","There were "&amp;IF('Key Facts'!$C$16="No Data","no data for ",TEXT('Key Facts'!$C$16,"#,0"))&amp;" eligible hospital episodes and "&amp;IF('Key Facts'!$D$16="No Data","no data for",TEXT('Key Facts'!$D$16,"#,0"))&amp;" pre-operative questionnaires returned"&amp;IF('Key Facts'!$E$16="No data"," - (a headline participation rate of "&amp;TEXT(ProvCommData!$E$40,"0.0%")&amp;" in England)."," - a headline participation rate of "&amp;TEXT('Key Facts'!$E$16,"0.0%")&amp;IF(ProvCommData!$B$7="England",""," ("&amp;TEXT(ProvCommData!$E$40,"0.0%")&amp;" in England).")))))))</f>
        <v>Participation and coverage data is not available for this organisation level and organisation.</v>
      </c>
      <c r="C14" s="423"/>
      <c r="D14" s="423"/>
      <c r="E14" s="423"/>
      <c r="G14" s="19"/>
      <c r="H14" s="20"/>
    </row>
    <row r="15" spans="1:29" ht="32.25" customHeight="1" x14ac:dyDescent="0.2">
      <c r="B15" s="456" t="str">
        <f ca="1">IF(OR(ISERROR(ProvCommData!$B$3)=TRUE,ProvCommData!$B$6="CCG of GP Practice",
(AND(B11="England",D11&lt;"England")),
(AND(ISNA(ProvCommData!$B$3),LEFT(ProvCommData!B8,7)&lt;&gt;RIGHT(ProvCommData!B8,7)))),"Participation and coverage data is not available for this organisation level and organisation.",
IF(AND('Key Facts'!$K$16="*",'Key Facts'!$M$16="*"),"The number of post-operative questionnaires sent out and returned, and the response rate have been suppressed due to small numbers.",IF(AND('Key Facts'!$K$16="*",'Key Facts'!$M$16&lt;&gt;"*"),"There were "&amp;TEXT('Key Facts'!$M$16,"#,0")&amp;" post-operative questionnaires returned. The number of post-operative questionnaires sent out and the response rate are suppressed due to small numbers.",IF(AND('Key Facts'!$K$16&lt;&gt;"*",'Key Facts'!$M$16="*"),"There were "&amp;TEXT('Key Facts'!$K$16,"#,0")&amp;" post-operative questionnaires sent out. The number of post-operative questionnaires returned and the response rate are suppressed due to small numbers.",IF('Key Facts'!$C$16="No Data","There were no data for","Of the "&amp;TEXT('Key Facts'!$K$16,"#,0"))&amp;" post-operative questionnaires sent out, "&amp;IF('Key Facts'!$M$16="No data","there is no data for number of returned questionnaires - a response rate of "  &amp;TEXT(ProvCommData!$G$47,"0.0%")&amp;" in England).",TEXT('Key Facts'!$M$16,"#,0")&amp;" have been returned - a response rate of "&amp;TEXT('Key Facts'!$N$16,"0.0%")&amp;IF(ProvCommData!B7="England",""," ("&amp;TEXT(ProvCommData!$G$47,"0.0%")&amp;" in England)."))))))</f>
        <v>Participation and coverage data is not available for this organisation level and organisation.</v>
      </c>
      <c r="C15" s="430"/>
      <c r="D15" s="430"/>
      <c r="E15" s="430"/>
      <c r="G15" s="19"/>
      <c r="H15" s="20"/>
    </row>
    <row r="16" spans="1:29" ht="18" customHeight="1" x14ac:dyDescent="0.2">
      <c r="B16" s="274"/>
      <c r="C16" s="274"/>
      <c r="D16" s="274"/>
      <c r="E16" s="274"/>
      <c r="G16" s="19"/>
      <c r="H16" s="20"/>
    </row>
    <row r="17" spans="1:29" ht="18" customHeight="1" x14ac:dyDescent="0.2">
      <c r="B17" s="273" t="s">
        <v>530</v>
      </c>
      <c r="C17" s="274"/>
      <c r="D17" s="274"/>
      <c r="E17" s="274"/>
      <c r="G17" s="19"/>
      <c r="H17" s="20"/>
    </row>
    <row r="18" spans="1:29" s="53" customFormat="1" ht="17.25" customHeight="1" x14ac:dyDescent="0.2">
      <c r="A18" s="14"/>
      <c r="F18" s="14"/>
      <c r="H18" s="96"/>
      <c r="L18" s="75"/>
      <c r="M18" s="75"/>
      <c r="N18" s="75"/>
      <c r="O18" s="75"/>
      <c r="P18" s="75"/>
      <c r="Q18" s="75"/>
      <c r="R18" s="75"/>
      <c r="S18" s="75"/>
      <c r="T18" s="75"/>
      <c r="U18" s="75"/>
      <c r="V18" s="75"/>
      <c r="W18" s="75"/>
      <c r="X18" s="75"/>
      <c r="Y18" s="75"/>
      <c r="Z18" s="75"/>
      <c r="AA18" s="75"/>
      <c r="AB18" s="75"/>
      <c r="AC18" s="75"/>
    </row>
    <row r="19" spans="1:29" ht="30" customHeight="1" x14ac:dyDescent="0.2">
      <c r="G19" s="454"/>
      <c r="H19" s="423"/>
      <c r="I19" s="254"/>
      <c r="J19" s="254"/>
      <c r="K19" s="384"/>
      <c r="M19" s="461"/>
      <c r="N19" s="423"/>
      <c r="O19" s="263"/>
      <c r="P19" s="263"/>
      <c r="Q19" s="263"/>
      <c r="R19" s="263"/>
      <c r="U19" s="70"/>
      <c r="V19" s="70"/>
      <c r="W19" s="70"/>
      <c r="X19" s="70"/>
      <c r="Y19" s="70"/>
    </row>
    <row r="20" spans="1:29" ht="16.5" customHeight="1" x14ac:dyDescent="0.2">
      <c r="G20" s="458"/>
      <c r="H20" s="254"/>
      <c r="I20" s="255"/>
      <c r="J20" s="255"/>
      <c r="K20" s="255"/>
      <c r="M20" s="460"/>
      <c r="N20" s="263"/>
      <c r="O20" s="71"/>
      <c r="P20" s="71"/>
      <c r="Q20" s="71"/>
      <c r="R20" s="71"/>
      <c r="U20" s="70"/>
      <c r="V20" s="70"/>
      <c r="W20" s="70"/>
      <c r="X20" s="70"/>
      <c r="Y20" s="70"/>
    </row>
    <row r="21" spans="1:29" ht="16.5" customHeight="1" x14ac:dyDescent="0.2">
      <c r="G21" s="423"/>
      <c r="H21" s="254"/>
      <c r="I21" s="255"/>
      <c r="J21" s="255"/>
      <c r="K21" s="255"/>
      <c r="M21" s="423"/>
      <c r="N21" s="263"/>
      <c r="O21" s="71"/>
      <c r="P21" s="71"/>
      <c r="Q21" s="71"/>
      <c r="R21" s="71"/>
      <c r="U21" s="70"/>
      <c r="V21" s="70"/>
      <c r="W21" s="70"/>
      <c r="X21" s="70"/>
      <c r="Y21" s="70"/>
    </row>
    <row r="22" spans="1:29" ht="16.5" customHeight="1" x14ac:dyDescent="0.2">
      <c r="G22" s="423"/>
      <c r="H22" s="254"/>
      <c r="I22" s="255"/>
      <c r="J22" s="255"/>
      <c r="K22" s="255"/>
      <c r="M22" s="423"/>
      <c r="N22" s="263"/>
      <c r="O22" s="71"/>
      <c r="P22" s="71"/>
      <c r="Q22" s="71"/>
      <c r="R22" s="71"/>
      <c r="U22" s="70"/>
      <c r="V22" s="70"/>
      <c r="W22" s="70"/>
      <c r="X22" s="70"/>
      <c r="Y22" s="70"/>
    </row>
    <row r="23" spans="1:29" ht="16.5" customHeight="1" x14ac:dyDescent="0.2">
      <c r="G23" s="423"/>
      <c r="H23" s="254"/>
      <c r="I23" s="255"/>
      <c r="J23" s="255"/>
      <c r="K23" s="255"/>
      <c r="M23" s="423"/>
      <c r="N23" s="263"/>
      <c r="O23" s="71"/>
      <c r="P23" s="71"/>
      <c r="Q23" s="71"/>
      <c r="R23" s="71"/>
      <c r="U23" s="70"/>
      <c r="V23" s="70"/>
      <c r="W23" s="70"/>
      <c r="X23" s="70"/>
      <c r="Y23" s="70"/>
    </row>
    <row r="24" spans="1:29" ht="15.95" customHeight="1" x14ac:dyDescent="0.2">
      <c r="G24" s="51"/>
      <c r="H24" s="51"/>
      <c r="I24" s="51"/>
      <c r="J24" s="51"/>
      <c r="K24" s="51"/>
      <c r="U24" s="70"/>
      <c r="V24" s="70"/>
      <c r="W24" s="70"/>
      <c r="X24" s="70"/>
      <c r="Y24" s="70"/>
    </row>
    <row r="25" spans="1:29" ht="30" customHeight="1" x14ac:dyDescent="0.2">
      <c r="G25" s="454"/>
      <c r="H25" s="423"/>
      <c r="I25" s="254"/>
      <c r="J25" s="254"/>
      <c r="K25" s="384"/>
      <c r="M25" s="461"/>
      <c r="N25" s="423"/>
      <c r="O25" s="263"/>
      <c r="P25" s="263"/>
      <c r="Q25" s="263"/>
      <c r="R25" s="263"/>
      <c r="U25" s="70"/>
      <c r="V25" s="70"/>
      <c r="W25" s="70"/>
      <c r="X25" s="70"/>
      <c r="Y25" s="70"/>
    </row>
    <row r="26" spans="1:29" ht="16.5" customHeight="1" x14ac:dyDescent="0.2">
      <c r="G26" s="458"/>
      <c r="H26" s="254"/>
      <c r="I26" s="198"/>
      <c r="J26" s="198"/>
      <c r="K26" s="61"/>
      <c r="M26" s="460"/>
      <c r="N26" s="263"/>
      <c r="O26" s="72"/>
      <c r="P26" s="72"/>
      <c r="Q26" s="72"/>
      <c r="R26" s="72"/>
      <c r="U26" s="70"/>
      <c r="V26" s="70"/>
      <c r="W26" s="70"/>
      <c r="X26" s="70"/>
      <c r="Y26" s="70"/>
    </row>
    <row r="27" spans="1:29" ht="16.5" customHeight="1" x14ac:dyDescent="0.2">
      <c r="G27" s="423"/>
      <c r="H27" s="254"/>
      <c r="I27" s="198"/>
      <c r="J27" s="198"/>
      <c r="K27" s="198"/>
      <c r="M27" s="423"/>
      <c r="N27" s="263"/>
      <c r="O27" s="72"/>
      <c r="P27" s="72"/>
      <c r="Q27" s="72"/>
      <c r="R27" s="72"/>
      <c r="U27" s="70"/>
      <c r="V27" s="70"/>
      <c r="W27" s="70"/>
      <c r="X27" s="70"/>
      <c r="Y27" s="70"/>
    </row>
    <row r="28" spans="1:29" ht="16.5" customHeight="1" x14ac:dyDescent="0.2">
      <c r="G28" s="423"/>
      <c r="H28" s="254"/>
      <c r="I28" s="198"/>
      <c r="J28" s="198"/>
      <c r="K28" s="198"/>
      <c r="M28" s="423"/>
      <c r="N28" s="263"/>
      <c r="O28" s="72"/>
      <c r="P28" s="72"/>
      <c r="Q28" s="72"/>
      <c r="R28" s="72"/>
      <c r="U28" s="70"/>
      <c r="V28" s="70"/>
      <c r="W28" s="70"/>
      <c r="X28" s="70"/>
      <c r="Y28" s="70"/>
    </row>
    <row r="29" spans="1:29" ht="16.5" customHeight="1" x14ac:dyDescent="0.2">
      <c r="G29" s="423"/>
      <c r="H29" s="254"/>
      <c r="I29" s="198"/>
      <c r="J29" s="198"/>
      <c r="K29" s="198"/>
      <c r="M29" s="423"/>
      <c r="N29" s="263"/>
      <c r="O29" s="72"/>
      <c r="P29" s="72"/>
      <c r="Q29" s="72"/>
      <c r="R29" s="72"/>
    </row>
    <row r="30" spans="1:29" ht="15.95" customHeight="1" x14ac:dyDescent="0.2">
      <c r="G30" s="51"/>
      <c r="H30" s="51"/>
      <c r="I30" s="256"/>
      <c r="J30" s="256"/>
      <c r="K30" s="256"/>
      <c r="O30" s="73"/>
      <c r="P30" s="73"/>
      <c r="Q30" s="73"/>
      <c r="R30" s="73"/>
    </row>
    <row r="31" spans="1:29" ht="30" customHeight="1" x14ac:dyDescent="0.2">
      <c r="G31" s="454"/>
      <c r="H31" s="423"/>
      <c r="I31" s="254"/>
      <c r="J31" s="254"/>
      <c r="K31" s="384"/>
      <c r="M31" s="461"/>
      <c r="N31" s="423"/>
      <c r="O31" s="263"/>
      <c r="P31" s="263"/>
      <c r="Q31" s="263"/>
      <c r="R31" s="263"/>
    </row>
    <row r="32" spans="1:29" ht="16.5" customHeight="1" x14ac:dyDescent="0.2">
      <c r="G32" s="458"/>
      <c r="H32" s="254"/>
      <c r="I32" s="255"/>
      <c r="J32" s="255"/>
      <c r="K32" s="257"/>
      <c r="M32" s="460"/>
      <c r="N32" s="263"/>
      <c r="O32" s="71"/>
      <c r="P32" s="71"/>
      <c r="Q32" s="74"/>
      <c r="R32" s="74"/>
    </row>
    <row r="33" spans="2:18" ht="16.5" customHeight="1" x14ac:dyDescent="0.2">
      <c r="G33" s="423"/>
      <c r="H33" s="254"/>
      <c r="I33" s="255"/>
      <c r="J33" s="255"/>
      <c r="K33" s="255"/>
      <c r="M33" s="423"/>
      <c r="N33" s="263"/>
      <c r="O33" s="71"/>
      <c r="P33" s="71"/>
      <c r="Q33" s="71"/>
      <c r="R33" s="71"/>
    </row>
    <row r="34" spans="2:18" ht="16.5" customHeight="1" x14ac:dyDescent="0.2">
      <c r="G34" s="423"/>
      <c r="H34" s="254"/>
      <c r="I34" s="255"/>
      <c r="J34" s="255"/>
      <c r="K34" s="255"/>
      <c r="M34" s="423"/>
      <c r="N34" s="263"/>
      <c r="O34" s="71"/>
      <c r="P34" s="71"/>
      <c r="Q34" s="71"/>
      <c r="R34" s="71"/>
    </row>
    <row r="35" spans="2:18" ht="16.5" customHeight="1" x14ac:dyDescent="0.2">
      <c r="G35" s="423"/>
      <c r="H35" s="254"/>
      <c r="I35" s="255"/>
      <c r="J35" s="255"/>
      <c r="K35" s="255"/>
      <c r="M35" s="423"/>
      <c r="N35" s="263"/>
      <c r="O35" s="71"/>
      <c r="P35" s="71"/>
      <c r="Q35" s="71"/>
      <c r="R35" s="71"/>
    </row>
    <row r="36" spans="2:18" ht="15.95" customHeight="1" x14ac:dyDescent="0.2">
      <c r="G36" s="51"/>
      <c r="H36" s="51"/>
      <c r="I36" s="256"/>
      <c r="J36" s="256"/>
      <c r="K36" s="256"/>
      <c r="O36" s="73"/>
      <c r="P36" s="73"/>
      <c r="Q36" s="73"/>
      <c r="R36" s="73"/>
    </row>
    <row r="37" spans="2:18" ht="30" customHeight="1" x14ac:dyDescent="0.2">
      <c r="G37" s="454"/>
      <c r="H37" s="423"/>
      <c r="I37" s="254"/>
      <c r="J37" s="254"/>
      <c r="K37" s="384"/>
      <c r="M37" s="461"/>
      <c r="N37" s="423"/>
      <c r="O37" s="263"/>
      <c r="P37" s="263"/>
      <c r="Q37" s="263"/>
      <c r="R37" s="263"/>
    </row>
    <row r="38" spans="2:18" ht="16.5" customHeight="1" x14ac:dyDescent="0.2">
      <c r="G38" s="458"/>
      <c r="H38" s="254"/>
      <c r="I38" s="198"/>
      <c r="J38" s="198"/>
      <c r="K38" s="61"/>
      <c r="M38" s="460"/>
      <c r="N38" s="263"/>
      <c r="O38" s="72"/>
      <c r="P38" s="72"/>
      <c r="Q38" s="72"/>
      <c r="R38" s="72"/>
    </row>
    <row r="39" spans="2:18" ht="16.5" customHeight="1" x14ac:dyDescent="0.2">
      <c r="G39" s="423"/>
      <c r="H39" s="254"/>
      <c r="I39" s="198"/>
      <c r="J39" s="198"/>
      <c r="K39" s="198"/>
      <c r="M39" s="423"/>
      <c r="N39" s="263"/>
      <c r="O39" s="72"/>
      <c r="P39" s="72"/>
      <c r="Q39" s="72"/>
      <c r="R39" s="72"/>
    </row>
    <row r="40" spans="2:18" ht="16.5" customHeight="1" x14ac:dyDescent="0.2">
      <c r="G40" s="423"/>
      <c r="H40" s="254"/>
      <c r="I40" s="198"/>
      <c r="J40" s="198"/>
      <c r="K40" s="198"/>
      <c r="M40" s="423"/>
      <c r="N40" s="263"/>
      <c r="O40" s="72"/>
      <c r="P40" s="72"/>
      <c r="Q40" s="72"/>
      <c r="R40" s="72"/>
    </row>
    <row r="41" spans="2:18" ht="16.5" customHeight="1" x14ac:dyDescent="0.25">
      <c r="B41" s="148"/>
      <c r="G41" s="423"/>
      <c r="H41" s="254"/>
      <c r="I41" s="198"/>
      <c r="J41" s="198"/>
      <c r="K41" s="198"/>
      <c r="M41" s="423"/>
      <c r="N41" s="263"/>
      <c r="O41" s="72"/>
      <c r="P41" s="72"/>
      <c r="Q41" s="72"/>
      <c r="R41" s="72"/>
    </row>
    <row r="42" spans="2:18" x14ac:dyDescent="0.2">
      <c r="F42" t="s">
        <v>663</v>
      </c>
      <c r="I42" s="21"/>
      <c r="J42" s="21"/>
    </row>
    <row r="43" spans="2:18" ht="11.25" customHeight="1" x14ac:dyDescent="0.2">
      <c r="G43" s="67"/>
      <c r="H43" s="67"/>
      <c r="I43" s="67"/>
      <c r="J43" s="67"/>
      <c r="K43" s="67"/>
    </row>
    <row r="44" spans="2:18" ht="11.25" customHeight="1" x14ac:dyDescent="0.2">
      <c r="G44" s="67"/>
      <c r="H44" s="67"/>
      <c r="I44" s="67"/>
      <c r="J44" s="67"/>
      <c r="K44" s="67"/>
    </row>
    <row r="45" spans="2:18" ht="11.25" customHeight="1" x14ac:dyDescent="0.2">
      <c r="G45" s="67"/>
      <c r="H45" s="67"/>
      <c r="I45" s="67"/>
      <c r="J45" s="67"/>
      <c r="K45" s="67"/>
    </row>
    <row r="46" spans="2:18" ht="11.25" customHeight="1" x14ac:dyDescent="0.2">
      <c r="G46" s="67"/>
      <c r="H46" s="67"/>
      <c r="I46" s="67"/>
      <c r="J46" s="67"/>
      <c r="K46" s="67"/>
    </row>
    <row r="47" spans="2:18" ht="11.25" customHeight="1" x14ac:dyDescent="0.2">
      <c r="G47" s="67"/>
      <c r="H47" s="67"/>
      <c r="I47" s="67"/>
      <c r="J47" s="67"/>
      <c r="K47" s="67"/>
    </row>
    <row r="48" spans="2:18" ht="11.25" customHeight="1" x14ac:dyDescent="0.2">
      <c r="G48" s="67"/>
      <c r="H48" s="67"/>
      <c r="I48" s="67"/>
      <c r="J48" s="67"/>
      <c r="K48" s="67"/>
    </row>
    <row r="49" spans="3:30" x14ac:dyDescent="0.2">
      <c r="L49" s="14"/>
      <c r="AD49" s="67"/>
    </row>
    <row r="51" spans="3:30" x14ac:dyDescent="0.2">
      <c r="C51" s="42"/>
    </row>
    <row r="61" spans="3:30" ht="12.75" customHeight="1" x14ac:dyDescent="0.2"/>
    <row r="82" spans="2:14" ht="225" customHeight="1" x14ac:dyDescent="0.2">
      <c r="B82" s="457" t="s">
        <v>664</v>
      </c>
      <c r="C82" s="423"/>
      <c r="D82" s="423"/>
      <c r="E82" s="423"/>
      <c r="F82" s="271"/>
      <c r="G82" s="271"/>
      <c r="H82" s="271"/>
      <c r="I82" s="271"/>
      <c r="J82" s="271"/>
      <c r="K82" s="271"/>
      <c r="L82" s="271"/>
      <c r="M82" s="271"/>
      <c r="N82" s="271"/>
    </row>
    <row r="83" spans="2:14" ht="79.900000000000006" customHeight="1" x14ac:dyDescent="0.2">
      <c r="B83" s="459" t="s">
        <v>665</v>
      </c>
      <c r="C83" s="423"/>
      <c r="D83" s="423"/>
      <c r="E83" s="423"/>
      <c r="F83" s="271"/>
      <c r="G83" s="271"/>
      <c r="H83" s="271"/>
      <c r="I83" s="271"/>
      <c r="J83" s="271"/>
      <c r="K83" s="271"/>
      <c r="L83" s="271"/>
      <c r="M83" s="271"/>
      <c r="N83" s="271"/>
    </row>
    <row r="84" spans="2:14" x14ac:dyDescent="0.2">
      <c r="B84" s="271"/>
      <c r="C84" s="271"/>
      <c r="D84" s="271"/>
      <c r="E84" s="271"/>
      <c r="F84" s="271"/>
      <c r="G84" s="271"/>
      <c r="H84" s="271"/>
      <c r="I84" s="271"/>
      <c r="J84" s="271"/>
      <c r="K84" s="271"/>
      <c r="L84" s="271"/>
      <c r="M84" s="271"/>
      <c r="N84" s="271"/>
    </row>
    <row r="85" spans="2:14" s="49" customFormat="1" ht="32.25" customHeight="1" x14ac:dyDescent="0.2">
      <c r="B85" s="429" t="str">
        <f ca="1">HYPERLINK(Reference!B$11, Reference!A$11)</f>
        <v>Copyright © 2023, Health and Social Care Information Centre. The Health and Social Care Information Centre is a non-departmental body created by statute, also known as NHS Digital.</v>
      </c>
      <c r="C85" s="430"/>
      <c r="D85" s="430"/>
      <c r="E85" s="430"/>
      <c r="F85" s="430"/>
      <c r="G85" s="430"/>
      <c r="H85" s="430"/>
      <c r="I85" s="430"/>
      <c r="J85" s="430"/>
      <c r="K85" s="430"/>
      <c r="L85" s="288"/>
    </row>
  </sheetData>
  <mergeCells count="26">
    <mergeCell ref="M38:M41"/>
    <mergeCell ref="G31:H31"/>
    <mergeCell ref="G26:G29"/>
    <mergeCell ref="M26:M29"/>
    <mergeCell ref="M19:N19"/>
    <mergeCell ref="M31:N31"/>
    <mergeCell ref="G32:G35"/>
    <mergeCell ref="M32:M35"/>
    <mergeCell ref="G37:H37"/>
    <mergeCell ref="M37:N37"/>
    <mergeCell ref="M20:M23"/>
    <mergeCell ref="G25:H25"/>
    <mergeCell ref="M25:N25"/>
    <mergeCell ref="G20:G23"/>
    <mergeCell ref="B85:K85"/>
    <mergeCell ref="I8:L8"/>
    <mergeCell ref="D10:E10"/>
    <mergeCell ref="I10:L10"/>
    <mergeCell ref="D11:E11"/>
    <mergeCell ref="I11:L11"/>
    <mergeCell ref="G19:H19"/>
    <mergeCell ref="B14:E14"/>
    <mergeCell ref="B15:E15"/>
    <mergeCell ref="B82:E82"/>
    <mergeCell ref="G38:G41"/>
    <mergeCell ref="B83:E83"/>
  </mergeCells>
  <conditionalFormatting sqref="D11:E11">
    <cfRule type="cellIs" dxfId="10" priority="1" operator="equal">
      <formula>"q"</formula>
    </cfRule>
  </conditionalFormatting>
  <dataValidations count="3">
    <dataValidation type="list" allowBlank="1" showInputMessage="1" showErrorMessage="1" sqref="D11:E11" xr:uid="{00000000-0002-0000-0D00-000000000000}">
      <formula1>KeyFacts_Validation</formula1>
    </dataValidation>
    <dataValidation type="list" allowBlank="1" showInputMessage="1" showErrorMessage="1" sqref="B11" xr:uid="{00000000-0002-0000-0D00-000001000000}">
      <formula1>KeyFacts_Organisation_Level</formula1>
    </dataValidation>
    <dataValidation type="custom" allowBlank="1" showInputMessage="1" showErrorMessage="1" sqref="B12" xr:uid="{00000000-0002-0000-0D00-000002000000}">
      <formula1>#REF!</formula1>
    </dataValidation>
  </dataValidations>
  <hyperlinks>
    <hyperlink ref="H5" location="'Title Sheet'!A16" display="Return to contents" xr:uid="{00000000-0004-0000-0D00-000000000000}"/>
    <hyperlink ref="F42" r:id="rId1" display="Copyright © 2013, The Health and Social Care Information Centre. All Rights Reserved." xr:uid="{00000000-0004-0000-0D00-000001000000}"/>
  </hyperlinks>
  <pageMargins left="0.35433070866141742" right="0.35433070866141742" top="0.39370078740157483" bottom="0.39370078740157483" header="0.11811023622047249" footer="0.11811023622047249"/>
  <pageSetup paperSize="9" scale="40" fitToHeight="5" orientation="portrait"/>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tabColor theme="3"/>
    <pageSetUpPr autoPageBreaks="0" fitToPage="1"/>
  </sheetPr>
  <dimension ref="A1:AG60"/>
  <sheetViews>
    <sheetView showGridLines="0" zoomScale="70" zoomScaleNormal="70" workbookViewId="0">
      <pane ySplit="5" topLeftCell="A9" activePane="bottomLeft" state="frozen"/>
      <selection activeCell="C13" sqref="C13"/>
      <selection pane="bottomLeft"/>
    </sheetView>
  </sheetViews>
  <sheetFormatPr defaultColWidth="9.140625" defaultRowHeight="12.75" x14ac:dyDescent="0.2"/>
  <cols>
    <col min="1" max="1" width="3.7109375" style="14" customWidth="1"/>
    <col min="2" max="2" width="22.5703125" style="14" customWidth="1"/>
    <col min="3" max="3" width="16.7109375" style="14" customWidth="1"/>
    <col min="4" max="4" width="18.7109375" style="14" customWidth="1"/>
    <col min="5" max="5" width="16.7109375" style="14" customWidth="1"/>
    <col min="6" max="6" width="18.7109375" style="14" customWidth="1"/>
    <col min="7" max="7" width="16.42578125" style="14" customWidth="1"/>
    <col min="8" max="8" width="2.7109375" style="14" customWidth="1"/>
    <col min="9" max="9" width="22.5703125" style="14" customWidth="1"/>
    <col min="10" max="11" width="18.7109375" style="14" customWidth="1"/>
    <col min="12" max="12" width="16.42578125" style="14" customWidth="1"/>
    <col min="13" max="13" width="18.7109375" style="14" customWidth="1"/>
    <col min="14" max="14" width="16.7109375" style="14" customWidth="1"/>
    <col min="15" max="15" width="17.85546875" style="14" customWidth="1"/>
    <col min="16" max="33" width="9.140625" style="67" customWidth="1"/>
    <col min="34" max="37" width="9.140625" style="14" customWidth="1"/>
    <col min="38" max="16384" width="9.140625" style="14"/>
  </cols>
  <sheetData>
    <row r="1" spans="1:33" ht="33" customHeight="1" x14ac:dyDescent="0.2">
      <c r="K1" s="15"/>
      <c r="L1" s="15"/>
      <c r="M1" s="15"/>
      <c r="N1" s="16"/>
      <c r="O1" s="16"/>
    </row>
    <row r="2" spans="1:33" ht="14.85" customHeight="1" x14ac:dyDescent="0.2">
      <c r="K2" s="15"/>
      <c r="L2" s="15"/>
      <c r="M2" s="15"/>
      <c r="N2" s="16"/>
      <c r="O2" s="16"/>
    </row>
    <row r="3" spans="1:33" ht="14.85" customHeight="1" x14ac:dyDescent="0.2">
      <c r="K3" s="15"/>
      <c r="L3" s="15"/>
      <c r="M3" s="15"/>
      <c r="N3" s="16"/>
      <c r="O3" s="16"/>
    </row>
    <row r="4" spans="1:33" ht="14.85" customHeight="1" x14ac:dyDescent="0.2">
      <c r="K4" s="15"/>
      <c r="L4" s="15"/>
      <c r="M4" s="15"/>
      <c r="N4" s="16"/>
      <c r="O4" s="16"/>
    </row>
    <row r="5" spans="1:33" ht="13.5" customHeight="1" x14ac:dyDescent="0.2">
      <c r="K5" s="15"/>
      <c r="L5" s="15"/>
      <c r="M5" s="15"/>
      <c r="N5" s="355" t="s">
        <v>649</v>
      </c>
      <c r="O5" s="16"/>
    </row>
    <row r="6" spans="1:33" ht="26.25" customHeight="1" x14ac:dyDescent="0.4">
      <c r="B6" s="46" t="s">
        <v>523</v>
      </c>
      <c r="K6" s="15"/>
      <c r="L6" s="15"/>
      <c r="M6" s="15"/>
      <c r="N6" s="16"/>
      <c r="O6" s="16"/>
    </row>
    <row r="7" spans="1:33" s="47" customFormat="1" ht="18" customHeight="1" x14ac:dyDescent="0.25">
      <c r="B7" s="44" t="str">
        <f>'Title Sheet'!B9</f>
        <v>January 1900 to January 1900, finalised data</v>
      </c>
      <c r="L7" s="59"/>
      <c r="M7" s="462"/>
      <c r="N7" s="423"/>
      <c r="O7" s="423"/>
      <c r="P7" s="423"/>
      <c r="Q7" s="68"/>
      <c r="R7" s="68"/>
      <c r="S7" s="68"/>
      <c r="T7" s="68"/>
      <c r="U7" s="68"/>
      <c r="V7" s="68"/>
      <c r="W7" s="68"/>
      <c r="X7" s="68"/>
      <c r="Y7" s="68"/>
      <c r="Z7" s="68"/>
      <c r="AA7" s="68"/>
      <c r="AB7" s="68"/>
      <c r="AC7" s="68"/>
      <c r="AD7" s="68"/>
      <c r="AE7" s="68"/>
      <c r="AF7" s="68"/>
      <c r="AG7" s="68"/>
    </row>
    <row r="8" spans="1:33" x14ac:dyDescent="0.2">
      <c r="L8" s="16"/>
      <c r="M8" s="16"/>
      <c r="N8" s="16"/>
      <c r="O8" s="16"/>
    </row>
    <row r="9" spans="1:33" s="51" customFormat="1" ht="15.75" customHeight="1" x14ac:dyDescent="0.2">
      <c r="B9" s="58" t="str">
        <f>"Adjusted average health gain for "&amp;IF('Adjusted Health Gain Chart'!B11="England",'Adjusted Health Gain Chart'!B11,'Adjusted Health Gain Chart'!B11&amp;" - "&amp;'Adjusted Health Gain Chart'!D11)</f>
        <v>Adjusted average health gain for Provider - BARKING, HAVERING AND REDBRIDGE UNIVERSITY HOSPITALS NHS TRUST (RF4)</v>
      </c>
      <c r="C9" s="58"/>
      <c r="D9" s="58"/>
      <c r="E9" s="58"/>
      <c r="F9" s="58"/>
      <c r="G9" s="58"/>
      <c r="H9" s="58"/>
      <c r="I9" s="58"/>
      <c r="J9" s="58"/>
      <c r="K9" s="58"/>
      <c r="M9" s="61"/>
      <c r="N9" s="61"/>
      <c r="P9" s="69"/>
      <c r="Q9" s="69"/>
      <c r="R9" s="69"/>
      <c r="S9" s="69"/>
      <c r="T9" s="69"/>
      <c r="U9" s="69"/>
      <c r="V9" s="69"/>
      <c r="W9" s="69"/>
      <c r="X9" s="69"/>
      <c r="Y9" s="69"/>
      <c r="Z9" s="69"/>
      <c r="AA9" s="69"/>
      <c r="AB9" s="69"/>
      <c r="AC9" s="69"/>
      <c r="AD9" s="69"/>
      <c r="AE9" s="69"/>
      <c r="AF9" s="69"/>
      <c r="AG9" s="69"/>
    </row>
    <row r="10" spans="1:33" s="51" customFormat="1" ht="6.95" customHeight="1" x14ac:dyDescent="0.2">
      <c r="B10" s="58"/>
      <c r="C10" s="58"/>
      <c r="D10" s="58"/>
      <c r="E10" s="58"/>
      <c r="F10" s="58"/>
      <c r="G10" s="58"/>
      <c r="H10" s="58"/>
      <c r="I10" s="58"/>
      <c r="J10" s="58"/>
      <c r="K10" s="58"/>
      <c r="M10" s="61"/>
      <c r="N10" s="61"/>
      <c r="P10" s="69"/>
      <c r="Q10" s="69"/>
      <c r="R10" s="69"/>
      <c r="S10" s="69"/>
      <c r="T10" s="69"/>
      <c r="U10" s="69"/>
      <c r="V10" s="69"/>
      <c r="W10" s="69"/>
      <c r="X10" s="69"/>
      <c r="Y10" s="69"/>
      <c r="Z10" s="69"/>
      <c r="AA10" s="69"/>
      <c r="AB10" s="69"/>
      <c r="AC10" s="69"/>
      <c r="AD10" s="69"/>
      <c r="AE10" s="69"/>
      <c r="AF10" s="69"/>
      <c r="AG10" s="69"/>
    </row>
    <row r="11" spans="1:33" s="51" customFormat="1" ht="15.75" customHeight="1" x14ac:dyDescent="0.2">
      <c r="C11" s="58"/>
      <c r="D11" s="58"/>
      <c r="E11" s="58"/>
      <c r="F11" s="58"/>
      <c r="G11" s="58"/>
      <c r="H11" s="58"/>
      <c r="I11" s="58"/>
      <c r="J11" s="58"/>
      <c r="K11" s="58"/>
      <c r="M11" s="61"/>
      <c r="N11" s="61"/>
      <c r="P11" s="69"/>
      <c r="Q11" s="69"/>
      <c r="R11" s="69"/>
      <c r="S11" s="69"/>
      <c r="T11" s="69"/>
      <c r="U11" s="69"/>
      <c r="V11" s="69"/>
      <c r="W11" s="69"/>
      <c r="X11" s="69"/>
      <c r="Y11" s="69"/>
      <c r="Z11" s="69"/>
      <c r="AA11" s="69"/>
      <c r="AB11" s="69"/>
      <c r="AC11" s="69"/>
      <c r="AD11" s="69"/>
      <c r="AE11" s="69"/>
      <c r="AF11" s="69"/>
      <c r="AG11" s="69"/>
    </row>
    <row r="12" spans="1:33" s="185" customFormat="1" ht="18" customHeight="1" x14ac:dyDescent="0.2">
      <c r="A12" s="60"/>
      <c r="B12" s="186" t="s">
        <v>666</v>
      </c>
      <c r="C12" s="186"/>
      <c r="D12" s="186"/>
      <c r="E12" s="186"/>
      <c r="F12" s="186"/>
      <c r="G12" s="186"/>
      <c r="H12" s="186"/>
      <c r="I12" s="186"/>
      <c r="J12" s="186"/>
      <c r="K12" s="186"/>
      <c r="L12" s="186"/>
      <c r="M12" s="186"/>
      <c r="P12" s="187"/>
      <c r="Q12" s="187"/>
      <c r="R12" s="187"/>
      <c r="S12" s="187"/>
      <c r="T12" s="187"/>
      <c r="U12" s="187"/>
      <c r="V12" s="187"/>
      <c r="W12" s="187"/>
      <c r="X12" s="187"/>
      <c r="Y12" s="187"/>
      <c r="Z12" s="187"/>
      <c r="AA12" s="187"/>
      <c r="AB12" s="187"/>
      <c r="AC12" s="187"/>
      <c r="AD12" s="187"/>
      <c r="AE12" s="187"/>
      <c r="AF12" s="187"/>
      <c r="AG12" s="187"/>
    </row>
    <row r="13" spans="1:33" ht="6.95" customHeight="1" x14ac:dyDescent="0.2">
      <c r="A13" s="185"/>
      <c r="B13" s="23"/>
    </row>
    <row r="14" spans="1:33" ht="21" customHeight="1" x14ac:dyDescent="0.2">
      <c r="B14" s="272" t="s">
        <v>667</v>
      </c>
      <c r="I14" s="272" t="s">
        <v>668</v>
      </c>
      <c r="N14" s="67"/>
      <c r="O14" s="15"/>
      <c r="T14" s="463"/>
      <c r="U14" s="423"/>
      <c r="V14" s="76"/>
      <c r="W14" s="76"/>
      <c r="X14" s="264"/>
      <c r="Y14" s="76"/>
      <c r="Z14" s="264"/>
    </row>
    <row r="15" spans="1:33" ht="51.75" customHeight="1" x14ac:dyDescent="0.2">
      <c r="B15" s="354"/>
      <c r="C15" s="354" t="s">
        <v>669</v>
      </c>
      <c r="D15" s="354" t="s">
        <v>551</v>
      </c>
      <c r="E15" s="354" t="s">
        <v>552</v>
      </c>
      <c r="F15" s="354" t="s">
        <v>553</v>
      </c>
      <c r="G15" s="354" t="s">
        <v>554</v>
      </c>
      <c r="I15" s="354"/>
      <c r="J15" s="354" t="s">
        <v>551</v>
      </c>
      <c r="K15" s="354" t="s">
        <v>561</v>
      </c>
      <c r="L15" s="354" t="s">
        <v>562</v>
      </c>
      <c r="M15" s="354" t="s">
        <v>670</v>
      </c>
      <c r="N15" s="354" t="s">
        <v>564</v>
      </c>
      <c r="O15" s="15"/>
      <c r="T15" s="460"/>
      <c r="U15" s="263"/>
      <c r="V15" s="77"/>
      <c r="W15" s="77"/>
      <c r="X15" s="78"/>
      <c r="Y15" s="77"/>
      <c r="Z15" s="78"/>
    </row>
    <row r="16" spans="1:33" ht="19.5" customHeight="1" x14ac:dyDescent="0.2">
      <c r="B16" s="100" t="s">
        <v>555</v>
      </c>
      <c r="C16" s="57" t="str">
        <f ca="1">IF(OR(ISERROR(ProvCommData!B3),AND('Adjusted Health Gain Chart'!B11="England",'Adjusted Health Gain Chart'!D11&lt;&gt;"England")),"No data",IF(OR(ProvCommData!B6=Reference!AA3,ProvCommData!B6=Reference!AA4,ProvCommData!B6=Reference!AA5),"No data",IF(ProvCommData!B6=Reference!AA2,VLOOKUP("England",Participation_Data,2,FALSE),IF(ISERROR(VLOOKUP(ProvCommData!B7,Participation_Data,2,FALSE)),"No data",VLOOKUP(ProvCommData!B7,Participation_Data,2,FALSE)))))</f>
        <v>No data</v>
      </c>
      <c r="D16" s="57" t="str">
        <f ca="1">IF(OR(ISERROR(ProvCommData!B3),AND('Adjusted Health Gain Chart'!B11="England",'Adjusted Health Gain Chart'!D11&lt;&gt;"England")),"No data",IF(OR(ProvCommData!B6=Reference!AA3,ProvCommData!B6=Reference!AA4,ProvCommData!B6=Reference!AA5),"No data",IF(ProvCommData!B6=Reference!AA2,VLOOKUP("England",Participation_Data,3,FALSE),IF(ISERROR(VLOOKUP(ProvCommData!B7,Participation_Data,3,FALSE)),"No data",VLOOKUP(ProvCommData!B7,Participation_Data,3,FALSE)))))</f>
        <v>No data</v>
      </c>
      <c r="E16" s="101" t="str">
        <f ca="1">IF(OR(ISERROR(ProvCommData!B3),AND('Adjusted Health Gain Chart'!B11="England",'Adjusted Health Gain Chart'!D11&lt;&gt;"England")),"No data",IF(OR(ProvCommData!B6=Reference!AA3,ProvCommData!B6=Reference!AA4,ProvCommData!B6=Reference!AA5),"No data",IF(ProvCommData!B6=Reference!AA2,VLOOKUP("England",Participation_Data,4,FALSE),IF(ISERROR(VLOOKUP(ProvCommData!B7,Participation_Data,4,FALSE)),"No data",VLOOKUP(ProvCommData!B7,Participation_Data,4,FALSE)))))</f>
        <v>No data</v>
      </c>
      <c r="F16" s="57" t="str">
        <f ca="1">IF(OR(ISERROR(ProvCommData!B3),AND('Adjusted Health Gain Chart'!B11="England",'Adjusted Health Gain Chart'!D11&lt;&gt;"England")),"No data",IF(OR(ProvCommData!B6=Reference!AA3,ProvCommData!B6=Reference!AA4,ProvCommData!B6=Reference!AA5),"No data",IF(ProvCommData!B6=Reference!AA2,VLOOKUP("England",Participation_Data,5,FALSE),IF(ISERROR(VLOOKUP(ProvCommData!B7,Participation_Data,5,FALSE)),"No data",VLOOKUP(ProvCommData!B7,Participation_Data,5,FALSE)))))</f>
        <v>No data</v>
      </c>
      <c r="G16" s="101" t="str">
        <f ca="1">IF(OR(ISERROR(ProvCommData!B3),AND('Adjusted Health Gain Chart'!B11="England",'Adjusted Health Gain Chart'!D11&lt;&gt;"England")),"No data",IF(OR(ProvCommData!B6=Reference!AA3,ProvCommData!B6=Reference!AA4,ProvCommData!B6=Reference!AA5),"No data",IF(ProvCommData!B6=Reference!AA2,VLOOKUP("England",Participation_Data,6,FALSE),IF(ISERROR(VLOOKUP(ProvCommData!B7,Participation_Data,6,FALSE)),"No data",VLOOKUP(ProvCommData!B7,Participation_Data,6,FALSE)))))</f>
        <v>No data</v>
      </c>
      <c r="I16" s="100" t="s">
        <v>555</v>
      </c>
      <c r="J16" s="57" t="str">
        <f ca="1">IF(OR(ISERROR(ProvCommData!B3),AND('Adjusted Health Gain Chart'!B11="England",'Adjusted Health Gain Chart'!D11&lt;&gt;"England")),"No data",IF(OR(ProvCommData!B6=Reference!AA3,ProvCommData!B6=Reference!AA4,ProvCommData!B6=Reference!AA5),"No data",IF(ProvCommData!B6=Reference!AA2,VLOOKUP("England",Participation_Data,3,FALSE),IF(ISERROR(VLOOKUP(ProvCommData!B7,Participation_Data,3,FALSE)),"No data",VLOOKUP(ProvCommData!B7,Participation_Data,3,FALSE)))))</f>
        <v>No data</v>
      </c>
      <c r="K16" s="57" t="str">
        <f ca="1">IF(OR(ISERROR(ProvCommData!B3),AND('Adjusted Health Gain Chart'!B11="England",'Adjusted Health Gain Chart'!D11&lt;&gt;"England")),"No data",IF(OR(ProvCommData!B6=Reference!AA3,ProvCommData!B6=Reference!AA4,ProvCommData!B6=Reference!AA5),"No data",IF(ProvCommData!B6=Reference!AA2,VLOOKUP("England",Participation_Data,7,FALSE),IF(ISERROR(VLOOKUP(ProvCommData!B7,Participation_Data,7,FALSE)),"No data",VLOOKUP(ProvCommData!B7,Participation_Data,7,FALSE)))))</f>
        <v>No data</v>
      </c>
      <c r="L16" s="101" t="str">
        <f ca="1">IF(OR(ISERROR(ProvCommData!B3),AND('Adjusted Health Gain Chart'!B11="England",'Adjusted Health Gain Chart'!D11&lt;&gt;"England")),"No data",IF(OR(ProvCommData!B6=Reference!AA3,ProvCommData!B6=Reference!AA4,ProvCommData!B6=Reference!AA5),"No data",IF(ProvCommData!B6=Reference!AA2,VLOOKUP("England",Participation_Data,8,FALSE),IF(ISERROR(VLOOKUP(ProvCommData!B7,Participation_Data,8,FALSE)),"No data",VLOOKUP(ProvCommData!B7,Participation_Data,8,FALSE)))))</f>
        <v>No data</v>
      </c>
      <c r="M16" s="57" t="str">
        <f ca="1">IF(OR(ISERROR(ProvCommData!B3),AND('Adjusted Health Gain Chart'!B11="England",'Adjusted Health Gain Chart'!D11&lt;&gt;"England")),"No data",IF(OR(ProvCommData!B6=Reference!AA3,ProvCommData!B6=Reference!AA4,ProvCommData!B6=Reference!AA5),"No data",IF(ProvCommData!B6=Reference!AA2,VLOOKUP("England",Participation_Data,9,FALSE),IF(ISERROR(VLOOKUP(ProvCommData!B7,Participation_Data,9,FALSE)),"No data",VLOOKUP(ProvCommData!B7,Participation_Data,9,FALSE)))))</f>
        <v>No data</v>
      </c>
      <c r="N16" s="101" t="str">
        <f ca="1">IF(OR(ISERROR(ProvCommData!B3),AND('Adjusted Health Gain Chart'!B11="England",'Adjusted Health Gain Chart'!D11&lt;&gt;"England")),"No data",IF(OR(ProvCommData!B6=Reference!AA3,ProvCommData!B6=Reference!AA4,ProvCommData!B6=Reference!AA5),"No data",IF(ProvCommData!B6=Reference!AA2,VLOOKUP("England",Participation_Data,10,FALSE),IF(ISERROR(VLOOKUP(ProvCommData!B7,Participation_Data,10,FALSE)),"No data",VLOOKUP(ProvCommData!B7,Participation_Data,10,FALSE)))))</f>
        <v>No data</v>
      </c>
      <c r="O16" s="15"/>
      <c r="T16" s="423"/>
      <c r="U16" s="263"/>
      <c r="V16" s="77"/>
      <c r="W16" s="77"/>
      <c r="X16" s="78"/>
      <c r="Y16" s="77"/>
      <c r="Z16" s="78"/>
    </row>
    <row r="17" spans="1:33" ht="19.5" customHeight="1" x14ac:dyDescent="0.2">
      <c r="B17" s="100"/>
      <c r="C17" s="57"/>
      <c r="D17" s="57"/>
      <c r="E17" s="101"/>
      <c r="F17" s="57"/>
      <c r="G17" s="101"/>
      <c r="I17" s="100"/>
      <c r="J17" s="57"/>
      <c r="K17" s="57"/>
      <c r="L17" s="101"/>
      <c r="M17" s="57"/>
      <c r="N17" s="101"/>
      <c r="O17" s="15"/>
      <c r="T17" s="423"/>
      <c r="U17" s="263"/>
      <c r="V17" s="77"/>
      <c r="W17" s="77"/>
      <c r="X17" s="78"/>
      <c r="Y17" s="77"/>
      <c r="Z17" s="78"/>
    </row>
    <row r="18" spans="1:33" s="387" customFormat="1" ht="19.5" customHeight="1" x14ac:dyDescent="0.2">
      <c r="B18" s="100" t="s">
        <v>557</v>
      </c>
      <c r="C18" s="57" t="str">
        <f ca="1">IF(OR(ISERROR(ProvCommData!B3),AND('Adjusted Health Gain Chart'!B11="England",'Adjusted Health Gain Chart'!D11&lt;&gt;"England")),"No data",IF(OR(ProvCommData!B6=Reference!AA3,ProvCommData!B6=Reference!AA4,ProvCommData!B6=Reference!AA5),"No data",IF(ProvCommData!B6=Reference!AA2,VLOOKUP("England",Participation_Data,11,FALSE),IF(ISERROR(VLOOKUP(ProvCommData!B7,Participation_Data,11,FALSE)),"No data",VLOOKUP(ProvCommData!B7,Participation_Data,11,FALSE)))))</f>
        <v>No data</v>
      </c>
      <c r="D18" s="57" t="str">
        <f ca="1">IF(OR(ISERROR(ProvCommData!B3),AND('Adjusted Health Gain Chart'!B11="England",'Adjusted Health Gain Chart'!D11&lt;&gt;"England")),"No data",IF(OR(ProvCommData!B6=Reference!AA3,ProvCommData!B6=Reference!AA4,ProvCommData!B6=Reference!AA5),"No data",IF(ProvCommData!B6=Reference!AA2,VLOOKUP("England",Participation_Data,12,FALSE),IF(ISERROR(VLOOKUP(ProvCommData!B7,Participation_Data,12,FALSE)),"No data",VLOOKUP(ProvCommData!B7,Participation_Data,12,FALSE)))))</f>
        <v>No data</v>
      </c>
      <c r="E18" s="101" t="str">
        <f ca="1">IF(OR(ISERROR(ProvCommData!B3),AND('Adjusted Health Gain Chart'!B11="England",'Adjusted Health Gain Chart'!D11&lt;&gt;"England")),"No data",IF(OR(ProvCommData!B6=Reference!AA3,ProvCommData!B6=Reference!AA4,ProvCommData!B6=Reference!AA5),"No data",IF(ProvCommData!B6=Reference!AA2,VLOOKUP("England",Participation_Data,13,FALSE),IF(ISERROR(VLOOKUP(ProvCommData!B7,Participation_Data,13,FALSE)),"No data",VLOOKUP(ProvCommData!B7,Participation_Data,13,FALSE)))))</f>
        <v>No data</v>
      </c>
      <c r="F18" s="57" t="str">
        <f ca="1">IF(OR(ISERROR(ProvCommData!B3),AND('Adjusted Health Gain Chart'!B11="England",'Adjusted Health Gain Chart'!D11&lt;&gt;"England")),"No data",IF(OR(ProvCommData!B6=Reference!AA3,ProvCommData!B6=Reference!AA4,ProvCommData!B6=Reference!AA5),"No data",IF(ProvCommData!B6=Reference!AA2,VLOOKUP("England",Participation_Data,14,FALSE),IF(ISERROR(VLOOKUP(ProvCommData!B7,Participation_Data,14,FALSE)),"No data",VLOOKUP(ProvCommData!B7,Participation_Data,14,FALSE)))))</f>
        <v>No data</v>
      </c>
      <c r="G18" s="101" t="str">
        <f ca="1">IF(OR(ISERROR(ProvCommData!B3),AND('Adjusted Health Gain Chart'!B11="England",'Adjusted Health Gain Chart'!D11&lt;&gt;"England")),"No data",IF(OR(ProvCommData!B6=Reference!AA3,ProvCommData!B6=Reference!AA4,ProvCommData!B6=Reference!AA5),"No data",IF(ProvCommData!B6=Reference!AA2,VLOOKUP("England",Participation_Data,15,FALSE),IF(ISERROR(VLOOKUP(ProvCommData!B7,Participation_Data,15,FALSE)),"No data",VLOOKUP(ProvCommData!B7,Participation_Data,15,FALSE)))))</f>
        <v>No data</v>
      </c>
      <c r="I18" s="100" t="s">
        <v>557</v>
      </c>
      <c r="J18" s="57" t="str">
        <f ca="1">IF(OR(ISERROR(ProvCommData!B3),AND('Adjusted Health Gain Chart'!B11="England",'Adjusted Health Gain Chart'!D11&lt;&gt;"England")),"No data",IF(OR(ProvCommData!B6=Reference!AA3,ProvCommData!B6=Reference!AA4,ProvCommData!B6=Reference!AA5),"No data",IF(ProvCommData!B6=Reference!AA2,VLOOKUP("England",Participation_Data,12,FALSE),IF(ISERROR(VLOOKUP(ProvCommData!B7,Participation_Data,12,FALSE)),"No data",VLOOKUP(ProvCommData!B7,Participation_Data,12,FALSE)))))</f>
        <v>No data</v>
      </c>
      <c r="K18" s="57" t="str">
        <f ca="1">IF(OR(ISERROR(ProvCommData!B3),AND('Adjusted Health Gain Chart'!B11="England",'Adjusted Health Gain Chart'!D11&lt;&gt;"England")),"No data",IF(OR(ProvCommData!B6=Reference!AA3,ProvCommData!B6=Reference!AA4,ProvCommData!B6=Reference!AA5),"No data",IF(ProvCommData!B6=Reference!AA2,VLOOKUP("England",Participation_Data,16,FALSE),IF(ISERROR(VLOOKUP(ProvCommData!B7,Participation_Data,16,FALSE)),"No data",VLOOKUP(ProvCommData!B7,Participation_Data,16,FALSE)))))</f>
        <v>No data</v>
      </c>
      <c r="L18" s="101" t="str">
        <f ca="1">IF(OR(ISERROR(ProvCommData!B3),AND('Adjusted Health Gain Chart'!B11="England",'Adjusted Health Gain Chart'!D11&lt;&gt;"England")),"No data",IF(OR(ProvCommData!B6=Reference!AA3,ProvCommData!B6=Reference!AA4,ProvCommData!B6=Reference!AA5),"No data",IF(ProvCommData!B6=Reference!AA2,VLOOKUP("England",Participation_Data,17,FALSE),IF(ISERROR(VLOOKUP(ProvCommData!B7,Participation_Data,17,FALSE)),"No data",VLOOKUP(ProvCommData!B7,Participation_Data,17,FALSE)))))</f>
        <v>No data</v>
      </c>
      <c r="M18" s="57" t="str">
        <f ca="1">IF(OR(ISERROR(ProvCommData!B3),AND('Adjusted Health Gain Chart'!B11="England",'Adjusted Health Gain Chart'!D11&lt;&gt;"England")),"No data",IF(OR(ProvCommData!B6=Reference!AA3,ProvCommData!B6=Reference!AA4,ProvCommData!B6=Reference!AA5),"No data",IF(ProvCommData!B6=Reference!AA2,VLOOKUP("England",Participation_Data,18,FALSE),IF(ISERROR(VLOOKUP(ProvCommData!B7,Participation_Data,18,FALSE)),"No data",VLOOKUP(ProvCommData!B7,Participation_Data,18,FALSE)))))</f>
        <v>No data</v>
      </c>
      <c r="N18" s="101" t="str">
        <f ca="1">IF(OR(ISERROR(ProvCommData!B3),AND('Adjusted Health Gain Chart'!B11="England",'Adjusted Health Gain Chart'!D11&lt;&gt;"England")),"No data",IF(OR(ProvCommData!B6=Reference!AA3,ProvCommData!B6=Reference!AA4,ProvCommData!B6=Reference!AA5),"No data",IF(ProvCommData!B6=Reference!AA2,VLOOKUP("England",Participation_Data,19,FALSE),IF(ISERROR(VLOOKUP(ProvCommData!B7,Participation_Data,19,FALSE)),"No data",VLOOKUP(ProvCommData!B7,Participation_Data,19,FALSE)))))</f>
        <v>No data</v>
      </c>
      <c r="O18" s="388"/>
      <c r="P18" s="389"/>
      <c r="Q18" s="389"/>
      <c r="R18" s="389"/>
      <c r="S18" s="389"/>
      <c r="T18" s="423"/>
      <c r="U18" s="263"/>
      <c r="V18" s="77"/>
      <c r="W18" s="77"/>
      <c r="X18" s="78"/>
      <c r="Y18" s="77"/>
      <c r="Z18" s="78"/>
      <c r="AA18" s="389"/>
      <c r="AB18" s="389"/>
      <c r="AC18" s="389"/>
      <c r="AD18" s="389"/>
      <c r="AE18" s="389"/>
      <c r="AF18" s="389"/>
      <c r="AG18" s="389"/>
    </row>
    <row r="19" spans="1:33" s="387" customFormat="1" ht="19.5" customHeight="1" x14ac:dyDescent="0.2">
      <c r="B19" s="386" t="s">
        <v>671</v>
      </c>
      <c r="C19" s="57"/>
      <c r="D19" s="57"/>
      <c r="E19" s="101"/>
      <c r="F19" s="57"/>
      <c r="G19" s="101"/>
      <c r="I19" s="386" t="s">
        <v>672</v>
      </c>
      <c r="J19" s="57"/>
      <c r="K19" s="57"/>
      <c r="L19" s="101"/>
      <c r="M19" s="57"/>
      <c r="N19" s="101"/>
      <c r="O19" s="388"/>
      <c r="P19" s="389"/>
      <c r="Q19" s="389"/>
      <c r="R19" s="389"/>
      <c r="S19" s="389"/>
      <c r="T19" s="423"/>
      <c r="U19" s="263"/>
      <c r="V19" s="77"/>
      <c r="W19" s="77"/>
      <c r="X19" s="78"/>
      <c r="Y19" s="77"/>
      <c r="Z19" s="78"/>
      <c r="AA19" s="389"/>
      <c r="AB19" s="389"/>
      <c r="AC19" s="389"/>
      <c r="AD19" s="389"/>
      <c r="AE19" s="389"/>
      <c r="AF19" s="389"/>
      <c r="AG19" s="389"/>
    </row>
    <row r="20" spans="1:33" s="387" customFormat="1" ht="19.5" customHeight="1" x14ac:dyDescent="0.2">
      <c r="B20" s="100" t="s">
        <v>673</v>
      </c>
      <c r="C20" s="57" t="str">
        <f ca="1">IF(OR(ISERROR(ProvCommData!B3),AND('Adjusted Health Gain Chart'!B11="England",'Adjusted Health Gain Chart'!D11&lt;&gt;"England")),"No data",IF(OR(ProvCommData!B6=Reference!AA5,ProvCommData!B6=Reference!AA3,ProvCommData!B6=Reference!AA4),"No data",IF(ProvCommData!B6=Reference!AA2,VLOOKUP("England",Participation_Data,20,FALSE),IF(ISERROR(VLOOKUP(ProvCommData!B7,Participation_Data,20,FALSE)),"No data",VLOOKUP(ProvCommData!B7,Participation_Data,20,FALSE)))))</f>
        <v>No data</v>
      </c>
      <c r="D20" s="57" t="str">
        <f ca="1">IF(OR(ISERROR(ProvCommData!B3),AND('Adjusted Health Gain Chart'!B11="England",'Adjusted Health Gain Chart'!D11&lt;&gt;"England")),"No data",IF(OR(ProvCommData!B6=Reference!AA5,ProvCommData!B6=Reference!AA3,ProvCommData!B6=Reference!AA4),"No data",IF(ProvCommData!B6=Reference!AA2,VLOOKUP("England",Participation_Data,21,FALSE),IF(ISERROR(VLOOKUP(ProvCommData!B7,Participation_Data,21,FALSE)),"No data",VLOOKUP(ProvCommData!B7,Participation_Data,21,FALSE)))))</f>
        <v>No data</v>
      </c>
      <c r="E20" s="101" t="str">
        <f ca="1">IF(OR(ISERROR(ProvCommData!B3),AND('Adjusted Health Gain Chart'!B11="England",'Adjusted Health Gain Chart'!D11&lt;&gt;"England")),"No data",IF(OR(ProvCommData!B6=Reference!AA5,ProvCommData!B6=Reference!AA3,ProvCommData!B6=Reference!AA4),"No data",IF(ProvCommData!B6=Reference!AA2,VLOOKUP("England",Participation_Data,22,FALSE),IF(ISERROR(VLOOKUP(ProvCommData!B7,Participation_Data,22,FALSE)),"No data",VLOOKUP(ProvCommData!B7,Participation_Data,22,FALSE)))))</f>
        <v>No data</v>
      </c>
      <c r="F20" s="57" t="str">
        <f ca="1">IF(OR(ISERROR(ProvCommData!B3),AND('Adjusted Health Gain Chart'!B11="England",'Adjusted Health Gain Chart'!D11&lt;&gt;"England")),"No data",IF(OR(ProvCommData!B6=Reference!AA5,ProvCommData!B6=Reference!AA3,ProvCommData!B6=Reference!AA4),"No data",IF(ProvCommData!B6=Reference!AA2,VLOOKUP("England",Participation_Data,23,FALSE),IF(ISERROR(VLOOKUP(ProvCommData!B7,Participation_Data,23,FALSE)),"No data",VLOOKUP(ProvCommData!B7,Participation_Data,23,FALSE)))))</f>
        <v>No data</v>
      </c>
      <c r="G20" s="101" t="str">
        <f ca="1">IF(OR(ISERROR(ProvCommData!B3),AND('Adjusted Health Gain Chart'!B11="England",'Adjusted Health Gain Chart'!D11&lt;&gt;"England")),"No data",IF(OR(ProvCommData!B6=Reference!AA5,ProvCommData!B6=Reference!AA3,ProvCommData!B6=Reference!AA4),"No data",IF(ProvCommData!B6=Reference!AA2,VLOOKUP("England",Participation_Data,24,FALSE),IF(ISERROR(VLOOKUP(ProvCommData!B7,Participation_Data,24,FALSE)),"No data",VLOOKUP(ProvCommData!B7,Participation_Data,24,FALSE)))))</f>
        <v>No data</v>
      </c>
      <c r="I20" s="100" t="s">
        <v>673</v>
      </c>
      <c r="J20" s="57" t="str">
        <f ca="1">IF(OR(ISERROR(ProvCommData!B3),AND('Adjusted Health Gain Chart'!B11="England",'Adjusted Health Gain Chart'!D11&lt;&gt;"England")),"No data",IF(OR(ProvCommData!B6=Reference!AA5,ProvCommData!B6=Reference!AA3,ProvCommData!B6=Reference!AA4),"No data",IF(ProvCommData!B6=Reference!AA2,VLOOKUP("England",Participation_Data,21,FALSE),IF(ISERROR(VLOOKUP(ProvCommData!B7,Participation_Data,21,FALSE)),"No data",VLOOKUP(ProvCommData!B7,Participation_Data,21,FALSE)))))</f>
        <v>No data</v>
      </c>
      <c r="K20" s="57" t="str">
        <f ca="1">IF(OR(ISERROR(ProvCommData!B3),AND('Adjusted Health Gain Chart'!B11="England",'Adjusted Health Gain Chart'!D11&lt;&gt;"England")),"No data",IF(OR(ProvCommData!B6=Reference!AA5,ProvCommData!B6=Reference!AA3,ProvCommData!B6=Reference!AA4),"No data",IF(ProvCommData!B6=Reference!AA2,VLOOKUP("England",Participation_Data,25,FALSE),IF(ISERROR(VLOOKUP(ProvCommData!B7,Participation_Data,25,FALSE)),"No data",VLOOKUP(ProvCommData!B7,Participation_Data,25,FALSE)))))</f>
        <v>No data</v>
      </c>
      <c r="L20" s="101" t="str">
        <f ca="1">IF(OR(ISERROR(ProvCommData!B3),AND('Adjusted Health Gain Chart'!B11="England",'Adjusted Health Gain Chart'!D11&lt;&gt;"England")),"No data",IF(OR(ProvCommData!B6=Reference!AA5,ProvCommData!B6=Reference!AA3,ProvCommData!B6=Reference!AA4),"No data",IF(ProvCommData!B6=Reference!AA2,VLOOKUP("England",Participation_Data,26,FALSE),IF(ISERROR(VLOOKUP(ProvCommData!B7,Participation_Data,26,FALSE)),"No data",VLOOKUP(ProvCommData!B7,Participation_Data,26,FALSE)))))</f>
        <v>No data</v>
      </c>
      <c r="M20" s="57" t="str">
        <f ca="1">IF(OR(ISERROR(ProvCommData!B3),AND('Adjusted Health Gain Chart'!B11="England",'Adjusted Health Gain Chart'!D11&lt;&gt;"England")),"No data",IF(OR(ProvCommData!B6=Reference!AA5,ProvCommData!B6=Reference!AA3,ProvCommData!B6=Reference!AA4),"No data",IF(ProvCommData!B6=Reference!AA2,VLOOKUP("England",Participation_Data,27,FALSE),IF(ISERROR(VLOOKUP(ProvCommData!B7,Participation_Data,27,FALSE)),"No data",VLOOKUP(ProvCommData!B7,Participation_Data,27,FALSE)))))</f>
        <v>No data</v>
      </c>
      <c r="N20" s="101" t="str">
        <f ca="1">IF(OR(ISERROR(ProvCommData!B3),AND('Adjusted Health Gain Chart'!B11="England",'Adjusted Health Gain Chart'!D11&lt;&gt;"England")),"No data",IF(OR(ProvCommData!B6=Reference!AA5,ProvCommData!B6=Reference!AA3,ProvCommData!B6=Reference!AA4),"No data",IF(ProvCommData!B6=Reference!AA2,VLOOKUP("England",Participation_Data,28,FALSE),IF(ISERROR(VLOOKUP(ProvCommData!B7,Participation_Data,28,FALSE)),"No data",VLOOKUP(ProvCommData!B7,Participation_Data,28,FALSE)))))</f>
        <v>No data</v>
      </c>
      <c r="O20" s="388"/>
      <c r="P20" s="389"/>
      <c r="Q20" s="389"/>
      <c r="R20" s="389"/>
      <c r="S20" s="389"/>
      <c r="T20" s="423"/>
      <c r="U20" s="263"/>
      <c r="V20" s="77"/>
      <c r="W20" s="77"/>
      <c r="X20" s="78"/>
      <c r="Y20" s="77"/>
      <c r="Z20" s="78"/>
      <c r="AA20" s="389"/>
      <c r="AB20" s="389"/>
      <c r="AC20" s="389"/>
      <c r="AD20" s="389"/>
      <c r="AE20" s="389"/>
      <c r="AF20" s="389"/>
      <c r="AG20" s="389"/>
    </row>
    <row r="21" spans="1:33" s="387" customFormat="1" ht="19.5" customHeight="1" x14ac:dyDescent="0.2">
      <c r="B21" s="100" t="s">
        <v>674</v>
      </c>
      <c r="C21" s="57" t="str">
        <f ca="1">IF(OR(ISERROR(ProvCommData!B3),AND('Adjusted Health Gain Chart'!B11="England",'Adjusted Health Gain Chart'!D11&lt;&gt;"England")),"No data",IF(OR(ProvCommData!B6=Reference!AA3,ProvCommData!B6=Reference!AA4,ProvCommData!B6=Reference!AA5),"No data",IF(ProvCommData!B6=Reference!AA2,VLOOKUP("England",Participation_Data,29,FALSE),IF(ISERROR(VLOOKUP(ProvCommData!B7,Participation_Data,29,FALSE)),"No data",VLOOKUP(ProvCommData!B7,Participation_Data,29,FALSE)))))</f>
        <v>No data</v>
      </c>
      <c r="D21" s="57" t="str">
        <f ca="1">IF(OR(ISERROR(ProvCommData!B3),AND('Adjusted Health Gain Chart'!B11="England",'Adjusted Health Gain Chart'!D11&lt;&gt;"England")),"No data",IF(OR(ProvCommData!B6=Reference!AA3,ProvCommData!B6=Reference!AA4,ProvCommData!B6=Reference!AA5),"No data",IF(ProvCommData!B6=Reference!AA2,VLOOKUP("England",Participation_Data,30,FALSE),IF(ISERROR(VLOOKUP(ProvCommData!B7,Participation_Data,30,FALSE)),"No data",VLOOKUP(ProvCommData!B7,Participation_Data,30,FALSE)))))</f>
        <v>No data</v>
      </c>
      <c r="E21" s="101" t="str">
        <f ca="1">IF(OR(ISERROR(ProvCommData!B3),AND('Adjusted Health Gain Chart'!B11="England",'Adjusted Health Gain Chart'!D11&lt;&gt;"England")),"No data",IF(OR(ProvCommData!B6=Reference!AA3,ProvCommData!B6=Reference!AA4,ProvCommData!B6=Reference!AA5),"No data",IF(ProvCommData!B6=Reference!AA2,VLOOKUP("England",Participation_Data,31,FALSE),IF(ISERROR(VLOOKUP(ProvCommData!B7,Participation_Data,31,FALSE)),"No data",VLOOKUP(ProvCommData!B7,Participation_Data,31,FALSE)))))</f>
        <v>No data</v>
      </c>
      <c r="F21" s="57" t="str">
        <f ca="1">IF(OR(ISERROR(ProvCommData!B3),AND('Adjusted Health Gain Chart'!B11="England",'Adjusted Health Gain Chart'!D11&lt;&gt;"England")),"No data",IF(OR(ProvCommData!B6=Reference!AA3,ProvCommData!B6=Reference!AA4,ProvCommData!B6=Reference!AA5),"No data",IF(ProvCommData!B6=Reference!AA2,VLOOKUP("England",Participation_Data,32,FALSE),IF(ISERROR(VLOOKUP(ProvCommData!B7,Participation_Data,32,FALSE)),"No data",VLOOKUP(ProvCommData!B7,Participation_Data,32,FALSE)))))</f>
        <v>No data</v>
      </c>
      <c r="G21" s="101" t="str">
        <f ca="1">IF(OR(ISERROR(ProvCommData!B3),AND('Adjusted Health Gain Chart'!B11="England",'Adjusted Health Gain Chart'!D11&lt;&gt;"England")),"No data",IF(OR(ProvCommData!B6=Reference!AA3,ProvCommData!B6=Reference!AA4,ProvCommData!B6=Reference!AA5),"No data",IF(ProvCommData!B6=Reference!AA2,VLOOKUP("England",Participation_Data,33,FALSE),IF(ISERROR(VLOOKUP(ProvCommData!B7,Participation_Data,33,FALSE)),"No data",VLOOKUP(ProvCommData!B7,Participation_Data,33,FALSE)))))</f>
        <v>No data</v>
      </c>
      <c r="I21" s="100" t="s">
        <v>674</v>
      </c>
      <c r="J21" s="57" t="str">
        <f ca="1">IF(OR(ISERROR(ProvCommData!B3),AND('Adjusted Health Gain Chart'!B11="England",'Adjusted Health Gain Chart'!D11&lt;&gt;"England")),"No data",IF(OR(ProvCommData!B6=Reference!AA3,ProvCommData!B6=Reference!AA4,ProvCommData!B6=Reference!AA5),"No data",IF(ProvCommData!B6=Reference!AA2,VLOOKUP("England",Participation_Data,30,FALSE),IF(ISERROR(VLOOKUP(ProvCommData!B7,Participation_Data,30,FALSE)),"No data",VLOOKUP(ProvCommData!B7,Participation_Data,30,FALSE)))))</f>
        <v>No data</v>
      </c>
      <c r="K21" s="57" t="str">
        <f ca="1">IF(OR(ISERROR(ProvCommData!B3),AND('Adjusted Health Gain Chart'!B11="England",'Adjusted Health Gain Chart'!D11&lt;&gt;"England")),"No data",IF(OR(ProvCommData!B6=Reference!AA3,ProvCommData!B6=Reference!AA4,ProvCommData!B6=Reference!AA5),"No data",IF(ProvCommData!B6=Reference!AA2,VLOOKUP("England",Participation_Data,34,FALSE),IF(ISERROR(VLOOKUP(ProvCommData!B7,Participation_Data,34,FALSE)),"No data",VLOOKUP(ProvCommData!B7,Participation_Data,34,FALSE)))))</f>
        <v>No data</v>
      </c>
      <c r="L21" s="101" t="str">
        <f ca="1">IF(OR(ISERROR(ProvCommData!B3),AND('Adjusted Health Gain Chart'!B11="England",'Adjusted Health Gain Chart'!D11&lt;&gt;"England")),"No data",IF(OR(ProvCommData!B6=Reference!AA3,ProvCommData!B6=Reference!AA4,ProvCommData!B6=Reference!AA5),"No data",IF(ProvCommData!B6=Reference!AA2,VLOOKUP("England",Participation_Data,35,FALSE),IF(ISERROR(VLOOKUP(ProvCommData!B7,Participation_Data,35,FALSE)),"No data",VLOOKUP(ProvCommData!B7,Participation_Data,35,FALSE)))))</f>
        <v>No data</v>
      </c>
      <c r="M21" s="57" t="str">
        <f ca="1">IF(OR(ISERROR(ProvCommData!B3),AND('Adjusted Health Gain Chart'!B11="England",'Adjusted Health Gain Chart'!D11&lt;&gt;"England")),"No data",IF(OR(ProvCommData!B6=Reference!AA3,ProvCommData!B6=Reference!AA4,ProvCommData!B6=Reference!AA5),"No data",IF(ProvCommData!B6=Reference!AA2,VLOOKUP("England",Participation_Data,36,FALSE),IF(ISERROR(VLOOKUP(ProvCommData!B7,Participation_Data,36,FALSE)),"No data",VLOOKUP(ProvCommData!B7,Participation_Data,36,FALSE)))))</f>
        <v>No data</v>
      </c>
      <c r="N21" s="101" t="str">
        <f ca="1">IF(OR(ISERROR(ProvCommData!B3),AND('Adjusted Health Gain Chart'!B11="England",'Adjusted Health Gain Chart'!D11&lt;&gt;"England")),"No data",IF(OR(ProvCommData!B6=Reference!AA3,ProvCommData!B6=Reference!AA4,ProvCommData!B6=Reference!AA5),"No data",IF(ProvCommData!B6=Reference!AA2,VLOOKUP("England",Participation_Data,37,FALSE),IF(ISERROR(VLOOKUP(ProvCommData!B7,Participation_Data,37,FALSE)),"No data",VLOOKUP(ProvCommData!B7,Participation_Data,37,FALSE)))))</f>
        <v>No data</v>
      </c>
      <c r="O21" s="388"/>
      <c r="P21" s="389"/>
      <c r="Q21" s="389"/>
      <c r="R21" s="389"/>
      <c r="S21" s="389"/>
      <c r="T21" s="423"/>
      <c r="U21" s="263"/>
      <c r="V21" s="77"/>
      <c r="W21" s="77"/>
      <c r="X21" s="78"/>
      <c r="Y21" s="77"/>
      <c r="Z21" s="78"/>
      <c r="AA21" s="389"/>
      <c r="AB21" s="389"/>
      <c r="AC21" s="389"/>
      <c r="AD21" s="389"/>
      <c r="AE21" s="389"/>
      <c r="AF21" s="389"/>
      <c r="AG21" s="389"/>
    </row>
    <row r="22" spans="1:33" s="387" customFormat="1" ht="19.5" customHeight="1" x14ac:dyDescent="0.2">
      <c r="B22" s="100"/>
      <c r="C22" s="57"/>
      <c r="D22" s="57"/>
      <c r="E22" s="101"/>
      <c r="F22" s="57"/>
      <c r="G22" s="101"/>
      <c r="I22" s="100"/>
      <c r="J22" s="57"/>
      <c r="K22" s="57"/>
      <c r="L22" s="101"/>
      <c r="M22" s="57"/>
      <c r="N22" s="101"/>
      <c r="O22" s="388"/>
      <c r="P22" s="389"/>
      <c r="Q22" s="389"/>
      <c r="R22" s="389"/>
      <c r="S22" s="389"/>
      <c r="T22" s="423"/>
      <c r="U22" s="263"/>
      <c r="V22" s="77"/>
      <c r="W22" s="77"/>
      <c r="X22" s="78"/>
      <c r="Y22" s="77"/>
      <c r="Z22" s="78"/>
      <c r="AA22" s="389"/>
      <c r="AB22" s="389"/>
      <c r="AC22" s="389"/>
      <c r="AD22" s="389"/>
      <c r="AE22" s="389"/>
      <c r="AF22" s="389"/>
      <c r="AG22" s="389"/>
    </row>
    <row r="23" spans="1:33" s="387" customFormat="1" ht="19.5" customHeight="1" x14ac:dyDescent="0.2">
      <c r="B23" s="100" t="s">
        <v>558</v>
      </c>
      <c r="C23" s="57" t="str">
        <f ca="1">IF(OR(ISERROR(ProvCommData!B3),AND('Adjusted Health Gain Chart'!B11="England",'Adjusted Health Gain Chart'!D11&lt;&gt;"England")),"No data",IF(OR(ProvCommData!B6=Reference!AA3,ProvCommData!B6=Reference!AA4,ProvCommData!B6=Reference!AA3),"No data",IF(ProvCommData!B6=Reference!AA2,VLOOKUP("England",Participation_Data,38,FALSE),IF(ISERROR(VLOOKUP(ProvCommData!B7,Participation_Data,38,FALSE)),"No data",VLOOKUP(ProvCommData!B7,Participation_Data,38,FALSE)))))</f>
        <v>No data</v>
      </c>
      <c r="D23" s="57" t="str">
        <f ca="1">IF(OR(ISERROR(ProvCommData!B3),AND('Adjusted Health Gain Chart'!B11="England",'Adjusted Health Gain Chart'!D11&lt;&gt;"England")),"No data",IF(OR(ProvCommData!B6=Reference!AA3,ProvCommData!B6=Reference!AA4,ProvCommData!B6=Reference!AA3),"No data",IF(ProvCommData!B6=Reference!AA2,VLOOKUP("England",Participation_Data,39,FALSE),IF(ISERROR(VLOOKUP(ProvCommData!B7,Participation_Data,39,FALSE)),"No data",VLOOKUP(ProvCommData!B7,Participation_Data,39,FALSE)))))</f>
        <v>No data</v>
      </c>
      <c r="E23" s="101" t="str">
        <f ca="1">IF(OR(ISERROR(ProvCommData!B3),AND('Adjusted Health Gain Chart'!B11="England",'Adjusted Health Gain Chart'!D11&lt;&gt;"England")),"No data",IF(OR(ProvCommData!B6=Reference!AA3,ProvCommData!B6=Reference!AA4,ProvCommData!B6=Reference!AA3),"No data",IF(ProvCommData!B6=Reference!AA2,VLOOKUP("England",Participation_Data,40,FALSE),IF(ISERROR(VLOOKUP(ProvCommData!B7,Participation_Data,40,FALSE)),"No data",VLOOKUP(ProvCommData!B7,Participation_Data,40,FALSE)))))</f>
        <v>No data</v>
      </c>
      <c r="F23" s="57" t="str">
        <f ca="1">IF(OR(ISERROR(ProvCommData!B3),AND('Adjusted Health Gain Chart'!B11="England",'Adjusted Health Gain Chart'!D11&lt;&gt;"England")),"No data",IF(OR(ProvCommData!B6=Reference!AA3,ProvCommData!B6=Reference!AA4,ProvCommData!B6=Reference!AA3),"No data",IF(ProvCommData!B6=Reference!AA2,VLOOKUP("England",Participation_Data,41,FALSE),IF(ISERROR(VLOOKUP(ProvCommData!B7,Participation_Data,41,FALSE)),"No data",VLOOKUP(ProvCommData!B7,Participation_Data,41,FALSE)))))</f>
        <v>No data</v>
      </c>
      <c r="G23" s="101" t="str">
        <f ca="1">IF(OR(ISERROR(ProvCommData!B3),AND('Adjusted Health Gain Chart'!B11="England",'Adjusted Health Gain Chart'!D11&lt;&gt;"England")),"No data",IF(OR(ProvCommData!B6=Reference!AA3,ProvCommData!B6=Reference!AA4,ProvCommData!B6=Reference!AA3),"No data",IF(ProvCommData!B6=Reference!AA2,VLOOKUP("England",Participation_Data,42,FALSE),IF(ISERROR(VLOOKUP(ProvCommData!B7,Participation_Data,42,FALSE)),"No data",VLOOKUP(ProvCommData!B7,Participation_Data,42,FALSE)))))</f>
        <v>No data</v>
      </c>
      <c r="I23" s="100" t="s">
        <v>558</v>
      </c>
      <c r="J23" s="57" t="str">
        <f ca="1">IF(OR(ISERROR(ProvCommData!B3),AND('Adjusted Health Gain Chart'!B11="England",'Adjusted Health Gain Chart'!D11&lt;&gt;"England")),"No data",IF(OR(ProvCommData!B6=Reference!AA3,ProvCommData!B6=Reference!AA4,ProvCommData!B6=Reference!AA3),"No data",IF(ProvCommData!B6=Reference!AA2,VLOOKUP("England",Participation_Data,39,FALSE),IF(ISERROR(VLOOKUP(ProvCommData!B7,Participation_Data,39,FALSE)),"No data",VLOOKUP(ProvCommData!B7,Participation_Data,39,FALSE)))))</f>
        <v>No data</v>
      </c>
      <c r="K23" s="57" t="str">
        <f ca="1">IF(OR(ISERROR(ProvCommData!B3),AND('Adjusted Health Gain Chart'!B11="England",'Adjusted Health Gain Chart'!D11&lt;&gt;"England")),"No data",IF(OR(ProvCommData!B6=Reference!AA3,ProvCommData!B6=Reference!AA4,ProvCommData!B6=Reference!AA3),"No data",IF(ProvCommData!B6=Reference!AA2,VLOOKUP("England",Participation_Data,43,FALSE),IF(ISERROR(VLOOKUP(ProvCommData!B7,Participation_Data,43,FALSE)),"No data",VLOOKUP(ProvCommData!B7,Participation_Data,43,FALSE)))))</f>
        <v>No data</v>
      </c>
      <c r="L23" s="101" t="str">
        <f ca="1">IF(OR(ISERROR(ProvCommData!B3),AND('Adjusted Health Gain Chart'!B11="England",'Adjusted Health Gain Chart'!D11&lt;&gt;"England")),"No data",IF(OR(ProvCommData!B6=Reference!AA3,ProvCommData!B6=Reference!AA4,ProvCommData!B6=Reference!AA3),"No data",IF(ProvCommData!B6=Reference!AA2,VLOOKUP("England",Participation_Data,44,FALSE),IF(ISERROR(VLOOKUP(ProvCommData!B7,Participation_Data,44,FALSE)),"No data",VLOOKUP(ProvCommData!B7,Participation_Data,44,FALSE)))))</f>
        <v>No data</v>
      </c>
      <c r="M23" s="57" t="str">
        <f ca="1">IF(OR(ISERROR(ProvCommData!B3),AND('Adjusted Health Gain Chart'!B11="England",'Adjusted Health Gain Chart'!D11&lt;&gt;"England")),"No data",IF(OR(ProvCommData!B6=Reference!AA3,ProvCommData!B6=Reference!AA4,ProvCommData!B6=Reference!AA3),"No data",IF(ProvCommData!B6=Reference!AA2,VLOOKUP("England",Participation_Data,45,FALSE),IF(ISERROR(VLOOKUP(ProvCommData!B7,Participation_Data,45,FALSE)),"No data",VLOOKUP(ProvCommData!B7,Participation_Data,45,FALSE)))))</f>
        <v>No data</v>
      </c>
      <c r="N23" s="101" t="str">
        <f ca="1">IF(OR(ISERROR(ProvCommData!B3),AND('Adjusted Health Gain Chart'!B11="England",'Adjusted Health Gain Chart'!D11&lt;&gt;"England")),"No data",IF(OR(ProvCommData!B6=Reference!AA3,ProvCommData!B6=Reference!AA4,ProvCommData!B6=Reference!AA3),"No data",IF(ProvCommData!B6=Reference!AA2,VLOOKUP("England",Participation_Data,46,FALSE),IF(ISERROR(VLOOKUP(ProvCommData!B7,Participation_Data,46,FALSE)),"No data",VLOOKUP(ProvCommData!B7,Participation_Data,46,FALSE)))))</f>
        <v>No data</v>
      </c>
      <c r="O23" s="388"/>
      <c r="P23" s="389"/>
      <c r="Q23" s="389"/>
      <c r="R23" s="389"/>
      <c r="S23" s="389"/>
      <c r="T23" s="423"/>
      <c r="U23" s="263"/>
      <c r="V23" s="77"/>
      <c r="W23" s="77"/>
      <c r="X23" s="78"/>
      <c r="Y23" s="77"/>
      <c r="Z23" s="78"/>
      <c r="AA23" s="389"/>
      <c r="AB23" s="389"/>
      <c r="AC23" s="389"/>
      <c r="AD23" s="389"/>
      <c r="AE23" s="389"/>
      <c r="AF23" s="389"/>
      <c r="AG23" s="389"/>
    </row>
    <row r="24" spans="1:33" s="387" customFormat="1" ht="19.5" customHeight="1" x14ac:dyDescent="0.2">
      <c r="B24" s="386" t="s">
        <v>671</v>
      </c>
      <c r="C24" s="57"/>
      <c r="D24" s="57"/>
      <c r="E24" s="101"/>
      <c r="F24" s="57"/>
      <c r="G24" s="101"/>
      <c r="I24" s="386" t="s">
        <v>672</v>
      </c>
      <c r="J24" s="57"/>
      <c r="K24" s="57"/>
      <c r="L24" s="101"/>
      <c r="M24" s="57"/>
      <c r="N24" s="101"/>
      <c r="O24" s="388"/>
      <c r="P24" s="389"/>
      <c r="Q24" s="389"/>
      <c r="R24" s="389"/>
      <c r="S24" s="389"/>
      <c r="T24" s="383"/>
      <c r="U24" s="263"/>
      <c r="V24" s="77"/>
      <c r="W24" s="77"/>
      <c r="X24" s="78"/>
      <c r="Y24" s="77"/>
      <c r="Z24" s="78"/>
      <c r="AA24" s="389"/>
      <c r="AB24" s="389"/>
      <c r="AC24" s="389"/>
      <c r="AD24" s="389"/>
      <c r="AE24" s="389"/>
      <c r="AF24" s="389"/>
      <c r="AG24" s="389"/>
    </row>
    <row r="25" spans="1:33" s="387" customFormat="1" ht="19.5" customHeight="1" x14ac:dyDescent="0.2">
      <c r="B25" s="100" t="s">
        <v>673</v>
      </c>
      <c r="C25" s="57" t="str">
        <f ca="1">IF(OR(ISERROR(ProvCommData!B3),AND('Adjusted Health Gain Chart'!B11="England",'Adjusted Health Gain Chart'!D11&lt;&gt;"England")),"No data",IF(OR(ProvCommData!B6=Reference!AA3,ProvCommData!B6=Reference!AA5,ProvCommData!B6=Reference!AA4),"No data",IF(ProvCommData!B6=Reference!AA2,VLOOKUP("England",Participation_Data,47,FALSE),IF(ISERROR(VLOOKUP(ProvCommData!B7,Participation_Data,47,FALSE)),"No data",VLOOKUP(ProvCommData!B7,Participation_Data,47,FALSE)))))</f>
        <v>No data</v>
      </c>
      <c r="D25" s="57" t="str">
        <f ca="1">IF(OR(ISERROR(ProvCommData!B3),AND('Adjusted Health Gain Chart'!B11="England",'Adjusted Health Gain Chart'!D11&lt;&gt;"England")),"No data",IF(OR(ProvCommData!B6=Reference!AA3,ProvCommData!B6=Reference!AA5,ProvCommData!B6=Reference!AA4),"No data",IF(ProvCommData!B6=Reference!AA2,VLOOKUP("England",Participation_Data,48,FALSE),IF(ISERROR(VLOOKUP(ProvCommData!B7,Participation_Data,48,FALSE)),"No data",VLOOKUP(ProvCommData!B7,Participation_Data,48,FALSE)))))</f>
        <v>No data</v>
      </c>
      <c r="E25" s="101" t="str">
        <f ca="1">IF(OR(ISERROR(ProvCommData!B3),AND('Adjusted Health Gain Chart'!B11="England",'Adjusted Health Gain Chart'!D11&lt;&gt;"England")),"No data",IF(OR(ProvCommData!B6=Reference!AA3,ProvCommData!B6=Reference!AA5,ProvCommData!B6=Reference!AA4),"No data",IF(ProvCommData!B6=Reference!AA2,VLOOKUP("England",Participation_Data,49,FALSE),IF(ISERROR(VLOOKUP(ProvCommData!B7,Participation_Data,49,FALSE)),"No data",VLOOKUP(ProvCommData!B7,Participation_Data,49,FALSE)))))</f>
        <v>No data</v>
      </c>
      <c r="F25" s="57" t="str">
        <f ca="1">IF(OR(ISERROR(ProvCommData!B3),AND('Adjusted Health Gain Chart'!B11="England",'Adjusted Health Gain Chart'!D11&lt;&gt;"England")),"No data",IF(OR(ProvCommData!B6=Reference!AA3,ProvCommData!B6=Reference!AA5,ProvCommData!B6=Reference!AA4),"No data",IF(ProvCommData!B6=Reference!AA2,VLOOKUP("England",Participation_Data,50,FALSE),IF(ISERROR(VLOOKUP(ProvCommData!B7,Participation_Data,50,FALSE)),"No data",VLOOKUP(ProvCommData!B7,Participation_Data,50,FALSE)))))</f>
        <v>No data</v>
      </c>
      <c r="G25" s="101" t="str">
        <f ca="1">IF(OR(ISERROR(ProvCommData!B3),AND('Adjusted Health Gain Chart'!B11="England",'Adjusted Health Gain Chart'!D11&lt;&gt;"England")),"No data",IF(OR(ProvCommData!B6=Reference!AA3,ProvCommData!B6=Reference!AA5,ProvCommData!B6=Reference!AA4),"No data",IF(ProvCommData!B6=Reference!AA2,VLOOKUP("England",Participation_Data,51,FALSE),IF(ISERROR(VLOOKUP(ProvCommData!B7,Participation_Data,51,FALSE)),"No data",VLOOKUP(ProvCommData!B7,Participation_Data,51,FALSE)))))</f>
        <v>No data</v>
      </c>
      <c r="I25" s="100" t="s">
        <v>673</v>
      </c>
      <c r="J25" s="57" t="str">
        <f ca="1">IF(OR(ISERROR(ProvCommData!B3),AND('Adjusted Health Gain Chart'!B11="England",'Adjusted Health Gain Chart'!D11&lt;&gt;"England")),"No data",IF(OR(ProvCommData!B6=Reference!AA3,ProvCommData!B6=Reference!AA5,ProvCommData!B6=Reference!AA4),"No data",IF(ProvCommData!B6=Reference!AA2,VLOOKUP("England",Participation_Data,48,FALSE),IF(ISERROR(VLOOKUP(ProvCommData!B7,Participation_Data,48,FALSE)),"No data",VLOOKUP(ProvCommData!B7,Participation_Data,48,FALSE)))))</f>
        <v>No data</v>
      </c>
      <c r="K25" s="57" t="str">
        <f ca="1">IF(OR(ISERROR(ProvCommData!B3),AND('Adjusted Health Gain Chart'!B11="England",'Adjusted Health Gain Chart'!D11&lt;&gt;"England")),"No data",IF(OR(ProvCommData!B6=Reference!AA3,ProvCommData!B6=Reference!AA5,ProvCommData!B6=Reference!AA4),"No data",IF(ProvCommData!B6=Reference!AA2,VLOOKUP("England",Participation_Data,52,FALSE),IF(ISERROR(VLOOKUP(ProvCommData!B7,Participation_Data,52,FALSE)),"No data",VLOOKUP(ProvCommData!B7,Participation_Data,52,FALSE)))))</f>
        <v>No data</v>
      </c>
      <c r="L25" s="101" t="str">
        <f ca="1">IF(OR(ISERROR(ProvCommData!B3),AND('Adjusted Health Gain Chart'!B11="England",'Adjusted Health Gain Chart'!D11&lt;&gt;"England")),"No data",IF(OR(ProvCommData!B6=Reference!AA3,ProvCommData!B6=Reference!AA5,ProvCommData!B6=Reference!AA4),"No data",IF(ProvCommData!B6=Reference!AA2,VLOOKUP("England",Participation_Data,53,FALSE),IF(ISERROR(VLOOKUP(ProvCommData!B7,Participation_Data,53,FALSE)),"No data",VLOOKUP(ProvCommData!B7,Participation_Data,53,FALSE)))))</f>
        <v>No data</v>
      </c>
      <c r="M25" s="57" t="str">
        <f ca="1">IF(OR(ISERROR(ProvCommData!B3),AND('Adjusted Health Gain Chart'!B11="England",'Adjusted Health Gain Chart'!D11&lt;&gt;"England")),"No data",IF(OR(ProvCommData!B6=Reference!AA3,ProvCommData!B6=Reference!AA5,ProvCommData!B6=Reference!AA4),"No data",IF(ProvCommData!B6=Reference!AA2,VLOOKUP("England",Participation_Data,54,FALSE),IF(ISERROR(VLOOKUP(ProvCommData!B7,Participation_Data,54,FALSE)),"No data",VLOOKUP(ProvCommData!B7,Participation_Data,54,FALSE)))))</f>
        <v>No data</v>
      </c>
      <c r="N25" s="101" t="str">
        <f ca="1">IF(OR(ISERROR(ProvCommData!B3),AND('Adjusted Health Gain Chart'!B11="England",'Adjusted Health Gain Chart'!D11&lt;&gt;"England")),"No data",IF(OR(ProvCommData!B6=Reference!AA3,ProvCommData!B6=Reference!AA5,ProvCommData!B6=Reference!AA4),"No data",IF(ProvCommData!B6=Reference!AA2,VLOOKUP("England",Participation_Data,55,FALSE),IF(ISERROR(VLOOKUP(ProvCommData!B7,Participation_Data,55,FALSE)),"No data",VLOOKUP(ProvCommData!B7,Participation_Data,55,FALSE)))))</f>
        <v>No data</v>
      </c>
      <c r="O25" s="388"/>
      <c r="P25" s="389"/>
      <c r="Q25" s="389"/>
      <c r="R25" s="389"/>
      <c r="S25" s="389"/>
      <c r="T25" s="383"/>
      <c r="U25" s="263"/>
      <c r="V25" s="77"/>
      <c r="W25" s="77"/>
      <c r="X25" s="78"/>
      <c r="Y25" s="77"/>
      <c r="Z25" s="78"/>
      <c r="AA25" s="389"/>
      <c r="AB25" s="389"/>
      <c r="AC25" s="389"/>
      <c r="AD25" s="389"/>
      <c r="AE25" s="389"/>
      <c r="AF25" s="389"/>
      <c r="AG25" s="389"/>
    </row>
    <row r="26" spans="1:33" s="387" customFormat="1" ht="19.5" customHeight="1" x14ac:dyDescent="0.2">
      <c r="B26" s="100" t="s">
        <v>674</v>
      </c>
      <c r="C26" s="57" t="str">
        <f ca="1">IF(OR(ISERROR(ProvCommData!B3),AND('Adjusted Health Gain Chart'!B11="England",'Adjusted Health Gain Chart'!D11&lt;&gt;"England")),"No data",IF(OR(ProvCommData!B6=Reference!AA5,ProvCommData!B6=Reference!AA4,ProvCommData!B6=Reference!AA3),"No data",IF(ProvCommData!B6=Reference!AA2,VLOOKUP("England",Participation_Data,56,FALSE),IF(ISERROR(VLOOKUP(ProvCommData!B7,Participation_Data,56,FALSE)),"No data",VLOOKUP(ProvCommData!B7,Participation_Data,56,FALSE)))))</f>
        <v>No data</v>
      </c>
      <c r="D26" s="57" t="str">
        <f ca="1">IF(OR(ISERROR(ProvCommData!B3),AND('Adjusted Health Gain Chart'!B11="England",'Adjusted Health Gain Chart'!D11&lt;&gt;"England")),"No data",IF(OR(ProvCommData!B6=Reference!AA5,ProvCommData!B6=Reference!AA4,ProvCommData!B6=Reference!AA3),"No data",IF(ProvCommData!B6=Reference!AA2,VLOOKUP("England",Participation_Data,57,FALSE),IF(ISERROR(VLOOKUP(ProvCommData!B7,Participation_Data,57,FALSE)),"No data",VLOOKUP(ProvCommData!B7,Participation_Data,57,FALSE)))))</f>
        <v>No data</v>
      </c>
      <c r="E26" s="101" t="str">
        <f ca="1">IF(OR(ISERROR(ProvCommData!B3),AND('Adjusted Health Gain Chart'!B11="England",'Adjusted Health Gain Chart'!D11&lt;&gt;"England")),"No data",IF(OR(ProvCommData!B6=Reference!AA5,ProvCommData!B6=Reference!AA4,ProvCommData!B6=Reference!AA3),"No data",IF(ProvCommData!B6=Reference!AA2,VLOOKUP("England",Participation_Data,58,FALSE),IF(ISERROR(VLOOKUP(ProvCommData!B7,Participation_Data,58,FALSE)),"No data",VLOOKUP(ProvCommData!B7,Participation_Data,58,FALSE)))))</f>
        <v>No data</v>
      </c>
      <c r="F26" s="57" t="str">
        <f ca="1">IF(OR(ISERROR(ProvCommData!B3),AND('Adjusted Health Gain Chart'!B11="England",'Adjusted Health Gain Chart'!D11&lt;&gt;"England")),"No data",IF(OR(ProvCommData!B6=Reference!AA5,ProvCommData!B6=Reference!AA4,ProvCommData!B6=Reference!AA3),"No data",IF(ProvCommData!B6=Reference!AA2,VLOOKUP("England",Participation_Data,59,FALSE),IF(ISERROR(VLOOKUP(ProvCommData!B7,Participation_Data,59,FALSE)),"No data",VLOOKUP(ProvCommData!B7,Participation_Data,59,FALSE)))))</f>
        <v>No data</v>
      </c>
      <c r="G26" s="101" t="str">
        <f ca="1">IF(OR(ISERROR(ProvCommData!B3),AND('Adjusted Health Gain Chart'!B11="England",'Adjusted Health Gain Chart'!D11&lt;&gt;"England")),"No data",IF(OR(ProvCommData!B6=Reference!AA5,ProvCommData!B6=Reference!AA4,ProvCommData!B6=Reference!AA3),"No data",IF(ProvCommData!B6=Reference!AA2,VLOOKUP("England",Participation_Data,60,FALSE),IF(ISERROR(VLOOKUP(ProvCommData!B7,Participation_Data,60,FALSE)),"No data",VLOOKUP(ProvCommData!B7,Participation_Data,60,FALSE)))))</f>
        <v>No data</v>
      </c>
      <c r="I26" s="100" t="s">
        <v>674</v>
      </c>
      <c r="J26" s="57" t="str">
        <f ca="1">IF(OR(ISERROR(ProvCommData!B3),AND('Adjusted Health Gain Chart'!B11="England",'Adjusted Health Gain Chart'!D11&lt;&gt;"England")),"No data",IF(OR(ProvCommData!B6=Reference!AA5,ProvCommData!B6=Reference!AA4,ProvCommData!B6=Reference!AA3),"No data",IF(ProvCommData!B6=Reference!AA2,VLOOKUP("England",Participation_Data,57,FALSE),IF(ISERROR(VLOOKUP(ProvCommData!B7,Participation_Data,57,FALSE)),"No data",VLOOKUP(ProvCommData!B7,Participation_Data,57,FALSE)))))</f>
        <v>No data</v>
      </c>
      <c r="K26" s="57" t="str">
        <f ca="1">IF(OR(ISERROR(ProvCommData!B3),AND('Adjusted Health Gain Chart'!B11="England",'Adjusted Health Gain Chart'!D11&lt;&gt;"England")),"No data",IF(OR(ProvCommData!B6=Reference!AA5,ProvCommData!B6=Reference!AA4,ProvCommData!B6=Reference!AA3),"No data",IF(ProvCommData!B6=Reference!AA2,VLOOKUP("England",Participation_Data,61,FALSE),IF(ISERROR(VLOOKUP(ProvCommData!B7,Participation_Data,61,FALSE)),"No data",VLOOKUP(ProvCommData!B7,Participation_Data,61,FALSE)))))</f>
        <v>No data</v>
      </c>
      <c r="L26" s="101" t="str">
        <f ca="1">IF(OR(ISERROR(ProvCommData!B3),AND('Adjusted Health Gain Chart'!B11="England",'Adjusted Health Gain Chart'!D11&lt;&gt;"England")),"No data",IF(OR(ProvCommData!B6=Reference!AA5,ProvCommData!B6=Reference!AA4,ProvCommData!B6=Reference!AA3),"No data",IF(ProvCommData!B6=Reference!AA2,VLOOKUP("England",Participation_Data,62,FALSE),IF(ISERROR(VLOOKUP(ProvCommData!B7,Participation_Data,62,FALSE)),"No data",VLOOKUP(ProvCommData!B7,Participation_Data,62,FALSE)))))</f>
        <v>No data</v>
      </c>
      <c r="M26" s="57" t="str">
        <f ca="1">IF(OR(ISERROR(ProvCommData!B3),AND('Adjusted Health Gain Chart'!B11="England",'Adjusted Health Gain Chart'!D11&lt;&gt;"England")),"No data",IF(OR(ProvCommData!B6=Reference!AA5,ProvCommData!B6=Reference!AA4,ProvCommData!B6=Reference!AA3),"No data",IF(ProvCommData!B6=Reference!AA2,VLOOKUP("England",Participation_Data,63,FALSE),IF(ISERROR(VLOOKUP(ProvCommData!B7,Participation_Data,63,FALSE)),"No data",VLOOKUP(ProvCommData!B7,Participation_Data,63,FALSE)))))</f>
        <v>No data</v>
      </c>
      <c r="N26" s="101" t="str">
        <f ca="1">IF(OR(ISERROR(ProvCommData!B3),AND('Adjusted Health Gain Chart'!B11="England",'Adjusted Health Gain Chart'!D11&lt;&gt;"England")),"No data",IF(OR(ProvCommData!B6=Reference!AA5,ProvCommData!B6=Reference!AA4,ProvCommData!B6=Reference!AA3),"No data",IF(ProvCommData!B6=Reference!AA2,VLOOKUP("England",Participation_Data,64,FALSE),IF(ISERROR(VLOOKUP(ProvCommData!B7,Participation_Data,64,FALSE)),"No data",VLOOKUP(ProvCommData!B7,Participation_Data,64,FALSE)))))</f>
        <v>No data</v>
      </c>
      <c r="O26" s="388"/>
      <c r="P26" s="389"/>
      <c r="Q26" s="389"/>
      <c r="R26" s="389"/>
      <c r="S26" s="389"/>
      <c r="T26" s="383"/>
      <c r="U26" s="263"/>
      <c r="V26" s="77"/>
      <c r="W26" s="77"/>
      <c r="X26" s="78"/>
      <c r="Y26" s="77"/>
      <c r="Z26" s="78"/>
      <c r="AA26" s="389"/>
      <c r="AB26" s="389"/>
      <c r="AC26" s="389"/>
      <c r="AD26" s="389"/>
      <c r="AE26" s="389"/>
      <c r="AF26" s="389"/>
      <c r="AG26" s="389"/>
    </row>
    <row r="27" spans="1:33" ht="15.75" customHeight="1" x14ac:dyDescent="0.2">
      <c r="B27" s="99"/>
      <c r="C27" s="99"/>
      <c r="D27" s="97"/>
      <c r="E27" s="97"/>
      <c r="F27" s="98"/>
      <c r="G27" s="97"/>
      <c r="H27" s="98"/>
      <c r="I27" s="25"/>
      <c r="K27" s="15"/>
      <c r="L27" s="15"/>
      <c r="M27" s="15"/>
      <c r="N27" s="15"/>
      <c r="O27" s="15"/>
      <c r="T27" s="463"/>
      <c r="U27" s="423"/>
      <c r="V27" s="76"/>
      <c r="W27" s="76"/>
      <c r="X27" s="264"/>
      <c r="Y27" s="76"/>
      <c r="Z27" s="264"/>
    </row>
    <row r="28" spans="1:33" ht="22.5" customHeight="1" x14ac:dyDescent="0.2">
      <c r="B28" s="390" t="s">
        <v>675</v>
      </c>
      <c r="C28" s="99"/>
      <c r="D28" s="97"/>
      <c r="E28" s="97"/>
      <c r="F28" s="98"/>
      <c r="G28" s="97"/>
      <c r="H28" s="98"/>
      <c r="I28" s="25"/>
      <c r="K28" s="15"/>
      <c r="L28" s="15"/>
      <c r="M28" s="15"/>
      <c r="N28" s="15"/>
      <c r="O28" s="15"/>
      <c r="T28" s="264"/>
      <c r="U28" s="264"/>
      <c r="V28" s="76"/>
      <c r="W28" s="76"/>
      <c r="X28" s="264"/>
      <c r="Y28" s="76"/>
      <c r="Z28" s="264"/>
    </row>
    <row r="29" spans="1:33" ht="67.5" customHeight="1" x14ac:dyDescent="0.2">
      <c r="B29" s="459" t="s">
        <v>676</v>
      </c>
      <c r="C29" s="423"/>
      <c r="D29" s="423"/>
      <c r="E29" s="423"/>
      <c r="F29" s="423"/>
      <c r="G29" s="423"/>
      <c r="H29" s="423"/>
      <c r="I29" s="423"/>
      <c r="K29" s="15"/>
      <c r="L29" s="15"/>
      <c r="M29" s="15"/>
      <c r="N29" s="15"/>
      <c r="O29" s="15"/>
      <c r="T29" s="264"/>
      <c r="U29" s="264"/>
      <c r="V29" s="76"/>
      <c r="W29" s="76"/>
      <c r="X29" s="264"/>
      <c r="Y29" s="76"/>
      <c r="Z29" s="264"/>
    </row>
    <row r="30" spans="1:33" ht="38.25" customHeight="1" x14ac:dyDescent="0.2">
      <c r="B30" s="464" t="str">
        <f>IFERROR(VLOOKUP('Adjusted Health Gain Chart'!D11,Supplier_Note!A:B,2,FALSE),"")</f>
        <v>3. The participation rate for this supplier may be affected by a change in supplier, please see the "Accredited Supplier Switchover" note on the Title Sheet for more details.</v>
      </c>
      <c r="C30" s="423"/>
      <c r="D30" s="423"/>
      <c r="E30" s="423"/>
      <c r="F30" s="423"/>
      <c r="G30" s="423"/>
      <c r="H30" s="423"/>
      <c r="I30" s="423"/>
      <c r="K30" s="15"/>
      <c r="L30" s="15"/>
      <c r="M30" s="15"/>
      <c r="N30" s="15"/>
      <c r="O30" s="15"/>
      <c r="T30" s="264"/>
      <c r="U30" s="264"/>
      <c r="V30" s="76"/>
      <c r="W30" s="76"/>
      <c r="X30" s="264"/>
      <c r="Y30" s="76"/>
      <c r="Z30" s="264"/>
    </row>
    <row r="31" spans="1:33" s="67" customFormat="1" x14ac:dyDescent="0.2">
      <c r="A31" s="14"/>
      <c r="B31" s="14"/>
      <c r="C31" s="14"/>
      <c r="D31" s="14"/>
      <c r="E31" s="14"/>
      <c r="F31" s="14"/>
      <c r="G31" s="14"/>
      <c r="H31" s="14"/>
      <c r="I31" s="14"/>
      <c r="J31" s="14"/>
    </row>
    <row r="32" spans="1:33" s="67" customFormat="1" ht="18.75" customHeight="1" x14ac:dyDescent="0.2">
      <c r="B32" s="58" t="s">
        <v>677</v>
      </c>
      <c r="L32" s="14"/>
      <c r="M32" s="14"/>
      <c r="N32" s="14"/>
      <c r="O32" s="14"/>
    </row>
    <row r="33" spans="1:15" ht="15" customHeight="1" x14ac:dyDescent="0.2">
      <c r="A33" s="67"/>
      <c r="B33" s="51" t="str">
        <f ca="1">IF(OR(ISERROR(ProvCommData!$B$3),(AND('Adjusted Health Gain Chart'!B11="England",'Adjusted Health Gain Chart'!D11&lt;&gt;"England"))),
"The organisation level and organisation selected are not available - please re-select.",IF(ProvCommData!$C$35="*","The adjusted average health gain for total hip replacement respondents could not be calculated as there were fewer than 30 modelled records. The average adjusted health gain for total hip replacement respondents in England was "&amp; ROUND(ProvCommData!$D$35,3)&amp;".",IF(ProvCommData!$B$6=Reference!$AA$2, "The adjusted average health gain on the EQ-5D Index for total hip replacement respondents following their operation was " &amp; ROUND(ProvCommData!$C$35,3) &amp;" ("&amp; ROUND(ProvCommData!$D$35,3) &amp;" in England)",IF(ProvCommData!$C$35="No data","No modelled records for total hip replacement exist for this measure. The average adjusted health gain for total hip replacement respondents in England was "&amp; ROUND(ProvCommData!$D$35,3)&amp;".","The adjusted average health gain on the EQ-5D Index for total hip replacement respondents following their operation was " &amp; ROUND(ProvCommData!$C$35,3) &amp;" ("&amp; ROUND(ProvCommData!$D$35,3) &amp;" in England)."))))</f>
        <v>The organisation level and organisation selected are not available - please re-select.</v>
      </c>
    </row>
    <row r="34" spans="1:15" s="67" customFormat="1" ht="15" customHeight="1" x14ac:dyDescent="0.2">
      <c r="A34" s="14"/>
      <c r="B34" s="51" t="str">
        <f ca="1">IF(OR(ISERROR(ProvCommData!$B$3),(AND('Adjusted Health Gain Chart'!B11="England",'Adjusted Health Gain Chart'!D11&lt;&gt;"England"))),
"The organisation level and organisation selected are not available - please re-select.",
IF(ProvCommData!$C$34="*","The adjusted average health gain for hip replacement (primary) respondents could not be calculated as there were fewer than 30 modelled records. The average adjusted health gain for hip replacement (primary) respondents in England was "&amp; ROUND(ProvCommData!$D$34,3)&amp;".",IF(ProvCommData!$B$6=Reference!$AA$2, "The adjusted average health gain on the EQ-5D Index for hip replacement (primary) respondents following their operation was " &amp; ROUND(ProvCommData!$C$34,3) &amp;" ("&amp; ROUND(ProvCommData!$D$34,3) &amp;" in England)",IF(ProvCommData!$C$34="No data","No modelled records for hip replacement (primary) exist for this measure. The average adjusted health gain for hip replacement (primary) respondents in England was "&amp; ROUND(ProvCommData!$D$34,3)&amp;".","The adjusted average health gain on the EQ-5D Index for hip replacement (primary) respondents following their operation was " &amp; ROUND(ProvCommData!$C$34,3) &amp;" ("&amp; ROUND(ProvCommData!$D$34,3) &amp;" in England)."))))</f>
        <v>The organisation level and organisation selected are not available - please re-select.</v>
      </c>
      <c r="C34" s="22"/>
      <c r="D34" s="14"/>
      <c r="E34" s="14"/>
      <c r="F34" s="14"/>
      <c r="G34" s="14"/>
      <c r="H34" s="14"/>
      <c r="I34" s="14"/>
      <c r="J34" s="14"/>
      <c r="K34" s="14"/>
      <c r="L34" s="14"/>
      <c r="M34" s="14"/>
      <c r="N34" s="14"/>
      <c r="O34" s="14"/>
    </row>
    <row r="35" spans="1:15" ht="15" customHeight="1" x14ac:dyDescent="0.2">
      <c r="A35" s="67"/>
      <c r="B35" s="51" t="str">
        <f ca="1">IF(OR(ISERROR(ProvCommData!$B$3),(AND('Adjusted Health Gain Chart'!B11="England",'Adjusted Health Gain Chart'!D11&lt;&gt;"England"))),
"The organisation level and organisation selected are not available - please re-select.",
IF(ProvCommData!$C$33="*","The adjusted average health gain for hip replacement (revision) respondents could not be calculated as there were fewer than 30 modelled records. The average adjusted health gain for hip replacement (revision) respondents in England was "&amp; ROUND(ProvCommData!$D$33,3)&amp;".",IF(ProvCommData!$B$6=Reference!$AA$2, "The adjusted average health gain on the EQ-5D Index for hip replacement (revision) respondents following their operation was " &amp; ROUND(ProvCommData!$C$33,3) &amp;" ("&amp; ROUND(ProvCommData!$D$33,3) &amp;" in England)",IF(ProvCommData!$C$33="No data","No modelled records for hip replacement (revision) exist for this measure. The average adjusted health gain for hip replacement (revision) respondents in England was "&amp; ROUND(ProvCommData!$D$33,3)&amp;".","The adjusted average health gain on the EQ-5D Index for hip replacement (revision) respondents following their operation was " &amp; ROUND(ProvCommData!$C$33,3) &amp;" ("&amp; ROUND(ProvCommData!$D$33,3) &amp;" in England)."))))</f>
        <v>The organisation level and organisation selected are not available - please re-select.</v>
      </c>
    </row>
    <row r="36" spans="1:15" ht="15" customHeight="1" x14ac:dyDescent="0.2">
      <c r="A36" s="67"/>
      <c r="B36" s="51"/>
    </row>
    <row r="37" spans="1:15" ht="15.75" customHeight="1" x14ac:dyDescent="0.2">
      <c r="B37" s="51" t="str">
        <f ca="1">IF(OR(ISERROR(ProvCommData!$B$3),(AND('Adjusted Health Gain Chart'!B11="England",'Adjusted Health Gain Chart'!D11&lt;&gt;"England"))),"The organisation level and organisation selected are not available - please re-select.",IF(ProvCommData!$C$32="*","The adjusted average health gain for total knee replacement respondents could not be calculated as there were fewer than 30 modelled records. The average adjusted health gain for total knee replacement respondents in England was "&amp; ROUND(ProvCommData!$D$32,3)&amp;".",IF(ProvCommData!$B$6=Reference!$AA$2, "The adjusted average health gain on the EQ-5D Index for total knee replacement respondents following their operation was " &amp; ROUND(ProvCommData!$C$32,3) &amp;" ("&amp; ROUND(ProvCommData!$D$32,3) &amp;" in England)",IF(ProvCommData!$C$32="No data","No modelled records for total knee replacement exist for this measure. The average adjusted health gain for total knee replacement respondents in England was "&amp; ROUND(ProvCommData!$D$32,3)&amp;".","The adjusted average health gain on the EQ-5D Index for total knee replacement respondents following their operation was " &amp; ROUND(ProvCommData!$C$32,3) &amp;" ("&amp; ROUND(ProvCommData!$D$32,3) &amp;" in England)."))))</f>
        <v>The organisation level and organisation selected are not available - please re-select.</v>
      </c>
      <c r="C37" s="198"/>
      <c r="D37" s="198"/>
      <c r="E37" s="197"/>
      <c r="F37" s="198"/>
      <c r="G37" s="197"/>
      <c r="I37" s="58"/>
      <c r="J37" s="198"/>
      <c r="K37" s="198"/>
      <c r="L37" s="197"/>
      <c r="M37" s="198"/>
      <c r="N37" s="197"/>
    </row>
    <row r="38" spans="1:15" ht="15.75" customHeight="1" x14ac:dyDescent="0.2">
      <c r="B38" s="51" t="str">
        <f ca="1">IF(OR(ISERROR(ProvCommData!$B$3),(AND('Adjusted Health Gain Chart'!B11="England",'Adjusted Health Gain Chart'!D11&lt;&gt;"England"))),"The organisation level and organisation selected are not available - please re-select.",IF(ProvCommData!$C$31="*","The adjusted average health gain for knee replacement (primary) respondents could not be calculated as there were fewer than 30 modelled records. The average adjusted health gain for knee replacement (primary) respondents in England was "&amp; ROUND(ProvCommData!$D$31,3)&amp;".",IF(ProvCommData!$B$6=Reference!$AA$2, "The adjusted average health gain on the EQ-5D Index for knee replacement (primary) respondents following their operation was " &amp; ROUND(ProvCommData!$C$31,3) &amp;" ("&amp; ROUND(ProvCommData!$D$31,3) &amp;" in England)",IF(ProvCommData!$C$31="No data","No modelled records for knee replacement (primary) exist for this measure. The average adjusted health gain for knee replacement (primary) respondents in England was "&amp; ROUND(ProvCommData!$D$31,3)&amp;".","The adjusted average health gain on the EQ-5D Index for knee replacement (primary) respondents following their operation was " &amp; ROUND(ProvCommData!$C$31,3) &amp;" ("&amp; ROUND(ProvCommData!$D$31,3) &amp;" in England)."))))</f>
        <v>The organisation level and organisation selected are not available - please re-select.</v>
      </c>
      <c r="C38" s="97"/>
      <c r="D38" s="97"/>
      <c r="E38" s="98"/>
      <c r="F38" s="97"/>
      <c r="G38" s="98"/>
      <c r="I38" s="99"/>
      <c r="J38" s="97"/>
      <c r="K38" s="97"/>
      <c r="L38" s="98"/>
      <c r="M38" s="97"/>
      <c r="N38" s="98"/>
    </row>
    <row r="39" spans="1:15" ht="15.75" customHeight="1" x14ac:dyDescent="0.2">
      <c r="B39" s="51" t="str">
        <f ca="1">IF(OR(ISERROR(ProvCommData!$B$3),(AND('Adjusted Health Gain Chart'!B11="England",'Adjusted Health Gain Chart'!D11&lt;&gt;"England"))),"The organisation level and organisation selected are not available - please re-select.",IF(ProvCommData!$G$30&lt;200,"The England-level adjusted average health gain on the EQ-5D Index for knee replacement (revision) is not calculated as there are fewer than 200 modelled records.",IF(ProvCommData!$C$30="*","The adjusted average health gain for knee replacement (revision) respondents could not be calculated as there were fewer than 30 modelled records. The average adjusted health gain for knee replacement (revision) respondents in England was "&amp; ROUND(ProvCommData!$D$30,3)&amp;".",IF(ProvCommData!$B$6=Reference!$AA$2, "The adjusted average health gain on the EQ-5D Index for knee replacement (revision) respondents following their operation was " &amp; ROUND(ProvCommData!$C$30,3) &amp;" ("&amp; ROUND(ProvCommData!$D$30,3) &amp;" in England)",IF(ProvCommData!$C$30="No data","No modelled records for knee replacement (revision) exist for this measure. The average adjusted health gain for knee replacement (revision) respondents in England was "&amp; ROUND(ProvCommData!$D$30,3)&amp;".","The adjusted average health gain on the EQ-5D Index for knee replacement (revision) respondents following their operation was " &amp; ROUND(ProvCommData!$C$30,3) &amp;" ("&amp; ROUND(ProvCommData!$D$30,3) &amp;" in England).")))))</f>
        <v>The organisation level and organisation selected are not available - please re-select.</v>
      </c>
      <c r="C39" s="198"/>
      <c r="D39" s="198"/>
      <c r="E39" s="197"/>
      <c r="F39" s="198"/>
      <c r="G39" s="197"/>
      <c r="I39" s="58"/>
      <c r="J39" s="198"/>
      <c r="K39" s="198"/>
      <c r="L39" s="197"/>
      <c r="M39" s="198"/>
      <c r="N39" s="197"/>
    </row>
    <row r="40" spans="1:15" ht="15.75" customHeight="1" x14ac:dyDescent="0.2">
      <c r="B40" s="43"/>
      <c r="C40" s="198"/>
      <c r="D40" s="198"/>
      <c r="E40" s="197"/>
      <c r="F40" s="198"/>
      <c r="G40" s="197"/>
      <c r="I40" s="58"/>
      <c r="J40" s="198"/>
      <c r="K40" s="198"/>
      <c r="L40" s="197"/>
      <c r="M40" s="198"/>
      <c r="N40" s="197"/>
    </row>
    <row r="41" spans="1:15" ht="15.75" customHeight="1" x14ac:dyDescent="0.2">
      <c r="B41" s="267" t="s">
        <v>678</v>
      </c>
      <c r="C41" s="198"/>
      <c r="D41" s="198"/>
      <c r="E41" s="197"/>
      <c r="F41" s="198"/>
      <c r="G41" s="197"/>
      <c r="I41" s="58"/>
      <c r="J41" s="198"/>
      <c r="K41" s="198"/>
      <c r="L41" s="197"/>
      <c r="M41" s="198"/>
      <c r="N41" s="197"/>
    </row>
    <row r="42" spans="1:15" ht="15.75" customHeight="1" x14ac:dyDescent="0.2">
      <c r="B42" s="51" t="str">
        <f ca="1">IF(OR(ISERROR(ProvCommData!$B$3),(AND('Adjusted Health Gain Chart'!B11="England",'Adjusted Health Gain Chart'!D11&lt;&gt;"England"))),"The organisation level and organisation selected are not available - please re-select.",IF(ProvCommData!$C$27="*","The adjusted average health gain for total hip replacement respondents could not be calculated as there were fewer than 30 modelled records. The average adjusted health gain for total hip replacement respondents in England was "&amp; ROUND(ProvCommData!$D$27,1)&amp;".",IF(ProvCommData!$B$6=Reference!$AA$2, "The adjusted average health gain on the EQ-VAS for total hip replacement respondents following their operation was " &amp; ROUND(ProvCommData!$C$27,1) &amp;" ("&amp; ROUND(ProvCommData!$D$27,1) &amp;" in England)",IF(ProvCommData!$C$27="No data","No modelled records for total hip replacement exist for this measure. The average adjusted health gain for total hip replacement respondents in England was "&amp; ROUND(ProvCommData!$D$27,1)&amp;".","The adjusted average health gain on the EQ-VAS for total hip replacement respondents following their operation was " &amp; ROUND(ProvCommData!$C$27,3) &amp;" ("&amp; ROUND(ProvCommData!$D$27,1) &amp;" in England)."))))</f>
        <v>The organisation level and organisation selected are not available - please re-select.</v>
      </c>
      <c r="C42" s="198"/>
      <c r="D42" s="198"/>
      <c r="E42" s="197"/>
      <c r="F42" s="198"/>
      <c r="G42" s="197"/>
      <c r="I42" s="58"/>
      <c r="J42" s="198"/>
      <c r="K42" s="198"/>
      <c r="L42" s="197"/>
      <c r="M42" s="198"/>
      <c r="N42" s="197"/>
    </row>
    <row r="43" spans="1:15" ht="15" customHeight="1" x14ac:dyDescent="0.2">
      <c r="B43" s="51" t="str">
        <f ca="1">IF(OR(ISERROR(ProvCommData!$B$3),(AND('Adjusted Health Gain Chart'!B11="England",'Adjusted Health Gain Chart'!D11&lt;&gt;"England"))),"The organisation level and organisation selected are not available - please re-select.",IF(ProvCommData!$C$26="*","The adjusted average health gain for hip replacement (primary) respondents could not be calculated as there were fewer than 30 modelled records. The average adjusted health gain for hip replacement (primary) respondents in England was "&amp; ROUND(ProvCommData!$D$26,1)&amp;".",IF(ProvCommData!$B$6=Reference!$AA$2, "The adjusted average health gain on the EQ-VAS for hip replacement (primary) respondents following their operation was " &amp; ROUND(ProvCommData!$C$26,1) &amp;" ("&amp; ROUND(ProvCommData!$D$26,1) &amp;" in England)",IF(ProvCommData!$C$26="No data","No modelled records for hip replacement (primary) exist for this measure. The average adjusted health gain for hip replacement (primary) respondents in England was "&amp; ROUND(ProvCommData!$D$26,1)&amp;".","The adjusted average health gain on the EQ-VAS for hip replacement (primary) respondents following their operation was " &amp; ROUND(ProvCommData!$C$26,1) &amp;" ("&amp; ROUND(ProvCommData!$D$26,1) &amp;" in England)."))))</f>
        <v>The organisation level and organisation selected are not available - please re-select.</v>
      </c>
    </row>
    <row r="44" spans="1:15" ht="15" customHeight="1" x14ac:dyDescent="0.2">
      <c r="B44" s="51" t="str">
        <f ca="1">IF(OR(ISERROR(ProvCommData!$B$3),(AND('Adjusted Health Gain Chart'!B11="England",'Adjusted Health Gain Chart'!D11&lt;&gt;"England"))),"The organisation level and organisation selected are not available - please re-select.",IF(ProvCommData!$C$25="*","The adjusted average health gain for hip replacement (revision) respondents could not be calculated as there were fewer than 30 modelled records. The average adjusted health gain for hip replacement (revision) respondents in England was "&amp; ROUND(ProvCommData!$D$25,1)&amp;".",IF(ProvCommData!$B$6=Reference!$AA$2, "The adjusted average health gain on the EQ-VAS for hip replacement (revision) respondents following their operation was " &amp; ROUND(ProvCommData!$C$25,1) &amp;" ("&amp; ROUND(ProvCommData!$D$25,1) &amp;" in England)",IF(ProvCommData!$C$25="No data","No modelled records for hip replacement (revision) exist for this measure. The average adjusted health gain for hip replacement (revision) respondents in England was "&amp; ROUND(ProvCommData!$D$25,1)&amp;".","The adjusted average health gain on the EQ-VAS for hip replacement (revision) respondents following their operation was " &amp; ROUND(ProvCommData!$C$25,1) &amp;" ("&amp; ROUND(ProvCommData!$D$25,1) &amp;" in England)."))))</f>
        <v>The organisation level and organisation selected are not available - please re-select.</v>
      </c>
    </row>
    <row r="45" spans="1:15" ht="15" customHeight="1" x14ac:dyDescent="0.2">
      <c r="B45" s="51"/>
    </row>
    <row r="46" spans="1:15" ht="15" customHeight="1" x14ac:dyDescent="0.2">
      <c r="B46" s="51" t="str">
        <f ca="1">IF(OR(ISERROR(ProvCommData!$B$3),(AND('Adjusted Health Gain Chart'!B11="England",'Adjusted Health Gain Chart'!D11&lt;&gt;"England"))),"The organisation level and organisation selected are not available - please re-select.",IF(ProvCommData!$C$24="*","The adjusted average health gain for total knee replacement respondents could not be calculated as there were fewer than 30 modelled records. The average adjusted health gain for total knee replacement respondents in England was "&amp; ROUND(ProvCommData!$D$24,1)&amp;".",IF(ProvCommData!$B$6=Reference!$AA$2, "The adjusted average health gain on the EQ-VAS for total knee replacement respondents following their operation was " &amp; ROUND(ProvCommData!$C$24,1) &amp;" ("&amp; ROUND(ProvCommData!$D$24,1) &amp;" in England)",IF(ProvCommData!$C$24="No data","No modelled records for total knee replacement exist for this measure. The average adjusted health gain for total knee replacement respondents in England was "&amp; ROUND(ProvCommData!$D$24,1)&amp;".","The adjusted average health gain on the EQ-VAS for total knee replacement respondents following their operation was " &amp; ROUND(ProvCommData!$C$24,1) &amp;" ("&amp; ROUND(ProvCommData!$D$24,1) &amp;" in England)."))))</f>
        <v>The organisation level and organisation selected are not available - please re-select.</v>
      </c>
    </row>
    <row r="47" spans="1:15" ht="15" customHeight="1" x14ac:dyDescent="0.2">
      <c r="B47" s="51" t="str">
        <f ca="1">IF(OR(ISERROR(ProvCommData!$B$3),(AND('Adjusted Health Gain Chart'!B11="England",'Adjusted Health Gain Chart'!D11&lt;&gt;"England"))),"The organisation level and organisation selected are not available - please re-select.",IF(ProvCommData!$C$23="*","The adjusted average health gain for knee replacement (primary) respondents could not be calculated as there were fewer than 30 modelled records. The average adjusted health gain for knee replacement (primary)respondents in England was "&amp; ROUND(ProvCommData!$D$23,1)&amp;".",IF(ProvCommData!$B$6=Reference!$AA$2, "The adjusted average health gain on the EQ-VAS for knee replacement (primary) respondents following their operation was " &amp; ROUND(ProvCommData!$C$23,1) &amp;" ("&amp; ROUND(ProvCommData!$D$23,1) &amp;" in England)",IF(ProvCommData!$C$23="No data","No modelled records for knee replacement (primary) exist for this measure. The average adjusted health gain for knee replacement (primary)respondents in England was "&amp; ROUND(ProvCommData!$D$23,1)&amp;".","The adjusted average health gain on the EQ-VAS for knee replacement (primary) respondents following their operation was " &amp; ROUND(ProvCommData!$C$23,1) &amp;" ("&amp; ROUND(ProvCommData!$D$23,1) &amp;" in England)."))))</f>
        <v>The organisation level and organisation selected are not available - please re-select.</v>
      </c>
    </row>
    <row r="48" spans="1:15" ht="15" customHeight="1" x14ac:dyDescent="0.2">
      <c r="B48" s="51" t="str">
        <f ca="1">IF(OR(ISERROR(ProvCommData!$B$3),(AND('Adjusted Health Gain Chart'!B11="England",'Adjusted Health Gain Chart'!D11&lt;&gt;"England"))),"The organisation level and organisation selected are not available - please re-select.",IF(ProvCommData!$G$22&lt;200,"The England-level adjusted average health gain on the EQ VAS for knee replacement (revision) is not calculated as there are fewer than 200 modelled records.",IF(ProvCommData!$C$22="*","The adjusted average health gain for knee replacement (revision) respondents could not be calculated as there were fewer than 30 modelled records. The average adjusted health gain for knee replacement (revision) respondents in England was "&amp; ROUND(ProvCommData!$D$22,1)&amp;".",IF(ProvCommData!$B$6=Reference!$AA$2, "The adjusted average health gain on the EQ-VAS for knee replacement (revision) respondents following their operation was " &amp; ROUND(ProvCommData!$C$22,1) &amp;" ("&amp; ROUND(ProvCommData!$D$22,1) &amp;" in England)",IF(ProvCommData!$C$22="No data","No modelled records for knee replacement (revision) exist for this measure. The average adjusted health gain for knee replacement (revision) respondents in England was "&amp; ROUND(ProvCommData!$D$22,1)&amp;".","The adjusted average health gain on the EQ-VAS for knee replacement (revision) respondents following their operation was " &amp; ROUND(ProvCommData!$C$22,1) &amp;" ("&amp; ROUND(ProvCommData!$D$22,1) &amp;" in England).")))))</f>
        <v>The organisation level and organisation selected are not available - please re-select.</v>
      </c>
    </row>
    <row r="49" spans="2:12" ht="15" customHeight="1" x14ac:dyDescent="0.2">
      <c r="B49" s="45"/>
    </row>
    <row r="50" spans="2:12" ht="15.75" customHeight="1" x14ac:dyDescent="0.25">
      <c r="B50" s="54" t="s">
        <v>679</v>
      </c>
    </row>
    <row r="51" spans="2:12" ht="15" customHeight="1" x14ac:dyDescent="0.2">
      <c r="B51" s="51" t="str">
        <f ca="1">IF(OR(ISERROR(ProvCommData!$B$3),(AND('Adjusted Health Gain Chart'!B11="England",'Adjusted Health Gain Chart'!D11&lt;&gt;"England"))),"The organisation level and organisation selected are not available - please re-select.",IF(ProvCommData!$C$19="*","The adjusted average health gain for total hip replacement respondents could not be calculated as there were fewer than 30 modelled records. The average adjusted health gain for total hip replacement respondents in England was "&amp; ROUND(ProvCommData!$D$19,1)&amp;".",IF(ProvCommData!$B$6=Reference!$AA$2, "The adjusted average health gain on the Oxford Hip Score for total hip replacement respondents following their operation was " &amp; ROUND(ProvCommData!$C$19,1) &amp;" ("&amp; ROUND(ProvCommData!$D$19,1) &amp;" in England)",IF(ProvCommData!$C$19="No data","No modelled records for total hip replacements exist for this measure. The average adjusted health gain for total hip replacement respondents in England was "&amp; ROUND(ProvCommData!$D$19,1)&amp;".","The adjusted average health gain on the Oxford Hip Score for  total hip replacement respondents following their operation was " &amp; ROUND(ProvCommData!$C$19,1) &amp;" ("&amp; ROUND(ProvCommData!$D$19,1) &amp;" in England)."))))</f>
        <v>The organisation level and organisation selected are not available - please re-select.</v>
      </c>
    </row>
    <row r="52" spans="2:12" ht="15" customHeight="1" x14ac:dyDescent="0.2">
      <c r="B52" s="51" t="str">
        <f ca="1">IF(OR(ISERROR(ProvCommData!$B$3),(AND('Adjusted Health Gain Chart'!B11="England",'Adjusted Health Gain Chart'!D11&lt;&gt;"England"))),"The organisation level and organisation selected are not available - please re-select.",IF(ProvCommData!$C$18="*","The adjusted average health gain for hip replacement (primary) respondents could not be calculated as there were fewer than 30 modelled records. The average adjusted health gain for hip replacement (primary) respondents in England was "&amp; ROUND(ProvCommData!$D$18,1)&amp;".",IF(ProvCommData!$B$6=Reference!$AA$2, "The adjusted average health gain on the Oxford Hip Score for hip replacement (primary) respondents following their operation was " &amp; ROUND(ProvCommData!$C$18,1) &amp;" ("&amp; ROUND(ProvCommData!$D$18,1) &amp;" in England)",IF(ProvCommData!$C$18="No data","No modelled records for hip replacement (primary) exist for this measure. The average adjusted health gain for hip replacement (primary) respondents in England was "&amp; ROUND(ProvCommData!$D$18,1)&amp;".","The adjusted average health gain on the Oxford Hip Score for  hip replacement (primary) respondents following their operation was " &amp; ROUND(ProvCommData!$C$18,1) &amp;" ("&amp; ROUND(ProvCommData!$D$18,1) &amp;" in England)."))))</f>
        <v>The organisation level and organisation selected are not available - please re-select.</v>
      </c>
    </row>
    <row r="53" spans="2:12" ht="15" customHeight="1" x14ac:dyDescent="0.2">
      <c r="B53" s="51" t="str">
        <f ca="1">IF(OR(ISERROR(ProvCommData!$B$3),(AND('Adjusted Health Gain Chart'!B11="England",'Adjusted Health Gain Chart'!D11&lt;&gt;"England"))),"The organisation level and organisation selected are not available - please re-select.",IF(ProvCommData!$C$17="*","The adjusted average health gain for hip replacement (revision) respondents could not be calculated as there were fewer than 30 modelled records. The average adjusted health gain for hip replacement (revision) respondents in England was "&amp; ROUND(ProvCommData!$D$17,1)&amp;".",IF(ProvCommData!$B$6=Reference!$AA$2, "The adjusted average health gain on the Oxford Hip Score for hip replacement (revision) respondents following their operation was " &amp; ROUND(ProvCommData!$C$17,1) &amp;" ("&amp; ROUND(ProvCommData!$D$17,1) &amp;" in England)",IF(ProvCommData!$C$17="No data","No modelled records for hip replacement (revision) exist for this measure. The average adjusted health gain for hip replacement (revision) respondents in England was "&amp; ROUND(ProvCommData!$D$17,1)&amp;".","The adjusted average health gain on the Oxford Hip Score for  hip replacement (revision) respondents following their operation was " &amp; ROUND(ProvCommData!$C$17,1) &amp;" ("&amp; ROUND(ProvCommData!$D$17,1) &amp;" in England)."))))</f>
        <v>The organisation level and organisation selected are not available - please re-select.</v>
      </c>
    </row>
    <row r="55" spans="2:12" ht="15" customHeight="1" x14ac:dyDescent="0.2">
      <c r="B55" s="51" t="str">
        <f ca="1">IF(OR(ISERROR(ProvCommData!$B$3),(AND('Adjusted Health Gain Chart'!B11="England",'Adjusted Health Gain Chart'!D11&lt;&gt;"England"))),"The organisation level and organisation selected are not available - please re-select.",IF(ProvCommData!$C$13="*","The adjusted average health gain for total knee replacement respondents could not be calculated as there were fewer than 30 modelled records. The average adjusted health gain for total knee replacement respondents in England was "&amp; ROUND(ProvCommData!$D$13,1)&amp;".",IF(ProvCommData!$B$6=Reference!$AA$2, "The adjusted average health gain on the Oxford Knee Score for total knee replacement respondents following their operation was " &amp; ROUND(ProvCommData!$C$13,1) &amp;" ("&amp; ROUND(ProvCommData!$D$13,1) &amp;" in England)",IF(ProvCommData!$C$13="No data","No modelled records for total knee replacements exist for this measure. The average adjusted health gain for total knee replacement respondents in England was "&amp; ROUND(ProvCommData!$D$13,1)&amp;".","The adjusted average health gain on the Oxford Knee Score for total knee replacement respondents following their operation was " &amp; ROUND(ProvCommData!$C$13,1) &amp;" ("&amp; ROUND(ProvCommData!$D$13,1) &amp;" in England)."))))</f>
        <v>The organisation level and organisation selected are not available - please re-select.</v>
      </c>
    </row>
    <row r="56" spans="2:12" ht="15" customHeight="1" x14ac:dyDescent="0.2">
      <c r="B56" s="51" t="str">
        <f ca="1">IF(OR(ISERROR(ProvCommData!$B$3),(AND('Adjusted Health Gain Chart'!B11="England",'Adjusted Health Gain Chart'!D11&lt;&gt;"England"))),"The organisation level and organisation selected are not available - please re-select.",IF(ProvCommData!$C$13="*","The adjusted average health gain for knee replacement (primary) respondents could not be calculated as there were fewer than 30 modelled records. The average adjusted health gain for knee replacement (primary) respondents in England was "&amp; ROUND(ProvCommData!$D$13,1)&amp;".",IF(ProvCommData!$B$6=Reference!$AA$2, "The adjusted average health gain on the Oxford Knee Score for knee replacement (primary) respondents following their operation was " &amp; ROUND(ProvCommData!$C$13,1) &amp;" ("&amp; ROUND(ProvCommData!$D$13,1) &amp;" in England)",IF(ProvCommData!$C$13="No data","No modelled records for knee replacement (primary) exist for this measure. The average adjusted health gain for knee replacement (primary) respondents in England was "&amp; ROUND(ProvCommData!$D$13,1)&amp;".","The adjusted average health gain on the Oxford Knee Score for knee replacement (primary) respondents following their operation was " &amp; ROUND(ProvCommData!$C$13,1) &amp;" ("&amp; ROUND(ProvCommData!$D$13,1) &amp;" in England)."))))</f>
        <v>The organisation level and organisation selected are not available - please re-select.</v>
      </c>
    </row>
    <row r="57" spans="2:12" s="49" customFormat="1" ht="14.25" customHeight="1" x14ac:dyDescent="0.2">
      <c r="B57" s="51" t="str">
        <f ca="1">IF(OR(ISERROR(ProvCommData!$B$3),(AND('Adjusted Health Gain Chart'!B11="England",'Adjusted Health Gain Chart'!D11&lt;&gt;"England"))),"The organisation level and organisation selected are not available - please re-select.", IF(ProvCommData!$G$12&lt;200,"The England-level adjusted average health gain on the Oxford Knee Score for knee replacement (revision) is not calculated as there are fewer than 200 modelled records.",IF(ProvCommData!$C$12="*","The adjusted average health gain for knee replacement (revision) respondents could not be calculated as there were fewer than 30 modelled records. The average adjusted health gain for knee replacement (revision) respondents in England was "&amp; ROUND(ProvCommData!$D$12,1)&amp;".",IF(ProvCommData!$B$6=Reference!$AA$2, "The adjusted average health gain on the Oxford Knee Score for knee replacement (revision) respondents following their operation was " &amp; ROUND(ProvCommData!$C$12,1) &amp;" ("&amp; ROUND(ProvCommData!$D$12,1) &amp;" in England)",IF(ProvCommData!$C$12="No data","No modelled records for knee replacement (revision) exist for this measure. The average adjusted health gain for knee replacement (revision) respondents in England was "&amp; ROUND(ProvCommData!$D$12,1)&amp;".","The adjusted average health gain on the Oxford Knee Score for knee replacement (revision) respondents following their operation was " &amp; ROUND(ProvCommData!$C$12,1) &amp;" ("&amp; ROUND(ProvCommData!$D$12,1) &amp;" in England).")))))</f>
        <v>The organisation level and organisation selected are not available - please re-select.</v>
      </c>
      <c r="C57" s="14"/>
      <c r="D57" s="14"/>
      <c r="E57" s="14"/>
      <c r="F57" s="14"/>
      <c r="G57" s="14"/>
      <c r="H57" s="14"/>
      <c r="I57" s="14"/>
      <c r="J57" s="14"/>
      <c r="K57" s="14"/>
      <c r="L57" s="288"/>
    </row>
    <row r="60" spans="2:12" s="49" customFormat="1" ht="32.25" customHeight="1" x14ac:dyDescent="0.2">
      <c r="B60" s="429" t="str">
        <f ca="1">HYPERLINK(Reference!B$11, Reference!A$11)</f>
        <v>Copyright © 2023, Health and Social Care Information Centre. The Health and Social Care Information Centre is a non-departmental body created by statute, also known as NHS Digital.</v>
      </c>
      <c r="C60" s="430"/>
      <c r="D60" s="430"/>
      <c r="E60" s="430"/>
      <c r="F60" s="430"/>
      <c r="G60" s="430"/>
      <c r="H60" s="430"/>
      <c r="I60" s="430"/>
      <c r="J60" s="430"/>
      <c r="K60" s="430"/>
      <c r="L60" s="288"/>
    </row>
  </sheetData>
  <mergeCells count="7">
    <mergeCell ref="B60:K60"/>
    <mergeCell ref="M7:P7"/>
    <mergeCell ref="T14:U14"/>
    <mergeCell ref="T15:T23"/>
    <mergeCell ref="T27:U27"/>
    <mergeCell ref="B29:I29"/>
    <mergeCell ref="B30:I30"/>
  </mergeCells>
  <hyperlinks>
    <hyperlink ref="N5" location="'Title Sheet'!A16" display="Return to contents" xr:uid="{00000000-0004-0000-0E00-000000000000}"/>
  </hyperlinks>
  <pageMargins left="0.35433070866141742" right="0.35433070866141742" top="0.39370078740157483" bottom="0.39370078740157483" header="0.11811023622047249" footer="0.11811023622047249"/>
  <pageSetup paperSize="9" scale="5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
    <tabColor theme="4"/>
  </sheetPr>
  <dimension ref="A1:P408"/>
  <sheetViews>
    <sheetView showGridLines="0" zoomScale="80" zoomScaleNormal="80" zoomScaleSheetLayoutView="70" workbookViewId="0">
      <pane ySplit="5" topLeftCell="A21" activePane="bottomLeft" state="frozen"/>
      <selection activeCell="C13" sqref="C13"/>
      <selection pane="bottomLeft"/>
    </sheetView>
  </sheetViews>
  <sheetFormatPr defaultColWidth="9.140625" defaultRowHeight="12.75" x14ac:dyDescent="0.2"/>
  <cols>
    <col min="1" max="1" width="3.7109375" style="311" customWidth="1"/>
    <col min="2" max="2" width="18.5703125" style="311" customWidth="1"/>
    <col min="3" max="3" width="27.42578125" style="311" customWidth="1"/>
    <col min="4" max="4" width="3.7109375" style="311" customWidth="1"/>
    <col min="5" max="7" width="15.42578125" style="311" customWidth="1"/>
    <col min="8" max="9" width="17" style="311" customWidth="1"/>
    <col min="10" max="10" width="16.42578125" style="311" customWidth="1"/>
    <col min="11" max="14" width="15.42578125" style="311" customWidth="1"/>
    <col min="15" max="15" width="19.28515625" style="311" customWidth="1"/>
    <col min="16" max="16" width="1.28515625" style="311" customWidth="1"/>
    <col min="17" max="20" width="9.140625" style="311" customWidth="1"/>
    <col min="21" max="16384" width="9.140625" style="311"/>
  </cols>
  <sheetData>
    <row r="1" spans="2:15" s="295" customFormat="1" ht="33" customHeight="1" x14ac:dyDescent="0.2"/>
    <row r="2" spans="2:15" s="295" customFormat="1" ht="14.85" customHeight="1" x14ac:dyDescent="0.2"/>
    <row r="3" spans="2:15" s="295" customFormat="1" ht="14.85" customHeight="1" x14ac:dyDescent="0.2"/>
    <row r="4" spans="2:15" s="295" customFormat="1" ht="14.85" customHeight="1" x14ac:dyDescent="0.2"/>
    <row r="5" spans="2:15" s="295" customFormat="1" ht="13.5" customHeight="1" x14ac:dyDescent="0.2">
      <c r="N5" s="355" t="s">
        <v>649</v>
      </c>
    </row>
    <row r="6" spans="2:15" s="295" customFormat="1" ht="7.5" customHeight="1" x14ac:dyDescent="0.2"/>
    <row r="7" spans="2:15" s="297" customFormat="1" ht="21" customHeight="1" x14ac:dyDescent="0.4">
      <c r="B7" s="296" t="s">
        <v>680</v>
      </c>
    </row>
    <row r="8" spans="2:15" s="298" customFormat="1" ht="11.25" customHeight="1" x14ac:dyDescent="0.2"/>
    <row r="9" spans="2:15" s="299" customFormat="1" ht="15" customHeight="1" x14ac:dyDescent="0.2">
      <c r="B9" s="466" t="s">
        <v>681</v>
      </c>
      <c r="C9" s="467"/>
      <c r="D9" s="467"/>
      <c r="E9" s="467"/>
      <c r="F9" s="467"/>
      <c r="G9" s="467"/>
      <c r="H9" s="467"/>
      <c r="I9" s="467"/>
      <c r="J9" s="467"/>
      <c r="K9" s="467"/>
      <c r="L9" s="467"/>
    </row>
    <row r="10" spans="2:15" s="298" customFormat="1" ht="10.5" customHeight="1" x14ac:dyDescent="0.2">
      <c r="B10" s="468"/>
      <c r="C10" s="423"/>
      <c r="D10" s="423"/>
      <c r="E10" s="423"/>
      <c r="F10" s="423"/>
      <c r="G10" s="423"/>
      <c r="H10" s="423"/>
      <c r="I10" s="423"/>
      <c r="J10" s="423"/>
      <c r="K10" s="423"/>
      <c r="L10" s="423"/>
      <c r="M10" s="423"/>
      <c r="N10" s="423"/>
      <c r="O10" s="423"/>
    </row>
    <row r="11" spans="2:15" s="299" customFormat="1" ht="19.5" customHeight="1" x14ac:dyDescent="0.2">
      <c r="B11" s="300" t="s">
        <v>44</v>
      </c>
    </row>
    <row r="12" spans="2:15" s="298" customFormat="1" ht="35.25" customHeight="1" x14ac:dyDescent="0.2">
      <c r="B12" s="469" t="s">
        <v>682</v>
      </c>
      <c r="C12" s="423"/>
      <c r="D12" s="423"/>
      <c r="E12" s="423"/>
      <c r="F12" s="423"/>
      <c r="G12" s="423"/>
      <c r="H12" s="423"/>
      <c r="I12" s="423"/>
      <c r="J12" s="423"/>
      <c r="K12" s="423"/>
      <c r="L12" s="423"/>
      <c r="M12" s="423"/>
      <c r="N12" s="299"/>
    </row>
    <row r="13" spans="2:15" s="298" customFormat="1" ht="15" customHeight="1" thickBot="1" x14ac:dyDescent="0.25">
      <c r="B13" s="301"/>
    </row>
    <row r="14" spans="2:15" s="301" customFormat="1" ht="23.25" customHeight="1" thickBot="1" x14ac:dyDescent="0.25">
      <c r="B14" s="470" t="s">
        <v>683</v>
      </c>
      <c r="C14" s="444"/>
      <c r="D14" s="444"/>
      <c r="E14" s="444"/>
      <c r="F14" s="444"/>
      <c r="G14" s="444"/>
      <c r="H14" s="444"/>
      <c r="I14" s="444"/>
      <c r="J14" s="444"/>
      <c r="K14" s="445"/>
    </row>
    <row r="15" spans="2:15" s="301" customFormat="1" ht="15" customHeight="1" x14ac:dyDescent="0.2"/>
    <row r="16" spans="2:15" s="301" customFormat="1" ht="15.75" customHeight="1" x14ac:dyDescent="0.25">
      <c r="B16" s="302" t="s">
        <v>684</v>
      </c>
    </row>
    <row r="17" spans="1:16" s="301" customFormat="1" ht="51.75" customHeight="1" x14ac:dyDescent="0.2">
      <c r="B17" s="471" t="s">
        <v>685</v>
      </c>
      <c r="C17" s="472"/>
      <c r="D17" s="472"/>
      <c r="E17" s="472"/>
      <c r="F17" s="472"/>
      <c r="G17" s="472"/>
      <c r="H17" s="472"/>
      <c r="I17" s="472"/>
      <c r="J17" s="472"/>
      <c r="K17" s="472"/>
      <c r="L17" s="472"/>
      <c r="M17" s="472"/>
    </row>
    <row r="18" spans="1:16" s="303" customFormat="1" ht="13.5" customHeight="1" thickBot="1" x14ac:dyDescent="0.25">
      <c r="B18" s="304"/>
      <c r="C18" s="305"/>
      <c r="D18" s="305"/>
      <c r="E18" s="305"/>
      <c r="F18" s="305"/>
      <c r="I18" s="306"/>
      <c r="J18" s="295"/>
      <c r="L18" s="295"/>
      <c r="M18" s="295"/>
      <c r="N18" s="295"/>
      <c r="O18" s="295"/>
      <c r="P18" s="295"/>
    </row>
    <row r="19" spans="1:16" ht="25.5" customHeight="1" thickBot="1" x14ac:dyDescent="0.25">
      <c r="A19" s="303"/>
      <c r="B19" s="473" t="s">
        <v>415</v>
      </c>
      <c r="C19" s="474"/>
      <c r="D19" s="307"/>
      <c r="E19" s="475" t="s">
        <v>418</v>
      </c>
      <c r="F19" s="476"/>
      <c r="G19" s="477"/>
      <c r="H19" s="308"/>
      <c r="I19" s="309"/>
      <c r="J19" s="309"/>
      <c r="K19" s="308"/>
      <c r="L19" s="308"/>
      <c r="M19" s="310"/>
      <c r="N19" s="310"/>
      <c r="O19" s="310"/>
      <c r="P19" s="310"/>
    </row>
    <row r="20" spans="1:16" ht="25.5" customHeight="1" thickBot="1" x14ac:dyDescent="0.25">
      <c r="A20" s="303"/>
      <c r="B20" s="478" t="s">
        <v>444</v>
      </c>
      <c r="C20" s="453"/>
      <c r="D20" s="312"/>
      <c r="E20" s="479" t="s">
        <v>437</v>
      </c>
      <c r="F20" s="480"/>
      <c r="G20" s="453"/>
      <c r="H20" s="308"/>
      <c r="I20" s="309"/>
      <c r="J20" s="309"/>
      <c r="K20" s="308"/>
      <c r="L20" s="308"/>
      <c r="M20" s="310"/>
      <c r="N20" s="310"/>
      <c r="O20" s="310"/>
      <c r="P20" s="310"/>
    </row>
    <row r="21" spans="1:16" s="303" customFormat="1" x14ac:dyDescent="0.2">
      <c r="B21" s="295"/>
      <c r="C21" s="313">
        <v>3</v>
      </c>
      <c r="D21" s="313"/>
      <c r="E21" s="295"/>
      <c r="F21" s="295"/>
      <c r="G21" s="295"/>
      <c r="H21" s="295"/>
      <c r="I21" s="295"/>
      <c r="J21" s="295"/>
      <c r="K21" s="295"/>
      <c r="L21" s="295"/>
      <c r="M21" s="295"/>
      <c r="N21" s="295"/>
      <c r="O21" s="295"/>
      <c r="P21" s="295"/>
    </row>
    <row r="22" spans="1:16" s="303" customFormat="1" ht="67.5" customHeight="1" x14ac:dyDescent="0.2">
      <c r="B22" s="314" t="s">
        <v>686</v>
      </c>
      <c r="C22" s="481" t="s">
        <v>687</v>
      </c>
      <c r="D22" s="482"/>
      <c r="E22" s="315" t="s">
        <v>533</v>
      </c>
      <c r="F22" s="315" t="s">
        <v>420</v>
      </c>
      <c r="G22" s="315" t="s">
        <v>421</v>
      </c>
      <c r="H22" s="315" t="s">
        <v>422</v>
      </c>
      <c r="I22" s="315" t="s">
        <v>423</v>
      </c>
      <c r="J22" s="315" t="s">
        <v>588</v>
      </c>
      <c r="K22" s="315" t="s">
        <v>589</v>
      </c>
      <c r="L22" s="315" t="s">
        <v>590</v>
      </c>
      <c r="M22" s="316" t="s">
        <v>591</v>
      </c>
      <c r="N22" s="317" t="s">
        <v>688</v>
      </c>
      <c r="O22" s="295"/>
    </row>
    <row r="23" spans="1:16" s="303" customFormat="1" ht="33.75" customHeight="1" x14ac:dyDescent="0.2">
      <c r="B23" s="318" t="s">
        <v>122</v>
      </c>
      <c r="C23" s="465" t="s">
        <v>122</v>
      </c>
      <c r="D23" s="417"/>
      <c r="E23" s="319">
        <v>23375</v>
      </c>
      <c r="F23" s="320">
        <v>0.8</v>
      </c>
      <c r="G23" s="320">
        <v>0.875</v>
      </c>
      <c r="H23" s="320">
        <v>7.4999999999999997E-2</v>
      </c>
      <c r="I23" s="319">
        <v>11750</v>
      </c>
      <c r="J23" s="319">
        <v>7500</v>
      </c>
      <c r="K23" s="319">
        <v>4125</v>
      </c>
      <c r="L23" s="320">
        <v>0.875</v>
      </c>
      <c r="M23" s="320">
        <v>7.4999999999999997E-2</v>
      </c>
      <c r="N23" s="320">
        <v>0.24739295876085229</v>
      </c>
      <c r="O23" s="295"/>
    </row>
    <row r="24" spans="1:16" s="303" customFormat="1" ht="33.75" customHeight="1" x14ac:dyDescent="0.2">
      <c r="B24" s="318" t="s">
        <v>430</v>
      </c>
      <c r="C24" s="465" t="s">
        <v>689</v>
      </c>
      <c r="D24" s="417"/>
      <c r="E24" s="319" t="s">
        <v>124</v>
      </c>
      <c r="F24" s="320" t="s">
        <v>124</v>
      </c>
      <c r="G24" s="320" t="s">
        <v>124</v>
      </c>
      <c r="H24" s="320" t="s">
        <v>124</v>
      </c>
      <c r="I24" s="320" t="s">
        <v>124</v>
      </c>
      <c r="J24" s="320" t="s">
        <v>124</v>
      </c>
      <c r="K24" s="320" t="s">
        <v>124</v>
      </c>
      <c r="L24" s="320" t="s">
        <v>124</v>
      </c>
      <c r="M24" s="320" t="s">
        <v>124</v>
      </c>
      <c r="N24" s="320" t="s">
        <v>124</v>
      </c>
      <c r="O24" s="295"/>
    </row>
    <row r="25" spans="1:16" s="303" customFormat="1" ht="33.75" customHeight="1" x14ac:dyDescent="0.2">
      <c r="B25" s="318" t="s">
        <v>439</v>
      </c>
      <c r="C25" s="465" t="s">
        <v>690</v>
      </c>
      <c r="D25" s="417"/>
      <c r="E25" s="319" t="s">
        <v>440</v>
      </c>
      <c r="F25" s="320" t="s">
        <v>440</v>
      </c>
      <c r="G25" s="320" t="s">
        <v>440</v>
      </c>
      <c r="H25" s="320" t="s">
        <v>440</v>
      </c>
      <c r="I25" s="319" t="s">
        <v>691</v>
      </c>
      <c r="J25" s="319" t="s">
        <v>691</v>
      </c>
      <c r="K25" s="319" t="s">
        <v>691</v>
      </c>
      <c r="L25" s="320" t="s">
        <v>440</v>
      </c>
      <c r="M25" s="320" t="s">
        <v>440</v>
      </c>
      <c r="N25" s="320" t="s">
        <v>440</v>
      </c>
      <c r="O25" s="295"/>
    </row>
    <row r="26" spans="1:16" s="303" customFormat="1" ht="33.75" customHeight="1" x14ac:dyDescent="0.2">
      <c r="B26" s="318" t="s">
        <v>439</v>
      </c>
      <c r="C26" s="465" t="s">
        <v>692</v>
      </c>
      <c r="D26" s="417"/>
      <c r="E26" s="319">
        <v>25</v>
      </c>
      <c r="F26" s="320">
        <v>0.77500000000000002</v>
      </c>
      <c r="G26" s="320">
        <v>0.89</v>
      </c>
      <c r="H26" s="320">
        <v>0.115</v>
      </c>
      <c r="I26" s="319">
        <v>15</v>
      </c>
      <c r="J26" s="319">
        <v>10</v>
      </c>
      <c r="K26" s="319">
        <v>5</v>
      </c>
      <c r="L26" s="320" t="s">
        <v>124</v>
      </c>
      <c r="M26" s="320" t="s">
        <v>124</v>
      </c>
      <c r="N26" s="320" t="s">
        <v>124</v>
      </c>
      <c r="O26" s="295"/>
    </row>
    <row r="27" spans="1:16" s="303" customFormat="1" ht="10.5" customHeight="1" x14ac:dyDescent="0.2">
      <c r="B27" s="321"/>
      <c r="C27" s="321"/>
      <c r="D27" s="321"/>
      <c r="E27" s="321"/>
      <c r="F27" s="322"/>
      <c r="G27" s="322"/>
      <c r="H27" s="322"/>
      <c r="I27" s="321"/>
      <c r="J27" s="321"/>
      <c r="K27" s="321"/>
      <c r="L27" s="322"/>
      <c r="M27" s="322"/>
      <c r="N27" s="322"/>
      <c r="O27" s="322"/>
      <c r="P27" s="295"/>
    </row>
    <row r="28" spans="1:16" s="303" customFormat="1" ht="15.75" customHeight="1" x14ac:dyDescent="0.2">
      <c r="B28" s="321"/>
      <c r="C28" s="321"/>
      <c r="D28" s="321"/>
      <c r="E28" s="321"/>
      <c r="F28" s="322"/>
      <c r="G28" s="322"/>
      <c r="H28" s="322"/>
      <c r="I28" s="321"/>
      <c r="J28" s="321"/>
      <c r="K28" s="321"/>
      <c r="L28" s="322"/>
      <c r="M28" s="322"/>
      <c r="N28" s="322"/>
      <c r="O28" s="322"/>
      <c r="P28" s="295"/>
    </row>
    <row r="29" spans="1:16" s="303" customFormat="1" ht="15" customHeight="1" x14ac:dyDescent="0.2">
      <c r="B29" s="483" t="s">
        <v>693</v>
      </c>
      <c r="C29" s="423"/>
      <c r="D29" s="323"/>
      <c r="E29" s="484"/>
      <c r="F29" s="423"/>
      <c r="G29" s="423"/>
      <c r="H29" s="423"/>
      <c r="I29" s="423"/>
      <c r="J29" s="423"/>
      <c r="K29" s="423"/>
      <c r="L29" s="423"/>
      <c r="M29" s="423"/>
      <c r="N29" s="423"/>
      <c r="O29" s="324"/>
      <c r="P29" s="295"/>
    </row>
    <row r="30" spans="1:16" s="301" customFormat="1" ht="15" customHeight="1" x14ac:dyDescent="0.2">
      <c r="B30" s="485"/>
      <c r="C30" s="472"/>
      <c r="D30" s="472"/>
      <c r="E30" s="472"/>
      <c r="F30" s="472"/>
      <c r="G30" s="472"/>
      <c r="H30" s="472"/>
      <c r="I30" s="472"/>
      <c r="J30" s="472"/>
      <c r="K30" s="472"/>
      <c r="L30" s="472"/>
    </row>
    <row r="31" spans="1:16" s="301" customFormat="1" ht="15" customHeight="1" x14ac:dyDescent="0.2">
      <c r="B31" s="325"/>
      <c r="C31" s="325"/>
      <c r="D31" s="325"/>
      <c r="E31" s="325"/>
      <c r="F31" s="325"/>
      <c r="G31" s="325"/>
      <c r="H31" s="325"/>
      <c r="I31" s="325"/>
      <c r="J31" s="325"/>
      <c r="K31" s="325"/>
      <c r="L31" s="325"/>
    </row>
    <row r="32" spans="1:16" s="303" customFormat="1" ht="15.75" customHeight="1" x14ac:dyDescent="0.2">
      <c r="B32" s="301" t="s">
        <v>694</v>
      </c>
      <c r="C32" s="326"/>
      <c r="D32" s="326"/>
      <c r="E32" s="326"/>
      <c r="F32" s="326"/>
      <c r="G32" s="326"/>
      <c r="H32" s="327"/>
      <c r="I32" s="327"/>
      <c r="J32" s="327"/>
      <c r="K32" s="327"/>
      <c r="L32" s="327"/>
      <c r="M32" s="327"/>
      <c r="N32" s="327"/>
      <c r="O32" s="327"/>
      <c r="P32" s="295"/>
    </row>
    <row r="33" spans="2:16" s="303" customFormat="1" ht="15.75" customHeight="1" x14ac:dyDescent="0.2">
      <c r="B33" s="301" t="s">
        <v>695</v>
      </c>
      <c r="C33" s="326"/>
      <c r="D33" s="326"/>
      <c r="E33" s="326"/>
      <c r="F33" s="326"/>
      <c r="G33" s="326"/>
      <c r="H33" s="327"/>
      <c r="I33" s="327"/>
      <c r="J33" s="327"/>
      <c r="K33" s="327"/>
      <c r="L33" s="327"/>
      <c r="M33" s="327"/>
      <c r="N33" s="327"/>
      <c r="O33" s="327"/>
      <c r="P33" s="295"/>
    </row>
    <row r="34" spans="2:16" s="303" customFormat="1" ht="15.75" customHeight="1" x14ac:dyDescent="0.2">
      <c r="B34" s="301" t="s">
        <v>696</v>
      </c>
      <c r="C34" s="326"/>
      <c r="D34" s="326"/>
      <c r="E34" s="326"/>
      <c r="F34" s="326"/>
      <c r="G34" s="326"/>
      <c r="H34" s="327"/>
      <c r="I34" s="327"/>
      <c r="J34" s="327"/>
      <c r="K34" s="327"/>
      <c r="L34" s="327"/>
      <c r="M34" s="327"/>
      <c r="N34" s="327"/>
      <c r="O34" s="327"/>
      <c r="P34" s="295"/>
    </row>
    <row r="35" spans="2:16" s="303" customFormat="1" ht="15.75" customHeight="1" x14ac:dyDescent="0.2">
      <c r="B35" s="301" t="s">
        <v>697</v>
      </c>
      <c r="C35" s="326"/>
      <c r="D35" s="326"/>
      <c r="E35" s="326"/>
      <c r="F35" s="326"/>
      <c r="G35" s="326"/>
      <c r="H35" s="327"/>
      <c r="I35" s="327"/>
      <c r="J35" s="327"/>
      <c r="K35" s="327"/>
      <c r="L35" s="327"/>
      <c r="M35" s="327"/>
      <c r="N35" s="327"/>
      <c r="O35" s="327"/>
      <c r="P35" s="295"/>
    </row>
    <row r="36" spans="2:16" s="303" customFormat="1" ht="15.75" customHeight="1" x14ac:dyDescent="0.2">
      <c r="B36" s="301" t="s">
        <v>698</v>
      </c>
      <c r="C36" s="326"/>
      <c r="D36" s="326"/>
      <c r="E36" s="326"/>
      <c r="F36" s="326"/>
      <c r="G36" s="326"/>
      <c r="H36" s="327"/>
      <c r="I36" s="327"/>
      <c r="J36" s="327"/>
      <c r="K36" s="327"/>
      <c r="L36" s="327"/>
      <c r="M36" s="327"/>
      <c r="N36" s="327"/>
      <c r="O36" s="327"/>
      <c r="P36" s="295"/>
    </row>
    <row r="37" spans="2:16" s="303" customFormat="1" ht="15.75" customHeight="1" x14ac:dyDescent="0.2">
      <c r="B37" s="301" t="s">
        <v>699</v>
      </c>
      <c r="C37" s="326"/>
      <c r="D37" s="326"/>
      <c r="E37" s="326"/>
      <c r="F37" s="326"/>
      <c r="G37" s="326"/>
      <c r="H37" s="327"/>
      <c r="I37" s="327"/>
      <c r="J37" s="327"/>
      <c r="K37" s="327"/>
      <c r="L37" s="327"/>
      <c r="M37" s="327"/>
      <c r="N37" s="327"/>
      <c r="O37" s="327"/>
      <c r="P37" s="295"/>
    </row>
    <row r="38" spans="2:16" s="303" customFormat="1" ht="15.75" customHeight="1" x14ac:dyDescent="0.2">
      <c r="B38" s="301" t="s">
        <v>700</v>
      </c>
      <c r="C38" s="326"/>
      <c r="D38" s="326"/>
      <c r="E38" s="326"/>
      <c r="F38" s="326"/>
      <c r="G38" s="326"/>
      <c r="H38" s="327"/>
      <c r="I38" s="327"/>
      <c r="J38" s="327"/>
      <c r="K38" s="327"/>
      <c r="L38" s="327"/>
      <c r="M38" s="327"/>
      <c r="N38" s="327"/>
      <c r="O38" s="327"/>
      <c r="P38" s="295"/>
    </row>
    <row r="39" spans="2:16" s="303" customFormat="1" ht="15.75" customHeight="1" x14ac:dyDescent="0.2">
      <c r="B39" s="301" t="s">
        <v>701</v>
      </c>
      <c r="C39" s="326"/>
      <c r="D39" s="326"/>
      <c r="E39" s="326"/>
      <c r="F39" s="326"/>
      <c r="G39" s="326"/>
      <c r="H39" s="327"/>
      <c r="I39" s="327"/>
      <c r="J39" s="327"/>
      <c r="K39" s="327"/>
      <c r="L39" s="327"/>
      <c r="M39" s="327"/>
      <c r="N39" s="327"/>
      <c r="O39" s="327"/>
      <c r="P39" s="295"/>
    </row>
    <row r="40" spans="2:16" s="303" customFormat="1" ht="15.75" customHeight="1" x14ac:dyDescent="0.2">
      <c r="B40" s="301" t="s">
        <v>702</v>
      </c>
      <c r="C40" s="326"/>
      <c r="D40" s="326"/>
      <c r="E40" s="326"/>
      <c r="F40" s="326"/>
      <c r="G40" s="326"/>
      <c r="H40" s="327"/>
      <c r="I40" s="327"/>
      <c r="J40" s="327"/>
      <c r="K40" s="327"/>
      <c r="L40" s="327"/>
      <c r="M40" s="327"/>
      <c r="N40" s="327"/>
      <c r="O40" s="327"/>
      <c r="P40" s="295"/>
    </row>
    <row r="41" spans="2:16" s="303" customFormat="1" ht="15.75" customHeight="1" x14ac:dyDescent="0.25">
      <c r="B41" s="302" t="s">
        <v>703</v>
      </c>
      <c r="C41" s="326"/>
      <c r="D41" s="326"/>
      <c r="E41" s="326"/>
      <c r="F41" s="326"/>
      <c r="G41" s="326"/>
      <c r="H41" s="327"/>
      <c r="I41" s="327"/>
      <c r="J41" s="327"/>
      <c r="K41" s="327"/>
      <c r="L41" s="327"/>
      <c r="M41" s="327"/>
      <c r="N41" s="327"/>
      <c r="O41" s="327"/>
      <c r="P41" s="295"/>
    </row>
    <row r="42" spans="2:16" s="303" customFormat="1" ht="15" customHeight="1" x14ac:dyDescent="0.2">
      <c r="B42" s="301"/>
      <c r="C42" s="326"/>
      <c r="D42" s="326"/>
      <c r="E42" s="326"/>
      <c r="F42" s="326"/>
      <c r="G42" s="326"/>
      <c r="H42" s="327"/>
      <c r="I42" s="327"/>
      <c r="J42" s="327"/>
      <c r="K42" s="327"/>
      <c r="L42" s="327"/>
      <c r="M42" s="327"/>
      <c r="N42" s="327"/>
      <c r="O42" s="327"/>
      <c r="P42" s="295"/>
    </row>
    <row r="43" spans="2:16" s="303" customFormat="1" ht="15.75" customHeight="1" x14ac:dyDescent="0.2">
      <c r="B43" s="325" t="s">
        <v>704</v>
      </c>
      <c r="C43" s="326"/>
      <c r="D43" s="326"/>
      <c r="E43" s="326"/>
      <c r="F43" s="326"/>
      <c r="G43" s="326"/>
      <c r="H43" s="327"/>
      <c r="I43" s="327"/>
      <c r="J43" s="327"/>
      <c r="K43" s="327"/>
      <c r="L43" s="327"/>
      <c r="M43" s="327"/>
      <c r="N43" s="327"/>
      <c r="O43" s="327"/>
      <c r="P43" s="295"/>
    </row>
    <row r="44" spans="2:16" s="303" customFormat="1" ht="15" customHeight="1" x14ac:dyDescent="0.2">
      <c r="B44" s="325" t="s">
        <v>705</v>
      </c>
      <c r="C44" s="326"/>
      <c r="D44" s="326"/>
      <c r="E44" s="326"/>
      <c r="F44" s="326"/>
      <c r="G44" s="326"/>
      <c r="H44" s="327"/>
      <c r="I44" s="327"/>
      <c r="J44" s="327"/>
      <c r="K44" s="327"/>
      <c r="L44" s="327"/>
      <c r="M44" s="327"/>
      <c r="N44" s="327"/>
      <c r="O44" s="327"/>
      <c r="P44" s="295"/>
    </row>
    <row r="45" spans="2:16" s="303" customFormat="1" ht="15" customHeight="1" x14ac:dyDescent="0.2">
      <c r="B45" s="325" t="s">
        <v>706</v>
      </c>
      <c r="C45" s="326"/>
      <c r="D45" s="326"/>
      <c r="E45" s="326"/>
      <c r="F45" s="326"/>
      <c r="G45" s="326"/>
      <c r="H45" s="327"/>
      <c r="I45" s="327"/>
      <c r="J45" s="327"/>
      <c r="K45" s="327"/>
      <c r="L45" s="327"/>
      <c r="M45" s="327"/>
      <c r="N45" s="327"/>
      <c r="O45" s="327"/>
      <c r="P45" s="295"/>
    </row>
    <row r="46" spans="2:16" s="303" customFormat="1" ht="15" customHeight="1" x14ac:dyDescent="0.2">
      <c r="B46" s="325"/>
      <c r="C46" s="326"/>
      <c r="D46" s="326"/>
      <c r="E46" s="326"/>
      <c r="F46" s="326"/>
      <c r="G46" s="326"/>
      <c r="H46" s="327"/>
      <c r="I46" s="327"/>
      <c r="J46" s="327"/>
      <c r="K46" s="327"/>
      <c r="L46" s="327"/>
      <c r="M46" s="327"/>
      <c r="N46" s="327"/>
      <c r="O46" s="327"/>
      <c r="P46" s="295"/>
    </row>
    <row r="47" spans="2:16" s="303" customFormat="1" ht="15.75" customHeight="1" x14ac:dyDescent="0.2">
      <c r="B47" s="325" t="s">
        <v>707</v>
      </c>
      <c r="C47" s="326"/>
      <c r="D47" s="326"/>
      <c r="E47" s="326"/>
      <c r="F47" s="326"/>
      <c r="G47" s="326"/>
      <c r="H47" s="327"/>
      <c r="I47" s="327"/>
      <c r="J47" s="327"/>
      <c r="K47" s="327"/>
      <c r="L47" s="327"/>
      <c r="M47" s="327"/>
      <c r="N47" s="327"/>
      <c r="O47" s="327"/>
      <c r="P47" s="295"/>
    </row>
    <row r="48" spans="2:16" s="303" customFormat="1" ht="15" customHeight="1" x14ac:dyDescent="0.2">
      <c r="B48" s="325" t="s">
        <v>708</v>
      </c>
      <c r="C48" s="326"/>
      <c r="D48" s="326"/>
      <c r="E48" s="326"/>
      <c r="F48" s="326"/>
      <c r="G48" s="326"/>
      <c r="H48" s="327"/>
      <c r="I48" s="327"/>
      <c r="J48" s="327"/>
      <c r="K48" s="327"/>
      <c r="L48" s="327"/>
      <c r="M48" s="327"/>
      <c r="N48" s="327"/>
      <c r="O48" s="327"/>
      <c r="P48" s="295"/>
    </row>
    <row r="49" spans="2:16" s="303" customFormat="1" ht="15" customHeight="1" x14ac:dyDescent="0.2">
      <c r="B49" s="325"/>
      <c r="C49" s="326"/>
      <c r="D49" s="326"/>
      <c r="E49" s="326"/>
      <c r="F49" s="326"/>
      <c r="G49" s="326"/>
      <c r="H49" s="327"/>
      <c r="I49" s="327"/>
      <c r="J49" s="327"/>
      <c r="K49" s="327"/>
      <c r="L49" s="327"/>
      <c r="M49" s="327"/>
      <c r="N49" s="327"/>
      <c r="O49" s="327"/>
      <c r="P49" s="295"/>
    </row>
    <row r="50" spans="2:16" s="303" customFormat="1" ht="15" customHeight="1" x14ac:dyDescent="0.2">
      <c r="B50" s="325"/>
      <c r="C50" s="326"/>
      <c r="D50" s="326"/>
      <c r="E50" s="326"/>
      <c r="F50" s="326"/>
      <c r="G50" s="326"/>
      <c r="H50" s="327"/>
      <c r="I50" s="327"/>
      <c r="J50" s="327"/>
      <c r="K50" s="327"/>
      <c r="L50" s="327"/>
      <c r="M50" s="327"/>
      <c r="N50" s="327"/>
      <c r="O50" s="327"/>
      <c r="P50" s="295"/>
    </row>
    <row r="51" spans="2:16" s="49" customFormat="1" ht="32.25" customHeight="1" x14ac:dyDescent="0.2">
      <c r="B51" s="429" t="str">
        <f ca="1">HYPERLINK(Reference!B$11, Reference!A$11)</f>
        <v>Copyright © 2023, Health and Social Care Information Centre. The Health and Social Care Information Centre is a non-departmental body created by statute, also known as NHS Digital.</v>
      </c>
      <c r="C51" s="430"/>
      <c r="D51" s="430"/>
      <c r="E51" s="430"/>
      <c r="F51" s="430"/>
      <c r="G51" s="430"/>
      <c r="H51" s="430"/>
      <c r="I51" s="430"/>
      <c r="J51" s="430"/>
      <c r="K51" s="430"/>
      <c r="L51" s="288"/>
    </row>
    <row r="52" spans="2:16" s="303" customFormat="1" ht="12.75" customHeight="1" x14ac:dyDescent="0.2">
      <c r="B52" s="326"/>
      <c r="C52" s="326"/>
      <c r="D52" s="326"/>
      <c r="E52" s="326"/>
      <c r="F52" s="326"/>
      <c r="G52" s="326"/>
      <c r="H52" s="327"/>
      <c r="I52" s="327"/>
      <c r="J52" s="327"/>
      <c r="K52" s="327"/>
      <c r="L52" s="327"/>
      <c r="M52" s="327"/>
      <c r="N52" s="327"/>
      <c r="O52" s="327"/>
      <c r="P52" s="295"/>
    </row>
    <row r="53" spans="2:16" s="303" customFormat="1" ht="15" customHeight="1" x14ac:dyDescent="0.2">
      <c r="B53" s="328"/>
      <c r="C53" s="328"/>
      <c r="D53" s="328"/>
      <c r="E53" s="329"/>
      <c r="F53" s="329"/>
      <c r="G53" s="329"/>
      <c r="H53" s="327"/>
      <c r="I53" s="327"/>
      <c r="J53" s="327"/>
      <c r="K53" s="327"/>
      <c r="L53" s="327"/>
      <c r="M53" s="327"/>
      <c r="N53" s="327"/>
      <c r="O53" s="327"/>
      <c r="P53" s="295"/>
    </row>
    <row r="54" spans="2:16" s="303" customFormat="1" ht="15" customHeight="1" x14ac:dyDescent="0.2">
      <c r="B54" s="330"/>
      <c r="C54" s="328"/>
      <c r="D54" s="328"/>
      <c r="E54" s="329"/>
      <c r="F54" s="329"/>
      <c r="G54" s="329"/>
      <c r="H54" s="327"/>
      <c r="I54" s="327"/>
      <c r="J54" s="327"/>
      <c r="K54" s="327"/>
      <c r="L54" s="327"/>
      <c r="M54" s="327"/>
      <c r="N54" s="327"/>
      <c r="O54" s="327"/>
      <c r="P54" s="295"/>
    </row>
    <row r="55" spans="2:16" s="303" customFormat="1" ht="15" customHeight="1" x14ac:dyDescent="0.2">
      <c r="B55" s="330"/>
      <c r="C55" s="328"/>
      <c r="D55" s="328"/>
      <c r="E55" s="329"/>
      <c r="F55" s="329"/>
      <c r="G55" s="329"/>
      <c r="H55" s="327"/>
      <c r="I55" s="327"/>
      <c r="J55" s="327"/>
      <c r="K55" s="327"/>
      <c r="L55" s="327"/>
      <c r="M55" s="327"/>
      <c r="N55" s="327"/>
      <c r="O55" s="327"/>
      <c r="P55" s="295"/>
    </row>
    <row r="56" spans="2:16" s="303" customFormat="1" x14ac:dyDescent="0.2">
      <c r="B56" s="331"/>
      <c r="C56" s="332"/>
      <c r="D56" s="332"/>
      <c r="E56" s="333"/>
      <c r="F56" s="333"/>
      <c r="G56" s="333"/>
      <c r="H56" s="295"/>
      <c r="I56" s="295"/>
      <c r="J56" s="295"/>
      <c r="K56" s="295"/>
      <c r="L56" s="295"/>
      <c r="M56" s="295"/>
      <c r="N56" s="295"/>
      <c r="O56" s="295"/>
      <c r="P56" s="295"/>
    </row>
    <row r="57" spans="2:16" s="303" customFormat="1" x14ac:dyDescent="0.2">
      <c r="B57" s="333"/>
      <c r="C57" s="332"/>
      <c r="D57" s="332"/>
      <c r="E57" s="333"/>
      <c r="F57" s="333"/>
      <c r="G57" s="332"/>
    </row>
    <row r="58" spans="2:16" s="303" customFormat="1" x14ac:dyDescent="0.2">
      <c r="B58" s="332"/>
      <c r="C58" s="332"/>
      <c r="D58" s="332"/>
      <c r="E58" s="333"/>
      <c r="F58" s="333"/>
      <c r="G58" s="332"/>
    </row>
    <row r="59" spans="2:16" s="303" customFormat="1" x14ac:dyDescent="0.2">
      <c r="B59" s="33"/>
      <c r="C59" s="332"/>
      <c r="D59" s="332"/>
      <c r="E59" s="333"/>
      <c r="F59" s="333"/>
      <c r="G59" s="332"/>
    </row>
    <row r="60" spans="2:16" s="303" customFormat="1" x14ac:dyDescent="0.2">
      <c r="B60" s="332"/>
      <c r="C60" s="332"/>
      <c r="D60" s="332"/>
      <c r="E60" s="333"/>
      <c r="F60" s="333"/>
      <c r="G60" s="332"/>
    </row>
    <row r="61" spans="2:16" s="303" customFormat="1" x14ac:dyDescent="0.2">
      <c r="B61" s="332"/>
      <c r="C61" s="332"/>
      <c r="D61" s="332"/>
      <c r="E61" s="332"/>
      <c r="F61" s="332"/>
      <c r="G61" s="332"/>
    </row>
    <row r="62" spans="2:16" s="303" customFormat="1" x14ac:dyDescent="0.2">
      <c r="B62" s="332"/>
      <c r="C62" s="332"/>
      <c r="D62" s="332"/>
      <c r="E62" s="332"/>
      <c r="F62" s="332"/>
      <c r="G62" s="332"/>
    </row>
    <row r="63" spans="2:16" s="303" customFormat="1" x14ac:dyDescent="0.2">
      <c r="B63" s="332"/>
      <c r="C63" s="332"/>
      <c r="D63" s="332"/>
      <c r="E63" s="332"/>
      <c r="F63" s="332"/>
      <c r="G63" s="332"/>
    </row>
    <row r="64" spans="2:16" s="303" customFormat="1" x14ac:dyDescent="0.2">
      <c r="C64" s="332"/>
      <c r="D64" s="332"/>
      <c r="E64" s="332"/>
      <c r="F64" s="332"/>
      <c r="G64" s="332"/>
    </row>
    <row r="65" spans="3:4" s="303" customFormat="1" x14ac:dyDescent="0.2"/>
    <row r="66" spans="3:4" s="303" customFormat="1" x14ac:dyDescent="0.2"/>
    <row r="67" spans="3:4" s="303" customFormat="1" x14ac:dyDescent="0.2"/>
    <row r="68" spans="3:4" s="303" customFormat="1" x14ac:dyDescent="0.2">
      <c r="C68" s="295"/>
      <c r="D68" s="295"/>
    </row>
    <row r="69" spans="3:4" s="303" customFormat="1" x14ac:dyDescent="0.2"/>
    <row r="70" spans="3:4" s="303" customFormat="1" x14ac:dyDescent="0.2">
      <c r="C70" s="295"/>
      <c r="D70" s="295"/>
    </row>
    <row r="71" spans="3:4" s="303" customFormat="1" x14ac:dyDescent="0.2">
      <c r="C71" s="295"/>
      <c r="D71" s="295"/>
    </row>
    <row r="72" spans="3:4" s="303" customFormat="1" x14ac:dyDescent="0.2">
      <c r="C72" s="295"/>
      <c r="D72" s="295"/>
    </row>
    <row r="73" spans="3:4" s="303" customFormat="1" x14ac:dyDescent="0.2">
      <c r="C73" s="295"/>
      <c r="D73" s="295"/>
    </row>
    <row r="74" spans="3:4" s="303" customFormat="1" x14ac:dyDescent="0.2">
      <c r="C74" s="295"/>
      <c r="D74" s="295"/>
    </row>
    <row r="75" spans="3:4" s="303" customFormat="1" x14ac:dyDescent="0.2"/>
    <row r="76" spans="3:4" s="303" customFormat="1" x14ac:dyDescent="0.2"/>
    <row r="77" spans="3:4" s="303" customFormat="1" x14ac:dyDescent="0.2"/>
    <row r="78" spans="3:4" s="303" customFormat="1" x14ac:dyDescent="0.2"/>
    <row r="79" spans="3:4" s="303" customFormat="1" x14ac:dyDescent="0.2"/>
    <row r="80" spans="3:4" s="303" customFormat="1" x14ac:dyDescent="0.2"/>
    <row r="81" s="303" customFormat="1" x14ac:dyDescent="0.2"/>
    <row r="82" s="303" customFormat="1" x14ac:dyDescent="0.2"/>
    <row r="83" s="303" customFormat="1" x14ac:dyDescent="0.2"/>
    <row r="84" s="303" customFormat="1" x14ac:dyDescent="0.2"/>
    <row r="85" s="303" customFormat="1" x14ac:dyDescent="0.2"/>
    <row r="86" s="303" customFormat="1" x14ac:dyDescent="0.2"/>
    <row r="87" s="303" customFormat="1" x14ac:dyDescent="0.2"/>
    <row r="88" s="303" customFormat="1" x14ac:dyDescent="0.2"/>
    <row r="89" s="303" customFormat="1" x14ac:dyDescent="0.2"/>
    <row r="90" s="303" customFormat="1" x14ac:dyDescent="0.2"/>
    <row r="91" s="303" customFormat="1" x14ac:dyDescent="0.2"/>
    <row r="92" s="303" customFormat="1" x14ac:dyDescent="0.2"/>
    <row r="93" s="303" customFormat="1" x14ac:dyDescent="0.2"/>
    <row r="94" s="303" customFormat="1" x14ac:dyDescent="0.2"/>
    <row r="95" s="303" customFormat="1" x14ac:dyDescent="0.2"/>
    <row r="96" s="303" customFormat="1" x14ac:dyDescent="0.2"/>
    <row r="97" s="303" customFormat="1" x14ac:dyDescent="0.2"/>
    <row r="98" s="303" customFormat="1" x14ac:dyDescent="0.2"/>
    <row r="99" s="303" customFormat="1" x14ac:dyDescent="0.2"/>
    <row r="408" ht="38.25" customHeight="1" x14ac:dyDescent="0.2"/>
  </sheetData>
  <mergeCells count="18">
    <mergeCell ref="C26:D26"/>
    <mergeCell ref="B29:C29"/>
    <mergeCell ref="E29:N29"/>
    <mergeCell ref="B30:L30"/>
    <mergeCell ref="B51:K51"/>
    <mergeCell ref="C25:D25"/>
    <mergeCell ref="B9:L9"/>
    <mergeCell ref="B10:O10"/>
    <mergeCell ref="B12:M12"/>
    <mergeCell ref="B14:K14"/>
    <mergeCell ref="B17:M17"/>
    <mergeCell ref="B19:C19"/>
    <mergeCell ref="E19:G19"/>
    <mergeCell ref="B20:C20"/>
    <mergeCell ref="E20:G20"/>
    <mergeCell ref="C22:D22"/>
    <mergeCell ref="C23:D23"/>
    <mergeCell ref="C24:D24"/>
  </mergeCells>
  <conditionalFormatting sqref="B23:C23 E23:N25 E26:H26 J26:N26">
    <cfRule type="expression" dxfId="9" priority="2" stopIfTrue="1">
      <formula>IF($E23&lt;30,TRUE)</formula>
    </cfRule>
  </conditionalFormatting>
  <conditionalFormatting sqref="I26">
    <cfRule type="expression" dxfId="8" priority="1" stopIfTrue="1">
      <formula>IF($E26&lt;30,TRUE)</formula>
    </cfRule>
  </conditionalFormatting>
  <dataValidations count="2">
    <dataValidation type="list" allowBlank="1" showInputMessage="1" showErrorMessage="1" sqref="B20:C20" xr:uid="{00000000-0002-0000-0F00-000000000000}">
      <formula1>Procedure_List</formula1>
    </dataValidation>
    <dataValidation type="list" allowBlank="1" showInputMessage="1" showErrorMessage="1" sqref="E20:G20" xr:uid="{00000000-0002-0000-0F00-000001000000}">
      <formula1>Select10_Score</formula1>
    </dataValidation>
  </dataValidations>
  <hyperlinks>
    <hyperlink ref="N5" location="'Title Sheet'!A16" display="Return to contents" xr:uid="{00000000-0004-0000-0F00-000000000000}"/>
  </hyperlinks>
  <pageMargins left="0.35433070866141742" right="0.35433070866141742" top="0.39370078740157483" bottom="0.39370078740157483" header="0.11811023622047249" footer="0.11811023622047249"/>
  <pageSetup paperSize="9" scale="41" fitToHeight="2"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tabColor theme="4"/>
    <pageSetUpPr fitToPage="1"/>
  </sheetPr>
  <dimension ref="A1:Z48"/>
  <sheetViews>
    <sheetView showGridLines="0" zoomScale="80" zoomScaleNormal="80" workbookViewId="0">
      <pane ySplit="5" topLeftCell="A17" activePane="bottomLeft" state="frozen"/>
      <selection activeCell="C13" sqref="C13"/>
      <selection pane="bottomLeft" activeCell="C18" sqref="C18:D18"/>
    </sheetView>
  </sheetViews>
  <sheetFormatPr defaultColWidth="9.140625" defaultRowHeight="12.75" x14ac:dyDescent="0.2"/>
  <cols>
    <col min="1" max="1" width="3.7109375" style="150" customWidth="1"/>
    <col min="2" max="2" width="18.140625" style="4" customWidth="1"/>
    <col min="3" max="3" width="31" style="4" customWidth="1"/>
    <col min="4" max="4" width="3.7109375" style="4" customWidth="1"/>
    <col min="5" max="14" width="15.5703125" style="4" customWidth="1"/>
    <col min="15" max="15" width="21" style="150" customWidth="1"/>
    <col min="16" max="16" width="1.42578125" style="150" customWidth="1"/>
    <col min="17" max="18" width="16.5703125" style="150" customWidth="1"/>
    <col min="19" max="26" width="9.140625" style="150" customWidth="1"/>
    <col min="27" max="30" width="9.140625" style="4" customWidth="1"/>
    <col min="31" max="16384" width="9.140625" style="4"/>
  </cols>
  <sheetData>
    <row r="1" spans="1:26" s="14" customFormat="1" ht="33" customHeight="1" x14ac:dyDescent="0.2">
      <c r="A1" s="67"/>
      <c r="O1" s="67"/>
      <c r="P1" s="67"/>
      <c r="Q1" s="67"/>
      <c r="R1" s="67"/>
      <c r="S1" s="67"/>
      <c r="T1" s="67"/>
      <c r="U1" s="67"/>
      <c r="V1" s="67"/>
      <c r="W1" s="67"/>
      <c r="X1" s="67"/>
      <c r="Y1" s="67"/>
      <c r="Z1" s="67"/>
    </row>
    <row r="2" spans="1:26" s="14" customFormat="1" ht="14.85" customHeight="1" x14ac:dyDescent="0.2">
      <c r="A2" s="67"/>
      <c r="O2" s="67"/>
      <c r="P2" s="67"/>
      <c r="Q2" s="67"/>
      <c r="R2" s="67"/>
      <c r="S2" s="67"/>
      <c r="T2" s="67"/>
      <c r="U2" s="67"/>
      <c r="V2" s="67"/>
      <c r="W2" s="67"/>
      <c r="X2" s="67"/>
      <c r="Y2" s="67"/>
      <c r="Z2" s="67"/>
    </row>
    <row r="3" spans="1:26" s="14" customFormat="1" ht="14.85" customHeight="1" x14ac:dyDescent="0.2">
      <c r="A3" s="67"/>
      <c r="O3" s="67"/>
      <c r="P3" s="67"/>
      <c r="Q3" s="67"/>
      <c r="R3" s="67"/>
      <c r="S3" s="67"/>
      <c r="T3" s="67"/>
      <c r="U3" s="67"/>
      <c r="V3" s="67"/>
      <c r="W3" s="67"/>
      <c r="X3" s="67"/>
      <c r="Y3" s="67"/>
      <c r="Z3" s="67"/>
    </row>
    <row r="4" spans="1:26" s="14" customFormat="1" ht="14.85" customHeight="1" x14ac:dyDescent="0.2">
      <c r="A4" s="67"/>
      <c r="O4" s="67"/>
      <c r="P4" s="67"/>
      <c r="Q4" s="67"/>
      <c r="R4" s="67"/>
      <c r="S4" s="67"/>
      <c r="T4" s="67"/>
      <c r="U4" s="67"/>
      <c r="V4" s="67"/>
      <c r="W4" s="67"/>
      <c r="X4" s="67"/>
      <c r="Y4" s="67"/>
      <c r="Z4" s="67"/>
    </row>
    <row r="5" spans="1:26" s="14" customFormat="1" ht="13.5" customHeight="1" x14ac:dyDescent="0.2">
      <c r="A5" s="67"/>
      <c r="N5" s="355" t="s">
        <v>649</v>
      </c>
      <c r="O5" s="67"/>
      <c r="P5" s="67"/>
      <c r="Q5" s="67"/>
      <c r="R5" s="67"/>
      <c r="S5" s="67"/>
      <c r="T5" s="67"/>
      <c r="U5" s="67"/>
      <c r="V5" s="67"/>
      <c r="W5" s="67"/>
      <c r="X5" s="67"/>
      <c r="Y5" s="67"/>
      <c r="Z5" s="67"/>
    </row>
    <row r="6" spans="1:26" s="14" customFormat="1" ht="5.25" customHeight="1" x14ac:dyDescent="0.2">
      <c r="A6" s="67"/>
      <c r="O6" s="67"/>
      <c r="P6" s="67"/>
      <c r="Q6" s="67"/>
      <c r="R6" s="67"/>
      <c r="S6" s="67"/>
      <c r="T6" s="67"/>
      <c r="U6" s="67"/>
      <c r="V6" s="67"/>
      <c r="W6" s="67"/>
      <c r="X6" s="67"/>
      <c r="Y6" s="67"/>
      <c r="Z6" s="67"/>
    </row>
    <row r="7" spans="1:26" s="14" customFormat="1" ht="24" customHeight="1" x14ac:dyDescent="0.4">
      <c r="A7" s="67"/>
      <c r="B7" s="193" t="s">
        <v>709</v>
      </c>
      <c r="O7" s="67"/>
      <c r="P7" s="67"/>
      <c r="Q7" s="67"/>
      <c r="R7" s="67"/>
      <c r="S7" s="67"/>
      <c r="T7" s="67"/>
      <c r="U7" s="67"/>
      <c r="V7" s="67"/>
      <c r="W7" s="67"/>
      <c r="X7" s="67"/>
      <c r="Y7" s="67"/>
      <c r="Z7" s="67"/>
    </row>
    <row r="8" spans="1:26" s="14" customFormat="1" ht="18" customHeight="1" x14ac:dyDescent="0.2">
      <c r="A8" s="67"/>
      <c r="B8" s="44" t="str">
        <f>'Title Sheet'!B9</f>
        <v>January 1900 to January 1900, finalised data</v>
      </c>
      <c r="O8" s="67"/>
      <c r="P8" s="67"/>
      <c r="Q8" s="67"/>
      <c r="R8" s="67"/>
      <c r="S8" s="67"/>
      <c r="T8" s="67"/>
      <c r="U8" s="67"/>
      <c r="V8" s="67"/>
      <c r="W8" s="67"/>
      <c r="X8" s="67"/>
      <c r="Y8" s="67"/>
      <c r="Z8" s="67"/>
    </row>
    <row r="9" spans="1:26" s="102" customFormat="1" ht="15" customHeight="1" x14ac:dyDescent="0.2">
      <c r="B9" s="435"/>
      <c r="C9" s="428"/>
      <c r="D9" s="428"/>
      <c r="E9" s="428"/>
      <c r="F9" s="428"/>
      <c r="G9" s="428"/>
      <c r="H9" s="428"/>
      <c r="I9" s="428"/>
      <c r="J9" s="428"/>
      <c r="K9" s="428"/>
      <c r="L9" s="428"/>
    </row>
    <row r="10" spans="1:26" s="102" customFormat="1" ht="48.75" customHeight="1" x14ac:dyDescent="0.2">
      <c r="B10" s="489" t="s">
        <v>710</v>
      </c>
      <c r="C10" s="428"/>
      <c r="D10" s="428"/>
      <c r="E10" s="428"/>
      <c r="F10" s="428"/>
      <c r="G10" s="428"/>
      <c r="H10" s="428"/>
      <c r="I10" s="428"/>
      <c r="J10" s="428"/>
      <c r="K10" s="428"/>
      <c r="L10" s="428"/>
    </row>
    <row r="11" spans="1:26" s="102" customFormat="1" ht="15.75" customHeight="1" thickBot="1" x14ac:dyDescent="0.25">
      <c r="B11" s="435"/>
      <c r="C11" s="428"/>
      <c r="D11" s="428"/>
      <c r="E11" s="428"/>
      <c r="F11" s="428"/>
      <c r="G11" s="428"/>
      <c r="H11" s="428"/>
      <c r="I11" s="428"/>
      <c r="J11" s="428"/>
      <c r="K11" s="428"/>
      <c r="L11" s="428"/>
    </row>
    <row r="12" spans="1:26" ht="25.5" customHeight="1" thickBot="1" x14ac:dyDescent="0.25">
      <c r="A12" s="67"/>
      <c r="B12" s="492" t="s">
        <v>415</v>
      </c>
      <c r="C12" s="474"/>
      <c r="D12" s="151"/>
      <c r="E12" s="494" t="s">
        <v>418</v>
      </c>
      <c r="F12" s="476"/>
      <c r="G12" s="477"/>
      <c r="H12" s="153"/>
      <c r="I12" s="67"/>
      <c r="J12" s="67"/>
      <c r="K12" s="67"/>
      <c r="L12" s="150"/>
      <c r="M12" s="150"/>
      <c r="N12" s="150"/>
    </row>
    <row r="13" spans="1:26" ht="25.5" customHeight="1" thickBot="1" x14ac:dyDescent="0.25">
      <c r="A13" s="67"/>
      <c r="B13" s="493" t="s">
        <v>445</v>
      </c>
      <c r="C13" s="453"/>
      <c r="D13" s="152"/>
      <c r="E13" s="495" t="s">
        <v>437</v>
      </c>
      <c r="F13" s="480"/>
      <c r="G13" s="453"/>
      <c r="H13" s="153"/>
      <c r="I13" s="67"/>
      <c r="J13" s="67"/>
      <c r="K13" s="67"/>
      <c r="L13" s="150"/>
      <c r="M13" s="150"/>
      <c r="N13" s="150"/>
    </row>
    <row r="14" spans="1:26" s="14" customFormat="1" ht="15.75" customHeight="1" x14ac:dyDescent="0.2">
      <c r="A14" s="67"/>
      <c r="B14" s="38"/>
      <c r="C14" s="38"/>
      <c r="D14" s="38"/>
      <c r="I14" s="67"/>
      <c r="J14" s="67"/>
      <c r="K14" s="67"/>
      <c r="L14" s="67"/>
      <c r="M14" s="67"/>
      <c r="N14" s="67"/>
      <c r="O14" s="67"/>
      <c r="P14" s="67"/>
      <c r="Q14" s="67"/>
      <c r="R14" s="67"/>
      <c r="S14" s="67"/>
      <c r="T14" s="67"/>
      <c r="U14" s="67"/>
      <c r="V14" s="67"/>
      <c r="W14" s="67"/>
      <c r="X14" s="67"/>
      <c r="Y14" s="67"/>
      <c r="Z14" s="67"/>
    </row>
    <row r="15" spans="1:26" s="39" customFormat="1" ht="75" customHeight="1" x14ac:dyDescent="0.2">
      <c r="A15" s="149"/>
      <c r="B15" s="291" t="s">
        <v>686</v>
      </c>
      <c r="C15" s="490" t="s">
        <v>687</v>
      </c>
      <c r="D15" s="482"/>
      <c r="E15" s="292" t="s">
        <v>533</v>
      </c>
      <c r="F15" s="292" t="s">
        <v>420</v>
      </c>
      <c r="G15" s="292" t="s">
        <v>421</v>
      </c>
      <c r="H15" s="292" t="s">
        <v>422</v>
      </c>
      <c r="I15" s="292" t="s">
        <v>423</v>
      </c>
      <c r="J15" s="292" t="s">
        <v>588</v>
      </c>
      <c r="K15" s="292" t="s">
        <v>589</v>
      </c>
      <c r="L15" s="292" t="s">
        <v>590</v>
      </c>
      <c r="M15" s="293" t="s">
        <v>591</v>
      </c>
      <c r="N15" s="294" t="s">
        <v>688</v>
      </c>
      <c r="O15" s="149"/>
      <c r="P15" s="149"/>
      <c r="Q15" s="149"/>
      <c r="R15" s="149"/>
      <c r="S15" s="149"/>
      <c r="T15" s="149"/>
      <c r="U15" s="149"/>
      <c r="V15" s="149"/>
      <c r="W15" s="149"/>
      <c r="X15" s="149"/>
      <c r="Y15" s="149"/>
      <c r="Z15" s="149"/>
    </row>
    <row r="16" spans="1:26" s="14" customFormat="1" ht="41.25" customHeight="1" x14ac:dyDescent="0.2">
      <c r="A16" s="67"/>
      <c r="B16" s="62" t="s">
        <v>122</v>
      </c>
      <c r="C16" s="491" t="s">
        <v>123</v>
      </c>
      <c r="D16" s="417"/>
      <c r="E16" s="63" t="str">
        <f ca="1">'Provider Commission - Lookup'!D8</f>
        <v>No data</v>
      </c>
      <c r="F16" s="64" t="str">
        <f ca="1">'Provider Commission - Lookup'!E8</f>
        <v>No data</v>
      </c>
      <c r="G16" s="64" t="str">
        <f ca="1">'Provider Commission - Lookup'!F8</f>
        <v>No data</v>
      </c>
      <c r="H16" s="64" t="str">
        <f ca="1">'Provider Commission - Lookup'!G8</f>
        <v>No data</v>
      </c>
      <c r="I16" s="63" t="str">
        <f ca="1">'Provider Commission - Lookup'!H8</f>
        <v>No data</v>
      </c>
      <c r="J16" s="63" t="str">
        <f ca="1">'Provider Commission - Lookup'!I8</f>
        <v>No data</v>
      </c>
      <c r="K16" s="63" t="str">
        <f ca="1">'Provider Commission - Lookup'!J8</f>
        <v>No data</v>
      </c>
      <c r="L16" s="64" t="str">
        <f ca="1">'Provider Commission - Lookup'!K8</f>
        <v>No data</v>
      </c>
      <c r="M16" s="64" t="str">
        <f ca="1">'Provider Commission - Lookup'!L8</f>
        <v>No data</v>
      </c>
      <c r="N16" s="64" t="str">
        <f ca="1">'Provider Commission - Lookup'!M8</f>
        <v>No data</v>
      </c>
      <c r="O16" s="67"/>
      <c r="P16" s="67"/>
      <c r="Q16" s="67"/>
      <c r="R16" s="67"/>
      <c r="S16" s="67"/>
      <c r="T16" s="67"/>
      <c r="U16" s="67"/>
      <c r="V16" s="67"/>
      <c r="W16" s="67"/>
      <c r="X16" s="67"/>
      <c r="Y16" s="67"/>
      <c r="Z16" s="67"/>
    </row>
    <row r="17" spans="1:26" s="14" customFormat="1" ht="45" customHeight="1" x14ac:dyDescent="0.2">
      <c r="A17" s="67"/>
      <c r="B17" s="194" t="s">
        <v>439</v>
      </c>
      <c r="C17" s="486" t="s">
        <v>391</v>
      </c>
      <c r="D17" s="487"/>
      <c r="E17" s="63" t="str">
        <f ca="1">'Provider Commission - Lookup'!D9</f>
        <v>No data</v>
      </c>
      <c r="F17" s="64" t="str">
        <f ca="1">'Provider Commission - Lookup'!E9</f>
        <v>No data</v>
      </c>
      <c r="G17" s="64" t="str">
        <f ca="1">'Provider Commission - Lookup'!F9</f>
        <v>No data</v>
      </c>
      <c r="H17" s="64" t="str">
        <f ca="1">'Provider Commission - Lookup'!G9</f>
        <v>No data</v>
      </c>
      <c r="I17" s="63" t="str">
        <f ca="1">'Provider Commission - Lookup'!H9</f>
        <v>No data</v>
      </c>
      <c r="J17" s="63" t="str">
        <f ca="1">'Provider Commission - Lookup'!I9</f>
        <v>No data</v>
      </c>
      <c r="K17" s="63" t="str">
        <f ca="1">'Provider Commission - Lookup'!J9</f>
        <v>No data</v>
      </c>
      <c r="L17" s="64" t="str">
        <f ca="1">'Provider Commission - Lookup'!K9</f>
        <v>No data</v>
      </c>
      <c r="M17" s="64" t="str">
        <f ca="1">'Provider Commission - Lookup'!L9</f>
        <v>No data</v>
      </c>
      <c r="N17" s="64" t="str">
        <f ca="1">'Provider Commission - Lookup'!M9</f>
        <v>No data</v>
      </c>
      <c r="O17" s="67"/>
      <c r="P17" s="67"/>
      <c r="Q17" s="67"/>
      <c r="R17" s="67"/>
      <c r="S17" s="67"/>
      <c r="T17" s="67"/>
      <c r="U17" s="67"/>
      <c r="V17" s="67"/>
      <c r="W17" s="67"/>
      <c r="X17" s="67"/>
      <c r="Y17" s="67"/>
      <c r="Z17" s="67"/>
    </row>
    <row r="18" spans="1:26" s="14" customFormat="1" ht="45" customHeight="1" x14ac:dyDescent="0.2">
      <c r="A18" s="67"/>
      <c r="B18" s="194" t="s">
        <v>430</v>
      </c>
      <c r="C18" s="486" t="s">
        <v>433</v>
      </c>
      <c r="D18" s="487"/>
      <c r="E18" s="63" t="str">
        <f ca="1">'Provider Commission - Lookup'!D10</f>
        <v>No data</v>
      </c>
      <c r="F18" s="64" t="str">
        <f ca="1">'Provider Commission - Lookup'!E10</f>
        <v>No data</v>
      </c>
      <c r="G18" s="64" t="str">
        <f ca="1">'Provider Commission - Lookup'!F10</f>
        <v>No data</v>
      </c>
      <c r="H18" s="64" t="str">
        <f ca="1">'Provider Commission - Lookup'!G10</f>
        <v>No data</v>
      </c>
      <c r="I18" s="63" t="str">
        <f ca="1">'Provider Commission - Lookup'!H10</f>
        <v>No data</v>
      </c>
      <c r="J18" s="63" t="str">
        <f ca="1">'Provider Commission - Lookup'!I10</f>
        <v>No data</v>
      </c>
      <c r="K18" s="63" t="str">
        <f ca="1">'Provider Commission - Lookup'!J10</f>
        <v>No data</v>
      </c>
      <c r="L18" s="64" t="str">
        <f ca="1">'Provider Commission - Lookup'!K10</f>
        <v>No data</v>
      </c>
      <c r="M18" s="64" t="str">
        <f ca="1">'Provider Commission - Lookup'!L10</f>
        <v>No data</v>
      </c>
      <c r="N18" s="64" t="str">
        <f ca="1">'Provider Commission - Lookup'!M10</f>
        <v>No data</v>
      </c>
      <c r="O18" s="67"/>
      <c r="P18" s="67"/>
      <c r="Q18" s="67"/>
      <c r="R18" s="67"/>
      <c r="S18" s="67"/>
      <c r="T18" s="67"/>
      <c r="U18" s="67"/>
      <c r="V18" s="67"/>
      <c r="W18" s="67"/>
      <c r="X18" s="67"/>
      <c r="Y18" s="67"/>
      <c r="Z18" s="67"/>
    </row>
    <row r="19" spans="1:26" s="14" customFormat="1" ht="45" customHeight="1" x14ac:dyDescent="0.2">
      <c r="A19" s="67"/>
      <c r="B19" s="194" t="s">
        <v>439</v>
      </c>
      <c r="C19" s="486" t="s">
        <v>253</v>
      </c>
      <c r="D19" s="487"/>
      <c r="E19" s="63" t="str">
        <f ca="1">'Provider Commission - Lookup'!D11</f>
        <v>No data</v>
      </c>
      <c r="F19" s="64" t="str">
        <f ca="1">'Provider Commission - Lookup'!E11</f>
        <v>No data</v>
      </c>
      <c r="G19" s="64" t="str">
        <f ca="1">'Provider Commission - Lookup'!F11</f>
        <v>No data</v>
      </c>
      <c r="H19" s="64" t="str">
        <f ca="1">'Provider Commission - Lookup'!G11</f>
        <v>No data</v>
      </c>
      <c r="I19" s="63" t="str">
        <f ca="1">'Provider Commission - Lookup'!H11</f>
        <v>No data</v>
      </c>
      <c r="J19" s="63" t="str">
        <f ca="1">'Provider Commission - Lookup'!I11</f>
        <v>No data</v>
      </c>
      <c r="K19" s="63" t="str">
        <f ca="1">'Provider Commission - Lookup'!J11</f>
        <v>No data</v>
      </c>
      <c r="L19" s="64" t="str">
        <f ca="1">'Provider Commission - Lookup'!K11</f>
        <v>No data</v>
      </c>
      <c r="M19" s="64" t="str">
        <f ca="1">'Provider Commission - Lookup'!L11</f>
        <v>No data</v>
      </c>
      <c r="N19" s="64" t="str">
        <f ca="1">'Provider Commission - Lookup'!M11</f>
        <v>No data</v>
      </c>
      <c r="O19" s="67"/>
      <c r="P19" s="67"/>
      <c r="Q19" s="67"/>
      <c r="R19" s="67"/>
      <c r="S19" s="67"/>
      <c r="T19" s="67"/>
      <c r="U19" s="67"/>
      <c r="V19" s="67"/>
      <c r="W19" s="67"/>
      <c r="X19" s="67"/>
      <c r="Y19" s="67"/>
      <c r="Z19" s="67"/>
    </row>
    <row r="20" spans="1:26" s="14" customFormat="1" ht="45" customHeight="1" x14ac:dyDescent="0.2">
      <c r="A20" s="67"/>
      <c r="B20" s="194" t="s">
        <v>430</v>
      </c>
      <c r="C20" s="486" t="s">
        <v>432</v>
      </c>
      <c r="D20" s="487"/>
      <c r="E20" s="63" t="str">
        <f ca="1">'Provider Commission - Lookup'!D12</f>
        <v>No data</v>
      </c>
      <c r="F20" s="64" t="str">
        <f ca="1">'Provider Commission - Lookup'!E12</f>
        <v>No data</v>
      </c>
      <c r="G20" s="64" t="str">
        <f ca="1">'Provider Commission - Lookup'!F12</f>
        <v>No data</v>
      </c>
      <c r="H20" s="64" t="str">
        <f ca="1">'Provider Commission - Lookup'!G12</f>
        <v>No data</v>
      </c>
      <c r="I20" s="63" t="str">
        <f ca="1">'Provider Commission - Lookup'!H12</f>
        <v>No data</v>
      </c>
      <c r="J20" s="63" t="str">
        <f ca="1">'Provider Commission - Lookup'!I12</f>
        <v>No data</v>
      </c>
      <c r="K20" s="63" t="str">
        <f ca="1">'Provider Commission - Lookup'!J12</f>
        <v>No data</v>
      </c>
      <c r="L20" s="64" t="str">
        <f ca="1">'Provider Commission - Lookup'!K12</f>
        <v>No data</v>
      </c>
      <c r="M20" s="64" t="str">
        <f ca="1">'Provider Commission - Lookup'!L12</f>
        <v>No data</v>
      </c>
      <c r="N20" s="64" t="str">
        <f ca="1">'Provider Commission - Lookup'!M12</f>
        <v>No data</v>
      </c>
      <c r="O20" s="67"/>
      <c r="P20" s="67"/>
      <c r="Q20" s="67"/>
      <c r="R20" s="67"/>
      <c r="S20" s="67"/>
      <c r="T20" s="67"/>
      <c r="U20" s="67"/>
      <c r="V20" s="67"/>
      <c r="W20" s="67"/>
      <c r="X20" s="67"/>
      <c r="Y20" s="67"/>
      <c r="Z20" s="67"/>
    </row>
    <row r="21" spans="1:26" s="14" customFormat="1" ht="45" customHeight="1" x14ac:dyDescent="0.2">
      <c r="A21" s="67"/>
      <c r="B21" s="194" t="s">
        <v>439</v>
      </c>
      <c r="C21" s="486" t="s">
        <v>711</v>
      </c>
      <c r="D21" s="487"/>
      <c r="E21" s="63" t="str">
        <f ca="1">'Provider Commission - Lookup'!D13</f>
        <v>No data</v>
      </c>
      <c r="F21" s="64" t="str">
        <f ca="1">'Provider Commission - Lookup'!E13</f>
        <v>No data</v>
      </c>
      <c r="G21" s="64" t="str">
        <f ca="1">'Provider Commission - Lookup'!F13</f>
        <v>No data</v>
      </c>
      <c r="H21" s="64" t="str">
        <f ca="1">'Provider Commission - Lookup'!G13</f>
        <v>No data</v>
      </c>
      <c r="I21" s="63" t="str">
        <f ca="1">'Provider Commission - Lookup'!H13</f>
        <v>No data</v>
      </c>
      <c r="J21" s="63" t="str">
        <f ca="1">'Provider Commission - Lookup'!I13</f>
        <v>No data</v>
      </c>
      <c r="K21" s="63" t="str">
        <f ca="1">'Provider Commission - Lookup'!J13</f>
        <v>No data</v>
      </c>
      <c r="L21" s="64" t="str">
        <f ca="1">'Provider Commission - Lookup'!K13</f>
        <v>No data</v>
      </c>
      <c r="M21" s="64" t="str">
        <f ca="1">'Provider Commission - Lookup'!L13</f>
        <v>No data</v>
      </c>
      <c r="N21" s="64" t="str">
        <f ca="1">'Provider Commission - Lookup'!M13</f>
        <v>No data</v>
      </c>
      <c r="O21" s="67"/>
      <c r="P21" s="67"/>
      <c r="Q21" s="67"/>
      <c r="R21" s="67"/>
      <c r="S21" s="67"/>
      <c r="T21" s="67"/>
      <c r="U21" s="67"/>
      <c r="V21" s="67"/>
      <c r="W21" s="67"/>
      <c r="X21" s="67"/>
      <c r="Y21" s="67"/>
      <c r="Z21" s="67"/>
    </row>
    <row r="22" spans="1:26" s="14" customFormat="1" ht="45" customHeight="1" x14ac:dyDescent="0.2">
      <c r="A22" s="67"/>
      <c r="B22" s="194" t="s">
        <v>430</v>
      </c>
      <c r="C22" s="486" t="s">
        <v>436</v>
      </c>
      <c r="D22" s="487"/>
      <c r="E22" s="63" t="str">
        <f ca="1">'Provider Commission - Lookup'!D14</f>
        <v>No data</v>
      </c>
      <c r="F22" s="64" t="str">
        <f ca="1">'Provider Commission - Lookup'!E14</f>
        <v>No data</v>
      </c>
      <c r="G22" s="64" t="str">
        <f ca="1">'Provider Commission - Lookup'!F14</f>
        <v>No data</v>
      </c>
      <c r="H22" s="64" t="str">
        <f ca="1">'Provider Commission - Lookup'!G14</f>
        <v>No data</v>
      </c>
      <c r="I22" s="63" t="str">
        <f ca="1">'Provider Commission - Lookup'!H14</f>
        <v>No data</v>
      </c>
      <c r="J22" s="63" t="str">
        <f ca="1">'Provider Commission - Lookup'!I14</f>
        <v>No data</v>
      </c>
      <c r="K22" s="63" t="str">
        <f ca="1">'Provider Commission - Lookup'!J14</f>
        <v>No data</v>
      </c>
      <c r="L22" s="64" t="str">
        <f ca="1">'Provider Commission - Lookup'!K14</f>
        <v>No data</v>
      </c>
      <c r="M22" s="64" t="str">
        <f ca="1">'Provider Commission - Lookup'!L14</f>
        <v>No data</v>
      </c>
      <c r="N22" s="64" t="str">
        <f ca="1">'Provider Commission - Lookup'!M14</f>
        <v>No data</v>
      </c>
      <c r="O22" s="67"/>
      <c r="P22" s="67"/>
      <c r="Q22" s="67"/>
      <c r="R22" s="67"/>
      <c r="S22" s="67"/>
      <c r="T22" s="67"/>
      <c r="U22" s="67"/>
      <c r="V22" s="67"/>
      <c r="W22" s="67"/>
      <c r="X22" s="67"/>
      <c r="Y22" s="67"/>
      <c r="Z22" s="67"/>
    </row>
    <row r="23" spans="1:26" s="14" customFormat="1" ht="45" customHeight="1" x14ac:dyDescent="0.2">
      <c r="A23" s="67"/>
      <c r="B23" s="194" t="s">
        <v>439</v>
      </c>
      <c r="C23" s="486" t="s">
        <v>233</v>
      </c>
      <c r="D23" s="487"/>
      <c r="E23" s="63" t="str">
        <f ca="1">'Provider Commission - Lookup'!D15</f>
        <v>No data</v>
      </c>
      <c r="F23" s="64" t="str">
        <f ca="1">'Provider Commission - Lookup'!E15</f>
        <v>No data</v>
      </c>
      <c r="G23" s="64" t="str">
        <f ca="1">'Provider Commission - Lookup'!F15</f>
        <v>No data</v>
      </c>
      <c r="H23" s="64" t="str">
        <f ca="1">'Provider Commission - Lookup'!G15</f>
        <v>No data</v>
      </c>
      <c r="I23" s="63" t="str">
        <f ca="1">'Provider Commission - Lookup'!H15</f>
        <v>No data</v>
      </c>
      <c r="J23" s="63" t="str">
        <f ca="1">'Provider Commission - Lookup'!I15</f>
        <v>No data</v>
      </c>
      <c r="K23" s="63" t="str">
        <f ca="1">'Provider Commission - Lookup'!J15</f>
        <v>No data</v>
      </c>
      <c r="L23" s="64" t="str">
        <f ca="1">'Provider Commission - Lookup'!K15</f>
        <v>No data</v>
      </c>
      <c r="M23" s="64" t="str">
        <f ca="1">'Provider Commission - Lookup'!L15</f>
        <v>No data</v>
      </c>
      <c r="N23" s="64" t="str">
        <f ca="1">'Provider Commission - Lookup'!M15</f>
        <v>No data</v>
      </c>
      <c r="O23" s="67"/>
      <c r="P23" s="67"/>
      <c r="Q23" s="67"/>
      <c r="R23" s="67"/>
      <c r="S23" s="67"/>
      <c r="T23" s="67"/>
      <c r="U23" s="67"/>
      <c r="V23" s="67"/>
      <c r="W23" s="67"/>
      <c r="X23" s="67"/>
      <c r="Y23" s="67"/>
      <c r="Z23" s="67"/>
    </row>
    <row r="24" spans="1:26" s="14" customFormat="1" ht="45" customHeight="1" x14ac:dyDescent="0.2">
      <c r="A24" s="67"/>
      <c r="B24" s="194" t="s">
        <v>430</v>
      </c>
      <c r="C24" s="486" t="s">
        <v>435</v>
      </c>
      <c r="D24" s="487"/>
      <c r="E24" s="63" t="str">
        <f ca="1">'Provider Commission - Lookup'!D16</f>
        <v>No data</v>
      </c>
      <c r="F24" s="64" t="str">
        <f ca="1">'Provider Commission - Lookup'!E16</f>
        <v>No data</v>
      </c>
      <c r="G24" s="64" t="str">
        <f ca="1">'Provider Commission - Lookup'!F16</f>
        <v>No data</v>
      </c>
      <c r="H24" s="64" t="str">
        <f ca="1">'Provider Commission - Lookup'!G16</f>
        <v>No data</v>
      </c>
      <c r="I24" s="63" t="str">
        <f ca="1">'Provider Commission - Lookup'!H16</f>
        <v>No data</v>
      </c>
      <c r="J24" s="63" t="str">
        <f ca="1">'Provider Commission - Lookup'!I16</f>
        <v>No data</v>
      </c>
      <c r="K24" s="63" t="str">
        <f ca="1">'Provider Commission - Lookup'!J16</f>
        <v>No data</v>
      </c>
      <c r="L24" s="64" t="str">
        <f ca="1">'Provider Commission - Lookup'!K16</f>
        <v>No data</v>
      </c>
      <c r="M24" s="64" t="str">
        <f ca="1">'Provider Commission - Lookup'!L16</f>
        <v>No data</v>
      </c>
      <c r="N24" s="64" t="str">
        <f ca="1">'Provider Commission - Lookup'!M16</f>
        <v>No data</v>
      </c>
      <c r="O24" s="67"/>
      <c r="P24" s="67"/>
      <c r="Q24" s="67"/>
      <c r="R24" s="67"/>
      <c r="S24" s="67"/>
      <c r="T24" s="67"/>
      <c r="U24" s="67"/>
      <c r="V24" s="67"/>
      <c r="W24" s="67"/>
      <c r="X24" s="67"/>
      <c r="Y24" s="67"/>
      <c r="Z24" s="67"/>
    </row>
    <row r="25" spans="1:26" s="14" customFormat="1" ht="45" customHeight="1" x14ac:dyDescent="0.2">
      <c r="A25" s="67"/>
      <c r="B25" s="194" t="s">
        <v>439</v>
      </c>
      <c r="C25" s="486" t="s">
        <v>412</v>
      </c>
      <c r="D25" s="487"/>
      <c r="E25" s="63" t="str">
        <f ca="1">'Provider Commission - Lookup'!D17</f>
        <v>No data</v>
      </c>
      <c r="F25" s="64" t="str">
        <f ca="1">'Provider Commission - Lookup'!E17</f>
        <v>No data</v>
      </c>
      <c r="G25" s="64" t="str">
        <f ca="1">'Provider Commission - Lookup'!F17</f>
        <v>No data</v>
      </c>
      <c r="H25" s="64" t="str">
        <f ca="1">'Provider Commission - Lookup'!G17</f>
        <v>No data</v>
      </c>
      <c r="I25" s="63" t="str">
        <f ca="1">'Provider Commission - Lookup'!H17</f>
        <v>No data</v>
      </c>
      <c r="J25" s="63" t="str">
        <f ca="1">'Provider Commission - Lookup'!I17</f>
        <v>No data</v>
      </c>
      <c r="K25" s="63" t="str">
        <f ca="1">'Provider Commission - Lookup'!J17</f>
        <v>No data</v>
      </c>
      <c r="L25" s="64" t="str">
        <f ca="1">'Provider Commission - Lookup'!K17</f>
        <v>No data</v>
      </c>
      <c r="M25" s="64" t="str">
        <f ca="1">'Provider Commission - Lookup'!L17</f>
        <v>No data</v>
      </c>
      <c r="N25" s="64" t="str">
        <f ca="1">'Provider Commission - Lookup'!M17</f>
        <v>No data</v>
      </c>
      <c r="O25" s="67"/>
      <c r="P25" s="67"/>
      <c r="Q25" s="67"/>
      <c r="R25" s="67"/>
      <c r="S25" s="67"/>
      <c r="T25" s="67"/>
      <c r="U25" s="67"/>
      <c r="V25" s="67"/>
      <c r="W25" s="67"/>
      <c r="X25" s="67"/>
      <c r="Y25" s="67"/>
      <c r="Z25" s="67"/>
    </row>
    <row r="26" spans="1:26" s="14" customFormat="1" ht="45" customHeight="1" x14ac:dyDescent="0.2">
      <c r="A26" s="67"/>
      <c r="B26" s="194" t="s">
        <v>430</v>
      </c>
      <c r="C26" s="486" t="s">
        <v>434</v>
      </c>
      <c r="D26" s="487"/>
      <c r="E26" s="63" t="str">
        <f ca="1">'Provider Commission - Lookup'!D18</f>
        <v>No data</v>
      </c>
      <c r="F26" s="64" t="str">
        <f ca="1">'Provider Commission - Lookup'!E18</f>
        <v>No data</v>
      </c>
      <c r="G26" s="64" t="str">
        <f ca="1">'Provider Commission - Lookup'!F18</f>
        <v>No data</v>
      </c>
      <c r="H26" s="64" t="str">
        <f ca="1">'Provider Commission - Lookup'!G18</f>
        <v>No data</v>
      </c>
      <c r="I26" s="63" t="str">
        <f ca="1">'Provider Commission - Lookup'!H18</f>
        <v>No data</v>
      </c>
      <c r="J26" s="63" t="str">
        <f ca="1">'Provider Commission - Lookup'!I18</f>
        <v>No data</v>
      </c>
      <c r="K26" s="63" t="str">
        <f ca="1">'Provider Commission - Lookup'!J18</f>
        <v>No data</v>
      </c>
      <c r="L26" s="64" t="str">
        <f ca="1">'Provider Commission - Lookup'!K18</f>
        <v>No data</v>
      </c>
      <c r="M26" s="64" t="str">
        <f ca="1">'Provider Commission - Lookup'!L18</f>
        <v>No data</v>
      </c>
      <c r="N26" s="64" t="str">
        <f ca="1">'Provider Commission - Lookup'!M18</f>
        <v>No data</v>
      </c>
      <c r="O26" s="67"/>
      <c r="P26" s="67"/>
      <c r="Q26" s="67"/>
      <c r="R26" s="67"/>
      <c r="S26" s="67"/>
      <c r="T26" s="67"/>
      <c r="U26" s="67"/>
      <c r="V26" s="67"/>
      <c r="W26" s="67"/>
      <c r="X26" s="67"/>
      <c r="Y26" s="67"/>
      <c r="Z26" s="67"/>
    </row>
    <row r="27" spans="1:26" s="14" customFormat="1" ht="15.75" customHeight="1" x14ac:dyDescent="0.2">
      <c r="A27" s="67"/>
      <c r="O27" s="67"/>
      <c r="P27" s="67"/>
      <c r="Q27" s="67"/>
      <c r="R27" s="67"/>
      <c r="S27" s="67"/>
      <c r="T27" s="67"/>
      <c r="U27" s="67"/>
      <c r="V27" s="67"/>
      <c r="W27" s="67"/>
      <c r="X27" s="67"/>
      <c r="Y27" s="67"/>
      <c r="Z27" s="67"/>
    </row>
    <row r="28" spans="1:26" s="14" customFormat="1" x14ac:dyDescent="0.2">
      <c r="A28" s="67"/>
      <c r="B28" s="42"/>
      <c r="O28" s="67"/>
      <c r="P28" s="67"/>
      <c r="Q28" s="67"/>
      <c r="R28" s="67"/>
      <c r="S28" s="67"/>
      <c r="T28" s="67"/>
      <c r="U28" s="67"/>
      <c r="V28" s="67"/>
      <c r="W28" s="67"/>
      <c r="X28" s="67"/>
      <c r="Y28" s="67"/>
      <c r="Z28" s="67"/>
    </row>
    <row r="29" spans="1:26" s="14" customFormat="1" ht="15" customHeight="1" x14ac:dyDescent="0.2">
      <c r="A29" s="67"/>
      <c r="B29" s="488" t="str">
        <f ca="1">HYPERLINK(Reference!B$11,Reference!A$11)</f>
        <v>Copyright © 2023, Health and Social Care Information Centre. The Health and Social Care Information Centre is a non-departmental body created by statute, also known as NHS Digital.</v>
      </c>
      <c r="C29" s="423"/>
      <c r="D29" s="423"/>
      <c r="E29" s="423"/>
      <c r="F29" s="423"/>
      <c r="G29" s="423"/>
      <c r="H29" s="423"/>
      <c r="I29" s="423"/>
      <c r="J29" s="423"/>
      <c r="K29" s="423"/>
      <c r="O29" s="67"/>
      <c r="P29" s="67"/>
      <c r="Q29" s="67"/>
      <c r="R29" s="67"/>
      <c r="S29" s="67"/>
      <c r="T29" s="67"/>
      <c r="U29" s="67"/>
      <c r="V29" s="67"/>
      <c r="W29" s="67"/>
      <c r="X29" s="67"/>
      <c r="Y29" s="67"/>
      <c r="Z29" s="67"/>
    </row>
    <row r="30" spans="1:26" s="14" customFormat="1" x14ac:dyDescent="0.2">
      <c r="A30" s="67"/>
      <c r="O30" s="67"/>
      <c r="P30" s="67"/>
      <c r="Q30" s="67"/>
      <c r="R30" s="67"/>
      <c r="S30" s="67"/>
      <c r="T30" s="67"/>
      <c r="U30" s="67"/>
      <c r="V30" s="67"/>
      <c r="W30" s="67"/>
      <c r="X30" s="67"/>
      <c r="Y30" s="67"/>
      <c r="Z30" s="67"/>
    </row>
    <row r="31" spans="1:26" s="14" customFormat="1" x14ac:dyDescent="0.2">
      <c r="A31" s="67"/>
      <c r="O31" s="67"/>
      <c r="P31" s="67"/>
      <c r="Q31" s="67"/>
      <c r="R31" s="67"/>
      <c r="S31" s="67"/>
      <c r="T31" s="67"/>
      <c r="U31" s="67"/>
      <c r="V31" s="67"/>
      <c r="W31" s="67"/>
      <c r="X31" s="67"/>
      <c r="Y31" s="67"/>
      <c r="Z31" s="67"/>
    </row>
    <row r="32" spans="1:26" s="14" customFormat="1" x14ac:dyDescent="0.2">
      <c r="A32" s="67"/>
      <c r="O32" s="67"/>
      <c r="P32" s="67"/>
      <c r="Q32" s="67"/>
      <c r="R32" s="67"/>
      <c r="S32" s="67"/>
      <c r="T32" s="67"/>
      <c r="U32" s="67"/>
      <c r="V32" s="67"/>
      <c r="W32" s="67"/>
      <c r="X32" s="67"/>
      <c r="Y32" s="67"/>
      <c r="Z32" s="67"/>
    </row>
    <row r="33" spans="1:26" s="14" customFormat="1" x14ac:dyDescent="0.2">
      <c r="A33" s="67"/>
      <c r="O33" s="67"/>
      <c r="P33" s="67"/>
      <c r="Q33" s="67"/>
      <c r="R33" s="67"/>
      <c r="S33" s="67"/>
      <c r="T33" s="67"/>
      <c r="U33" s="67"/>
      <c r="V33" s="67"/>
      <c r="W33" s="67"/>
      <c r="X33" s="67"/>
      <c r="Y33" s="67"/>
      <c r="Z33" s="67"/>
    </row>
    <row r="34" spans="1:26" s="14" customFormat="1" x14ac:dyDescent="0.2">
      <c r="A34" s="67"/>
      <c r="O34" s="67"/>
      <c r="P34" s="67"/>
      <c r="Q34" s="67"/>
      <c r="R34" s="67"/>
      <c r="S34" s="67"/>
      <c r="T34" s="67"/>
      <c r="U34" s="67"/>
      <c r="V34" s="67"/>
      <c r="W34" s="67"/>
      <c r="X34" s="67"/>
      <c r="Y34" s="67"/>
      <c r="Z34" s="67"/>
    </row>
    <row r="35" spans="1:26" s="14" customFormat="1" x14ac:dyDescent="0.2">
      <c r="A35" s="67"/>
      <c r="O35" s="67"/>
      <c r="P35" s="67"/>
      <c r="Q35" s="67"/>
      <c r="R35" s="67"/>
      <c r="S35" s="67"/>
      <c r="T35" s="67"/>
      <c r="U35" s="67"/>
      <c r="V35" s="67"/>
      <c r="W35" s="67"/>
      <c r="X35" s="67"/>
      <c r="Y35" s="67"/>
      <c r="Z35" s="67"/>
    </row>
    <row r="36" spans="1:26" s="14" customFormat="1" x14ac:dyDescent="0.2">
      <c r="A36" s="67"/>
      <c r="O36" s="67"/>
      <c r="P36" s="67"/>
      <c r="Q36" s="67"/>
      <c r="R36" s="67"/>
      <c r="S36" s="67"/>
      <c r="T36" s="67"/>
      <c r="U36" s="67"/>
      <c r="V36" s="67"/>
      <c r="W36" s="67"/>
      <c r="X36" s="67"/>
      <c r="Y36" s="67"/>
      <c r="Z36" s="67"/>
    </row>
    <row r="37" spans="1:26" s="14" customFormat="1" x14ac:dyDescent="0.2">
      <c r="A37" s="67"/>
      <c r="O37" s="67"/>
      <c r="P37" s="67"/>
      <c r="Q37" s="67"/>
      <c r="R37" s="67"/>
      <c r="S37" s="67"/>
      <c r="T37" s="67"/>
      <c r="U37" s="67"/>
      <c r="V37" s="67"/>
      <c r="W37" s="67"/>
      <c r="X37" s="67"/>
      <c r="Y37" s="67"/>
      <c r="Z37" s="67"/>
    </row>
    <row r="38" spans="1:26" s="14" customFormat="1" x14ac:dyDescent="0.2">
      <c r="A38" s="67"/>
      <c r="O38" s="67"/>
      <c r="P38" s="67"/>
      <c r="Q38" s="67"/>
      <c r="R38" s="67"/>
      <c r="S38" s="67"/>
      <c r="T38" s="67"/>
      <c r="U38" s="67"/>
      <c r="V38" s="67"/>
      <c r="W38" s="67"/>
      <c r="X38" s="67"/>
      <c r="Y38" s="67"/>
      <c r="Z38" s="67"/>
    </row>
    <row r="39" spans="1:26" s="14" customFormat="1" x14ac:dyDescent="0.2">
      <c r="A39" s="67"/>
      <c r="O39" s="67"/>
      <c r="P39" s="67"/>
      <c r="Q39" s="67"/>
      <c r="R39" s="67"/>
      <c r="S39" s="67"/>
      <c r="T39" s="67"/>
      <c r="U39" s="67"/>
      <c r="V39" s="67"/>
      <c r="W39" s="67"/>
      <c r="X39" s="67"/>
      <c r="Y39" s="67"/>
      <c r="Z39" s="67"/>
    </row>
    <row r="40" spans="1:26" s="14" customFormat="1" x14ac:dyDescent="0.2">
      <c r="A40" s="67"/>
      <c r="O40" s="67"/>
      <c r="P40" s="67"/>
      <c r="Q40" s="67"/>
      <c r="R40" s="67"/>
      <c r="S40" s="67"/>
      <c r="T40" s="67"/>
      <c r="U40" s="67"/>
      <c r="V40" s="67"/>
      <c r="W40" s="67"/>
      <c r="X40" s="67"/>
      <c r="Y40" s="67"/>
      <c r="Z40" s="67"/>
    </row>
    <row r="41" spans="1:26" s="14" customFormat="1" x14ac:dyDescent="0.2">
      <c r="A41" s="67"/>
      <c r="O41" s="67"/>
      <c r="P41" s="67"/>
      <c r="Q41" s="67"/>
      <c r="R41" s="67"/>
      <c r="S41" s="67"/>
      <c r="T41" s="67"/>
      <c r="U41" s="67"/>
      <c r="V41" s="67"/>
      <c r="W41" s="67"/>
      <c r="X41" s="67"/>
      <c r="Y41" s="67"/>
      <c r="Z41" s="67"/>
    </row>
    <row r="42" spans="1:26" s="14" customFormat="1" x14ac:dyDescent="0.2">
      <c r="A42" s="67"/>
      <c r="O42" s="67"/>
      <c r="P42" s="67"/>
      <c r="Q42" s="67"/>
      <c r="R42" s="67"/>
      <c r="S42" s="67"/>
      <c r="T42" s="67"/>
      <c r="U42" s="67"/>
      <c r="V42" s="67"/>
      <c r="W42" s="67"/>
      <c r="X42" s="67"/>
      <c r="Y42" s="67"/>
      <c r="Z42" s="67"/>
    </row>
    <row r="43" spans="1:26" s="14" customFormat="1" x14ac:dyDescent="0.2">
      <c r="A43" s="67"/>
      <c r="O43" s="67"/>
      <c r="P43" s="67"/>
      <c r="Q43" s="67"/>
      <c r="R43" s="67"/>
      <c r="S43" s="67"/>
      <c r="T43" s="67"/>
      <c r="U43" s="67"/>
      <c r="V43" s="67"/>
      <c r="W43" s="67"/>
      <c r="X43" s="67"/>
      <c r="Y43" s="67"/>
      <c r="Z43" s="67"/>
    </row>
    <row r="44" spans="1:26" s="14" customFormat="1" x14ac:dyDescent="0.2">
      <c r="A44" s="67"/>
      <c r="O44" s="67"/>
      <c r="P44" s="67"/>
      <c r="Q44" s="67"/>
      <c r="R44" s="67"/>
      <c r="S44" s="67"/>
      <c r="T44" s="67"/>
      <c r="U44" s="67"/>
      <c r="V44" s="67"/>
      <c r="W44" s="67"/>
      <c r="X44" s="67"/>
      <c r="Y44" s="67"/>
      <c r="Z44" s="67"/>
    </row>
    <row r="45" spans="1:26" s="14" customFormat="1" x14ac:dyDescent="0.2">
      <c r="A45" s="67"/>
      <c r="O45" s="67"/>
      <c r="P45" s="67"/>
      <c r="Q45" s="67"/>
      <c r="R45" s="67"/>
      <c r="S45" s="67"/>
      <c r="T45" s="67"/>
      <c r="U45" s="67"/>
      <c r="V45" s="67"/>
      <c r="W45" s="67"/>
      <c r="X45" s="67"/>
      <c r="Y45" s="67"/>
      <c r="Z45" s="67"/>
    </row>
    <row r="46" spans="1:26" s="14" customFormat="1" x14ac:dyDescent="0.2">
      <c r="A46" s="67"/>
      <c r="O46" s="67"/>
      <c r="P46" s="67"/>
      <c r="Q46" s="67"/>
      <c r="R46" s="67"/>
      <c r="S46" s="67"/>
      <c r="T46" s="67"/>
      <c r="U46" s="67"/>
      <c r="V46" s="67"/>
      <c r="W46" s="67"/>
      <c r="X46" s="67"/>
      <c r="Y46" s="67"/>
      <c r="Z46" s="67"/>
    </row>
    <row r="47" spans="1:26" s="14" customFormat="1" x14ac:dyDescent="0.2">
      <c r="A47" s="67"/>
      <c r="O47" s="67"/>
      <c r="P47" s="67"/>
      <c r="Q47" s="67"/>
      <c r="R47" s="67"/>
      <c r="S47" s="67"/>
      <c r="T47" s="67"/>
      <c r="U47" s="67"/>
      <c r="V47" s="67"/>
      <c r="W47" s="67"/>
      <c r="X47" s="67"/>
      <c r="Y47" s="67"/>
      <c r="Z47" s="67"/>
    </row>
    <row r="48" spans="1:26" s="14" customFormat="1" x14ac:dyDescent="0.2">
      <c r="A48" s="67"/>
      <c r="O48" s="67"/>
      <c r="P48" s="67"/>
      <c r="Q48" s="67"/>
      <c r="R48" s="67"/>
      <c r="S48" s="67"/>
      <c r="T48" s="67"/>
      <c r="U48" s="67"/>
      <c r="V48" s="67"/>
      <c r="W48" s="67"/>
      <c r="X48" s="67"/>
      <c r="Y48" s="67"/>
      <c r="Z48" s="67"/>
    </row>
  </sheetData>
  <mergeCells count="20">
    <mergeCell ref="C17:D17"/>
    <mergeCell ref="C18:D18"/>
    <mergeCell ref="C19:D19"/>
    <mergeCell ref="C20:D20"/>
    <mergeCell ref="B9:L9"/>
    <mergeCell ref="B10:L10"/>
    <mergeCell ref="B11:L11"/>
    <mergeCell ref="C15:D15"/>
    <mergeCell ref="C16:D16"/>
    <mergeCell ref="B12:C12"/>
    <mergeCell ref="B13:C13"/>
    <mergeCell ref="E12:G12"/>
    <mergeCell ref="E13:G13"/>
    <mergeCell ref="C24:D24"/>
    <mergeCell ref="C21:D21"/>
    <mergeCell ref="C22:D22"/>
    <mergeCell ref="C23:D23"/>
    <mergeCell ref="B29:K29"/>
    <mergeCell ref="C25:D25"/>
    <mergeCell ref="C26:D26"/>
  </mergeCells>
  <conditionalFormatting sqref="B16:B26 E16:N26 C16 C18:C26">
    <cfRule type="expression" dxfId="7" priority="2" stopIfTrue="1">
      <formula>IF($E16&lt;30,TRUE)</formula>
    </cfRule>
  </conditionalFormatting>
  <conditionalFormatting sqref="C17">
    <cfRule type="expression" dxfId="6" priority="1" stopIfTrue="1">
      <formula>IF($E17&lt;30,TRUE)</formula>
    </cfRule>
  </conditionalFormatting>
  <dataValidations count="13">
    <dataValidation type="list" allowBlank="1" showInputMessage="1" showErrorMessage="1" sqref="B17:B26" xr:uid="{00000000-0002-0000-1000-000000000000}">
      <formula1>Funnel_Organisation_Level</formula1>
    </dataValidation>
    <dataValidation type="list" allowBlank="1" showInputMessage="1" showErrorMessage="1" sqref="C17" xr:uid="{00000000-0002-0000-1000-000001000000}">
      <formula1>Select10_OrgName01</formula1>
    </dataValidation>
    <dataValidation type="list" allowBlank="1" showInputMessage="1" showErrorMessage="1" sqref="C18:D18" xr:uid="{00000000-0002-0000-1000-000002000000}">
      <formula1>Select10_OrgName02</formula1>
    </dataValidation>
    <dataValidation type="list" allowBlank="1" showInputMessage="1" showErrorMessage="1" sqref="C19" xr:uid="{00000000-0002-0000-1000-000003000000}">
      <formula1>Select10_OrgName03</formula1>
    </dataValidation>
    <dataValidation type="list" allowBlank="1" showInputMessage="1" showErrorMessage="1" sqref="C20" xr:uid="{00000000-0002-0000-1000-000004000000}">
      <formula1>Select10_OrgName04</formula1>
    </dataValidation>
    <dataValidation type="list" allowBlank="1" showInputMessage="1" showErrorMessage="1" sqref="C21" xr:uid="{00000000-0002-0000-1000-000005000000}">
      <formula1>Select10_OrgName05</formula1>
    </dataValidation>
    <dataValidation type="list" allowBlank="1" showInputMessage="1" showErrorMessage="1" sqref="C22" xr:uid="{00000000-0002-0000-1000-000006000000}">
      <formula1>Select10_OrgName06</formula1>
    </dataValidation>
    <dataValidation type="list" allowBlank="1" showInputMessage="1" showErrorMessage="1" sqref="C23" xr:uid="{00000000-0002-0000-1000-000007000000}">
      <formula1>Select10_OrgName07</formula1>
    </dataValidation>
    <dataValidation type="list" allowBlank="1" showInputMessage="1" showErrorMessage="1" sqref="C24" xr:uid="{00000000-0002-0000-1000-000008000000}">
      <formula1>Select10_OrgName08</formula1>
    </dataValidation>
    <dataValidation type="list" allowBlank="1" showInputMessage="1" showErrorMessage="1" sqref="C25" xr:uid="{00000000-0002-0000-1000-000009000000}">
      <formula1>Select10_OrgName09</formula1>
    </dataValidation>
    <dataValidation type="list" allowBlank="1" showInputMessage="1" showErrorMessage="1" sqref="C26" xr:uid="{00000000-0002-0000-1000-00000A000000}">
      <formula1>Select10_OrgName10</formula1>
    </dataValidation>
    <dataValidation type="list" allowBlank="1" showInputMessage="1" showErrorMessage="1" sqref="B13:C13" xr:uid="{00000000-0002-0000-1000-00000B000000}">
      <formula1>Procedure_List</formula1>
    </dataValidation>
    <dataValidation type="list" allowBlank="1" showInputMessage="1" showErrorMessage="1" sqref="E13:G13" xr:uid="{00000000-0002-0000-1000-00000C000000}">
      <formula1>Select10_Score</formula1>
    </dataValidation>
  </dataValidations>
  <hyperlinks>
    <hyperlink ref="N5" location="'Title Sheet'!A16" display="Return to contents" xr:uid="{00000000-0004-0000-1000-000000000000}"/>
    <hyperlink ref="B29" r:id="rId1" display="http://www.hscic.gov.uk/terms-and-conditions" xr:uid="{00000000-0004-0000-1000-000001000000}"/>
  </hyperlinks>
  <pageMargins left="0.35433070866141742" right="0.35433070866141742" top="0.39370078740157483" bottom="0.39370078740157483" header="0.11811023622047249" footer="0.11811023622047249"/>
  <pageSetup paperSize="9" scale="59" orientation="landscape"/>
  <rowBreaks count="1" manualBreakCount="1">
    <brk id="28"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tabColor theme="7"/>
  </sheetPr>
  <dimension ref="A1:P415"/>
  <sheetViews>
    <sheetView showGridLines="0" zoomScale="85" zoomScaleNormal="85" zoomScaleSheetLayoutView="70" workbookViewId="0">
      <pane ySplit="5" topLeftCell="A6" activePane="bottomLeft" state="frozen"/>
      <selection activeCell="C13" sqref="C13"/>
      <selection pane="bottomLeft"/>
    </sheetView>
  </sheetViews>
  <sheetFormatPr defaultColWidth="9.140625" defaultRowHeight="12.75" x14ac:dyDescent="0.2"/>
  <cols>
    <col min="1" max="1" width="3.7109375" style="303" customWidth="1"/>
    <col min="2" max="2" width="27.140625" style="311" customWidth="1"/>
    <col min="3" max="3" width="2.7109375" style="311" customWidth="1"/>
    <col min="4" max="4" width="46.140625" style="311" customWidth="1"/>
    <col min="5" max="5" width="2.7109375" style="311" customWidth="1"/>
    <col min="6" max="6" width="42.7109375" style="311" customWidth="1"/>
    <col min="7" max="7" width="2.7109375" style="311" customWidth="1"/>
    <col min="8" max="8" width="48.28515625" style="311" customWidth="1"/>
    <col min="9" max="12" width="16.42578125" style="311" customWidth="1"/>
    <col min="13" max="14" width="19.28515625" style="311" customWidth="1"/>
    <col min="15" max="15" width="1.28515625" style="311" customWidth="1"/>
    <col min="16" max="19" width="9.140625" style="311" customWidth="1"/>
    <col min="20" max="16384" width="9.140625" style="311"/>
  </cols>
  <sheetData>
    <row r="1" spans="1:11" s="295" customFormat="1" ht="33" customHeight="1" x14ac:dyDescent="0.2">
      <c r="A1" s="306"/>
    </row>
    <row r="2" spans="1:11" s="295" customFormat="1" ht="14.25" customHeight="1" x14ac:dyDescent="0.2"/>
    <row r="3" spans="1:11" s="295" customFormat="1" ht="14.25" customHeight="1" x14ac:dyDescent="0.2"/>
    <row r="4" spans="1:11" s="295" customFormat="1" ht="14.25" customHeight="1" x14ac:dyDescent="0.2"/>
    <row r="5" spans="1:11" s="295" customFormat="1" ht="13.5" customHeight="1" x14ac:dyDescent="0.2">
      <c r="J5" s="355" t="s">
        <v>649</v>
      </c>
    </row>
    <row r="6" spans="1:11" s="295" customFormat="1" ht="5.25" customHeight="1" x14ac:dyDescent="0.2">
      <c r="B6" s="303"/>
    </row>
    <row r="7" spans="1:11" s="297" customFormat="1" ht="24.75" customHeight="1" x14ac:dyDescent="0.4">
      <c r="B7" s="296" t="s">
        <v>712</v>
      </c>
    </row>
    <row r="8" spans="1:11" s="301" customFormat="1" ht="9.75" customHeight="1" x14ac:dyDescent="0.2">
      <c r="B8" s="472"/>
      <c r="C8" s="472"/>
      <c r="D8" s="472"/>
      <c r="E8" s="472"/>
      <c r="F8" s="472"/>
      <c r="G8" s="472"/>
      <c r="H8" s="472"/>
      <c r="I8" s="472"/>
      <c r="J8" s="472"/>
    </row>
    <row r="9" spans="1:11" s="334" customFormat="1" ht="15" customHeight="1" x14ac:dyDescent="0.2">
      <c r="B9" s="466" t="s">
        <v>713</v>
      </c>
      <c r="C9" s="496"/>
      <c r="D9" s="496"/>
      <c r="E9" s="496"/>
      <c r="F9" s="496"/>
      <c r="G9" s="496"/>
      <c r="H9" s="496"/>
      <c r="I9" s="496"/>
    </row>
    <row r="10" spans="1:11" s="301" customFormat="1" ht="9.75" customHeight="1" x14ac:dyDescent="0.2">
      <c r="B10" s="472"/>
      <c r="C10" s="472"/>
      <c r="D10" s="472"/>
      <c r="E10" s="472"/>
      <c r="F10" s="472"/>
      <c r="G10" s="472"/>
      <c r="H10" s="472"/>
      <c r="I10" s="472"/>
      <c r="J10" s="472"/>
    </row>
    <row r="11" spans="1:11" s="301" customFormat="1" ht="15.75" customHeight="1" x14ac:dyDescent="0.25">
      <c r="B11" s="497" t="s">
        <v>44</v>
      </c>
      <c r="C11" s="472"/>
      <c r="D11" s="472"/>
      <c r="E11" s="472"/>
      <c r="F11" s="472"/>
      <c r="G11" s="472"/>
      <c r="H11" s="472"/>
      <c r="I11" s="472"/>
      <c r="J11" s="302"/>
    </row>
    <row r="12" spans="1:11" s="301" customFormat="1" ht="33.75" customHeight="1" x14ac:dyDescent="0.2">
      <c r="B12" s="471" t="s">
        <v>714</v>
      </c>
      <c r="C12" s="472"/>
      <c r="D12" s="472"/>
      <c r="E12" s="472"/>
      <c r="F12" s="472"/>
      <c r="G12" s="472"/>
      <c r="H12" s="472"/>
      <c r="I12" s="472"/>
    </row>
    <row r="13" spans="1:11" s="301" customFormat="1" ht="10.5" customHeight="1" thickBot="1" x14ac:dyDescent="0.25">
      <c r="B13" s="472"/>
      <c r="C13" s="472"/>
      <c r="D13" s="472"/>
      <c r="E13" s="472"/>
      <c r="F13" s="472"/>
      <c r="G13" s="472"/>
      <c r="H13" s="472"/>
      <c r="I13" s="472"/>
      <c r="J13" s="472"/>
    </row>
    <row r="14" spans="1:11" s="334" customFormat="1" ht="22.5" customHeight="1" thickBot="1" x14ac:dyDescent="0.25">
      <c r="B14" s="498" t="s">
        <v>683</v>
      </c>
      <c r="C14" s="444"/>
      <c r="D14" s="444"/>
      <c r="E14" s="444"/>
      <c r="F14" s="444"/>
      <c r="G14" s="444"/>
      <c r="H14" s="445"/>
      <c r="I14" s="335"/>
      <c r="J14" s="335"/>
      <c r="K14" s="335"/>
    </row>
    <row r="15" spans="1:11" s="301" customFormat="1" ht="10.5" customHeight="1" x14ac:dyDescent="0.2"/>
    <row r="16" spans="1:11" s="334" customFormat="1" ht="15" customHeight="1" x14ac:dyDescent="0.2">
      <c r="B16" s="334" t="s">
        <v>715</v>
      </c>
    </row>
    <row r="17" spans="2:15" s="301" customFormat="1" ht="11.25" customHeight="1" x14ac:dyDescent="0.2">
      <c r="B17" s="472"/>
      <c r="C17" s="472"/>
      <c r="D17" s="472"/>
      <c r="E17" s="472"/>
      <c r="F17" s="472"/>
      <c r="G17" s="472"/>
      <c r="H17" s="472"/>
      <c r="I17" s="472"/>
      <c r="J17" s="472"/>
    </row>
    <row r="18" spans="2:15" s="334" customFormat="1" ht="15.75" customHeight="1" x14ac:dyDescent="0.2">
      <c r="B18" s="499" t="s">
        <v>716</v>
      </c>
      <c r="C18" s="496"/>
      <c r="D18" s="496"/>
      <c r="E18" s="496"/>
      <c r="F18" s="496"/>
      <c r="G18" s="496"/>
      <c r="H18" s="496"/>
      <c r="I18" s="496"/>
      <c r="J18" s="496"/>
    </row>
    <row r="19" spans="2:15" s="301" customFormat="1" ht="47.25" customHeight="1" x14ac:dyDescent="0.2">
      <c r="B19" s="471" t="s">
        <v>717</v>
      </c>
      <c r="C19" s="472"/>
      <c r="D19" s="472"/>
      <c r="E19" s="472"/>
      <c r="F19" s="472"/>
      <c r="G19" s="472"/>
      <c r="H19" s="472"/>
      <c r="I19" s="472"/>
    </row>
    <row r="20" spans="2:15" s="301" customFormat="1" ht="10.5" customHeight="1" x14ac:dyDescent="0.2">
      <c r="B20" s="472"/>
      <c r="C20" s="472"/>
      <c r="D20" s="472"/>
      <c r="E20" s="472"/>
      <c r="F20" s="472"/>
      <c r="G20" s="472"/>
      <c r="H20" s="472"/>
      <c r="I20" s="472"/>
      <c r="J20" s="472"/>
    </row>
    <row r="21" spans="2:15" s="301" customFormat="1" ht="62.25" customHeight="1" x14ac:dyDescent="0.2">
      <c r="B21" s="471" t="s">
        <v>718</v>
      </c>
      <c r="C21" s="472"/>
      <c r="D21" s="472"/>
      <c r="E21" s="472"/>
      <c r="F21" s="472"/>
      <c r="G21" s="472"/>
      <c r="H21" s="472"/>
      <c r="I21" s="472"/>
    </row>
    <row r="22" spans="2:15" s="301" customFormat="1" ht="11.25" customHeight="1" x14ac:dyDescent="0.2">
      <c r="B22" s="472"/>
      <c r="C22" s="472"/>
      <c r="D22" s="472"/>
      <c r="E22" s="472"/>
      <c r="F22" s="472"/>
      <c r="G22" s="472"/>
      <c r="H22" s="472"/>
      <c r="I22" s="472"/>
      <c r="J22" s="472"/>
    </row>
    <row r="23" spans="2:15" s="301" customFormat="1" ht="33" customHeight="1" x14ac:dyDescent="0.2">
      <c r="B23" s="471" t="s">
        <v>719</v>
      </c>
      <c r="C23" s="472"/>
      <c r="D23" s="472"/>
      <c r="E23" s="472"/>
      <c r="F23" s="472"/>
      <c r="G23" s="472"/>
      <c r="H23" s="472"/>
      <c r="I23" s="472"/>
    </row>
    <row r="24" spans="2:15" s="301" customFormat="1" ht="15.75" customHeight="1" thickBot="1" x14ac:dyDescent="0.25">
      <c r="B24" s="325"/>
    </row>
    <row r="25" spans="2:15" s="295" customFormat="1" ht="24.6" customHeight="1" thickBot="1" x14ac:dyDescent="0.25">
      <c r="B25" s="336" t="s">
        <v>415</v>
      </c>
      <c r="C25" s="337"/>
      <c r="D25" s="336" t="s">
        <v>418</v>
      </c>
      <c r="E25" s="332"/>
      <c r="F25" s="336" t="s">
        <v>527</v>
      </c>
      <c r="G25" s="332"/>
      <c r="H25" s="336" t="s">
        <v>528</v>
      </c>
      <c r="I25" s="332"/>
      <c r="J25" s="332"/>
      <c r="K25" s="332"/>
    </row>
    <row r="26" spans="2:15" s="295" customFormat="1" ht="37.5" customHeight="1" x14ac:dyDescent="0.2">
      <c r="B26" s="338" t="s">
        <v>429</v>
      </c>
      <c r="C26" s="332"/>
      <c r="D26" s="339" t="s">
        <v>438</v>
      </c>
      <c r="E26" s="332"/>
      <c r="F26" s="338" t="s">
        <v>439</v>
      </c>
      <c r="G26" s="332"/>
      <c r="H26" s="338" t="s">
        <v>720</v>
      </c>
      <c r="I26" s="332"/>
      <c r="J26" s="332"/>
      <c r="K26" s="332"/>
    </row>
    <row r="27" spans="2:15" s="303" customFormat="1" ht="15.75" customHeight="1" x14ac:dyDescent="0.2">
      <c r="B27" s="500"/>
      <c r="C27" s="423"/>
      <c r="D27" s="423"/>
      <c r="E27" s="423"/>
      <c r="F27" s="423"/>
      <c r="G27" s="423"/>
      <c r="H27" s="423"/>
      <c r="I27" s="423"/>
      <c r="J27" s="423"/>
      <c r="K27" s="423"/>
      <c r="L27" s="423"/>
      <c r="M27" s="423"/>
      <c r="N27" s="423"/>
    </row>
    <row r="28" spans="2:15" x14ac:dyDescent="0.2">
      <c r="B28" s="304"/>
      <c r="C28" s="305"/>
      <c r="D28" s="305"/>
      <c r="E28" s="305"/>
      <c r="F28" s="303"/>
      <c r="G28" s="303"/>
      <c r="H28" s="306"/>
      <c r="I28" s="295"/>
      <c r="J28" s="303"/>
      <c r="K28" s="295"/>
      <c r="L28" s="295"/>
      <c r="M28" s="295"/>
      <c r="N28" s="295"/>
      <c r="O28" s="310"/>
    </row>
    <row r="29" spans="2:15" ht="33.75" customHeight="1" x14ac:dyDescent="0.2">
      <c r="B29" s="295"/>
      <c r="C29" s="313">
        <v>3</v>
      </c>
      <c r="D29" s="295"/>
      <c r="E29" s="295"/>
      <c r="F29" s="295"/>
      <c r="G29" s="295"/>
      <c r="H29" s="308"/>
      <c r="I29" s="308"/>
      <c r="J29" s="308"/>
      <c r="K29" s="308"/>
      <c r="L29" s="295"/>
      <c r="M29" s="295"/>
      <c r="N29" s="295"/>
      <c r="O29" s="310"/>
    </row>
    <row r="30" spans="2:15" s="303" customFormat="1" ht="33.75" customHeight="1" x14ac:dyDescent="0.2">
      <c r="B30" s="295"/>
      <c r="C30" s="295"/>
      <c r="D30" s="295"/>
      <c r="E30" s="295"/>
      <c r="F30" s="295"/>
      <c r="G30" s="295"/>
      <c r="H30" s="308"/>
      <c r="I30" s="308"/>
      <c r="J30" s="308"/>
      <c r="K30" s="308"/>
      <c r="L30" s="295"/>
      <c r="M30" s="295"/>
      <c r="N30" s="295"/>
      <c r="O30" s="295"/>
    </row>
    <row r="31" spans="2:15" s="303" customFormat="1" x14ac:dyDescent="0.2">
      <c r="B31" s="295"/>
      <c r="C31" s="340"/>
      <c r="D31" s="340"/>
      <c r="E31" s="340"/>
      <c r="F31" s="295"/>
      <c r="G31" s="295"/>
      <c r="H31" s="295"/>
      <c r="I31" s="295"/>
      <c r="J31" s="295"/>
      <c r="K31" s="295"/>
      <c r="L31" s="295"/>
      <c r="M31" s="295"/>
      <c r="N31" s="295"/>
      <c r="O31" s="295"/>
    </row>
    <row r="32" spans="2:15" s="303" customFormat="1" ht="12.75" customHeight="1" x14ac:dyDescent="0.2">
      <c r="B32" s="295"/>
      <c r="C32" s="341"/>
      <c r="D32" s="341"/>
      <c r="E32" s="341"/>
      <c r="F32" s="295"/>
      <c r="G32" s="295"/>
      <c r="H32" s="295"/>
      <c r="I32" s="295"/>
      <c r="J32" s="295"/>
      <c r="K32" s="295"/>
      <c r="L32" s="295"/>
      <c r="M32" s="295"/>
      <c r="N32" s="295"/>
      <c r="O32" s="295"/>
    </row>
    <row r="33" spans="1:16" s="303" customFormat="1" ht="93.75" customHeight="1" x14ac:dyDescent="0.2">
      <c r="C33" s="32"/>
      <c r="E33" s="295"/>
      <c r="F33" s="295"/>
      <c r="H33" s="295"/>
      <c r="I33" s="295"/>
      <c r="J33" s="295"/>
      <c r="K33" s="295"/>
      <c r="L33" s="295"/>
      <c r="M33" s="295"/>
      <c r="N33" s="295"/>
      <c r="O33" s="295"/>
    </row>
    <row r="34" spans="1:16" s="303" customFormat="1" ht="38.25" customHeight="1" x14ac:dyDescent="0.2">
      <c r="B34" s="295"/>
      <c r="C34" s="341"/>
      <c r="D34" s="341"/>
      <c r="E34" s="341"/>
      <c r="F34" s="295"/>
      <c r="H34" s="295"/>
      <c r="I34" s="295"/>
      <c r="J34" s="295"/>
      <c r="K34" s="295"/>
      <c r="L34" s="295"/>
      <c r="M34" s="295"/>
      <c r="N34" s="295"/>
      <c r="O34" s="295"/>
    </row>
    <row r="35" spans="1:16" s="303" customFormat="1" ht="38.25" customHeight="1" x14ac:dyDescent="0.2">
      <c r="B35" s="295"/>
      <c r="C35" s="32"/>
      <c r="D35" s="32"/>
      <c r="E35" s="32"/>
      <c r="F35" s="295"/>
      <c r="H35" s="308"/>
      <c r="I35" s="308"/>
      <c r="J35" s="308"/>
      <c r="K35" s="308"/>
      <c r="L35" s="308"/>
      <c r="M35" s="308"/>
      <c r="O35" s="295"/>
    </row>
    <row r="36" spans="1:16" s="303" customFormat="1" ht="38.25" customHeight="1" x14ac:dyDescent="0.2">
      <c r="B36" s="295"/>
      <c r="C36" s="341"/>
      <c r="D36" s="341"/>
      <c r="E36" s="341"/>
      <c r="F36" s="295"/>
      <c r="H36" s="308"/>
      <c r="I36" s="308"/>
      <c r="J36" s="308"/>
      <c r="K36" s="308"/>
      <c r="L36" s="308"/>
      <c r="M36" s="308"/>
    </row>
    <row r="37" spans="1:16" s="303" customFormat="1" ht="38.25" customHeight="1" x14ac:dyDescent="0.2">
      <c r="B37" s="295"/>
      <c r="C37" s="32"/>
      <c r="D37" s="32"/>
      <c r="E37" s="32"/>
      <c r="F37" s="295"/>
      <c r="H37" s="308"/>
      <c r="I37" s="308"/>
      <c r="J37" s="308"/>
      <c r="O37" s="295"/>
    </row>
    <row r="38" spans="1:16" s="303" customFormat="1" ht="38.25" customHeight="1" x14ac:dyDescent="0.2">
      <c r="B38" s="295"/>
      <c r="C38" s="295"/>
      <c r="D38" s="295"/>
      <c r="E38" s="295"/>
      <c r="F38" s="295"/>
      <c r="G38" s="295"/>
      <c r="H38" s="295"/>
      <c r="I38" s="295"/>
      <c r="J38" s="295"/>
      <c r="K38" s="295"/>
      <c r="L38" s="295"/>
      <c r="M38" s="295"/>
      <c r="N38" s="295"/>
      <c r="O38" s="295"/>
    </row>
    <row r="39" spans="1:16" s="303" customFormat="1" ht="36.75" customHeight="1" x14ac:dyDescent="0.2">
      <c r="B39" s="295"/>
      <c r="C39" s="295"/>
      <c r="D39" s="295"/>
      <c r="E39" s="295"/>
      <c r="F39" s="295"/>
      <c r="G39" s="295"/>
      <c r="H39" s="295"/>
      <c r="I39" s="295"/>
      <c r="J39" s="295"/>
      <c r="K39" s="295"/>
      <c r="L39" s="295"/>
      <c r="M39" s="295"/>
      <c r="N39" s="295"/>
      <c r="O39" s="295"/>
    </row>
    <row r="40" spans="1:16" x14ac:dyDescent="0.2">
      <c r="B40" s="342"/>
      <c r="C40" s="342"/>
      <c r="D40" s="343"/>
      <c r="E40" s="343"/>
      <c r="F40" s="343"/>
      <c r="G40" s="310"/>
      <c r="H40" s="310"/>
      <c r="I40" s="310"/>
      <c r="J40" s="310"/>
      <c r="K40" s="310"/>
      <c r="L40" s="310"/>
      <c r="M40" s="310"/>
      <c r="N40" s="310"/>
      <c r="O40" s="310"/>
    </row>
    <row r="41" spans="1:16" x14ac:dyDescent="0.2">
      <c r="B41" s="342"/>
      <c r="C41" s="342"/>
      <c r="D41" s="343"/>
      <c r="E41" s="343"/>
      <c r="F41" s="343"/>
      <c r="G41" s="310"/>
      <c r="H41" s="310"/>
      <c r="I41" s="310"/>
      <c r="J41" s="310"/>
      <c r="K41" s="310"/>
      <c r="L41" s="310"/>
      <c r="M41" s="310"/>
      <c r="N41" s="310"/>
      <c r="O41" s="310"/>
    </row>
    <row r="42" spans="1:16" s="49" customFormat="1" ht="32.25" customHeight="1" x14ac:dyDescent="0.2">
      <c r="B42" s="429" t="str">
        <f ca="1">HYPERLINK(Reference!B$11, Reference!A$11)</f>
        <v>Copyright © 2023, Health and Social Care Information Centre. The Health and Social Care Information Centre is a non-departmental body created by statute, also known as NHS Digital.</v>
      </c>
      <c r="C42" s="430"/>
      <c r="D42" s="430"/>
      <c r="E42" s="430"/>
      <c r="F42" s="430"/>
      <c r="G42" s="430"/>
      <c r="H42" s="430"/>
      <c r="I42" s="430"/>
      <c r="J42" s="430"/>
      <c r="K42" s="430"/>
      <c r="L42" s="288"/>
    </row>
    <row r="43" spans="1:16" s="345" customFormat="1" ht="15" customHeight="1" x14ac:dyDescent="0.2">
      <c r="A43" s="298"/>
      <c r="B43" s="501"/>
      <c r="C43" s="502"/>
      <c r="D43" s="502"/>
      <c r="E43" s="502"/>
      <c r="F43" s="502"/>
      <c r="G43" s="502"/>
      <c r="H43" s="502"/>
      <c r="I43" s="502"/>
      <c r="J43" s="344"/>
      <c r="K43" s="344"/>
      <c r="L43" s="344"/>
      <c r="M43" s="344"/>
      <c r="N43" s="344"/>
      <c r="O43" s="344"/>
    </row>
    <row r="44" spans="1:16" s="346" customFormat="1" ht="12.75" customHeight="1" x14ac:dyDescent="0.2">
      <c r="A44" s="332"/>
      <c r="O44" s="310"/>
      <c r="P44" s="311"/>
    </row>
    <row r="45" spans="1:16" ht="12.75" customHeight="1" x14ac:dyDescent="0.2">
      <c r="B45" s="347"/>
      <c r="C45" s="346"/>
      <c r="D45" s="343"/>
      <c r="E45" s="343"/>
      <c r="F45" s="348"/>
      <c r="G45" s="310"/>
      <c r="H45" s="310"/>
      <c r="I45" s="310"/>
      <c r="J45" s="310"/>
      <c r="K45" s="310"/>
      <c r="L45" s="310"/>
      <c r="M45" s="310"/>
      <c r="N45" s="310"/>
      <c r="O45" s="310"/>
    </row>
    <row r="46" spans="1:16" x14ac:dyDescent="0.2">
      <c r="B46" s="347"/>
      <c r="C46" s="346"/>
      <c r="D46" s="343"/>
      <c r="E46" s="343"/>
      <c r="F46" s="343"/>
      <c r="G46" s="310"/>
      <c r="H46" s="310"/>
      <c r="I46" s="310"/>
      <c r="J46" s="310"/>
      <c r="K46" s="310"/>
      <c r="L46" s="310"/>
      <c r="M46" s="310"/>
      <c r="N46" s="310"/>
      <c r="O46" s="310"/>
    </row>
    <row r="47" spans="1:16" x14ac:dyDescent="0.2">
      <c r="B47" s="347"/>
      <c r="C47" s="346"/>
      <c r="D47" s="343"/>
      <c r="E47" s="343"/>
      <c r="F47" s="343"/>
      <c r="G47" s="310"/>
      <c r="H47" s="310"/>
      <c r="I47" s="310"/>
      <c r="J47" s="310"/>
      <c r="K47" s="310"/>
      <c r="L47" s="310"/>
      <c r="M47" s="310"/>
      <c r="N47" s="310"/>
      <c r="O47" s="310"/>
    </row>
    <row r="48" spans="1:16" ht="38.25" customHeight="1" x14ac:dyDescent="0.2">
      <c r="B48" s="343"/>
      <c r="C48" s="346"/>
      <c r="D48" s="343"/>
      <c r="E48" s="343"/>
      <c r="F48" s="343"/>
      <c r="G48" s="310"/>
      <c r="H48" s="310"/>
      <c r="I48" s="310"/>
      <c r="J48" s="310"/>
      <c r="K48" s="310"/>
      <c r="L48" s="310"/>
      <c r="M48" s="310"/>
      <c r="N48" s="310"/>
      <c r="O48" s="310"/>
    </row>
    <row r="49" spans="2:15" x14ac:dyDescent="0.2">
      <c r="B49" s="346"/>
      <c r="C49" s="346"/>
      <c r="D49" s="343"/>
      <c r="E49" s="343"/>
      <c r="F49" s="343"/>
      <c r="G49" s="310"/>
      <c r="H49" s="310"/>
      <c r="I49" s="310"/>
      <c r="J49" s="310"/>
      <c r="K49" s="310"/>
      <c r="L49" s="310"/>
      <c r="M49" s="310"/>
      <c r="N49" s="310"/>
      <c r="O49" s="310"/>
    </row>
    <row r="50" spans="2:15" ht="25.5" customHeight="1" x14ac:dyDescent="0.2">
      <c r="B50" s="8"/>
      <c r="C50" s="346"/>
      <c r="D50" s="343"/>
      <c r="E50" s="343"/>
      <c r="F50" s="346"/>
      <c r="O50" s="310"/>
    </row>
    <row r="51" spans="2:15" x14ac:dyDescent="0.2">
      <c r="B51" s="346"/>
      <c r="C51" s="346"/>
      <c r="D51" s="343"/>
      <c r="E51" s="343"/>
      <c r="F51" s="346"/>
      <c r="O51" s="310"/>
    </row>
    <row r="52" spans="2:15" ht="25.5" customHeight="1" x14ac:dyDescent="0.2">
      <c r="B52" s="346"/>
      <c r="C52" s="346"/>
      <c r="D52" s="346"/>
      <c r="E52" s="346"/>
      <c r="F52" s="346"/>
      <c r="O52" s="310"/>
    </row>
    <row r="53" spans="2:15" x14ac:dyDescent="0.2">
      <c r="B53" s="346"/>
      <c r="C53" s="346"/>
      <c r="D53" s="346"/>
      <c r="E53" s="346"/>
      <c r="F53" s="346"/>
      <c r="O53" s="310"/>
    </row>
    <row r="54" spans="2:15" ht="26.25" customHeight="1" x14ac:dyDescent="0.2">
      <c r="B54" s="346"/>
      <c r="C54" s="346"/>
      <c r="D54" s="346"/>
      <c r="E54" s="346"/>
      <c r="F54" s="346"/>
      <c r="O54" s="310"/>
    </row>
    <row r="55" spans="2:15" x14ac:dyDescent="0.2">
      <c r="C55" s="346"/>
      <c r="D55" s="346"/>
      <c r="E55" s="346"/>
      <c r="F55" s="346"/>
      <c r="O55" s="310"/>
    </row>
    <row r="56" spans="2:15" x14ac:dyDescent="0.2">
      <c r="F56" s="346"/>
    </row>
    <row r="57" spans="2:15" x14ac:dyDescent="0.2">
      <c r="F57" s="346"/>
    </row>
    <row r="59" spans="2:15" ht="12.75" customHeight="1" x14ac:dyDescent="0.2">
      <c r="C59" s="310"/>
    </row>
    <row r="61" spans="2:15" x14ac:dyDescent="0.2">
      <c r="C61" s="310"/>
    </row>
    <row r="62" spans="2:15" x14ac:dyDescent="0.2">
      <c r="C62" s="310"/>
    </row>
    <row r="63" spans="2:15" x14ac:dyDescent="0.2">
      <c r="C63" s="310"/>
    </row>
    <row r="64" spans="2:15" x14ac:dyDescent="0.2">
      <c r="C64" s="310"/>
    </row>
    <row r="65" spans="3:3" x14ac:dyDescent="0.2">
      <c r="C65" s="310"/>
    </row>
    <row r="415" ht="38.25" customHeight="1" x14ac:dyDescent="0.2"/>
  </sheetData>
  <mergeCells count="17">
    <mergeCell ref="B22:J22"/>
    <mergeCell ref="B23:I23"/>
    <mergeCell ref="B27:N27"/>
    <mergeCell ref="B42:K42"/>
    <mergeCell ref="B43:I43"/>
    <mergeCell ref="B21:I21"/>
    <mergeCell ref="B8:J8"/>
    <mergeCell ref="B9:I9"/>
    <mergeCell ref="B10:J10"/>
    <mergeCell ref="B11:I11"/>
    <mergeCell ref="B12:I12"/>
    <mergeCell ref="B13:J13"/>
    <mergeCell ref="B14:H14"/>
    <mergeCell ref="B17:J17"/>
    <mergeCell ref="B18:J18"/>
    <mergeCell ref="B19:I19"/>
    <mergeCell ref="B20:J20"/>
  </mergeCells>
  <conditionalFormatting sqref="H26">
    <cfRule type="cellIs" dxfId="5" priority="1" operator="equal">
      <formula>"q"</formula>
    </cfRule>
  </conditionalFormatting>
  <dataValidations count="4">
    <dataValidation type="list" allowBlank="1" showInputMessage="1" showErrorMessage="1" sqref="F26" xr:uid="{00000000-0002-0000-1100-000000000000}">
      <formula1>Funnel_Organisation_Level</formula1>
    </dataValidation>
    <dataValidation type="list" allowBlank="1" showInputMessage="1" showErrorMessage="1" sqref="B26" xr:uid="{00000000-0002-0000-1100-000001000000}">
      <formula1>Procedure_List</formula1>
    </dataValidation>
    <dataValidation type="list" allowBlank="1" showInputMessage="1" showErrorMessage="1" sqref="H26" xr:uid="{00000000-0002-0000-1100-000002000000}">
      <formula1>Funnel_Plot_Org</formula1>
    </dataValidation>
    <dataValidation type="list" allowBlank="1" showInputMessage="1" showErrorMessage="1" sqref="D26" xr:uid="{00000000-0002-0000-1100-000003000000}">
      <formula1>Funnel_Plot_score</formula1>
    </dataValidation>
  </dataValidations>
  <hyperlinks>
    <hyperlink ref="J5" location="'Title Sheet'!A16" display="Return to contents" xr:uid="{00000000-0004-0000-1100-000000000000}"/>
  </hyperlinks>
  <pageMargins left="0.35433070866141742" right="0.35433070866141742" top="0.39370078740157483" bottom="0.39370078740157483" header="0.11811023622047249" footer="0.11811023622047249"/>
  <pageSetup paperSize="9" scale="46" fitToHeight="2" orientation="landscape"/>
  <rowBreaks count="1" manualBreakCount="1">
    <brk id="44" max="14"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2">
    <tabColor theme="7"/>
    <pageSetUpPr fitToPage="1"/>
  </sheetPr>
  <dimension ref="A1:K27"/>
  <sheetViews>
    <sheetView showGridLines="0" topLeftCell="A15" zoomScale="80" zoomScaleNormal="80" workbookViewId="0"/>
  </sheetViews>
  <sheetFormatPr defaultColWidth="9.140625" defaultRowHeight="12.75" x14ac:dyDescent="0.2"/>
  <cols>
    <col min="1" max="1" width="3.7109375" style="14" customWidth="1"/>
    <col min="2" max="2" width="27.28515625" style="14" customWidth="1"/>
    <col min="3" max="3" width="3.7109375" style="14" customWidth="1"/>
    <col min="4" max="4" width="46.28515625" style="14" customWidth="1"/>
    <col min="5" max="5" width="3.7109375" style="14" customWidth="1"/>
    <col min="6" max="6" width="46.28515625" style="14" customWidth="1"/>
    <col min="7" max="7" width="3.7109375" style="14" customWidth="1"/>
    <col min="8" max="8" width="78" style="14" customWidth="1"/>
    <col min="9" max="11" width="16.42578125" style="14" customWidth="1"/>
    <col min="12" max="15" width="9.140625" style="14" customWidth="1"/>
    <col min="16" max="16384" width="9.140625" style="14"/>
  </cols>
  <sheetData>
    <row r="1" spans="2:11" ht="33" customHeight="1" x14ac:dyDescent="0.2"/>
    <row r="2" spans="2:11" ht="14.85" customHeight="1" x14ac:dyDescent="0.2"/>
    <row r="3" spans="2:11" ht="14.85" customHeight="1" x14ac:dyDescent="0.2"/>
    <row r="4" spans="2:11" ht="14.85" customHeight="1" x14ac:dyDescent="0.2"/>
    <row r="5" spans="2:11" ht="13.5" customHeight="1" x14ac:dyDescent="0.2">
      <c r="H5" s="355" t="s">
        <v>649</v>
      </c>
    </row>
    <row r="6" spans="2:11" ht="12" customHeight="1" x14ac:dyDescent="0.2"/>
    <row r="7" spans="2:11" ht="26.25" customHeight="1" x14ac:dyDescent="0.4">
      <c r="B7" s="46" t="s">
        <v>721</v>
      </c>
    </row>
    <row r="8" spans="2:11" ht="18" customHeight="1" x14ac:dyDescent="0.2">
      <c r="B8" s="44" t="str">
        <f>'Title Sheet'!B9</f>
        <v>January 1900 to January 1900, finalised data</v>
      </c>
    </row>
    <row r="9" spans="2:11" ht="15.75" customHeight="1" thickBot="1" x14ac:dyDescent="0.25">
      <c r="B9" s="37"/>
      <c r="C9" s="37"/>
      <c r="D9" s="37"/>
      <c r="E9" s="37"/>
      <c r="F9" s="37"/>
      <c r="G9" s="37"/>
      <c r="H9" s="37"/>
      <c r="I9" s="37"/>
      <c r="J9" s="37"/>
      <c r="K9" s="37"/>
    </row>
    <row r="10" spans="2:11" ht="25.5" customHeight="1" thickBot="1" x14ac:dyDescent="0.25">
      <c r="B10" s="289" t="s">
        <v>415</v>
      </c>
      <c r="C10" s="138"/>
      <c r="D10" s="289" t="s">
        <v>418</v>
      </c>
      <c r="E10" s="37"/>
      <c r="F10" s="289" t="s">
        <v>527</v>
      </c>
      <c r="G10" s="37"/>
      <c r="H10" s="289" t="s">
        <v>528</v>
      </c>
      <c r="I10" s="37"/>
      <c r="J10" s="37"/>
      <c r="K10" s="37"/>
    </row>
    <row r="11" spans="2:11" ht="35.25" customHeight="1" x14ac:dyDescent="0.2">
      <c r="B11" s="188" t="s">
        <v>445</v>
      </c>
      <c r="C11" s="37"/>
      <c r="D11" s="189" t="s">
        <v>438</v>
      </c>
      <c r="E11" s="37"/>
      <c r="F11" s="188" t="s">
        <v>439</v>
      </c>
      <c r="G11" s="37"/>
      <c r="H11" s="188" t="s">
        <v>141</v>
      </c>
      <c r="I11" s="37"/>
      <c r="J11" s="37"/>
      <c r="K11" s="37"/>
    </row>
    <row r="12" spans="2:11" ht="15.75" customHeight="1" x14ac:dyDescent="0.2">
      <c r="C12" s="38"/>
    </row>
    <row r="15" spans="2:11" s="39" customFormat="1" ht="87.75" customHeight="1" x14ac:dyDescent="0.2">
      <c r="B15" s="14"/>
      <c r="C15" s="14"/>
      <c r="D15" s="14"/>
      <c r="E15" s="14"/>
      <c r="F15" s="14"/>
      <c r="G15" s="14"/>
      <c r="H15" s="14"/>
      <c r="I15" s="14"/>
      <c r="J15" s="14"/>
      <c r="K15" s="14"/>
    </row>
    <row r="16" spans="2:11" ht="40.5" customHeight="1" x14ac:dyDescent="0.2"/>
    <row r="17" spans="1:11" ht="38.25" customHeight="1" x14ac:dyDescent="0.2">
      <c r="A17" s="23"/>
    </row>
    <row r="18" spans="1:11" ht="38.25" customHeight="1" x14ac:dyDescent="0.2">
      <c r="A18" s="23"/>
    </row>
    <row r="19" spans="1:11" ht="38.25" customHeight="1" x14ac:dyDescent="0.2">
      <c r="A19" s="23"/>
    </row>
    <row r="20" spans="1:11" ht="38.25" customHeight="1" x14ac:dyDescent="0.2">
      <c r="A20" s="23"/>
    </row>
    <row r="21" spans="1:11" ht="38.25" customHeight="1" x14ac:dyDescent="0.2">
      <c r="A21" s="23"/>
    </row>
    <row r="22" spans="1:11" ht="38.25" customHeight="1" x14ac:dyDescent="0.2">
      <c r="A22" s="23"/>
    </row>
    <row r="23" spans="1:11" ht="38.25" customHeight="1" x14ac:dyDescent="0.2">
      <c r="A23" s="23"/>
    </row>
    <row r="24" spans="1:11" x14ac:dyDescent="0.2">
      <c r="A24" s="23"/>
    </row>
    <row r="25" spans="1:11" x14ac:dyDescent="0.2">
      <c r="B25" s="42"/>
    </row>
    <row r="26" spans="1:11" ht="15" customHeight="1" x14ac:dyDescent="0.2">
      <c r="B26" s="488" t="str">
        <f ca="1">HYPERLINK(Reference!B$11,Reference!A$11)</f>
        <v>Copyright © 2023, Health and Social Care Information Centre. The Health and Social Care Information Centre is a non-departmental body created by statute, also known as NHS Digital.</v>
      </c>
      <c r="C26" s="423"/>
      <c r="D26" s="423"/>
      <c r="E26" s="423"/>
      <c r="F26" s="423"/>
      <c r="G26" s="423"/>
      <c r="H26" s="423"/>
      <c r="I26" s="423"/>
      <c r="J26" s="423"/>
      <c r="K26" s="423"/>
    </row>
    <row r="27" spans="1:11" x14ac:dyDescent="0.2">
      <c r="B27" s="22"/>
    </row>
  </sheetData>
  <mergeCells count="1">
    <mergeCell ref="B26:K26"/>
  </mergeCells>
  <conditionalFormatting sqref="H11">
    <cfRule type="cellIs" dxfId="4" priority="1" operator="equal">
      <formula>"q"</formula>
    </cfRule>
  </conditionalFormatting>
  <dataValidations count="4">
    <dataValidation type="list" allowBlank="1" showInputMessage="1" showErrorMessage="1" sqref="F11" xr:uid="{00000000-0002-0000-1200-000000000000}">
      <formula1>Funnel_Organisation_Level</formula1>
    </dataValidation>
    <dataValidation type="list" allowBlank="1" showInputMessage="1" showErrorMessage="1" sqref="B11" xr:uid="{00000000-0002-0000-1200-000001000000}">
      <formula1>Procedure_List</formula1>
    </dataValidation>
    <dataValidation type="list" allowBlank="1" showInputMessage="1" showErrorMessage="1" sqref="H11" xr:uid="{00000000-0002-0000-1200-000002000000}">
      <formula1>Funnel_Plot_Org</formula1>
    </dataValidation>
    <dataValidation type="list" allowBlank="1" showInputMessage="1" showErrorMessage="1" sqref="D11" xr:uid="{00000000-0002-0000-1200-000003000000}">
      <formula1>Funnel_Plot_score</formula1>
    </dataValidation>
  </dataValidations>
  <hyperlinks>
    <hyperlink ref="H5" location="'Title Sheet'!A16" display="Return to contents" xr:uid="{00000000-0004-0000-1200-000000000000}"/>
  </hyperlinks>
  <pageMargins left="0.35433070866141742" right="0.35433070866141742" top="0.39370078740157483" bottom="0.39370078740157483" header="0.11811023622047249" footer="0.11811023622047249"/>
  <pageSetup paperSize="9" scale="67"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tabColor theme="7"/>
    <pageSetUpPr fitToPage="1"/>
  </sheetPr>
  <dimension ref="A1:R414"/>
  <sheetViews>
    <sheetView showGridLines="0" zoomScale="80" zoomScaleNormal="80" workbookViewId="0">
      <pane ySplit="9" topLeftCell="A13" activePane="bottomLeft" state="frozen"/>
      <selection activeCell="C13" sqref="C13"/>
      <selection pane="bottomLeft" activeCell="F10" sqref="F10"/>
    </sheetView>
  </sheetViews>
  <sheetFormatPr defaultColWidth="9.140625" defaultRowHeight="12.75" x14ac:dyDescent="0.2"/>
  <cols>
    <col min="1" max="1" width="3.7109375" style="150" customWidth="1"/>
    <col min="2" max="2" width="17.140625" style="4" customWidth="1"/>
    <col min="3" max="3" width="78" style="4" customWidth="1"/>
    <col min="4" max="8" width="14.7109375" style="4" customWidth="1"/>
    <col min="9" max="9" width="14.85546875" style="4" customWidth="1"/>
    <col min="10" max="10" width="14.7109375" style="4" customWidth="1"/>
    <col min="11" max="11" width="15.5703125" style="4" customWidth="1"/>
    <col min="12" max="16" width="16.42578125" style="4" customWidth="1"/>
    <col min="17" max="18" width="21" style="4" customWidth="1"/>
    <col min="19" max="19" width="1.42578125" style="4" customWidth="1"/>
    <col min="20" max="21" width="16.5703125" style="4" customWidth="1"/>
    <col min="22" max="25" width="9.140625" style="4" customWidth="1"/>
    <col min="26" max="16384" width="9.140625" style="4"/>
  </cols>
  <sheetData>
    <row r="1" spans="1:18" s="14" customFormat="1" ht="33" customHeight="1" x14ac:dyDescent="0.2">
      <c r="A1" s="67"/>
    </row>
    <row r="2" spans="1:18" s="14" customFormat="1" ht="14.85" customHeight="1" x14ac:dyDescent="0.2">
      <c r="A2" s="67"/>
    </row>
    <row r="3" spans="1:18" s="14" customFormat="1" ht="14.85" customHeight="1" x14ac:dyDescent="0.2">
      <c r="A3" s="67"/>
    </row>
    <row r="4" spans="1:18" s="14" customFormat="1" ht="14.85" customHeight="1" x14ac:dyDescent="0.2">
      <c r="A4" s="67"/>
    </row>
    <row r="5" spans="1:18" s="14" customFormat="1" ht="13.5" customHeight="1" x14ac:dyDescent="0.2">
      <c r="A5" s="67"/>
      <c r="K5" s="355" t="s">
        <v>649</v>
      </c>
    </row>
    <row r="6" spans="1:18" s="14" customFormat="1" ht="26.25" customHeight="1" x14ac:dyDescent="0.4">
      <c r="A6" s="67"/>
      <c r="B6" s="46" t="s">
        <v>722</v>
      </c>
      <c r="G6" s="67"/>
      <c r="H6" s="67"/>
      <c r="I6" s="67"/>
      <c r="J6" s="67"/>
    </row>
    <row r="7" spans="1:18" s="14" customFormat="1" ht="18" customHeight="1" x14ac:dyDescent="0.2">
      <c r="A7" s="67"/>
      <c r="B7" s="44" t="str">
        <f>'Title Sheet'!B9</f>
        <v>January 1900 to January 1900, finalised data</v>
      </c>
      <c r="G7" s="173"/>
      <c r="H7" s="173"/>
      <c r="I7" s="173"/>
      <c r="J7" s="173"/>
    </row>
    <row r="8" spans="1:18" s="14" customFormat="1" x14ac:dyDescent="0.2">
      <c r="A8" s="67"/>
      <c r="K8" s="40"/>
      <c r="L8" s="40"/>
      <c r="M8" s="40"/>
      <c r="N8" s="40"/>
      <c r="O8" s="40"/>
      <c r="P8" s="40"/>
      <c r="Q8" s="40"/>
      <c r="R8" s="40"/>
    </row>
    <row r="9" spans="1:18" ht="47.25" customHeight="1" x14ac:dyDescent="0.2">
      <c r="B9" s="315" t="s">
        <v>723</v>
      </c>
      <c r="C9" s="315" t="s">
        <v>528</v>
      </c>
      <c r="D9" s="315" t="s">
        <v>533</v>
      </c>
      <c r="E9" s="315" t="s">
        <v>591</v>
      </c>
      <c r="F9" s="315" t="s">
        <v>724</v>
      </c>
      <c r="G9" s="315" t="s">
        <v>725</v>
      </c>
      <c r="H9" s="315" t="s">
        <v>726</v>
      </c>
      <c r="I9" s="315" t="s">
        <v>727</v>
      </c>
      <c r="J9" s="315" t="s">
        <v>728</v>
      </c>
      <c r="K9" s="315" t="s">
        <v>729</v>
      </c>
      <c r="L9" s="5"/>
      <c r="M9" s="5"/>
      <c r="N9" s="5"/>
      <c r="O9" s="5"/>
      <c r="P9" s="5"/>
      <c r="Q9" s="5"/>
      <c r="R9" s="5"/>
    </row>
    <row r="10" spans="1:18" ht="15" customHeight="1" x14ac:dyDescent="0.2">
      <c r="B10" s="174" t="e">
        <f>IF(ISNUMBER('Funnel setup'!P23),VLOOKUP('Funnel setup'!$P23,'Provider Commission - Raw Data'!$A:$Q,5,0),"")</f>
        <v>#N/A</v>
      </c>
      <c r="C10" s="175" t="e">
        <f>IF(ISNUMBER('Funnel setup'!P23),VLOOKUP('Funnel setup'!P23,'Provider Commission - Raw Data'!$A:$Q,6,0),"")</f>
        <v>#N/A</v>
      </c>
      <c r="D10" s="176" t="e">
        <f>IF(ISNUMBER('Funnel setup'!P23),IF(VLOOKUP('Funnel setup'!P23,'Provider Commission - Raw Data'!$A:$Q,8,0)="-","",VLOOKUP('Funnel setup'!P23,'Provider Commission - Raw Data'!$A:$Q,8,0)),"")</f>
        <v>#N/A</v>
      </c>
      <c r="E10" s="251" t="e">
        <f>IF(ISNUMBER('Funnel setup'!P23),IF(VLOOKUP('Funnel setup'!P23,'Provider Commission - Raw Data'!$A:$Q,16,0)="-","",VLOOKUP('Funnel setup'!P23,'Provider Commission - Raw Data'!$A:$Q,16,0)),"")</f>
        <v>#N/A</v>
      </c>
      <c r="F10" s="177" t="e">
        <f>IF(AND(ISNUMBER('Funnel setup'!P23)),'Funnel setup'!$K$9,"")</f>
        <v>#N/A</v>
      </c>
      <c r="G10" s="177" t="e">
        <f>IF(AND(ISNUMBER('Funnel setup'!P23),D10&gt;=30,E10&lt;&gt;"*",D10&lt;&gt;""),F10-1.959963985 *('Funnel setup'!$K$8/SQRT('Funnel Data'!D10)),"")</f>
        <v>#N/A</v>
      </c>
      <c r="H10" s="177" t="e">
        <f>IF(AND(ISNUMBER('Funnel setup'!P23),D10&gt;=30,E10&lt;&gt;"*",D10&lt;&gt;""),F10+1.959963985 *('Funnel setup'!$K$8/SQRT('Funnel Data'!D10)),"")</f>
        <v>#N/A</v>
      </c>
      <c r="I10" s="177" t="e">
        <f>IF(AND(ISNUMBER('Funnel setup'!P23),D10&gt;=30,E10&lt;&gt;"*",D10&lt;&gt;""),F10-3.090232306 *('Funnel setup'!$K$8/SQRT('Funnel Data'!D10)),"")</f>
        <v>#N/A</v>
      </c>
      <c r="J10" s="177" t="e">
        <f>IF(AND(ISNUMBER('Funnel setup'!P23),D10&gt;=30,E10&lt;&gt;"*",D10&lt;&gt;""),F10+3.090232306 *('Funnel setup'!$K$8/SQRT('Funnel Data'!D10)),"")</f>
        <v>#N/A</v>
      </c>
      <c r="K10" s="178" t="e">
        <f>IF(AND(ISNUMBER('Funnel setup'!P23),D10&gt;=30,E10&lt;&gt;"*",D10&lt;&gt;""),IF(E10&gt;J10,'Funnel setup'!$K$15&amp;"99.8%",IF(E10&gt;H10,'Funnel setup'!$K$15&amp;"95%",IF(E10&lt;I10,'Funnel setup'!$K$16&amp;"99.8%",IF(E10&lt;G10,'Funnel setup'!$K$16&amp;"95%","")))),"")</f>
        <v>#N/A</v>
      </c>
    </row>
    <row r="11" spans="1:18" ht="30" customHeight="1" x14ac:dyDescent="0.2">
      <c r="B11" s="174" t="str">
        <f>IF(ISNUMBER('Funnel setup'!P24),VLOOKUP('Funnel setup'!$P24,'Provider Commission - Raw Data'!$A:$Q,5,0),"")</f>
        <v/>
      </c>
      <c r="C11" s="175" t="str">
        <f>IF(ISNUMBER('Funnel setup'!P24),VLOOKUP('Funnel setup'!P24,'Provider Commission - Raw Data'!$A:$Q,6,0),"")</f>
        <v/>
      </c>
      <c r="D11" s="176" t="str">
        <f>IF(ISNUMBER('Funnel setup'!P24),IF(VLOOKUP('Funnel setup'!P24,'Provider Commission - Raw Data'!$A:$Q,8,0)="-","",VLOOKUP('Funnel setup'!P24,'Provider Commission - Raw Data'!$A:$Q,8,0)),"")</f>
        <v/>
      </c>
      <c r="E11" s="251" t="str">
        <f>IF(ISNUMBER('Funnel setup'!P24),IF(VLOOKUP('Funnel setup'!P24,'Provider Commission - Raw Data'!$A:$Q,16,0)="-","",VLOOKUP('Funnel setup'!P24,'Provider Commission - Raw Data'!$A:$Q,16,0)),"")</f>
        <v/>
      </c>
      <c r="F11" s="177" t="str">
        <f>IF(AND(ISNUMBER('Funnel setup'!P24)),'Funnel setup'!$K$9,"")</f>
        <v/>
      </c>
      <c r="G11" s="177" t="str">
        <f>IF(AND(ISNUMBER('Funnel setup'!P24),D11&gt;=30,E11&lt;&gt;"*",D11&lt;&gt;""),F11-1.959963985 *('Funnel setup'!$K$8/SQRT('Funnel Data'!D11)),"")</f>
        <v/>
      </c>
      <c r="H11" s="177" t="str">
        <f>IF(AND(ISNUMBER('Funnel setup'!P24),D11&gt;=30,E11&lt;&gt;"*",D11&lt;&gt;""),F11+1.959963985 *('Funnel setup'!$K$8/SQRT('Funnel Data'!D11)),"")</f>
        <v/>
      </c>
      <c r="I11" s="177" t="str">
        <f>IF(AND(ISNUMBER('Funnel setup'!P24),D11&gt;=30,E11&lt;&gt;"*",D11&lt;&gt;""),F11-3.090232306 *('Funnel setup'!$K$8/SQRT('Funnel Data'!D11)),"")</f>
        <v/>
      </c>
      <c r="J11" s="177" t="str">
        <f>IF(AND(ISNUMBER('Funnel setup'!P24),D11&gt;=30,E11&lt;&gt;"*",D11&lt;&gt;""),F11+3.090232306 *('Funnel setup'!$K$8/SQRT('Funnel Data'!D11)),"")</f>
        <v/>
      </c>
      <c r="K11" s="178" t="str">
        <f>IF(AND(ISNUMBER('Funnel setup'!P24),D11&gt;=30,E11&lt;&gt;"*",D11&lt;&gt;""),IF(E11&gt;J11,'Funnel setup'!$K$15&amp;"99.8%",IF(E11&gt;H11,'Funnel setup'!$K$15&amp;"95%",IF(E11&lt;I11,'Funnel setup'!$K$16&amp;"99.8%",IF(E11&lt;G11,'Funnel setup'!$K$16&amp;"95%","")))),"")</f>
        <v/>
      </c>
    </row>
    <row r="12" spans="1:18" ht="15" customHeight="1" x14ac:dyDescent="0.2">
      <c r="B12" s="174" t="str">
        <f>IF(ISNUMBER('Funnel setup'!P25),VLOOKUP('Funnel setup'!$P25,'Provider Commission - Raw Data'!$A:$Q,5,0),"")</f>
        <v/>
      </c>
      <c r="C12" s="175" t="str">
        <f>IF(ISNUMBER('Funnel setup'!P25),VLOOKUP('Funnel setup'!P25,'Provider Commission - Raw Data'!$A:$Q,6,0),"")</f>
        <v/>
      </c>
      <c r="D12" s="176" t="str">
        <f>IF(ISNUMBER('Funnel setup'!P25),IF(VLOOKUP('Funnel setup'!P25,'Provider Commission - Raw Data'!$A:$Q,8,0)="-","",VLOOKUP('Funnel setup'!P25,'Provider Commission - Raw Data'!$A:$Q,8,0)),"")</f>
        <v/>
      </c>
      <c r="E12" s="251" t="str">
        <f>IF(ISNUMBER('Funnel setup'!P25),IF(VLOOKUP('Funnel setup'!P25,'Provider Commission - Raw Data'!$A:$Q,16,0)="-","",VLOOKUP('Funnel setup'!P25,'Provider Commission - Raw Data'!$A:$Q,16,0)),"")</f>
        <v/>
      </c>
      <c r="F12" s="177" t="str">
        <f>IF(AND(ISNUMBER('Funnel setup'!P25)),'Funnel setup'!$K$9,"")</f>
        <v/>
      </c>
      <c r="G12" s="177" t="str">
        <f>IF(AND(ISNUMBER('Funnel setup'!P25),D12&gt;=30,E12&lt;&gt;"*",D12&lt;&gt;""),F12-1.959963985 *('Funnel setup'!$K$8/SQRT('Funnel Data'!D12)),"")</f>
        <v/>
      </c>
      <c r="H12" s="177" t="str">
        <f>IF(AND(ISNUMBER('Funnel setup'!P25),D12&gt;=30,E12&lt;&gt;"*",D12&lt;&gt;""),F12+1.959963985 *('Funnel setup'!$K$8/SQRT('Funnel Data'!D12)),"")</f>
        <v/>
      </c>
      <c r="I12" s="177" t="str">
        <f>IF(AND(ISNUMBER('Funnel setup'!P25),D12&gt;=30,E12&lt;&gt;"*",D12&lt;&gt;""),F12-3.090232306 *('Funnel setup'!$K$8/SQRT('Funnel Data'!D12)),"")</f>
        <v/>
      </c>
      <c r="J12" s="177" t="str">
        <f>IF(AND(ISNUMBER('Funnel setup'!P25),D12&gt;=30,E12&lt;&gt;"*",D12&lt;&gt;""),F12+3.090232306 *('Funnel setup'!$K$8/SQRT('Funnel Data'!D12)),"")</f>
        <v/>
      </c>
      <c r="K12" s="178" t="str">
        <f>IF(AND(ISNUMBER('Funnel setup'!P25),D12&gt;=30,E12&lt;&gt;"*",D12&lt;&gt;""),IF(E12&gt;J12,'Funnel setup'!$K$15&amp;"99.8%",IF(E12&gt;H12,'Funnel setup'!$K$15&amp;"95%",IF(E12&lt;I12,'Funnel setup'!$K$16&amp;"99.8%",IF(E12&lt;G12,'Funnel setup'!$K$16&amp;"95%","")))),"")</f>
        <v/>
      </c>
    </row>
    <row r="13" spans="1:18" ht="30" customHeight="1" x14ac:dyDescent="0.2">
      <c r="B13" s="174" t="str">
        <f>IF(ISNUMBER('Funnel setup'!P26),VLOOKUP('Funnel setup'!$P26,'Provider Commission - Raw Data'!$A:$Q,5,0),"")</f>
        <v/>
      </c>
      <c r="C13" s="175" t="str">
        <f>IF(ISNUMBER('Funnel setup'!P26),VLOOKUP('Funnel setup'!P26,'Provider Commission - Raw Data'!$A:$Q,6,0),"")</f>
        <v/>
      </c>
      <c r="D13" s="176" t="str">
        <f>IF(ISNUMBER('Funnel setup'!P26),IF(VLOOKUP('Funnel setup'!P26,'Provider Commission - Raw Data'!$A:$Q,8,0)="-","",VLOOKUP('Funnel setup'!P26,'Provider Commission - Raw Data'!$A:$Q,8,0)),"")</f>
        <v/>
      </c>
      <c r="E13" s="251" t="str">
        <f>IF(ISNUMBER('Funnel setup'!P26),IF(VLOOKUP('Funnel setup'!P26,'Provider Commission - Raw Data'!$A:$Q,16,0)="-","",VLOOKUP('Funnel setup'!P26,'Provider Commission - Raw Data'!$A:$Q,16,0)),"")</f>
        <v/>
      </c>
      <c r="F13" s="177" t="str">
        <f>IF(AND(ISNUMBER('Funnel setup'!P26)),'Funnel setup'!$K$9,"")</f>
        <v/>
      </c>
      <c r="G13" s="177" t="str">
        <f>IF(AND(ISNUMBER('Funnel setup'!P26),D13&gt;=30,E13&lt;&gt;"*",D13&lt;&gt;""),F13-1.959963985 *('Funnel setup'!$K$8/SQRT('Funnel Data'!D13)),"")</f>
        <v/>
      </c>
      <c r="H13" s="177" t="str">
        <f>IF(AND(ISNUMBER('Funnel setup'!P26),D13&gt;=30,E13&lt;&gt;"*",D13&lt;&gt;""),F13+1.959963985 *('Funnel setup'!$K$8/SQRT('Funnel Data'!D13)),"")</f>
        <v/>
      </c>
      <c r="I13" s="177" t="str">
        <f>IF(AND(ISNUMBER('Funnel setup'!P26),D13&gt;=30,E13&lt;&gt;"*",D13&lt;&gt;""),F13-3.090232306 *('Funnel setup'!$K$8/SQRT('Funnel Data'!D13)),"")</f>
        <v/>
      </c>
      <c r="J13" s="177" t="str">
        <f>IF(AND(ISNUMBER('Funnel setup'!P26),D13&gt;=30,E13&lt;&gt;"*",D13&lt;&gt;""),F13+3.090232306 *('Funnel setup'!$K$8/SQRT('Funnel Data'!D13)),"")</f>
        <v/>
      </c>
      <c r="K13" s="178" t="str">
        <f>IF(AND(ISNUMBER('Funnel setup'!P26),D13&gt;=30,E13&lt;&gt;"*",D13&lt;&gt;""),IF(E13&gt;J13,'Funnel setup'!$K$15&amp;"99.8%",IF(E13&gt;H13,'Funnel setup'!$K$15&amp;"95%",IF(E13&lt;I13,'Funnel setup'!$K$16&amp;"99.8%",IF(E13&lt;G13,'Funnel setup'!$K$16&amp;"95%","")))),"")</f>
        <v/>
      </c>
    </row>
    <row r="14" spans="1:18" ht="14.25" customHeight="1" x14ac:dyDescent="0.2">
      <c r="B14" s="174" t="str">
        <f>IF(ISNUMBER('Funnel setup'!P27),VLOOKUP('Funnel setup'!$P27,'Provider Commission - Raw Data'!$A:$Q,5,0),"")</f>
        <v/>
      </c>
      <c r="C14" s="175" t="str">
        <f>IF(ISNUMBER('Funnel setup'!P27),VLOOKUP('Funnel setup'!P27,'Provider Commission - Raw Data'!$A:$Q,6,0),"")</f>
        <v/>
      </c>
      <c r="D14" s="176" t="str">
        <f>IF(ISNUMBER('Funnel setup'!P27),IF(VLOOKUP('Funnel setup'!P27,'Provider Commission - Raw Data'!$A:$Q,8,0)="-","",VLOOKUP('Funnel setup'!P27,'Provider Commission - Raw Data'!$A:$Q,8,0)),"")</f>
        <v/>
      </c>
      <c r="E14" s="251" t="str">
        <f>IF(ISNUMBER('Funnel setup'!P27),IF(VLOOKUP('Funnel setup'!P27,'Provider Commission - Raw Data'!$A:$Q,16,0)="-","",VLOOKUP('Funnel setup'!P27,'Provider Commission - Raw Data'!$A:$Q,16,0)),"")</f>
        <v/>
      </c>
      <c r="F14" s="177" t="str">
        <f>IF(AND(ISNUMBER('Funnel setup'!P27)),'Funnel setup'!$K$9,"")</f>
        <v/>
      </c>
      <c r="G14" s="177" t="str">
        <f>IF(AND(ISNUMBER('Funnel setup'!P27),D14&gt;=30,E14&lt;&gt;"*",D14&lt;&gt;""),F14-1.959963985 *('Funnel setup'!$K$8/SQRT('Funnel Data'!D14)),"")</f>
        <v/>
      </c>
      <c r="H14" s="177" t="str">
        <f>IF(AND(ISNUMBER('Funnel setup'!P27),D14&gt;=30,E14&lt;&gt;"*",D14&lt;&gt;""),F14+1.959963985 *('Funnel setup'!$K$8/SQRT('Funnel Data'!D14)),"")</f>
        <v/>
      </c>
      <c r="I14" s="177" t="str">
        <f>IF(AND(ISNUMBER('Funnel setup'!P27),D14&gt;=30,E14&lt;&gt;"*",D14&lt;&gt;""),F14-3.090232306 *('Funnel setup'!$K$8/SQRT('Funnel Data'!D14)),"")</f>
        <v/>
      </c>
      <c r="J14" s="177" t="str">
        <f>IF(AND(ISNUMBER('Funnel setup'!P27),D14&gt;=30,E14&lt;&gt;"*",D14&lt;&gt;""),F14+3.090232306 *('Funnel setup'!$K$8/SQRT('Funnel Data'!D14)),"")</f>
        <v/>
      </c>
      <c r="K14" s="178" t="str">
        <f>IF(AND(ISNUMBER('Funnel setup'!P27),D14&gt;=30,E14&lt;&gt;"*",D14&lt;&gt;""),IF(E14&gt;J14,'Funnel setup'!$K$15&amp;"99.8%",IF(E14&gt;H14,'Funnel setup'!$K$15&amp;"95%",IF(E14&lt;I14,'Funnel setup'!$K$16&amp;"99.8%",IF(E14&lt;G14,'Funnel setup'!$K$16&amp;"95%","")))),"")</f>
        <v/>
      </c>
    </row>
    <row r="15" spans="1:18" ht="15" customHeight="1" x14ac:dyDescent="0.2">
      <c r="B15" s="174" t="str">
        <f>IF(ISNUMBER('Funnel setup'!P28),VLOOKUP('Funnel setup'!$P28,'Provider Commission - Raw Data'!$A:$Q,5,0),"")</f>
        <v/>
      </c>
      <c r="C15" s="175" t="str">
        <f>IF(ISNUMBER('Funnel setup'!P28),VLOOKUP('Funnel setup'!P28,'Provider Commission - Raw Data'!$A:$Q,6,0),"")</f>
        <v/>
      </c>
      <c r="D15" s="176" t="str">
        <f>IF(ISNUMBER('Funnel setup'!P28),IF(VLOOKUP('Funnel setup'!P28,'Provider Commission - Raw Data'!$A:$Q,8,0)="-","",VLOOKUP('Funnel setup'!P28,'Provider Commission - Raw Data'!$A:$Q,8,0)),"")</f>
        <v/>
      </c>
      <c r="E15" s="251" t="str">
        <f>IF(ISNUMBER('Funnel setup'!P28),IF(VLOOKUP('Funnel setup'!P28,'Provider Commission - Raw Data'!$A:$Q,16,0)="-","",VLOOKUP('Funnel setup'!P28,'Provider Commission - Raw Data'!$A:$Q,16,0)),"")</f>
        <v/>
      </c>
      <c r="F15" s="177" t="str">
        <f>IF(AND(ISNUMBER('Funnel setup'!P28)),'Funnel setup'!$K$9,"")</f>
        <v/>
      </c>
      <c r="G15" s="177" t="str">
        <f>IF(AND(ISNUMBER('Funnel setup'!P28),D15&gt;=30,E15&lt;&gt;"*",D15&lt;&gt;""),F15-1.959963985 *('Funnel setup'!$K$8/SQRT('Funnel Data'!D15)),"")</f>
        <v/>
      </c>
      <c r="H15" s="177" t="str">
        <f>IF(AND(ISNUMBER('Funnel setup'!P28),D15&gt;=30,E15&lt;&gt;"*",D15&lt;&gt;""),F15+1.959963985 *('Funnel setup'!$K$8/SQRT('Funnel Data'!D15)),"")</f>
        <v/>
      </c>
      <c r="I15" s="177" t="str">
        <f>IF(AND(ISNUMBER('Funnel setup'!P28),D15&gt;=30,E15&lt;&gt;"*",D15&lt;&gt;""),F15-3.090232306 *('Funnel setup'!$K$8/SQRT('Funnel Data'!D15)),"")</f>
        <v/>
      </c>
      <c r="J15" s="177" t="str">
        <f>IF(AND(ISNUMBER('Funnel setup'!P28),D15&gt;=30,E15&lt;&gt;"*",D15&lt;&gt;""),F15+3.090232306 *('Funnel setup'!$K$8/SQRT('Funnel Data'!D15)),"")</f>
        <v/>
      </c>
      <c r="K15" s="178" t="str">
        <f>IF(AND(ISNUMBER('Funnel setup'!P28),D15&gt;=30,E15&lt;&gt;"*",D15&lt;&gt;""),IF(E15&gt;J15,'Funnel setup'!$K$15&amp;"99.8%",IF(E15&gt;H15,'Funnel setup'!$K$15&amp;"95%",IF(E15&lt;I15,'Funnel setup'!$K$16&amp;"99.8%",IF(E15&lt;G15,'Funnel setup'!$K$16&amp;"95%","")))),"")</f>
        <v/>
      </c>
    </row>
    <row r="16" spans="1:18" ht="15" customHeight="1" x14ac:dyDescent="0.2">
      <c r="B16" s="174" t="str">
        <f>IF(ISNUMBER('Funnel setup'!P29),VLOOKUP('Funnel setup'!$P29,'Provider Commission - Raw Data'!$A:$Q,5,0),"")</f>
        <v/>
      </c>
      <c r="C16" s="175" t="str">
        <f>IF(ISNUMBER('Funnel setup'!P29),VLOOKUP('Funnel setup'!P29,'Provider Commission - Raw Data'!$A:$Q,6,0),"")</f>
        <v/>
      </c>
      <c r="D16" s="176" t="str">
        <f>IF(ISNUMBER('Funnel setup'!P29),IF(VLOOKUP('Funnel setup'!P29,'Provider Commission - Raw Data'!$A:$Q,8,0)="-","",VLOOKUP('Funnel setup'!P29,'Provider Commission - Raw Data'!$A:$Q,8,0)),"")</f>
        <v/>
      </c>
      <c r="E16" s="251" t="str">
        <f>IF(ISNUMBER('Funnel setup'!P29),IF(VLOOKUP('Funnel setup'!P29,'Provider Commission - Raw Data'!$A:$Q,16,0)="-","",VLOOKUP('Funnel setup'!P29,'Provider Commission - Raw Data'!$A:$Q,16,0)),"")</f>
        <v/>
      </c>
      <c r="F16" s="177" t="str">
        <f>IF(AND(ISNUMBER('Funnel setup'!P29)),'Funnel setup'!$K$9,"")</f>
        <v/>
      </c>
      <c r="G16" s="177" t="str">
        <f>IF(AND(ISNUMBER('Funnel setup'!P29),D16&gt;=30,E16&lt;&gt;"*",D16&lt;&gt;""),F16-1.959963985 *('Funnel setup'!$K$8/SQRT('Funnel Data'!D16)),"")</f>
        <v/>
      </c>
      <c r="H16" s="177" t="str">
        <f>IF(AND(ISNUMBER('Funnel setup'!P29),D16&gt;=30,E16&lt;&gt;"*",D16&lt;&gt;""),F16+1.959963985 *('Funnel setup'!$K$8/SQRT('Funnel Data'!D16)),"")</f>
        <v/>
      </c>
      <c r="I16" s="177" t="str">
        <f>IF(AND(ISNUMBER('Funnel setup'!P29),D16&gt;=30,E16&lt;&gt;"*",D16&lt;&gt;""),F16-3.090232306 *('Funnel setup'!$K$8/SQRT('Funnel Data'!D16)),"")</f>
        <v/>
      </c>
      <c r="J16" s="177" t="str">
        <f>IF(AND(ISNUMBER('Funnel setup'!P29),D16&gt;=30,E16&lt;&gt;"*",D16&lt;&gt;""),F16+3.090232306 *('Funnel setup'!$K$8/SQRT('Funnel Data'!D16)),"")</f>
        <v/>
      </c>
      <c r="K16" s="178" t="str">
        <f>IF(AND(ISNUMBER('Funnel setup'!P29),D16&gt;=30,E16&lt;&gt;"*",D16&lt;&gt;""),IF(E16&gt;J16,'Funnel setup'!$K$15&amp;"99.8%",IF(E16&gt;H16,'Funnel setup'!$K$15&amp;"95%",IF(E16&lt;I16,'Funnel setup'!$K$16&amp;"99.8%",IF(E16&lt;G16,'Funnel setup'!$K$16&amp;"95%","")))),"")</f>
        <v/>
      </c>
    </row>
    <row r="17" spans="1:18" s="6" customFormat="1" ht="15" customHeight="1" x14ac:dyDescent="0.2">
      <c r="A17" s="150"/>
      <c r="B17" s="174" t="str">
        <f>IF(ISNUMBER('Funnel setup'!P30),VLOOKUP('Funnel setup'!$P30,'Provider Commission - Raw Data'!$A:$Q,5,0),"")</f>
        <v/>
      </c>
      <c r="C17" s="175" t="str">
        <f>IF(ISNUMBER('Funnel setup'!P30),VLOOKUP('Funnel setup'!P30,'Provider Commission - Raw Data'!$A:$Q,6,0),"")</f>
        <v/>
      </c>
      <c r="D17" s="176" t="str">
        <f>IF(ISNUMBER('Funnel setup'!P30),IF(VLOOKUP('Funnel setup'!P30,'Provider Commission - Raw Data'!$A:$Q,8,0)="-","",VLOOKUP('Funnel setup'!P30,'Provider Commission - Raw Data'!$A:$Q,8,0)),"")</f>
        <v/>
      </c>
      <c r="E17" s="251" t="str">
        <f>IF(ISNUMBER('Funnel setup'!P30),IF(VLOOKUP('Funnel setup'!P30,'Provider Commission - Raw Data'!$A:$Q,16,0)="-","",VLOOKUP('Funnel setup'!P30,'Provider Commission - Raw Data'!$A:$Q,16,0)),"")</f>
        <v/>
      </c>
      <c r="F17" s="177" t="str">
        <f>IF(AND(ISNUMBER('Funnel setup'!P30)),'Funnel setup'!$K$9,"")</f>
        <v/>
      </c>
      <c r="G17" s="177" t="str">
        <f>IF(AND(ISNUMBER('Funnel setup'!P30),D17&gt;=30,E17&lt;&gt;"*",D17&lt;&gt;""),F17-1.959963985 *('Funnel setup'!$K$8/SQRT('Funnel Data'!D17)),"")</f>
        <v/>
      </c>
      <c r="H17" s="177" t="str">
        <f>IF(AND(ISNUMBER('Funnel setup'!P30),D17&gt;=30,E17&lt;&gt;"*",D17&lt;&gt;""),F17+1.959963985 *('Funnel setup'!$K$8/SQRT('Funnel Data'!D17)),"")</f>
        <v/>
      </c>
      <c r="I17" s="177" t="str">
        <f>IF(AND(ISNUMBER('Funnel setup'!P30),D17&gt;=30,E17&lt;&gt;"*",D17&lt;&gt;""),F17-3.090232306 *('Funnel setup'!$K$8/SQRT('Funnel Data'!D17)),"")</f>
        <v/>
      </c>
      <c r="J17" s="177" t="str">
        <f>IF(AND(ISNUMBER('Funnel setup'!P30),D17&gt;=30,E17&lt;&gt;"*",D17&lt;&gt;""),F17+3.090232306 *('Funnel setup'!$K$8/SQRT('Funnel Data'!D17)),"")</f>
        <v/>
      </c>
      <c r="K17" s="178" t="str">
        <f>IF(AND(ISNUMBER('Funnel setup'!P30),D17&gt;=30,E17&lt;&gt;"*",D17&lt;&gt;""),IF(E17&gt;J17,'Funnel setup'!$K$15&amp;"99.8%",IF(E17&gt;H17,'Funnel setup'!$K$15&amp;"95%",IF(E17&lt;I17,'Funnel setup'!$K$16&amp;"99.8%",IF(E17&lt;G17,'Funnel setup'!$K$16&amp;"95%","")))),"")</f>
        <v/>
      </c>
      <c r="L17" s="4"/>
      <c r="M17" s="4"/>
      <c r="N17" s="4"/>
      <c r="O17" s="4"/>
      <c r="P17" s="4"/>
      <c r="Q17" s="4"/>
      <c r="R17" s="4"/>
    </row>
    <row r="18" spans="1:18" ht="15" customHeight="1" x14ac:dyDescent="0.2">
      <c r="B18" s="174" t="str">
        <f>IF(ISNUMBER('Funnel setup'!P31),VLOOKUP('Funnel setup'!$P31,'Provider Commission - Raw Data'!$A:$Q,5,0),"")</f>
        <v/>
      </c>
      <c r="C18" s="175" t="str">
        <f>IF(ISNUMBER('Funnel setup'!P31),VLOOKUP('Funnel setup'!P31,'Provider Commission - Raw Data'!$A:$Q,6,0),"")</f>
        <v/>
      </c>
      <c r="D18" s="176" t="str">
        <f>IF(ISNUMBER('Funnel setup'!P31),IF(VLOOKUP('Funnel setup'!P31,'Provider Commission - Raw Data'!$A:$Q,8,0)="-","",VLOOKUP('Funnel setup'!P31,'Provider Commission - Raw Data'!$A:$Q,8,0)),"")</f>
        <v/>
      </c>
      <c r="E18" s="251" t="str">
        <f>IF(ISNUMBER('Funnel setup'!P31),IF(VLOOKUP('Funnel setup'!P31,'Provider Commission - Raw Data'!$A:$Q,16,0)="-","",VLOOKUP('Funnel setup'!P31,'Provider Commission - Raw Data'!$A:$Q,16,0)),"")</f>
        <v/>
      </c>
      <c r="F18" s="177" t="str">
        <f>IF(AND(ISNUMBER('Funnel setup'!P31)),'Funnel setup'!$K$9,"")</f>
        <v/>
      </c>
      <c r="G18" s="177" t="str">
        <f>IF(AND(ISNUMBER('Funnel setup'!P31),D18&gt;=30,E18&lt;&gt;"*",D18&lt;&gt;""),F18-1.959963985 *('Funnel setup'!$K$8/SQRT('Funnel Data'!D18)),"")</f>
        <v/>
      </c>
      <c r="H18" s="177" t="str">
        <f>IF(AND(ISNUMBER('Funnel setup'!P31),D18&gt;=30,E18&lt;&gt;"*",D18&lt;&gt;""),F18+1.959963985 *('Funnel setup'!$K$8/SQRT('Funnel Data'!D18)),"")</f>
        <v/>
      </c>
      <c r="I18" s="177" t="str">
        <f>IF(AND(ISNUMBER('Funnel setup'!P31),D18&gt;=30,E18&lt;&gt;"*",D18&lt;&gt;""),F18-3.090232306 *('Funnel setup'!$K$8/SQRT('Funnel Data'!D18)),"")</f>
        <v/>
      </c>
      <c r="J18" s="177" t="str">
        <f>IF(AND(ISNUMBER('Funnel setup'!P31),D18&gt;=30,E18&lt;&gt;"*",D18&lt;&gt;""),F18+3.090232306 *('Funnel setup'!$K$8/SQRT('Funnel Data'!D18)),"")</f>
        <v/>
      </c>
      <c r="K18" s="178" t="str">
        <f>IF(AND(ISNUMBER('Funnel setup'!P31),D18&gt;=30,E18&lt;&gt;"*",D18&lt;&gt;""),IF(E18&gt;J18,'Funnel setup'!$K$15&amp;"99.8%",IF(E18&gt;H18,'Funnel setup'!$K$15&amp;"95%",IF(E18&lt;I18,'Funnel setup'!$K$16&amp;"99.8%",IF(E18&lt;G18,'Funnel setup'!$K$16&amp;"95%","")))),"")</f>
        <v/>
      </c>
    </row>
    <row r="19" spans="1:18" ht="15" customHeight="1" x14ac:dyDescent="0.2">
      <c r="B19" s="174" t="str">
        <f>IF(ISNUMBER('Funnel setup'!P32),VLOOKUP('Funnel setup'!$P32,'Provider Commission - Raw Data'!$A:$Q,5,0),"")</f>
        <v/>
      </c>
      <c r="C19" s="175" t="str">
        <f>IF(ISNUMBER('Funnel setup'!P32),VLOOKUP('Funnel setup'!P32,'Provider Commission - Raw Data'!$A:$Q,6,0),"")</f>
        <v/>
      </c>
      <c r="D19" s="176" t="str">
        <f>IF(ISNUMBER('Funnel setup'!P32),IF(VLOOKUP('Funnel setup'!P32,'Provider Commission - Raw Data'!$A:$Q,8,0)="-","",VLOOKUP('Funnel setup'!P32,'Provider Commission - Raw Data'!$A:$Q,8,0)),"")</f>
        <v/>
      </c>
      <c r="E19" s="251" t="str">
        <f>IF(ISNUMBER('Funnel setup'!P32),IF(VLOOKUP('Funnel setup'!P32,'Provider Commission - Raw Data'!$A:$Q,16,0)="-","",VLOOKUP('Funnel setup'!P32,'Provider Commission - Raw Data'!$A:$Q,16,0)),"")</f>
        <v/>
      </c>
      <c r="F19" s="177" t="str">
        <f>IF(AND(ISNUMBER('Funnel setup'!P32)),'Funnel setup'!$K$9,"")</f>
        <v/>
      </c>
      <c r="G19" s="177" t="str">
        <f>IF(AND(ISNUMBER('Funnel setup'!P32),D19&gt;=30,E19&lt;&gt;"*",D19&lt;&gt;""),F19-1.959963985 *('Funnel setup'!$K$8/SQRT('Funnel Data'!D19)),"")</f>
        <v/>
      </c>
      <c r="H19" s="177" t="str">
        <f>IF(AND(ISNUMBER('Funnel setup'!P32),D19&gt;=30,E19&lt;&gt;"*",D19&lt;&gt;""),F19+1.959963985 *('Funnel setup'!$K$8/SQRT('Funnel Data'!D19)),"")</f>
        <v/>
      </c>
      <c r="I19" s="177" t="str">
        <f>IF(AND(ISNUMBER('Funnel setup'!P32),D19&gt;=30,E19&lt;&gt;"*",D19&lt;&gt;""),F19-3.090232306 *('Funnel setup'!$K$8/SQRT('Funnel Data'!D19)),"")</f>
        <v/>
      </c>
      <c r="J19" s="177" t="str">
        <f>IF(AND(ISNUMBER('Funnel setup'!P32),D19&gt;=30,E19&lt;&gt;"*",D19&lt;&gt;""),F19+3.090232306 *('Funnel setup'!$K$8/SQRT('Funnel Data'!D19)),"")</f>
        <v/>
      </c>
      <c r="K19" s="178" t="str">
        <f>IF(AND(ISNUMBER('Funnel setup'!P32),D19&gt;=30,E19&lt;&gt;"*",D19&lt;&gt;""),IF(E19&gt;J19,'Funnel setup'!$K$15&amp;"99.8%",IF(E19&gt;H19,'Funnel setup'!$K$15&amp;"95%",IF(E19&lt;I19,'Funnel setup'!$K$16&amp;"99.8%",IF(E19&lt;G19,'Funnel setup'!$K$16&amp;"95%","")))),"")</f>
        <v/>
      </c>
    </row>
    <row r="20" spans="1:18" ht="15" customHeight="1" x14ac:dyDescent="0.2">
      <c r="B20" s="174" t="str">
        <f>IF(ISNUMBER('Funnel setup'!P33),VLOOKUP('Funnel setup'!$P33,'Provider Commission - Raw Data'!$A:$Q,5,0),"")</f>
        <v/>
      </c>
      <c r="C20" s="175" t="str">
        <f>IF(ISNUMBER('Funnel setup'!P33),VLOOKUP('Funnel setup'!P33,'Provider Commission - Raw Data'!$A:$Q,6,0),"")</f>
        <v/>
      </c>
      <c r="D20" s="176" t="str">
        <f>IF(ISNUMBER('Funnel setup'!P33),IF(VLOOKUP('Funnel setup'!P33,'Provider Commission - Raw Data'!$A:$Q,8,0)="-","",VLOOKUP('Funnel setup'!P33,'Provider Commission - Raw Data'!$A:$Q,8,0)),"")</f>
        <v/>
      </c>
      <c r="E20" s="251" t="str">
        <f>IF(ISNUMBER('Funnel setup'!P33),IF(VLOOKUP('Funnel setup'!P33,'Provider Commission - Raw Data'!$A:$Q,16,0)="-","",VLOOKUP('Funnel setup'!P33,'Provider Commission - Raw Data'!$A:$Q,16,0)),"")</f>
        <v/>
      </c>
      <c r="F20" s="177" t="str">
        <f>IF(AND(ISNUMBER('Funnel setup'!P33)),'Funnel setup'!$K$9,"")</f>
        <v/>
      </c>
      <c r="G20" s="177" t="str">
        <f>IF(AND(ISNUMBER('Funnel setup'!P33),D20&gt;=30,E20&lt;&gt;"*",D20&lt;&gt;""),F20-1.959963985 *('Funnel setup'!$K$8/SQRT('Funnel Data'!D20)),"")</f>
        <v/>
      </c>
      <c r="H20" s="177" t="str">
        <f>IF(AND(ISNUMBER('Funnel setup'!P33),D20&gt;=30,E20&lt;&gt;"*",D20&lt;&gt;""),F20+1.959963985 *('Funnel setup'!$K$8/SQRT('Funnel Data'!D20)),"")</f>
        <v/>
      </c>
      <c r="I20" s="177" t="str">
        <f>IF(AND(ISNUMBER('Funnel setup'!P33),D20&gt;=30,E20&lt;&gt;"*",D20&lt;&gt;""),F20-3.090232306 *('Funnel setup'!$K$8/SQRT('Funnel Data'!D20)),"")</f>
        <v/>
      </c>
      <c r="J20" s="177" t="str">
        <f>IF(AND(ISNUMBER('Funnel setup'!P33),D20&gt;=30,E20&lt;&gt;"*",D20&lt;&gt;""),F20+3.090232306 *('Funnel setup'!$K$8/SQRT('Funnel Data'!D20)),"")</f>
        <v/>
      </c>
      <c r="K20" s="178" t="str">
        <f>IF(AND(ISNUMBER('Funnel setup'!P33),D20&gt;=30,E20&lt;&gt;"*",D20&lt;&gt;""),IF(E20&gt;J20,'Funnel setup'!$K$15&amp;"99.8%",IF(E20&gt;H20,'Funnel setup'!$K$15&amp;"95%",IF(E20&lt;I20,'Funnel setup'!$K$16&amp;"99.8%",IF(E20&lt;G20,'Funnel setup'!$K$16&amp;"95%","")))),"")</f>
        <v/>
      </c>
    </row>
    <row r="21" spans="1:18" ht="15" customHeight="1" x14ac:dyDescent="0.2">
      <c r="B21" s="174" t="str">
        <f>IF(ISNUMBER('Funnel setup'!P34),VLOOKUP('Funnel setup'!$P34,'Provider Commission - Raw Data'!$A:$Q,5,0),"")</f>
        <v/>
      </c>
      <c r="C21" s="175" t="str">
        <f>IF(ISNUMBER('Funnel setup'!P34),VLOOKUP('Funnel setup'!P34,'Provider Commission - Raw Data'!$A:$Q,6,0),"")</f>
        <v/>
      </c>
      <c r="D21" s="176" t="str">
        <f>IF(ISNUMBER('Funnel setup'!P34),IF(VLOOKUP('Funnel setup'!P34,'Provider Commission - Raw Data'!$A:$Q,8,0)="-","",VLOOKUP('Funnel setup'!P34,'Provider Commission - Raw Data'!$A:$Q,8,0)),"")</f>
        <v/>
      </c>
      <c r="E21" s="251" t="str">
        <f>IF(ISNUMBER('Funnel setup'!P34),IF(VLOOKUP('Funnel setup'!P34,'Provider Commission - Raw Data'!$A:$Q,16,0)="-","",VLOOKUP('Funnel setup'!P34,'Provider Commission - Raw Data'!$A:$Q,16,0)),"")</f>
        <v/>
      </c>
      <c r="F21" s="177" t="str">
        <f>IF(AND(ISNUMBER('Funnel setup'!P34)),'Funnel setup'!$K$9,"")</f>
        <v/>
      </c>
      <c r="G21" s="177" t="str">
        <f>IF(AND(ISNUMBER('Funnel setup'!P34),D21&gt;=30,E21&lt;&gt;"*",D21&lt;&gt;""),F21-1.959963985 *('Funnel setup'!$K$8/SQRT('Funnel Data'!D21)),"")</f>
        <v/>
      </c>
      <c r="H21" s="177" t="str">
        <f>IF(AND(ISNUMBER('Funnel setup'!P34),D21&gt;=30,E21&lt;&gt;"*",D21&lt;&gt;""),F21+1.959963985 *('Funnel setup'!$K$8/SQRT('Funnel Data'!D21)),"")</f>
        <v/>
      </c>
      <c r="I21" s="177" t="str">
        <f>IF(AND(ISNUMBER('Funnel setup'!P34),D21&gt;=30,E21&lt;&gt;"*",D21&lt;&gt;""),F21-3.090232306 *('Funnel setup'!$K$8/SQRT('Funnel Data'!D21)),"")</f>
        <v/>
      </c>
      <c r="J21" s="177" t="str">
        <f>IF(AND(ISNUMBER('Funnel setup'!P34),D21&gt;=30,E21&lt;&gt;"*",D21&lt;&gt;""),F21+3.090232306 *('Funnel setup'!$K$8/SQRT('Funnel Data'!D21)),"")</f>
        <v/>
      </c>
      <c r="K21" s="178" t="str">
        <f>IF(AND(ISNUMBER('Funnel setup'!P34),D21&gt;=30,E21&lt;&gt;"*",D21&lt;&gt;""),IF(E21&gt;J21,'Funnel setup'!$K$15&amp;"99.8%",IF(E21&gt;H21,'Funnel setup'!$K$15&amp;"95%",IF(E21&lt;I21,'Funnel setup'!$K$16&amp;"99.8%",IF(E21&lt;G21,'Funnel setup'!$K$16&amp;"95%","")))),"")</f>
        <v/>
      </c>
    </row>
    <row r="22" spans="1:18" ht="15" customHeight="1" x14ac:dyDescent="0.2">
      <c r="B22" s="174" t="str">
        <f>IF(ISNUMBER('Funnel setup'!P35),VLOOKUP('Funnel setup'!$P35,'Provider Commission - Raw Data'!$A:$Q,5,0),"")</f>
        <v/>
      </c>
      <c r="C22" s="175" t="str">
        <f>IF(ISNUMBER('Funnel setup'!P35),VLOOKUP('Funnel setup'!P35,'Provider Commission - Raw Data'!$A:$Q,6,0),"")</f>
        <v/>
      </c>
      <c r="D22" s="176" t="str">
        <f>IF(ISNUMBER('Funnel setup'!P35),IF(VLOOKUP('Funnel setup'!P35,'Provider Commission - Raw Data'!$A:$Q,8,0)="-","",VLOOKUP('Funnel setup'!P35,'Provider Commission - Raw Data'!$A:$Q,8,0)),"")</f>
        <v/>
      </c>
      <c r="E22" s="251" t="str">
        <f>IF(ISNUMBER('Funnel setup'!P35),IF(VLOOKUP('Funnel setup'!P35,'Provider Commission - Raw Data'!$A:$Q,16,0)="-","",VLOOKUP('Funnel setup'!P35,'Provider Commission - Raw Data'!$A:$Q,16,0)),"")</f>
        <v/>
      </c>
      <c r="F22" s="177" t="str">
        <f>IF(AND(ISNUMBER('Funnel setup'!P35)),'Funnel setup'!$K$9,"")</f>
        <v/>
      </c>
      <c r="G22" s="177" t="str">
        <f>IF(AND(ISNUMBER('Funnel setup'!P35),D22&gt;=30,E22&lt;&gt;"*",D22&lt;&gt;""),F22-1.959963985 *('Funnel setup'!$K$8/SQRT('Funnel Data'!D22)),"")</f>
        <v/>
      </c>
      <c r="H22" s="177" t="str">
        <f>IF(AND(ISNUMBER('Funnel setup'!P35),D22&gt;=30,E22&lt;&gt;"*",D22&lt;&gt;""),F22+1.959963985 *('Funnel setup'!$K$8/SQRT('Funnel Data'!D22)),"")</f>
        <v/>
      </c>
      <c r="I22" s="177" t="str">
        <f>IF(AND(ISNUMBER('Funnel setup'!P35),D22&gt;=30,E22&lt;&gt;"*",D22&lt;&gt;""),F22-3.090232306 *('Funnel setup'!$K$8/SQRT('Funnel Data'!D22)),"")</f>
        <v/>
      </c>
      <c r="J22" s="177" t="str">
        <f>IF(AND(ISNUMBER('Funnel setup'!P35),D22&gt;=30,E22&lt;&gt;"*",D22&lt;&gt;""),F22+3.090232306 *('Funnel setup'!$K$8/SQRT('Funnel Data'!D22)),"")</f>
        <v/>
      </c>
      <c r="K22" s="178" t="str">
        <f>IF(AND(ISNUMBER('Funnel setup'!P35),D22&gt;=30,E22&lt;&gt;"*",D22&lt;&gt;""),IF(E22&gt;J22,'Funnel setup'!$K$15&amp;"99.8%",IF(E22&gt;H22,'Funnel setup'!$K$15&amp;"95%",IF(E22&lt;I22,'Funnel setup'!$K$16&amp;"99.8%",IF(E22&lt;G22,'Funnel setup'!$K$16&amp;"95%","")))),"")</f>
        <v/>
      </c>
    </row>
    <row r="23" spans="1:18" ht="15" customHeight="1" x14ac:dyDescent="0.2">
      <c r="B23" s="174" t="str">
        <f>IF(ISNUMBER('Funnel setup'!P36),VLOOKUP('Funnel setup'!$P36,'Provider Commission - Raw Data'!$A:$Q,5,0),"")</f>
        <v/>
      </c>
      <c r="C23" s="175" t="str">
        <f>IF(ISNUMBER('Funnel setup'!P36),VLOOKUP('Funnel setup'!P36,'Provider Commission - Raw Data'!$A:$Q,6,0),"")</f>
        <v/>
      </c>
      <c r="D23" s="176" t="str">
        <f>IF(ISNUMBER('Funnel setup'!P36),IF(VLOOKUP('Funnel setup'!P36,'Provider Commission - Raw Data'!$A:$Q,8,0)="-","",VLOOKUP('Funnel setup'!P36,'Provider Commission - Raw Data'!$A:$Q,8,0)),"")</f>
        <v/>
      </c>
      <c r="E23" s="251" t="str">
        <f>IF(ISNUMBER('Funnel setup'!P36),IF(VLOOKUP('Funnel setup'!P36,'Provider Commission - Raw Data'!$A:$Q,16,0)="-","",VLOOKUP('Funnel setup'!P36,'Provider Commission - Raw Data'!$A:$Q,16,0)),"")</f>
        <v/>
      </c>
      <c r="F23" s="177" t="str">
        <f>IF(AND(ISNUMBER('Funnel setup'!P36)),'Funnel setup'!$K$9,"")</f>
        <v/>
      </c>
      <c r="G23" s="177" t="str">
        <f>IF(AND(ISNUMBER('Funnel setup'!P36),D23&gt;=30,E23&lt;&gt;"*",D23&lt;&gt;""),F23-1.959963985 *('Funnel setup'!$K$8/SQRT('Funnel Data'!D23)),"")</f>
        <v/>
      </c>
      <c r="H23" s="177" t="str">
        <f>IF(AND(ISNUMBER('Funnel setup'!P36),D23&gt;=30,E23&lt;&gt;"*",D23&lt;&gt;""),F23+1.959963985 *('Funnel setup'!$K$8/SQRT('Funnel Data'!D23)),"")</f>
        <v/>
      </c>
      <c r="I23" s="177" t="str">
        <f>IF(AND(ISNUMBER('Funnel setup'!P36),D23&gt;=30,E23&lt;&gt;"*",D23&lt;&gt;""),F23-3.090232306 *('Funnel setup'!$K$8/SQRT('Funnel Data'!D23)),"")</f>
        <v/>
      </c>
      <c r="J23" s="177" t="str">
        <f>IF(AND(ISNUMBER('Funnel setup'!P36),D23&gt;=30,E23&lt;&gt;"*",D23&lt;&gt;""),F23+3.090232306 *('Funnel setup'!$K$8/SQRT('Funnel Data'!D23)),"")</f>
        <v/>
      </c>
      <c r="K23" s="178" t="str">
        <f>IF(AND(ISNUMBER('Funnel setup'!P36),D23&gt;=30,E23&lt;&gt;"*",D23&lt;&gt;""),IF(E23&gt;J23,'Funnel setup'!$K$15&amp;"99.8%",IF(E23&gt;H23,'Funnel setup'!$K$15&amp;"95%",IF(E23&lt;I23,'Funnel setup'!$K$16&amp;"99.8%",IF(E23&lt;G23,'Funnel setup'!$K$16&amp;"95%","")))),"")</f>
        <v/>
      </c>
    </row>
    <row r="24" spans="1:18" ht="15" customHeight="1" x14ac:dyDescent="0.2">
      <c r="B24" s="174" t="str">
        <f>IF(ISNUMBER('Funnel setup'!P37),VLOOKUP('Funnel setup'!$P37,'Provider Commission - Raw Data'!$A:$Q,5,0),"")</f>
        <v/>
      </c>
      <c r="C24" s="175" t="str">
        <f>IF(ISNUMBER('Funnel setup'!P37),VLOOKUP('Funnel setup'!P37,'Provider Commission - Raw Data'!$A:$Q,6,0),"")</f>
        <v/>
      </c>
      <c r="D24" s="176" t="str">
        <f>IF(ISNUMBER('Funnel setup'!P37),IF(VLOOKUP('Funnel setup'!P37,'Provider Commission - Raw Data'!$A:$Q,8,0)="-","",VLOOKUP('Funnel setup'!P37,'Provider Commission - Raw Data'!$A:$Q,8,0)),"")</f>
        <v/>
      </c>
      <c r="E24" s="251" t="str">
        <f>IF(ISNUMBER('Funnel setup'!P37),IF(VLOOKUP('Funnel setup'!P37,'Provider Commission - Raw Data'!$A:$Q,16,0)="-","",VLOOKUP('Funnel setup'!P37,'Provider Commission - Raw Data'!$A:$Q,16,0)),"")</f>
        <v/>
      </c>
      <c r="F24" s="177" t="str">
        <f>IF(AND(ISNUMBER('Funnel setup'!P37)),'Funnel setup'!$K$9,"")</f>
        <v/>
      </c>
      <c r="G24" s="177" t="str">
        <f>IF(AND(ISNUMBER('Funnel setup'!P37),D24&gt;=30,E24&lt;&gt;"*",D24&lt;&gt;""),F24-1.959963985 *('Funnel setup'!$K$8/SQRT('Funnel Data'!D24)),"")</f>
        <v/>
      </c>
      <c r="H24" s="177" t="str">
        <f>IF(AND(ISNUMBER('Funnel setup'!P37),D24&gt;=30,E24&lt;&gt;"*",D24&lt;&gt;""),F24+1.959963985 *('Funnel setup'!$K$8/SQRT('Funnel Data'!D24)),"")</f>
        <v/>
      </c>
      <c r="I24" s="177" t="str">
        <f>IF(AND(ISNUMBER('Funnel setup'!P37),D24&gt;=30,E24&lt;&gt;"*",D24&lt;&gt;""),F24-3.090232306 *('Funnel setup'!$K$8/SQRT('Funnel Data'!D24)),"")</f>
        <v/>
      </c>
      <c r="J24" s="177" t="str">
        <f>IF(AND(ISNUMBER('Funnel setup'!P37),D24&gt;=30,E24&lt;&gt;"*",D24&lt;&gt;""),F24+3.090232306 *('Funnel setup'!$K$8/SQRT('Funnel Data'!D24)),"")</f>
        <v/>
      </c>
      <c r="K24" s="178" t="str">
        <f>IF(AND(ISNUMBER('Funnel setup'!P37),D24&gt;=30,E24&lt;&gt;"*",D24&lt;&gt;""),IF(E24&gt;J24,'Funnel setup'!$K$15&amp;"99.8%",IF(E24&gt;H24,'Funnel setup'!$K$15&amp;"95%",IF(E24&lt;I24,'Funnel setup'!$K$16&amp;"99.8%",IF(E24&lt;G24,'Funnel setup'!$K$16&amp;"95%","")))),"")</f>
        <v/>
      </c>
    </row>
    <row r="25" spans="1:18" ht="15" customHeight="1" x14ac:dyDescent="0.2">
      <c r="B25" s="174" t="str">
        <f>IF(ISNUMBER('Funnel setup'!P38),VLOOKUP('Funnel setup'!$P38,'Provider Commission - Raw Data'!$A:$Q,5,0),"")</f>
        <v/>
      </c>
      <c r="C25" s="175" t="str">
        <f>IF(ISNUMBER('Funnel setup'!P38),VLOOKUP('Funnel setup'!P38,'Provider Commission - Raw Data'!$A:$Q,6,0),"")</f>
        <v/>
      </c>
      <c r="D25" s="176" t="str">
        <f>IF(ISNUMBER('Funnel setup'!P38),IF(VLOOKUP('Funnel setup'!P38,'Provider Commission - Raw Data'!$A:$Q,8,0)="-","",VLOOKUP('Funnel setup'!P38,'Provider Commission - Raw Data'!$A:$Q,8,0)),"")</f>
        <v/>
      </c>
      <c r="E25" s="251" t="str">
        <f>IF(ISNUMBER('Funnel setup'!P38),IF(VLOOKUP('Funnel setup'!P38,'Provider Commission - Raw Data'!$A:$Q,16,0)="-","",VLOOKUP('Funnel setup'!P38,'Provider Commission - Raw Data'!$A:$Q,16,0)),"")</f>
        <v/>
      </c>
      <c r="F25" s="177" t="str">
        <f>IF(AND(ISNUMBER('Funnel setup'!P38)),'Funnel setup'!$K$9,"")</f>
        <v/>
      </c>
      <c r="G25" s="177" t="str">
        <f>IF(AND(ISNUMBER('Funnel setup'!P38),D25&gt;=30,E25&lt;&gt;"*",D25&lt;&gt;""),F25-1.959963985 *('Funnel setup'!$K$8/SQRT('Funnel Data'!D25)),"")</f>
        <v/>
      </c>
      <c r="H25" s="177" t="str">
        <f>IF(AND(ISNUMBER('Funnel setup'!P38),D25&gt;=30,E25&lt;&gt;"*",D25&lt;&gt;""),F25+1.959963985 *('Funnel setup'!$K$8/SQRT('Funnel Data'!D25)),"")</f>
        <v/>
      </c>
      <c r="I25" s="177" t="str">
        <f>IF(AND(ISNUMBER('Funnel setup'!P38),D25&gt;=30,E25&lt;&gt;"*",D25&lt;&gt;""),F25-3.090232306 *('Funnel setup'!$K$8/SQRT('Funnel Data'!D25)),"")</f>
        <v/>
      </c>
      <c r="J25" s="177" t="str">
        <f>IF(AND(ISNUMBER('Funnel setup'!P38),D25&gt;=30,E25&lt;&gt;"*",D25&lt;&gt;""),F25+3.090232306 *('Funnel setup'!$K$8/SQRT('Funnel Data'!D25)),"")</f>
        <v/>
      </c>
      <c r="K25" s="178" t="str">
        <f>IF(AND(ISNUMBER('Funnel setup'!P38),D25&gt;=30,E25&lt;&gt;"*",D25&lt;&gt;""),IF(E25&gt;J25,'Funnel setup'!$K$15&amp;"99.8%",IF(E25&gt;H25,'Funnel setup'!$K$15&amp;"95%",IF(E25&lt;I25,'Funnel setup'!$K$16&amp;"99.8%",IF(E25&lt;G25,'Funnel setup'!$K$16&amp;"95%","")))),"")</f>
        <v/>
      </c>
    </row>
    <row r="26" spans="1:18" ht="15" customHeight="1" x14ac:dyDescent="0.2">
      <c r="B26" s="174" t="str">
        <f>IF(ISNUMBER('Funnel setup'!P39),VLOOKUP('Funnel setup'!$P39,'Provider Commission - Raw Data'!$A:$Q,5,0),"")</f>
        <v/>
      </c>
      <c r="C26" s="175" t="str">
        <f>IF(ISNUMBER('Funnel setup'!P39),VLOOKUP('Funnel setup'!P39,'Provider Commission - Raw Data'!$A:$Q,6,0),"")</f>
        <v/>
      </c>
      <c r="D26" s="176" t="str">
        <f>IF(ISNUMBER('Funnel setup'!P39),IF(VLOOKUP('Funnel setup'!P39,'Provider Commission - Raw Data'!$A:$Q,8,0)="-","",VLOOKUP('Funnel setup'!P39,'Provider Commission - Raw Data'!$A:$Q,8,0)),"")</f>
        <v/>
      </c>
      <c r="E26" s="251" t="str">
        <f>IF(ISNUMBER('Funnel setup'!P39),IF(VLOOKUP('Funnel setup'!P39,'Provider Commission - Raw Data'!$A:$Q,16,0)="-","",VLOOKUP('Funnel setup'!P39,'Provider Commission - Raw Data'!$A:$Q,16,0)),"")</f>
        <v/>
      </c>
      <c r="F26" s="177" t="str">
        <f>IF(AND(ISNUMBER('Funnel setup'!P39)),'Funnel setup'!$K$9,"")</f>
        <v/>
      </c>
      <c r="G26" s="177" t="str">
        <f>IF(AND(ISNUMBER('Funnel setup'!P39),D26&gt;=30,E26&lt;&gt;"*",D26&lt;&gt;""),F26-1.959963985 *('Funnel setup'!$K$8/SQRT('Funnel Data'!D26)),"")</f>
        <v/>
      </c>
      <c r="H26" s="177" t="str">
        <f>IF(AND(ISNUMBER('Funnel setup'!P39),D26&gt;=30,E26&lt;&gt;"*",D26&lt;&gt;""),F26+1.959963985 *('Funnel setup'!$K$8/SQRT('Funnel Data'!D26)),"")</f>
        <v/>
      </c>
      <c r="I26" s="177" t="str">
        <f>IF(AND(ISNUMBER('Funnel setup'!P39),D26&gt;=30,E26&lt;&gt;"*",D26&lt;&gt;""),F26-3.090232306 *('Funnel setup'!$K$8/SQRT('Funnel Data'!D26)),"")</f>
        <v/>
      </c>
      <c r="J26" s="177" t="str">
        <f>IF(AND(ISNUMBER('Funnel setup'!P39),D26&gt;=30,E26&lt;&gt;"*",D26&lt;&gt;""),F26+3.090232306 *('Funnel setup'!$K$8/SQRT('Funnel Data'!D26)),"")</f>
        <v/>
      </c>
      <c r="K26" s="178" t="str">
        <f>IF(AND(ISNUMBER('Funnel setup'!P39),D26&gt;=30,E26&lt;&gt;"*",D26&lt;&gt;""),IF(E26&gt;J26,'Funnel setup'!$K$15&amp;"99.8%",IF(E26&gt;H26,'Funnel setup'!$K$15&amp;"95%",IF(E26&lt;I26,'Funnel setup'!$K$16&amp;"99.8%",IF(E26&lt;G26,'Funnel setup'!$K$16&amp;"95%","")))),"")</f>
        <v/>
      </c>
    </row>
    <row r="27" spans="1:18" ht="15" customHeight="1" x14ac:dyDescent="0.2">
      <c r="B27" s="174" t="str">
        <f>IF(ISNUMBER('Funnel setup'!P40),VLOOKUP('Funnel setup'!$P40,'Provider Commission - Raw Data'!$A:$Q,5,0),"")</f>
        <v/>
      </c>
      <c r="C27" s="175" t="str">
        <f>IF(ISNUMBER('Funnel setup'!P40),VLOOKUP('Funnel setup'!P40,'Provider Commission - Raw Data'!$A:$Q,6,0),"")</f>
        <v/>
      </c>
      <c r="D27" s="176" t="str">
        <f>IF(ISNUMBER('Funnel setup'!P40),IF(VLOOKUP('Funnel setup'!P40,'Provider Commission - Raw Data'!$A:$Q,8,0)="-","",VLOOKUP('Funnel setup'!P40,'Provider Commission - Raw Data'!$A:$Q,8,0)),"")</f>
        <v/>
      </c>
      <c r="E27" s="251" t="str">
        <f>IF(ISNUMBER('Funnel setup'!P40),IF(VLOOKUP('Funnel setup'!P40,'Provider Commission - Raw Data'!$A:$Q,16,0)="-","",VLOOKUP('Funnel setup'!P40,'Provider Commission - Raw Data'!$A:$Q,16,0)),"")</f>
        <v/>
      </c>
      <c r="F27" s="177" t="str">
        <f>IF(AND(ISNUMBER('Funnel setup'!P40)),'Funnel setup'!$K$9,"")</f>
        <v/>
      </c>
      <c r="G27" s="177" t="str">
        <f>IF(AND(ISNUMBER('Funnel setup'!P40),D27&gt;=30,E27&lt;&gt;"*",D27&lt;&gt;""),F27-1.959963985 *('Funnel setup'!$K$8/SQRT('Funnel Data'!D27)),"")</f>
        <v/>
      </c>
      <c r="H27" s="177" t="str">
        <f>IF(AND(ISNUMBER('Funnel setup'!P40),D27&gt;=30,E27&lt;&gt;"*",D27&lt;&gt;""),F27+1.959963985 *('Funnel setup'!$K$8/SQRT('Funnel Data'!D27)),"")</f>
        <v/>
      </c>
      <c r="I27" s="177" t="str">
        <f>IF(AND(ISNUMBER('Funnel setup'!P40),D27&gt;=30,E27&lt;&gt;"*",D27&lt;&gt;""),F27-3.090232306 *('Funnel setup'!$K$8/SQRT('Funnel Data'!D27)),"")</f>
        <v/>
      </c>
      <c r="J27" s="177" t="str">
        <f>IF(AND(ISNUMBER('Funnel setup'!P40),D27&gt;=30,E27&lt;&gt;"*",D27&lt;&gt;""),F27+3.090232306 *('Funnel setup'!$K$8/SQRT('Funnel Data'!D27)),"")</f>
        <v/>
      </c>
      <c r="K27" s="178" t="str">
        <f>IF(AND(ISNUMBER('Funnel setup'!P40),D27&gt;=30,E27&lt;&gt;"*",D27&lt;&gt;""),IF(E27&gt;J27,'Funnel setup'!$K$15&amp;"99.8%",IF(E27&gt;H27,'Funnel setup'!$K$15&amp;"95%",IF(E27&lt;I27,'Funnel setup'!$K$16&amp;"99.8%",IF(E27&lt;G27,'Funnel setup'!$K$16&amp;"95%","")))),"")</f>
        <v/>
      </c>
    </row>
    <row r="28" spans="1:18" ht="15" customHeight="1" x14ac:dyDescent="0.2">
      <c r="B28" s="174" t="str">
        <f>IF(ISNUMBER('Funnel setup'!P41),VLOOKUP('Funnel setup'!$P41,'Provider Commission - Raw Data'!$A:$Q,5,0),"")</f>
        <v/>
      </c>
      <c r="C28" s="175" t="str">
        <f>IF(ISNUMBER('Funnel setup'!P41),VLOOKUP('Funnel setup'!P41,'Provider Commission - Raw Data'!$A:$Q,6,0),"")</f>
        <v/>
      </c>
      <c r="D28" s="176" t="str">
        <f>IF(ISNUMBER('Funnel setup'!P41),IF(VLOOKUP('Funnel setup'!P41,'Provider Commission - Raw Data'!$A:$Q,8,0)="-","",VLOOKUP('Funnel setup'!P41,'Provider Commission - Raw Data'!$A:$Q,8,0)),"")</f>
        <v/>
      </c>
      <c r="E28" s="251" t="str">
        <f>IF(ISNUMBER('Funnel setup'!P41),IF(VLOOKUP('Funnel setup'!P41,'Provider Commission - Raw Data'!$A:$Q,16,0)="-","",VLOOKUP('Funnel setup'!P41,'Provider Commission - Raw Data'!$A:$Q,16,0)),"")</f>
        <v/>
      </c>
      <c r="F28" s="177" t="str">
        <f>IF(AND(ISNUMBER('Funnel setup'!P41)),'Funnel setup'!$K$9,"")</f>
        <v/>
      </c>
      <c r="G28" s="177" t="str">
        <f>IF(AND(ISNUMBER('Funnel setup'!P41),D28&gt;=30,E28&lt;&gt;"*",D28&lt;&gt;""),F28-1.959963985 *('Funnel setup'!$K$8/SQRT('Funnel Data'!D28)),"")</f>
        <v/>
      </c>
      <c r="H28" s="177" t="str">
        <f>IF(AND(ISNUMBER('Funnel setup'!P41),D28&gt;=30,E28&lt;&gt;"*",D28&lt;&gt;""),F28+1.959963985 *('Funnel setup'!$K$8/SQRT('Funnel Data'!D28)),"")</f>
        <v/>
      </c>
      <c r="I28" s="177" t="str">
        <f>IF(AND(ISNUMBER('Funnel setup'!P41),D28&gt;=30,E28&lt;&gt;"*",D28&lt;&gt;""),F28-3.090232306 *('Funnel setup'!$K$8/SQRT('Funnel Data'!D28)),"")</f>
        <v/>
      </c>
      <c r="J28" s="177" t="str">
        <f>IF(AND(ISNUMBER('Funnel setup'!P41),D28&gt;=30,E28&lt;&gt;"*",D28&lt;&gt;""),F28+3.090232306 *('Funnel setup'!$K$8/SQRT('Funnel Data'!D28)),"")</f>
        <v/>
      </c>
      <c r="K28" s="178" t="str">
        <f>IF(AND(ISNUMBER('Funnel setup'!P41),D28&gt;=30,E28&lt;&gt;"*",D28&lt;&gt;""),IF(E28&gt;J28,'Funnel setup'!$K$15&amp;"99.8%",IF(E28&gt;H28,'Funnel setup'!$K$15&amp;"95%",IF(E28&lt;I28,'Funnel setup'!$K$16&amp;"99.8%",IF(E28&lt;G28,'Funnel setup'!$K$16&amp;"95%","")))),"")</f>
        <v/>
      </c>
    </row>
    <row r="29" spans="1:18" ht="15" customHeight="1" x14ac:dyDescent="0.2">
      <c r="B29" s="174" t="str">
        <f>IF(ISNUMBER('Funnel setup'!P42),VLOOKUP('Funnel setup'!$P42,'Provider Commission - Raw Data'!$A:$Q,5,0),"")</f>
        <v/>
      </c>
      <c r="C29" s="175" t="str">
        <f>IF(ISNUMBER('Funnel setup'!P42),VLOOKUP('Funnel setup'!P42,'Provider Commission - Raw Data'!$A:$Q,6,0),"")</f>
        <v/>
      </c>
      <c r="D29" s="176" t="str">
        <f>IF(ISNUMBER('Funnel setup'!P42),IF(VLOOKUP('Funnel setup'!P42,'Provider Commission - Raw Data'!$A:$Q,8,0)="-","",VLOOKUP('Funnel setup'!P42,'Provider Commission - Raw Data'!$A:$Q,8,0)),"")</f>
        <v/>
      </c>
      <c r="E29" s="251" t="str">
        <f>IF(ISNUMBER('Funnel setup'!P42),IF(VLOOKUP('Funnel setup'!P42,'Provider Commission - Raw Data'!$A:$Q,16,0)="-","",VLOOKUP('Funnel setup'!P42,'Provider Commission - Raw Data'!$A:$Q,16,0)),"")</f>
        <v/>
      </c>
      <c r="F29" s="177" t="str">
        <f>IF(AND(ISNUMBER('Funnel setup'!P42)),'Funnel setup'!$K$9,"")</f>
        <v/>
      </c>
      <c r="G29" s="177" t="str">
        <f>IF(AND(ISNUMBER('Funnel setup'!P42),D29&gt;=30,E29&lt;&gt;"*",D29&lt;&gt;""),F29-1.959963985 *('Funnel setup'!$K$8/SQRT('Funnel Data'!D29)),"")</f>
        <v/>
      </c>
      <c r="H29" s="177" t="str">
        <f>IF(AND(ISNUMBER('Funnel setup'!P42),D29&gt;=30,E29&lt;&gt;"*",D29&lt;&gt;""),F29+1.959963985 *('Funnel setup'!$K$8/SQRT('Funnel Data'!D29)),"")</f>
        <v/>
      </c>
      <c r="I29" s="177" t="str">
        <f>IF(AND(ISNUMBER('Funnel setup'!P42),D29&gt;=30,E29&lt;&gt;"*",D29&lt;&gt;""),F29-3.090232306 *('Funnel setup'!$K$8/SQRT('Funnel Data'!D29)),"")</f>
        <v/>
      </c>
      <c r="J29" s="177" t="str">
        <f>IF(AND(ISNUMBER('Funnel setup'!P42),D29&gt;=30,E29&lt;&gt;"*",D29&lt;&gt;""),F29+3.090232306 *('Funnel setup'!$K$8/SQRT('Funnel Data'!D29)),"")</f>
        <v/>
      </c>
      <c r="K29" s="178" t="str">
        <f>IF(AND(ISNUMBER('Funnel setup'!P42),D29&gt;=30,E29&lt;&gt;"*",D29&lt;&gt;""),IF(E29&gt;J29,'Funnel setup'!$K$15&amp;"99.8%",IF(E29&gt;H29,'Funnel setup'!$K$15&amp;"95%",IF(E29&lt;I29,'Funnel setup'!$K$16&amp;"99.8%",IF(E29&lt;G29,'Funnel setup'!$K$16&amp;"95%","")))),"")</f>
        <v/>
      </c>
    </row>
    <row r="30" spans="1:18" ht="15" customHeight="1" x14ac:dyDescent="0.2">
      <c r="B30" s="174" t="str">
        <f>IF(ISNUMBER('Funnel setup'!P43),VLOOKUP('Funnel setup'!$P43,'Provider Commission - Raw Data'!$A:$Q,5,0),"")</f>
        <v/>
      </c>
      <c r="C30" s="175" t="str">
        <f>IF(ISNUMBER('Funnel setup'!P43),VLOOKUP('Funnel setup'!P43,'Provider Commission - Raw Data'!$A:$Q,6,0),"")</f>
        <v/>
      </c>
      <c r="D30" s="176" t="str">
        <f>IF(ISNUMBER('Funnel setup'!P43),IF(VLOOKUP('Funnel setup'!P43,'Provider Commission - Raw Data'!$A:$Q,8,0)="-","",VLOOKUP('Funnel setup'!P43,'Provider Commission - Raw Data'!$A:$Q,8,0)),"")</f>
        <v/>
      </c>
      <c r="E30" s="251" t="str">
        <f>IF(ISNUMBER('Funnel setup'!P43),IF(VLOOKUP('Funnel setup'!P43,'Provider Commission - Raw Data'!$A:$Q,16,0)="-","",VLOOKUP('Funnel setup'!P43,'Provider Commission - Raw Data'!$A:$Q,16,0)),"")</f>
        <v/>
      </c>
      <c r="F30" s="177" t="str">
        <f>IF(AND(ISNUMBER('Funnel setup'!P43)),'Funnel setup'!$K$9,"")</f>
        <v/>
      </c>
      <c r="G30" s="177" t="str">
        <f>IF(AND(ISNUMBER('Funnel setup'!P43),D30&gt;=30,E30&lt;&gt;"*",D30&lt;&gt;""),F30-1.959963985 *('Funnel setup'!$K$8/SQRT('Funnel Data'!D30)),"")</f>
        <v/>
      </c>
      <c r="H30" s="177" t="str">
        <f>IF(AND(ISNUMBER('Funnel setup'!P43),D30&gt;=30,E30&lt;&gt;"*",D30&lt;&gt;""),F30+1.959963985 *('Funnel setup'!$K$8/SQRT('Funnel Data'!D30)),"")</f>
        <v/>
      </c>
      <c r="I30" s="177" t="str">
        <f>IF(AND(ISNUMBER('Funnel setup'!P43),D30&gt;=30,E30&lt;&gt;"*",D30&lt;&gt;""),F30-3.090232306 *('Funnel setup'!$K$8/SQRT('Funnel Data'!D30)),"")</f>
        <v/>
      </c>
      <c r="J30" s="177" t="str">
        <f>IF(AND(ISNUMBER('Funnel setup'!P43),D30&gt;=30,E30&lt;&gt;"*",D30&lt;&gt;""),F30+3.090232306 *('Funnel setup'!$K$8/SQRT('Funnel Data'!D30)),"")</f>
        <v/>
      </c>
      <c r="K30" s="178" t="str">
        <f>IF(AND(ISNUMBER('Funnel setup'!P43),D30&gt;=30,E30&lt;&gt;"*",D30&lt;&gt;""),IF(E30&gt;J30,'Funnel setup'!$K$15&amp;"99.8%",IF(E30&gt;H30,'Funnel setup'!$K$15&amp;"95%",IF(E30&lt;I30,'Funnel setup'!$K$16&amp;"99.8%",IF(E30&lt;G30,'Funnel setup'!$K$16&amp;"95%","")))),"")</f>
        <v/>
      </c>
    </row>
    <row r="31" spans="1:18" ht="15" customHeight="1" x14ac:dyDescent="0.2">
      <c r="B31" s="174" t="str">
        <f>IF(ISNUMBER('Funnel setup'!P44),VLOOKUP('Funnel setup'!$P44,'Provider Commission - Raw Data'!$A:$Q,5,0),"")</f>
        <v/>
      </c>
      <c r="C31" s="175" t="str">
        <f>IF(ISNUMBER('Funnel setup'!P44),VLOOKUP('Funnel setup'!P44,'Provider Commission - Raw Data'!$A:$Q,6,0),"")</f>
        <v/>
      </c>
      <c r="D31" s="176" t="str">
        <f>IF(ISNUMBER('Funnel setup'!P44),IF(VLOOKUP('Funnel setup'!P44,'Provider Commission - Raw Data'!$A:$Q,8,0)="-","",VLOOKUP('Funnel setup'!P44,'Provider Commission - Raw Data'!$A:$Q,8,0)),"")</f>
        <v/>
      </c>
      <c r="E31" s="251" t="str">
        <f>IF(ISNUMBER('Funnel setup'!P44),IF(VLOOKUP('Funnel setup'!P44,'Provider Commission - Raw Data'!$A:$Q,16,0)="-","",VLOOKUP('Funnel setup'!P44,'Provider Commission - Raw Data'!$A:$Q,16,0)),"")</f>
        <v/>
      </c>
      <c r="F31" s="177" t="str">
        <f>IF(AND(ISNUMBER('Funnel setup'!P44)),'Funnel setup'!$K$9,"")</f>
        <v/>
      </c>
      <c r="G31" s="177" t="str">
        <f>IF(AND(ISNUMBER('Funnel setup'!P44),D31&gt;=30,E31&lt;&gt;"*",D31&lt;&gt;""),F31-1.959963985 *('Funnel setup'!$K$8/SQRT('Funnel Data'!D31)),"")</f>
        <v/>
      </c>
      <c r="H31" s="177" t="str">
        <f>IF(AND(ISNUMBER('Funnel setup'!P44),D31&gt;=30,E31&lt;&gt;"*",D31&lt;&gt;""),F31+1.959963985 *('Funnel setup'!$K$8/SQRT('Funnel Data'!D31)),"")</f>
        <v/>
      </c>
      <c r="I31" s="177" t="str">
        <f>IF(AND(ISNUMBER('Funnel setup'!P44),D31&gt;=30,E31&lt;&gt;"*",D31&lt;&gt;""),F31-3.090232306 *('Funnel setup'!$K$8/SQRT('Funnel Data'!D31)),"")</f>
        <v/>
      </c>
      <c r="J31" s="177" t="str">
        <f>IF(AND(ISNUMBER('Funnel setup'!P44),D31&gt;=30,E31&lt;&gt;"*",D31&lt;&gt;""),F31+3.090232306 *('Funnel setup'!$K$8/SQRT('Funnel Data'!D31)),"")</f>
        <v/>
      </c>
      <c r="K31" s="178" t="str">
        <f>IF(AND(ISNUMBER('Funnel setup'!P44),D31&gt;=30,E31&lt;&gt;"*",D31&lt;&gt;""),IF(E31&gt;J31,'Funnel setup'!$K$15&amp;"99.8%",IF(E31&gt;H31,'Funnel setup'!$K$15&amp;"95%",IF(E31&lt;I31,'Funnel setup'!$K$16&amp;"99.8%",IF(E31&lt;G31,'Funnel setup'!$K$16&amp;"95%","")))),"")</f>
        <v/>
      </c>
    </row>
    <row r="32" spans="1:18" ht="15" customHeight="1" x14ac:dyDescent="0.2">
      <c r="B32" s="174" t="str">
        <f>IF(ISNUMBER('Funnel setup'!P45),VLOOKUP('Funnel setup'!$P45,'Provider Commission - Raw Data'!$A:$Q,5,0),"")</f>
        <v/>
      </c>
      <c r="C32" s="175" t="str">
        <f>IF(ISNUMBER('Funnel setup'!P45),VLOOKUP('Funnel setup'!P45,'Provider Commission - Raw Data'!$A:$Q,6,0),"")</f>
        <v/>
      </c>
      <c r="D32" s="176" t="str">
        <f>IF(ISNUMBER('Funnel setup'!P45),IF(VLOOKUP('Funnel setup'!P45,'Provider Commission - Raw Data'!$A:$Q,8,0)="-","",VLOOKUP('Funnel setup'!P45,'Provider Commission - Raw Data'!$A:$Q,8,0)),"")</f>
        <v/>
      </c>
      <c r="E32" s="251" t="str">
        <f>IF(ISNUMBER('Funnel setup'!P45),IF(VLOOKUP('Funnel setup'!P45,'Provider Commission - Raw Data'!$A:$Q,16,0)="-","",VLOOKUP('Funnel setup'!P45,'Provider Commission - Raw Data'!$A:$Q,16,0)),"")</f>
        <v/>
      </c>
      <c r="F32" s="177" t="str">
        <f>IF(AND(ISNUMBER('Funnel setup'!P45)),'Funnel setup'!$K$9,"")</f>
        <v/>
      </c>
      <c r="G32" s="177" t="str">
        <f>IF(AND(ISNUMBER('Funnel setup'!P45),D32&gt;=30,E32&lt;&gt;"*",D32&lt;&gt;""),F32-1.959963985 *('Funnel setup'!$K$8/SQRT('Funnel Data'!D32)),"")</f>
        <v/>
      </c>
      <c r="H32" s="177" t="str">
        <f>IF(AND(ISNUMBER('Funnel setup'!P45),D32&gt;=30,E32&lt;&gt;"*",D32&lt;&gt;""),F32+1.959963985 *('Funnel setup'!$K$8/SQRT('Funnel Data'!D32)),"")</f>
        <v/>
      </c>
      <c r="I32" s="177" t="str">
        <f>IF(AND(ISNUMBER('Funnel setup'!P45),D32&gt;=30,E32&lt;&gt;"*",D32&lt;&gt;""),F32-3.090232306 *('Funnel setup'!$K$8/SQRT('Funnel Data'!D32)),"")</f>
        <v/>
      </c>
      <c r="J32" s="177" t="str">
        <f>IF(AND(ISNUMBER('Funnel setup'!P45),D32&gt;=30,E32&lt;&gt;"*",D32&lt;&gt;""),F32+3.090232306 *('Funnel setup'!$K$8/SQRT('Funnel Data'!D32)),"")</f>
        <v/>
      </c>
      <c r="K32" s="178" t="str">
        <f>IF(AND(ISNUMBER('Funnel setup'!P45),D32&gt;=30,E32&lt;&gt;"*",D32&lt;&gt;""),IF(E32&gt;J32,'Funnel setup'!$K$15&amp;"99.8%",IF(E32&gt;H32,'Funnel setup'!$K$15&amp;"95%",IF(E32&lt;I32,'Funnel setup'!$K$16&amp;"99.8%",IF(E32&lt;G32,'Funnel setup'!$K$16&amp;"95%","")))),"")</f>
        <v/>
      </c>
    </row>
    <row r="33" spans="2:11" ht="15" customHeight="1" x14ac:dyDescent="0.2">
      <c r="B33" s="174" t="str">
        <f>IF(ISNUMBER('Funnel setup'!P46),VLOOKUP('Funnel setup'!$P46,'Provider Commission - Raw Data'!$A:$Q,5,0),"")</f>
        <v/>
      </c>
      <c r="C33" s="175" t="str">
        <f>IF(ISNUMBER('Funnel setup'!P46),VLOOKUP('Funnel setup'!P46,'Provider Commission - Raw Data'!$A:$Q,6,0),"")</f>
        <v/>
      </c>
      <c r="D33" s="176" t="str">
        <f>IF(ISNUMBER('Funnel setup'!P46),IF(VLOOKUP('Funnel setup'!P46,'Provider Commission - Raw Data'!$A:$Q,8,0)="-","",VLOOKUP('Funnel setup'!P46,'Provider Commission - Raw Data'!$A:$Q,8,0)),"")</f>
        <v/>
      </c>
      <c r="E33" s="251" t="str">
        <f>IF(ISNUMBER('Funnel setup'!P46),IF(VLOOKUP('Funnel setup'!P46,'Provider Commission - Raw Data'!$A:$Q,16,0)="-","",VLOOKUP('Funnel setup'!P46,'Provider Commission - Raw Data'!$A:$Q,16,0)),"")</f>
        <v/>
      </c>
      <c r="F33" s="177" t="str">
        <f>IF(AND(ISNUMBER('Funnel setup'!P46)),'Funnel setup'!$K$9,"")</f>
        <v/>
      </c>
      <c r="G33" s="177" t="str">
        <f>IF(AND(ISNUMBER('Funnel setup'!P46),D33&gt;=30,E33&lt;&gt;"*",D33&lt;&gt;""),F33-1.959963985 *('Funnel setup'!$K$8/SQRT('Funnel Data'!D33)),"")</f>
        <v/>
      </c>
      <c r="H33" s="177" t="str">
        <f>IF(AND(ISNUMBER('Funnel setup'!P46),D33&gt;=30,E33&lt;&gt;"*",D33&lt;&gt;""),F33+1.959963985 *('Funnel setup'!$K$8/SQRT('Funnel Data'!D33)),"")</f>
        <v/>
      </c>
      <c r="I33" s="177" t="str">
        <f>IF(AND(ISNUMBER('Funnel setup'!P46),D33&gt;=30,E33&lt;&gt;"*",D33&lt;&gt;""),F33-3.090232306 *('Funnel setup'!$K$8/SQRT('Funnel Data'!D33)),"")</f>
        <v/>
      </c>
      <c r="J33" s="177" t="str">
        <f>IF(AND(ISNUMBER('Funnel setup'!P46),D33&gt;=30,E33&lt;&gt;"*",D33&lt;&gt;""),F33+3.090232306 *('Funnel setup'!$K$8/SQRT('Funnel Data'!D33)),"")</f>
        <v/>
      </c>
      <c r="K33" s="178" t="str">
        <f>IF(AND(ISNUMBER('Funnel setup'!P46),D33&gt;=30,E33&lt;&gt;"*",D33&lt;&gt;""),IF(E33&gt;J33,'Funnel setup'!$K$15&amp;"99.8%",IF(E33&gt;H33,'Funnel setup'!$K$15&amp;"95%",IF(E33&lt;I33,'Funnel setup'!$K$16&amp;"99.8%",IF(E33&lt;G33,'Funnel setup'!$K$16&amp;"95%","")))),"")</f>
        <v/>
      </c>
    </row>
    <row r="34" spans="2:11" ht="15" customHeight="1" x14ac:dyDescent="0.2">
      <c r="B34" s="174" t="str">
        <f>IF(ISNUMBER('Funnel setup'!P47),VLOOKUP('Funnel setup'!$P47,'Provider Commission - Raw Data'!$A:$Q,5,0),"")</f>
        <v/>
      </c>
      <c r="C34" s="175" t="str">
        <f>IF(ISNUMBER('Funnel setup'!P47),VLOOKUP('Funnel setup'!P47,'Provider Commission - Raw Data'!$A:$Q,6,0),"")</f>
        <v/>
      </c>
      <c r="D34" s="176" t="str">
        <f>IF(ISNUMBER('Funnel setup'!P47),IF(VLOOKUP('Funnel setup'!P47,'Provider Commission - Raw Data'!$A:$Q,8,0)="-","",VLOOKUP('Funnel setup'!P47,'Provider Commission - Raw Data'!$A:$Q,8,0)),"")</f>
        <v/>
      </c>
      <c r="E34" s="251" t="str">
        <f>IF(ISNUMBER('Funnel setup'!P47),IF(VLOOKUP('Funnel setup'!P47,'Provider Commission - Raw Data'!$A:$Q,16,0)="-","",VLOOKUP('Funnel setup'!P47,'Provider Commission - Raw Data'!$A:$Q,16,0)),"")</f>
        <v/>
      </c>
      <c r="F34" s="177" t="str">
        <f>IF(AND(ISNUMBER('Funnel setup'!P47)),'Funnel setup'!$K$9,"")</f>
        <v/>
      </c>
      <c r="G34" s="177" t="str">
        <f>IF(AND(ISNUMBER('Funnel setup'!P47),D34&gt;=30,E34&lt;&gt;"*",D34&lt;&gt;""),F34-1.959963985 *('Funnel setup'!$K$8/SQRT('Funnel Data'!D34)),"")</f>
        <v/>
      </c>
      <c r="H34" s="177" t="str">
        <f>IF(AND(ISNUMBER('Funnel setup'!P47),D34&gt;=30,E34&lt;&gt;"*",D34&lt;&gt;""),F34+1.959963985 *('Funnel setup'!$K$8/SQRT('Funnel Data'!D34)),"")</f>
        <v/>
      </c>
      <c r="I34" s="177" t="str">
        <f>IF(AND(ISNUMBER('Funnel setup'!P47),D34&gt;=30,E34&lt;&gt;"*",D34&lt;&gt;""),F34-3.090232306 *('Funnel setup'!$K$8/SQRT('Funnel Data'!D34)),"")</f>
        <v/>
      </c>
      <c r="J34" s="177" t="str">
        <f>IF(AND(ISNUMBER('Funnel setup'!P47),D34&gt;=30,E34&lt;&gt;"*",D34&lt;&gt;""),F34+3.090232306 *('Funnel setup'!$K$8/SQRT('Funnel Data'!D34)),"")</f>
        <v/>
      </c>
      <c r="K34" s="178" t="str">
        <f>IF(AND(ISNUMBER('Funnel setup'!P47),D34&gt;=30,E34&lt;&gt;"*",D34&lt;&gt;""),IF(E34&gt;J34,'Funnel setup'!$K$15&amp;"99.8%",IF(E34&gt;H34,'Funnel setup'!$K$15&amp;"95%",IF(E34&lt;I34,'Funnel setup'!$K$16&amp;"99.8%",IF(E34&lt;G34,'Funnel setup'!$K$16&amp;"95%","")))),"")</f>
        <v/>
      </c>
    </row>
    <row r="35" spans="2:11" ht="15" customHeight="1" x14ac:dyDescent="0.2">
      <c r="B35" s="174" t="str">
        <f>IF(ISNUMBER('Funnel setup'!P48),VLOOKUP('Funnel setup'!$P48,'Provider Commission - Raw Data'!$A:$Q,5,0),"")</f>
        <v/>
      </c>
      <c r="C35" s="175" t="str">
        <f>IF(ISNUMBER('Funnel setup'!P48),VLOOKUP('Funnel setup'!P48,'Provider Commission - Raw Data'!$A:$Q,6,0),"")</f>
        <v/>
      </c>
      <c r="D35" s="176" t="str">
        <f>IF(ISNUMBER('Funnel setup'!P48),IF(VLOOKUP('Funnel setup'!P48,'Provider Commission - Raw Data'!$A:$Q,8,0)="-","",VLOOKUP('Funnel setup'!P48,'Provider Commission - Raw Data'!$A:$Q,8,0)),"")</f>
        <v/>
      </c>
      <c r="E35" s="251" t="str">
        <f>IF(ISNUMBER('Funnel setup'!P48),IF(VLOOKUP('Funnel setup'!P48,'Provider Commission - Raw Data'!$A:$Q,16,0)="-","",VLOOKUP('Funnel setup'!P48,'Provider Commission - Raw Data'!$A:$Q,16,0)),"")</f>
        <v/>
      </c>
      <c r="F35" s="177" t="str">
        <f>IF(AND(ISNUMBER('Funnel setup'!P48)),'Funnel setup'!$K$9,"")</f>
        <v/>
      </c>
      <c r="G35" s="177" t="str">
        <f>IF(AND(ISNUMBER('Funnel setup'!P48),D35&gt;=30,E35&lt;&gt;"*",D35&lt;&gt;""),F35-1.959963985 *('Funnel setup'!$K$8/SQRT('Funnel Data'!D35)),"")</f>
        <v/>
      </c>
      <c r="H35" s="177" t="str">
        <f>IF(AND(ISNUMBER('Funnel setup'!P48),D35&gt;=30,E35&lt;&gt;"*",D35&lt;&gt;""),F35+1.959963985 *('Funnel setup'!$K$8/SQRT('Funnel Data'!D35)),"")</f>
        <v/>
      </c>
      <c r="I35" s="177" t="str">
        <f>IF(AND(ISNUMBER('Funnel setup'!P48),D35&gt;=30,E35&lt;&gt;"*",D35&lt;&gt;""),F35-3.090232306 *('Funnel setup'!$K$8/SQRT('Funnel Data'!D35)),"")</f>
        <v/>
      </c>
      <c r="J35" s="177" t="str">
        <f>IF(AND(ISNUMBER('Funnel setup'!P48),D35&gt;=30,E35&lt;&gt;"*",D35&lt;&gt;""),F35+3.090232306 *('Funnel setup'!$K$8/SQRT('Funnel Data'!D35)),"")</f>
        <v/>
      </c>
      <c r="K35" s="178" t="str">
        <f>IF(AND(ISNUMBER('Funnel setup'!P48),D35&gt;=30,E35&lt;&gt;"*",D35&lt;&gt;""),IF(E35&gt;J35,'Funnel setup'!$K$15&amp;"99.8%",IF(E35&gt;H35,'Funnel setup'!$K$15&amp;"95%",IF(E35&lt;I35,'Funnel setup'!$K$16&amp;"99.8%",IF(E35&lt;G35,'Funnel setup'!$K$16&amp;"95%","")))),"")</f>
        <v/>
      </c>
    </row>
    <row r="36" spans="2:11" ht="15" customHeight="1" x14ac:dyDescent="0.2">
      <c r="B36" s="174" t="str">
        <f>IF(ISNUMBER('Funnel setup'!P49),VLOOKUP('Funnel setup'!$P49,'Provider Commission - Raw Data'!$A:$Q,5,0),"")</f>
        <v/>
      </c>
      <c r="C36" s="175" t="str">
        <f>IF(ISNUMBER('Funnel setup'!P49),VLOOKUP('Funnel setup'!P49,'Provider Commission - Raw Data'!$A:$Q,6,0),"")</f>
        <v/>
      </c>
      <c r="D36" s="176" t="str">
        <f>IF(ISNUMBER('Funnel setup'!P49),IF(VLOOKUP('Funnel setup'!P49,'Provider Commission - Raw Data'!$A:$Q,8,0)="-","",VLOOKUP('Funnel setup'!P49,'Provider Commission - Raw Data'!$A:$Q,8,0)),"")</f>
        <v/>
      </c>
      <c r="E36" s="251" t="str">
        <f>IF(ISNUMBER('Funnel setup'!P49),IF(VLOOKUP('Funnel setup'!P49,'Provider Commission - Raw Data'!$A:$Q,16,0)="-","",VLOOKUP('Funnel setup'!P49,'Provider Commission - Raw Data'!$A:$Q,16,0)),"")</f>
        <v/>
      </c>
      <c r="F36" s="177" t="str">
        <f>IF(AND(ISNUMBER('Funnel setup'!P49)),'Funnel setup'!$K$9,"")</f>
        <v/>
      </c>
      <c r="G36" s="177" t="str">
        <f>IF(AND(ISNUMBER('Funnel setup'!P49),D36&gt;=30,E36&lt;&gt;"*",D36&lt;&gt;""),F36-1.959963985 *('Funnel setup'!$K$8/SQRT('Funnel Data'!D36)),"")</f>
        <v/>
      </c>
      <c r="H36" s="177" t="str">
        <f>IF(AND(ISNUMBER('Funnel setup'!P49),D36&gt;=30,E36&lt;&gt;"*",D36&lt;&gt;""),F36+1.959963985 *('Funnel setup'!$K$8/SQRT('Funnel Data'!D36)),"")</f>
        <v/>
      </c>
      <c r="I36" s="177" t="str">
        <f>IF(AND(ISNUMBER('Funnel setup'!P49),D36&gt;=30,E36&lt;&gt;"*",D36&lt;&gt;""),F36-3.090232306 *('Funnel setup'!$K$8/SQRT('Funnel Data'!D36)),"")</f>
        <v/>
      </c>
      <c r="J36" s="177" t="str">
        <f>IF(AND(ISNUMBER('Funnel setup'!P49),D36&gt;=30,E36&lt;&gt;"*",D36&lt;&gt;""),F36+3.090232306 *('Funnel setup'!$K$8/SQRT('Funnel Data'!D36)),"")</f>
        <v/>
      </c>
      <c r="K36" s="178" t="str">
        <f>IF(AND(ISNUMBER('Funnel setup'!P49),D36&gt;=30,E36&lt;&gt;"*",D36&lt;&gt;""),IF(E36&gt;J36,'Funnel setup'!$K$15&amp;"99.8%",IF(E36&gt;H36,'Funnel setup'!$K$15&amp;"95%",IF(E36&lt;I36,'Funnel setup'!$K$16&amp;"99.8%",IF(E36&lt;G36,'Funnel setup'!$K$16&amp;"95%","")))),"")</f>
        <v/>
      </c>
    </row>
    <row r="37" spans="2:11" ht="15" customHeight="1" x14ac:dyDescent="0.2">
      <c r="B37" s="174" t="str">
        <f>IF(ISNUMBER('Funnel setup'!P50),VLOOKUP('Funnel setup'!$P50,'Provider Commission - Raw Data'!$A:$Q,5,0),"")</f>
        <v/>
      </c>
      <c r="C37" s="175" t="str">
        <f>IF(ISNUMBER('Funnel setup'!P50),VLOOKUP('Funnel setup'!P50,'Provider Commission - Raw Data'!$A:$Q,6,0),"")</f>
        <v/>
      </c>
      <c r="D37" s="176" t="str">
        <f>IF(ISNUMBER('Funnel setup'!P50),IF(VLOOKUP('Funnel setup'!P50,'Provider Commission - Raw Data'!$A:$Q,8,0)="-","",VLOOKUP('Funnel setup'!P50,'Provider Commission - Raw Data'!$A:$Q,8,0)),"")</f>
        <v/>
      </c>
      <c r="E37" s="251" t="str">
        <f>IF(ISNUMBER('Funnel setup'!P50),IF(VLOOKUP('Funnel setup'!P50,'Provider Commission - Raw Data'!$A:$Q,16,0)="-","",VLOOKUP('Funnel setup'!P50,'Provider Commission - Raw Data'!$A:$Q,16,0)),"")</f>
        <v/>
      </c>
      <c r="F37" s="177" t="str">
        <f>IF(AND(ISNUMBER('Funnel setup'!P50)),'Funnel setup'!$K$9,"")</f>
        <v/>
      </c>
      <c r="G37" s="177" t="str">
        <f>IF(AND(ISNUMBER('Funnel setup'!P50),D37&gt;=30,E37&lt;&gt;"*",D37&lt;&gt;""),F37-1.959963985 *('Funnel setup'!$K$8/SQRT('Funnel Data'!D37)),"")</f>
        <v/>
      </c>
      <c r="H37" s="177" t="str">
        <f>IF(AND(ISNUMBER('Funnel setup'!P50),D37&gt;=30,E37&lt;&gt;"*",D37&lt;&gt;""),F37+1.959963985 *('Funnel setup'!$K$8/SQRT('Funnel Data'!D37)),"")</f>
        <v/>
      </c>
      <c r="I37" s="177" t="str">
        <f>IF(AND(ISNUMBER('Funnel setup'!P50),D37&gt;=30,E37&lt;&gt;"*",D37&lt;&gt;""),F37-3.090232306 *('Funnel setup'!$K$8/SQRT('Funnel Data'!D37)),"")</f>
        <v/>
      </c>
      <c r="J37" s="177" t="str">
        <f>IF(AND(ISNUMBER('Funnel setup'!P50),D37&gt;=30,E37&lt;&gt;"*",D37&lt;&gt;""),F37+3.090232306 *('Funnel setup'!$K$8/SQRT('Funnel Data'!D37)),"")</f>
        <v/>
      </c>
      <c r="K37" s="178" t="str">
        <f>IF(AND(ISNUMBER('Funnel setup'!P50),D37&gt;=30,E37&lt;&gt;"*",D37&lt;&gt;""),IF(E37&gt;J37,'Funnel setup'!$K$15&amp;"99.8%",IF(E37&gt;H37,'Funnel setup'!$K$15&amp;"95%",IF(E37&lt;I37,'Funnel setup'!$K$16&amp;"99.8%",IF(E37&lt;G37,'Funnel setup'!$K$16&amp;"95%","")))),"")</f>
        <v/>
      </c>
    </row>
    <row r="38" spans="2:11" ht="15" customHeight="1" x14ac:dyDescent="0.2">
      <c r="B38" s="174" t="str">
        <f>IF(ISNUMBER('Funnel setup'!P51),VLOOKUP('Funnel setup'!$P51,'Provider Commission - Raw Data'!$A:$Q,5,0),"")</f>
        <v/>
      </c>
      <c r="C38" s="175" t="str">
        <f>IF(ISNUMBER('Funnel setup'!P51),VLOOKUP('Funnel setup'!P51,'Provider Commission - Raw Data'!$A:$Q,6,0),"")</f>
        <v/>
      </c>
      <c r="D38" s="176" t="str">
        <f>IF(ISNUMBER('Funnel setup'!P51),IF(VLOOKUP('Funnel setup'!P51,'Provider Commission - Raw Data'!$A:$Q,8,0)="-","",VLOOKUP('Funnel setup'!P51,'Provider Commission - Raw Data'!$A:$Q,8,0)),"")</f>
        <v/>
      </c>
      <c r="E38" s="251" t="str">
        <f>IF(ISNUMBER('Funnel setup'!P51),IF(VLOOKUP('Funnel setup'!P51,'Provider Commission - Raw Data'!$A:$Q,16,0)="-","",VLOOKUP('Funnel setup'!P51,'Provider Commission - Raw Data'!$A:$Q,16,0)),"")</f>
        <v/>
      </c>
      <c r="F38" s="177" t="str">
        <f>IF(AND(ISNUMBER('Funnel setup'!P51)),'Funnel setup'!$K$9,"")</f>
        <v/>
      </c>
      <c r="G38" s="177" t="str">
        <f>IF(AND(ISNUMBER('Funnel setup'!P51),D38&gt;=30,E38&lt;&gt;"*",D38&lt;&gt;""),F38-1.959963985 *('Funnel setup'!$K$8/SQRT('Funnel Data'!D38)),"")</f>
        <v/>
      </c>
      <c r="H38" s="177" t="str">
        <f>IF(AND(ISNUMBER('Funnel setup'!P51),D38&gt;=30,E38&lt;&gt;"*",D38&lt;&gt;""),F38+1.959963985 *('Funnel setup'!$K$8/SQRT('Funnel Data'!D38)),"")</f>
        <v/>
      </c>
      <c r="I38" s="177" t="str">
        <f>IF(AND(ISNUMBER('Funnel setup'!P51),D38&gt;=30,E38&lt;&gt;"*",D38&lt;&gt;""),F38-3.090232306 *('Funnel setup'!$K$8/SQRT('Funnel Data'!D38)),"")</f>
        <v/>
      </c>
      <c r="J38" s="177" t="str">
        <f>IF(AND(ISNUMBER('Funnel setup'!P51),D38&gt;=30,E38&lt;&gt;"*",D38&lt;&gt;""),F38+3.090232306 *('Funnel setup'!$K$8/SQRT('Funnel Data'!D38)),"")</f>
        <v/>
      </c>
      <c r="K38" s="178" t="str">
        <f>IF(AND(ISNUMBER('Funnel setup'!P51),D38&gt;=30,E38&lt;&gt;"*",D38&lt;&gt;""),IF(E38&gt;J38,'Funnel setup'!$K$15&amp;"99.8%",IF(E38&gt;H38,'Funnel setup'!$K$15&amp;"95%",IF(E38&lt;I38,'Funnel setup'!$K$16&amp;"99.8%",IF(E38&lt;G38,'Funnel setup'!$K$16&amp;"95%","")))),"")</f>
        <v/>
      </c>
    </row>
    <row r="39" spans="2:11" ht="15" customHeight="1" x14ac:dyDescent="0.2">
      <c r="B39" s="174" t="str">
        <f>IF(ISNUMBER('Funnel setup'!P52),VLOOKUP('Funnel setup'!$P52,'Provider Commission - Raw Data'!$A:$Q,5,0),"")</f>
        <v/>
      </c>
      <c r="C39" s="175" t="str">
        <f>IF(ISNUMBER('Funnel setup'!P52),VLOOKUP('Funnel setup'!P52,'Provider Commission - Raw Data'!$A:$Q,6,0),"")</f>
        <v/>
      </c>
      <c r="D39" s="176" t="str">
        <f>IF(ISNUMBER('Funnel setup'!P52),IF(VLOOKUP('Funnel setup'!P52,'Provider Commission - Raw Data'!$A:$Q,8,0)="-","",VLOOKUP('Funnel setup'!P52,'Provider Commission - Raw Data'!$A:$Q,8,0)),"")</f>
        <v/>
      </c>
      <c r="E39" s="251" t="str">
        <f>IF(ISNUMBER('Funnel setup'!P52),IF(VLOOKUP('Funnel setup'!P52,'Provider Commission - Raw Data'!$A:$Q,16,0)="-","",VLOOKUP('Funnel setup'!P52,'Provider Commission - Raw Data'!$A:$Q,16,0)),"")</f>
        <v/>
      </c>
      <c r="F39" s="177" t="str">
        <f>IF(AND(ISNUMBER('Funnel setup'!P52)),'Funnel setup'!$K$9,"")</f>
        <v/>
      </c>
      <c r="G39" s="177" t="str">
        <f>IF(AND(ISNUMBER('Funnel setup'!P52),D39&gt;=30,E39&lt;&gt;"*",D39&lt;&gt;""),F39-1.959963985 *('Funnel setup'!$K$8/SQRT('Funnel Data'!D39)),"")</f>
        <v/>
      </c>
      <c r="H39" s="177" t="str">
        <f>IF(AND(ISNUMBER('Funnel setup'!P52),D39&gt;=30,E39&lt;&gt;"*",D39&lt;&gt;""),F39+1.959963985 *('Funnel setup'!$K$8/SQRT('Funnel Data'!D39)),"")</f>
        <v/>
      </c>
      <c r="I39" s="177" t="str">
        <f>IF(AND(ISNUMBER('Funnel setup'!P52),D39&gt;=30,E39&lt;&gt;"*",D39&lt;&gt;""),F39-3.090232306 *('Funnel setup'!$K$8/SQRT('Funnel Data'!D39)),"")</f>
        <v/>
      </c>
      <c r="J39" s="177" t="str">
        <f>IF(AND(ISNUMBER('Funnel setup'!P52),D39&gt;=30,E39&lt;&gt;"*",D39&lt;&gt;""),F39+3.090232306 *('Funnel setup'!$K$8/SQRT('Funnel Data'!D39)),"")</f>
        <v/>
      </c>
      <c r="K39" s="178" t="str">
        <f>IF(AND(ISNUMBER('Funnel setup'!P52),D39&gt;=30,E39&lt;&gt;"*",D39&lt;&gt;""),IF(E39&gt;J39,'Funnel setup'!$K$15&amp;"99.8%",IF(E39&gt;H39,'Funnel setup'!$K$15&amp;"95%",IF(E39&lt;I39,'Funnel setup'!$K$16&amp;"99.8%",IF(E39&lt;G39,'Funnel setup'!$K$16&amp;"95%","")))),"")</f>
        <v/>
      </c>
    </row>
    <row r="40" spans="2:11" ht="15" customHeight="1" x14ac:dyDescent="0.2">
      <c r="B40" s="174" t="str">
        <f>IF(ISNUMBER('Funnel setup'!P53),VLOOKUP('Funnel setup'!$P53,'Provider Commission - Raw Data'!$A:$Q,5,0),"")</f>
        <v/>
      </c>
      <c r="C40" s="175" t="str">
        <f>IF(ISNUMBER('Funnel setup'!P53),VLOOKUP('Funnel setup'!P53,'Provider Commission - Raw Data'!$A:$Q,6,0),"")</f>
        <v/>
      </c>
      <c r="D40" s="176" t="str">
        <f>IF(ISNUMBER('Funnel setup'!P53),IF(VLOOKUP('Funnel setup'!P53,'Provider Commission - Raw Data'!$A:$Q,8,0)="-","",VLOOKUP('Funnel setup'!P53,'Provider Commission - Raw Data'!$A:$Q,8,0)),"")</f>
        <v/>
      </c>
      <c r="E40" s="251" t="str">
        <f>IF(ISNUMBER('Funnel setup'!P53),IF(VLOOKUP('Funnel setup'!P53,'Provider Commission - Raw Data'!$A:$Q,16,0)="-","",VLOOKUP('Funnel setup'!P53,'Provider Commission - Raw Data'!$A:$Q,16,0)),"")</f>
        <v/>
      </c>
      <c r="F40" s="177" t="str">
        <f>IF(AND(ISNUMBER('Funnel setup'!P53)),'Funnel setup'!$K$9,"")</f>
        <v/>
      </c>
      <c r="G40" s="177" t="str">
        <f>IF(AND(ISNUMBER('Funnel setup'!P53),D40&gt;=30,E40&lt;&gt;"*",D40&lt;&gt;""),F40-1.959963985 *('Funnel setup'!$K$8/SQRT('Funnel Data'!D40)),"")</f>
        <v/>
      </c>
      <c r="H40" s="177" t="str">
        <f>IF(AND(ISNUMBER('Funnel setup'!P53),D40&gt;=30,E40&lt;&gt;"*",D40&lt;&gt;""),F40+1.959963985 *('Funnel setup'!$K$8/SQRT('Funnel Data'!D40)),"")</f>
        <v/>
      </c>
      <c r="I40" s="177" t="str">
        <f>IF(AND(ISNUMBER('Funnel setup'!P53),D40&gt;=30,E40&lt;&gt;"*",D40&lt;&gt;""),F40-3.090232306 *('Funnel setup'!$K$8/SQRT('Funnel Data'!D40)),"")</f>
        <v/>
      </c>
      <c r="J40" s="177" t="str">
        <f>IF(AND(ISNUMBER('Funnel setup'!P53),D40&gt;=30,E40&lt;&gt;"*",D40&lt;&gt;""),F40+3.090232306 *('Funnel setup'!$K$8/SQRT('Funnel Data'!D40)),"")</f>
        <v/>
      </c>
      <c r="K40" s="178" t="str">
        <f>IF(AND(ISNUMBER('Funnel setup'!P53),D40&gt;=30,E40&lt;&gt;"*",D40&lt;&gt;""),IF(E40&gt;J40,'Funnel setup'!$K$15&amp;"99.8%",IF(E40&gt;H40,'Funnel setup'!$K$15&amp;"95%",IF(E40&lt;I40,'Funnel setup'!$K$16&amp;"99.8%",IF(E40&lt;G40,'Funnel setup'!$K$16&amp;"95%","")))),"")</f>
        <v/>
      </c>
    </row>
    <row r="41" spans="2:11" ht="15" customHeight="1" x14ac:dyDescent="0.2">
      <c r="B41" s="174" t="str">
        <f>IF(ISNUMBER('Funnel setup'!P54),VLOOKUP('Funnel setup'!$P54,'Provider Commission - Raw Data'!$A:$Q,5,0),"")</f>
        <v/>
      </c>
      <c r="C41" s="175" t="str">
        <f>IF(ISNUMBER('Funnel setup'!P54),VLOOKUP('Funnel setup'!P54,'Provider Commission - Raw Data'!$A:$Q,6,0),"")</f>
        <v/>
      </c>
      <c r="D41" s="176" t="str">
        <f>IF(ISNUMBER('Funnel setup'!P54),IF(VLOOKUP('Funnel setup'!P54,'Provider Commission - Raw Data'!$A:$Q,8,0)="-","",VLOOKUP('Funnel setup'!P54,'Provider Commission - Raw Data'!$A:$Q,8,0)),"")</f>
        <v/>
      </c>
      <c r="E41" s="251" t="str">
        <f>IF(ISNUMBER('Funnel setup'!P54),IF(VLOOKUP('Funnel setup'!P54,'Provider Commission - Raw Data'!$A:$Q,16,0)="-","",VLOOKUP('Funnel setup'!P54,'Provider Commission - Raw Data'!$A:$Q,16,0)),"")</f>
        <v/>
      </c>
      <c r="F41" s="177" t="str">
        <f>IF(AND(ISNUMBER('Funnel setup'!P54)),'Funnel setup'!$K$9,"")</f>
        <v/>
      </c>
      <c r="G41" s="177" t="str">
        <f>IF(AND(ISNUMBER('Funnel setup'!P54),D41&gt;=30,E41&lt;&gt;"*",D41&lt;&gt;""),F41-1.959963985 *('Funnel setup'!$K$8/SQRT('Funnel Data'!D41)),"")</f>
        <v/>
      </c>
      <c r="H41" s="177" t="str">
        <f>IF(AND(ISNUMBER('Funnel setup'!P54),D41&gt;=30,E41&lt;&gt;"*",D41&lt;&gt;""),F41+1.959963985 *('Funnel setup'!$K$8/SQRT('Funnel Data'!D41)),"")</f>
        <v/>
      </c>
      <c r="I41" s="177" t="str">
        <f>IF(AND(ISNUMBER('Funnel setup'!P54),D41&gt;=30,E41&lt;&gt;"*",D41&lt;&gt;""),F41-3.090232306 *('Funnel setup'!$K$8/SQRT('Funnel Data'!D41)),"")</f>
        <v/>
      </c>
      <c r="J41" s="177" t="str">
        <f>IF(AND(ISNUMBER('Funnel setup'!P54),D41&gt;=30,E41&lt;&gt;"*",D41&lt;&gt;""),F41+3.090232306 *('Funnel setup'!$K$8/SQRT('Funnel Data'!D41)),"")</f>
        <v/>
      </c>
      <c r="K41" s="178" t="str">
        <f>IF(AND(ISNUMBER('Funnel setup'!P54),D41&gt;=30,E41&lt;&gt;"*",D41&lt;&gt;""),IF(E41&gt;J41,'Funnel setup'!$K$15&amp;"99.8%",IF(E41&gt;H41,'Funnel setup'!$K$15&amp;"95%",IF(E41&lt;I41,'Funnel setup'!$K$16&amp;"99.8%",IF(E41&lt;G41,'Funnel setup'!$K$16&amp;"95%","")))),"")</f>
        <v/>
      </c>
    </row>
    <row r="42" spans="2:11" ht="15" customHeight="1" x14ac:dyDescent="0.2">
      <c r="B42" s="174" t="str">
        <f>IF(ISNUMBER('Funnel setup'!P55),VLOOKUP('Funnel setup'!$P55,'Provider Commission - Raw Data'!$A:$Q,5,0),"")</f>
        <v/>
      </c>
      <c r="C42" s="175" t="str">
        <f>IF(ISNUMBER('Funnel setup'!P55),VLOOKUP('Funnel setup'!P55,'Provider Commission - Raw Data'!$A:$Q,6,0),"")</f>
        <v/>
      </c>
      <c r="D42" s="176" t="str">
        <f>IF(ISNUMBER('Funnel setup'!P55),IF(VLOOKUP('Funnel setup'!P55,'Provider Commission - Raw Data'!$A:$Q,8,0)="-","",VLOOKUP('Funnel setup'!P55,'Provider Commission - Raw Data'!$A:$Q,8,0)),"")</f>
        <v/>
      </c>
      <c r="E42" s="251" t="str">
        <f>IF(ISNUMBER('Funnel setup'!P55),IF(VLOOKUP('Funnel setup'!P55,'Provider Commission - Raw Data'!$A:$Q,16,0)="-","",VLOOKUP('Funnel setup'!P55,'Provider Commission - Raw Data'!$A:$Q,16,0)),"")</f>
        <v/>
      </c>
      <c r="F42" s="177" t="str">
        <f>IF(AND(ISNUMBER('Funnel setup'!P55)),'Funnel setup'!$K$9,"")</f>
        <v/>
      </c>
      <c r="G42" s="177" t="str">
        <f>IF(AND(ISNUMBER('Funnel setup'!P55),D42&gt;=30,E42&lt;&gt;"*",D42&lt;&gt;""),F42-1.959963985 *('Funnel setup'!$K$8/SQRT('Funnel Data'!D42)),"")</f>
        <v/>
      </c>
      <c r="H42" s="177" t="str">
        <f>IF(AND(ISNUMBER('Funnel setup'!P55),D42&gt;=30,E42&lt;&gt;"*",D42&lt;&gt;""),F42+1.959963985 *('Funnel setup'!$K$8/SQRT('Funnel Data'!D42)),"")</f>
        <v/>
      </c>
      <c r="I42" s="177" t="str">
        <f>IF(AND(ISNUMBER('Funnel setup'!P55),D42&gt;=30,E42&lt;&gt;"*",D42&lt;&gt;""),F42-3.090232306 *('Funnel setup'!$K$8/SQRT('Funnel Data'!D42)),"")</f>
        <v/>
      </c>
      <c r="J42" s="177" t="str">
        <f>IF(AND(ISNUMBER('Funnel setup'!P55),D42&gt;=30,E42&lt;&gt;"*",D42&lt;&gt;""),F42+3.090232306 *('Funnel setup'!$K$8/SQRT('Funnel Data'!D42)),"")</f>
        <v/>
      </c>
      <c r="K42" s="178" t="str">
        <f>IF(AND(ISNUMBER('Funnel setup'!P55),D42&gt;=30,E42&lt;&gt;"*",D42&lt;&gt;""),IF(E42&gt;J42,'Funnel setup'!$K$15&amp;"99.8%",IF(E42&gt;H42,'Funnel setup'!$K$15&amp;"95%",IF(E42&lt;I42,'Funnel setup'!$K$16&amp;"99.8%",IF(E42&lt;G42,'Funnel setup'!$K$16&amp;"95%","")))),"")</f>
        <v/>
      </c>
    </row>
    <row r="43" spans="2:11" ht="15" customHeight="1" x14ac:dyDescent="0.2">
      <c r="B43" s="174" t="str">
        <f>IF(ISNUMBER('Funnel setup'!P56),VLOOKUP('Funnel setup'!$P56,'Provider Commission - Raw Data'!$A:$Q,5,0),"")</f>
        <v/>
      </c>
      <c r="C43" s="175" t="str">
        <f>IF(ISNUMBER('Funnel setup'!P56),VLOOKUP('Funnel setup'!P56,'Provider Commission - Raw Data'!$A:$Q,6,0),"")</f>
        <v/>
      </c>
      <c r="D43" s="176" t="str">
        <f>IF(ISNUMBER('Funnel setup'!P56),IF(VLOOKUP('Funnel setup'!P56,'Provider Commission - Raw Data'!$A:$Q,8,0)="-","",VLOOKUP('Funnel setup'!P56,'Provider Commission - Raw Data'!$A:$Q,8,0)),"")</f>
        <v/>
      </c>
      <c r="E43" s="251" t="str">
        <f>IF(ISNUMBER('Funnel setup'!P56),IF(VLOOKUP('Funnel setup'!P56,'Provider Commission - Raw Data'!$A:$Q,16,0)="-","",VLOOKUP('Funnel setup'!P56,'Provider Commission - Raw Data'!$A:$Q,16,0)),"")</f>
        <v/>
      </c>
      <c r="F43" s="177" t="str">
        <f>IF(AND(ISNUMBER('Funnel setup'!P56)),'Funnel setup'!$K$9,"")</f>
        <v/>
      </c>
      <c r="G43" s="177" t="str">
        <f>IF(AND(ISNUMBER('Funnel setup'!P56),D43&gt;=30,E43&lt;&gt;"*",D43&lt;&gt;""),F43-1.959963985 *('Funnel setup'!$K$8/SQRT('Funnel Data'!D43)),"")</f>
        <v/>
      </c>
      <c r="H43" s="177" t="str">
        <f>IF(AND(ISNUMBER('Funnel setup'!P56),D43&gt;=30,E43&lt;&gt;"*",D43&lt;&gt;""),F43+1.959963985 *('Funnel setup'!$K$8/SQRT('Funnel Data'!D43)),"")</f>
        <v/>
      </c>
      <c r="I43" s="177" t="str">
        <f>IF(AND(ISNUMBER('Funnel setup'!P56),D43&gt;=30,E43&lt;&gt;"*",D43&lt;&gt;""),F43-3.090232306 *('Funnel setup'!$K$8/SQRT('Funnel Data'!D43)),"")</f>
        <v/>
      </c>
      <c r="J43" s="177" t="str">
        <f>IF(AND(ISNUMBER('Funnel setup'!P56),D43&gt;=30,E43&lt;&gt;"*",D43&lt;&gt;""),F43+3.090232306 *('Funnel setup'!$K$8/SQRT('Funnel Data'!D43)),"")</f>
        <v/>
      </c>
      <c r="K43" s="178" t="str">
        <f>IF(AND(ISNUMBER('Funnel setup'!P56),D43&gt;=30,E43&lt;&gt;"*",D43&lt;&gt;""),IF(E43&gt;J43,'Funnel setup'!$K$15&amp;"99.8%",IF(E43&gt;H43,'Funnel setup'!$K$15&amp;"95%",IF(E43&lt;I43,'Funnel setup'!$K$16&amp;"99.8%",IF(E43&lt;G43,'Funnel setup'!$K$16&amp;"95%","")))),"")</f>
        <v/>
      </c>
    </row>
    <row r="44" spans="2:11" ht="15" customHeight="1" x14ac:dyDescent="0.2">
      <c r="B44" s="174" t="str">
        <f>IF(ISNUMBER('Funnel setup'!P57),VLOOKUP('Funnel setup'!$P57,'Provider Commission - Raw Data'!$A:$Q,5,0),"")</f>
        <v/>
      </c>
      <c r="C44" s="175" t="str">
        <f>IF(ISNUMBER('Funnel setup'!P57),VLOOKUP('Funnel setup'!P57,'Provider Commission - Raw Data'!$A:$Q,6,0),"")</f>
        <v/>
      </c>
      <c r="D44" s="176" t="str">
        <f>IF(ISNUMBER('Funnel setup'!P57),IF(VLOOKUP('Funnel setup'!P57,'Provider Commission - Raw Data'!$A:$Q,8,0)="-","",VLOOKUP('Funnel setup'!P57,'Provider Commission - Raw Data'!$A:$Q,8,0)),"")</f>
        <v/>
      </c>
      <c r="E44" s="251" t="str">
        <f>IF(ISNUMBER('Funnel setup'!P57),IF(VLOOKUP('Funnel setup'!P57,'Provider Commission - Raw Data'!$A:$Q,16,0)="-","",VLOOKUP('Funnel setup'!P57,'Provider Commission - Raw Data'!$A:$Q,16,0)),"")</f>
        <v/>
      </c>
      <c r="F44" s="177" t="str">
        <f>IF(AND(ISNUMBER('Funnel setup'!P57)),'Funnel setup'!$K$9,"")</f>
        <v/>
      </c>
      <c r="G44" s="177" t="str">
        <f>IF(AND(ISNUMBER('Funnel setup'!P57),D44&gt;=30,E44&lt;&gt;"*",D44&lt;&gt;""),F44-1.959963985 *('Funnel setup'!$K$8/SQRT('Funnel Data'!D44)),"")</f>
        <v/>
      </c>
      <c r="H44" s="177" t="str">
        <f>IF(AND(ISNUMBER('Funnel setup'!P57),D44&gt;=30,E44&lt;&gt;"*",D44&lt;&gt;""),F44+1.959963985 *('Funnel setup'!$K$8/SQRT('Funnel Data'!D44)),"")</f>
        <v/>
      </c>
      <c r="I44" s="177" t="str">
        <f>IF(AND(ISNUMBER('Funnel setup'!P57),D44&gt;=30,E44&lt;&gt;"*",D44&lt;&gt;""),F44-3.090232306 *('Funnel setup'!$K$8/SQRT('Funnel Data'!D44)),"")</f>
        <v/>
      </c>
      <c r="J44" s="177" t="str">
        <f>IF(AND(ISNUMBER('Funnel setup'!P57),D44&gt;=30,E44&lt;&gt;"*",D44&lt;&gt;""),F44+3.090232306 *('Funnel setup'!$K$8/SQRT('Funnel Data'!D44)),"")</f>
        <v/>
      </c>
      <c r="K44" s="178" t="str">
        <f>IF(AND(ISNUMBER('Funnel setup'!P57),D44&gt;=30,E44&lt;&gt;"*",D44&lt;&gt;""),IF(E44&gt;J44,'Funnel setup'!$K$15&amp;"99.8%",IF(E44&gt;H44,'Funnel setup'!$K$15&amp;"95%",IF(E44&lt;I44,'Funnel setup'!$K$16&amp;"99.8%",IF(E44&lt;G44,'Funnel setup'!$K$16&amp;"95%","")))),"")</f>
        <v/>
      </c>
    </row>
    <row r="45" spans="2:11" ht="15" customHeight="1" x14ac:dyDescent="0.2">
      <c r="B45" s="174" t="str">
        <f>IF(ISNUMBER('Funnel setup'!P58),VLOOKUP('Funnel setup'!$P58,'Provider Commission - Raw Data'!$A:$Q,5,0),"")</f>
        <v/>
      </c>
      <c r="C45" s="175" t="str">
        <f>IF(ISNUMBER('Funnel setup'!P58),VLOOKUP('Funnel setup'!P58,'Provider Commission - Raw Data'!$A:$Q,6,0),"")</f>
        <v/>
      </c>
      <c r="D45" s="176" t="str">
        <f>IF(ISNUMBER('Funnel setup'!P58),IF(VLOOKUP('Funnel setup'!P58,'Provider Commission - Raw Data'!$A:$Q,8,0)="-","",VLOOKUP('Funnel setup'!P58,'Provider Commission - Raw Data'!$A:$Q,8,0)),"")</f>
        <v/>
      </c>
      <c r="E45" s="251" t="str">
        <f>IF(ISNUMBER('Funnel setup'!P58),IF(VLOOKUP('Funnel setup'!P58,'Provider Commission - Raw Data'!$A:$Q,16,0)="-","",VLOOKUP('Funnel setup'!P58,'Provider Commission - Raw Data'!$A:$Q,16,0)),"")</f>
        <v/>
      </c>
      <c r="F45" s="177" t="str">
        <f>IF(AND(ISNUMBER('Funnel setup'!P58)),'Funnel setup'!$K$9,"")</f>
        <v/>
      </c>
      <c r="G45" s="177" t="str">
        <f>IF(AND(ISNUMBER('Funnel setup'!P58),D45&gt;=30,E45&lt;&gt;"*",D45&lt;&gt;""),F45-1.959963985 *('Funnel setup'!$K$8/SQRT('Funnel Data'!D45)),"")</f>
        <v/>
      </c>
      <c r="H45" s="177" t="str">
        <f>IF(AND(ISNUMBER('Funnel setup'!P58),D45&gt;=30,E45&lt;&gt;"*",D45&lt;&gt;""),F45+1.959963985 *('Funnel setup'!$K$8/SQRT('Funnel Data'!D45)),"")</f>
        <v/>
      </c>
      <c r="I45" s="177" t="str">
        <f>IF(AND(ISNUMBER('Funnel setup'!P58),D45&gt;=30,E45&lt;&gt;"*",D45&lt;&gt;""),F45-3.090232306 *('Funnel setup'!$K$8/SQRT('Funnel Data'!D45)),"")</f>
        <v/>
      </c>
      <c r="J45" s="177" t="str">
        <f>IF(AND(ISNUMBER('Funnel setup'!P58),D45&gt;=30,E45&lt;&gt;"*",D45&lt;&gt;""),F45+3.090232306 *('Funnel setup'!$K$8/SQRT('Funnel Data'!D45)),"")</f>
        <v/>
      </c>
      <c r="K45" s="178" t="str">
        <f>IF(AND(ISNUMBER('Funnel setup'!P58),D45&gt;=30,E45&lt;&gt;"*",D45&lt;&gt;""),IF(E45&gt;J45,'Funnel setup'!$K$15&amp;"99.8%",IF(E45&gt;H45,'Funnel setup'!$K$15&amp;"95%",IF(E45&lt;I45,'Funnel setup'!$K$16&amp;"99.8%",IF(E45&lt;G45,'Funnel setup'!$K$16&amp;"95%","")))),"")</f>
        <v/>
      </c>
    </row>
    <row r="46" spans="2:11" ht="15" customHeight="1" x14ac:dyDescent="0.2">
      <c r="B46" s="174" t="str">
        <f>IF(ISNUMBER('Funnel setup'!P59),VLOOKUP('Funnel setup'!$P59,'Provider Commission - Raw Data'!$A:$Q,5,0),"")</f>
        <v/>
      </c>
      <c r="C46" s="175" t="str">
        <f>IF(ISNUMBER('Funnel setup'!P59),VLOOKUP('Funnel setup'!P59,'Provider Commission - Raw Data'!$A:$Q,6,0),"")</f>
        <v/>
      </c>
      <c r="D46" s="176" t="str">
        <f>IF(ISNUMBER('Funnel setup'!P59),IF(VLOOKUP('Funnel setup'!P59,'Provider Commission - Raw Data'!$A:$Q,8,0)="-","",VLOOKUP('Funnel setup'!P59,'Provider Commission - Raw Data'!$A:$Q,8,0)),"")</f>
        <v/>
      </c>
      <c r="E46" s="251" t="str">
        <f>IF(ISNUMBER('Funnel setup'!P59),IF(VLOOKUP('Funnel setup'!P59,'Provider Commission - Raw Data'!$A:$Q,16,0)="-","",VLOOKUP('Funnel setup'!P59,'Provider Commission - Raw Data'!$A:$Q,16,0)),"")</f>
        <v/>
      </c>
      <c r="F46" s="177" t="str">
        <f>IF(AND(ISNUMBER('Funnel setup'!P59)),'Funnel setup'!$K$9,"")</f>
        <v/>
      </c>
      <c r="G46" s="177" t="str">
        <f>IF(AND(ISNUMBER('Funnel setup'!P59),D46&gt;=30,E46&lt;&gt;"*",D46&lt;&gt;""),F46-1.959963985 *('Funnel setup'!$K$8/SQRT('Funnel Data'!D46)),"")</f>
        <v/>
      </c>
      <c r="H46" s="177" t="str">
        <f>IF(AND(ISNUMBER('Funnel setup'!P59),D46&gt;=30,E46&lt;&gt;"*",D46&lt;&gt;""),F46+1.959963985 *('Funnel setup'!$K$8/SQRT('Funnel Data'!D46)),"")</f>
        <v/>
      </c>
      <c r="I46" s="177" t="str">
        <f>IF(AND(ISNUMBER('Funnel setup'!P59),D46&gt;=30,E46&lt;&gt;"*",D46&lt;&gt;""),F46-3.090232306 *('Funnel setup'!$K$8/SQRT('Funnel Data'!D46)),"")</f>
        <v/>
      </c>
      <c r="J46" s="177" t="str">
        <f>IF(AND(ISNUMBER('Funnel setup'!P59),D46&gt;=30,E46&lt;&gt;"*",D46&lt;&gt;""),F46+3.090232306 *('Funnel setup'!$K$8/SQRT('Funnel Data'!D46)),"")</f>
        <v/>
      </c>
      <c r="K46" s="178" t="str">
        <f>IF(AND(ISNUMBER('Funnel setup'!P59),D46&gt;=30,E46&lt;&gt;"*",D46&lt;&gt;""),IF(E46&gt;J46,'Funnel setup'!$K$15&amp;"99.8%",IF(E46&gt;H46,'Funnel setup'!$K$15&amp;"95%",IF(E46&lt;I46,'Funnel setup'!$K$16&amp;"99.8%",IF(E46&lt;G46,'Funnel setup'!$K$16&amp;"95%","")))),"")</f>
        <v/>
      </c>
    </row>
    <row r="47" spans="2:11" ht="15" customHeight="1" x14ac:dyDescent="0.2">
      <c r="B47" s="174" t="str">
        <f>IF(ISNUMBER('Funnel setup'!P60),VLOOKUP('Funnel setup'!$P60,'Provider Commission - Raw Data'!$A:$Q,5,0),"")</f>
        <v/>
      </c>
      <c r="C47" s="175" t="str">
        <f>IF(ISNUMBER('Funnel setup'!P60),VLOOKUP('Funnel setup'!P60,'Provider Commission - Raw Data'!$A:$Q,6,0),"")</f>
        <v/>
      </c>
      <c r="D47" s="176" t="str">
        <f>IF(ISNUMBER('Funnel setup'!P60),IF(VLOOKUP('Funnel setup'!P60,'Provider Commission - Raw Data'!$A:$Q,8,0)="-","",VLOOKUP('Funnel setup'!P60,'Provider Commission - Raw Data'!$A:$Q,8,0)),"")</f>
        <v/>
      </c>
      <c r="E47" s="251" t="str">
        <f>IF(ISNUMBER('Funnel setup'!P60),IF(VLOOKUP('Funnel setup'!P60,'Provider Commission - Raw Data'!$A:$Q,16,0)="-","",VLOOKUP('Funnel setup'!P60,'Provider Commission - Raw Data'!$A:$Q,16,0)),"")</f>
        <v/>
      </c>
      <c r="F47" s="177" t="str">
        <f>IF(AND(ISNUMBER('Funnel setup'!P60)),'Funnel setup'!$K$9,"")</f>
        <v/>
      </c>
      <c r="G47" s="177" t="str">
        <f>IF(AND(ISNUMBER('Funnel setup'!P60),D47&gt;=30,E47&lt;&gt;"*",D47&lt;&gt;""),F47-1.959963985 *('Funnel setup'!$K$8/SQRT('Funnel Data'!D47)),"")</f>
        <v/>
      </c>
      <c r="H47" s="177" t="str">
        <f>IF(AND(ISNUMBER('Funnel setup'!P60),D47&gt;=30,E47&lt;&gt;"*",D47&lt;&gt;""),F47+1.959963985 *('Funnel setup'!$K$8/SQRT('Funnel Data'!D47)),"")</f>
        <v/>
      </c>
      <c r="I47" s="177" t="str">
        <f>IF(AND(ISNUMBER('Funnel setup'!P60),D47&gt;=30,E47&lt;&gt;"*",D47&lt;&gt;""),F47-3.090232306 *('Funnel setup'!$K$8/SQRT('Funnel Data'!D47)),"")</f>
        <v/>
      </c>
      <c r="J47" s="177" t="str">
        <f>IF(AND(ISNUMBER('Funnel setup'!P60),D47&gt;=30,E47&lt;&gt;"*",D47&lt;&gt;""),F47+3.090232306 *('Funnel setup'!$K$8/SQRT('Funnel Data'!D47)),"")</f>
        <v/>
      </c>
      <c r="K47" s="178" t="str">
        <f>IF(AND(ISNUMBER('Funnel setup'!P60),D47&gt;=30,E47&lt;&gt;"*",D47&lt;&gt;""),IF(E47&gt;J47,'Funnel setup'!$K$15&amp;"99.8%",IF(E47&gt;H47,'Funnel setup'!$K$15&amp;"95%",IF(E47&lt;I47,'Funnel setup'!$K$16&amp;"99.8%",IF(E47&lt;G47,'Funnel setup'!$K$16&amp;"95%","")))),"")</f>
        <v/>
      </c>
    </row>
    <row r="48" spans="2:11" ht="15" customHeight="1" x14ac:dyDescent="0.2">
      <c r="B48" s="174" t="str">
        <f>IF(ISNUMBER('Funnel setup'!P61),VLOOKUP('Funnel setup'!$P61,'Provider Commission - Raw Data'!$A:$Q,5,0),"")</f>
        <v/>
      </c>
      <c r="C48" s="175" t="str">
        <f>IF(ISNUMBER('Funnel setup'!P61),VLOOKUP('Funnel setup'!P61,'Provider Commission - Raw Data'!$A:$Q,6,0),"")</f>
        <v/>
      </c>
      <c r="D48" s="176" t="str">
        <f>IF(ISNUMBER('Funnel setup'!P61),IF(VLOOKUP('Funnel setup'!P61,'Provider Commission - Raw Data'!$A:$Q,8,0)="-","",VLOOKUP('Funnel setup'!P61,'Provider Commission - Raw Data'!$A:$Q,8,0)),"")</f>
        <v/>
      </c>
      <c r="E48" s="251" t="str">
        <f>IF(ISNUMBER('Funnel setup'!P61),IF(VLOOKUP('Funnel setup'!P61,'Provider Commission - Raw Data'!$A:$Q,16,0)="-","",VLOOKUP('Funnel setup'!P61,'Provider Commission - Raw Data'!$A:$Q,16,0)),"")</f>
        <v/>
      </c>
      <c r="F48" s="177" t="str">
        <f>IF(AND(ISNUMBER('Funnel setup'!P61)),'Funnel setup'!$K$9,"")</f>
        <v/>
      </c>
      <c r="G48" s="177" t="str">
        <f>IF(AND(ISNUMBER('Funnel setup'!P61),D48&gt;=30,E48&lt;&gt;"*",D48&lt;&gt;""),F48-1.959963985 *('Funnel setup'!$K$8/SQRT('Funnel Data'!D48)),"")</f>
        <v/>
      </c>
      <c r="H48" s="177" t="str">
        <f>IF(AND(ISNUMBER('Funnel setup'!P61),D48&gt;=30,E48&lt;&gt;"*",D48&lt;&gt;""),F48+1.959963985 *('Funnel setup'!$K$8/SQRT('Funnel Data'!D48)),"")</f>
        <v/>
      </c>
      <c r="I48" s="177" t="str">
        <f>IF(AND(ISNUMBER('Funnel setup'!P61),D48&gt;=30,E48&lt;&gt;"*",D48&lt;&gt;""),F48-3.090232306 *('Funnel setup'!$K$8/SQRT('Funnel Data'!D48)),"")</f>
        <v/>
      </c>
      <c r="J48" s="177" t="str">
        <f>IF(AND(ISNUMBER('Funnel setup'!P61),D48&gt;=30,E48&lt;&gt;"*",D48&lt;&gt;""),F48+3.090232306 *('Funnel setup'!$K$8/SQRT('Funnel Data'!D48)),"")</f>
        <v/>
      </c>
      <c r="K48" s="178" t="str">
        <f>IF(AND(ISNUMBER('Funnel setup'!P61),D48&gt;=30,E48&lt;&gt;"*",D48&lt;&gt;""),IF(E48&gt;J48,'Funnel setup'!$K$15&amp;"99.8%",IF(E48&gt;H48,'Funnel setup'!$K$15&amp;"95%",IF(E48&lt;I48,'Funnel setup'!$K$16&amp;"99.8%",IF(E48&lt;G48,'Funnel setup'!$K$16&amp;"95%","")))),"")</f>
        <v/>
      </c>
    </row>
    <row r="49" spans="2:11" ht="15" customHeight="1" x14ac:dyDescent="0.2">
      <c r="B49" s="174" t="str">
        <f>IF(ISNUMBER('Funnel setup'!P62),VLOOKUP('Funnel setup'!$P62,'Provider Commission - Raw Data'!$A:$Q,5,0),"")</f>
        <v/>
      </c>
      <c r="C49" s="175" t="str">
        <f>IF(ISNUMBER('Funnel setup'!P62),VLOOKUP('Funnel setup'!P62,'Provider Commission - Raw Data'!$A:$Q,6,0),"")</f>
        <v/>
      </c>
      <c r="D49" s="176" t="str">
        <f>IF(ISNUMBER('Funnel setup'!P62),IF(VLOOKUP('Funnel setup'!P62,'Provider Commission - Raw Data'!$A:$Q,8,0)="-","",VLOOKUP('Funnel setup'!P62,'Provider Commission - Raw Data'!$A:$Q,8,0)),"")</f>
        <v/>
      </c>
      <c r="E49" s="251" t="str">
        <f>IF(ISNUMBER('Funnel setup'!P62),IF(VLOOKUP('Funnel setup'!P62,'Provider Commission - Raw Data'!$A:$Q,16,0)="-","",VLOOKUP('Funnel setup'!P62,'Provider Commission - Raw Data'!$A:$Q,16,0)),"")</f>
        <v/>
      </c>
      <c r="F49" s="177" t="str">
        <f>IF(AND(ISNUMBER('Funnel setup'!P62)),'Funnel setup'!$K$9,"")</f>
        <v/>
      </c>
      <c r="G49" s="177" t="str">
        <f>IF(AND(ISNUMBER('Funnel setup'!P62),D49&gt;=30,E49&lt;&gt;"*",D49&lt;&gt;""),F49-1.959963985 *('Funnel setup'!$K$8/SQRT('Funnel Data'!D49)),"")</f>
        <v/>
      </c>
      <c r="H49" s="177" t="str">
        <f>IF(AND(ISNUMBER('Funnel setup'!P62),D49&gt;=30,E49&lt;&gt;"*",D49&lt;&gt;""),F49+1.959963985 *('Funnel setup'!$K$8/SQRT('Funnel Data'!D49)),"")</f>
        <v/>
      </c>
      <c r="I49" s="177" t="str">
        <f>IF(AND(ISNUMBER('Funnel setup'!P62),D49&gt;=30,E49&lt;&gt;"*",D49&lt;&gt;""),F49-3.090232306 *('Funnel setup'!$K$8/SQRT('Funnel Data'!D49)),"")</f>
        <v/>
      </c>
      <c r="J49" s="177" t="str">
        <f>IF(AND(ISNUMBER('Funnel setup'!P62),D49&gt;=30,E49&lt;&gt;"*",D49&lt;&gt;""),F49+3.090232306 *('Funnel setup'!$K$8/SQRT('Funnel Data'!D49)),"")</f>
        <v/>
      </c>
      <c r="K49" s="178" t="str">
        <f>IF(AND(ISNUMBER('Funnel setup'!P62),D49&gt;=30,E49&lt;&gt;"*",D49&lt;&gt;""),IF(E49&gt;J49,'Funnel setup'!$K$15&amp;"99.8%",IF(E49&gt;H49,'Funnel setup'!$K$15&amp;"95%",IF(E49&lt;I49,'Funnel setup'!$K$16&amp;"99.8%",IF(E49&lt;G49,'Funnel setup'!$K$16&amp;"95%","")))),"")</f>
        <v/>
      </c>
    </row>
    <row r="50" spans="2:11" ht="15" customHeight="1" x14ac:dyDescent="0.2">
      <c r="B50" s="174" t="str">
        <f>IF(ISNUMBER('Funnel setup'!P63),VLOOKUP('Funnel setup'!$P63,'Provider Commission - Raw Data'!$A:$Q,5,0),"")</f>
        <v/>
      </c>
      <c r="C50" s="175" t="str">
        <f>IF(ISNUMBER('Funnel setup'!P63),VLOOKUP('Funnel setup'!P63,'Provider Commission - Raw Data'!$A:$Q,6,0),"")</f>
        <v/>
      </c>
      <c r="D50" s="176" t="str">
        <f>IF(ISNUMBER('Funnel setup'!P63),IF(VLOOKUP('Funnel setup'!P63,'Provider Commission - Raw Data'!$A:$Q,8,0)="-","",VLOOKUP('Funnel setup'!P63,'Provider Commission - Raw Data'!$A:$Q,8,0)),"")</f>
        <v/>
      </c>
      <c r="E50" s="251" t="str">
        <f>IF(ISNUMBER('Funnel setup'!P63),IF(VLOOKUP('Funnel setup'!P63,'Provider Commission - Raw Data'!$A:$Q,16,0)="-","",VLOOKUP('Funnel setup'!P63,'Provider Commission - Raw Data'!$A:$Q,16,0)),"")</f>
        <v/>
      </c>
      <c r="F50" s="177" t="str">
        <f>IF(AND(ISNUMBER('Funnel setup'!P63)),'Funnel setup'!$K$9,"")</f>
        <v/>
      </c>
      <c r="G50" s="177" t="str">
        <f>IF(AND(ISNUMBER('Funnel setup'!P63),D50&gt;=30,E50&lt;&gt;"*",D50&lt;&gt;""),F50-1.959963985 *('Funnel setup'!$K$8/SQRT('Funnel Data'!D50)),"")</f>
        <v/>
      </c>
      <c r="H50" s="177" t="str">
        <f>IF(AND(ISNUMBER('Funnel setup'!P63),D50&gt;=30,E50&lt;&gt;"*",D50&lt;&gt;""),F50+1.959963985 *('Funnel setup'!$K$8/SQRT('Funnel Data'!D50)),"")</f>
        <v/>
      </c>
      <c r="I50" s="177" t="str">
        <f>IF(AND(ISNUMBER('Funnel setup'!P63),D50&gt;=30,E50&lt;&gt;"*",D50&lt;&gt;""),F50-3.090232306 *('Funnel setup'!$K$8/SQRT('Funnel Data'!D50)),"")</f>
        <v/>
      </c>
      <c r="J50" s="177" t="str">
        <f>IF(AND(ISNUMBER('Funnel setup'!P63),D50&gt;=30,E50&lt;&gt;"*",D50&lt;&gt;""),F50+3.090232306 *('Funnel setup'!$K$8/SQRT('Funnel Data'!D50)),"")</f>
        <v/>
      </c>
      <c r="K50" s="178" t="str">
        <f>IF(AND(ISNUMBER('Funnel setup'!P63),D50&gt;=30,E50&lt;&gt;"*",D50&lt;&gt;""),IF(E50&gt;J50,'Funnel setup'!$K$15&amp;"99.8%",IF(E50&gt;H50,'Funnel setup'!$K$15&amp;"95%",IF(E50&lt;I50,'Funnel setup'!$K$16&amp;"99.8%",IF(E50&lt;G50,'Funnel setup'!$K$16&amp;"95%","")))),"")</f>
        <v/>
      </c>
    </row>
    <row r="51" spans="2:11" ht="15" customHeight="1" x14ac:dyDescent="0.2">
      <c r="B51" s="174" t="str">
        <f>IF(ISNUMBER('Funnel setup'!P64),VLOOKUP('Funnel setup'!$P64,'Provider Commission - Raw Data'!$A:$Q,5,0),"")</f>
        <v/>
      </c>
      <c r="C51" s="175" t="str">
        <f>IF(ISNUMBER('Funnel setup'!P64),VLOOKUP('Funnel setup'!P64,'Provider Commission - Raw Data'!$A:$Q,6,0),"")</f>
        <v/>
      </c>
      <c r="D51" s="176" t="str">
        <f>IF(ISNUMBER('Funnel setup'!P64),IF(VLOOKUP('Funnel setup'!P64,'Provider Commission - Raw Data'!$A:$Q,8,0)="-","",VLOOKUP('Funnel setup'!P64,'Provider Commission - Raw Data'!$A:$Q,8,0)),"")</f>
        <v/>
      </c>
      <c r="E51" s="251" t="str">
        <f>IF(ISNUMBER('Funnel setup'!P64),IF(VLOOKUP('Funnel setup'!P64,'Provider Commission - Raw Data'!$A:$Q,16,0)="-","",VLOOKUP('Funnel setup'!P64,'Provider Commission - Raw Data'!$A:$Q,16,0)),"")</f>
        <v/>
      </c>
      <c r="F51" s="177" t="str">
        <f>IF(AND(ISNUMBER('Funnel setup'!P64)),'Funnel setup'!$K$9,"")</f>
        <v/>
      </c>
      <c r="G51" s="177" t="str">
        <f>IF(AND(ISNUMBER('Funnel setup'!P64),D51&gt;=30,E51&lt;&gt;"*",D51&lt;&gt;""),F51-1.959963985 *('Funnel setup'!$K$8/SQRT('Funnel Data'!D51)),"")</f>
        <v/>
      </c>
      <c r="H51" s="177" t="str">
        <f>IF(AND(ISNUMBER('Funnel setup'!P64),D51&gt;=30,E51&lt;&gt;"*",D51&lt;&gt;""),F51+1.959963985 *('Funnel setup'!$K$8/SQRT('Funnel Data'!D51)),"")</f>
        <v/>
      </c>
      <c r="I51" s="177" t="str">
        <f>IF(AND(ISNUMBER('Funnel setup'!P64),D51&gt;=30,E51&lt;&gt;"*",D51&lt;&gt;""),F51-3.090232306 *('Funnel setup'!$K$8/SQRT('Funnel Data'!D51)),"")</f>
        <v/>
      </c>
      <c r="J51" s="177" t="str">
        <f>IF(AND(ISNUMBER('Funnel setup'!P64),D51&gt;=30,E51&lt;&gt;"*",D51&lt;&gt;""),F51+3.090232306 *('Funnel setup'!$K$8/SQRT('Funnel Data'!D51)),"")</f>
        <v/>
      </c>
      <c r="K51" s="178" t="str">
        <f>IF(AND(ISNUMBER('Funnel setup'!P64),D51&gt;=30,E51&lt;&gt;"*",D51&lt;&gt;""),IF(E51&gt;J51,'Funnel setup'!$K$15&amp;"99.8%",IF(E51&gt;H51,'Funnel setup'!$K$15&amp;"95%",IF(E51&lt;I51,'Funnel setup'!$K$16&amp;"99.8%",IF(E51&lt;G51,'Funnel setup'!$K$16&amp;"95%","")))),"")</f>
        <v/>
      </c>
    </row>
    <row r="52" spans="2:11" ht="15" customHeight="1" x14ac:dyDescent="0.2">
      <c r="B52" s="174" t="str">
        <f>IF(ISNUMBER('Funnel setup'!P65),VLOOKUP('Funnel setup'!$P65,'Provider Commission - Raw Data'!$A:$Q,5,0),"")</f>
        <v/>
      </c>
      <c r="C52" s="175" t="str">
        <f>IF(ISNUMBER('Funnel setup'!P65),VLOOKUP('Funnel setup'!P65,'Provider Commission - Raw Data'!$A:$Q,6,0),"")</f>
        <v/>
      </c>
      <c r="D52" s="176" t="str">
        <f>IF(ISNUMBER('Funnel setup'!P65),IF(VLOOKUP('Funnel setup'!P65,'Provider Commission - Raw Data'!$A:$Q,8,0)="-","",VLOOKUP('Funnel setup'!P65,'Provider Commission - Raw Data'!$A:$Q,8,0)),"")</f>
        <v/>
      </c>
      <c r="E52" s="251" t="str">
        <f>IF(ISNUMBER('Funnel setup'!P65),IF(VLOOKUP('Funnel setup'!P65,'Provider Commission - Raw Data'!$A:$Q,16,0)="-","",VLOOKUP('Funnel setup'!P65,'Provider Commission - Raw Data'!$A:$Q,16,0)),"")</f>
        <v/>
      </c>
      <c r="F52" s="177" t="str">
        <f>IF(AND(ISNUMBER('Funnel setup'!P65)),'Funnel setup'!$K$9,"")</f>
        <v/>
      </c>
      <c r="G52" s="177" t="str">
        <f>IF(AND(ISNUMBER('Funnel setup'!P65),D52&gt;=30,E52&lt;&gt;"*",D52&lt;&gt;""),F52-1.959963985 *('Funnel setup'!$K$8/SQRT('Funnel Data'!D52)),"")</f>
        <v/>
      </c>
      <c r="H52" s="177" t="str">
        <f>IF(AND(ISNUMBER('Funnel setup'!P65),D52&gt;=30,E52&lt;&gt;"*",D52&lt;&gt;""),F52+1.959963985 *('Funnel setup'!$K$8/SQRT('Funnel Data'!D52)),"")</f>
        <v/>
      </c>
      <c r="I52" s="177" t="str">
        <f>IF(AND(ISNUMBER('Funnel setup'!P65),D52&gt;=30,E52&lt;&gt;"*",D52&lt;&gt;""),F52-3.090232306 *('Funnel setup'!$K$8/SQRT('Funnel Data'!D52)),"")</f>
        <v/>
      </c>
      <c r="J52" s="177" t="str">
        <f>IF(AND(ISNUMBER('Funnel setup'!P65),D52&gt;=30,E52&lt;&gt;"*",D52&lt;&gt;""),F52+3.090232306 *('Funnel setup'!$K$8/SQRT('Funnel Data'!D52)),"")</f>
        <v/>
      </c>
      <c r="K52" s="178" t="str">
        <f>IF(AND(ISNUMBER('Funnel setup'!P65),D52&gt;=30,E52&lt;&gt;"*",D52&lt;&gt;""),IF(E52&gt;J52,'Funnel setup'!$K$15&amp;"99.8%",IF(E52&gt;H52,'Funnel setup'!$K$15&amp;"95%",IF(E52&lt;I52,'Funnel setup'!$K$16&amp;"99.8%",IF(E52&lt;G52,'Funnel setup'!$K$16&amp;"95%","")))),"")</f>
        <v/>
      </c>
    </row>
    <row r="53" spans="2:11" ht="15" customHeight="1" x14ac:dyDescent="0.2">
      <c r="B53" s="174" t="str">
        <f>IF(ISNUMBER('Funnel setup'!P66),VLOOKUP('Funnel setup'!$P66,'Provider Commission - Raw Data'!$A:$Q,5,0),"")</f>
        <v/>
      </c>
      <c r="C53" s="175" t="str">
        <f>IF(ISNUMBER('Funnel setup'!P66),VLOOKUP('Funnel setup'!P66,'Provider Commission - Raw Data'!$A:$Q,6,0),"")</f>
        <v/>
      </c>
      <c r="D53" s="176" t="str">
        <f>IF(ISNUMBER('Funnel setup'!P66),IF(VLOOKUP('Funnel setup'!P66,'Provider Commission - Raw Data'!$A:$Q,8,0)="-","",VLOOKUP('Funnel setup'!P66,'Provider Commission - Raw Data'!$A:$Q,8,0)),"")</f>
        <v/>
      </c>
      <c r="E53" s="251" t="str">
        <f>IF(ISNUMBER('Funnel setup'!P66),IF(VLOOKUP('Funnel setup'!P66,'Provider Commission - Raw Data'!$A:$Q,16,0)="-","",VLOOKUP('Funnel setup'!P66,'Provider Commission - Raw Data'!$A:$Q,16,0)),"")</f>
        <v/>
      </c>
      <c r="F53" s="177" t="str">
        <f>IF(AND(ISNUMBER('Funnel setup'!P66)),'Funnel setup'!$K$9,"")</f>
        <v/>
      </c>
      <c r="G53" s="177" t="str">
        <f>IF(AND(ISNUMBER('Funnel setup'!P66),D53&gt;=30,E53&lt;&gt;"*",D53&lt;&gt;""),F53-1.959963985 *('Funnel setup'!$K$8/SQRT('Funnel Data'!D53)),"")</f>
        <v/>
      </c>
      <c r="H53" s="177" t="str">
        <f>IF(AND(ISNUMBER('Funnel setup'!P66),D53&gt;=30,E53&lt;&gt;"*",D53&lt;&gt;""),F53+1.959963985 *('Funnel setup'!$K$8/SQRT('Funnel Data'!D53)),"")</f>
        <v/>
      </c>
      <c r="I53" s="177" t="str">
        <f>IF(AND(ISNUMBER('Funnel setup'!P66),D53&gt;=30,E53&lt;&gt;"*",D53&lt;&gt;""),F53-3.090232306 *('Funnel setup'!$K$8/SQRT('Funnel Data'!D53)),"")</f>
        <v/>
      </c>
      <c r="J53" s="177" t="str">
        <f>IF(AND(ISNUMBER('Funnel setup'!P66),D53&gt;=30,E53&lt;&gt;"*",D53&lt;&gt;""),F53+3.090232306 *('Funnel setup'!$K$8/SQRT('Funnel Data'!D53)),"")</f>
        <v/>
      </c>
      <c r="K53" s="178" t="str">
        <f>IF(AND(ISNUMBER('Funnel setup'!P66),D53&gt;=30,E53&lt;&gt;"*",D53&lt;&gt;""),IF(E53&gt;J53,'Funnel setup'!$K$15&amp;"99.8%",IF(E53&gt;H53,'Funnel setup'!$K$15&amp;"95%",IF(E53&lt;I53,'Funnel setup'!$K$16&amp;"99.8%",IF(E53&lt;G53,'Funnel setup'!$K$16&amp;"95%","")))),"")</f>
        <v/>
      </c>
    </row>
    <row r="54" spans="2:11" ht="15" customHeight="1" x14ac:dyDescent="0.2">
      <c r="B54" s="174" t="str">
        <f>IF(ISNUMBER('Funnel setup'!P67),VLOOKUP('Funnel setup'!$P67,'Provider Commission - Raw Data'!$A:$Q,5,0),"")</f>
        <v/>
      </c>
      <c r="C54" s="175" t="str">
        <f>IF(ISNUMBER('Funnel setup'!P67),VLOOKUP('Funnel setup'!P67,'Provider Commission - Raw Data'!$A:$Q,6,0),"")</f>
        <v/>
      </c>
      <c r="D54" s="176" t="str">
        <f>IF(ISNUMBER('Funnel setup'!P67),IF(VLOOKUP('Funnel setup'!P67,'Provider Commission - Raw Data'!$A:$Q,8,0)="-","",VLOOKUP('Funnel setup'!P67,'Provider Commission - Raw Data'!$A:$Q,8,0)),"")</f>
        <v/>
      </c>
      <c r="E54" s="251" t="str">
        <f>IF(ISNUMBER('Funnel setup'!P67),IF(VLOOKUP('Funnel setup'!P67,'Provider Commission - Raw Data'!$A:$Q,16,0)="-","",VLOOKUP('Funnel setup'!P67,'Provider Commission - Raw Data'!$A:$Q,16,0)),"")</f>
        <v/>
      </c>
      <c r="F54" s="177" t="str">
        <f>IF(AND(ISNUMBER('Funnel setup'!P67)),'Funnel setup'!$K$9,"")</f>
        <v/>
      </c>
      <c r="G54" s="177" t="str">
        <f>IF(AND(ISNUMBER('Funnel setup'!P67),D54&gt;=30,E54&lt;&gt;"*",D54&lt;&gt;""),F54-1.959963985 *('Funnel setup'!$K$8/SQRT('Funnel Data'!D54)),"")</f>
        <v/>
      </c>
      <c r="H54" s="177" t="str">
        <f>IF(AND(ISNUMBER('Funnel setup'!P67),D54&gt;=30,E54&lt;&gt;"*",D54&lt;&gt;""),F54+1.959963985 *('Funnel setup'!$K$8/SQRT('Funnel Data'!D54)),"")</f>
        <v/>
      </c>
      <c r="I54" s="177" t="str">
        <f>IF(AND(ISNUMBER('Funnel setup'!P67),D54&gt;=30,E54&lt;&gt;"*",D54&lt;&gt;""),F54-3.090232306 *('Funnel setup'!$K$8/SQRT('Funnel Data'!D54)),"")</f>
        <v/>
      </c>
      <c r="J54" s="177" t="str">
        <f>IF(AND(ISNUMBER('Funnel setup'!P67),D54&gt;=30,E54&lt;&gt;"*",D54&lt;&gt;""),F54+3.090232306 *('Funnel setup'!$K$8/SQRT('Funnel Data'!D54)),"")</f>
        <v/>
      </c>
      <c r="K54" s="178" t="str">
        <f>IF(AND(ISNUMBER('Funnel setup'!P67),D54&gt;=30,E54&lt;&gt;"*",D54&lt;&gt;""),IF(E54&gt;J54,'Funnel setup'!$K$15&amp;"99.8%",IF(E54&gt;H54,'Funnel setup'!$K$15&amp;"95%",IF(E54&lt;I54,'Funnel setup'!$K$16&amp;"99.8%",IF(E54&lt;G54,'Funnel setup'!$K$16&amp;"95%","")))),"")</f>
        <v/>
      </c>
    </row>
    <row r="55" spans="2:11" ht="15" customHeight="1" x14ac:dyDescent="0.2">
      <c r="B55" s="174" t="str">
        <f>IF(ISNUMBER('Funnel setup'!P68),VLOOKUP('Funnel setup'!$P68,'Provider Commission - Raw Data'!$A:$Q,5,0),"")</f>
        <v/>
      </c>
      <c r="C55" s="175" t="str">
        <f>IF(ISNUMBER('Funnel setup'!P68),VLOOKUP('Funnel setup'!P68,'Provider Commission - Raw Data'!$A:$Q,6,0),"")</f>
        <v/>
      </c>
      <c r="D55" s="176" t="str">
        <f>IF(ISNUMBER('Funnel setup'!P68),IF(VLOOKUP('Funnel setup'!P68,'Provider Commission - Raw Data'!$A:$Q,8,0)="-","",VLOOKUP('Funnel setup'!P68,'Provider Commission - Raw Data'!$A:$Q,8,0)),"")</f>
        <v/>
      </c>
      <c r="E55" s="251" t="str">
        <f>IF(ISNUMBER('Funnel setup'!P68),IF(VLOOKUP('Funnel setup'!P68,'Provider Commission - Raw Data'!$A:$Q,16,0)="-","",VLOOKUP('Funnel setup'!P68,'Provider Commission - Raw Data'!$A:$Q,16,0)),"")</f>
        <v/>
      </c>
      <c r="F55" s="177" t="str">
        <f>IF(AND(ISNUMBER('Funnel setup'!P68)),'Funnel setup'!$K$9,"")</f>
        <v/>
      </c>
      <c r="G55" s="177" t="str">
        <f>IF(AND(ISNUMBER('Funnel setup'!P68),D55&gt;=30,E55&lt;&gt;"*",D55&lt;&gt;""),F55-1.959963985 *('Funnel setup'!$K$8/SQRT('Funnel Data'!D55)),"")</f>
        <v/>
      </c>
      <c r="H55" s="177" t="str">
        <f>IF(AND(ISNUMBER('Funnel setup'!P68),D55&gt;=30,E55&lt;&gt;"*",D55&lt;&gt;""),F55+1.959963985 *('Funnel setup'!$K$8/SQRT('Funnel Data'!D55)),"")</f>
        <v/>
      </c>
      <c r="I55" s="177" t="str">
        <f>IF(AND(ISNUMBER('Funnel setup'!P68),D55&gt;=30,E55&lt;&gt;"*",D55&lt;&gt;""),F55-3.090232306 *('Funnel setup'!$K$8/SQRT('Funnel Data'!D55)),"")</f>
        <v/>
      </c>
      <c r="J55" s="177" t="str">
        <f>IF(AND(ISNUMBER('Funnel setup'!P68),D55&gt;=30,E55&lt;&gt;"*",D55&lt;&gt;""),F55+3.090232306 *('Funnel setup'!$K$8/SQRT('Funnel Data'!D55)),"")</f>
        <v/>
      </c>
      <c r="K55" s="178" t="str">
        <f>IF(AND(ISNUMBER('Funnel setup'!P68),D55&gt;=30,E55&lt;&gt;"*",D55&lt;&gt;""),IF(E55&gt;J55,'Funnel setup'!$K$15&amp;"99.8%",IF(E55&gt;H55,'Funnel setup'!$K$15&amp;"95%",IF(E55&lt;I55,'Funnel setup'!$K$16&amp;"99.8%",IF(E55&lt;G55,'Funnel setup'!$K$16&amp;"95%","")))),"")</f>
        <v/>
      </c>
    </row>
    <row r="56" spans="2:11" ht="15" customHeight="1" x14ac:dyDescent="0.2">
      <c r="B56" s="174" t="str">
        <f>IF(ISNUMBER('Funnel setup'!P69),VLOOKUP('Funnel setup'!$P69,'Provider Commission - Raw Data'!$A:$Q,5,0),"")</f>
        <v/>
      </c>
      <c r="C56" s="175" t="str">
        <f>IF(ISNUMBER('Funnel setup'!P69),VLOOKUP('Funnel setup'!P69,'Provider Commission - Raw Data'!$A:$Q,6,0),"")</f>
        <v/>
      </c>
      <c r="D56" s="176" t="str">
        <f>IF(ISNUMBER('Funnel setup'!P69),IF(VLOOKUP('Funnel setup'!P69,'Provider Commission - Raw Data'!$A:$Q,8,0)="-","",VLOOKUP('Funnel setup'!P69,'Provider Commission - Raw Data'!$A:$Q,8,0)),"")</f>
        <v/>
      </c>
      <c r="E56" s="251" t="str">
        <f>IF(ISNUMBER('Funnel setup'!P69),IF(VLOOKUP('Funnel setup'!P69,'Provider Commission - Raw Data'!$A:$Q,16,0)="-","",VLOOKUP('Funnel setup'!P69,'Provider Commission - Raw Data'!$A:$Q,16,0)),"")</f>
        <v/>
      </c>
      <c r="F56" s="177" t="str">
        <f>IF(AND(ISNUMBER('Funnel setup'!P69)),'Funnel setup'!$K$9,"")</f>
        <v/>
      </c>
      <c r="G56" s="177" t="str">
        <f>IF(AND(ISNUMBER('Funnel setup'!P69),D56&gt;=30,E56&lt;&gt;"*",D56&lt;&gt;""),F56-1.959963985 *('Funnel setup'!$K$8/SQRT('Funnel Data'!D56)),"")</f>
        <v/>
      </c>
      <c r="H56" s="177" t="str">
        <f>IF(AND(ISNUMBER('Funnel setup'!P69),D56&gt;=30,E56&lt;&gt;"*",D56&lt;&gt;""),F56+1.959963985 *('Funnel setup'!$K$8/SQRT('Funnel Data'!D56)),"")</f>
        <v/>
      </c>
      <c r="I56" s="177" t="str">
        <f>IF(AND(ISNUMBER('Funnel setup'!P69),D56&gt;=30,E56&lt;&gt;"*",D56&lt;&gt;""),F56-3.090232306 *('Funnel setup'!$K$8/SQRT('Funnel Data'!D56)),"")</f>
        <v/>
      </c>
      <c r="J56" s="177" t="str">
        <f>IF(AND(ISNUMBER('Funnel setup'!P69),D56&gt;=30,E56&lt;&gt;"*",D56&lt;&gt;""),F56+3.090232306 *('Funnel setup'!$K$8/SQRT('Funnel Data'!D56)),"")</f>
        <v/>
      </c>
      <c r="K56" s="178" t="str">
        <f>IF(AND(ISNUMBER('Funnel setup'!P69),D56&gt;=30,E56&lt;&gt;"*",D56&lt;&gt;""),IF(E56&gt;J56,'Funnel setup'!$K$15&amp;"99.8%",IF(E56&gt;H56,'Funnel setup'!$K$15&amp;"95%",IF(E56&lt;I56,'Funnel setup'!$K$16&amp;"99.8%",IF(E56&lt;G56,'Funnel setup'!$K$16&amp;"95%","")))),"")</f>
        <v/>
      </c>
    </row>
    <row r="57" spans="2:11" ht="15" customHeight="1" x14ac:dyDescent="0.2">
      <c r="B57" s="174" t="str">
        <f>IF(ISNUMBER('Funnel setup'!P70),VLOOKUP('Funnel setup'!$P70,'Provider Commission - Raw Data'!$A:$Q,5,0),"")</f>
        <v/>
      </c>
      <c r="C57" s="175" t="str">
        <f>IF(ISNUMBER('Funnel setup'!P70),VLOOKUP('Funnel setup'!P70,'Provider Commission - Raw Data'!$A:$Q,6,0),"")</f>
        <v/>
      </c>
      <c r="D57" s="176" t="str">
        <f>IF(ISNUMBER('Funnel setup'!P70),IF(VLOOKUP('Funnel setup'!P70,'Provider Commission - Raw Data'!$A:$Q,8,0)="-","",VLOOKUP('Funnel setup'!P70,'Provider Commission - Raw Data'!$A:$Q,8,0)),"")</f>
        <v/>
      </c>
      <c r="E57" s="251" t="str">
        <f>IF(ISNUMBER('Funnel setup'!P70),IF(VLOOKUP('Funnel setup'!P70,'Provider Commission - Raw Data'!$A:$Q,16,0)="-","",VLOOKUP('Funnel setup'!P70,'Provider Commission - Raw Data'!$A:$Q,16,0)),"")</f>
        <v/>
      </c>
      <c r="F57" s="177" t="str">
        <f>IF(AND(ISNUMBER('Funnel setup'!P70)),'Funnel setup'!$K$9,"")</f>
        <v/>
      </c>
      <c r="G57" s="177" t="str">
        <f>IF(AND(ISNUMBER('Funnel setup'!P70),D57&gt;=30,E57&lt;&gt;"*",D57&lt;&gt;""),F57-1.959963985 *('Funnel setup'!$K$8/SQRT('Funnel Data'!D57)),"")</f>
        <v/>
      </c>
      <c r="H57" s="177" t="str">
        <f>IF(AND(ISNUMBER('Funnel setup'!P70),D57&gt;=30,E57&lt;&gt;"*",D57&lt;&gt;""),F57+1.959963985 *('Funnel setup'!$K$8/SQRT('Funnel Data'!D57)),"")</f>
        <v/>
      </c>
      <c r="I57" s="177" t="str">
        <f>IF(AND(ISNUMBER('Funnel setup'!P70),D57&gt;=30,E57&lt;&gt;"*",D57&lt;&gt;""),F57-3.090232306 *('Funnel setup'!$K$8/SQRT('Funnel Data'!D57)),"")</f>
        <v/>
      </c>
      <c r="J57" s="177" t="str">
        <f>IF(AND(ISNUMBER('Funnel setup'!P70),D57&gt;=30,E57&lt;&gt;"*",D57&lt;&gt;""),F57+3.090232306 *('Funnel setup'!$K$8/SQRT('Funnel Data'!D57)),"")</f>
        <v/>
      </c>
      <c r="K57" s="178" t="str">
        <f>IF(AND(ISNUMBER('Funnel setup'!P70),D57&gt;=30,E57&lt;&gt;"*",D57&lt;&gt;""),IF(E57&gt;J57,'Funnel setup'!$K$15&amp;"99.8%",IF(E57&gt;H57,'Funnel setup'!$K$15&amp;"95%",IF(E57&lt;I57,'Funnel setup'!$K$16&amp;"99.8%",IF(E57&lt;G57,'Funnel setup'!$K$16&amp;"95%","")))),"")</f>
        <v/>
      </c>
    </row>
    <row r="58" spans="2:11" ht="30" customHeight="1" x14ac:dyDescent="0.2">
      <c r="B58" s="174" t="str">
        <f>IF(ISNUMBER('Funnel setup'!P71),VLOOKUP('Funnel setup'!$P71,'Provider Commission - Raw Data'!$A:$Q,5,0),"")</f>
        <v/>
      </c>
      <c r="C58" s="175" t="str">
        <f>IF(ISNUMBER('Funnel setup'!P71),VLOOKUP('Funnel setup'!P71,'Provider Commission - Raw Data'!$A:$Q,6,0),"")</f>
        <v/>
      </c>
      <c r="D58" s="176" t="str">
        <f>IF(ISNUMBER('Funnel setup'!P71),IF(VLOOKUP('Funnel setup'!P71,'Provider Commission - Raw Data'!$A:$Q,8,0)="-","",VLOOKUP('Funnel setup'!P71,'Provider Commission - Raw Data'!$A:$Q,8,0)),"")</f>
        <v/>
      </c>
      <c r="E58" s="251" t="str">
        <f>IF(ISNUMBER('Funnel setup'!P71),IF(VLOOKUP('Funnel setup'!P71,'Provider Commission - Raw Data'!$A:$Q,16,0)="-","",VLOOKUP('Funnel setup'!P71,'Provider Commission - Raw Data'!$A:$Q,16,0)),"")</f>
        <v/>
      </c>
      <c r="F58" s="177" t="str">
        <f>IF(AND(ISNUMBER('Funnel setup'!P71)),'Funnel setup'!$K$9,"")</f>
        <v/>
      </c>
      <c r="G58" s="177" t="str">
        <f>IF(AND(ISNUMBER('Funnel setup'!P71),D58&gt;=30,E58&lt;&gt;"*",D58&lt;&gt;""),F58-1.959963985 *('Funnel setup'!$K$8/SQRT('Funnel Data'!D58)),"")</f>
        <v/>
      </c>
      <c r="H58" s="177" t="str">
        <f>IF(AND(ISNUMBER('Funnel setup'!P71),D58&gt;=30,E58&lt;&gt;"*",D58&lt;&gt;""),F58+1.959963985 *('Funnel setup'!$K$8/SQRT('Funnel Data'!D58)),"")</f>
        <v/>
      </c>
      <c r="I58" s="177" t="str">
        <f>IF(AND(ISNUMBER('Funnel setup'!P71),D58&gt;=30,E58&lt;&gt;"*",D58&lt;&gt;""),F58-3.090232306 *('Funnel setup'!$K$8/SQRT('Funnel Data'!D58)),"")</f>
        <v/>
      </c>
      <c r="J58" s="177" t="str">
        <f>IF(AND(ISNUMBER('Funnel setup'!P71),D58&gt;=30,E58&lt;&gt;"*",D58&lt;&gt;""),F58+3.090232306 *('Funnel setup'!$K$8/SQRT('Funnel Data'!D58)),"")</f>
        <v/>
      </c>
      <c r="K58" s="178" t="str">
        <f>IF(AND(ISNUMBER('Funnel setup'!P71),D58&gt;=30,E58&lt;&gt;"*",D58&lt;&gt;""),IF(E58&gt;J58,'Funnel setup'!$K$15&amp;"99.8%",IF(E58&gt;H58,'Funnel setup'!$K$15&amp;"95%",IF(E58&lt;I58,'Funnel setup'!$K$16&amp;"99.8%",IF(E58&lt;G58,'Funnel setup'!$K$16&amp;"95%","")))),"")</f>
        <v/>
      </c>
    </row>
    <row r="59" spans="2:11" ht="30" customHeight="1" x14ac:dyDescent="0.2">
      <c r="B59" s="174" t="str">
        <f>IF(ISNUMBER('Funnel setup'!P72),VLOOKUP('Funnel setup'!$P72,'Provider Commission - Raw Data'!$A:$Q,5,0),"")</f>
        <v/>
      </c>
      <c r="C59" s="175" t="str">
        <f>IF(ISNUMBER('Funnel setup'!P72),VLOOKUP('Funnel setup'!P72,'Provider Commission - Raw Data'!$A:$Q,6,0),"")</f>
        <v/>
      </c>
      <c r="D59" s="176" t="str">
        <f>IF(ISNUMBER('Funnel setup'!P72),IF(VLOOKUP('Funnel setup'!P72,'Provider Commission - Raw Data'!$A:$Q,8,0)="-","",VLOOKUP('Funnel setup'!P72,'Provider Commission - Raw Data'!$A:$Q,8,0)),"")</f>
        <v/>
      </c>
      <c r="E59" s="251" t="str">
        <f>IF(ISNUMBER('Funnel setup'!P72),IF(VLOOKUP('Funnel setup'!P72,'Provider Commission - Raw Data'!$A:$Q,16,0)="-","",VLOOKUP('Funnel setup'!P72,'Provider Commission - Raw Data'!$A:$Q,16,0)),"")</f>
        <v/>
      </c>
      <c r="F59" s="177" t="str">
        <f>IF(AND(ISNUMBER('Funnel setup'!P72)),'Funnel setup'!$K$9,"")</f>
        <v/>
      </c>
      <c r="G59" s="177" t="str">
        <f>IF(AND(ISNUMBER('Funnel setup'!P72),D59&gt;=30,E59&lt;&gt;"*",D59&lt;&gt;""),F59-1.959963985 *('Funnel setup'!$K$8/SQRT('Funnel Data'!D59)),"")</f>
        <v/>
      </c>
      <c r="H59" s="177" t="str">
        <f>IF(AND(ISNUMBER('Funnel setup'!P72),D59&gt;=30,E59&lt;&gt;"*",D59&lt;&gt;""),F59+1.959963985 *('Funnel setup'!$K$8/SQRT('Funnel Data'!D59)),"")</f>
        <v/>
      </c>
      <c r="I59" s="177" t="str">
        <f>IF(AND(ISNUMBER('Funnel setup'!P72),D59&gt;=30,E59&lt;&gt;"*",D59&lt;&gt;""),F59-3.090232306 *('Funnel setup'!$K$8/SQRT('Funnel Data'!D59)),"")</f>
        <v/>
      </c>
      <c r="J59" s="177" t="str">
        <f>IF(AND(ISNUMBER('Funnel setup'!P72),D59&gt;=30,E59&lt;&gt;"*",D59&lt;&gt;""),F59+3.090232306 *('Funnel setup'!$K$8/SQRT('Funnel Data'!D59)),"")</f>
        <v/>
      </c>
      <c r="K59" s="178" t="str">
        <f>IF(AND(ISNUMBER('Funnel setup'!P72),D59&gt;=30,E59&lt;&gt;"*",D59&lt;&gt;""),IF(E59&gt;J59,'Funnel setup'!$K$15&amp;"99.8%",IF(E59&gt;H59,'Funnel setup'!$K$15&amp;"95%",IF(E59&lt;I59,'Funnel setup'!$K$16&amp;"99.8%",IF(E59&lt;G59,'Funnel setup'!$K$16&amp;"95%","")))),"")</f>
        <v/>
      </c>
    </row>
    <row r="60" spans="2:11" ht="15" customHeight="1" x14ac:dyDescent="0.2">
      <c r="B60" s="174" t="str">
        <f>IF(ISNUMBER('Funnel setup'!P73),VLOOKUP('Funnel setup'!$P73,'Provider Commission - Raw Data'!$A:$Q,5,0),"")</f>
        <v/>
      </c>
      <c r="C60" s="175" t="str">
        <f>IF(ISNUMBER('Funnel setup'!P73),VLOOKUP('Funnel setup'!P73,'Provider Commission - Raw Data'!$A:$Q,6,0),"")</f>
        <v/>
      </c>
      <c r="D60" s="176" t="str">
        <f>IF(ISNUMBER('Funnel setup'!P73),IF(VLOOKUP('Funnel setup'!P73,'Provider Commission - Raw Data'!$A:$Q,8,0)="-","",VLOOKUP('Funnel setup'!P73,'Provider Commission - Raw Data'!$A:$Q,8,0)),"")</f>
        <v/>
      </c>
      <c r="E60" s="251" t="str">
        <f>IF(ISNUMBER('Funnel setup'!P73),IF(VLOOKUP('Funnel setup'!P73,'Provider Commission - Raw Data'!$A:$Q,16,0)="-","",VLOOKUP('Funnel setup'!P73,'Provider Commission - Raw Data'!$A:$Q,16,0)),"")</f>
        <v/>
      </c>
      <c r="F60" s="177" t="str">
        <f>IF(AND(ISNUMBER('Funnel setup'!P73)),'Funnel setup'!$K$9,"")</f>
        <v/>
      </c>
      <c r="G60" s="177" t="str">
        <f>IF(AND(ISNUMBER('Funnel setup'!P73),D60&gt;=30,E60&lt;&gt;"*",D60&lt;&gt;""),F60-1.959963985 *('Funnel setup'!$K$8/SQRT('Funnel Data'!D60)),"")</f>
        <v/>
      </c>
      <c r="H60" s="177" t="str">
        <f>IF(AND(ISNUMBER('Funnel setup'!P73),D60&gt;=30,E60&lt;&gt;"*",D60&lt;&gt;""),F60+1.959963985 *('Funnel setup'!$K$8/SQRT('Funnel Data'!D60)),"")</f>
        <v/>
      </c>
      <c r="I60" s="177" t="str">
        <f>IF(AND(ISNUMBER('Funnel setup'!P73),D60&gt;=30,E60&lt;&gt;"*",D60&lt;&gt;""),F60-3.090232306 *('Funnel setup'!$K$8/SQRT('Funnel Data'!D60)),"")</f>
        <v/>
      </c>
      <c r="J60" s="177" t="str">
        <f>IF(AND(ISNUMBER('Funnel setup'!P73),D60&gt;=30,E60&lt;&gt;"*",D60&lt;&gt;""),F60+3.090232306 *('Funnel setup'!$K$8/SQRT('Funnel Data'!D60)),"")</f>
        <v/>
      </c>
      <c r="K60" s="178" t="str">
        <f>IF(AND(ISNUMBER('Funnel setup'!P73),D60&gt;=30,E60&lt;&gt;"*",D60&lt;&gt;""),IF(E60&gt;J60,'Funnel setup'!$K$15&amp;"99.8%",IF(E60&gt;H60,'Funnel setup'!$K$15&amp;"95%",IF(E60&lt;I60,'Funnel setup'!$K$16&amp;"99.8%",IF(E60&lt;G60,'Funnel setup'!$K$16&amp;"95%","")))),"")</f>
        <v/>
      </c>
    </row>
    <row r="61" spans="2:11" ht="15" customHeight="1" x14ac:dyDescent="0.2">
      <c r="B61" s="174" t="str">
        <f>IF(ISNUMBER('Funnel setup'!P74),VLOOKUP('Funnel setup'!$P74,'Provider Commission - Raw Data'!$A:$Q,5,0),"")</f>
        <v/>
      </c>
      <c r="C61" s="175" t="str">
        <f>IF(ISNUMBER('Funnel setup'!P74),VLOOKUP('Funnel setup'!P74,'Provider Commission - Raw Data'!$A:$Q,6,0),"")</f>
        <v/>
      </c>
      <c r="D61" s="176" t="str">
        <f>IF(ISNUMBER('Funnel setup'!P74),IF(VLOOKUP('Funnel setup'!P74,'Provider Commission - Raw Data'!$A:$Q,8,0)="-","",VLOOKUP('Funnel setup'!P74,'Provider Commission - Raw Data'!$A:$Q,8,0)),"")</f>
        <v/>
      </c>
      <c r="E61" s="251" t="str">
        <f>IF(ISNUMBER('Funnel setup'!P74),IF(VLOOKUP('Funnel setup'!P74,'Provider Commission - Raw Data'!$A:$Q,16,0)="-","",VLOOKUP('Funnel setup'!P74,'Provider Commission - Raw Data'!$A:$Q,16,0)),"")</f>
        <v/>
      </c>
      <c r="F61" s="177" t="str">
        <f>IF(AND(ISNUMBER('Funnel setup'!P74)),'Funnel setup'!$K$9,"")</f>
        <v/>
      </c>
      <c r="G61" s="177" t="str">
        <f>IF(AND(ISNUMBER('Funnel setup'!P74),D61&gt;=30,E61&lt;&gt;"*",D61&lt;&gt;""),F61-1.959963985 *('Funnel setup'!$K$8/SQRT('Funnel Data'!D61)),"")</f>
        <v/>
      </c>
      <c r="H61" s="177" t="str">
        <f>IF(AND(ISNUMBER('Funnel setup'!P74),D61&gt;=30,E61&lt;&gt;"*",D61&lt;&gt;""),F61+1.959963985 *('Funnel setup'!$K$8/SQRT('Funnel Data'!D61)),"")</f>
        <v/>
      </c>
      <c r="I61" s="177" t="str">
        <f>IF(AND(ISNUMBER('Funnel setup'!P74),D61&gt;=30,E61&lt;&gt;"*",D61&lt;&gt;""),F61-3.090232306 *('Funnel setup'!$K$8/SQRT('Funnel Data'!D61)),"")</f>
        <v/>
      </c>
      <c r="J61" s="177" t="str">
        <f>IF(AND(ISNUMBER('Funnel setup'!P74),D61&gt;=30,E61&lt;&gt;"*",D61&lt;&gt;""),F61+3.090232306 *('Funnel setup'!$K$8/SQRT('Funnel Data'!D61)),"")</f>
        <v/>
      </c>
      <c r="K61" s="178" t="str">
        <f>IF(AND(ISNUMBER('Funnel setup'!P74),D61&gt;=30,E61&lt;&gt;"*",D61&lt;&gt;""),IF(E61&gt;J61,'Funnel setup'!$K$15&amp;"99.8%",IF(E61&gt;H61,'Funnel setup'!$K$15&amp;"95%",IF(E61&lt;I61,'Funnel setup'!$K$16&amp;"99.8%",IF(E61&lt;G61,'Funnel setup'!$K$16&amp;"95%","")))),"")</f>
        <v/>
      </c>
    </row>
    <row r="62" spans="2:11" ht="15" customHeight="1" x14ac:dyDescent="0.2">
      <c r="B62" s="174" t="str">
        <f>IF(ISNUMBER('Funnel setup'!P75),VLOOKUP('Funnel setup'!$P75,'Provider Commission - Raw Data'!$A:$Q,5,0),"")</f>
        <v/>
      </c>
      <c r="C62" s="175" t="str">
        <f>IF(ISNUMBER('Funnel setup'!P75),VLOOKUP('Funnel setup'!P75,'Provider Commission - Raw Data'!$A:$Q,6,0),"")</f>
        <v/>
      </c>
      <c r="D62" s="176" t="str">
        <f>IF(ISNUMBER('Funnel setup'!P75),IF(VLOOKUP('Funnel setup'!P75,'Provider Commission - Raw Data'!$A:$Q,8,0)="-","",VLOOKUP('Funnel setup'!P75,'Provider Commission - Raw Data'!$A:$Q,8,0)),"")</f>
        <v/>
      </c>
      <c r="E62" s="251" t="str">
        <f>IF(ISNUMBER('Funnel setup'!P75),IF(VLOOKUP('Funnel setup'!P75,'Provider Commission - Raw Data'!$A:$Q,16,0)="-","",VLOOKUP('Funnel setup'!P75,'Provider Commission - Raw Data'!$A:$Q,16,0)),"")</f>
        <v/>
      </c>
      <c r="F62" s="177" t="str">
        <f>IF(AND(ISNUMBER('Funnel setup'!P75)),'Funnel setup'!$K$9,"")</f>
        <v/>
      </c>
      <c r="G62" s="177" t="str">
        <f>IF(AND(ISNUMBER('Funnel setup'!P75),D62&gt;=30,E62&lt;&gt;"*",D62&lt;&gt;""),F62-1.959963985 *('Funnel setup'!$K$8/SQRT('Funnel Data'!D62)),"")</f>
        <v/>
      </c>
      <c r="H62" s="177" t="str">
        <f>IF(AND(ISNUMBER('Funnel setup'!P75),D62&gt;=30,E62&lt;&gt;"*",D62&lt;&gt;""),F62+1.959963985 *('Funnel setup'!$K$8/SQRT('Funnel Data'!D62)),"")</f>
        <v/>
      </c>
      <c r="I62" s="177" t="str">
        <f>IF(AND(ISNUMBER('Funnel setup'!P75),D62&gt;=30,E62&lt;&gt;"*",D62&lt;&gt;""),F62-3.090232306 *('Funnel setup'!$K$8/SQRT('Funnel Data'!D62)),"")</f>
        <v/>
      </c>
      <c r="J62" s="177" t="str">
        <f>IF(AND(ISNUMBER('Funnel setup'!P75),D62&gt;=30,E62&lt;&gt;"*",D62&lt;&gt;""),F62+3.090232306 *('Funnel setup'!$K$8/SQRT('Funnel Data'!D62)),"")</f>
        <v/>
      </c>
      <c r="K62" s="178" t="str">
        <f>IF(AND(ISNUMBER('Funnel setup'!P75),D62&gt;=30,E62&lt;&gt;"*",D62&lt;&gt;""),IF(E62&gt;J62,'Funnel setup'!$K$15&amp;"99.8%",IF(E62&gt;H62,'Funnel setup'!$K$15&amp;"95%",IF(E62&lt;I62,'Funnel setup'!$K$16&amp;"99.8%",IF(E62&lt;G62,'Funnel setup'!$K$16&amp;"95%","")))),"")</f>
        <v/>
      </c>
    </row>
    <row r="63" spans="2:11" ht="15" customHeight="1" x14ac:dyDescent="0.2">
      <c r="B63" s="174" t="str">
        <f>IF(ISNUMBER('Funnel setup'!P76),VLOOKUP('Funnel setup'!$P76,'Provider Commission - Raw Data'!$A:$Q,5,0),"")</f>
        <v/>
      </c>
      <c r="C63" s="175" t="str">
        <f>IF(ISNUMBER('Funnel setup'!P76),VLOOKUP('Funnel setup'!P76,'Provider Commission - Raw Data'!$A:$Q,6,0),"")</f>
        <v/>
      </c>
      <c r="D63" s="176" t="str">
        <f>IF(ISNUMBER('Funnel setup'!P76),IF(VLOOKUP('Funnel setup'!P76,'Provider Commission - Raw Data'!$A:$Q,8,0)="-","",VLOOKUP('Funnel setup'!P76,'Provider Commission - Raw Data'!$A:$Q,8,0)),"")</f>
        <v/>
      </c>
      <c r="E63" s="251" t="str">
        <f>IF(ISNUMBER('Funnel setup'!P76),IF(VLOOKUP('Funnel setup'!P76,'Provider Commission - Raw Data'!$A:$Q,16,0)="-","",VLOOKUP('Funnel setup'!P76,'Provider Commission - Raw Data'!$A:$Q,16,0)),"")</f>
        <v/>
      </c>
      <c r="F63" s="177" t="str">
        <f>IF(AND(ISNUMBER('Funnel setup'!P76)),'Funnel setup'!$K$9,"")</f>
        <v/>
      </c>
      <c r="G63" s="177" t="str">
        <f>IF(AND(ISNUMBER('Funnel setup'!P76),D63&gt;=30,E63&lt;&gt;"*",D63&lt;&gt;""),F63-1.959963985 *('Funnel setup'!$K$8/SQRT('Funnel Data'!D63)),"")</f>
        <v/>
      </c>
      <c r="H63" s="177" t="str">
        <f>IF(AND(ISNUMBER('Funnel setup'!P76),D63&gt;=30,E63&lt;&gt;"*",D63&lt;&gt;""),F63+1.959963985 *('Funnel setup'!$K$8/SQRT('Funnel Data'!D63)),"")</f>
        <v/>
      </c>
      <c r="I63" s="177" t="str">
        <f>IF(AND(ISNUMBER('Funnel setup'!P76),D63&gt;=30,E63&lt;&gt;"*",D63&lt;&gt;""),F63-3.090232306 *('Funnel setup'!$K$8/SQRT('Funnel Data'!D63)),"")</f>
        <v/>
      </c>
      <c r="J63" s="177" t="str">
        <f>IF(AND(ISNUMBER('Funnel setup'!P76),D63&gt;=30,E63&lt;&gt;"*",D63&lt;&gt;""),F63+3.090232306 *('Funnel setup'!$K$8/SQRT('Funnel Data'!D63)),"")</f>
        <v/>
      </c>
      <c r="K63" s="178" t="str">
        <f>IF(AND(ISNUMBER('Funnel setup'!P76),D63&gt;=30,E63&lt;&gt;"*",D63&lt;&gt;""),IF(E63&gt;J63,'Funnel setup'!$K$15&amp;"99.8%",IF(E63&gt;H63,'Funnel setup'!$K$15&amp;"95%",IF(E63&lt;I63,'Funnel setup'!$K$16&amp;"99.8%",IF(E63&lt;G63,'Funnel setup'!$K$16&amp;"95%","")))),"")</f>
        <v/>
      </c>
    </row>
    <row r="64" spans="2:11" ht="15" customHeight="1" x14ac:dyDescent="0.2">
      <c r="B64" s="174" t="str">
        <f>IF(ISNUMBER('Funnel setup'!P77),VLOOKUP('Funnel setup'!$P77,'Provider Commission - Raw Data'!$A:$Q,5,0),"")</f>
        <v/>
      </c>
      <c r="C64" s="175" t="str">
        <f>IF(ISNUMBER('Funnel setup'!P77),VLOOKUP('Funnel setup'!P77,'Provider Commission - Raw Data'!$A:$Q,6,0),"")</f>
        <v/>
      </c>
      <c r="D64" s="176" t="str">
        <f>IF(ISNUMBER('Funnel setup'!P77),IF(VLOOKUP('Funnel setup'!P77,'Provider Commission - Raw Data'!$A:$Q,8,0)="-","",VLOOKUP('Funnel setup'!P77,'Provider Commission - Raw Data'!$A:$Q,8,0)),"")</f>
        <v/>
      </c>
      <c r="E64" s="251" t="str">
        <f>IF(ISNUMBER('Funnel setup'!P77),IF(VLOOKUP('Funnel setup'!P77,'Provider Commission - Raw Data'!$A:$Q,16,0)="-","",VLOOKUP('Funnel setup'!P77,'Provider Commission - Raw Data'!$A:$Q,16,0)),"")</f>
        <v/>
      </c>
      <c r="F64" s="177" t="str">
        <f>IF(AND(ISNUMBER('Funnel setup'!P77)),'Funnel setup'!$K$9,"")</f>
        <v/>
      </c>
      <c r="G64" s="177" t="str">
        <f>IF(AND(ISNUMBER('Funnel setup'!P77),D64&gt;=30,E64&lt;&gt;"*",D64&lt;&gt;""),F64-1.959963985 *('Funnel setup'!$K$8/SQRT('Funnel Data'!D64)),"")</f>
        <v/>
      </c>
      <c r="H64" s="177" t="str">
        <f>IF(AND(ISNUMBER('Funnel setup'!P77),D64&gt;=30,E64&lt;&gt;"*",D64&lt;&gt;""),F64+1.959963985 *('Funnel setup'!$K$8/SQRT('Funnel Data'!D64)),"")</f>
        <v/>
      </c>
      <c r="I64" s="177" t="str">
        <f>IF(AND(ISNUMBER('Funnel setup'!P77),D64&gt;=30,E64&lt;&gt;"*",D64&lt;&gt;""),F64-3.090232306 *('Funnel setup'!$K$8/SQRT('Funnel Data'!D64)),"")</f>
        <v/>
      </c>
      <c r="J64" s="177" t="str">
        <f>IF(AND(ISNUMBER('Funnel setup'!P77),D64&gt;=30,E64&lt;&gt;"*",D64&lt;&gt;""),F64+3.090232306 *('Funnel setup'!$K$8/SQRT('Funnel Data'!D64)),"")</f>
        <v/>
      </c>
      <c r="K64" s="178" t="str">
        <f>IF(AND(ISNUMBER('Funnel setup'!P77),D64&gt;=30,E64&lt;&gt;"*",D64&lt;&gt;""),IF(E64&gt;J64,'Funnel setup'!$K$15&amp;"99.8%",IF(E64&gt;H64,'Funnel setup'!$K$15&amp;"95%",IF(E64&lt;I64,'Funnel setup'!$K$16&amp;"99.8%",IF(E64&lt;G64,'Funnel setup'!$K$16&amp;"95%","")))),"")</f>
        <v/>
      </c>
    </row>
    <row r="65" spans="2:11" ht="15" customHeight="1" x14ac:dyDescent="0.2">
      <c r="B65" s="174" t="str">
        <f>IF(ISNUMBER('Funnel setup'!P78),VLOOKUP('Funnel setup'!$P78,'Provider Commission - Raw Data'!$A:$Q,5,0),"")</f>
        <v/>
      </c>
      <c r="C65" s="175" t="str">
        <f>IF(ISNUMBER('Funnel setup'!P78),VLOOKUP('Funnel setup'!P78,'Provider Commission - Raw Data'!$A:$Q,6,0),"")</f>
        <v/>
      </c>
      <c r="D65" s="176" t="str">
        <f>IF(ISNUMBER('Funnel setup'!P78),IF(VLOOKUP('Funnel setup'!P78,'Provider Commission - Raw Data'!$A:$Q,8,0)="-","",VLOOKUP('Funnel setup'!P78,'Provider Commission - Raw Data'!$A:$Q,8,0)),"")</f>
        <v/>
      </c>
      <c r="E65" s="251" t="str">
        <f>IF(ISNUMBER('Funnel setup'!P78),IF(VLOOKUP('Funnel setup'!P78,'Provider Commission - Raw Data'!$A:$Q,16,0)="-","",VLOOKUP('Funnel setup'!P78,'Provider Commission - Raw Data'!$A:$Q,16,0)),"")</f>
        <v/>
      </c>
      <c r="F65" s="177" t="str">
        <f>IF(AND(ISNUMBER('Funnel setup'!P78)),'Funnel setup'!$K$9,"")</f>
        <v/>
      </c>
      <c r="G65" s="177" t="str">
        <f>IF(AND(ISNUMBER('Funnel setup'!P78),D65&gt;=30,E65&lt;&gt;"*",D65&lt;&gt;""),F65-1.959963985 *('Funnel setup'!$K$8/SQRT('Funnel Data'!D65)),"")</f>
        <v/>
      </c>
      <c r="H65" s="177" t="str">
        <f>IF(AND(ISNUMBER('Funnel setup'!P78),D65&gt;=30,E65&lt;&gt;"*",D65&lt;&gt;""),F65+1.959963985 *('Funnel setup'!$K$8/SQRT('Funnel Data'!D65)),"")</f>
        <v/>
      </c>
      <c r="I65" s="177" t="str">
        <f>IF(AND(ISNUMBER('Funnel setup'!P78),D65&gt;=30,E65&lt;&gt;"*",D65&lt;&gt;""),F65-3.090232306 *('Funnel setup'!$K$8/SQRT('Funnel Data'!D65)),"")</f>
        <v/>
      </c>
      <c r="J65" s="177" t="str">
        <f>IF(AND(ISNUMBER('Funnel setup'!P78),D65&gt;=30,E65&lt;&gt;"*",D65&lt;&gt;""),F65+3.090232306 *('Funnel setup'!$K$8/SQRT('Funnel Data'!D65)),"")</f>
        <v/>
      </c>
      <c r="K65" s="178" t="str">
        <f>IF(AND(ISNUMBER('Funnel setup'!P78),D65&gt;=30,E65&lt;&gt;"*",D65&lt;&gt;""),IF(E65&gt;J65,'Funnel setup'!$K$15&amp;"99.8%",IF(E65&gt;H65,'Funnel setup'!$K$15&amp;"95%",IF(E65&lt;I65,'Funnel setup'!$K$16&amp;"99.8%",IF(E65&lt;G65,'Funnel setup'!$K$16&amp;"95%","")))),"")</f>
        <v/>
      </c>
    </row>
    <row r="66" spans="2:11" ht="30" customHeight="1" x14ac:dyDescent="0.2">
      <c r="B66" s="174" t="str">
        <f>IF(ISNUMBER('Funnel setup'!P79),VLOOKUP('Funnel setup'!$P79,'Provider Commission - Raw Data'!$A:$Q,5,0),"")</f>
        <v/>
      </c>
      <c r="C66" s="175" t="str">
        <f>IF(ISNUMBER('Funnel setup'!P79),VLOOKUP('Funnel setup'!P79,'Provider Commission - Raw Data'!$A:$Q,6,0),"")</f>
        <v/>
      </c>
      <c r="D66" s="176" t="str">
        <f>IF(ISNUMBER('Funnel setup'!P79),IF(VLOOKUP('Funnel setup'!P79,'Provider Commission - Raw Data'!$A:$Q,8,0)="-","",VLOOKUP('Funnel setup'!P79,'Provider Commission - Raw Data'!$A:$Q,8,0)),"")</f>
        <v/>
      </c>
      <c r="E66" s="251" t="str">
        <f>IF(ISNUMBER('Funnel setup'!P79),IF(VLOOKUP('Funnel setup'!P79,'Provider Commission - Raw Data'!$A:$Q,16,0)="-","",VLOOKUP('Funnel setup'!P79,'Provider Commission - Raw Data'!$A:$Q,16,0)),"")</f>
        <v/>
      </c>
      <c r="F66" s="177" t="str">
        <f>IF(AND(ISNUMBER('Funnel setup'!P79)),'Funnel setup'!$K$9,"")</f>
        <v/>
      </c>
      <c r="G66" s="177" t="str">
        <f>IF(AND(ISNUMBER('Funnel setup'!P79),D66&gt;=30,E66&lt;&gt;"*",D66&lt;&gt;""),F66-1.959963985 *('Funnel setup'!$K$8/SQRT('Funnel Data'!D66)),"")</f>
        <v/>
      </c>
      <c r="H66" s="177" t="str">
        <f>IF(AND(ISNUMBER('Funnel setup'!P79),D66&gt;=30,E66&lt;&gt;"*",D66&lt;&gt;""),F66+1.959963985 *('Funnel setup'!$K$8/SQRT('Funnel Data'!D66)),"")</f>
        <v/>
      </c>
      <c r="I66" s="177" t="str">
        <f>IF(AND(ISNUMBER('Funnel setup'!P79),D66&gt;=30,E66&lt;&gt;"*",D66&lt;&gt;""),F66-3.090232306 *('Funnel setup'!$K$8/SQRT('Funnel Data'!D66)),"")</f>
        <v/>
      </c>
      <c r="J66" s="177" t="str">
        <f>IF(AND(ISNUMBER('Funnel setup'!P79),D66&gt;=30,E66&lt;&gt;"*",D66&lt;&gt;""),F66+3.090232306 *('Funnel setup'!$K$8/SQRT('Funnel Data'!D66)),"")</f>
        <v/>
      </c>
      <c r="K66" s="178" t="str">
        <f>IF(AND(ISNUMBER('Funnel setup'!P79),D66&gt;=30,E66&lt;&gt;"*",D66&lt;&gt;""),IF(E66&gt;J66,'Funnel setup'!$K$15&amp;"99.8%",IF(E66&gt;H66,'Funnel setup'!$K$15&amp;"95%",IF(E66&lt;I66,'Funnel setup'!$K$16&amp;"99.8%",IF(E66&lt;G66,'Funnel setup'!$K$16&amp;"95%","")))),"")</f>
        <v/>
      </c>
    </row>
    <row r="67" spans="2:11" ht="15" customHeight="1" x14ac:dyDescent="0.2">
      <c r="B67" s="174" t="str">
        <f>IF(ISNUMBER('Funnel setup'!P80),VLOOKUP('Funnel setup'!$P80,'Provider Commission - Raw Data'!$A:$Q,5,0),"")</f>
        <v/>
      </c>
      <c r="C67" s="175" t="str">
        <f>IF(ISNUMBER('Funnel setup'!P80),VLOOKUP('Funnel setup'!P80,'Provider Commission - Raw Data'!$A:$Q,6,0),"")</f>
        <v/>
      </c>
      <c r="D67" s="176" t="str">
        <f>IF(ISNUMBER('Funnel setup'!P80),IF(VLOOKUP('Funnel setup'!P80,'Provider Commission - Raw Data'!$A:$Q,8,0)="-","",VLOOKUP('Funnel setup'!P80,'Provider Commission - Raw Data'!$A:$Q,8,0)),"")</f>
        <v/>
      </c>
      <c r="E67" s="251" t="str">
        <f>IF(ISNUMBER('Funnel setup'!P80),IF(VLOOKUP('Funnel setup'!P80,'Provider Commission - Raw Data'!$A:$Q,16,0)="-","",VLOOKUP('Funnel setup'!P80,'Provider Commission - Raw Data'!$A:$Q,16,0)),"")</f>
        <v/>
      </c>
      <c r="F67" s="177" t="str">
        <f>IF(AND(ISNUMBER('Funnel setup'!P80)),'Funnel setup'!$K$9,"")</f>
        <v/>
      </c>
      <c r="G67" s="177" t="str">
        <f>IF(AND(ISNUMBER('Funnel setup'!P80),D67&gt;=30,E67&lt;&gt;"*",D67&lt;&gt;""),F67-1.959963985 *('Funnel setup'!$K$8/SQRT('Funnel Data'!D67)),"")</f>
        <v/>
      </c>
      <c r="H67" s="177" t="str">
        <f>IF(AND(ISNUMBER('Funnel setup'!P80),D67&gt;=30,E67&lt;&gt;"*",D67&lt;&gt;""),F67+1.959963985 *('Funnel setup'!$K$8/SQRT('Funnel Data'!D67)),"")</f>
        <v/>
      </c>
      <c r="I67" s="177" t="str">
        <f>IF(AND(ISNUMBER('Funnel setup'!P80),D67&gt;=30,E67&lt;&gt;"*",D67&lt;&gt;""),F67-3.090232306 *('Funnel setup'!$K$8/SQRT('Funnel Data'!D67)),"")</f>
        <v/>
      </c>
      <c r="J67" s="177" t="str">
        <f>IF(AND(ISNUMBER('Funnel setup'!P80),D67&gt;=30,E67&lt;&gt;"*",D67&lt;&gt;""),F67+3.090232306 *('Funnel setup'!$K$8/SQRT('Funnel Data'!D67)),"")</f>
        <v/>
      </c>
      <c r="K67" s="178" t="str">
        <f>IF(AND(ISNUMBER('Funnel setup'!P80),D67&gt;=30,E67&lt;&gt;"*",D67&lt;&gt;""),IF(E67&gt;J67,'Funnel setup'!$K$15&amp;"99.8%",IF(E67&gt;H67,'Funnel setup'!$K$15&amp;"95%",IF(E67&lt;I67,'Funnel setup'!$K$16&amp;"99.8%",IF(E67&lt;G67,'Funnel setup'!$K$16&amp;"95%","")))),"")</f>
        <v/>
      </c>
    </row>
    <row r="68" spans="2:11" ht="15" customHeight="1" x14ac:dyDescent="0.2">
      <c r="B68" s="174" t="str">
        <f>IF(ISNUMBER('Funnel setup'!P81),VLOOKUP('Funnel setup'!$P81,'Provider Commission - Raw Data'!$A:$Q,5,0),"")</f>
        <v/>
      </c>
      <c r="C68" s="175" t="str">
        <f>IF(ISNUMBER('Funnel setup'!P81),VLOOKUP('Funnel setup'!P81,'Provider Commission - Raw Data'!$A:$Q,6,0),"")</f>
        <v/>
      </c>
      <c r="D68" s="176" t="str">
        <f>IF(ISNUMBER('Funnel setup'!P81),IF(VLOOKUP('Funnel setup'!P81,'Provider Commission - Raw Data'!$A:$Q,8,0)="-","",VLOOKUP('Funnel setup'!P81,'Provider Commission - Raw Data'!$A:$Q,8,0)),"")</f>
        <v/>
      </c>
      <c r="E68" s="251" t="str">
        <f>IF(ISNUMBER('Funnel setup'!P81),IF(VLOOKUP('Funnel setup'!P81,'Provider Commission - Raw Data'!$A:$Q,16,0)="-","",VLOOKUP('Funnel setup'!P81,'Provider Commission - Raw Data'!$A:$Q,16,0)),"")</f>
        <v/>
      </c>
      <c r="F68" s="177" t="str">
        <f>IF(AND(ISNUMBER('Funnel setup'!P81)),'Funnel setup'!$K$9,"")</f>
        <v/>
      </c>
      <c r="G68" s="177" t="str">
        <f>IF(AND(ISNUMBER('Funnel setup'!P81),D68&gt;=30,E68&lt;&gt;"*",D68&lt;&gt;""),F68-1.959963985 *('Funnel setup'!$K$8/SQRT('Funnel Data'!D68)),"")</f>
        <v/>
      </c>
      <c r="H68" s="177" t="str">
        <f>IF(AND(ISNUMBER('Funnel setup'!P81),D68&gt;=30,E68&lt;&gt;"*",D68&lt;&gt;""),F68+1.959963985 *('Funnel setup'!$K$8/SQRT('Funnel Data'!D68)),"")</f>
        <v/>
      </c>
      <c r="I68" s="177" t="str">
        <f>IF(AND(ISNUMBER('Funnel setup'!P81),D68&gt;=30,E68&lt;&gt;"*",D68&lt;&gt;""),F68-3.090232306 *('Funnel setup'!$K$8/SQRT('Funnel Data'!D68)),"")</f>
        <v/>
      </c>
      <c r="J68" s="177" t="str">
        <f>IF(AND(ISNUMBER('Funnel setup'!P81),D68&gt;=30,E68&lt;&gt;"*",D68&lt;&gt;""),F68+3.090232306 *('Funnel setup'!$K$8/SQRT('Funnel Data'!D68)),"")</f>
        <v/>
      </c>
      <c r="K68" s="178" t="str">
        <f>IF(AND(ISNUMBER('Funnel setup'!P81),D68&gt;=30,E68&lt;&gt;"*",D68&lt;&gt;""),IF(E68&gt;J68,'Funnel setup'!$K$15&amp;"99.8%",IF(E68&gt;H68,'Funnel setup'!$K$15&amp;"95%",IF(E68&lt;I68,'Funnel setup'!$K$16&amp;"99.8%",IF(E68&lt;G68,'Funnel setup'!$K$16&amp;"95%","")))),"")</f>
        <v/>
      </c>
    </row>
    <row r="69" spans="2:11" ht="15" customHeight="1" x14ac:dyDescent="0.2">
      <c r="B69" s="174" t="str">
        <f>IF(ISNUMBER('Funnel setup'!P82),VLOOKUP('Funnel setup'!$P82,'Provider Commission - Raw Data'!$A:$Q,5,0),"")</f>
        <v/>
      </c>
      <c r="C69" s="175" t="str">
        <f>IF(ISNUMBER('Funnel setup'!P82),VLOOKUP('Funnel setup'!P82,'Provider Commission - Raw Data'!$A:$Q,6,0),"")</f>
        <v/>
      </c>
      <c r="D69" s="176" t="str">
        <f>IF(ISNUMBER('Funnel setup'!P82),IF(VLOOKUP('Funnel setup'!P82,'Provider Commission - Raw Data'!$A:$Q,8,0)="-","",VLOOKUP('Funnel setup'!P82,'Provider Commission - Raw Data'!$A:$Q,8,0)),"")</f>
        <v/>
      </c>
      <c r="E69" s="251" t="str">
        <f>IF(ISNUMBER('Funnel setup'!P82),IF(VLOOKUP('Funnel setup'!P82,'Provider Commission - Raw Data'!$A:$Q,16,0)="-","",VLOOKUP('Funnel setup'!P82,'Provider Commission - Raw Data'!$A:$Q,16,0)),"")</f>
        <v/>
      </c>
      <c r="F69" s="177" t="str">
        <f>IF(AND(ISNUMBER('Funnel setup'!P82)),'Funnel setup'!$K$9,"")</f>
        <v/>
      </c>
      <c r="G69" s="177" t="str">
        <f>IF(AND(ISNUMBER('Funnel setup'!P82),D69&gt;=30,E69&lt;&gt;"*",D69&lt;&gt;""),F69-1.959963985 *('Funnel setup'!$K$8/SQRT('Funnel Data'!D69)),"")</f>
        <v/>
      </c>
      <c r="H69" s="177" t="str">
        <f>IF(AND(ISNUMBER('Funnel setup'!P82),D69&gt;=30,E69&lt;&gt;"*",D69&lt;&gt;""),F69+1.959963985 *('Funnel setup'!$K$8/SQRT('Funnel Data'!D69)),"")</f>
        <v/>
      </c>
      <c r="I69" s="177" t="str">
        <f>IF(AND(ISNUMBER('Funnel setup'!P82),D69&gt;=30,E69&lt;&gt;"*",D69&lt;&gt;""),F69-3.090232306 *('Funnel setup'!$K$8/SQRT('Funnel Data'!D69)),"")</f>
        <v/>
      </c>
      <c r="J69" s="177" t="str">
        <f>IF(AND(ISNUMBER('Funnel setup'!P82),D69&gt;=30,E69&lt;&gt;"*",D69&lt;&gt;""),F69+3.090232306 *('Funnel setup'!$K$8/SQRT('Funnel Data'!D69)),"")</f>
        <v/>
      </c>
      <c r="K69" s="178" t="str">
        <f>IF(AND(ISNUMBER('Funnel setup'!P82),D69&gt;=30,E69&lt;&gt;"*",D69&lt;&gt;""),IF(E69&gt;J69,'Funnel setup'!$K$15&amp;"99.8%",IF(E69&gt;H69,'Funnel setup'!$K$15&amp;"95%",IF(E69&lt;I69,'Funnel setup'!$K$16&amp;"99.8%",IF(E69&lt;G69,'Funnel setup'!$K$16&amp;"95%","")))),"")</f>
        <v/>
      </c>
    </row>
    <row r="70" spans="2:11" ht="15" customHeight="1" x14ac:dyDescent="0.2">
      <c r="B70" s="174" t="str">
        <f>IF(ISNUMBER('Funnel setup'!P83),VLOOKUP('Funnel setup'!$P83,'Provider Commission - Raw Data'!$A:$Q,5,0),"")</f>
        <v/>
      </c>
      <c r="C70" s="175" t="str">
        <f>IF(ISNUMBER('Funnel setup'!P83),VLOOKUP('Funnel setup'!P83,'Provider Commission - Raw Data'!$A:$Q,6,0),"")</f>
        <v/>
      </c>
      <c r="D70" s="176" t="str">
        <f>IF(ISNUMBER('Funnel setup'!P83),IF(VLOOKUP('Funnel setup'!P83,'Provider Commission - Raw Data'!$A:$Q,8,0)="-","",VLOOKUP('Funnel setup'!P83,'Provider Commission - Raw Data'!$A:$Q,8,0)),"")</f>
        <v/>
      </c>
      <c r="E70" s="251" t="str">
        <f>IF(ISNUMBER('Funnel setup'!P83),IF(VLOOKUP('Funnel setup'!P83,'Provider Commission - Raw Data'!$A:$Q,16,0)="-","",VLOOKUP('Funnel setup'!P83,'Provider Commission - Raw Data'!$A:$Q,16,0)),"")</f>
        <v/>
      </c>
      <c r="F70" s="177" t="str">
        <f>IF(AND(ISNUMBER('Funnel setup'!P83)),'Funnel setup'!$K$9,"")</f>
        <v/>
      </c>
      <c r="G70" s="177" t="str">
        <f>IF(AND(ISNUMBER('Funnel setup'!P83),D70&gt;=30,E70&lt;&gt;"*",D70&lt;&gt;""),F70-1.959963985 *('Funnel setup'!$K$8/SQRT('Funnel Data'!D70)),"")</f>
        <v/>
      </c>
      <c r="H70" s="177" t="str">
        <f>IF(AND(ISNUMBER('Funnel setup'!P83),D70&gt;=30,E70&lt;&gt;"*",D70&lt;&gt;""),F70+1.959963985 *('Funnel setup'!$K$8/SQRT('Funnel Data'!D70)),"")</f>
        <v/>
      </c>
      <c r="I70" s="177" t="str">
        <f>IF(AND(ISNUMBER('Funnel setup'!P83),D70&gt;=30,E70&lt;&gt;"*",D70&lt;&gt;""),F70-3.090232306 *('Funnel setup'!$K$8/SQRT('Funnel Data'!D70)),"")</f>
        <v/>
      </c>
      <c r="J70" s="177" t="str">
        <f>IF(AND(ISNUMBER('Funnel setup'!P83),D70&gt;=30,E70&lt;&gt;"*",D70&lt;&gt;""),F70+3.090232306 *('Funnel setup'!$K$8/SQRT('Funnel Data'!D70)),"")</f>
        <v/>
      </c>
      <c r="K70" s="178" t="str">
        <f>IF(AND(ISNUMBER('Funnel setup'!P83),D70&gt;=30,E70&lt;&gt;"*",D70&lt;&gt;""),IF(E70&gt;J70,'Funnel setup'!$K$15&amp;"99.8%",IF(E70&gt;H70,'Funnel setup'!$K$15&amp;"95%",IF(E70&lt;I70,'Funnel setup'!$K$16&amp;"99.8%",IF(E70&lt;G70,'Funnel setup'!$K$16&amp;"95%","")))),"")</f>
        <v/>
      </c>
    </row>
    <row r="71" spans="2:11" ht="15" customHeight="1" x14ac:dyDescent="0.2">
      <c r="B71" s="174" t="str">
        <f>IF(ISNUMBER('Funnel setup'!P84),VLOOKUP('Funnel setup'!$P84,'Provider Commission - Raw Data'!$A:$Q,5,0),"")</f>
        <v/>
      </c>
      <c r="C71" s="175" t="str">
        <f>IF(ISNUMBER('Funnel setup'!P84),VLOOKUP('Funnel setup'!P84,'Provider Commission - Raw Data'!$A:$Q,6,0),"")</f>
        <v/>
      </c>
      <c r="D71" s="176" t="str">
        <f>IF(ISNUMBER('Funnel setup'!P84),IF(VLOOKUP('Funnel setup'!P84,'Provider Commission - Raw Data'!$A:$Q,8,0)="-","",VLOOKUP('Funnel setup'!P84,'Provider Commission - Raw Data'!$A:$Q,8,0)),"")</f>
        <v/>
      </c>
      <c r="E71" s="251" t="str">
        <f>IF(ISNUMBER('Funnel setup'!P84),IF(VLOOKUP('Funnel setup'!P84,'Provider Commission - Raw Data'!$A:$Q,16,0)="-","",VLOOKUP('Funnel setup'!P84,'Provider Commission - Raw Data'!$A:$Q,16,0)),"")</f>
        <v/>
      </c>
      <c r="F71" s="177" t="str">
        <f>IF(AND(ISNUMBER('Funnel setup'!P84)),'Funnel setup'!$K$9,"")</f>
        <v/>
      </c>
      <c r="G71" s="177" t="str">
        <f>IF(AND(ISNUMBER('Funnel setup'!P84),D71&gt;=30,E71&lt;&gt;"*",D71&lt;&gt;""),F71-1.959963985 *('Funnel setup'!$K$8/SQRT('Funnel Data'!D71)),"")</f>
        <v/>
      </c>
      <c r="H71" s="177" t="str">
        <f>IF(AND(ISNUMBER('Funnel setup'!P84),D71&gt;=30,E71&lt;&gt;"*",D71&lt;&gt;""),F71+1.959963985 *('Funnel setup'!$K$8/SQRT('Funnel Data'!D71)),"")</f>
        <v/>
      </c>
      <c r="I71" s="177" t="str">
        <f>IF(AND(ISNUMBER('Funnel setup'!P84),D71&gt;=30,E71&lt;&gt;"*",D71&lt;&gt;""),F71-3.090232306 *('Funnel setup'!$K$8/SQRT('Funnel Data'!D71)),"")</f>
        <v/>
      </c>
      <c r="J71" s="177" t="str">
        <f>IF(AND(ISNUMBER('Funnel setup'!P84),D71&gt;=30,E71&lt;&gt;"*",D71&lt;&gt;""),F71+3.090232306 *('Funnel setup'!$K$8/SQRT('Funnel Data'!D71)),"")</f>
        <v/>
      </c>
      <c r="K71" s="178" t="str">
        <f>IF(AND(ISNUMBER('Funnel setup'!P84),D71&gt;=30,E71&lt;&gt;"*",D71&lt;&gt;""),IF(E71&gt;J71,'Funnel setup'!$K$15&amp;"99.8%",IF(E71&gt;H71,'Funnel setup'!$K$15&amp;"95%",IF(E71&lt;I71,'Funnel setup'!$K$16&amp;"99.8%",IF(E71&lt;G71,'Funnel setup'!$K$16&amp;"95%","")))),"")</f>
        <v/>
      </c>
    </row>
    <row r="72" spans="2:11" ht="15" customHeight="1" x14ac:dyDescent="0.2">
      <c r="B72" s="174" t="str">
        <f>IF(ISNUMBER('Funnel setup'!P85),VLOOKUP('Funnel setup'!$P85,'Provider Commission - Raw Data'!$A:$Q,5,0),"")</f>
        <v/>
      </c>
      <c r="C72" s="175" t="str">
        <f>IF(ISNUMBER('Funnel setup'!P85),VLOOKUP('Funnel setup'!P85,'Provider Commission - Raw Data'!$A:$Q,6,0),"")</f>
        <v/>
      </c>
      <c r="D72" s="176" t="str">
        <f>IF(ISNUMBER('Funnel setup'!P85),IF(VLOOKUP('Funnel setup'!P85,'Provider Commission - Raw Data'!$A:$Q,8,0)="-","",VLOOKUP('Funnel setup'!P85,'Provider Commission - Raw Data'!$A:$Q,8,0)),"")</f>
        <v/>
      </c>
      <c r="E72" s="251" t="str">
        <f>IF(ISNUMBER('Funnel setup'!P85),IF(VLOOKUP('Funnel setup'!P85,'Provider Commission - Raw Data'!$A:$Q,16,0)="-","",VLOOKUP('Funnel setup'!P85,'Provider Commission - Raw Data'!$A:$Q,16,0)),"")</f>
        <v/>
      </c>
      <c r="F72" s="177" t="str">
        <f>IF(AND(ISNUMBER('Funnel setup'!P85)),'Funnel setup'!$K$9,"")</f>
        <v/>
      </c>
      <c r="G72" s="177" t="str">
        <f>IF(AND(ISNUMBER('Funnel setup'!P85),D72&gt;=30,E72&lt;&gt;"*",D72&lt;&gt;""),F72-1.959963985 *('Funnel setup'!$K$8/SQRT('Funnel Data'!D72)),"")</f>
        <v/>
      </c>
      <c r="H72" s="177" t="str">
        <f>IF(AND(ISNUMBER('Funnel setup'!P85),D72&gt;=30,E72&lt;&gt;"*",D72&lt;&gt;""),F72+1.959963985 *('Funnel setup'!$K$8/SQRT('Funnel Data'!D72)),"")</f>
        <v/>
      </c>
      <c r="I72" s="177" t="str">
        <f>IF(AND(ISNUMBER('Funnel setup'!P85),D72&gt;=30,E72&lt;&gt;"*",D72&lt;&gt;""),F72-3.090232306 *('Funnel setup'!$K$8/SQRT('Funnel Data'!D72)),"")</f>
        <v/>
      </c>
      <c r="J72" s="177" t="str">
        <f>IF(AND(ISNUMBER('Funnel setup'!P85),D72&gt;=30,E72&lt;&gt;"*",D72&lt;&gt;""),F72+3.090232306 *('Funnel setup'!$K$8/SQRT('Funnel Data'!D72)),"")</f>
        <v/>
      </c>
      <c r="K72" s="178" t="str">
        <f>IF(AND(ISNUMBER('Funnel setup'!P85),D72&gt;=30,E72&lt;&gt;"*",D72&lt;&gt;""),IF(E72&gt;J72,'Funnel setup'!$K$15&amp;"99.8%",IF(E72&gt;H72,'Funnel setup'!$K$15&amp;"95%",IF(E72&lt;I72,'Funnel setup'!$K$16&amp;"99.8%",IF(E72&lt;G72,'Funnel setup'!$K$16&amp;"95%","")))),"")</f>
        <v/>
      </c>
    </row>
    <row r="73" spans="2:11" ht="15" customHeight="1" x14ac:dyDescent="0.2">
      <c r="B73" s="174" t="str">
        <f>IF(ISNUMBER('Funnel setup'!P86),VLOOKUP('Funnel setup'!$P86,'Provider Commission - Raw Data'!$A:$Q,5,0),"")</f>
        <v/>
      </c>
      <c r="C73" s="175" t="str">
        <f>IF(ISNUMBER('Funnel setup'!P86),VLOOKUP('Funnel setup'!P86,'Provider Commission - Raw Data'!$A:$Q,6,0),"")</f>
        <v/>
      </c>
      <c r="D73" s="176" t="str">
        <f>IF(ISNUMBER('Funnel setup'!P86),IF(VLOOKUP('Funnel setup'!P86,'Provider Commission - Raw Data'!$A:$Q,8,0)="-","",VLOOKUP('Funnel setup'!P86,'Provider Commission - Raw Data'!$A:$Q,8,0)),"")</f>
        <v/>
      </c>
      <c r="E73" s="251" t="str">
        <f>IF(ISNUMBER('Funnel setup'!P86),IF(VLOOKUP('Funnel setup'!P86,'Provider Commission - Raw Data'!$A:$Q,16,0)="-","",VLOOKUP('Funnel setup'!P86,'Provider Commission - Raw Data'!$A:$Q,16,0)),"")</f>
        <v/>
      </c>
      <c r="F73" s="177" t="str">
        <f>IF(AND(ISNUMBER('Funnel setup'!P86)),'Funnel setup'!$K$9,"")</f>
        <v/>
      </c>
      <c r="G73" s="177" t="str">
        <f>IF(AND(ISNUMBER('Funnel setup'!P86),D73&gt;=30,E73&lt;&gt;"*",D73&lt;&gt;""),F73-1.959963985 *('Funnel setup'!$K$8/SQRT('Funnel Data'!D73)),"")</f>
        <v/>
      </c>
      <c r="H73" s="177" t="str">
        <f>IF(AND(ISNUMBER('Funnel setup'!P86),D73&gt;=30,E73&lt;&gt;"*",D73&lt;&gt;""),F73+1.959963985 *('Funnel setup'!$K$8/SQRT('Funnel Data'!D73)),"")</f>
        <v/>
      </c>
      <c r="I73" s="177" t="str">
        <f>IF(AND(ISNUMBER('Funnel setup'!P86),D73&gt;=30,E73&lt;&gt;"*",D73&lt;&gt;""),F73-3.090232306 *('Funnel setup'!$K$8/SQRT('Funnel Data'!D73)),"")</f>
        <v/>
      </c>
      <c r="J73" s="177" t="str">
        <f>IF(AND(ISNUMBER('Funnel setup'!P86),D73&gt;=30,E73&lt;&gt;"*",D73&lt;&gt;""),F73+3.090232306 *('Funnel setup'!$K$8/SQRT('Funnel Data'!D73)),"")</f>
        <v/>
      </c>
      <c r="K73" s="178" t="str">
        <f>IF(AND(ISNUMBER('Funnel setup'!P86),D73&gt;=30,E73&lt;&gt;"*",D73&lt;&gt;""),IF(E73&gt;J73,'Funnel setup'!$K$15&amp;"99.8%",IF(E73&gt;H73,'Funnel setup'!$K$15&amp;"95%",IF(E73&lt;I73,'Funnel setup'!$K$16&amp;"99.8%",IF(E73&lt;G73,'Funnel setup'!$K$16&amp;"95%","")))),"")</f>
        <v/>
      </c>
    </row>
    <row r="74" spans="2:11" ht="15" customHeight="1" x14ac:dyDescent="0.2">
      <c r="B74" s="174" t="str">
        <f>IF(ISNUMBER('Funnel setup'!P87),VLOOKUP('Funnel setup'!$P87,'Provider Commission - Raw Data'!$A:$Q,5,0),"")</f>
        <v/>
      </c>
      <c r="C74" s="175" t="str">
        <f>IF(ISNUMBER('Funnel setup'!P87),VLOOKUP('Funnel setup'!P87,'Provider Commission - Raw Data'!$A:$Q,6,0),"")</f>
        <v/>
      </c>
      <c r="D74" s="176" t="str">
        <f>IF(ISNUMBER('Funnel setup'!P87),IF(VLOOKUP('Funnel setup'!P87,'Provider Commission - Raw Data'!$A:$Q,8,0)="-","",VLOOKUP('Funnel setup'!P87,'Provider Commission - Raw Data'!$A:$Q,8,0)),"")</f>
        <v/>
      </c>
      <c r="E74" s="251" t="str">
        <f>IF(ISNUMBER('Funnel setup'!P87),IF(VLOOKUP('Funnel setup'!P87,'Provider Commission - Raw Data'!$A:$Q,16,0)="-","",VLOOKUP('Funnel setup'!P87,'Provider Commission - Raw Data'!$A:$Q,16,0)),"")</f>
        <v/>
      </c>
      <c r="F74" s="177" t="str">
        <f>IF(AND(ISNUMBER('Funnel setup'!P87)),'Funnel setup'!$K$9,"")</f>
        <v/>
      </c>
      <c r="G74" s="177" t="str">
        <f>IF(AND(ISNUMBER('Funnel setup'!P87),D74&gt;=30,E74&lt;&gt;"*",D74&lt;&gt;""),F74-1.959963985 *('Funnel setup'!$K$8/SQRT('Funnel Data'!D74)),"")</f>
        <v/>
      </c>
      <c r="H74" s="177" t="str">
        <f>IF(AND(ISNUMBER('Funnel setup'!P87),D74&gt;=30,E74&lt;&gt;"*",D74&lt;&gt;""),F74+1.959963985 *('Funnel setup'!$K$8/SQRT('Funnel Data'!D74)),"")</f>
        <v/>
      </c>
      <c r="I74" s="177" t="str">
        <f>IF(AND(ISNUMBER('Funnel setup'!P87),D74&gt;=30,E74&lt;&gt;"*",D74&lt;&gt;""),F74-3.090232306 *('Funnel setup'!$K$8/SQRT('Funnel Data'!D74)),"")</f>
        <v/>
      </c>
      <c r="J74" s="177" t="str">
        <f>IF(AND(ISNUMBER('Funnel setup'!P87),D74&gt;=30,E74&lt;&gt;"*",D74&lt;&gt;""),F74+3.090232306 *('Funnel setup'!$K$8/SQRT('Funnel Data'!D74)),"")</f>
        <v/>
      </c>
      <c r="K74" s="178" t="str">
        <f>IF(AND(ISNUMBER('Funnel setup'!P87),D74&gt;=30,E74&lt;&gt;"*",D74&lt;&gt;""),IF(E74&gt;J74,'Funnel setup'!$K$15&amp;"99.8%",IF(E74&gt;H74,'Funnel setup'!$K$15&amp;"95%",IF(E74&lt;I74,'Funnel setup'!$K$16&amp;"99.8%",IF(E74&lt;G74,'Funnel setup'!$K$16&amp;"95%","")))),"")</f>
        <v/>
      </c>
    </row>
    <row r="75" spans="2:11" ht="15" customHeight="1" x14ac:dyDescent="0.2">
      <c r="B75" s="174" t="str">
        <f>IF(ISNUMBER('Funnel setup'!P88),VLOOKUP('Funnel setup'!$P88,'Provider Commission - Raw Data'!$A:$Q,5,0),"")</f>
        <v/>
      </c>
      <c r="C75" s="175" t="str">
        <f>IF(ISNUMBER('Funnel setup'!P88),VLOOKUP('Funnel setup'!P88,'Provider Commission - Raw Data'!$A:$Q,6,0),"")</f>
        <v/>
      </c>
      <c r="D75" s="176" t="str">
        <f>IF(ISNUMBER('Funnel setup'!P88),IF(VLOOKUP('Funnel setup'!P88,'Provider Commission - Raw Data'!$A:$Q,8,0)="-","",VLOOKUP('Funnel setup'!P88,'Provider Commission - Raw Data'!$A:$Q,8,0)),"")</f>
        <v/>
      </c>
      <c r="E75" s="251" t="str">
        <f>IF(ISNUMBER('Funnel setup'!P88),IF(VLOOKUP('Funnel setup'!P88,'Provider Commission - Raw Data'!$A:$Q,16,0)="-","",VLOOKUP('Funnel setup'!P88,'Provider Commission - Raw Data'!$A:$Q,16,0)),"")</f>
        <v/>
      </c>
      <c r="F75" s="177" t="str">
        <f>IF(AND(ISNUMBER('Funnel setup'!P88)),'Funnel setup'!$K$9,"")</f>
        <v/>
      </c>
      <c r="G75" s="177" t="str">
        <f>IF(AND(ISNUMBER('Funnel setup'!P88),D75&gt;=30,E75&lt;&gt;"*",D75&lt;&gt;""),F75-1.959963985 *('Funnel setup'!$K$8/SQRT('Funnel Data'!D75)),"")</f>
        <v/>
      </c>
      <c r="H75" s="177" t="str">
        <f>IF(AND(ISNUMBER('Funnel setup'!P88),D75&gt;=30,E75&lt;&gt;"*",D75&lt;&gt;""),F75+1.959963985 *('Funnel setup'!$K$8/SQRT('Funnel Data'!D75)),"")</f>
        <v/>
      </c>
      <c r="I75" s="177" t="str">
        <f>IF(AND(ISNUMBER('Funnel setup'!P88),D75&gt;=30,E75&lt;&gt;"*",D75&lt;&gt;""),F75-3.090232306 *('Funnel setup'!$K$8/SQRT('Funnel Data'!D75)),"")</f>
        <v/>
      </c>
      <c r="J75" s="177" t="str">
        <f>IF(AND(ISNUMBER('Funnel setup'!P88),D75&gt;=30,E75&lt;&gt;"*",D75&lt;&gt;""),F75+3.090232306 *('Funnel setup'!$K$8/SQRT('Funnel Data'!D75)),"")</f>
        <v/>
      </c>
      <c r="K75" s="178" t="str">
        <f>IF(AND(ISNUMBER('Funnel setup'!P88),D75&gt;=30,E75&lt;&gt;"*",D75&lt;&gt;""),IF(E75&gt;J75,'Funnel setup'!$K$15&amp;"99.8%",IF(E75&gt;H75,'Funnel setup'!$K$15&amp;"95%",IF(E75&lt;I75,'Funnel setup'!$K$16&amp;"99.8%",IF(E75&lt;G75,'Funnel setup'!$K$16&amp;"95%","")))),"")</f>
        <v/>
      </c>
    </row>
    <row r="76" spans="2:11" ht="15" customHeight="1" x14ac:dyDescent="0.2">
      <c r="B76" s="174" t="str">
        <f>IF(ISNUMBER('Funnel setup'!P89),VLOOKUP('Funnel setup'!$P89,'Provider Commission - Raw Data'!$A:$Q,5,0),"")</f>
        <v/>
      </c>
      <c r="C76" s="175" t="str">
        <f>IF(ISNUMBER('Funnel setup'!P89),VLOOKUP('Funnel setup'!P89,'Provider Commission - Raw Data'!$A:$Q,6,0),"")</f>
        <v/>
      </c>
      <c r="D76" s="176" t="str">
        <f>IF(ISNUMBER('Funnel setup'!P89),IF(VLOOKUP('Funnel setup'!P89,'Provider Commission - Raw Data'!$A:$Q,8,0)="-","",VLOOKUP('Funnel setup'!P89,'Provider Commission - Raw Data'!$A:$Q,8,0)),"")</f>
        <v/>
      </c>
      <c r="E76" s="251" t="str">
        <f>IF(ISNUMBER('Funnel setup'!P89),IF(VLOOKUP('Funnel setup'!P89,'Provider Commission - Raw Data'!$A:$Q,16,0)="-","",VLOOKUP('Funnel setup'!P89,'Provider Commission - Raw Data'!$A:$Q,16,0)),"")</f>
        <v/>
      </c>
      <c r="F76" s="177" t="str">
        <f>IF(AND(ISNUMBER('Funnel setup'!P89)),'Funnel setup'!$K$9,"")</f>
        <v/>
      </c>
      <c r="G76" s="177" t="str">
        <f>IF(AND(ISNUMBER('Funnel setup'!P89),D76&gt;=30,E76&lt;&gt;"*",D76&lt;&gt;""),F76-1.959963985 *('Funnel setup'!$K$8/SQRT('Funnel Data'!D76)),"")</f>
        <v/>
      </c>
      <c r="H76" s="177" t="str">
        <f>IF(AND(ISNUMBER('Funnel setup'!P89),D76&gt;=30,E76&lt;&gt;"*",D76&lt;&gt;""),F76+1.959963985 *('Funnel setup'!$K$8/SQRT('Funnel Data'!D76)),"")</f>
        <v/>
      </c>
      <c r="I76" s="177" t="str">
        <f>IF(AND(ISNUMBER('Funnel setup'!P89),D76&gt;=30,E76&lt;&gt;"*",D76&lt;&gt;""),F76-3.090232306 *('Funnel setup'!$K$8/SQRT('Funnel Data'!D76)),"")</f>
        <v/>
      </c>
      <c r="J76" s="177" t="str">
        <f>IF(AND(ISNUMBER('Funnel setup'!P89),D76&gt;=30,E76&lt;&gt;"*",D76&lt;&gt;""),F76+3.090232306 *('Funnel setup'!$K$8/SQRT('Funnel Data'!D76)),"")</f>
        <v/>
      </c>
      <c r="K76" s="178" t="str">
        <f>IF(AND(ISNUMBER('Funnel setup'!P89),D76&gt;=30,E76&lt;&gt;"*",D76&lt;&gt;""),IF(E76&gt;J76,'Funnel setup'!$K$15&amp;"99.8%",IF(E76&gt;H76,'Funnel setup'!$K$15&amp;"95%",IF(E76&lt;I76,'Funnel setup'!$K$16&amp;"99.8%",IF(E76&lt;G76,'Funnel setup'!$K$16&amp;"95%","")))),"")</f>
        <v/>
      </c>
    </row>
    <row r="77" spans="2:11" ht="15" customHeight="1" x14ac:dyDescent="0.2">
      <c r="B77" s="174" t="str">
        <f>IF(ISNUMBER('Funnel setup'!P90),VLOOKUP('Funnel setup'!$P90,'Provider Commission - Raw Data'!$A:$Q,5,0),"")</f>
        <v/>
      </c>
      <c r="C77" s="175" t="str">
        <f>IF(ISNUMBER('Funnel setup'!P90),VLOOKUP('Funnel setup'!P90,'Provider Commission - Raw Data'!$A:$Q,6,0),"")</f>
        <v/>
      </c>
      <c r="D77" s="176" t="str">
        <f>IF(ISNUMBER('Funnel setup'!P90),IF(VLOOKUP('Funnel setup'!P90,'Provider Commission - Raw Data'!$A:$Q,8,0)="-","",VLOOKUP('Funnel setup'!P90,'Provider Commission - Raw Data'!$A:$Q,8,0)),"")</f>
        <v/>
      </c>
      <c r="E77" s="251" t="str">
        <f>IF(ISNUMBER('Funnel setup'!P90),IF(VLOOKUP('Funnel setup'!P90,'Provider Commission - Raw Data'!$A:$Q,16,0)="-","",VLOOKUP('Funnel setup'!P90,'Provider Commission - Raw Data'!$A:$Q,16,0)),"")</f>
        <v/>
      </c>
      <c r="F77" s="177" t="str">
        <f>IF(AND(ISNUMBER('Funnel setup'!P90)),'Funnel setup'!$K$9,"")</f>
        <v/>
      </c>
      <c r="G77" s="177" t="str">
        <f>IF(AND(ISNUMBER('Funnel setup'!P90),D77&gt;=30,E77&lt;&gt;"*",D77&lt;&gt;""),F77-1.959963985 *('Funnel setup'!$K$8/SQRT('Funnel Data'!D77)),"")</f>
        <v/>
      </c>
      <c r="H77" s="177" t="str">
        <f>IF(AND(ISNUMBER('Funnel setup'!P90),D77&gt;=30,E77&lt;&gt;"*",D77&lt;&gt;""),F77+1.959963985 *('Funnel setup'!$K$8/SQRT('Funnel Data'!D77)),"")</f>
        <v/>
      </c>
      <c r="I77" s="177" t="str">
        <f>IF(AND(ISNUMBER('Funnel setup'!P90),D77&gt;=30,E77&lt;&gt;"*",D77&lt;&gt;""),F77-3.090232306 *('Funnel setup'!$K$8/SQRT('Funnel Data'!D77)),"")</f>
        <v/>
      </c>
      <c r="J77" s="177" t="str">
        <f>IF(AND(ISNUMBER('Funnel setup'!P90),D77&gt;=30,E77&lt;&gt;"*",D77&lt;&gt;""),F77+3.090232306 *('Funnel setup'!$K$8/SQRT('Funnel Data'!D77)),"")</f>
        <v/>
      </c>
      <c r="K77" s="178" t="str">
        <f>IF(AND(ISNUMBER('Funnel setup'!P90),D77&gt;=30,E77&lt;&gt;"*",D77&lt;&gt;""),IF(E77&gt;J77,'Funnel setup'!$K$15&amp;"99.8%",IF(E77&gt;H77,'Funnel setup'!$K$15&amp;"95%",IF(E77&lt;I77,'Funnel setup'!$K$16&amp;"99.8%",IF(E77&lt;G77,'Funnel setup'!$K$16&amp;"95%","")))),"")</f>
        <v/>
      </c>
    </row>
    <row r="78" spans="2:11" ht="15" customHeight="1" x14ac:dyDescent="0.2">
      <c r="B78" s="174" t="str">
        <f>IF(ISNUMBER('Funnel setup'!P91),VLOOKUP('Funnel setup'!$P91,'Provider Commission - Raw Data'!$A:$Q,5,0),"")</f>
        <v/>
      </c>
      <c r="C78" s="175" t="str">
        <f>IF(ISNUMBER('Funnel setup'!P91),VLOOKUP('Funnel setup'!P91,'Provider Commission - Raw Data'!$A:$Q,6,0),"")</f>
        <v/>
      </c>
      <c r="D78" s="176" t="str">
        <f>IF(ISNUMBER('Funnel setup'!P91),IF(VLOOKUP('Funnel setup'!P91,'Provider Commission - Raw Data'!$A:$Q,8,0)="-","",VLOOKUP('Funnel setup'!P91,'Provider Commission - Raw Data'!$A:$Q,8,0)),"")</f>
        <v/>
      </c>
      <c r="E78" s="251" t="str">
        <f>IF(ISNUMBER('Funnel setup'!P91),IF(VLOOKUP('Funnel setup'!P91,'Provider Commission - Raw Data'!$A:$Q,16,0)="-","",VLOOKUP('Funnel setup'!P91,'Provider Commission - Raw Data'!$A:$Q,16,0)),"")</f>
        <v/>
      </c>
      <c r="F78" s="177" t="str">
        <f>IF(AND(ISNUMBER('Funnel setup'!P91)),'Funnel setup'!$K$9,"")</f>
        <v/>
      </c>
      <c r="G78" s="177" t="str">
        <f>IF(AND(ISNUMBER('Funnel setup'!P91),D78&gt;=30,E78&lt;&gt;"*",D78&lt;&gt;""),F78-1.959963985 *('Funnel setup'!$K$8/SQRT('Funnel Data'!D78)),"")</f>
        <v/>
      </c>
      <c r="H78" s="177" t="str">
        <f>IF(AND(ISNUMBER('Funnel setup'!P91),D78&gt;=30,E78&lt;&gt;"*",D78&lt;&gt;""),F78+1.959963985 *('Funnel setup'!$K$8/SQRT('Funnel Data'!D78)),"")</f>
        <v/>
      </c>
      <c r="I78" s="177" t="str">
        <f>IF(AND(ISNUMBER('Funnel setup'!P91),D78&gt;=30,E78&lt;&gt;"*",D78&lt;&gt;""),F78-3.090232306 *('Funnel setup'!$K$8/SQRT('Funnel Data'!D78)),"")</f>
        <v/>
      </c>
      <c r="J78" s="177" t="str">
        <f>IF(AND(ISNUMBER('Funnel setup'!P91),D78&gt;=30,E78&lt;&gt;"*",D78&lt;&gt;""),F78+3.090232306 *('Funnel setup'!$K$8/SQRT('Funnel Data'!D78)),"")</f>
        <v/>
      </c>
      <c r="K78" s="178" t="str">
        <f>IF(AND(ISNUMBER('Funnel setup'!P91),D78&gt;=30,E78&lt;&gt;"*",D78&lt;&gt;""),IF(E78&gt;J78,'Funnel setup'!$K$15&amp;"99.8%",IF(E78&gt;H78,'Funnel setup'!$K$15&amp;"95%",IF(E78&lt;I78,'Funnel setup'!$K$16&amp;"99.8%",IF(E78&lt;G78,'Funnel setup'!$K$16&amp;"95%","")))),"")</f>
        <v/>
      </c>
    </row>
    <row r="79" spans="2:11" ht="15" customHeight="1" x14ac:dyDescent="0.2">
      <c r="B79" s="174" t="str">
        <f>IF(ISNUMBER('Funnel setup'!P92),VLOOKUP('Funnel setup'!$P92,'Provider Commission - Raw Data'!$A:$Q,5,0),"")</f>
        <v/>
      </c>
      <c r="C79" s="175" t="str">
        <f>IF(ISNUMBER('Funnel setup'!P92),VLOOKUP('Funnel setup'!P92,'Provider Commission - Raw Data'!$A:$Q,6,0),"")</f>
        <v/>
      </c>
      <c r="D79" s="176" t="str">
        <f>IF(ISNUMBER('Funnel setup'!P92),IF(VLOOKUP('Funnel setup'!P92,'Provider Commission - Raw Data'!$A:$Q,8,0)="-","",VLOOKUP('Funnel setup'!P92,'Provider Commission - Raw Data'!$A:$Q,8,0)),"")</f>
        <v/>
      </c>
      <c r="E79" s="251" t="str">
        <f>IF(ISNUMBER('Funnel setup'!P92),IF(VLOOKUP('Funnel setup'!P92,'Provider Commission - Raw Data'!$A:$Q,16,0)="-","",VLOOKUP('Funnel setup'!P92,'Provider Commission - Raw Data'!$A:$Q,16,0)),"")</f>
        <v/>
      </c>
      <c r="F79" s="177" t="str">
        <f>IF(AND(ISNUMBER('Funnel setup'!P92)),'Funnel setup'!$K$9,"")</f>
        <v/>
      </c>
      <c r="G79" s="177" t="str">
        <f>IF(AND(ISNUMBER('Funnel setup'!P92),D79&gt;=30,E79&lt;&gt;"*",D79&lt;&gt;""),F79-1.959963985 *('Funnel setup'!$K$8/SQRT('Funnel Data'!D79)),"")</f>
        <v/>
      </c>
      <c r="H79" s="177" t="str">
        <f>IF(AND(ISNUMBER('Funnel setup'!P92),D79&gt;=30,E79&lt;&gt;"*",D79&lt;&gt;""),F79+1.959963985 *('Funnel setup'!$K$8/SQRT('Funnel Data'!D79)),"")</f>
        <v/>
      </c>
      <c r="I79" s="177" t="str">
        <f>IF(AND(ISNUMBER('Funnel setup'!P92),D79&gt;=30,E79&lt;&gt;"*",D79&lt;&gt;""),F79-3.090232306 *('Funnel setup'!$K$8/SQRT('Funnel Data'!D79)),"")</f>
        <v/>
      </c>
      <c r="J79" s="177" t="str">
        <f>IF(AND(ISNUMBER('Funnel setup'!P92),D79&gt;=30,E79&lt;&gt;"*",D79&lt;&gt;""),F79+3.090232306 *('Funnel setup'!$K$8/SQRT('Funnel Data'!D79)),"")</f>
        <v/>
      </c>
      <c r="K79" s="178" t="str">
        <f>IF(AND(ISNUMBER('Funnel setup'!P92),D79&gt;=30,E79&lt;&gt;"*",D79&lt;&gt;""),IF(E79&gt;J79,'Funnel setup'!$K$15&amp;"99.8%",IF(E79&gt;H79,'Funnel setup'!$K$15&amp;"95%",IF(E79&lt;I79,'Funnel setup'!$K$16&amp;"99.8%",IF(E79&lt;G79,'Funnel setup'!$K$16&amp;"95%","")))),"")</f>
        <v/>
      </c>
    </row>
    <row r="80" spans="2:11" ht="15" customHeight="1" x14ac:dyDescent="0.2">
      <c r="B80" s="174" t="str">
        <f>IF(ISNUMBER('Funnel setup'!P93),VLOOKUP('Funnel setup'!$P93,'Provider Commission - Raw Data'!$A:$Q,5,0),"")</f>
        <v/>
      </c>
      <c r="C80" s="175" t="str">
        <f>IF(ISNUMBER('Funnel setup'!P93),VLOOKUP('Funnel setup'!P93,'Provider Commission - Raw Data'!$A:$Q,6,0),"")</f>
        <v/>
      </c>
      <c r="D80" s="176" t="str">
        <f>IF(ISNUMBER('Funnel setup'!P93),IF(VLOOKUP('Funnel setup'!P93,'Provider Commission - Raw Data'!$A:$Q,8,0)="-","",VLOOKUP('Funnel setup'!P93,'Provider Commission - Raw Data'!$A:$Q,8,0)),"")</f>
        <v/>
      </c>
      <c r="E80" s="251" t="str">
        <f>IF(ISNUMBER('Funnel setup'!P93),IF(VLOOKUP('Funnel setup'!P93,'Provider Commission - Raw Data'!$A:$Q,16,0)="-","",VLOOKUP('Funnel setup'!P93,'Provider Commission - Raw Data'!$A:$Q,16,0)),"")</f>
        <v/>
      </c>
      <c r="F80" s="177" t="str">
        <f>IF(AND(ISNUMBER('Funnel setup'!P93)),'Funnel setup'!$K$9,"")</f>
        <v/>
      </c>
      <c r="G80" s="177" t="str">
        <f>IF(AND(ISNUMBER('Funnel setup'!P93),D80&gt;=30,E80&lt;&gt;"*",D80&lt;&gt;""),F80-1.959963985 *('Funnel setup'!$K$8/SQRT('Funnel Data'!D80)),"")</f>
        <v/>
      </c>
      <c r="H80" s="177" t="str">
        <f>IF(AND(ISNUMBER('Funnel setup'!P93),D80&gt;=30,E80&lt;&gt;"*",D80&lt;&gt;""),F80+1.959963985 *('Funnel setup'!$K$8/SQRT('Funnel Data'!D80)),"")</f>
        <v/>
      </c>
      <c r="I80" s="177" t="str">
        <f>IF(AND(ISNUMBER('Funnel setup'!P93),D80&gt;=30,E80&lt;&gt;"*",D80&lt;&gt;""),F80-3.090232306 *('Funnel setup'!$K$8/SQRT('Funnel Data'!D80)),"")</f>
        <v/>
      </c>
      <c r="J80" s="177" t="str">
        <f>IF(AND(ISNUMBER('Funnel setup'!P93),D80&gt;=30,E80&lt;&gt;"*",D80&lt;&gt;""),F80+3.090232306 *('Funnel setup'!$K$8/SQRT('Funnel Data'!D80)),"")</f>
        <v/>
      </c>
      <c r="K80" s="178" t="str">
        <f>IF(AND(ISNUMBER('Funnel setup'!P93),D80&gt;=30,E80&lt;&gt;"*",D80&lt;&gt;""),IF(E80&gt;J80,'Funnel setup'!$K$15&amp;"99.8%",IF(E80&gt;H80,'Funnel setup'!$K$15&amp;"95%",IF(E80&lt;I80,'Funnel setup'!$K$16&amp;"99.8%",IF(E80&lt;G80,'Funnel setup'!$K$16&amp;"95%","")))),"")</f>
        <v/>
      </c>
    </row>
    <row r="81" spans="2:11" ht="15" customHeight="1" x14ac:dyDescent="0.2">
      <c r="B81" s="174" t="str">
        <f>IF(ISNUMBER('Funnel setup'!P94),VLOOKUP('Funnel setup'!$P94,'Provider Commission - Raw Data'!$A:$Q,5,0),"")</f>
        <v/>
      </c>
      <c r="C81" s="175" t="str">
        <f>IF(ISNUMBER('Funnel setup'!P94),VLOOKUP('Funnel setup'!P94,'Provider Commission - Raw Data'!$A:$Q,6,0),"")</f>
        <v/>
      </c>
      <c r="D81" s="176" t="str">
        <f>IF(ISNUMBER('Funnel setup'!P94),IF(VLOOKUP('Funnel setup'!P94,'Provider Commission - Raw Data'!$A:$Q,8,0)="-","",VLOOKUP('Funnel setup'!P94,'Provider Commission - Raw Data'!$A:$Q,8,0)),"")</f>
        <v/>
      </c>
      <c r="E81" s="251" t="str">
        <f>IF(ISNUMBER('Funnel setup'!P94),IF(VLOOKUP('Funnel setup'!P94,'Provider Commission - Raw Data'!$A:$Q,16,0)="-","",VLOOKUP('Funnel setup'!P94,'Provider Commission - Raw Data'!$A:$Q,16,0)),"")</f>
        <v/>
      </c>
      <c r="F81" s="177" t="str">
        <f>IF(AND(ISNUMBER('Funnel setup'!P94)),'Funnel setup'!$K$9,"")</f>
        <v/>
      </c>
      <c r="G81" s="177" t="str">
        <f>IF(AND(ISNUMBER('Funnel setup'!P94),D81&gt;=30,E81&lt;&gt;"*",D81&lt;&gt;""),F81-1.959963985 *('Funnel setup'!$K$8/SQRT('Funnel Data'!D81)),"")</f>
        <v/>
      </c>
      <c r="H81" s="177" t="str">
        <f>IF(AND(ISNUMBER('Funnel setup'!P94),D81&gt;=30,E81&lt;&gt;"*",D81&lt;&gt;""),F81+1.959963985 *('Funnel setup'!$K$8/SQRT('Funnel Data'!D81)),"")</f>
        <v/>
      </c>
      <c r="I81" s="177" t="str">
        <f>IF(AND(ISNUMBER('Funnel setup'!P94),D81&gt;=30,E81&lt;&gt;"*",D81&lt;&gt;""),F81-3.090232306 *('Funnel setup'!$K$8/SQRT('Funnel Data'!D81)),"")</f>
        <v/>
      </c>
      <c r="J81" s="177" t="str">
        <f>IF(AND(ISNUMBER('Funnel setup'!P94),D81&gt;=30,E81&lt;&gt;"*",D81&lt;&gt;""),F81+3.090232306 *('Funnel setup'!$K$8/SQRT('Funnel Data'!D81)),"")</f>
        <v/>
      </c>
      <c r="K81" s="178" t="str">
        <f>IF(AND(ISNUMBER('Funnel setup'!P94),D81&gt;=30,E81&lt;&gt;"*",D81&lt;&gt;""),IF(E81&gt;J81,'Funnel setup'!$K$15&amp;"99.8%",IF(E81&gt;H81,'Funnel setup'!$K$15&amp;"95%",IF(E81&lt;I81,'Funnel setup'!$K$16&amp;"99.8%",IF(E81&lt;G81,'Funnel setup'!$K$16&amp;"95%","")))),"")</f>
        <v/>
      </c>
    </row>
    <row r="82" spans="2:11" ht="15" customHeight="1" x14ac:dyDescent="0.2">
      <c r="B82" s="174" t="str">
        <f>IF(ISNUMBER('Funnel setup'!P95),VLOOKUP('Funnel setup'!$P95,'Provider Commission - Raw Data'!$A:$Q,5,0),"")</f>
        <v/>
      </c>
      <c r="C82" s="175" t="str">
        <f>IF(ISNUMBER('Funnel setup'!P95),VLOOKUP('Funnel setup'!P95,'Provider Commission - Raw Data'!$A:$Q,6,0),"")</f>
        <v/>
      </c>
      <c r="D82" s="176" t="str">
        <f>IF(ISNUMBER('Funnel setup'!P95),IF(VLOOKUP('Funnel setup'!P95,'Provider Commission - Raw Data'!$A:$Q,8,0)="-","",VLOOKUP('Funnel setup'!P95,'Provider Commission - Raw Data'!$A:$Q,8,0)),"")</f>
        <v/>
      </c>
      <c r="E82" s="251" t="str">
        <f>IF(ISNUMBER('Funnel setup'!P95),IF(VLOOKUP('Funnel setup'!P95,'Provider Commission - Raw Data'!$A:$Q,16,0)="-","",VLOOKUP('Funnel setup'!P95,'Provider Commission - Raw Data'!$A:$Q,16,0)),"")</f>
        <v/>
      </c>
      <c r="F82" s="177" t="str">
        <f>IF(AND(ISNUMBER('Funnel setup'!P95)),'Funnel setup'!$K$9,"")</f>
        <v/>
      </c>
      <c r="G82" s="177" t="str">
        <f>IF(AND(ISNUMBER('Funnel setup'!P95),D82&gt;=30,E82&lt;&gt;"*",D82&lt;&gt;""),F82-1.959963985 *('Funnel setup'!$K$8/SQRT('Funnel Data'!D82)),"")</f>
        <v/>
      </c>
      <c r="H82" s="177" t="str">
        <f>IF(AND(ISNUMBER('Funnel setup'!P95),D82&gt;=30,E82&lt;&gt;"*",D82&lt;&gt;""),F82+1.959963985 *('Funnel setup'!$K$8/SQRT('Funnel Data'!D82)),"")</f>
        <v/>
      </c>
      <c r="I82" s="177" t="str">
        <f>IF(AND(ISNUMBER('Funnel setup'!P95),D82&gt;=30,E82&lt;&gt;"*",D82&lt;&gt;""),F82-3.090232306 *('Funnel setup'!$K$8/SQRT('Funnel Data'!D82)),"")</f>
        <v/>
      </c>
      <c r="J82" s="177" t="str">
        <f>IF(AND(ISNUMBER('Funnel setup'!P95),D82&gt;=30,E82&lt;&gt;"*",D82&lt;&gt;""),F82+3.090232306 *('Funnel setup'!$K$8/SQRT('Funnel Data'!D82)),"")</f>
        <v/>
      </c>
      <c r="K82" s="178" t="str">
        <f>IF(AND(ISNUMBER('Funnel setup'!P95),D82&gt;=30,E82&lt;&gt;"*",D82&lt;&gt;""),IF(E82&gt;J82,'Funnel setup'!$K$15&amp;"99.8%",IF(E82&gt;H82,'Funnel setup'!$K$15&amp;"95%",IF(E82&lt;I82,'Funnel setup'!$K$16&amp;"99.8%",IF(E82&lt;G82,'Funnel setup'!$K$16&amp;"95%","")))),"")</f>
        <v/>
      </c>
    </row>
    <row r="83" spans="2:11" ht="15" customHeight="1" x14ac:dyDescent="0.2">
      <c r="B83" s="174" t="str">
        <f>IF(ISNUMBER('Funnel setup'!P96),VLOOKUP('Funnel setup'!$P96,'Provider Commission - Raw Data'!$A:$Q,5,0),"")</f>
        <v/>
      </c>
      <c r="C83" s="175" t="str">
        <f>IF(ISNUMBER('Funnel setup'!P96),VLOOKUP('Funnel setup'!P96,'Provider Commission - Raw Data'!$A:$Q,6,0),"")</f>
        <v/>
      </c>
      <c r="D83" s="176" t="str">
        <f>IF(ISNUMBER('Funnel setup'!P96),IF(VLOOKUP('Funnel setup'!P96,'Provider Commission - Raw Data'!$A:$Q,8,0)="-","",VLOOKUP('Funnel setup'!P96,'Provider Commission - Raw Data'!$A:$Q,8,0)),"")</f>
        <v/>
      </c>
      <c r="E83" s="251" t="str">
        <f>IF(ISNUMBER('Funnel setup'!P96),IF(VLOOKUP('Funnel setup'!P96,'Provider Commission - Raw Data'!$A:$Q,16,0)="-","",VLOOKUP('Funnel setup'!P96,'Provider Commission - Raw Data'!$A:$Q,16,0)),"")</f>
        <v/>
      </c>
      <c r="F83" s="177" t="str">
        <f>IF(AND(ISNUMBER('Funnel setup'!P96)),'Funnel setup'!$K$9,"")</f>
        <v/>
      </c>
      <c r="G83" s="177" t="str">
        <f>IF(AND(ISNUMBER('Funnel setup'!P96),D83&gt;=30,E83&lt;&gt;"*",D83&lt;&gt;""),F83-1.959963985 *('Funnel setup'!$K$8/SQRT('Funnel Data'!D83)),"")</f>
        <v/>
      </c>
      <c r="H83" s="177" t="str">
        <f>IF(AND(ISNUMBER('Funnel setup'!P96),D83&gt;=30,E83&lt;&gt;"*",D83&lt;&gt;""),F83+1.959963985 *('Funnel setup'!$K$8/SQRT('Funnel Data'!D83)),"")</f>
        <v/>
      </c>
      <c r="I83" s="177" t="str">
        <f>IF(AND(ISNUMBER('Funnel setup'!P96),D83&gt;=30,E83&lt;&gt;"*",D83&lt;&gt;""),F83-3.090232306 *('Funnel setup'!$K$8/SQRT('Funnel Data'!D83)),"")</f>
        <v/>
      </c>
      <c r="J83" s="177" t="str">
        <f>IF(AND(ISNUMBER('Funnel setup'!P96),D83&gt;=30,E83&lt;&gt;"*",D83&lt;&gt;""),F83+3.090232306 *('Funnel setup'!$K$8/SQRT('Funnel Data'!D83)),"")</f>
        <v/>
      </c>
      <c r="K83" s="178" t="str">
        <f>IF(AND(ISNUMBER('Funnel setup'!P96),D83&gt;=30,E83&lt;&gt;"*",D83&lt;&gt;""),IF(E83&gt;J83,'Funnel setup'!$K$15&amp;"99.8%",IF(E83&gt;H83,'Funnel setup'!$K$15&amp;"95%",IF(E83&lt;I83,'Funnel setup'!$K$16&amp;"99.8%",IF(E83&lt;G83,'Funnel setup'!$K$16&amp;"95%","")))),"")</f>
        <v/>
      </c>
    </row>
    <row r="84" spans="2:11" ht="15" customHeight="1" x14ac:dyDescent="0.2">
      <c r="B84" s="174" t="str">
        <f>IF(ISNUMBER('Funnel setup'!P97),VLOOKUP('Funnel setup'!$P97,'Provider Commission - Raw Data'!$A:$Q,5,0),"")</f>
        <v/>
      </c>
      <c r="C84" s="175" t="str">
        <f>IF(ISNUMBER('Funnel setup'!P97),VLOOKUP('Funnel setup'!P97,'Provider Commission - Raw Data'!$A:$Q,6,0),"")</f>
        <v/>
      </c>
      <c r="D84" s="176" t="str">
        <f>IF(ISNUMBER('Funnel setup'!P97),IF(VLOOKUP('Funnel setup'!P97,'Provider Commission - Raw Data'!$A:$Q,8,0)="-","",VLOOKUP('Funnel setup'!P97,'Provider Commission - Raw Data'!$A:$Q,8,0)),"")</f>
        <v/>
      </c>
      <c r="E84" s="251" t="str">
        <f>IF(ISNUMBER('Funnel setup'!P97),IF(VLOOKUP('Funnel setup'!P97,'Provider Commission - Raw Data'!$A:$Q,16,0)="-","",VLOOKUP('Funnel setup'!P97,'Provider Commission - Raw Data'!$A:$Q,16,0)),"")</f>
        <v/>
      </c>
      <c r="F84" s="177" t="str">
        <f>IF(AND(ISNUMBER('Funnel setup'!P97)),'Funnel setup'!$K$9,"")</f>
        <v/>
      </c>
      <c r="G84" s="177" t="str">
        <f>IF(AND(ISNUMBER('Funnel setup'!P97),D84&gt;=30,E84&lt;&gt;"*",D84&lt;&gt;""),F84-1.959963985 *('Funnel setup'!$K$8/SQRT('Funnel Data'!D84)),"")</f>
        <v/>
      </c>
      <c r="H84" s="177" t="str">
        <f>IF(AND(ISNUMBER('Funnel setup'!P97),D84&gt;=30,E84&lt;&gt;"*",D84&lt;&gt;""),F84+1.959963985 *('Funnel setup'!$K$8/SQRT('Funnel Data'!D84)),"")</f>
        <v/>
      </c>
      <c r="I84" s="177" t="str">
        <f>IF(AND(ISNUMBER('Funnel setup'!P97),D84&gt;=30,E84&lt;&gt;"*",D84&lt;&gt;""),F84-3.090232306 *('Funnel setup'!$K$8/SQRT('Funnel Data'!D84)),"")</f>
        <v/>
      </c>
      <c r="J84" s="177" t="str">
        <f>IF(AND(ISNUMBER('Funnel setup'!P97),D84&gt;=30,E84&lt;&gt;"*",D84&lt;&gt;""),F84+3.090232306 *('Funnel setup'!$K$8/SQRT('Funnel Data'!D84)),"")</f>
        <v/>
      </c>
      <c r="K84" s="178" t="str">
        <f>IF(AND(ISNUMBER('Funnel setup'!P97),D84&gt;=30,E84&lt;&gt;"*",D84&lt;&gt;""),IF(E84&gt;J84,'Funnel setup'!$K$15&amp;"99.8%",IF(E84&gt;H84,'Funnel setup'!$K$15&amp;"95%",IF(E84&lt;I84,'Funnel setup'!$K$16&amp;"99.8%",IF(E84&lt;G84,'Funnel setup'!$K$16&amp;"95%","")))),"")</f>
        <v/>
      </c>
    </row>
    <row r="85" spans="2:11" ht="15" customHeight="1" x14ac:dyDescent="0.2">
      <c r="B85" s="174" t="str">
        <f>IF(ISNUMBER('Funnel setup'!P98),VLOOKUP('Funnel setup'!$P98,'Provider Commission - Raw Data'!$A:$Q,5,0),"")</f>
        <v/>
      </c>
      <c r="C85" s="175" t="str">
        <f>IF(ISNUMBER('Funnel setup'!P98),VLOOKUP('Funnel setup'!P98,'Provider Commission - Raw Data'!$A:$Q,6,0),"")</f>
        <v/>
      </c>
      <c r="D85" s="176" t="str">
        <f>IF(ISNUMBER('Funnel setup'!P98),IF(VLOOKUP('Funnel setup'!P98,'Provider Commission - Raw Data'!$A:$Q,8,0)="-","",VLOOKUP('Funnel setup'!P98,'Provider Commission - Raw Data'!$A:$Q,8,0)),"")</f>
        <v/>
      </c>
      <c r="E85" s="251" t="str">
        <f>IF(ISNUMBER('Funnel setup'!P98),IF(VLOOKUP('Funnel setup'!P98,'Provider Commission - Raw Data'!$A:$Q,16,0)="-","",VLOOKUP('Funnel setup'!P98,'Provider Commission - Raw Data'!$A:$Q,16,0)),"")</f>
        <v/>
      </c>
      <c r="F85" s="177" t="str">
        <f>IF(AND(ISNUMBER('Funnel setup'!P98)),'Funnel setup'!$K$9,"")</f>
        <v/>
      </c>
      <c r="G85" s="177" t="str">
        <f>IF(AND(ISNUMBER('Funnel setup'!P98),D85&gt;=30,E85&lt;&gt;"*",D85&lt;&gt;""),F85-1.959963985 *('Funnel setup'!$K$8/SQRT('Funnel Data'!D85)),"")</f>
        <v/>
      </c>
      <c r="H85" s="177" t="str">
        <f>IF(AND(ISNUMBER('Funnel setup'!P98),D85&gt;=30,E85&lt;&gt;"*",D85&lt;&gt;""),F85+1.959963985 *('Funnel setup'!$K$8/SQRT('Funnel Data'!D85)),"")</f>
        <v/>
      </c>
      <c r="I85" s="177" t="str">
        <f>IF(AND(ISNUMBER('Funnel setup'!P98),D85&gt;=30,E85&lt;&gt;"*",D85&lt;&gt;""),F85-3.090232306 *('Funnel setup'!$K$8/SQRT('Funnel Data'!D85)),"")</f>
        <v/>
      </c>
      <c r="J85" s="177" t="str">
        <f>IF(AND(ISNUMBER('Funnel setup'!P98),D85&gt;=30,E85&lt;&gt;"*",D85&lt;&gt;""),F85+3.090232306 *('Funnel setup'!$K$8/SQRT('Funnel Data'!D85)),"")</f>
        <v/>
      </c>
      <c r="K85" s="178" t="str">
        <f>IF(AND(ISNUMBER('Funnel setup'!P98),D85&gt;=30,E85&lt;&gt;"*",D85&lt;&gt;""),IF(E85&gt;J85,'Funnel setup'!$K$15&amp;"99.8%",IF(E85&gt;H85,'Funnel setup'!$K$15&amp;"95%",IF(E85&lt;I85,'Funnel setup'!$K$16&amp;"99.8%",IF(E85&lt;G85,'Funnel setup'!$K$16&amp;"95%","")))),"")</f>
        <v/>
      </c>
    </row>
    <row r="86" spans="2:11" ht="15" customHeight="1" x14ac:dyDescent="0.2">
      <c r="B86" s="174" t="str">
        <f>IF(ISNUMBER('Funnel setup'!P99),VLOOKUP('Funnel setup'!$P99,'Provider Commission - Raw Data'!$A:$Q,5,0),"")</f>
        <v/>
      </c>
      <c r="C86" s="175" t="str">
        <f>IF(ISNUMBER('Funnel setup'!P99),VLOOKUP('Funnel setup'!P99,'Provider Commission - Raw Data'!$A:$Q,6,0),"")</f>
        <v/>
      </c>
      <c r="D86" s="176" t="str">
        <f>IF(ISNUMBER('Funnel setup'!P99),IF(VLOOKUP('Funnel setup'!P99,'Provider Commission - Raw Data'!$A:$Q,8,0)="-","",VLOOKUP('Funnel setup'!P99,'Provider Commission - Raw Data'!$A:$Q,8,0)),"")</f>
        <v/>
      </c>
      <c r="E86" s="251" t="str">
        <f>IF(ISNUMBER('Funnel setup'!P99),IF(VLOOKUP('Funnel setup'!P99,'Provider Commission - Raw Data'!$A:$Q,16,0)="-","",VLOOKUP('Funnel setup'!P99,'Provider Commission - Raw Data'!$A:$Q,16,0)),"")</f>
        <v/>
      </c>
      <c r="F86" s="177" t="str">
        <f>IF(AND(ISNUMBER('Funnel setup'!P99)),'Funnel setup'!$K$9,"")</f>
        <v/>
      </c>
      <c r="G86" s="177" t="str">
        <f>IF(AND(ISNUMBER('Funnel setup'!P99),D86&gt;=30,E86&lt;&gt;"*",D86&lt;&gt;""),F86-1.959963985 *('Funnel setup'!$K$8/SQRT('Funnel Data'!D86)),"")</f>
        <v/>
      </c>
      <c r="H86" s="177" t="str">
        <f>IF(AND(ISNUMBER('Funnel setup'!P99),D86&gt;=30,E86&lt;&gt;"*",D86&lt;&gt;""),F86+1.959963985 *('Funnel setup'!$K$8/SQRT('Funnel Data'!D86)),"")</f>
        <v/>
      </c>
      <c r="I86" s="177" t="str">
        <f>IF(AND(ISNUMBER('Funnel setup'!P99),D86&gt;=30,E86&lt;&gt;"*",D86&lt;&gt;""),F86-3.090232306 *('Funnel setup'!$K$8/SQRT('Funnel Data'!D86)),"")</f>
        <v/>
      </c>
      <c r="J86" s="177" t="str">
        <f>IF(AND(ISNUMBER('Funnel setup'!P99),D86&gt;=30,E86&lt;&gt;"*",D86&lt;&gt;""),F86+3.090232306 *('Funnel setup'!$K$8/SQRT('Funnel Data'!D86)),"")</f>
        <v/>
      </c>
      <c r="K86" s="178" t="str">
        <f>IF(AND(ISNUMBER('Funnel setup'!P99),D86&gt;=30,E86&lt;&gt;"*",D86&lt;&gt;""),IF(E86&gt;J86,'Funnel setup'!$K$15&amp;"99.8%",IF(E86&gt;H86,'Funnel setup'!$K$15&amp;"95%",IF(E86&lt;I86,'Funnel setup'!$K$16&amp;"99.8%",IF(E86&lt;G86,'Funnel setup'!$K$16&amp;"95%","")))),"")</f>
        <v/>
      </c>
    </row>
    <row r="87" spans="2:11" ht="15" customHeight="1" x14ac:dyDescent="0.2">
      <c r="B87" s="174" t="str">
        <f>IF(ISNUMBER('Funnel setup'!P100),VLOOKUP('Funnel setup'!$P100,'Provider Commission - Raw Data'!$A:$Q,5,0),"")</f>
        <v/>
      </c>
      <c r="C87" s="175" t="str">
        <f>IF(ISNUMBER('Funnel setup'!P100),VLOOKUP('Funnel setup'!P100,'Provider Commission - Raw Data'!$A:$Q,6,0),"")</f>
        <v/>
      </c>
      <c r="D87" s="176" t="str">
        <f>IF(ISNUMBER('Funnel setup'!P100),IF(VLOOKUP('Funnel setup'!P100,'Provider Commission - Raw Data'!$A:$Q,8,0)="-","",VLOOKUP('Funnel setup'!P100,'Provider Commission - Raw Data'!$A:$Q,8,0)),"")</f>
        <v/>
      </c>
      <c r="E87" s="251" t="str">
        <f>IF(ISNUMBER('Funnel setup'!P100),IF(VLOOKUP('Funnel setup'!P100,'Provider Commission - Raw Data'!$A:$Q,16,0)="-","",VLOOKUP('Funnel setup'!P100,'Provider Commission - Raw Data'!$A:$Q,16,0)),"")</f>
        <v/>
      </c>
      <c r="F87" s="177" t="str">
        <f>IF(AND(ISNUMBER('Funnel setup'!P100)),'Funnel setup'!$K$9,"")</f>
        <v/>
      </c>
      <c r="G87" s="177" t="str">
        <f>IF(AND(ISNUMBER('Funnel setup'!P100),D87&gt;=30,E87&lt;&gt;"*",D87&lt;&gt;""),F87-1.959963985 *('Funnel setup'!$K$8/SQRT('Funnel Data'!D87)),"")</f>
        <v/>
      </c>
      <c r="H87" s="177" t="str">
        <f>IF(AND(ISNUMBER('Funnel setup'!P100),D87&gt;=30,E87&lt;&gt;"*",D87&lt;&gt;""),F87+1.959963985 *('Funnel setup'!$K$8/SQRT('Funnel Data'!D87)),"")</f>
        <v/>
      </c>
      <c r="I87" s="177" t="str">
        <f>IF(AND(ISNUMBER('Funnel setup'!P100),D87&gt;=30,E87&lt;&gt;"*",D87&lt;&gt;""),F87-3.090232306 *('Funnel setup'!$K$8/SQRT('Funnel Data'!D87)),"")</f>
        <v/>
      </c>
      <c r="J87" s="177" t="str">
        <f>IF(AND(ISNUMBER('Funnel setup'!P100),D87&gt;=30,E87&lt;&gt;"*",D87&lt;&gt;""),F87+3.090232306 *('Funnel setup'!$K$8/SQRT('Funnel Data'!D87)),"")</f>
        <v/>
      </c>
      <c r="K87" s="178" t="str">
        <f>IF(AND(ISNUMBER('Funnel setup'!P100),D87&gt;=30,E87&lt;&gt;"*",D87&lt;&gt;""),IF(E87&gt;J87,'Funnel setup'!$K$15&amp;"99.8%",IF(E87&gt;H87,'Funnel setup'!$K$15&amp;"95%",IF(E87&lt;I87,'Funnel setup'!$K$16&amp;"99.8%",IF(E87&lt;G87,'Funnel setup'!$K$16&amp;"95%","")))),"")</f>
        <v/>
      </c>
    </row>
    <row r="88" spans="2:11" ht="15" customHeight="1" x14ac:dyDescent="0.2">
      <c r="B88" s="174" t="str">
        <f>IF(ISNUMBER('Funnel setup'!P101),VLOOKUP('Funnel setup'!$P101,'Provider Commission - Raw Data'!$A:$Q,5,0),"")</f>
        <v/>
      </c>
      <c r="C88" s="175" t="str">
        <f>IF(ISNUMBER('Funnel setup'!P101),VLOOKUP('Funnel setup'!P101,'Provider Commission - Raw Data'!$A:$Q,6,0),"")</f>
        <v/>
      </c>
      <c r="D88" s="176" t="str">
        <f>IF(ISNUMBER('Funnel setup'!P101),IF(VLOOKUP('Funnel setup'!P101,'Provider Commission - Raw Data'!$A:$Q,8,0)="-","",VLOOKUP('Funnel setup'!P101,'Provider Commission - Raw Data'!$A:$Q,8,0)),"")</f>
        <v/>
      </c>
      <c r="E88" s="251" t="str">
        <f>IF(ISNUMBER('Funnel setup'!P101),IF(VLOOKUP('Funnel setup'!P101,'Provider Commission - Raw Data'!$A:$Q,16,0)="-","",VLOOKUP('Funnel setup'!P101,'Provider Commission - Raw Data'!$A:$Q,16,0)),"")</f>
        <v/>
      </c>
      <c r="F88" s="177" t="str">
        <f>IF(AND(ISNUMBER('Funnel setup'!P101)),'Funnel setup'!$K$9,"")</f>
        <v/>
      </c>
      <c r="G88" s="177" t="str">
        <f>IF(AND(ISNUMBER('Funnel setup'!P101),D88&gt;=30,E88&lt;&gt;"*",D88&lt;&gt;""),F88-1.959963985 *('Funnel setup'!$K$8/SQRT('Funnel Data'!D88)),"")</f>
        <v/>
      </c>
      <c r="H88" s="177" t="str">
        <f>IF(AND(ISNUMBER('Funnel setup'!P101),D88&gt;=30,E88&lt;&gt;"*",D88&lt;&gt;""),F88+1.959963985 *('Funnel setup'!$K$8/SQRT('Funnel Data'!D88)),"")</f>
        <v/>
      </c>
      <c r="I88" s="177" t="str">
        <f>IF(AND(ISNUMBER('Funnel setup'!P101),D88&gt;=30,E88&lt;&gt;"*",D88&lt;&gt;""),F88-3.090232306 *('Funnel setup'!$K$8/SQRT('Funnel Data'!D88)),"")</f>
        <v/>
      </c>
      <c r="J88" s="177" t="str">
        <f>IF(AND(ISNUMBER('Funnel setup'!P101),D88&gt;=30,E88&lt;&gt;"*",D88&lt;&gt;""),F88+3.090232306 *('Funnel setup'!$K$8/SQRT('Funnel Data'!D88)),"")</f>
        <v/>
      </c>
      <c r="K88" s="178" t="str">
        <f>IF(AND(ISNUMBER('Funnel setup'!P101),D88&gt;=30,E88&lt;&gt;"*",D88&lt;&gt;""),IF(E88&gt;J88,'Funnel setup'!$K$15&amp;"99.8%",IF(E88&gt;H88,'Funnel setup'!$K$15&amp;"95%",IF(E88&lt;I88,'Funnel setup'!$K$16&amp;"99.8%",IF(E88&lt;G88,'Funnel setup'!$K$16&amp;"95%","")))),"")</f>
        <v/>
      </c>
    </row>
    <row r="89" spans="2:11" ht="30" customHeight="1" x14ac:dyDescent="0.2">
      <c r="B89" s="174" t="str">
        <f>IF(ISNUMBER('Funnel setup'!P102),VLOOKUP('Funnel setup'!$P102,'Provider Commission - Raw Data'!$A:$Q,5,0),"")</f>
        <v/>
      </c>
      <c r="C89" s="175" t="str">
        <f>IF(ISNUMBER('Funnel setup'!P102),VLOOKUP('Funnel setup'!P102,'Provider Commission - Raw Data'!$A:$Q,6,0),"")</f>
        <v/>
      </c>
      <c r="D89" s="176" t="str">
        <f>IF(ISNUMBER('Funnel setup'!P102),IF(VLOOKUP('Funnel setup'!P102,'Provider Commission - Raw Data'!$A:$Q,8,0)="-","",VLOOKUP('Funnel setup'!P102,'Provider Commission - Raw Data'!$A:$Q,8,0)),"")</f>
        <v/>
      </c>
      <c r="E89" s="251" t="str">
        <f>IF(ISNUMBER('Funnel setup'!P102),IF(VLOOKUP('Funnel setup'!P102,'Provider Commission - Raw Data'!$A:$Q,16,0)="-","",VLOOKUP('Funnel setup'!P102,'Provider Commission - Raw Data'!$A:$Q,16,0)),"")</f>
        <v/>
      </c>
      <c r="F89" s="177" t="str">
        <f>IF(AND(ISNUMBER('Funnel setup'!P102)),'Funnel setup'!$K$9,"")</f>
        <v/>
      </c>
      <c r="G89" s="177" t="str">
        <f>IF(AND(ISNUMBER('Funnel setup'!P102),D89&gt;=30,E89&lt;&gt;"*",D89&lt;&gt;""),F89-1.959963985 *('Funnel setup'!$K$8/SQRT('Funnel Data'!D89)),"")</f>
        <v/>
      </c>
      <c r="H89" s="177" t="str">
        <f>IF(AND(ISNUMBER('Funnel setup'!P102),D89&gt;=30,E89&lt;&gt;"*",D89&lt;&gt;""),F89+1.959963985 *('Funnel setup'!$K$8/SQRT('Funnel Data'!D89)),"")</f>
        <v/>
      </c>
      <c r="I89" s="177" t="str">
        <f>IF(AND(ISNUMBER('Funnel setup'!P102),D89&gt;=30,E89&lt;&gt;"*",D89&lt;&gt;""),F89-3.090232306 *('Funnel setup'!$K$8/SQRT('Funnel Data'!D89)),"")</f>
        <v/>
      </c>
      <c r="J89" s="177" t="str">
        <f>IF(AND(ISNUMBER('Funnel setup'!P102),D89&gt;=30,E89&lt;&gt;"*",D89&lt;&gt;""),F89+3.090232306 *('Funnel setup'!$K$8/SQRT('Funnel Data'!D89)),"")</f>
        <v/>
      </c>
      <c r="K89" s="178" t="str">
        <f>IF(AND(ISNUMBER('Funnel setup'!P102),D89&gt;=30,E89&lt;&gt;"*",D89&lt;&gt;""),IF(E89&gt;J89,'Funnel setup'!$K$15&amp;"99.8%",IF(E89&gt;H89,'Funnel setup'!$K$15&amp;"95%",IF(E89&lt;I89,'Funnel setup'!$K$16&amp;"99.8%",IF(E89&lt;G89,'Funnel setup'!$K$16&amp;"95%","")))),"")</f>
        <v/>
      </c>
    </row>
    <row r="90" spans="2:11" ht="15" customHeight="1" x14ac:dyDescent="0.2">
      <c r="B90" s="174" t="str">
        <f>IF(ISNUMBER('Funnel setup'!P103),VLOOKUP('Funnel setup'!$P103,'Provider Commission - Raw Data'!$A:$Q,5,0),"")</f>
        <v/>
      </c>
      <c r="C90" s="175" t="str">
        <f>IF(ISNUMBER('Funnel setup'!P103),VLOOKUP('Funnel setup'!P103,'Provider Commission - Raw Data'!$A:$Q,6,0),"")</f>
        <v/>
      </c>
      <c r="D90" s="176" t="str">
        <f>IF(ISNUMBER('Funnel setup'!P103),IF(VLOOKUP('Funnel setup'!P103,'Provider Commission - Raw Data'!$A:$Q,8,0)="-","",VLOOKUP('Funnel setup'!P103,'Provider Commission - Raw Data'!$A:$Q,8,0)),"")</f>
        <v/>
      </c>
      <c r="E90" s="251" t="str">
        <f>IF(ISNUMBER('Funnel setup'!P103),IF(VLOOKUP('Funnel setup'!P103,'Provider Commission - Raw Data'!$A:$Q,16,0)="-","",VLOOKUP('Funnel setup'!P103,'Provider Commission - Raw Data'!$A:$Q,16,0)),"")</f>
        <v/>
      </c>
      <c r="F90" s="177" t="str">
        <f>IF(AND(ISNUMBER('Funnel setup'!P103)),'Funnel setup'!$K$9,"")</f>
        <v/>
      </c>
      <c r="G90" s="177" t="str">
        <f>IF(AND(ISNUMBER('Funnel setup'!P103),D90&gt;=30,E90&lt;&gt;"*",D90&lt;&gt;""),F90-1.959963985 *('Funnel setup'!$K$8/SQRT('Funnel Data'!D90)),"")</f>
        <v/>
      </c>
      <c r="H90" s="177" t="str">
        <f>IF(AND(ISNUMBER('Funnel setup'!P103),D90&gt;=30,E90&lt;&gt;"*",D90&lt;&gt;""),F90+1.959963985 *('Funnel setup'!$K$8/SQRT('Funnel Data'!D90)),"")</f>
        <v/>
      </c>
      <c r="I90" s="177" t="str">
        <f>IF(AND(ISNUMBER('Funnel setup'!P103),D90&gt;=30,E90&lt;&gt;"*",D90&lt;&gt;""),F90-3.090232306 *('Funnel setup'!$K$8/SQRT('Funnel Data'!D90)),"")</f>
        <v/>
      </c>
      <c r="J90" s="177" t="str">
        <f>IF(AND(ISNUMBER('Funnel setup'!P103),D90&gt;=30,E90&lt;&gt;"*",D90&lt;&gt;""),F90+3.090232306 *('Funnel setup'!$K$8/SQRT('Funnel Data'!D90)),"")</f>
        <v/>
      </c>
      <c r="K90" s="178" t="str">
        <f>IF(AND(ISNUMBER('Funnel setup'!P103),D90&gt;=30,E90&lt;&gt;"*",D90&lt;&gt;""),IF(E90&gt;J90,'Funnel setup'!$K$15&amp;"99.8%",IF(E90&gt;H90,'Funnel setup'!$K$15&amp;"95%",IF(E90&lt;I90,'Funnel setup'!$K$16&amp;"99.8%",IF(E90&lt;G90,'Funnel setup'!$K$16&amp;"95%","")))),"")</f>
        <v/>
      </c>
    </row>
    <row r="91" spans="2:11" ht="15" customHeight="1" x14ac:dyDescent="0.2">
      <c r="B91" s="174" t="str">
        <f>IF(ISNUMBER('Funnel setup'!P104),VLOOKUP('Funnel setup'!$P104,'Provider Commission - Raw Data'!$A:$Q,5,0),"")</f>
        <v/>
      </c>
      <c r="C91" s="175" t="str">
        <f>IF(ISNUMBER('Funnel setup'!P104),VLOOKUP('Funnel setup'!P104,'Provider Commission - Raw Data'!$A:$Q,6,0),"")</f>
        <v/>
      </c>
      <c r="D91" s="176" t="str">
        <f>IF(ISNUMBER('Funnel setup'!P104),IF(VLOOKUP('Funnel setup'!P104,'Provider Commission - Raw Data'!$A:$Q,8,0)="-","",VLOOKUP('Funnel setup'!P104,'Provider Commission - Raw Data'!$A:$Q,8,0)),"")</f>
        <v/>
      </c>
      <c r="E91" s="251" t="str">
        <f>IF(ISNUMBER('Funnel setup'!P104),IF(VLOOKUP('Funnel setup'!P104,'Provider Commission - Raw Data'!$A:$Q,16,0)="-","",VLOOKUP('Funnel setup'!P104,'Provider Commission - Raw Data'!$A:$Q,16,0)),"")</f>
        <v/>
      </c>
      <c r="F91" s="177" t="str">
        <f>IF(AND(ISNUMBER('Funnel setup'!P104)),'Funnel setup'!$K$9,"")</f>
        <v/>
      </c>
      <c r="G91" s="177" t="str">
        <f>IF(AND(ISNUMBER('Funnel setup'!P104),D91&gt;=30,E91&lt;&gt;"*",D91&lt;&gt;""),F91-1.959963985 *('Funnel setup'!$K$8/SQRT('Funnel Data'!D91)),"")</f>
        <v/>
      </c>
      <c r="H91" s="177" t="str">
        <f>IF(AND(ISNUMBER('Funnel setup'!P104),D91&gt;=30,E91&lt;&gt;"*",D91&lt;&gt;""),F91+1.959963985 *('Funnel setup'!$K$8/SQRT('Funnel Data'!D91)),"")</f>
        <v/>
      </c>
      <c r="I91" s="177" t="str">
        <f>IF(AND(ISNUMBER('Funnel setup'!P104),D91&gt;=30,E91&lt;&gt;"*",D91&lt;&gt;""),F91-3.090232306 *('Funnel setup'!$K$8/SQRT('Funnel Data'!D91)),"")</f>
        <v/>
      </c>
      <c r="J91" s="177" t="str">
        <f>IF(AND(ISNUMBER('Funnel setup'!P104),D91&gt;=30,E91&lt;&gt;"*",D91&lt;&gt;""),F91+3.090232306 *('Funnel setup'!$K$8/SQRT('Funnel Data'!D91)),"")</f>
        <v/>
      </c>
      <c r="K91" s="178" t="str">
        <f>IF(AND(ISNUMBER('Funnel setup'!P104),D91&gt;=30,E91&lt;&gt;"*",D91&lt;&gt;""),IF(E91&gt;J91,'Funnel setup'!$K$15&amp;"99.8%",IF(E91&gt;H91,'Funnel setup'!$K$15&amp;"95%",IF(E91&lt;I91,'Funnel setup'!$K$16&amp;"99.8%",IF(E91&lt;G91,'Funnel setup'!$K$16&amp;"95%","")))),"")</f>
        <v/>
      </c>
    </row>
    <row r="92" spans="2:11" ht="15" customHeight="1" x14ac:dyDescent="0.2">
      <c r="B92" s="174" t="str">
        <f>IF(ISNUMBER('Funnel setup'!P105),VLOOKUP('Funnel setup'!$P105,'Provider Commission - Raw Data'!$A:$Q,5,0),"")</f>
        <v/>
      </c>
      <c r="C92" s="175" t="str">
        <f>IF(ISNUMBER('Funnel setup'!P105),VLOOKUP('Funnel setup'!P105,'Provider Commission - Raw Data'!$A:$Q,6,0),"")</f>
        <v/>
      </c>
      <c r="D92" s="176" t="str">
        <f>IF(ISNUMBER('Funnel setup'!P105),IF(VLOOKUP('Funnel setup'!P105,'Provider Commission - Raw Data'!$A:$Q,8,0)="-","",VLOOKUP('Funnel setup'!P105,'Provider Commission - Raw Data'!$A:$Q,8,0)),"")</f>
        <v/>
      </c>
      <c r="E92" s="251" t="str">
        <f>IF(ISNUMBER('Funnel setup'!P105),IF(VLOOKUP('Funnel setup'!P105,'Provider Commission - Raw Data'!$A:$Q,16,0)="-","",VLOOKUP('Funnel setup'!P105,'Provider Commission - Raw Data'!$A:$Q,16,0)),"")</f>
        <v/>
      </c>
      <c r="F92" s="177" t="str">
        <f>IF(AND(ISNUMBER('Funnel setup'!P105)),'Funnel setup'!$K$9,"")</f>
        <v/>
      </c>
      <c r="G92" s="177" t="str">
        <f>IF(AND(ISNUMBER('Funnel setup'!P105),D92&gt;=30,E92&lt;&gt;"*",D92&lt;&gt;""),F92-1.959963985 *('Funnel setup'!$K$8/SQRT('Funnel Data'!D92)),"")</f>
        <v/>
      </c>
      <c r="H92" s="177" t="str">
        <f>IF(AND(ISNUMBER('Funnel setup'!P105),D92&gt;=30,E92&lt;&gt;"*",D92&lt;&gt;""),F92+1.959963985 *('Funnel setup'!$K$8/SQRT('Funnel Data'!D92)),"")</f>
        <v/>
      </c>
      <c r="I92" s="177" t="str">
        <f>IF(AND(ISNUMBER('Funnel setup'!P105),D92&gt;=30,E92&lt;&gt;"*",D92&lt;&gt;""),F92-3.090232306 *('Funnel setup'!$K$8/SQRT('Funnel Data'!D92)),"")</f>
        <v/>
      </c>
      <c r="J92" s="177" t="str">
        <f>IF(AND(ISNUMBER('Funnel setup'!P105),D92&gt;=30,E92&lt;&gt;"*",D92&lt;&gt;""),F92+3.090232306 *('Funnel setup'!$K$8/SQRT('Funnel Data'!D92)),"")</f>
        <v/>
      </c>
      <c r="K92" s="178" t="str">
        <f>IF(AND(ISNUMBER('Funnel setup'!P105),D92&gt;=30,E92&lt;&gt;"*",D92&lt;&gt;""),IF(E92&gt;J92,'Funnel setup'!$K$15&amp;"99.8%",IF(E92&gt;H92,'Funnel setup'!$K$15&amp;"95%",IF(E92&lt;I92,'Funnel setup'!$K$16&amp;"99.8%",IF(E92&lt;G92,'Funnel setup'!$K$16&amp;"95%","")))),"")</f>
        <v/>
      </c>
    </row>
    <row r="93" spans="2:11" ht="15" customHeight="1" x14ac:dyDescent="0.2">
      <c r="B93" s="174" t="str">
        <f>IF(ISNUMBER('Funnel setup'!P106),VLOOKUP('Funnel setup'!$P106,'Provider Commission - Raw Data'!$A:$Q,5,0),"")</f>
        <v/>
      </c>
      <c r="C93" s="175" t="str">
        <f>IF(ISNUMBER('Funnel setup'!P106),VLOOKUP('Funnel setup'!P106,'Provider Commission - Raw Data'!$A:$Q,6,0),"")</f>
        <v/>
      </c>
      <c r="D93" s="176" t="str">
        <f>IF(ISNUMBER('Funnel setup'!P106),IF(VLOOKUP('Funnel setup'!P106,'Provider Commission - Raw Data'!$A:$Q,8,0)="-","",VLOOKUP('Funnel setup'!P106,'Provider Commission - Raw Data'!$A:$Q,8,0)),"")</f>
        <v/>
      </c>
      <c r="E93" s="251" t="str">
        <f>IF(ISNUMBER('Funnel setup'!P106),IF(VLOOKUP('Funnel setup'!P106,'Provider Commission - Raw Data'!$A:$Q,16,0)="-","",VLOOKUP('Funnel setup'!P106,'Provider Commission - Raw Data'!$A:$Q,16,0)),"")</f>
        <v/>
      </c>
      <c r="F93" s="177" t="str">
        <f>IF(AND(ISNUMBER('Funnel setup'!P106)),'Funnel setup'!$K$9,"")</f>
        <v/>
      </c>
      <c r="G93" s="177" t="str">
        <f>IF(AND(ISNUMBER('Funnel setup'!P106),D93&gt;=30,E93&lt;&gt;"*",D93&lt;&gt;""),F93-1.959963985 *('Funnel setup'!$K$8/SQRT('Funnel Data'!D93)),"")</f>
        <v/>
      </c>
      <c r="H93" s="177" t="str">
        <f>IF(AND(ISNUMBER('Funnel setup'!P106),D93&gt;=30,E93&lt;&gt;"*",D93&lt;&gt;""),F93+1.959963985 *('Funnel setup'!$K$8/SQRT('Funnel Data'!D93)),"")</f>
        <v/>
      </c>
      <c r="I93" s="177" t="str">
        <f>IF(AND(ISNUMBER('Funnel setup'!P106),D93&gt;=30,E93&lt;&gt;"*",D93&lt;&gt;""),F93-3.090232306 *('Funnel setup'!$K$8/SQRT('Funnel Data'!D93)),"")</f>
        <v/>
      </c>
      <c r="J93" s="177" t="str">
        <f>IF(AND(ISNUMBER('Funnel setup'!P106),D93&gt;=30,E93&lt;&gt;"*",D93&lt;&gt;""),F93+3.090232306 *('Funnel setup'!$K$8/SQRT('Funnel Data'!D93)),"")</f>
        <v/>
      </c>
      <c r="K93" s="178" t="str">
        <f>IF(AND(ISNUMBER('Funnel setup'!P106),D93&gt;=30,E93&lt;&gt;"*",D93&lt;&gt;""),IF(E93&gt;J93,'Funnel setup'!$K$15&amp;"99.8%",IF(E93&gt;H93,'Funnel setup'!$K$15&amp;"95%",IF(E93&lt;I93,'Funnel setup'!$K$16&amp;"99.8%",IF(E93&lt;G93,'Funnel setup'!$K$16&amp;"95%","")))),"")</f>
        <v/>
      </c>
    </row>
    <row r="94" spans="2:11" ht="15" customHeight="1" x14ac:dyDescent="0.2">
      <c r="B94" s="174" t="str">
        <f>IF(ISNUMBER('Funnel setup'!P107),VLOOKUP('Funnel setup'!$P107,'Provider Commission - Raw Data'!$A:$Q,5,0),"")</f>
        <v/>
      </c>
      <c r="C94" s="175" t="str">
        <f>IF(ISNUMBER('Funnel setup'!P107),VLOOKUP('Funnel setup'!P107,'Provider Commission - Raw Data'!$A:$Q,6,0),"")</f>
        <v/>
      </c>
      <c r="D94" s="176" t="str">
        <f>IF(ISNUMBER('Funnel setup'!P107),IF(VLOOKUP('Funnel setup'!P107,'Provider Commission - Raw Data'!$A:$Q,8,0)="-","",VLOOKUP('Funnel setup'!P107,'Provider Commission - Raw Data'!$A:$Q,8,0)),"")</f>
        <v/>
      </c>
      <c r="E94" s="251" t="str">
        <f>IF(ISNUMBER('Funnel setup'!P107),IF(VLOOKUP('Funnel setup'!P107,'Provider Commission - Raw Data'!$A:$Q,16,0)="-","",VLOOKUP('Funnel setup'!P107,'Provider Commission - Raw Data'!$A:$Q,16,0)),"")</f>
        <v/>
      </c>
      <c r="F94" s="177" t="str">
        <f>IF(AND(ISNUMBER('Funnel setup'!P107)),'Funnel setup'!$K$9,"")</f>
        <v/>
      </c>
      <c r="G94" s="177" t="str">
        <f>IF(AND(ISNUMBER('Funnel setup'!P107),D94&gt;=30,E94&lt;&gt;"*",D94&lt;&gt;""),F94-1.959963985 *('Funnel setup'!$K$8/SQRT('Funnel Data'!D94)),"")</f>
        <v/>
      </c>
      <c r="H94" s="177" t="str">
        <f>IF(AND(ISNUMBER('Funnel setup'!P107),D94&gt;=30,E94&lt;&gt;"*",D94&lt;&gt;""),F94+1.959963985 *('Funnel setup'!$K$8/SQRT('Funnel Data'!D94)),"")</f>
        <v/>
      </c>
      <c r="I94" s="177" t="str">
        <f>IF(AND(ISNUMBER('Funnel setup'!P107),D94&gt;=30,E94&lt;&gt;"*",D94&lt;&gt;""),F94-3.090232306 *('Funnel setup'!$K$8/SQRT('Funnel Data'!D94)),"")</f>
        <v/>
      </c>
      <c r="J94" s="177" t="str">
        <f>IF(AND(ISNUMBER('Funnel setup'!P107),D94&gt;=30,E94&lt;&gt;"*",D94&lt;&gt;""),F94+3.090232306 *('Funnel setup'!$K$8/SQRT('Funnel Data'!D94)),"")</f>
        <v/>
      </c>
      <c r="K94" s="178" t="str">
        <f>IF(AND(ISNUMBER('Funnel setup'!P107),D94&gt;=30,E94&lt;&gt;"*",D94&lt;&gt;""),IF(E94&gt;J94,'Funnel setup'!$K$15&amp;"99.8%",IF(E94&gt;H94,'Funnel setup'!$K$15&amp;"95%",IF(E94&lt;I94,'Funnel setup'!$K$16&amp;"99.8%",IF(E94&lt;G94,'Funnel setup'!$K$16&amp;"95%","")))),"")</f>
        <v/>
      </c>
    </row>
    <row r="95" spans="2:11" ht="15" customHeight="1" x14ac:dyDescent="0.2">
      <c r="B95" s="174" t="str">
        <f>IF(ISNUMBER('Funnel setup'!P108),VLOOKUP('Funnel setup'!$P108,'Provider Commission - Raw Data'!$A:$Q,5,0),"")</f>
        <v/>
      </c>
      <c r="C95" s="175" t="str">
        <f>IF(ISNUMBER('Funnel setup'!P108),VLOOKUP('Funnel setup'!P108,'Provider Commission - Raw Data'!$A:$Q,6,0),"")</f>
        <v/>
      </c>
      <c r="D95" s="176" t="str">
        <f>IF(ISNUMBER('Funnel setup'!P108),IF(VLOOKUP('Funnel setup'!P108,'Provider Commission - Raw Data'!$A:$Q,8,0)="-","",VLOOKUP('Funnel setup'!P108,'Provider Commission - Raw Data'!$A:$Q,8,0)),"")</f>
        <v/>
      </c>
      <c r="E95" s="251" t="str">
        <f>IF(ISNUMBER('Funnel setup'!P108),IF(VLOOKUP('Funnel setup'!P108,'Provider Commission - Raw Data'!$A:$Q,16,0)="-","",VLOOKUP('Funnel setup'!P108,'Provider Commission - Raw Data'!$A:$Q,16,0)),"")</f>
        <v/>
      </c>
      <c r="F95" s="177" t="str">
        <f>IF(AND(ISNUMBER('Funnel setup'!P108)),'Funnel setup'!$K$9,"")</f>
        <v/>
      </c>
      <c r="G95" s="177" t="str">
        <f>IF(AND(ISNUMBER('Funnel setup'!P108),D95&gt;=30,E95&lt;&gt;"*",D95&lt;&gt;""),F95-1.959963985 *('Funnel setup'!$K$8/SQRT('Funnel Data'!D95)),"")</f>
        <v/>
      </c>
      <c r="H95" s="177" t="str">
        <f>IF(AND(ISNUMBER('Funnel setup'!P108),D95&gt;=30,E95&lt;&gt;"*",D95&lt;&gt;""),F95+1.959963985 *('Funnel setup'!$K$8/SQRT('Funnel Data'!D95)),"")</f>
        <v/>
      </c>
      <c r="I95" s="177" t="str">
        <f>IF(AND(ISNUMBER('Funnel setup'!P108),D95&gt;=30,E95&lt;&gt;"*",D95&lt;&gt;""),F95-3.090232306 *('Funnel setup'!$K$8/SQRT('Funnel Data'!D95)),"")</f>
        <v/>
      </c>
      <c r="J95" s="177" t="str">
        <f>IF(AND(ISNUMBER('Funnel setup'!P108),D95&gt;=30,E95&lt;&gt;"*",D95&lt;&gt;""),F95+3.090232306 *('Funnel setup'!$K$8/SQRT('Funnel Data'!D95)),"")</f>
        <v/>
      </c>
      <c r="K95" s="178" t="str">
        <f>IF(AND(ISNUMBER('Funnel setup'!P108),D95&gt;=30,E95&lt;&gt;"*",D95&lt;&gt;""),IF(E95&gt;J95,'Funnel setup'!$K$15&amp;"99.8%",IF(E95&gt;H95,'Funnel setup'!$K$15&amp;"95%",IF(E95&lt;I95,'Funnel setup'!$K$16&amp;"99.8%",IF(E95&lt;G95,'Funnel setup'!$K$16&amp;"95%","")))),"")</f>
        <v/>
      </c>
    </row>
    <row r="96" spans="2:11" ht="30" customHeight="1" x14ac:dyDescent="0.2">
      <c r="B96" s="174" t="str">
        <f>IF(ISNUMBER('Funnel setup'!P109),VLOOKUP('Funnel setup'!$P109,'Provider Commission - Raw Data'!$A:$Q,5,0),"")</f>
        <v/>
      </c>
      <c r="C96" s="175" t="str">
        <f>IF(ISNUMBER('Funnel setup'!P109),VLOOKUP('Funnel setup'!P109,'Provider Commission - Raw Data'!$A:$Q,6,0),"")</f>
        <v/>
      </c>
      <c r="D96" s="176" t="str">
        <f>IF(ISNUMBER('Funnel setup'!P109),IF(VLOOKUP('Funnel setup'!P109,'Provider Commission - Raw Data'!$A:$Q,8,0)="-","",VLOOKUP('Funnel setup'!P109,'Provider Commission - Raw Data'!$A:$Q,8,0)),"")</f>
        <v/>
      </c>
      <c r="E96" s="251" t="str">
        <f>IF(ISNUMBER('Funnel setup'!P109),IF(VLOOKUP('Funnel setup'!P109,'Provider Commission - Raw Data'!$A:$Q,16,0)="-","",VLOOKUP('Funnel setup'!P109,'Provider Commission - Raw Data'!$A:$Q,16,0)),"")</f>
        <v/>
      </c>
      <c r="F96" s="177" t="str">
        <f>IF(AND(ISNUMBER('Funnel setup'!P109)),'Funnel setup'!$K$9,"")</f>
        <v/>
      </c>
      <c r="G96" s="177" t="str">
        <f>IF(AND(ISNUMBER('Funnel setup'!P109),D96&gt;=30,E96&lt;&gt;"*",D96&lt;&gt;""),F96-1.959963985 *('Funnel setup'!$K$8/SQRT('Funnel Data'!D96)),"")</f>
        <v/>
      </c>
      <c r="H96" s="177" t="str">
        <f>IF(AND(ISNUMBER('Funnel setup'!P109),D96&gt;=30,E96&lt;&gt;"*",D96&lt;&gt;""),F96+1.959963985 *('Funnel setup'!$K$8/SQRT('Funnel Data'!D96)),"")</f>
        <v/>
      </c>
      <c r="I96" s="177" t="str">
        <f>IF(AND(ISNUMBER('Funnel setup'!P109),D96&gt;=30,E96&lt;&gt;"*",D96&lt;&gt;""),F96-3.090232306 *('Funnel setup'!$K$8/SQRT('Funnel Data'!D96)),"")</f>
        <v/>
      </c>
      <c r="J96" s="177" t="str">
        <f>IF(AND(ISNUMBER('Funnel setup'!P109),D96&gt;=30,E96&lt;&gt;"*",D96&lt;&gt;""),F96+3.090232306 *('Funnel setup'!$K$8/SQRT('Funnel Data'!D96)),"")</f>
        <v/>
      </c>
      <c r="K96" s="178" t="str">
        <f>IF(AND(ISNUMBER('Funnel setup'!P109),D96&gt;=30,E96&lt;&gt;"*",D96&lt;&gt;""),IF(E96&gt;J96,'Funnel setup'!$K$15&amp;"99.8%",IF(E96&gt;H96,'Funnel setup'!$K$15&amp;"95%",IF(E96&lt;I96,'Funnel setup'!$K$16&amp;"99.8%",IF(E96&lt;G96,'Funnel setup'!$K$16&amp;"95%","")))),"")</f>
        <v/>
      </c>
    </row>
    <row r="97" spans="2:11" ht="15" customHeight="1" x14ac:dyDescent="0.2">
      <c r="B97" s="174" t="str">
        <f>IF(ISNUMBER('Funnel setup'!P110),VLOOKUP('Funnel setup'!$P110,'Provider Commission - Raw Data'!$A:$Q,5,0),"")</f>
        <v/>
      </c>
      <c r="C97" s="175" t="str">
        <f>IF(ISNUMBER('Funnel setup'!P110),VLOOKUP('Funnel setup'!P110,'Provider Commission - Raw Data'!$A:$Q,6,0),"")</f>
        <v/>
      </c>
      <c r="D97" s="176" t="str">
        <f>IF(ISNUMBER('Funnel setup'!P110),IF(VLOOKUP('Funnel setup'!P110,'Provider Commission - Raw Data'!$A:$Q,8,0)="-","",VLOOKUP('Funnel setup'!P110,'Provider Commission - Raw Data'!$A:$Q,8,0)),"")</f>
        <v/>
      </c>
      <c r="E97" s="251" t="str">
        <f>IF(ISNUMBER('Funnel setup'!P110),IF(VLOOKUP('Funnel setup'!P110,'Provider Commission - Raw Data'!$A:$Q,16,0)="-","",VLOOKUP('Funnel setup'!P110,'Provider Commission - Raw Data'!$A:$Q,16,0)),"")</f>
        <v/>
      </c>
      <c r="F97" s="177" t="str">
        <f>IF(AND(ISNUMBER('Funnel setup'!P110)),'Funnel setup'!$K$9,"")</f>
        <v/>
      </c>
      <c r="G97" s="177" t="str">
        <f>IF(AND(ISNUMBER('Funnel setup'!P110),D97&gt;=30,E97&lt;&gt;"*",D97&lt;&gt;""),F97-1.959963985 *('Funnel setup'!$K$8/SQRT('Funnel Data'!D97)),"")</f>
        <v/>
      </c>
      <c r="H97" s="177" t="str">
        <f>IF(AND(ISNUMBER('Funnel setup'!P110),D97&gt;=30,E97&lt;&gt;"*",D97&lt;&gt;""),F97+1.959963985 *('Funnel setup'!$K$8/SQRT('Funnel Data'!D97)),"")</f>
        <v/>
      </c>
      <c r="I97" s="177" t="str">
        <f>IF(AND(ISNUMBER('Funnel setup'!P110),D97&gt;=30,E97&lt;&gt;"*",D97&lt;&gt;""),F97-3.090232306 *('Funnel setup'!$K$8/SQRT('Funnel Data'!D97)),"")</f>
        <v/>
      </c>
      <c r="J97" s="177" t="str">
        <f>IF(AND(ISNUMBER('Funnel setup'!P110),D97&gt;=30,E97&lt;&gt;"*",D97&lt;&gt;""),F97+3.090232306 *('Funnel setup'!$K$8/SQRT('Funnel Data'!D97)),"")</f>
        <v/>
      </c>
      <c r="K97" s="178" t="str">
        <f>IF(AND(ISNUMBER('Funnel setup'!P110),D97&gt;=30,E97&lt;&gt;"*",D97&lt;&gt;""),IF(E97&gt;J97,'Funnel setup'!$K$15&amp;"99.8%",IF(E97&gt;H97,'Funnel setup'!$K$15&amp;"95%",IF(E97&lt;I97,'Funnel setup'!$K$16&amp;"99.8%",IF(E97&lt;G97,'Funnel setup'!$K$16&amp;"95%","")))),"")</f>
        <v/>
      </c>
    </row>
    <row r="98" spans="2:11" ht="15" customHeight="1" x14ac:dyDescent="0.2">
      <c r="B98" s="174" t="str">
        <f>IF(ISNUMBER('Funnel setup'!P111),VLOOKUP('Funnel setup'!$P111,'Provider Commission - Raw Data'!$A:$Q,5,0),"")</f>
        <v/>
      </c>
      <c r="C98" s="175" t="str">
        <f>IF(ISNUMBER('Funnel setup'!P111),VLOOKUP('Funnel setup'!P111,'Provider Commission - Raw Data'!$A:$Q,6,0),"")</f>
        <v/>
      </c>
      <c r="D98" s="176" t="str">
        <f>IF(ISNUMBER('Funnel setup'!P111),IF(VLOOKUP('Funnel setup'!P111,'Provider Commission - Raw Data'!$A:$Q,8,0)="-","",VLOOKUP('Funnel setup'!P111,'Provider Commission - Raw Data'!$A:$Q,8,0)),"")</f>
        <v/>
      </c>
      <c r="E98" s="251" t="str">
        <f>IF(ISNUMBER('Funnel setup'!P111),IF(VLOOKUP('Funnel setup'!P111,'Provider Commission - Raw Data'!$A:$Q,16,0)="-","",VLOOKUP('Funnel setup'!P111,'Provider Commission - Raw Data'!$A:$Q,16,0)),"")</f>
        <v/>
      </c>
      <c r="F98" s="177" t="str">
        <f>IF(AND(ISNUMBER('Funnel setup'!P111)),'Funnel setup'!$K$9,"")</f>
        <v/>
      </c>
      <c r="G98" s="177" t="str">
        <f>IF(AND(ISNUMBER('Funnel setup'!P111),D98&gt;=30,E98&lt;&gt;"*",D98&lt;&gt;""),F98-1.959963985 *('Funnel setup'!$K$8/SQRT('Funnel Data'!D98)),"")</f>
        <v/>
      </c>
      <c r="H98" s="177" t="str">
        <f>IF(AND(ISNUMBER('Funnel setup'!P111),D98&gt;=30,E98&lt;&gt;"*",D98&lt;&gt;""),F98+1.959963985 *('Funnel setup'!$K$8/SQRT('Funnel Data'!D98)),"")</f>
        <v/>
      </c>
      <c r="I98" s="177" t="str">
        <f>IF(AND(ISNUMBER('Funnel setup'!P111),D98&gt;=30,E98&lt;&gt;"*",D98&lt;&gt;""),F98-3.090232306 *('Funnel setup'!$K$8/SQRT('Funnel Data'!D98)),"")</f>
        <v/>
      </c>
      <c r="J98" s="177" t="str">
        <f>IF(AND(ISNUMBER('Funnel setup'!P111),D98&gt;=30,E98&lt;&gt;"*",D98&lt;&gt;""),F98+3.090232306 *('Funnel setup'!$K$8/SQRT('Funnel Data'!D98)),"")</f>
        <v/>
      </c>
      <c r="K98" s="178" t="str">
        <f>IF(AND(ISNUMBER('Funnel setup'!P111),D98&gt;=30,E98&lt;&gt;"*",D98&lt;&gt;""),IF(E98&gt;J98,'Funnel setup'!$K$15&amp;"99.8%",IF(E98&gt;H98,'Funnel setup'!$K$15&amp;"95%",IF(E98&lt;I98,'Funnel setup'!$K$16&amp;"99.8%",IF(E98&lt;G98,'Funnel setup'!$K$16&amp;"95%","")))),"")</f>
        <v/>
      </c>
    </row>
    <row r="99" spans="2:11" ht="15" customHeight="1" x14ac:dyDescent="0.2">
      <c r="B99" s="174" t="str">
        <f>IF(ISNUMBER('Funnel setup'!P112),VLOOKUP('Funnel setup'!$P112,'Provider Commission - Raw Data'!$A:$Q,5,0),"")</f>
        <v/>
      </c>
      <c r="C99" s="175" t="str">
        <f>IF(ISNUMBER('Funnel setup'!P112),VLOOKUP('Funnel setup'!P112,'Provider Commission - Raw Data'!$A:$Q,6,0),"")</f>
        <v/>
      </c>
      <c r="D99" s="176" t="str">
        <f>IF(ISNUMBER('Funnel setup'!P112),IF(VLOOKUP('Funnel setup'!P112,'Provider Commission - Raw Data'!$A:$Q,8,0)="-","",VLOOKUP('Funnel setup'!P112,'Provider Commission - Raw Data'!$A:$Q,8,0)),"")</f>
        <v/>
      </c>
      <c r="E99" s="251" t="str">
        <f>IF(ISNUMBER('Funnel setup'!P112),IF(VLOOKUP('Funnel setup'!P112,'Provider Commission - Raw Data'!$A:$Q,16,0)="-","",VLOOKUP('Funnel setup'!P112,'Provider Commission - Raw Data'!$A:$Q,16,0)),"")</f>
        <v/>
      </c>
      <c r="F99" s="177" t="str">
        <f>IF(AND(ISNUMBER('Funnel setup'!P112)),'Funnel setup'!$K$9,"")</f>
        <v/>
      </c>
      <c r="G99" s="177" t="str">
        <f>IF(AND(ISNUMBER('Funnel setup'!P112),D99&gt;=30,E99&lt;&gt;"*",D99&lt;&gt;""),F99-1.959963985 *('Funnel setup'!$K$8/SQRT('Funnel Data'!D99)),"")</f>
        <v/>
      </c>
      <c r="H99" s="177" t="str">
        <f>IF(AND(ISNUMBER('Funnel setup'!P112),D99&gt;=30,E99&lt;&gt;"*",D99&lt;&gt;""),F99+1.959963985 *('Funnel setup'!$K$8/SQRT('Funnel Data'!D99)),"")</f>
        <v/>
      </c>
      <c r="I99" s="177" t="str">
        <f>IF(AND(ISNUMBER('Funnel setup'!P112),D99&gt;=30,E99&lt;&gt;"*",D99&lt;&gt;""),F99-3.090232306 *('Funnel setup'!$K$8/SQRT('Funnel Data'!D99)),"")</f>
        <v/>
      </c>
      <c r="J99" s="177" t="str">
        <f>IF(AND(ISNUMBER('Funnel setup'!P112),D99&gt;=30,E99&lt;&gt;"*",D99&lt;&gt;""),F99+3.090232306 *('Funnel setup'!$K$8/SQRT('Funnel Data'!D99)),"")</f>
        <v/>
      </c>
      <c r="K99" s="178" t="str">
        <f>IF(AND(ISNUMBER('Funnel setup'!P112),D99&gt;=30,E99&lt;&gt;"*",D99&lt;&gt;""),IF(E99&gt;J99,'Funnel setup'!$K$15&amp;"99.8%",IF(E99&gt;H99,'Funnel setup'!$K$15&amp;"95%",IF(E99&lt;I99,'Funnel setup'!$K$16&amp;"99.8%",IF(E99&lt;G99,'Funnel setup'!$K$16&amp;"95%","")))),"")</f>
        <v/>
      </c>
    </row>
    <row r="100" spans="2:11" ht="15" customHeight="1" x14ac:dyDescent="0.2">
      <c r="B100" s="174" t="str">
        <f>IF(ISNUMBER('Funnel setup'!P113),VLOOKUP('Funnel setup'!$P113,'Provider Commission - Raw Data'!$A:$Q,5,0),"")</f>
        <v/>
      </c>
      <c r="C100" s="175" t="str">
        <f>IF(ISNUMBER('Funnel setup'!P113),VLOOKUP('Funnel setup'!P113,'Provider Commission - Raw Data'!$A:$Q,6,0),"")</f>
        <v/>
      </c>
      <c r="D100" s="176" t="str">
        <f>IF(ISNUMBER('Funnel setup'!P113),IF(VLOOKUP('Funnel setup'!P113,'Provider Commission - Raw Data'!$A:$Q,8,0)="-","",VLOOKUP('Funnel setup'!P113,'Provider Commission - Raw Data'!$A:$Q,8,0)),"")</f>
        <v/>
      </c>
      <c r="E100" s="251" t="str">
        <f>IF(ISNUMBER('Funnel setup'!P113),IF(VLOOKUP('Funnel setup'!P113,'Provider Commission - Raw Data'!$A:$Q,16,0)="-","",VLOOKUP('Funnel setup'!P113,'Provider Commission - Raw Data'!$A:$Q,16,0)),"")</f>
        <v/>
      </c>
      <c r="F100" s="177" t="str">
        <f>IF(AND(ISNUMBER('Funnel setup'!P113)),'Funnel setup'!$K$9,"")</f>
        <v/>
      </c>
      <c r="G100" s="177" t="str">
        <f>IF(AND(ISNUMBER('Funnel setup'!P113),D100&gt;=30,E100&lt;&gt;"*",D100&lt;&gt;""),F100-1.959963985 *('Funnel setup'!$K$8/SQRT('Funnel Data'!D100)),"")</f>
        <v/>
      </c>
      <c r="H100" s="177" t="str">
        <f>IF(AND(ISNUMBER('Funnel setup'!P113),D100&gt;=30,E100&lt;&gt;"*",D100&lt;&gt;""),F100+1.959963985 *('Funnel setup'!$K$8/SQRT('Funnel Data'!D100)),"")</f>
        <v/>
      </c>
      <c r="I100" s="177" t="str">
        <f>IF(AND(ISNUMBER('Funnel setup'!P113),D100&gt;=30,E100&lt;&gt;"*",D100&lt;&gt;""),F100-3.090232306 *('Funnel setup'!$K$8/SQRT('Funnel Data'!D100)),"")</f>
        <v/>
      </c>
      <c r="J100" s="177" t="str">
        <f>IF(AND(ISNUMBER('Funnel setup'!P113),D100&gt;=30,E100&lt;&gt;"*",D100&lt;&gt;""),F100+3.090232306 *('Funnel setup'!$K$8/SQRT('Funnel Data'!D100)),"")</f>
        <v/>
      </c>
      <c r="K100" s="178" t="str">
        <f>IF(AND(ISNUMBER('Funnel setup'!P113),D100&gt;=30,E100&lt;&gt;"*",D100&lt;&gt;""),IF(E100&gt;J100,'Funnel setup'!$K$15&amp;"99.8%",IF(E100&gt;H100,'Funnel setup'!$K$15&amp;"95%",IF(E100&lt;I100,'Funnel setup'!$K$16&amp;"99.8%",IF(E100&lt;G100,'Funnel setup'!$K$16&amp;"95%","")))),"")</f>
        <v/>
      </c>
    </row>
    <row r="101" spans="2:11" ht="15" customHeight="1" x14ac:dyDescent="0.2">
      <c r="B101" s="174" t="str">
        <f>IF(ISNUMBER('Funnel setup'!P114),VLOOKUP('Funnel setup'!$P114,'Provider Commission - Raw Data'!$A:$Q,5,0),"")</f>
        <v/>
      </c>
      <c r="C101" s="175" t="str">
        <f>IF(ISNUMBER('Funnel setup'!P114),VLOOKUP('Funnel setup'!P114,'Provider Commission - Raw Data'!$A:$Q,6,0),"")</f>
        <v/>
      </c>
      <c r="D101" s="176" t="str">
        <f>IF(ISNUMBER('Funnel setup'!P114),IF(VLOOKUP('Funnel setup'!P114,'Provider Commission - Raw Data'!$A:$Q,8,0)="-","",VLOOKUP('Funnel setup'!P114,'Provider Commission - Raw Data'!$A:$Q,8,0)),"")</f>
        <v/>
      </c>
      <c r="E101" s="251" t="str">
        <f>IF(ISNUMBER('Funnel setup'!P114),IF(VLOOKUP('Funnel setup'!P114,'Provider Commission - Raw Data'!$A:$Q,16,0)="-","",VLOOKUP('Funnel setup'!P114,'Provider Commission - Raw Data'!$A:$Q,16,0)),"")</f>
        <v/>
      </c>
      <c r="F101" s="177" t="str">
        <f>IF(AND(ISNUMBER('Funnel setup'!P114)),'Funnel setup'!$K$9,"")</f>
        <v/>
      </c>
      <c r="G101" s="177" t="str">
        <f>IF(AND(ISNUMBER('Funnel setup'!P114),D101&gt;=30,E101&lt;&gt;"*",D101&lt;&gt;""),F101-1.959963985 *('Funnel setup'!$K$8/SQRT('Funnel Data'!D101)),"")</f>
        <v/>
      </c>
      <c r="H101" s="177" t="str">
        <f>IF(AND(ISNUMBER('Funnel setup'!P114),D101&gt;=30,E101&lt;&gt;"*",D101&lt;&gt;""),F101+1.959963985 *('Funnel setup'!$K$8/SQRT('Funnel Data'!D101)),"")</f>
        <v/>
      </c>
      <c r="I101" s="177" t="str">
        <f>IF(AND(ISNUMBER('Funnel setup'!P114),D101&gt;=30,E101&lt;&gt;"*",D101&lt;&gt;""),F101-3.090232306 *('Funnel setup'!$K$8/SQRT('Funnel Data'!D101)),"")</f>
        <v/>
      </c>
      <c r="J101" s="177" t="str">
        <f>IF(AND(ISNUMBER('Funnel setup'!P114),D101&gt;=30,E101&lt;&gt;"*",D101&lt;&gt;""),F101+3.090232306 *('Funnel setup'!$K$8/SQRT('Funnel Data'!D101)),"")</f>
        <v/>
      </c>
      <c r="K101" s="178" t="str">
        <f>IF(AND(ISNUMBER('Funnel setup'!P114),D101&gt;=30,E101&lt;&gt;"*",D101&lt;&gt;""),IF(E101&gt;J101,'Funnel setup'!$K$15&amp;"99.8%",IF(E101&gt;H101,'Funnel setup'!$K$15&amp;"95%",IF(E101&lt;I101,'Funnel setup'!$K$16&amp;"99.8%",IF(E101&lt;G101,'Funnel setup'!$K$16&amp;"95%","")))),"")</f>
        <v/>
      </c>
    </row>
    <row r="102" spans="2:11" ht="30" customHeight="1" x14ac:dyDescent="0.2">
      <c r="B102" s="174" t="str">
        <f>IF(ISNUMBER('Funnel setup'!P115),VLOOKUP('Funnel setup'!$P115,'Provider Commission - Raw Data'!$A:$Q,5,0),"")</f>
        <v/>
      </c>
      <c r="C102" s="175" t="str">
        <f>IF(ISNUMBER('Funnel setup'!P115),VLOOKUP('Funnel setup'!P115,'Provider Commission - Raw Data'!$A:$Q,6,0),"")</f>
        <v/>
      </c>
      <c r="D102" s="176" t="str">
        <f>IF(ISNUMBER('Funnel setup'!P115),IF(VLOOKUP('Funnel setup'!P115,'Provider Commission - Raw Data'!$A:$Q,8,0)="-","",VLOOKUP('Funnel setup'!P115,'Provider Commission - Raw Data'!$A:$Q,8,0)),"")</f>
        <v/>
      </c>
      <c r="E102" s="251" t="str">
        <f>IF(ISNUMBER('Funnel setup'!P115),IF(VLOOKUP('Funnel setup'!P115,'Provider Commission - Raw Data'!$A:$Q,16,0)="-","",VLOOKUP('Funnel setup'!P115,'Provider Commission - Raw Data'!$A:$Q,16,0)),"")</f>
        <v/>
      </c>
      <c r="F102" s="177" t="str">
        <f>IF(AND(ISNUMBER('Funnel setup'!P115)),'Funnel setup'!$K$9,"")</f>
        <v/>
      </c>
      <c r="G102" s="177" t="str">
        <f>IF(AND(ISNUMBER('Funnel setup'!P115),D102&gt;=30,E102&lt;&gt;"*",D102&lt;&gt;""),F102-1.959963985 *('Funnel setup'!$K$8/SQRT('Funnel Data'!D102)),"")</f>
        <v/>
      </c>
      <c r="H102" s="177" t="str">
        <f>IF(AND(ISNUMBER('Funnel setup'!P115),D102&gt;=30,E102&lt;&gt;"*",D102&lt;&gt;""),F102+1.959963985 *('Funnel setup'!$K$8/SQRT('Funnel Data'!D102)),"")</f>
        <v/>
      </c>
      <c r="I102" s="177" t="str">
        <f>IF(AND(ISNUMBER('Funnel setup'!P115),D102&gt;=30,E102&lt;&gt;"*",D102&lt;&gt;""),F102-3.090232306 *('Funnel setup'!$K$8/SQRT('Funnel Data'!D102)),"")</f>
        <v/>
      </c>
      <c r="J102" s="177" t="str">
        <f>IF(AND(ISNUMBER('Funnel setup'!P115),D102&gt;=30,E102&lt;&gt;"*",D102&lt;&gt;""),F102+3.090232306 *('Funnel setup'!$K$8/SQRT('Funnel Data'!D102)),"")</f>
        <v/>
      </c>
      <c r="K102" s="178" t="str">
        <f>IF(AND(ISNUMBER('Funnel setup'!P115),D102&gt;=30,E102&lt;&gt;"*",D102&lt;&gt;""),IF(E102&gt;J102,'Funnel setup'!$K$15&amp;"99.8%",IF(E102&gt;H102,'Funnel setup'!$K$15&amp;"95%",IF(E102&lt;I102,'Funnel setup'!$K$16&amp;"99.8%",IF(E102&lt;G102,'Funnel setup'!$K$16&amp;"95%","")))),"")</f>
        <v/>
      </c>
    </row>
    <row r="103" spans="2:11" ht="15" customHeight="1" x14ac:dyDescent="0.2">
      <c r="B103" s="174" t="str">
        <f>IF(ISNUMBER('Funnel setup'!P116),VLOOKUP('Funnel setup'!$P116,'Provider Commission - Raw Data'!$A:$Q,5,0),"")</f>
        <v/>
      </c>
      <c r="C103" s="175" t="str">
        <f>IF(ISNUMBER('Funnel setup'!P116),VLOOKUP('Funnel setup'!P116,'Provider Commission - Raw Data'!$A:$Q,6,0),"")</f>
        <v/>
      </c>
      <c r="D103" s="176" t="str">
        <f>IF(ISNUMBER('Funnel setup'!P116),IF(VLOOKUP('Funnel setup'!P116,'Provider Commission - Raw Data'!$A:$Q,8,0)="-","",VLOOKUP('Funnel setup'!P116,'Provider Commission - Raw Data'!$A:$Q,8,0)),"")</f>
        <v/>
      </c>
      <c r="E103" s="251" t="str">
        <f>IF(ISNUMBER('Funnel setup'!P116),IF(VLOOKUP('Funnel setup'!P116,'Provider Commission - Raw Data'!$A:$Q,16,0)="-","",VLOOKUP('Funnel setup'!P116,'Provider Commission - Raw Data'!$A:$Q,16,0)),"")</f>
        <v/>
      </c>
      <c r="F103" s="177" t="str">
        <f>IF(AND(ISNUMBER('Funnel setup'!P116)),'Funnel setup'!$K$9,"")</f>
        <v/>
      </c>
      <c r="G103" s="177" t="str">
        <f>IF(AND(ISNUMBER('Funnel setup'!P116),D103&gt;=30,E103&lt;&gt;"*",D103&lt;&gt;""),F103-1.959963985 *('Funnel setup'!$K$8/SQRT('Funnel Data'!D103)),"")</f>
        <v/>
      </c>
      <c r="H103" s="177" t="str">
        <f>IF(AND(ISNUMBER('Funnel setup'!P116),D103&gt;=30,E103&lt;&gt;"*",D103&lt;&gt;""),F103+1.959963985 *('Funnel setup'!$K$8/SQRT('Funnel Data'!D103)),"")</f>
        <v/>
      </c>
      <c r="I103" s="177" t="str">
        <f>IF(AND(ISNUMBER('Funnel setup'!P116),D103&gt;=30,E103&lt;&gt;"*",D103&lt;&gt;""),F103-3.090232306 *('Funnel setup'!$K$8/SQRT('Funnel Data'!D103)),"")</f>
        <v/>
      </c>
      <c r="J103" s="177" t="str">
        <f>IF(AND(ISNUMBER('Funnel setup'!P116),D103&gt;=30,E103&lt;&gt;"*",D103&lt;&gt;""),F103+3.090232306 *('Funnel setup'!$K$8/SQRT('Funnel Data'!D103)),"")</f>
        <v/>
      </c>
      <c r="K103" s="178" t="str">
        <f>IF(AND(ISNUMBER('Funnel setup'!P116),D103&gt;=30,E103&lt;&gt;"*",D103&lt;&gt;""),IF(E103&gt;J103,'Funnel setup'!$K$15&amp;"99.8%",IF(E103&gt;H103,'Funnel setup'!$K$15&amp;"95%",IF(E103&lt;I103,'Funnel setup'!$K$16&amp;"99.8%",IF(E103&lt;G103,'Funnel setup'!$K$16&amp;"95%","")))),"")</f>
        <v/>
      </c>
    </row>
    <row r="104" spans="2:11" ht="15" customHeight="1" x14ac:dyDescent="0.2">
      <c r="B104" s="174" t="str">
        <f>IF(ISNUMBER('Funnel setup'!P117),VLOOKUP('Funnel setup'!$P117,'Provider Commission - Raw Data'!$A:$Q,5,0),"")</f>
        <v/>
      </c>
      <c r="C104" s="175" t="str">
        <f>IF(ISNUMBER('Funnel setup'!P117),VLOOKUP('Funnel setup'!P117,'Provider Commission - Raw Data'!$A:$Q,6,0),"")</f>
        <v/>
      </c>
      <c r="D104" s="176" t="str">
        <f>IF(ISNUMBER('Funnel setup'!P117),IF(VLOOKUP('Funnel setup'!P117,'Provider Commission - Raw Data'!$A:$Q,8,0)="-","",VLOOKUP('Funnel setup'!P117,'Provider Commission - Raw Data'!$A:$Q,8,0)),"")</f>
        <v/>
      </c>
      <c r="E104" s="251" t="str">
        <f>IF(ISNUMBER('Funnel setup'!P117),IF(VLOOKUP('Funnel setup'!P117,'Provider Commission - Raw Data'!$A:$Q,16,0)="-","",VLOOKUP('Funnel setup'!P117,'Provider Commission - Raw Data'!$A:$Q,16,0)),"")</f>
        <v/>
      </c>
      <c r="F104" s="177" t="str">
        <f>IF(AND(ISNUMBER('Funnel setup'!P117)),'Funnel setup'!$K$9,"")</f>
        <v/>
      </c>
      <c r="G104" s="177" t="str">
        <f>IF(AND(ISNUMBER('Funnel setup'!P117),D104&gt;=30,E104&lt;&gt;"*",D104&lt;&gt;""),F104-1.959963985 *('Funnel setup'!$K$8/SQRT('Funnel Data'!D104)),"")</f>
        <v/>
      </c>
      <c r="H104" s="177" t="str">
        <f>IF(AND(ISNUMBER('Funnel setup'!P117),D104&gt;=30,E104&lt;&gt;"*",D104&lt;&gt;""),F104+1.959963985 *('Funnel setup'!$K$8/SQRT('Funnel Data'!D104)),"")</f>
        <v/>
      </c>
      <c r="I104" s="177" t="str">
        <f>IF(AND(ISNUMBER('Funnel setup'!P117),D104&gt;=30,E104&lt;&gt;"*",D104&lt;&gt;""),F104-3.090232306 *('Funnel setup'!$K$8/SQRT('Funnel Data'!D104)),"")</f>
        <v/>
      </c>
      <c r="J104" s="177" t="str">
        <f>IF(AND(ISNUMBER('Funnel setup'!P117),D104&gt;=30,E104&lt;&gt;"*",D104&lt;&gt;""),F104+3.090232306 *('Funnel setup'!$K$8/SQRT('Funnel Data'!D104)),"")</f>
        <v/>
      </c>
      <c r="K104" s="178" t="str">
        <f>IF(AND(ISNUMBER('Funnel setup'!P117),D104&gt;=30,E104&lt;&gt;"*",D104&lt;&gt;""),IF(E104&gt;J104,'Funnel setup'!$K$15&amp;"99.8%",IF(E104&gt;H104,'Funnel setup'!$K$15&amp;"95%",IF(E104&lt;I104,'Funnel setup'!$K$16&amp;"99.8%",IF(E104&lt;G104,'Funnel setup'!$K$16&amp;"95%","")))),"")</f>
        <v/>
      </c>
    </row>
    <row r="105" spans="2:11" ht="30" customHeight="1" x14ac:dyDescent="0.2">
      <c r="B105" s="174" t="str">
        <f>IF(ISNUMBER('Funnel setup'!P118),VLOOKUP('Funnel setup'!$P118,'Provider Commission - Raw Data'!$A:$Q,5,0),"")</f>
        <v/>
      </c>
      <c r="C105" s="175" t="str">
        <f>IF(ISNUMBER('Funnel setup'!P118),VLOOKUP('Funnel setup'!P118,'Provider Commission - Raw Data'!$A:$Q,6,0),"")</f>
        <v/>
      </c>
      <c r="D105" s="176" t="str">
        <f>IF(ISNUMBER('Funnel setup'!P118),IF(VLOOKUP('Funnel setup'!P118,'Provider Commission - Raw Data'!$A:$Q,8,0)="-","",VLOOKUP('Funnel setup'!P118,'Provider Commission - Raw Data'!$A:$Q,8,0)),"")</f>
        <v/>
      </c>
      <c r="E105" s="251" t="str">
        <f>IF(ISNUMBER('Funnel setup'!P118),IF(VLOOKUP('Funnel setup'!P118,'Provider Commission - Raw Data'!$A:$Q,16,0)="-","",VLOOKUP('Funnel setup'!P118,'Provider Commission - Raw Data'!$A:$Q,16,0)),"")</f>
        <v/>
      </c>
      <c r="F105" s="177" t="str">
        <f>IF(AND(ISNUMBER('Funnel setup'!P118)),'Funnel setup'!$K$9,"")</f>
        <v/>
      </c>
      <c r="G105" s="177" t="str">
        <f>IF(AND(ISNUMBER('Funnel setup'!P118),D105&gt;=30,E105&lt;&gt;"*",D105&lt;&gt;""),F105-1.959963985 *('Funnel setup'!$K$8/SQRT('Funnel Data'!D105)),"")</f>
        <v/>
      </c>
      <c r="H105" s="177" t="str">
        <f>IF(AND(ISNUMBER('Funnel setup'!P118),D105&gt;=30,E105&lt;&gt;"*",D105&lt;&gt;""),F105+1.959963985 *('Funnel setup'!$K$8/SQRT('Funnel Data'!D105)),"")</f>
        <v/>
      </c>
      <c r="I105" s="177" t="str">
        <f>IF(AND(ISNUMBER('Funnel setup'!P118),D105&gt;=30,E105&lt;&gt;"*",D105&lt;&gt;""),F105-3.090232306 *('Funnel setup'!$K$8/SQRT('Funnel Data'!D105)),"")</f>
        <v/>
      </c>
      <c r="J105" s="177" t="str">
        <f>IF(AND(ISNUMBER('Funnel setup'!P118),D105&gt;=30,E105&lt;&gt;"*",D105&lt;&gt;""),F105+3.090232306 *('Funnel setup'!$K$8/SQRT('Funnel Data'!D105)),"")</f>
        <v/>
      </c>
      <c r="K105" s="178" t="str">
        <f>IF(AND(ISNUMBER('Funnel setup'!P118),D105&gt;=30,E105&lt;&gt;"*",D105&lt;&gt;""),IF(E105&gt;J105,'Funnel setup'!$K$15&amp;"99.8%",IF(E105&gt;H105,'Funnel setup'!$K$15&amp;"95%",IF(E105&lt;I105,'Funnel setup'!$K$16&amp;"99.8%",IF(E105&lt;G105,'Funnel setup'!$K$16&amp;"95%","")))),"")</f>
        <v/>
      </c>
    </row>
    <row r="106" spans="2:11" ht="15" customHeight="1" x14ac:dyDescent="0.2">
      <c r="B106" s="174" t="str">
        <f>IF(ISNUMBER('Funnel setup'!P119),VLOOKUP('Funnel setup'!$P119,'Provider Commission - Raw Data'!$A:$Q,5,0),"")</f>
        <v/>
      </c>
      <c r="C106" s="175" t="str">
        <f>IF(ISNUMBER('Funnel setup'!P119),VLOOKUP('Funnel setup'!P119,'Provider Commission - Raw Data'!$A:$Q,6,0),"")</f>
        <v/>
      </c>
      <c r="D106" s="176" t="str">
        <f>IF(ISNUMBER('Funnel setup'!P119),IF(VLOOKUP('Funnel setup'!P119,'Provider Commission - Raw Data'!$A:$Q,8,0)="-","",VLOOKUP('Funnel setup'!P119,'Provider Commission - Raw Data'!$A:$Q,8,0)),"")</f>
        <v/>
      </c>
      <c r="E106" s="251" t="str">
        <f>IF(ISNUMBER('Funnel setup'!P119),IF(VLOOKUP('Funnel setup'!P119,'Provider Commission - Raw Data'!$A:$Q,16,0)="-","",VLOOKUP('Funnel setup'!P119,'Provider Commission - Raw Data'!$A:$Q,16,0)),"")</f>
        <v/>
      </c>
      <c r="F106" s="177" t="str">
        <f>IF(AND(ISNUMBER('Funnel setup'!P119)),'Funnel setup'!$K$9,"")</f>
        <v/>
      </c>
      <c r="G106" s="177" t="str">
        <f>IF(AND(ISNUMBER('Funnel setup'!P119),D106&gt;=30,E106&lt;&gt;"*",D106&lt;&gt;""),F106-1.959963985 *('Funnel setup'!$K$8/SQRT('Funnel Data'!D106)),"")</f>
        <v/>
      </c>
      <c r="H106" s="177" t="str">
        <f>IF(AND(ISNUMBER('Funnel setup'!P119),D106&gt;=30,E106&lt;&gt;"*",D106&lt;&gt;""),F106+1.959963985 *('Funnel setup'!$K$8/SQRT('Funnel Data'!D106)),"")</f>
        <v/>
      </c>
      <c r="I106" s="177" t="str">
        <f>IF(AND(ISNUMBER('Funnel setup'!P119),D106&gt;=30,E106&lt;&gt;"*",D106&lt;&gt;""),F106-3.090232306 *('Funnel setup'!$K$8/SQRT('Funnel Data'!D106)),"")</f>
        <v/>
      </c>
      <c r="J106" s="177" t="str">
        <f>IF(AND(ISNUMBER('Funnel setup'!P119),D106&gt;=30,E106&lt;&gt;"*",D106&lt;&gt;""),F106+3.090232306 *('Funnel setup'!$K$8/SQRT('Funnel Data'!D106)),"")</f>
        <v/>
      </c>
      <c r="K106" s="178" t="str">
        <f>IF(AND(ISNUMBER('Funnel setup'!P119),D106&gt;=30,E106&lt;&gt;"*",D106&lt;&gt;""),IF(E106&gt;J106,'Funnel setup'!$K$15&amp;"99.8%",IF(E106&gt;H106,'Funnel setup'!$K$15&amp;"95%",IF(E106&lt;I106,'Funnel setup'!$K$16&amp;"99.8%",IF(E106&lt;G106,'Funnel setup'!$K$16&amp;"95%","")))),"")</f>
        <v/>
      </c>
    </row>
    <row r="107" spans="2:11" ht="30" customHeight="1" x14ac:dyDescent="0.2">
      <c r="B107" s="174" t="str">
        <f>IF(ISNUMBER('Funnel setup'!P120),VLOOKUP('Funnel setup'!$P120,'Provider Commission - Raw Data'!$A:$Q,5,0),"")</f>
        <v/>
      </c>
      <c r="C107" s="175" t="str">
        <f>IF(ISNUMBER('Funnel setup'!P120),VLOOKUP('Funnel setup'!P120,'Provider Commission - Raw Data'!$A:$Q,6,0),"")</f>
        <v/>
      </c>
      <c r="D107" s="176" t="str">
        <f>IF(ISNUMBER('Funnel setup'!P120),IF(VLOOKUP('Funnel setup'!P120,'Provider Commission - Raw Data'!$A:$Q,8,0)="-","",VLOOKUP('Funnel setup'!P120,'Provider Commission - Raw Data'!$A:$Q,8,0)),"")</f>
        <v/>
      </c>
      <c r="E107" s="251" t="str">
        <f>IF(ISNUMBER('Funnel setup'!P120),IF(VLOOKUP('Funnel setup'!P120,'Provider Commission - Raw Data'!$A:$Q,16,0)="-","",VLOOKUP('Funnel setup'!P120,'Provider Commission - Raw Data'!$A:$Q,16,0)),"")</f>
        <v/>
      </c>
      <c r="F107" s="177" t="str">
        <f>IF(AND(ISNUMBER('Funnel setup'!P120)),'Funnel setup'!$K$9,"")</f>
        <v/>
      </c>
      <c r="G107" s="177" t="str">
        <f>IF(AND(ISNUMBER('Funnel setup'!P120),D107&gt;=30,E107&lt;&gt;"*",D107&lt;&gt;""),F107-1.959963985 *('Funnel setup'!$K$8/SQRT('Funnel Data'!D107)),"")</f>
        <v/>
      </c>
      <c r="H107" s="177" t="str">
        <f>IF(AND(ISNUMBER('Funnel setup'!P120),D107&gt;=30,E107&lt;&gt;"*",D107&lt;&gt;""),F107+1.959963985 *('Funnel setup'!$K$8/SQRT('Funnel Data'!D107)),"")</f>
        <v/>
      </c>
      <c r="I107" s="177" t="str">
        <f>IF(AND(ISNUMBER('Funnel setup'!P120),D107&gt;=30,E107&lt;&gt;"*",D107&lt;&gt;""),F107-3.090232306 *('Funnel setup'!$K$8/SQRT('Funnel Data'!D107)),"")</f>
        <v/>
      </c>
      <c r="J107" s="177" t="str">
        <f>IF(AND(ISNUMBER('Funnel setup'!P120),D107&gt;=30,E107&lt;&gt;"*",D107&lt;&gt;""),F107+3.090232306 *('Funnel setup'!$K$8/SQRT('Funnel Data'!D107)),"")</f>
        <v/>
      </c>
      <c r="K107" s="178" t="str">
        <f>IF(AND(ISNUMBER('Funnel setup'!P120),D107&gt;=30,E107&lt;&gt;"*",D107&lt;&gt;""),IF(E107&gt;J107,'Funnel setup'!$K$15&amp;"99.8%",IF(E107&gt;H107,'Funnel setup'!$K$15&amp;"95%",IF(E107&lt;I107,'Funnel setup'!$K$16&amp;"99.8%",IF(E107&lt;G107,'Funnel setup'!$K$16&amp;"95%","")))),"")</f>
        <v/>
      </c>
    </row>
    <row r="108" spans="2:11" ht="15" customHeight="1" x14ac:dyDescent="0.2">
      <c r="B108" s="174" t="str">
        <f>IF(ISNUMBER('Funnel setup'!P121),VLOOKUP('Funnel setup'!$P121,'Provider Commission - Raw Data'!$A:$Q,5,0),"")</f>
        <v/>
      </c>
      <c r="C108" s="175" t="str">
        <f>IF(ISNUMBER('Funnel setup'!P121),VLOOKUP('Funnel setup'!P121,'Provider Commission - Raw Data'!$A:$Q,6,0),"")</f>
        <v/>
      </c>
      <c r="D108" s="176" t="str">
        <f>IF(ISNUMBER('Funnel setup'!P121),IF(VLOOKUP('Funnel setup'!P121,'Provider Commission - Raw Data'!$A:$Q,8,0)="-","",VLOOKUP('Funnel setup'!P121,'Provider Commission - Raw Data'!$A:$Q,8,0)),"")</f>
        <v/>
      </c>
      <c r="E108" s="251" t="str">
        <f>IF(ISNUMBER('Funnel setup'!P121),IF(VLOOKUP('Funnel setup'!P121,'Provider Commission - Raw Data'!$A:$Q,16,0)="-","",VLOOKUP('Funnel setup'!P121,'Provider Commission - Raw Data'!$A:$Q,16,0)),"")</f>
        <v/>
      </c>
      <c r="F108" s="177" t="str">
        <f>IF(AND(ISNUMBER('Funnel setup'!P121)),'Funnel setup'!$K$9,"")</f>
        <v/>
      </c>
      <c r="G108" s="177" t="str">
        <f>IF(AND(ISNUMBER('Funnel setup'!P121),D108&gt;=30,E108&lt;&gt;"*",D108&lt;&gt;""),F108-1.959963985 *('Funnel setup'!$K$8/SQRT('Funnel Data'!D108)),"")</f>
        <v/>
      </c>
      <c r="H108" s="177" t="str">
        <f>IF(AND(ISNUMBER('Funnel setup'!P121),D108&gt;=30,E108&lt;&gt;"*",D108&lt;&gt;""),F108+1.959963985 *('Funnel setup'!$K$8/SQRT('Funnel Data'!D108)),"")</f>
        <v/>
      </c>
      <c r="I108" s="177" t="str">
        <f>IF(AND(ISNUMBER('Funnel setup'!P121),D108&gt;=30,E108&lt;&gt;"*",D108&lt;&gt;""),F108-3.090232306 *('Funnel setup'!$K$8/SQRT('Funnel Data'!D108)),"")</f>
        <v/>
      </c>
      <c r="J108" s="177" t="str">
        <f>IF(AND(ISNUMBER('Funnel setup'!P121),D108&gt;=30,E108&lt;&gt;"*",D108&lt;&gt;""),F108+3.090232306 *('Funnel setup'!$K$8/SQRT('Funnel Data'!D108)),"")</f>
        <v/>
      </c>
      <c r="K108" s="178" t="str">
        <f>IF(AND(ISNUMBER('Funnel setup'!P121),D108&gt;=30,E108&lt;&gt;"*",D108&lt;&gt;""),IF(E108&gt;J108,'Funnel setup'!$K$15&amp;"99.8%",IF(E108&gt;H108,'Funnel setup'!$K$15&amp;"95%",IF(E108&lt;I108,'Funnel setup'!$K$16&amp;"99.8%",IF(E108&lt;G108,'Funnel setup'!$K$16&amp;"95%","")))),"")</f>
        <v/>
      </c>
    </row>
    <row r="109" spans="2:11" ht="15" customHeight="1" x14ac:dyDescent="0.2">
      <c r="B109" s="174" t="str">
        <f>IF(ISNUMBER('Funnel setup'!P122),VLOOKUP('Funnel setup'!$P122,'Provider Commission - Raw Data'!$A:$Q,5,0),"")</f>
        <v/>
      </c>
      <c r="C109" s="175" t="str">
        <f>IF(ISNUMBER('Funnel setup'!P122),VLOOKUP('Funnel setup'!P122,'Provider Commission - Raw Data'!$A:$Q,6,0),"")</f>
        <v/>
      </c>
      <c r="D109" s="176" t="str">
        <f>IF(ISNUMBER('Funnel setup'!P122),IF(VLOOKUP('Funnel setup'!P122,'Provider Commission - Raw Data'!$A:$Q,8,0)="-","",VLOOKUP('Funnel setup'!P122,'Provider Commission - Raw Data'!$A:$Q,8,0)),"")</f>
        <v/>
      </c>
      <c r="E109" s="251" t="str">
        <f>IF(ISNUMBER('Funnel setup'!P122),IF(VLOOKUP('Funnel setup'!P122,'Provider Commission - Raw Data'!$A:$Q,16,0)="-","",VLOOKUP('Funnel setup'!P122,'Provider Commission - Raw Data'!$A:$Q,16,0)),"")</f>
        <v/>
      </c>
      <c r="F109" s="177" t="str">
        <f>IF(AND(ISNUMBER('Funnel setup'!P122)),'Funnel setup'!$K$9,"")</f>
        <v/>
      </c>
      <c r="G109" s="177" t="str">
        <f>IF(AND(ISNUMBER('Funnel setup'!P122),D109&gt;=30,E109&lt;&gt;"*",D109&lt;&gt;""),F109-1.959963985 *('Funnel setup'!$K$8/SQRT('Funnel Data'!D109)),"")</f>
        <v/>
      </c>
      <c r="H109" s="177" t="str">
        <f>IF(AND(ISNUMBER('Funnel setup'!P122),D109&gt;=30,E109&lt;&gt;"*",D109&lt;&gt;""),F109+1.959963985 *('Funnel setup'!$K$8/SQRT('Funnel Data'!D109)),"")</f>
        <v/>
      </c>
      <c r="I109" s="177" t="str">
        <f>IF(AND(ISNUMBER('Funnel setup'!P122),D109&gt;=30,E109&lt;&gt;"*",D109&lt;&gt;""),F109-3.090232306 *('Funnel setup'!$K$8/SQRT('Funnel Data'!D109)),"")</f>
        <v/>
      </c>
      <c r="J109" s="177" t="str">
        <f>IF(AND(ISNUMBER('Funnel setup'!P122),D109&gt;=30,E109&lt;&gt;"*",D109&lt;&gt;""),F109+3.090232306 *('Funnel setup'!$K$8/SQRT('Funnel Data'!D109)),"")</f>
        <v/>
      </c>
      <c r="K109" s="178" t="str">
        <f>IF(AND(ISNUMBER('Funnel setup'!P122),D109&gt;=30,E109&lt;&gt;"*",D109&lt;&gt;""),IF(E109&gt;J109,'Funnel setup'!$K$15&amp;"99.8%",IF(E109&gt;H109,'Funnel setup'!$K$15&amp;"95%",IF(E109&lt;I109,'Funnel setup'!$K$16&amp;"99.8%",IF(E109&lt;G109,'Funnel setup'!$K$16&amp;"95%","")))),"")</f>
        <v/>
      </c>
    </row>
    <row r="110" spans="2:11" ht="15" customHeight="1" x14ac:dyDescent="0.2">
      <c r="B110" s="174" t="str">
        <f>IF(ISNUMBER('Funnel setup'!P123),VLOOKUP('Funnel setup'!$P123,'Provider Commission - Raw Data'!$A:$Q,5,0),"")</f>
        <v/>
      </c>
      <c r="C110" s="175" t="str">
        <f>IF(ISNUMBER('Funnel setup'!P123),VLOOKUP('Funnel setup'!P123,'Provider Commission - Raw Data'!$A:$Q,6,0),"")</f>
        <v/>
      </c>
      <c r="D110" s="176" t="str">
        <f>IF(ISNUMBER('Funnel setup'!P123),IF(VLOOKUP('Funnel setup'!P123,'Provider Commission - Raw Data'!$A:$Q,8,0)="-","",VLOOKUP('Funnel setup'!P123,'Provider Commission - Raw Data'!$A:$Q,8,0)),"")</f>
        <v/>
      </c>
      <c r="E110" s="251" t="str">
        <f>IF(ISNUMBER('Funnel setup'!P123),IF(VLOOKUP('Funnel setup'!P123,'Provider Commission - Raw Data'!$A:$Q,16,0)="-","",VLOOKUP('Funnel setup'!P123,'Provider Commission - Raw Data'!$A:$Q,16,0)),"")</f>
        <v/>
      </c>
      <c r="F110" s="177" t="str">
        <f>IF(AND(ISNUMBER('Funnel setup'!P123)),'Funnel setup'!$K$9,"")</f>
        <v/>
      </c>
      <c r="G110" s="177" t="str">
        <f>IF(AND(ISNUMBER('Funnel setup'!P123),D110&gt;=30,E110&lt;&gt;"*",D110&lt;&gt;""),F110-1.959963985 *('Funnel setup'!$K$8/SQRT('Funnel Data'!D110)),"")</f>
        <v/>
      </c>
      <c r="H110" s="177" t="str">
        <f>IF(AND(ISNUMBER('Funnel setup'!P123),D110&gt;=30,E110&lt;&gt;"*",D110&lt;&gt;""),F110+1.959963985 *('Funnel setup'!$K$8/SQRT('Funnel Data'!D110)),"")</f>
        <v/>
      </c>
      <c r="I110" s="177" t="str">
        <f>IF(AND(ISNUMBER('Funnel setup'!P123),D110&gt;=30,E110&lt;&gt;"*",D110&lt;&gt;""),F110-3.090232306 *('Funnel setup'!$K$8/SQRT('Funnel Data'!D110)),"")</f>
        <v/>
      </c>
      <c r="J110" s="177" t="str">
        <f>IF(AND(ISNUMBER('Funnel setup'!P123),D110&gt;=30,E110&lt;&gt;"*",D110&lt;&gt;""),F110+3.090232306 *('Funnel setup'!$K$8/SQRT('Funnel Data'!D110)),"")</f>
        <v/>
      </c>
      <c r="K110" s="178" t="str">
        <f>IF(AND(ISNUMBER('Funnel setup'!P123),D110&gt;=30,E110&lt;&gt;"*",D110&lt;&gt;""),IF(E110&gt;J110,'Funnel setup'!$K$15&amp;"99.8%",IF(E110&gt;H110,'Funnel setup'!$K$15&amp;"95%",IF(E110&lt;I110,'Funnel setup'!$K$16&amp;"99.8%",IF(E110&lt;G110,'Funnel setup'!$K$16&amp;"95%","")))),"")</f>
        <v/>
      </c>
    </row>
    <row r="111" spans="2:11" ht="15" customHeight="1" x14ac:dyDescent="0.2">
      <c r="B111" s="174" t="str">
        <f>IF(ISNUMBER('Funnel setup'!P124),VLOOKUP('Funnel setup'!$P124,'Provider Commission - Raw Data'!$A:$Q,5,0),"")</f>
        <v/>
      </c>
      <c r="C111" s="175" t="str">
        <f>IF(ISNUMBER('Funnel setup'!P124),VLOOKUP('Funnel setup'!P124,'Provider Commission - Raw Data'!$A:$Q,6,0),"")</f>
        <v/>
      </c>
      <c r="D111" s="176" t="str">
        <f>IF(ISNUMBER('Funnel setup'!P124),IF(VLOOKUP('Funnel setup'!P124,'Provider Commission - Raw Data'!$A:$Q,8,0)="-","",VLOOKUP('Funnel setup'!P124,'Provider Commission - Raw Data'!$A:$Q,8,0)),"")</f>
        <v/>
      </c>
      <c r="E111" s="251" t="str">
        <f>IF(ISNUMBER('Funnel setup'!P124),IF(VLOOKUP('Funnel setup'!P124,'Provider Commission - Raw Data'!$A:$Q,16,0)="-","",VLOOKUP('Funnel setup'!P124,'Provider Commission - Raw Data'!$A:$Q,16,0)),"")</f>
        <v/>
      </c>
      <c r="F111" s="177" t="str">
        <f>IF(AND(ISNUMBER('Funnel setup'!P124)),'Funnel setup'!$K$9,"")</f>
        <v/>
      </c>
      <c r="G111" s="177" t="str">
        <f>IF(AND(ISNUMBER('Funnel setup'!P124),D111&gt;=30,E111&lt;&gt;"*",D111&lt;&gt;""),F111-1.959963985 *('Funnel setup'!$K$8/SQRT('Funnel Data'!D111)),"")</f>
        <v/>
      </c>
      <c r="H111" s="177" t="str">
        <f>IF(AND(ISNUMBER('Funnel setup'!P124),D111&gt;=30,E111&lt;&gt;"*",D111&lt;&gt;""),F111+1.959963985 *('Funnel setup'!$K$8/SQRT('Funnel Data'!D111)),"")</f>
        <v/>
      </c>
      <c r="I111" s="177" t="str">
        <f>IF(AND(ISNUMBER('Funnel setup'!P124),D111&gt;=30,E111&lt;&gt;"*",D111&lt;&gt;""),F111-3.090232306 *('Funnel setup'!$K$8/SQRT('Funnel Data'!D111)),"")</f>
        <v/>
      </c>
      <c r="J111" s="177" t="str">
        <f>IF(AND(ISNUMBER('Funnel setup'!P124),D111&gt;=30,E111&lt;&gt;"*",D111&lt;&gt;""),F111+3.090232306 *('Funnel setup'!$K$8/SQRT('Funnel Data'!D111)),"")</f>
        <v/>
      </c>
      <c r="K111" s="178" t="str">
        <f>IF(AND(ISNUMBER('Funnel setup'!P124),D111&gt;=30,E111&lt;&gt;"*",D111&lt;&gt;""),IF(E111&gt;J111,'Funnel setup'!$K$15&amp;"99.8%",IF(E111&gt;H111,'Funnel setup'!$K$15&amp;"95%",IF(E111&lt;I111,'Funnel setup'!$K$16&amp;"99.8%",IF(E111&lt;G111,'Funnel setup'!$K$16&amp;"95%","")))),"")</f>
        <v/>
      </c>
    </row>
    <row r="112" spans="2:11" ht="15" customHeight="1" x14ac:dyDescent="0.2">
      <c r="B112" s="174" t="str">
        <f>IF(ISNUMBER('Funnel setup'!P125),VLOOKUP('Funnel setup'!$P125,'Provider Commission - Raw Data'!$A:$Q,5,0),"")</f>
        <v/>
      </c>
      <c r="C112" s="175" t="str">
        <f>IF(ISNUMBER('Funnel setup'!P125),VLOOKUP('Funnel setup'!P125,'Provider Commission - Raw Data'!$A:$Q,6,0),"")</f>
        <v/>
      </c>
      <c r="D112" s="176" t="str">
        <f>IF(ISNUMBER('Funnel setup'!P125),IF(VLOOKUP('Funnel setup'!P125,'Provider Commission - Raw Data'!$A:$Q,8,0)="-","",VLOOKUP('Funnel setup'!P125,'Provider Commission - Raw Data'!$A:$Q,8,0)),"")</f>
        <v/>
      </c>
      <c r="E112" s="251" t="str">
        <f>IF(ISNUMBER('Funnel setup'!P125),IF(VLOOKUP('Funnel setup'!P125,'Provider Commission - Raw Data'!$A:$Q,16,0)="-","",VLOOKUP('Funnel setup'!P125,'Provider Commission - Raw Data'!$A:$Q,16,0)),"")</f>
        <v/>
      </c>
      <c r="F112" s="177" t="str">
        <f>IF(AND(ISNUMBER('Funnel setup'!P125)),'Funnel setup'!$K$9,"")</f>
        <v/>
      </c>
      <c r="G112" s="177" t="str">
        <f>IF(AND(ISNUMBER('Funnel setup'!P125),D112&gt;=30,E112&lt;&gt;"*",D112&lt;&gt;""),F112-1.959963985 *('Funnel setup'!$K$8/SQRT('Funnel Data'!D112)),"")</f>
        <v/>
      </c>
      <c r="H112" s="177" t="str">
        <f>IF(AND(ISNUMBER('Funnel setup'!P125),D112&gt;=30,E112&lt;&gt;"*",D112&lt;&gt;""),F112+1.959963985 *('Funnel setup'!$K$8/SQRT('Funnel Data'!D112)),"")</f>
        <v/>
      </c>
      <c r="I112" s="177" t="str">
        <f>IF(AND(ISNUMBER('Funnel setup'!P125),D112&gt;=30,E112&lt;&gt;"*",D112&lt;&gt;""),F112-3.090232306 *('Funnel setup'!$K$8/SQRT('Funnel Data'!D112)),"")</f>
        <v/>
      </c>
      <c r="J112" s="177" t="str">
        <f>IF(AND(ISNUMBER('Funnel setup'!P125),D112&gt;=30,E112&lt;&gt;"*",D112&lt;&gt;""),F112+3.090232306 *('Funnel setup'!$K$8/SQRT('Funnel Data'!D112)),"")</f>
        <v/>
      </c>
      <c r="K112" s="178" t="str">
        <f>IF(AND(ISNUMBER('Funnel setup'!P125),D112&gt;=30,E112&lt;&gt;"*",D112&lt;&gt;""),IF(E112&gt;J112,'Funnel setup'!$K$15&amp;"99.8%",IF(E112&gt;H112,'Funnel setup'!$K$15&amp;"95%",IF(E112&lt;I112,'Funnel setup'!$K$16&amp;"99.8%",IF(E112&lt;G112,'Funnel setup'!$K$16&amp;"95%","")))),"")</f>
        <v/>
      </c>
    </row>
    <row r="113" spans="2:11" ht="15" customHeight="1" x14ac:dyDescent="0.2">
      <c r="B113" s="174" t="str">
        <f>IF(ISNUMBER('Funnel setup'!P126),VLOOKUP('Funnel setup'!$P126,'Provider Commission - Raw Data'!$A:$Q,5,0),"")</f>
        <v/>
      </c>
      <c r="C113" s="175" t="str">
        <f>IF(ISNUMBER('Funnel setup'!P126),VLOOKUP('Funnel setup'!P126,'Provider Commission - Raw Data'!$A:$Q,6,0),"")</f>
        <v/>
      </c>
      <c r="D113" s="176" t="str">
        <f>IF(ISNUMBER('Funnel setup'!P126),IF(VLOOKUP('Funnel setup'!P126,'Provider Commission - Raw Data'!$A:$Q,8,0)="-","",VLOOKUP('Funnel setup'!P126,'Provider Commission - Raw Data'!$A:$Q,8,0)),"")</f>
        <v/>
      </c>
      <c r="E113" s="251" t="str">
        <f>IF(ISNUMBER('Funnel setup'!P126),IF(VLOOKUP('Funnel setup'!P126,'Provider Commission - Raw Data'!$A:$Q,16,0)="-","",VLOOKUP('Funnel setup'!P126,'Provider Commission - Raw Data'!$A:$Q,16,0)),"")</f>
        <v/>
      </c>
      <c r="F113" s="177" t="str">
        <f>IF(AND(ISNUMBER('Funnel setup'!P126)),'Funnel setup'!$K$9,"")</f>
        <v/>
      </c>
      <c r="G113" s="177" t="str">
        <f>IF(AND(ISNUMBER('Funnel setup'!P126),D113&gt;=30,E113&lt;&gt;"*",D113&lt;&gt;""),F113-1.959963985 *('Funnel setup'!$K$8/SQRT('Funnel Data'!D113)),"")</f>
        <v/>
      </c>
      <c r="H113" s="177" t="str">
        <f>IF(AND(ISNUMBER('Funnel setup'!P126),D113&gt;=30,E113&lt;&gt;"*",D113&lt;&gt;""),F113+1.959963985 *('Funnel setup'!$K$8/SQRT('Funnel Data'!D113)),"")</f>
        <v/>
      </c>
      <c r="I113" s="177" t="str">
        <f>IF(AND(ISNUMBER('Funnel setup'!P126),D113&gt;=30,E113&lt;&gt;"*",D113&lt;&gt;""),F113-3.090232306 *('Funnel setup'!$K$8/SQRT('Funnel Data'!D113)),"")</f>
        <v/>
      </c>
      <c r="J113" s="177" t="str">
        <f>IF(AND(ISNUMBER('Funnel setup'!P126),D113&gt;=30,E113&lt;&gt;"*",D113&lt;&gt;""),F113+3.090232306 *('Funnel setup'!$K$8/SQRT('Funnel Data'!D113)),"")</f>
        <v/>
      </c>
      <c r="K113" s="178" t="str">
        <f>IF(AND(ISNUMBER('Funnel setup'!P126),D113&gt;=30,E113&lt;&gt;"*",D113&lt;&gt;""),IF(E113&gt;J113,'Funnel setup'!$K$15&amp;"99.8%",IF(E113&gt;H113,'Funnel setup'!$K$15&amp;"95%",IF(E113&lt;I113,'Funnel setup'!$K$16&amp;"99.8%",IF(E113&lt;G113,'Funnel setup'!$K$16&amp;"95%","")))),"")</f>
        <v/>
      </c>
    </row>
    <row r="114" spans="2:11" ht="30" customHeight="1" x14ac:dyDescent="0.2">
      <c r="B114" s="174" t="str">
        <f>IF(ISNUMBER('Funnel setup'!P127),VLOOKUP('Funnel setup'!$P127,'Provider Commission - Raw Data'!$A:$Q,5,0),"")</f>
        <v/>
      </c>
      <c r="C114" s="175" t="str">
        <f>IF(ISNUMBER('Funnel setup'!P127),VLOOKUP('Funnel setup'!P127,'Provider Commission - Raw Data'!$A:$Q,6,0),"")</f>
        <v/>
      </c>
      <c r="D114" s="176" t="str">
        <f>IF(ISNUMBER('Funnel setup'!P127),IF(VLOOKUP('Funnel setup'!P127,'Provider Commission - Raw Data'!$A:$Q,8,0)="-","",VLOOKUP('Funnel setup'!P127,'Provider Commission - Raw Data'!$A:$Q,8,0)),"")</f>
        <v/>
      </c>
      <c r="E114" s="251" t="str">
        <f>IF(ISNUMBER('Funnel setup'!P127),IF(VLOOKUP('Funnel setup'!P127,'Provider Commission - Raw Data'!$A:$Q,16,0)="-","",VLOOKUP('Funnel setup'!P127,'Provider Commission - Raw Data'!$A:$Q,16,0)),"")</f>
        <v/>
      </c>
      <c r="F114" s="177" t="str">
        <f>IF(AND(ISNUMBER('Funnel setup'!P127)),'Funnel setup'!$K$9,"")</f>
        <v/>
      </c>
      <c r="G114" s="177" t="str">
        <f>IF(AND(ISNUMBER('Funnel setup'!P127),D114&gt;=30,E114&lt;&gt;"*",D114&lt;&gt;""),F114-1.959963985 *('Funnel setup'!$K$8/SQRT('Funnel Data'!D114)),"")</f>
        <v/>
      </c>
      <c r="H114" s="177" t="str">
        <f>IF(AND(ISNUMBER('Funnel setup'!P127),D114&gt;=30,E114&lt;&gt;"*",D114&lt;&gt;""),F114+1.959963985 *('Funnel setup'!$K$8/SQRT('Funnel Data'!D114)),"")</f>
        <v/>
      </c>
      <c r="I114" s="177" t="str">
        <f>IF(AND(ISNUMBER('Funnel setup'!P127),D114&gt;=30,E114&lt;&gt;"*",D114&lt;&gt;""),F114-3.090232306 *('Funnel setup'!$K$8/SQRT('Funnel Data'!D114)),"")</f>
        <v/>
      </c>
      <c r="J114" s="177" t="str">
        <f>IF(AND(ISNUMBER('Funnel setup'!P127),D114&gt;=30,E114&lt;&gt;"*",D114&lt;&gt;""),F114+3.090232306 *('Funnel setup'!$K$8/SQRT('Funnel Data'!D114)),"")</f>
        <v/>
      </c>
      <c r="K114" s="178" t="str">
        <f>IF(AND(ISNUMBER('Funnel setup'!P127),D114&gt;=30,E114&lt;&gt;"*",D114&lt;&gt;""),IF(E114&gt;J114,'Funnel setup'!$K$15&amp;"99.8%",IF(E114&gt;H114,'Funnel setup'!$K$15&amp;"95%",IF(E114&lt;I114,'Funnel setup'!$K$16&amp;"99.8%",IF(E114&lt;G114,'Funnel setup'!$K$16&amp;"95%","")))),"")</f>
        <v/>
      </c>
    </row>
    <row r="115" spans="2:11" ht="15" customHeight="1" x14ac:dyDescent="0.2">
      <c r="B115" s="174" t="str">
        <f>IF(ISNUMBER('Funnel setup'!P128),VLOOKUP('Funnel setup'!$P128,'Provider Commission - Raw Data'!$A:$Q,5,0),"")</f>
        <v/>
      </c>
      <c r="C115" s="175" t="str">
        <f>IF(ISNUMBER('Funnel setup'!P128),VLOOKUP('Funnel setup'!P128,'Provider Commission - Raw Data'!$A:$Q,6,0),"")</f>
        <v/>
      </c>
      <c r="D115" s="176" t="str">
        <f>IF(ISNUMBER('Funnel setup'!P128),IF(VLOOKUP('Funnel setup'!P128,'Provider Commission - Raw Data'!$A:$Q,8,0)="-","",VLOOKUP('Funnel setup'!P128,'Provider Commission - Raw Data'!$A:$Q,8,0)),"")</f>
        <v/>
      </c>
      <c r="E115" s="251" t="str">
        <f>IF(ISNUMBER('Funnel setup'!P128),IF(VLOOKUP('Funnel setup'!P128,'Provider Commission - Raw Data'!$A:$Q,16,0)="-","",VLOOKUP('Funnel setup'!P128,'Provider Commission - Raw Data'!$A:$Q,16,0)),"")</f>
        <v/>
      </c>
      <c r="F115" s="177" t="str">
        <f>IF(AND(ISNUMBER('Funnel setup'!P128)),'Funnel setup'!$K$9,"")</f>
        <v/>
      </c>
      <c r="G115" s="177" t="str">
        <f>IF(AND(ISNUMBER('Funnel setup'!P128),D115&gt;=30,E115&lt;&gt;"*",D115&lt;&gt;""),F115-1.959963985 *('Funnel setup'!$K$8/SQRT('Funnel Data'!D115)),"")</f>
        <v/>
      </c>
      <c r="H115" s="177" t="str">
        <f>IF(AND(ISNUMBER('Funnel setup'!P128),D115&gt;=30,E115&lt;&gt;"*",D115&lt;&gt;""),F115+1.959963985 *('Funnel setup'!$K$8/SQRT('Funnel Data'!D115)),"")</f>
        <v/>
      </c>
      <c r="I115" s="177" t="str">
        <f>IF(AND(ISNUMBER('Funnel setup'!P128),D115&gt;=30,E115&lt;&gt;"*",D115&lt;&gt;""),F115-3.090232306 *('Funnel setup'!$K$8/SQRT('Funnel Data'!D115)),"")</f>
        <v/>
      </c>
      <c r="J115" s="177" t="str">
        <f>IF(AND(ISNUMBER('Funnel setup'!P128),D115&gt;=30,E115&lt;&gt;"*",D115&lt;&gt;""),F115+3.090232306 *('Funnel setup'!$K$8/SQRT('Funnel Data'!D115)),"")</f>
        <v/>
      </c>
      <c r="K115" s="178" t="str">
        <f>IF(AND(ISNUMBER('Funnel setup'!P128),D115&gt;=30,E115&lt;&gt;"*",D115&lt;&gt;""),IF(E115&gt;J115,'Funnel setup'!$K$15&amp;"99.8%",IF(E115&gt;H115,'Funnel setup'!$K$15&amp;"95%",IF(E115&lt;I115,'Funnel setup'!$K$16&amp;"99.8%",IF(E115&lt;G115,'Funnel setup'!$K$16&amp;"95%","")))),"")</f>
        <v/>
      </c>
    </row>
    <row r="116" spans="2:11" ht="15" customHeight="1" x14ac:dyDescent="0.2">
      <c r="B116" s="174" t="str">
        <f>IF(ISNUMBER('Funnel setup'!P129),VLOOKUP('Funnel setup'!$P129,'Provider Commission - Raw Data'!$A:$Q,5,0),"")</f>
        <v/>
      </c>
      <c r="C116" s="175" t="str">
        <f>IF(ISNUMBER('Funnel setup'!P129),VLOOKUP('Funnel setup'!P129,'Provider Commission - Raw Data'!$A:$Q,6,0),"")</f>
        <v/>
      </c>
      <c r="D116" s="176" t="str">
        <f>IF(ISNUMBER('Funnel setup'!P129),IF(VLOOKUP('Funnel setup'!P129,'Provider Commission - Raw Data'!$A:$Q,8,0)="-","",VLOOKUP('Funnel setup'!P129,'Provider Commission - Raw Data'!$A:$Q,8,0)),"")</f>
        <v/>
      </c>
      <c r="E116" s="251" t="str">
        <f>IF(ISNUMBER('Funnel setup'!P129),IF(VLOOKUP('Funnel setup'!P129,'Provider Commission - Raw Data'!$A:$Q,16,0)="-","",VLOOKUP('Funnel setup'!P129,'Provider Commission - Raw Data'!$A:$Q,16,0)),"")</f>
        <v/>
      </c>
      <c r="F116" s="177" t="str">
        <f>IF(AND(ISNUMBER('Funnel setup'!P129)),'Funnel setup'!$K$9,"")</f>
        <v/>
      </c>
      <c r="G116" s="177" t="str">
        <f>IF(AND(ISNUMBER('Funnel setup'!P129),D116&gt;=30,E116&lt;&gt;"*",D116&lt;&gt;""),F116-1.959963985 *('Funnel setup'!$K$8/SQRT('Funnel Data'!D116)),"")</f>
        <v/>
      </c>
      <c r="H116" s="177" t="str">
        <f>IF(AND(ISNUMBER('Funnel setup'!P129),D116&gt;=30,E116&lt;&gt;"*",D116&lt;&gt;""),F116+1.959963985 *('Funnel setup'!$K$8/SQRT('Funnel Data'!D116)),"")</f>
        <v/>
      </c>
      <c r="I116" s="177" t="str">
        <f>IF(AND(ISNUMBER('Funnel setup'!P129),D116&gt;=30,E116&lt;&gt;"*",D116&lt;&gt;""),F116-3.090232306 *('Funnel setup'!$K$8/SQRT('Funnel Data'!D116)),"")</f>
        <v/>
      </c>
      <c r="J116" s="177" t="str">
        <f>IF(AND(ISNUMBER('Funnel setup'!P129),D116&gt;=30,E116&lt;&gt;"*",D116&lt;&gt;""),F116+3.090232306 *('Funnel setup'!$K$8/SQRT('Funnel Data'!D116)),"")</f>
        <v/>
      </c>
      <c r="K116" s="178" t="str">
        <f>IF(AND(ISNUMBER('Funnel setup'!P129),D116&gt;=30,E116&lt;&gt;"*",D116&lt;&gt;""),IF(E116&gt;J116,'Funnel setup'!$K$15&amp;"99.8%",IF(E116&gt;H116,'Funnel setup'!$K$15&amp;"95%",IF(E116&lt;I116,'Funnel setup'!$K$16&amp;"99.8%",IF(E116&lt;G116,'Funnel setup'!$K$16&amp;"95%","")))),"")</f>
        <v/>
      </c>
    </row>
    <row r="117" spans="2:11" ht="15" customHeight="1" x14ac:dyDescent="0.2">
      <c r="B117" s="174" t="str">
        <f>IF(ISNUMBER('Funnel setup'!P130),VLOOKUP('Funnel setup'!$P130,'Provider Commission - Raw Data'!$A:$Q,5,0),"")</f>
        <v/>
      </c>
      <c r="C117" s="175" t="str">
        <f>IF(ISNUMBER('Funnel setup'!P130),VLOOKUP('Funnel setup'!P130,'Provider Commission - Raw Data'!$A:$Q,6,0),"")</f>
        <v/>
      </c>
      <c r="D117" s="176" t="str">
        <f>IF(ISNUMBER('Funnel setup'!P130),IF(VLOOKUP('Funnel setup'!P130,'Provider Commission - Raw Data'!$A:$Q,8,0)="-","",VLOOKUP('Funnel setup'!P130,'Provider Commission - Raw Data'!$A:$Q,8,0)),"")</f>
        <v/>
      </c>
      <c r="E117" s="251" t="str">
        <f>IF(ISNUMBER('Funnel setup'!P130),IF(VLOOKUP('Funnel setup'!P130,'Provider Commission - Raw Data'!$A:$Q,16,0)="-","",VLOOKUP('Funnel setup'!P130,'Provider Commission - Raw Data'!$A:$Q,16,0)),"")</f>
        <v/>
      </c>
      <c r="F117" s="177" t="str">
        <f>IF(AND(ISNUMBER('Funnel setup'!P130)),'Funnel setup'!$K$9,"")</f>
        <v/>
      </c>
      <c r="G117" s="177" t="str">
        <f>IF(AND(ISNUMBER('Funnel setup'!P130),D117&gt;=30,E117&lt;&gt;"*",D117&lt;&gt;""),F117-1.959963985 *('Funnel setup'!$K$8/SQRT('Funnel Data'!D117)),"")</f>
        <v/>
      </c>
      <c r="H117" s="177" t="str">
        <f>IF(AND(ISNUMBER('Funnel setup'!P130),D117&gt;=30,E117&lt;&gt;"*",D117&lt;&gt;""),F117+1.959963985 *('Funnel setup'!$K$8/SQRT('Funnel Data'!D117)),"")</f>
        <v/>
      </c>
      <c r="I117" s="177" t="str">
        <f>IF(AND(ISNUMBER('Funnel setup'!P130),D117&gt;=30,E117&lt;&gt;"*",D117&lt;&gt;""),F117-3.090232306 *('Funnel setup'!$K$8/SQRT('Funnel Data'!D117)),"")</f>
        <v/>
      </c>
      <c r="J117" s="177" t="str">
        <f>IF(AND(ISNUMBER('Funnel setup'!P130),D117&gt;=30,E117&lt;&gt;"*",D117&lt;&gt;""),F117+3.090232306 *('Funnel setup'!$K$8/SQRT('Funnel Data'!D117)),"")</f>
        <v/>
      </c>
      <c r="K117" s="178" t="str">
        <f>IF(AND(ISNUMBER('Funnel setup'!P130),D117&gt;=30,E117&lt;&gt;"*",D117&lt;&gt;""),IF(E117&gt;J117,'Funnel setup'!$K$15&amp;"99.8%",IF(E117&gt;H117,'Funnel setup'!$K$15&amp;"95%",IF(E117&lt;I117,'Funnel setup'!$K$16&amp;"99.8%",IF(E117&lt;G117,'Funnel setup'!$K$16&amp;"95%","")))),"")</f>
        <v/>
      </c>
    </row>
    <row r="118" spans="2:11" ht="15" customHeight="1" x14ac:dyDescent="0.2">
      <c r="B118" s="174" t="str">
        <f>IF(ISNUMBER('Funnel setup'!P131),VLOOKUP('Funnel setup'!$P131,'Provider Commission - Raw Data'!$A:$Q,5,0),"")</f>
        <v/>
      </c>
      <c r="C118" s="175" t="str">
        <f>IF(ISNUMBER('Funnel setup'!P131),VLOOKUP('Funnel setup'!P131,'Provider Commission - Raw Data'!$A:$Q,6,0),"")</f>
        <v/>
      </c>
      <c r="D118" s="176" t="str">
        <f>IF(ISNUMBER('Funnel setup'!P131),IF(VLOOKUP('Funnel setup'!P131,'Provider Commission - Raw Data'!$A:$Q,8,0)="-","",VLOOKUP('Funnel setup'!P131,'Provider Commission - Raw Data'!$A:$Q,8,0)),"")</f>
        <v/>
      </c>
      <c r="E118" s="251" t="str">
        <f>IF(ISNUMBER('Funnel setup'!P131),IF(VLOOKUP('Funnel setup'!P131,'Provider Commission - Raw Data'!$A:$Q,16,0)="-","",VLOOKUP('Funnel setup'!P131,'Provider Commission - Raw Data'!$A:$Q,16,0)),"")</f>
        <v/>
      </c>
      <c r="F118" s="177" t="str">
        <f>IF(AND(ISNUMBER('Funnel setup'!P131)),'Funnel setup'!$K$9,"")</f>
        <v/>
      </c>
      <c r="G118" s="177" t="str">
        <f>IF(AND(ISNUMBER('Funnel setup'!P131),D118&gt;=30,E118&lt;&gt;"*",D118&lt;&gt;""),F118-1.959963985 *('Funnel setup'!$K$8/SQRT('Funnel Data'!D118)),"")</f>
        <v/>
      </c>
      <c r="H118" s="177" t="str">
        <f>IF(AND(ISNUMBER('Funnel setup'!P131),D118&gt;=30,E118&lt;&gt;"*",D118&lt;&gt;""),F118+1.959963985 *('Funnel setup'!$K$8/SQRT('Funnel Data'!D118)),"")</f>
        <v/>
      </c>
      <c r="I118" s="177" t="str">
        <f>IF(AND(ISNUMBER('Funnel setup'!P131),D118&gt;=30,E118&lt;&gt;"*",D118&lt;&gt;""),F118-3.090232306 *('Funnel setup'!$K$8/SQRT('Funnel Data'!D118)),"")</f>
        <v/>
      </c>
      <c r="J118" s="177" t="str">
        <f>IF(AND(ISNUMBER('Funnel setup'!P131),D118&gt;=30,E118&lt;&gt;"*",D118&lt;&gt;""),F118+3.090232306 *('Funnel setup'!$K$8/SQRT('Funnel Data'!D118)),"")</f>
        <v/>
      </c>
      <c r="K118" s="178" t="str">
        <f>IF(AND(ISNUMBER('Funnel setup'!P131),D118&gt;=30,E118&lt;&gt;"*",D118&lt;&gt;""),IF(E118&gt;J118,'Funnel setup'!$K$15&amp;"99.8%",IF(E118&gt;H118,'Funnel setup'!$K$15&amp;"95%",IF(E118&lt;I118,'Funnel setup'!$K$16&amp;"99.8%",IF(E118&lt;G118,'Funnel setup'!$K$16&amp;"95%","")))),"")</f>
        <v/>
      </c>
    </row>
    <row r="119" spans="2:11" ht="15" customHeight="1" x14ac:dyDescent="0.2">
      <c r="B119" s="174" t="str">
        <f>IF(ISNUMBER('Funnel setup'!P132),VLOOKUP('Funnel setup'!$P132,'Provider Commission - Raw Data'!$A:$Q,5,0),"")</f>
        <v/>
      </c>
      <c r="C119" s="175" t="str">
        <f>IF(ISNUMBER('Funnel setup'!P132),VLOOKUP('Funnel setup'!P132,'Provider Commission - Raw Data'!$A:$Q,6,0),"")</f>
        <v/>
      </c>
      <c r="D119" s="176" t="str">
        <f>IF(ISNUMBER('Funnel setup'!P132),IF(VLOOKUP('Funnel setup'!P132,'Provider Commission - Raw Data'!$A:$Q,8,0)="-","",VLOOKUP('Funnel setup'!P132,'Provider Commission - Raw Data'!$A:$Q,8,0)),"")</f>
        <v/>
      </c>
      <c r="E119" s="251" t="str">
        <f>IF(ISNUMBER('Funnel setup'!P132),IF(VLOOKUP('Funnel setup'!P132,'Provider Commission - Raw Data'!$A:$Q,16,0)="-","",VLOOKUP('Funnel setup'!P132,'Provider Commission - Raw Data'!$A:$Q,16,0)),"")</f>
        <v/>
      </c>
      <c r="F119" s="177" t="str">
        <f>IF(AND(ISNUMBER('Funnel setup'!P132)),'Funnel setup'!$K$9,"")</f>
        <v/>
      </c>
      <c r="G119" s="177" t="str">
        <f>IF(AND(ISNUMBER('Funnel setup'!P132),D119&gt;=30,E119&lt;&gt;"*",D119&lt;&gt;""),F119-1.959963985 *('Funnel setup'!$K$8/SQRT('Funnel Data'!D119)),"")</f>
        <v/>
      </c>
      <c r="H119" s="177" t="str">
        <f>IF(AND(ISNUMBER('Funnel setup'!P132),D119&gt;=30,E119&lt;&gt;"*",D119&lt;&gt;""),F119+1.959963985 *('Funnel setup'!$K$8/SQRT('Funnel Data'!D119)),"")</f>
        <v/>
      </c>
      <c r="I119" s="177" t="str">
        <f>IF(AND(ISNUMBER('Funnel setup'!P132),D119&gt;=30,E119&lt;&gt;"*",D119&lt;&gt;""),F119-3.090232306 *('Funnel setup'!$K$8/SQRT('Funnel Data'!D119)),"")</f>
        <v/>
      </c>
      <c r="J119" s="177" t="str">
        <f>IF(AND(ISNUMBER('Funnel setup'!P132),D119&gt;=30,E119&lt;&gt;"*",D119&lt;&gt;""),F119+3.090232306 *('Funnel setup'!$K$8/SQRT('Funnel Data'!D119)),"")</f>
        <v/>
      </c>
      <c r="K119" s="178" t="str">
        <f>IF(AND(ISNUMBER('Funnel setup'!P132),D119&gt;=30,E119&lt;&gt;"*",D119&lt;&gt;""),IF(E119&gt;J119,'Funnel setup'!$K$15&amp;"99.8%",IF(E119&gt;H119,'Funnel setup'!$K$15&amp;"95%",IF(E119&lt;I119,'Funnel setup'!$K$16&amp;"99.8%",IF(E119&lt;G119,'Funnel setup'!$K$16&amp;"95%","")))),"")</f>
        <v/>
      </c>
    </row>
    <row r="120" spans="2:11" ht="15" customHeight="1" x14ac:dyDescent="0.2">
      <c r="B120" s="174" t="str">
        <f>IF(ISNUMBER('Funnel setup'!P133),VLOOKUP('Funnel setup'!$P133,'Provider Commission - Raw Data'!$A:$Q,5,0),"")</f>
        <v/>
      </c>
      <c r="C120" s="175" t="str">
        <f>IF(ISNUMBER('Funnel setup'!P133),VLOOKUP('Funnel setup'!P133,'Provider Commission - Raw Data'!$A:$Q,6,0),"")</f>
        <v/>
      </c>
      <c r="D120" s="176" t="str">
        <f>IF(ISNUMBER('Funnel setup'!P133),IF(VLOOKUP('Funnel setup'!P133,'Provider Commission - Raw Data'!$A:$Q,8,0)="-","",VLOOKUP('Funnel setup'!P133,'Provider Commission - Raw Data'!$A:$Q,8,0)),"")</f>
        <v/>
      </c>
      <c r="E120" s="251" t="str">
        <f>IF(ISNUMBER('Funnel setup'!P133),IF(VLOOKUP('Funnel setup'!P133,'Provider Commission - Raw Data'!$A:$Q,16,0)="-","",VLOOKUP('Funnel setup'!P133,'Provider Commission - Raw Data'!$A:$Q,16,0)),"")</f>
        <v/>
      </c>
      <c r="F120" s="177" t="str">
        <f>IF(AND(ISNUMBER('Funnel setup'!P133)),'Funnel setup'!$K$9,"")</f>
        <v/>
      </c>
      <c r="G120" s="177" t="str">
        <f>IF(AND(ISNUMBER('Funnel setup'!P133),D120&gt;=30,E120&lt;&gt;"*",D120&lt;&gt;""),F120-1.959963985 *('Funnel setup'!$K$8/SQRT('Funnel Data'!D120)),"")</f>
        <v/>
      </c>
      <c r="H120" s="177" t="str">
        <f>IF(AND(ISNUMBER('Funnel setup'!P133),D120&gt;=30,E120&lt;&gt;"*",D120&lt;&gt;""),F120+1.959963985 *('Funnel setup'!$K$8/SQRT('Funnel Data'!D120)),"")</f>
        <v/>
      </c>
      <c r="I120" s="177" t="str">
        <f>IF(AND(ISNUMBER('Funnel setup'!P133),D120&gt;=30,E120&lt;&gt;"*",D120&lt;&gt;""),F120-3.090232306 *('Funnel setup'!$K$8/SQRT('Funnel Data'!D120)),"")</f>
        <v/>
      </c>
      <c r="J120" s="177" t="str">
        <f>IF(AND(ISNUMBER('Funnel setup'!P133),D120&gt;=30,E120&lt;&gt;"*",D120&lt;&gt;""),F120+3.090232306 *('Funnel setup'!$K$8/SQRT('Funnel Data'!D120)),"")</f>
        <v/>
      </c>
      <c r="K120" s="178" t="str">
        <f>IF(AND(ISNUMBER('Funnel setup'!P133),D120&gt;=30,E120&lt;&gt;"*",D120&lt;&gt;""),IF(E120&gt;J120,'Funnel setup'!$K$15&amp;"99.8%",IF(E120&gt;H120,'Funnel setup'!$K$15&amp;"95%",IF(E120&lt;I120,'Funnel setup'!$K$16&amp;"99.8%",IF(E120&lt;G120,'Funnel setup'!$K$16&amp;"95%","")))),"")</f>
        <v/>
      </c>
    </row>
    <row r="121" spans="2:11" ht="15" customHeight="1" x14ac:dyDescent="0.2">
      <c r="B121" s="174" t="str">
        <f>IF(ISNUMBER('Funnel setup'!P134),VLOOKUP('Funnel setup'!$P134,'Provider Commission - Raw Data'!$A:$Q,5,0),"")</f>
        <v/>
      </c>
      <c r="C121" s="175" t="str">
        <f>IF(ISNUMBER('Funnel setup'!P134),VLOOKUP('Funnel setup'!P134,'Provider Commission - Raw Data'!$A:$Q,6,0),"")</f>
        <v/>
      </c>
      <c r="D121" s="176" t="str">
        <f>IF(ISNUMBER('Funnel setup'!P134),IF(VLOOKUP('Funnel setup'!P134,'Provider Commission - Raw Data'!$A:$Q,8,0)="-","",VLOOKUP('Funnel setup'!P134,'Provider Commission - Raw Data'!$A:$Q,8,0)),"")</f>
        <v/>
      </c>
      <c r="E121" s="251" t="str">
        <f>IF(ISNUMBER('Funnel setup'!P134),IF(VLOOKUP('Funnel setup'!P134,'Provider Commission - Raw Data'!$A:$Q,16,0)="-","",VLOOKUP('Funnel setup'!P134,'Provider Commission - Raw Data'!$A:$Q,16,0)),"")</f>
        <v/>
      </c>
      <c r="F121" s="177" t="str">
        <f>IF(AND(ISNUMBER('Funnel setup'!P134)),'Funnel setup'!$K$9,"")</f>
        <v/>
      </c>
      <c r="G121" s="177" t="str">
        <f>IF(AND(ISNUMBER('Funnel setup'!P134),D121&gt;=30,E121&lt;&gt;"*",D121&lt;&gt;""),F121-1.959963985 *('Funnel setup'!$K$8/SQRT('Funnel Data'!D121)),"")</f>
        <v/>
      </c>
      <c r="H121" s="177" t="str">
        <f>IF(AND(ISNUMBER('Funnel setup'!P134),D121&gt;=30,E121&lt;&gt;"*",D121&lt;&gt;""),F121+1.959963985 *('Funnel setup'!$K$8/SQRT('Funnel Data'!D121)),"")</f>
        <v/>
      </c>
      <c r="I121" s="177" t="str">
        <f>IF(AND(ISNUMBER('Funnel setup'!P134),D121&gt;=30,E121&lt;&gt;"*",D121&lt;&gt;""),F121-3.090232306 *('Funnel setup'!$K$8/SQRT('Funnel Data'!D121)),"")</f>
        <v/>
      </c>
      <c r="J121" s="177" t="str">
        <f>IF(AND(ISNUMBER('Funnel setup'!P134),D121&gt;=30,E121&lt;&gt;"*",D121&lt;&gt;""),F121+3.090232306 *('Funnel setup'!$K$8/SQRT('Funnel Data'!D121)),"")</f>
        <v/>
      </c>
      <c r="K121" s="178" t="str">
        <f>IF(AND(ISNUMBER('Funnel setup'!P134),D121&gt;=30,E121&lt;&gt;"*",D121&lt;&gt;""),IF(E121&gt;J121,'Funnel setup'!$K$15&amp;"99.8%",IF(E121&gt;H121,'Funnel setup'!$K$15&amp;"95%",IF(E121&lt;I121,'Funnel setup'!$K$16&amp;"99.8%",IF(E121&lt;G121,'Funnel setup'!$K$16&amp;"95%","")))),"")</f>
        <v/>
      </c>
    </row>
    <row r="122" spans="2:11" ht="15" customHeight="1" x14ac:dyDescent="0.2">
      <c r="B122" s="174" t="str">
        <f>IF(ISNUMBER('Funnel setup'!P135),VLOOKUP('Funnel setup'!$P135,'Provider Commission - Raw Data'!$A:$Q,5,0),"")</f>
        <v/>
      </c>
      <c r="C122" s="175" t="str">
        <f>IF(ISNUMBER('Funnel setup'!P135),VLOOKUP('Funnel setup'!P135,'Provider Commission - Raw Data'!$A:$Q,6,0),"")</f>
        <v/>
      </c>
      <c r="D122" s="176" t="str">
        <f>IF(ISNUMBER('Funnel setup'!P135),IF(VLOOKUP('Funnel setup'!P135,'Provider Commission - Raw Data'!$A:$Q,8,0)="-","",VLOOKUP('Funnel setup'!P135,'Provider Commission - Raw Data'!$A:$Q,8,0)),"")</f>
        <v/>
      </c>
      <c r="E122" s="251" t="str">
        <f>IF(ISNUMBER('Funnel setup'!P135),IF(VLOOKUP('Funnel setup'!P135,'Provider Commission - Raw Data'!$A:$Q,16,0)="-","",VLOOKUP('Funnel setup'!P135,'Provider Commission - Raw Data'!$A:$Q,16,0)),"")</f>
        <v/>
      </c>
      <c r="F122" s="177" t="str">
        <f>IF(AND(ISNUMBER('Funnel setup'!P135)),'Funnel setup'!$K$9,"")</f>
        <v/>
      </c>
      <c r="G122" s="177" t="str">
        <f>IF(AND(ISNUMBER('Funnel setup'!P135),D122&gt;=30,E122&lt;&gt;"*",D122&lt;&gt;""),F122-1.959963985 *('Funnel setup'!$K$8/SQRT('Funnel Data'!D122)),"")</f>
        <v/>
      </c>
      <c r="H122" s="177" t="str">
        <f>IF(AND(ISNUMBER('Funnel setup'!P135),D122&gt;=30,E122&lt;&gt;"*",D122&lt;&gt;""),F122+1.959963985 *('Funnel setup'!$K$8/SQRT('Funnel Data'!D122)),"")</f>
        <v/>
      </c>
      <c r="I122" s="177" t="str">
        <f>IF(AND(ISNUMBER('Funnel setup'!P135),D122&gt;=30,E122&lt;&gt;"*",D122&lt;&gt;""),F122-3.090232306 *('Funnel setup'!$K$8/SQRT('Funnel Data'!D122)),"")</f>
        <v/>
      </c>
      <c r="J122" s="177" t="str">
        <f>IF(AND(ISNUMBER('Funnel setup'!P135),D122&gt;=30,E122&lt;&gt;"*",D122&lt;&gt;""),F122+3.090232306 *('Funnel setup'!$K$8/SQRT('Funnel Data'!D122)),"")</f>
        <v/>
      </c>
      <c r="K122" s="178" t="str">
        <f>IF(AND(ISNUMBER('Funnel setup'!P135),D122&gt;=30,E122&lt;&gt;"*",D122&lt;&gt;""),IF(E122&gt;J122,'Funnel setup'!$K$15&amp;"99.8%",IF(E122&gt;H122,'Funnel setup'!$K$15&amp;"95%",IF(E122&lt;I122,'Funnel setup'!$K$16&amp;"99.8%",IF(E122&lt;G122,'Funnel setup'!$K$16&amp;"95%","")))),"")</f>
        <v/>
      </c>
    </row>
    <row r="123" spans="2:11" ht="15" customHeight="1" x14ac:dyDescent="0.2">
      <c r="B123" s="174" t="str">
        <f>IF(ISNUMBER('Funnel setup'!P136),VLOOKUP('Funnel setup'!$P136,'Provider Commission - Raw Data'!$A:$Q,5,0),"")</f>
        <v/>
      </c>
      <c r="C123" s="175" t="str">
        <f>IF(ISNUMBER('Funnel setup'!P136),VLOOKUP('Funnel setup'!P136,'Provider Commission - Raw Data'!$A:$Q,6,0),"")</f>
        <v/>
      </c>
      <c r="D123" s="176" t="str">
        <f>IF(ISNUMBER('Funnel setup'!P136),IF(VLOOKUP('Funnel setup'!P136,'Provider Commission - Raw Data'!$A:$Q,8,0)="-","",VLOOKUP('Funnel setup'!P136,'Provider Commission - Raw Data'!$A:$Q,8,0)),"")</f>
        <v/>
      </c>
      <c r="E123" s="251" t="str">
        <f>IF(ISNUMBER('Funnel setup'!P136),IF(VLOOKUP('Funnel setup'!P136,'Provider Commission - Raw Data'!$A:$Q,16,0)="-","",VLOOKUP('Funnel setup'!P136,'Provider Commission - Raw Data'!$A:$Q,16,0)),"")</f>
        <v/>
      </c>
      <c r="F123" s="177" t="str">
        <f>IF(AND(ISNUMBER('Funnel setup'!P136)),'Funnel setup'!$K$9,"")</f>
        <v/>
      </c>
      <c r="G123" s="177" t="str">
        <f>IF(AND(ISNUMBER('Funnel setup'!P136),D123&gt;=30,E123&lt;&gt;"*",D123&lt;&gt;""),F123-1.959963985 *('Funnel setup'!$K$8/SQRT('Funnel Data'!D123)),"")</f>
        <v/>
      </c>
      <c r="H123" s="177" t="str">
        <f>IF(AND(ISNUMBER('Funnel setup'!P136),D123&gt;=30,E123&lt;&gt;"*",D123&lt;&gt;""),F123+1.959963985 *('Funnel setup'!$K$8/SQRT('Funnel Data'!D123)),"")</f>
        <v/>
      </c>
      <c r="I123" s="177" t="str">
        <f>IF(AND(ISNUMBER('Funnel setup'!P136),D123&gt;=30,E123&lt;&gt;"*",D123&lt;&gt;""),F123-3.090232306 *('Funnel setup'!$K$8/SQRT('Funnel Data'!D123)),"")</f>
        <v/>
      </c>
      <c r="J123" s="177" t="str">
        <f>IF(AND(ISNUMBER('Funnel setup'!P136),D123&gt;=30,E123&lt;&gt;"*",D123&lt;&gt;""),F123+3.090232306 *('Funnel setup'!$K$8/SQRT('Funnel Data'!D123)),"")</f>
        <v/>
      </c>
      <c r="K123" s="178" t="str">
        <f>IF(AND(ISNUMBER('Funnel setup'!P136),D123&gt;=30,E123&lt;&gt;"*",D123&lt;&gt;""),IF(E123&gt;J123,'Funnel setup'!$K$15&amp;"99.8%",IF(E123&gt;H123,'Funnel setup'!$K$15&amp;"95%",IF(E123&lt;I123,'Funnel setup'!$K$16&amp;"99.8%",IF(E123&lt;G123,'Funnel setup'!$K$16&amp;"95%","")))),"")</f>
        <v/>
      </c>
    </row>
    <row r="124" spans="2:11" ht="15" customHeight="1" x14ac:dyDescent="0.2">
      <c r="B124" s="174" t="str">
        <f>IF(ISNUMBER('Funnel setup'!P137),VLOOKUP('Funnel setup'!$P137,'Provider Commission - Raw Data'!$A:$Q,5,0),"")</f>
        <v/>
      </c>
      <c r="C124" s="175" t="str">
        <f>IF(ISNUMBER('Funnel setup'!P137),VLOOKUP('Funnel setup'!P137,'Provider Commission - Raw Data'!$A:$Q,6,0),"")</f>
        <v/>
      </c>
      <c r="D124" s="176" t="str">
        <f>IF(ISNUMBER('Funnel setup'!P137),IF(VLOOKUP('Funnel setup'!P137,'Provider Commission - Raw Data'!$A:$Q,8,0)="-","",VLOOKUP('Funnel setup'!P137,'Provider Commission - Raw Data'!$A:$Q,8,0)),"")</f>
        <v/>
      </c>
      <c r="E124" s="251" t="str">
        <f>IF(ISNUMBER('Funnel setup'!P137),IF(VLOOKUP('Funnel setup'!P137,'Provider Commission - Raw Data'!$A:$Q,16,0)="-","",VLOOKUP('Funnel setup'!P137,'Provider Commission - Raw Data'!$A:$Q,16,0)),"")</f>
        <v/>
      </c>
      <c r="F124" s="177" t="str">
        <f>IF(AND(ISNUMBER('Funnel setup'!P137)),'Funnel setup'!$K$9,"")</f>
        <v/>
      </c>
      <c r="G124" s="177" t="str">
        <f>IF(AND(ISNUMBER('Funnel setup'!P137),D124&gt;=30,E124&lt;&gt;"*",D124&lt;&gt;""),F124-1.959963985 *('Funnel setup'!$K$8/SQRT('Funnel Data'!D124)),"")</f>
        <v/>
      </c>
      <c r="H124" s="177" t="str">
        <f>IF(AND(ISNUMBER('Funnel setup'!P137),D124&gt;=30,E124&lt;&gt;"*",D124&lt;&gt;""),F124+1.959963985 *('Funnel setup'!$K$8/SQRT('Funnel Data'!D124)),"")</f>
        <v/>
      </c>
      <c r="I124" s="177" t="str">
        <f>IF(AND(ISNUMBER('Funnel setup'!P137),D124&gt;=30,E124&lt;&gt;"*",D124&lt;&gt;""),F124-3.090232306 *('Funnel setup'!$K$8/SQRT('Funnel Data'!D124)),"")</f>
        <v/>
      </c>
      <c r="J124" s="177" t="str">
        <f>IF(AND(ISNUMBER('Funnel setup'!P137),D124&gt;=30,E124&lt;&gt;"*",D124&lt;&gt;""),F124+3.090232306 *('Funnel setup'!$K$8/SQRT('Funnel Data'!D124)),"")</f>
        <v/>
      </c>
      <c r="K124" s="178" t="str">
        <f>IF(AND(ISNUMBER('Funnel setup'!P137),D124&gt;=30,E124&lt;&gt;"*",D124&lt;&gt;""),IF(E124&gt;J124,'Funnel setup'!$K$15&amp;"99.8%",IF(E124&gt;H124,'Funnel setup'!$K$15&amp;"95%",IF(E124&lt;I124,'Funnel setup'!$K$16&amp;"99.8%",IF(E124&lt;G124,'Funnel setup'!$K$16&amp;"95%","")))),"")</f>
        <v/>
      </c>
    </row>
    <row r="125" spans="2:11" ht="15" customHeight="1" x14ac:dyDescent="0.2">
      <c r="B125" s="174" t="str">
        <f>IF(ISNUMBER('Funnel setup'!P138),VLOOKUP('Funnel setup'!$P138,'Provider Commission - Raw Data'!$A:$Q,5,0),"")</f>
        <v/>
      </c>
      <c r="C125" s="175" t="str">
        <f>IF(ISNUMBER('Funnel setup'!P138),VLOOKUP('Funnel setup'!P138,'Provider Commission - Raw Data'!$A:$Q,6,0),"")</f>
        <v/>
      </c>
      <c r="D125" s="176" t="str">
        <f>IF(ISNUMBER('Funnel setup'!P138),IF(VLOOKUP('Funnel setup'!P138,'Provider Commission - Raw Data'!$A:$Q,8,0)="-","",VLOOKUP('Funnel setup'!P138,'Provider Commission - Raw Data'!$A:$Q,8,0)),"")</f>
        <v/>
      </c>
      <c r="E125" s="251" t="str">
        <f>IF(ISNUMBER('Funnel setup'!P138),IF(VLOOKUP('Funnel setup'!P138,'Provider Commission - Raw Data'!$A:$Q,16,0)="-","",VLOOKUP('Funnel setup'!P138,'Provider Commission - Raw Data'!$A:$Q,16,0)),"")</f>
        <v/>
      </c>
      <c r="F125" s="177" t="str">
        <f>IF(AND(ISNUMBER('Funnel setup'!P138)),'Funnel setup'!$K$9,"")</f>
        <v/>
      </c>
      <c r="G125" s="177" t="str">
        <f>IF(AND(ISNUMBER('Funnel setup'!P138),D125&gt;=30,E125&lt;&gt;"*",D125&lt;&gt;""),F125-1.959963985 *('Funnel setup'!$K$8/SQRT('Funnel Data'!D125)),"")</f>
        <v/>
      </c>
      <c r="H125" s="177" t="str">
        <f>IF(AND(ISNUMBER('Funnel setup'!P138),D125&gt;=30,E125&lt;&gt;"*",D125&lt;&gt;""),F125+1.959963985 *('Funnel setup'!$K$8/SQRT('Funnel Data'!D125)),"")</f>
        <v/>
      </c>
      <c r="I125" s="177" t="str">
        <f>IF(AND(ISNUMBER('Funnel setup'!P138),D125&gt;=30,E125&lt;&gt;"*",D125&lt;&gt;""),F125-3.090232306 *('Funnel setup'!$K$8/SQRT('Funnel Data'!D125)),"")</f>
        <v/>
      </c>
      <c r="J125" s="177" t="str">
        <f>IF(AND(ISNUMBER('Funnel setup'!P138),D125&gt;=30,E125&lt;&gt;"*",D125&lt;&gt;""),F125+3.090232306 *('Funnel setup'!$K$8/SQRT('Funnel Data'!D125)),"")</f>
        <v/>
      </c>
      <c r="K125" s="178" t="str">
        <f>IF(AND(ISNUMBER('Funnel setup'!P138),D125&gt;=30,E125&lt;&gt;"*",D125&lt;&gt;""),IF(E125&gt;J125,'Funnel setup'!$K$15&amp;"99.8%",IF(E125&gt;H125,'Funnel setup'!$K$15&amp;"95%",IF(E125&lt;I125,'Funnel setup'!$K$16&amp;"99.8%",IF(E125&lt;G125,'Funnel setup'!$K$16&amp;"95%","")))),"")</f>
        <v/>
      </c>
    </row>
    <row r="126" spans="2:11" ht="15" customHeight="1" x14ac:dyDescent="0.2">
      <c r="B126" s="174" t="str">
        <f>IF(ISNUMBER('Funnel setup'!P139),VLOOKUP('Funnel setup'!$P139,'Provider Commission - Raw Data'!$A:$Q,5,0),"")</f>
        <v/>
      </c>
      <c r="C126" s="175" t="str">
        <f>IF(ISNUMBER('Funnel setup'!P139),VLOOKUP('Funnel setup'!P139,'Provider Commission - Raw Data'!$A:$Q,6,0),"")</f>
        <v/>
      </c>
      <c r="D126" s="176" t="str">
        <f>IF(ISNUMBER('Funnel setup'!P139),IF(VLOOKUP('Funnel setup'!P139,'Provider Commission - Raw Data'!$A:$Q,8,0)="-","",VLOOKUP('Funnel setup'!P139,'Provider Commission - Raw Data'!$A:$Q,8,0)),"")</f>
        <v/>
      </c>
      <c r="E126" s="251" t="str">
        <f>IF(ISNUMBER('Funnel setup'!P139),IF(VLOOKUP('Funnel setup'!P139,'Provider Commission - Raw Data'!$A:$Q,16,0)="-","",VLOOKUP('Funnel setup'!P139,'Provider Commission - Raw Data'!$A:$Q,16,0)),"")</f>
        <v/>
      </c>
      <c r="F126" s="177" t="str">
        <f>IF(AND(ISNUMBER('Funnel setup'!P139)),'Funnel setup'!$K$9,"")</f>
        <v/>
      </c>
      <c r="G126" s="177" t="str">
        <f>IF(AND(ISNUMBER('Funnel setup'!P139),D126&gt;=30,E126&lt;&gt;"*",D126&lt;&gt;""),F126-1.959963985 *('Funnel setup'!$K$8/SQRT('Funnel Data'!D126)),"")</f>
        <v/>
      </c>
      <c r="H126" s="177" t="str">
        <f>IF(AND(ISNUMBER('Funnel setup'!P139),D126&gt;=30,E126&lt;&gt;"*",D126&lt;&gt;""),F126+1.959963985 *('Funnel setup'!$K$8/SQRT('Funnel Data'!D126)),"")</f>
        <v/>
      </c>
      <c r="I126" s="177" t="str">
        <f>IF(AND(ISNUMBER('Funnel setup'!P139),D126&gt;=30,E126&lt;&gt;"*",D126&lt;&gt;""),F126-3.090232306 *('Funnel setup'!$K$8/SQRT('Funnel Data'!D126)),"")</f>
        <v/>
      </c>
      <c r="J126" s="177" t="str">
        <f>IF(AND(ISNUMBER('Funnel setup'!P139),D126&gt;=30,E126&lt;&gt;"*",D126&lt;&gt;""),F126+3.090232306 *('Funnel setup'!$K$8/SQRT('Funnel Data'!D126)),"")</f>
        <v/>
      </c>
      <c r="K126" s="178" t="str">
        <f>IF(AND(ISNUMBER('Funnel setup'!P139),D126&gt;=30,E126&lt;&gt;"*",D126&lt;&gt;""),IF(E126&gt;J126,'Funnel setup'!$K$15&amp;"99.8%",IF(E126&gt;H126,'Funnel setup'!$K$15&amp;"95%",IF(E126&lt;I126,'Funnel setup'!$K$16&amp;"99.8%",IF(E126&lt;G126,'Funnel setup'!$K$16&amp;"95%","")))),"")</f>
        <v/>
      </c>
    </row>
    <row r="127" spans="2:11" ht="15" customHeight="1" x14ac:dyDescent="0.2">
      <c r="B127" s="174" t="str">
        <f>IF(ISNUMBER('Funnel setup'!P140),VLOOKUP('Funnel setup'!$P140,'Provider Commission - Raw Data'!$A:$Q,5,0),"")</f>
        <v/>
      </c>
      <c r="C127" s="175" t="str">
        <f>IF(ISNUMBER('Funnel setup'!P140),VLOOKUP('Funnel setup'!P140,'Provider Commission - Raw Data'!$A:$Q,6,0),"")</f>
        <v/>
      </c>
      <c r="D127" s="176" t="str">
        <f>IF(ISNUMBER('Funnel setup'!P140),IF(VLOOKUP('Funnel setup'!P140,'Provider Commission - Raw Data'!$A:$Q,8,0)="-","",VLOOKUP('Funnel setup'!P140,'Provider Commission - Raw Data'!$A:$Q,8,0)),"")</f>
        <v/>
      </c>
      <c r="E127" s="251" t="str">
        <f>IF(ISNUMBER('Funnel setup'!P140),IF(VLOOKUP('Funnel setup'!P140,'Provider Commission - Raw Data'!$A:$Q,16,0)="-","",VLOOKUP('Funnel setup'!P140,'Provider Commission - Raw Data'!$A:$Q,16,0)),"")</f>
        <v/>
      </c>
      <c r="F127" s="177" t="str">
        <f>IF(AND(ISNUMBER('Funnel setup'!P140)),'Funnel setup'!$K$9,"")</f>
        <v/>
      </c>
      <c r="G127" s="177" t="str">
        <f>IF(AND(ISNUMBER('Funnel setup'!P140),D127&gt;=30,E127&lt;&gt;"*",D127&lt;&gt;""),F127-1.959963985 *('Funnel setup'!$K$8/SQRT('Funnel Data'!D127)),"")</f>
        <v/>
      </c>
      <c r="H127" s="177" t="str">
        <f>IF(AND(ISNUMBER('Funnel setup'!P140),D127&gt;=30,E127&lt;&gt;"*",D127&lt;&gt;""),F127+1.959963985 *('Funnel setup'!$K$8/SQRT('Funnel Data'!D127)),"")</f>
        <v/>
      </c>
      <c r="I127" s="177" t="str">
        <f>IF(AND(ISNUMBER('Funnel setup'!P140),D127&gt;=30,E127&lt;&gt;"*",D127&lt;&gt;""),F127-3.090232306 *('Funnel setup'!$K$8/SQRT('Funnel Data'!D127)),"")</f>
        <v/>
      </c>
      <c r="J127" s="177" t="str">
        <f>IF(AND(ISNUMBER('Funnel setup'!P140),D127&gt;=30,E127&lt;&gt;"*",D127&lt;&gt;""),F127+3.090232306 *('Funnel setup'!$K$8/SQRT('Funnel Data'!D127)),"")</f>
        <v/>
      </c>
      <c r="K127" s="178" t="str">
        <f>IF(AND(ISNUMBER('Funnel setup'!P140),D127&gt;=30,E127&lt;&gt;"*",D127&lt;&gt;""),IF(E127&gt;J127,'Funnel setup'!$K$15&amp;"99.8%",IF(E127&gt;H127,'Funnel setup'!$K$15&amp;"95%",IF(E127&lt;I127,'Funnel setup'!$K$16&amp;"99.8%",IF(E127&lt;G127,'Funnel setup'!$K$16&amp;"95%","")))),"")</f>
        <v/>
      </c>
    </row>
    <row r="128" spans="2:11" ht="15" customHeight="1" x14ac:dyDescent="0.2">
      <c r="B128" s="174" t="str">
        <f>IF(ISNUMBER('Funnel setup'!P141),VLOOKUP('Funnel setup'!$P141,'Provider Commission - Raw Data'!$A:$Q,5,0),"")</f>
        <v/>
      </c>
      <c r="C128" s="175" t="str">
        <f>IF(ISNUMBER('Funnel setup'!P141),VLOOKUP('Funnel setup'!P141,'Provider Commission - Raw Data'!$A:$Q,6,0),"")</f>
        <v/>
      </c>
      <c r="D128" s="176" t="str">
        <f>IF(ISNUMBER('Funnel setup'!P141),IF(VLOOKUP('Funnel setup'!P141,'Provider Commission - Raw Data'!$A:$Q,8,0)="-","",VLOOKUP('Funnel setup'!P141,'Provider Commission - Raw Data'!$A:$Q,8,0)),"")</f>
        <v/>
      </c>
      <c r="E128" s="251" t="str">
        <f>IF(ISNUMBER('Funnel setup'!P141),IF(VLOOKUP('Funnel setup'!P141,'Provider Commission - Raw Data'!$A:$Q,16,0)="-","",VLOOKUP('Funnel setup'!P141,'Provider Commission - Raw Data'!$A:$Q,16,0)),"")</f>
        <v/>
      </c>
      <c r="F128" s="177" t="str">
        <f>IF(AND(ISNUMBER('Funnel setup'!P141)),'Funnel setup'!$K$9,"")</f>
        <v/>
      </c>
      <c r="G128" s="177" t="str">
        <f>IF(AND(ISNUMBER('Funnel setup'!P141),D128&gt;=30,E128&lt;&gt;"*",D128&lt;&gt;""),F128-1.959963985 *('Funnel setup'!$K$8/SQRT('Funnel Data'!D128)),"")</f>
        <v/>
      </c>
      <c r="H128" s="177" t="str">
        <f>IF(AND(ISNUMBER('Funnel setup'!P141),D128&gt;=30,E128&lt;&gt;"*",D128&lt;&gt;""),F128+1.959963985 *('Funnel setup'!$K$8/SQRT('Funnel Data'!D128)),"")</f>
        <v/>
      </c>
      <c r="I128" s="177" t="str">
        <f>IF(AND(ISNUMBER('Funnel setup'!P141),D128&gt;=30,E128&lt;&gt;"*",D128&lt;&gt;""),F128-3.090232306 *('Funnel setup'!$K$8/SQRT('Funnel Data'!D128)),"")</f>
        <v/>
      </c>
      <c r="J128" s="177" t="str">
        <f>IF(AND(ISNUMBER('Funnel setup'!P141),D128&gt;=30,E128&lt;&gt;"*",D128&lt;&gt;""),F128+3.090232306 *('Funnel setup'!$K$8/SQRT('Funnel Data'!D128)),"")</f>
        <v/>
      </c>
      <c r="K128" s="178" t="str">
        <f>IF(AND(ISNUMBER('Funnel setup'!P141),D128&gt;=30,E128&lt;&gt;"*",D128&lt;&gt;""),IF(E128&gt;J128,'Funnel setup'!$K$15&amp;"99.8%",IF(E128&gt;H128,'Funnel setup'!$K$15&amp;"95%",IF(E128&lt;I128,'Funnel setup'!$K$16&amp;"99.8%",IF(E128&lt;G128,'Funnel setup'!$K$16&amp;"95%","")))),"")</f>
        <v/>
      </c>
    </row>
    <row r="129" spans="2:11" ht="15" customHeight="1" x14ac:dyDescent="0.2">
      <c r="B129" s="174" t="str">
        <f>IF(ISNUMBER('Funnel setup'!P142),VLOOKUP('Funnel setup'!$P142,'Provider Commission - Raw Data'!$A:$Q,5,0),"")</f>
        <v/>
      </c>
      <c r="C129" s="175" t="str">
        <f>IF(ISNUMBER('Funnel setup'!P142),VLOOKUP('Funnel setup'!P142,'Provider Commission - Raw Data'!$A:$Q,6,0),"")</f>
        <v/>
      </c>
      <c r="D129" s="176" t="str">
        <f>IF(ISNUMBER('Funnel setup'!P142),IF(VLOOKUP('Funnel setup'!P142,'Provider Commission - Raw Data'!$A:$Q,8,0)="-","",VLOOKUP('Funnel setup'!P142,'Provider Commission - Raw Data'!$A:$Q,8,0)),"")</f>
        <v/>
      </c>
      <c r="E129" s="251" t="str">
        <f>IF(ISNUMBER('Funnel setup'!P142),IF(VLOOKUP('Funnel setup'!P142,'Provider Commission - Raw Data'!$A:$Q,16,0)="-","",VLOOKUP('Funnel setup'!P142,'Provider Commission - Raw Data'!$A:$Q,16,0)),"")</f>
        <v/>
      </c>
      <c r="F129" s="177" t="str">
        <f>IF(AND(ISNUMBER('Funnel setup'!P142)),'Funnel setup'!$K$9,"")</f>
        <v/>
      </c>
      <c r="G129" s="177" t="str">
        <f>IF(AND(ISNUMBER('Funnel setup'!P142),D129&gt;=30,E129&lt;&gt;"*",D129&lt;&gt;""),F129-1.959963985 *('Funnel setup'!$K$8/SQRT('Funnel Data'!D129)),"")</f>
        <v/>
      </c>
      <c r="H129" s="177" t="str">
        <f>IF(AND(ISNUMBER('Funnel setup'!P142),D129&gt;=30,E129&lt;&gt;"*",D129&lt;&gt;""),F129+1.959963985 *('Funnel setup'!$K$8/SQRT('Funnel Data'!D129)),"")</f>
        <v/>
      </c>
      <c r="I129" s="177" t="str">
        <f>IF(AND(ISNUMBER('Funnel setup'!P142),D129&gt;=30,E129&lt;&gt;"*",D129&lt;&gt;""),F129-3.090232306 *('Funnel setup'!$K$8/SQRT('Funnel Data'!D129)),"")</f>
        <v/>
      </c>
      <c r="J129" s="177" t="str">
        <f>IF(AND(ISNUMBER('Funnel setup'!P142),D129&gt;=30,E129&lt;&gt;"*",D129&lt;&gt;""),F129+3.090232306 *('Funnel setup'!$K$8/SQRT('Funnel Data'!D129)),"")</f>
        <v/>
      </c>
      <c r="K129" s="178" t="str">
        <f>IF(AND(ISNUMBER('Funnel setup'!P142),D129&gt;=30,E129&lt;&gt;"*",D129&lt;&gt;""),IF(E129&gt;J129,'Funnel setup'!$K$15&amp;"99.8%",IF(E129&gt;H129,'Funnel setup'!$K$15&amp;"95%",IF(E129&lt;I129,'Funnel setup'!$K$16&amp;"99.8%",IF(E129&lt;G129,'Funnel setup'!$K$16&amp;"95%","")))),"")</f>
        <v/>
      </c>
    </row>
    <row r="130" spans="2:11" ht="15" customHeight="1" x14ac:dyDescent="0.2">
      <c r="B130" s="174" t="str">
        <f>IF(ISNUMBER('Funnel setup'!P143),VLOOKUP('Funnel setup'!$P143,'Provider Commission - Raw Data'!$A:$Q,5,0),"")</f>
        <v/>
      </c>
      <c r="C130" s="175" t="str">
        <f>IF(ISNUMBER('Funnel setup'!P143),VLOOKUP('Funnel setup'!P143,'Provider Commission - Raw Data'!$A:$Q,6,0),"")</f>
        <v/>
      </c>
      <c r="D130" s="176" t="str">
        <f>IF(ISNUMBER('Funnel setup'!P143),IF(VLOOKUP('Funnel setup'!P143,'Provider Commission - Raw Data'!$A:$Q,8,0)="-","",VLOOKUP('Funnel setup'!P143,'Provider Commission - Raw Data'!$A:$Q,8,0)),"")</f>
        <v/>
      </c>
      <c r="E130" s="251" t="str">
        <f>IF(ISNUMBER('Funnel setup'!P143),IF(VLOOKUP('Funnel setup'!P143,'Provider Commission - Raw Data'!$A:$Q,16,0)="-","",VLOOKUP('Funnel setup'!P143,'Provider Commission - Raw Data'!$A:$Q,16,0)),"")</f>
        <v/>
      </c>
      <c r="F130" s="177" t="str">
        <f>IF(AND(ISNUMBER('Funnel setup'!P143)),'Funnel setup'!$K$9,"")</f>
        <v/>
      </c>
      <c r="G130" s="177" t="str">
        <f>IF(AND(ISNUMBER('Funnel setup'!P143),D130&gt;=30,E130&lt;&gt;"*",D130&lt;&gt;""),F130-1.959963985 *('Funnel setup'!$K$8/SQRT('Funnel Data'!D130)),"")</f>
        <v/>
      </c>
      <c r="H130" s="177" t="str">
        <f>IF(AND(ISNUMBER('Funnel setup'!P143),D130&gt;=30,E130&lt;&gt;"*",D130&lt;&gt;""),F130+1.959963985 *('Funnel setup'!$K$8/SQRT('Funnel Data'!D130)),"")</f>
        <v/>
      </c>
      <c r="I130" s="177" t="str">
        <f>IF(AND(ISNUMBER('Funnel setup'!P143),D130&gt;=30,E130&lt;&gt;"*",D130&lt;&gt;""),F130-3.090232306 *('Funnel setup'!$K$8/SQRT('Funnel Data'!D130)),"")</f>
        <v/>
      </c>
      <c r="J130" s="177" t="str">
        <f>IF(AND(ISNUMBER('Funnel setup'!P143),D130&gt;=30,E130&lt;&gt;"*",D130&lt;&gt;""),F130+3.090232306 *('Funnel setup'!$K$8/SQRT('Funnel Data'!D130)),"")</f>
        <v/>
      </c>
      <c r="K130" s="178" t="str">
        <f>IF(AND(ISNUMBER('Funnel setup'!P143),D130&gt;=30,E130&lt;&gt;"*",D130&lt;&gt;""),IF(E130&gt;J130,'Funnel setup'!$K$15&amp;"99.8%",IF(E130&gt;H130,'Funnel setup'!$K$15&amp;"95%",IF(E130&lt;I130,'Funnel setup'!$K$16&amp;"99.8%",IF(E130&lt;G130,'Funnel setup'!$K$16&amp;"95%","")))),"")</f>
        <v/>
      </c>
    </row>
    <row r="131" spans="2:11" ht="15" customHeight="1" x14ac:dyDescent="0.2">
      <c r="B131" s="174" t="str">
        <f>IF(ISNUMBER('Funnel setup'!P144),VLOOKUP('Funnel setup'!$P144,'Provider Commission - Raw Data'!$A:$Q,5,0),"")</f>
        <v/>
      </c>
      <c r="C131" s="175" t="str">
        <f>IF(ISNUMBER('Funnel setup'!P144),VLOOKUP('Funnel setup'!P144,'Provider Commission - Raw Data'!$A:$Q,6,0),"")</f>
        <v/>
      </c>
      <c r="D131" s="176" t="str">
        <f>IF(ISNUMBER('Funnel setup'!P144),IF(VLOOKUP('Funnel setup'!P144,'Provider Commission - Raw Data'!$A:$Q,8,0)="-","",VLOOKUP('Funnel setup'!P144,'Provider Commission - Raw Data'!$A:$Q,8,0)),"")</f>
        <v/>
      </c>
      <c r="E131" s="251" t="str">
        <f>IF(ISNUMBER('Funnel setup'!P144),IF(VLOOKUP('Funnel setup'!P144,'Provider Commission - Raw Data'!$A:$Q,16,0)="-","",VLOOKUP('Funnel setup'!P144,'Provider Commission - Raw Data'!$A:$Q,16,0)),"")</f>
        <v/>
      </c>
      <c r="F131" s="177" t="str">
        <f>IF(AND(ISNUMBER('Funnel setup'!P144)),'Funnel setup'!$K$9,"")</f>
        <v/>
      </c>
      <c r="G131" s="177" t="str">
        <f>IF(AND(ISNUMBER('Funnel setup'!P144),D131&gt;=30,E131&lt;&gt;"*",D131&lt;&gt;""),F131-1.959963985 *('Funnel setup'!$K$8/SQRT('Funnel Data'!D131)),"")</f>
        <v/>
      </c>
      <c r="H131" s="177" t="str">
        <f>IF(AND(ISNUMBER('Funnel setup'!P144),D131&gt;=30,E131&lt;&gt;"*",D131&lt;&gt;""),F131+1.959963985 *('Funnel setup'!$K$8/SQRT('Funnel Data'!D131)),"")</f>
        <v/>
      </c>
      <c r="I131" s="177" t="str">
        <f>IF(AND(ISNUMBER('Funnel setup'!P144),D131&gt;=30,E131&lt;&gt;"*",D131&lt;&gt;""),F131-3.090232306 *('Funnel setup'!$K$8/SQRT('Funnel Data'!D131)),"")</f>
        <v/>
      </c>
      <c r="J131" s="177" t="str">
        <f>IF(AND(ISNUMBER('Funnel setup'!P144),D131&gt;=30,E131&lt;&gt;"*",D131&lt;&gt;""),F131+3.090232306 *('Funnel setup'!$K$8/SQRT('Funnel Data'!D131)),"")</f>
        <v/>
      </c>
      <c r="K131" s="178" t="str">
        <f>IF(AND(ISNUMBER('Funnel setup'!P144),D131&gt;=30,E131&lt;&gt;"*",D131&lt;&gt;""),IF(E131&gt;J131,'Funnel setup'!$K$15&amp;"99.8%",IF(E131&gt;H131,'Funnel setup'!$K$15&amp;"95%",IF(E131&lt;I131,'Funnel setup'!$K$16&amp;"99.8%",IF(E131&lt;G131,'Funnel setup'!$K$16&amp;"95%","")))),"")</f>
        <v/>
      </c>
    </row>
    <row r="132" spans="2:11" ht="15" customHeight="1" x14ac:dyDescent="0.2">
      <c r="B132" s="174" t="str">
        <f>IF(ISNUMBER('Funnel setup'!P145),VLOOKUP('Funnel setup'!$P145,'Provider Commission - Raw Data'!$A:$Q,5,0),"")</f>
        <v/>
      </c>
      <c r="C132" s="175" t="str">
        <f>IF(ISNUMBER('Funnel setup'!P145),VLOOKUP('Funnel setup'!P145,'Provider Commission - Raw Data'!$A:$Q,6,0),"")</f>
        <v/>
      </c>
      <c r="D132" s="176" t="str">
        <f>IF(ISNUMBER('Funnel setup'!P145),IF(VLOOKUP('Funnel setup'!P145,'Provider Commission - Raw Data'!$A:$Q,8,0)="-","",VLOOKUP('Funnel setup'!P145,'Provider Commission - Raw Data'!$A:$Q,8,0)),"")</f>
        <v/>
      </c>
      <c r="E132" s="251" t="str">
        <f>IF(ISNUMBER('Funnel setup'!P145),IF(VLOOKUP('Funnel setup'!P145,'Provider Commission - Raw Data'!$A:$Q,16,0)="-","",VLOOKUP('Funnel setup'!P145,'Provider Commission - Raw Data'!$A:$Q,16,0)),"")</f>
        <v/>
      </c>
      <c r="F132" s="177" t="str">
        <f>IF(AND(ISNUMBER('Funnel setup'!P145)),'Funnel setup'!$K$9,"")</f>
        <v/>
      </c>
      <c r="G132" s="177" t="str">
        <f>IF(AND(ISNUMBER('Funnel setup'!P145),D132&gt;=30,E132&lt;&gt;"*",D132&lt;&gt;""),F132-1.959963985 *('Funnel setup'!$K$8/SQRT('Funnel Data'!D132)),"")</f>
        <v/>
      </c>
      <c r="H132" s="177" t="str">
        <f>IF(AND(ISNUMBER('Funnel setup'!P145),D132&gt;=30,E132&lt;&gt;"*",D132&lt;&gt;""),F132+1.959963985 *('Funnel setup'!$K$8/SQRT('Funnel Data'!D132)),"")</f>
        <v/>
      </c>
      <c r="I132" s="177" t="str">
        <f>IF(AND(ISNUMBER('Funnel setup'!P145),D132&gt;=30,E132&lt;&gt;"*",D132&lt;&gt;""),F132-3.090232306 *('Funnel setup'!$K$8/SQRT('Funnel Data'!D132)),"")</f>
        <v/>
      </c>
      <c r="J132" s="177" t="str">
        <f>IF(AND(ISNUMBER('Funnel setup'!P145),D132&gt;=30,E132&lt;&gt;"*",D132&lt;&gt;""),F132+3.090232306 *('Funnel setup'!$K$8/SQRT('Funnel Data'!D132)),"")</f>
        <v/>
      </c>
      <c r="K132" s="178" t="str">
        <f>IF(AND(ISNUMBER('Funnel setup'!P145),D132&gt;=30,E132&lt;&gt;"*",D132&lt;&gt;""),IF(E132&gt;J132,'Funnel setup'!$K$15&amp;"99.8%",IF(E132&gt;H132,'Funnel setup'!$K$15&amp;"95%",IF(E132&lt;I132,'Funnel setup'!$K$16&amp;"99.8%",IF(E132&lt;G132,'Funnel setup'!$K$16&amp;"95%","")))),"")</f>
        <v/>
      </c>
    </row>
    <row r="133" spans="2:11" ht="15" customHeight="1" x14ac:dyDescent="0.2">
      <c r="B133" s="174" t="str">
        <f>IF(ISNUMBER('Funnel setup'!P146),VLOOKUP('Funnel setup'!$P146,'Provider Commission - Raw Data'!$A:$Q,5,0),"")</f>
        <v/>
      </c>
      <c r="C133" s="175" t="str">
        <f>IF(ISNUMBER('Funnel setup'!P146),VLOOKUP('Funnel setup'!P146,'Provider Commission - Raw Data'!$A:$Q,6,0),"")</f>
        <v/>
      </c>
      <c r="D133" s="176" t="str">
        <f>IF(ISNUMBER('Funnel setup'!P146),IF(VLOOKUP('Funnel setup'!P146,'Provider Commission - Raw Data'!$A:$Q,8,0)="-","",VLOOKUP('Funnel setup'!P146,'Provider Commission - Raw Data'!$A:$Q,8,0)),"")</f>
        <v/>
      </c>
      <c r="E133" s="251" t="str">
        <f>IF(ISNUMBER('Funnel setup'!P146),IF(VLOOKUP('Funnel setup'!P146,'Provider Commission - Raw Data'!$A:$Q,16,0)="-","",VLOOKUP('Funnel setup'!P146,'Provider Commission - Raw Data'!$A:$Q,16,0)),"")</f>
        <v/>
      </c>
      <c r="F133" s="177" t="str">
        <f>IF(AND(ISNUMBER('Funnel setup'!P146)),'Funnel setup'!$K$9,"")</f>
        <v/>
      </c>
      <c r="G133" s="177" t="str">
        <f>IF(AND(ISNUMBER('Funnel setup'!P146),D133&gt;=30,E133&lt;&gt;"*",D133&lt;&gt;""),F133-1.959963985 *('Funnel setup'!$K$8/SQRT('Funnel Data'!D133)),"")</f>
        <v/>
      </c>
      <c r="H133" s="177" t="str">
        <f>IF(AND(ISNUMBER('Funnel setup'!P146),D133&gt;=30,E133&lt;&gt;"*",D133&lt;&gt;""),F133+1.959963985 *('Funnel setup'!$K$8/SQRT('Funnel Data'!D133)),"")</f>
        <v/>
      </c>
      <c r="I133" s="177" t="str">
        <f>IF(AND(ISNUMBER('Funnel setup'!P146),D133&gt;=30,E133&lt;&gt;"*",D133&lt;&gt;""),F133-3.090232306 *('Funnel setup'!$K$8/SQRT('Funnel Data'!D133)),"")</f>
        <v/>
      </c>
      <c r="J133" s="177" t="str">
        <f>IF(AND(ISNUMBER('Funnel setup'!P146),D133&gt;=30,E133&lt;&gt;"*",D133&lt;&gt;""),F133+3.090232306 *('Funnel setup'!$K$8/SQRT('Funnel Data'!D133)),"")</f>
        <v/>
      </c>
      <c r="K133" s="178" t="str">
        <f>IF(AND(ISNUMBER('Funnel setup'!P146),D133&gt;=30,E133&lt;&gt;"*",D133&lt;&gt;""),IF(E133&gt;J133,'Funnel setup'!$K$15&amp;"99.8%",IF(E133&gt;H133,'Funnel setup'!$K$15&amp;"95%",IF(E133&lt;I133,'Funnel setup'!$K$16&amp;"99.8%",IF(E133&lt;G133,'Funnel setup'!$K$16&amp;"95%","")))),"")</f>
        <v/>
      </c>
    </row>
    <row r="134" spans="2:11" ht="15" customHeight="1" x14ac:dyDescent="0.2">
      <c r="B134" s="174" t="str">
        <f>IF(ISNUMBER('Funnel setup'!P147),VLOOKUP('Funnel setup'!$P147,'Provider Commission - Raw Data'!$A:$Q,5,0),"")</f>
        <v/>
      </c>
      <c r="C134" s="175" t="str">
        <f>IF(ISNUMBER('Funnel setup'!P147),VLOOKUP('Funnel setup'!P147,'Provider Commission - Raw Data'!$A:$Q,6,0),"")</f>
        <v/>
      </c>
      <c r="D134" s="176" t="str">
        <f>IF(ISNUMBER('Funnel setup'!P147),IF(VLOOKUP('Funnel setup'!P147,'Provider Commission - Raw Data'!$A:$Q,8,0)="-","",VLOOKUP('Funnel setup'!P147,'Provider Commission - Raw Data'!$A:$Q,8,0)),"")</f>
        <v/>
      </c>
      <c r="E134" s="251" t="str">
        <f>IF(ISNUMBER('Funnel setup'!P147),IF(VLOOKUP('Funnel setup'!P147,'Provider Commission - Raw Data'!$A:$Q,16,0)="-","",VLOOKUP('Funnel setup'!P147,'Provider Commission - Raw Data'!$A:$Q,16,0)),"")</f>
        <v/>
      </c>
      <c r="F134" s="177" t="str">
        <f>IF(AND(ISNUMBER('Funnel setup'!P147)),'Funnel setup'!$K$9,"")</f>
        <v/>
      </c>
      <c r="G134" s="177" t="str">
        <f>IF(AND(ISNUMBER('Funnel setup'!P147),D134&gt;=30,E134&lt;&gt;"*",D134&lt;&gt;""),F134-1.959963985 *('Funnel setup'!$K$8/SQRT('Funnel Data'!D134)),"")</f>
        <v/>
      </c>
      <c r="H134" s="177" t="str">
        <f>IF(AND(ISNUMBER('Funnel setup'!P147),D134&gt;=30,E134&lt;&gt;"*",D134&lt;&gt;""),F134+1.959963985 *('Funnel setup'!$K$8/SQRT('Funnel Data'!D134)),"")</f>
        <v/>
      </c>
      <c r="I134" s="177" t="str">
        <f>IF(AND(ISNUMBER('Funnel setup'!P147),D134&gt;=30,E134&lt;&gt;"*",D134&lt;&gt;""),F134-3.090232306 *('Funnel setup'!$K$8/SQRT('Funnel Data'!D134)),"")</f>
        <v/>
      </c>
      <c r="J134" s="177" t="str">
        <f>IF(AND(ISNUMBER('Funnel setup'!P147),D134&gt;=30,E134&lt;&gt;"*",D134&lt;&gt;""),F134+3.090232306 *('Funnel setup'!$K$8/SQRT('Funnel Data'!D134)),"")</f>
        <v/>
      </c>
      <c r="K134" s="178" t="str">
        <f>IF(AND(ISNUMBER('Funnel setup'!P147),D134&gt;=30,E134&lt;&gt;"*",D134&lt;&gt;""),IF(E134&gt;J134,'Funnel setup'!$K$15&amp;"99.8%",IF(E134&gt;H134,'Funnel setup'!$K$15&amp;"95%",IF(E134&lt;I134,'Funnel setup'!$K$16&amp;"99.8%",IF(E134&lt;G134,'Funnel setup'!$K$16&amp;"95%","")))),"")</f>
        <v/>
      </c>
    </row>
    <row r="135" spans="2:11" ht="15" customHeight="1" x14ac:dyDescent="0.2">
      <c r="B135" s="174" t="str">
        <f>IF(ISNUMBER('Funnel setup'!P148),VLOOKUP('Funnel setup'!$P148,'Provider Commission - Raw Data'!$A:$Q,5,0),"")</f>
        <v/>
      </c>
      <c r="C135" s="175" t="str">
        <f>IF(ISNUMBER('Funnel setup'!P148),VLOOKUP('Funnel setup'!P148,'Provider Commission - Raw Data'!$A:$Q,6,0),"")</f>
        <v/>
      </c>
      <c r="D135" s="176" t="str">
        <f>IF(ISNUMBER('Funnel setup'!P148),IF(VLOOKUP('Funnel setup'!P148,'Provider Commission - Raw Data'!$A:$Q,8,0)="-","",VLOOKUP('Funnel setup'!P148,'Provider Commission - Raw Data'!$A:$Q,8,0)),"")</f>
        <v/>
      </c>
      <c r="E135" s="251" t="str">
        <f>IF(ISNUMBER('Funnel setup'!P148),IF(VLOOKUP('Funnel setup'!P148,'Provider Commission - Raw Data'!$A:$Q,16,0)="-","",VLOOKUP('Funnel setup'!P148,'Provider Commission - Raw Data'!$A:$Q,16,0)),"")</f>
        <v/>
      </c>
      <c r="F135" s="177" t="str">
        <f>IF(AND(ISNUMBER('Funnel setup'!P148)),'Funnel setup'!$K$9,"")</f>
        <v/>
      </c>
      <c r="G135" s="177" t="str">
        <f>IF(AND(ISNUMBER('Funnel setup'!P148),D135&gt;=30,E135&lt;&gt;"*",D135&lt;&gt;""),F135-1.959963985 *('Funnel setup'!$K$8/SQRT('Funnel Data'!D135)),"")</f>
        <v/>
      </c>
      <c r="H135" s="177" t="str">
        <f>IF(AND(ISNUMBER('Funnel setup'!P148),D135&gt;=30,E135&lt;&gt;"*",D135&lt;&gt;""),F135+1.959963985 *('Funnel setup'!$K$8/SQRT('Funnel Data'!D135)),"")</f>
        <v/>
      </c>
      <c r="I135" s="177" t="str">
        <f>IF(AND(ISNUMBER('Funnel setup'!P148),D135&gt;=30,E135&lt;&gt;"*",D135&lt;&gt;""),F135-3.090232306 *('Funnel setup'!$K$8/SQRT('Funnel Data'!D135)),"")</f>
        <v/>
      </c>
      <c r="J135" s="177" t="str">
        <f>IF(AND(ISNUMBER('Funnel setup'!P148),D135&gt;=30,E135&lt;&gt;"*",D135&lt;&gt;""),F135+3.090232306 *('Funnel setup'!$K$8/SQRT('Funnel Data'!D135)),"")</f>
        <v/>
      </c>
      <c r="K135" s="178" t="str">
        <f>IF(AND(ISNUMBER('Funnel setup'!P148),D135&gt;=30,E135&lt;&gt;"*",D135&lt;&gt;""),IF(E135&gt;J135,'Funnel setup'!$K$15&amp;"99.8%",IF(E135&gt;H135,'Funnel setup'!$K$15&amp;"95%",IF(E135&lt;I135,'Funnel setup'!$K$16&amp;"99.8%",IF(E135&lt;G135,'Funnel setup'!$K$16&amp;"95%","")))),"")</f>
        <v/>
      </c>
    </row>
    <row r="136" spans="2:11" ht="15" customHeight="1" x14ac:dyDescent="0.2">
      <c r="B136" s="174" t="str">
        <f>IF(ISNUMBER('Funnel setup'!P149),VLOOKUP('Funnel setup'!$P149,'Provider Commission - Raw Data'!$A:$Q,5,0),"")</f>
        <v/>
      </c>
      <c r="C136" s="175" t="str">
        <f>IF(ISNUMBER('Funnel setup'!P149),VLOOKUP('Funnel setup'!P149,'Provider Commission - Raw Data'!$A:$Q,6,0),"")</f>
        <v/>
      </c>
      <c r="D136" s="176" t="str">
        <f>IF(ISNUMBER('Funnel setup'!P149),IF(VLOOKUP('Funnel setup'!P149,'Provider Commission - Raw Data'!$A:$Q,8,0)="-","",VLOOKUP('Funnel setup'!P149,'Provider Commission - Raw Data'!$A:$Q,8,0)),"")</f>
        <v/>
      </c>
      <c r="E136" s="251" t="str">
        <f>IF(ISNUMBER('Funnel setup'!P149),IF(VLOOKUP('Funnel setup'!P149,'Provider Commission - Raw Data'!$A:$Q,16,0)="-","",VLOOKUP('Funnel setup'!P149,'Provider Commission - Raw Data'!$A:$Q,16,0)),"")</f>
        <v/>
      </c>
      <c r="F136" s="177" t="str">
        <f>IF(AND(ISNUMBER('Funnel setup'!P149)),'Funnel setup'!$K$9,"")</f>
        <v/>
      </c>
      <c r="G136" s="177" t="str">
        <f>IF(AND(ISNUMBER('Funnel setup'!P149),D136&gt;=30,E136&lt;&gt;"*",D136&lt;&gt;""),F136-1.959963985 *('Funnel setup'!$K$8/SQRT('Funnel Data'!D136)),"")</f>
        <v/>
      </c>
      <c r="H136" s="177" t="str">
        <f>IF(AND(ISNUMBER('Funnel setup'!P149),D136&gt;=30,E136&lt;&gt;"*",D136&lt;&gt;""),F136+1.959963985 *('Funnel setup'!$K$8/SQRT('Funnel Data'!D136)),"")</f>
        <v/>
      </c>
      <c r="I136" s="177" t="str">
        <f>IF(AND(ISNUMBER('Funnel setup'!P149),D136&gt;=30,E136&lt;&gt;"*",D136&lt;&gt;""),F136-3.090232306 *('Funnel setup'!$K$8/SQRT('Funnel Data'!D136)),"")</f>
        <v/>
      </c>
      <c r="J136" s="177" t="str">
        <f>IF(AND(ISNUMBER('Funnel setup'!P149),D136&gt;=30,E136&lt;&gt;"*",D136&lt;&gt;""),F136+3.090232306 *('Funnel setup'!$K$8/SQRT('Funnel Data'!D136)),"")</f>
        <v/>
      </c>
      <c r="K136" s="178" t="str">
        <f>IF(AND(ISNUMBER('Funnel setup'!P149),D136&gt;=30,E136&lt;&gt;"*",D136&lt;&gt;""),IF(E136&gt;J136,'Funnel setup'!$K$15&amp;"99.8%",IF(E136&gt;H136,'Funnel setup'!$K$15&amp;"95%",IF(E136&lt;I136,'Funnel setup'!$K$16&amp;"99.8%",IF(E136&lt;G136,'Funnel setup'!$K$16&amp;"95%","")))),"")</f>
        <v/>
      </c>
    </row>
    <row r="137" spans="2:11" ht="15" customHeight="1" x14ac:dyDescent="0.2">
      <c r="B137" s="174" t="str">
        <f>IF(ISNUMBER('Funnel setup'!P150),VLOOKUP('Funnel setup'!$P150,'Provider Commission - Raw Data'!$A:$Q,5,0),"")</f>
        <v/>
      </c>
      <c r="C137" s="175" t="str">
        <f>IF(ISNUMBER('Funnel setup'!P150),VLOOKUP('Funnel setup'!P150,'Provider Commission - Raw Data'!$A:$Q,6,0),"")</f>
        <v/>
      </c>
      <c r="D137" s="176" t="str">
        <f>IF(ISNUMBER('Funnel setup'!P150),IF(VLOOKUP('Funnel setup'!P150,'Provider Commission - Raw Data'!$A:$Q,8,0)="-","",VLOOKUP('Funnel setup'!P150,'Provider Commission - Raw Data'!$A:$Q,8,0)),"")</f>
        <v/>
      </c>
      <c r="E137" s="251" t="str">
        <f>IF(ISNUMBER('Funnel setup'!P150),IF(VLOOKUP('Funnel setup'!P150,'Provider Commission - Raw Data'!$A:$Q,16,0)="-","",VLOOKUP('Funnel setup'!P150,'Provider Commission - Raw Data'!$A:$Q,16,0)),"")</f>
        <v/>
      </c>
      <c r="F137" s="177" t="str">
        <f>IF(AND(ISNUMBER('Funnel setup'!P150)),'Funnel setup'!$K$9,"")</f>
        <v/>
      </c>
      <c r="G137" s="177" t="str">
        <f>IF(AND(ISNUMBER('Funnel setup'!P150),D137&gt;=30,E137&lt;&gt;"*",D137&lt;&gt;""),F137-1.959963985 *('Funnel setup'!$K$8/SQRT('Funnel Data'!D137)),"")</f>
        <v/>
      </c>
      <c r="H137" s="177" t="str">
        <f>IF(AND(ISNUMBER('Funnel setup'!P150),D137&gt;=30,E137&lt;&gt;"*",D137&lt;&gt;""),F137+1.959963985 *('Funnel setup'!$K$8/SQRT('Funnel Data'!D137)),"")</f>
        <v/>
      </c>
      <c r="I137" s="177" t="str">
        <f>IF(AND(ISNUMBER('Funnel setup'!P150),D137&gt;=30,E137&lt;&gt;"*",D137&lt;&gt;""),F137-3.090232306 *('Funnel setup'!$K$8/SQRT('Funnel Data'!D137)),"")</f>
        <v/>
      </c>
      <c r="J137" s="177" t="str">
        <f>IF(AND(ISNUMBER('Funnel setup'!P150),D137&gt;=30,E137&lt;&gt;"*",D137&lt;&gt;""),F137+3.090232306 *('Funnel setup'!$K$8/SQRT('Funnel Data'!D137)),"")</f>
        <v/>
      </c>
      <c r="K137" s="178" t="str">
        <f>IF(AND(ISNUMBER('Funnel setup'!P150),D137&gt;=30,E137&lt;&gt;"*",D137&lt;&gt;""),IF(E137&gt;J137,'Funnel setup'!$K$15&amp;"99.8%",IF(E137&gt;H137,'Funnel setup'!$K$15&amp;"95%",IF(E137&lt;I137,'Funnel setup'!$K$16&amp;"99.8%",IF(E137&lt;G137,'Funnel setup'!$K$16&amp;"95%","")))),"")</f>
        <v/>
      </c>
    </row>
    <row r="138" spans="2:11" ht="15" customHeight="1" x14ac:dyDescent="0.2">
      <c r="B138" s="174" t="str">
        <f>IF(ISNUMBER('Funnel setup'!P151),VLOOKUP('Funnel setup'!$P151,'Provider Commission - Raw Data'!$A:$Q,5,0),"")</f>
        <v/>
      </c>
      <c r="C138" s="175" t="str">
        <f>IF(ISNUMBER('Funnel setup'!P151),VLOOKUP('Funnel setup'!P151,'Provider Commission - Raw Data'!$A:$Q,6,0),"")</f>
        <v/>
      </c>
      <c r="D138" s="176" t="str">
        <f>IF(ISNUMBER('Funnel setup'!P151),IF(VLOOKUP('Funnel setup'!P151,'Provider Commission - Raw Data'!$A:$Q,8,0)="-","",VLOOKUP('Funnel setup'!P151,'Provider Commission - Raw Data'!$A:$Q,8,0)),"")</f>
        <v/>
      </c>
      <c r="E138" s="251" t="str">
        <f>IF(ISNUMBER('Funnel setup'!P151),IF(VLOOKUP('Funnel setup'!P151,'Provider Commission - Raw Data'!$A:$Q,16,0)="-","",VLOOKUP('Funnel setup'!P151,'Provider Commission - Raw Data'!$A:$Q,16,0)),"")</f>
        <v/>
      </c>
      <c r="F138" s="177" t="str">
        <f>IF(AND(ISNUMBER('Funnel setup'!P151)),'Funnel setup'!$K$9,"")</f>
        <v/>
      </c>
      <c r="G138" s="177" t="str">
        <f>IF(AND(ISNUMBER('Funnel setup'!P151),D138&gt;=30,E138&lt;&gt;"*",D138&lt;&gt;""),F138-1.959963985 *('Funnel setup'!$K$8/SQRT('Funnel Data'!D138)),"")</f>
        <v/>
      </c>
      <c r="H138" s="177" t="str">
        <f>IF(AND(ISNUMBER('Funnel setup'!P151),D138&gt;=30,E138&lt;&gt;"*",D138&lt;&gt;""),F138+1.959963985 *('Funnel setup'!$K$8/SQRT('Funnel Data'!D138)),"")</f>
        <v/>
      </c>
      <c r="I138" s="177" t="str">
        <f>IF(AND(ISNUMBER('Funnel setup'!P151),D138&gt;=30,E138&lt;&gt;"*",D138&lt;&gt;""),F138-3.090232306 *('Funnel setup'!$K$8/SQRT('Funnel Data'!D138)),"")</f>
        <v/>
      </c>
      <c r="J138" s="177" t="str">
        <f>IF(AND(ISNUMBER('Funnel setup'!P151),D138&gt;=30,E138&lt;&gt;"*",D138&lt;&gt;""),F138+3.090232306 *('Funnel setup'!$K$8/SQRT('Funnel Data'!D138)),"")</f>
        <v/>
      </c>
      <c r="K138" s="178" t="str">
        <f>IF(AND(ISNUMBER('Funnel setup'!P151),D138&gt;=30,E138&lt;&gt;"*",D138&lt;&gt;""),IF(E138&gt;J138,'Funnel setup'!$K$15&amp;"99.8%",IF(E138&gt;H138,'Funnel setup'!$K$15&amp;"95%",IF(E138&lt;I138,'Funnel setup'!$K$16&amp;"99.8%",IF(E138&lt;G138,'Funnel setup'!$K$16&amp;"95%","")))),"")</f>
        <v/>
      </c>
    </row>
    <row r="139" spans="2:11" ht="15" customHeight="1" x14ac:dyDescent="0.2">
      <c r="B139" s="174" t="str">
        <f>IF(ISNUMBER('Funnel setup'!P152),VLOOKUP('Funnel setup'!$P152,'Provider Commission - Raw Data'!$A:$Q,5,0),"")</f>
        <v/>
      </c>
      <c r="C139" s="175" t="str">
        <f>IF(ISNUMBER('Funnel setup'!P152),VLOOKUP('Funnel setup'!P152,'Provider Commission - Raw Data'!$A:$Q,6,0),"")</f>
        <v/>
      </c>
      <c r="D139" s="176" t="str">
        <f>IF(ISNUMBER('Funnel setup'!P152),IF(VLOOKUP('Funnel setup'!P152,'Provider Commission - Raw Data'!$A:$Q,8,0)="-","",VLOOKUP('Funnel setup'!P152,'Provider Commission - Raw Data'!$A:$Q,8,0)),"")</f>
        <v/>
      </c>
      <c r="E139" s="251" t="str">
        <f>IF(ISNUMBER('Funnel setup'!P152),IF(VLOOKUP('Funnel setup'!P152,'Provider Commission - Raw Data'!$A:$Q,16,0)="-","",VLOOKUP('Funnel setup'!P152,'Provider Commission - Raw Data'!$A:$Q,16,0)),"")</f>
        <v/>
      </c>
      <c r="F139" s="177" t="str">
        <f>IF(AND(ISNUMBER('Funnel setup'!P152)),'Funnel setup'!$K$9,"")</f>
        <v/>
      </c>
      <c r="G139" s="177" t="str">
        <f>IF(AND(ISNUMBER('Funnel setup'!P152),D139&gt;=30,E139&lt;&gt;"*",D139&lt;&gt;""),F139-1.959963985 *('Funnel setup'!$K$8/SQRT('Funnel Data'!D139)),"")</f>
        <v/>
      </c>
      <c r="H139" s="177" t="str">
        <f>IF(AND(ISNUMBER('Funnel setup'!P152),D139&gt;=30,E139&lt;&gt;"*",D139&lt;&gt;""),F139+1.959963985 *('Funnel setup'!$K$8/SQRT('Funnel Data'!D139)),"")</f>
        <v/>
      </c>
      <c r="I139" s="177" t="str">
        <f>IF(AND(ISNUMBER('Funnel setup'!P152),D139&gt;=30,E139&lt;&gt;"*",D139&lt;&gt;""),F139-3.090232306 *('Funnel setup'!$K$8/SQRT('Funnel Data'!D139)),"")</f>
        <v/>
      </c>
      <c r="J139" s="177" t="str">
        <f>IF(AND(ISNUMBER('Funnel setup'!P152),D139&gt;=30,E139&lt;&gt;"*",D139&lt;&gt;""),F139+3.090232306 *('Funnel setup'!$K$8/SQRT('Funnel Data'!D139)),"")</f>
        <v/>
      </c>
      <c r="K139" s="178" t="str">
        <f>IF(AND(ISNUMBER('Funnel setup'!P152),D139&gt;=30,E139&lt;&gt;"*",D139&lt;&gt;""),IF(E139&gt;J139,'Funnel setup'!$K$15&amp;"99.8%",IF(E139&gt;H139,'Funnel setup'!$K$15&amp;"95%",IF(E139&lt;I139,'Funnel setup'!$K$16&amp;"99.8%",IF(E139&lt;G139,'Funnel setup'!$K$16&amp;"95%","")))),"")</f>
        <v/>
      </c>
    </row>
    <row r="140" spans="2:11" ht="15" customHeight="1" x14ac:dyDescent="0.2">
      <c r="B140" s="174" t="str">
        <f>IF(ISNUMBER('Funnel setup'!P153),VLOOKUP('Funnel setup'!$P153,'Provider Commission - Raw Data'!$A:$Q,5,0),"")</f>
        <v/>
      </c>
      <c r="C140" s="175" t="str">
        <f>IF(ISNUMBER('Funnel setup'!P153),VLOOKUP('Funnel setup'!P153,'Provider Commission - Raw Data'!$A:$Q,6,0),"")</f>
        <v/>
      </c>
      <c r="D140" s="176" t="str">
        <f>IF(ISNUMBER('Funnel setup'!P153),IF(VLOOKUP('Funnel setup'!P153,'Provider Commission - Raw Data'!$A:$Q,8,0)="-","",VLOOKUP('Funnel setup'!P153,'Provider Commission - Raw Data'!$A:$Q,8,0)),"")</f>
        <v/>
      </c>
      <c r="E140" s="251" t="str">
        <f>IF(ISNUMBER('Funnel setup'!P153),IF(VLOOKUP('Funnel setup'!P153,'Provider Commission - Raw Data'!$A:$Q,16,0)="-","",VLOOKUP('Funnel setup'!P153,'Provider Commission - Raw Data'!$A:$Q,16,0)),"")</f>
        <v/>
      </c>
      <c r="F140" s="177" t="str">
        <f>IF(AND(ISNUMBER('Funnel setup'!P153)),'Funnel setup'!$K$9,"")</f>
        <v/>
      </c>
      <c r="G140" s="177" t="str">
        <f>IF(AND(ISNUMBER('Funnel setup'!P153),D140&gt;=30,E140&lt;&gt;"*",D140&lt;&gt;""),F140-1.959963985 *('Funnel setup'!$K$8/SQRT('Funnel Data'!D140)),"")</f>
        <v/>
      </c>
      <c r="H140" s="177" t="str">
        <f>IF(AND(ISNUMBER('Funnel setup'!P153),D140&gt;=30,E140&lt;&gt;"*",D140&lt;&gt;""),F140+1.959963985 *('Funnel setup'!$K$8/SQRT('Funnel Data'!D140)),"")</f>
        <v/>
      </c>
      <c r="I140" s="177" t="str">
        <f>IF(AND(ISNUMBER('Funnel setup'!P153),D140&gt;=30,E140&lt;&gt;"*",D140&lt;&gt;""),F140-3.090232306 *('Funnel setup'!$K$8/SQRT('Funnel Data'!D140)),"")</f>
        <v/>
      </c>
      <c r="J140" s="177" t="str">
        <f>IF(AND(ISNUMBER('Funnel setup'!P153),D140&gt;=30,E140&lt;&gt;"*",D140&lt;&gt;""),F140+3.090232306 *('Funnel setup'!$K$8/SQRT('Funnel Data'!D140)),"")</f>
        <v/>
      </c>
      <c r="K140" s="178" t="str">
        <f>IF(AND(ISNUMBER('Funnel setup'!P153),D140&gt;=30,E140&lt;&gt;"*",D140&lt;&gt;""),IF(E140&gt;J140,'Funnel setup'!$K$15&amp;"99.8%",IF(E140&gt;H140,'Funnel setup'!$K$15&amp;"95%",IF(E140&lt;I140,'Funnel setup'!$K$16&amp;"99.8%",IF(E140&lt;G140,'Funnel setup'!$K$16&amp;"95%","")))),"")</f>
        <v/>
      </c>
    </row>
    <row r="141" spans="2:11" ht="15" customHeight="1" x14ac:dyDescent="0.2">
      <c r="B141" s="174" t="str">
        <f>IF(ISNUMBER('Funnel setup'!P154),VLOOKUP('Funnel setup'!$P154,'Provider Commission - Raw Data'!$A:$Q,5,0),"")</f>
        <v/>
      </c>
      <c r="C141" s="175" t="str">
        <f>IF(ISNUMBER('Funnel setup'!P154),VLOOKUP('Funnel setup'!P154,'Provider Commission - Raw Data'!$A:$Q,6,0),"")</f>
        <v/>
      </c>
      <c r="D141" s="176" t="str">
        <f>IF(ISNUMBER('Funnel setup'!P154),IF(VLOOKUP('Funnel setup'!P154,'Provider Commission - Raw Data'!$A:$Q,8,0)="-","",VLOOKUP('Funnel setup'!P154,'Provider Commission - Raw Data'!$A:$Q,8,0)),"")</f>
        <v/>
      </c>
      <c r="E141" s="251" t="str">
        <f>IF(ISNUMBER('Funnel setup'!P154),IF(VLOOKUP('Funnel setup'!P154,'Provider Commission - Raw Data'!$A:$Q,16,0)="-","",VLOOKUP('Funnel setup'!P154,'Provider Commission - Raw Data'!$A:$Q,16,0)),"")</f>
        <v/>
      </c>
      <c r="F141" s="177" t="str">
        <f>IF(AND(ISNUMBER('Funnel setup'!P154)),'Funnel setup'!$K$9,"")</f>
        <v/>
      </c>
      <c r="G141" s="177" t="str">
        <f>IF(AND(ISNUMBER('Funnel setup'!P154),D141&gt;=30,E141&lt;&gt;"*",D141&lt;&gt;""),F141-1.959963985 *('Funnel setup'!$K$8/SQRT('Funnel Data'!D141)),"")</f>
        <v/>
      </c>
      <c r="H141" s="177" t="str">
        <f>IF(AND(ISNUMBER('Funnel setup'!P154),D141&gt;=30,E141&lt;&gt;"*",D141&lt;&gt;""),F141+1.959963985 *('Funnel setup'!$K$8/SQRT('Funnel Data'!D141)),"")</f>
        <v/>
      </c>
      <c r="I141" s="177" t="str">
        <f>IF(AND(ISNUMBER('Funnel setup'!P154),D141&gt;=30,E141&lt;&gt;"*",D141&lt;&gt;""),F141-3.090232306 *('Funnel setup'!$K$8/SQRT('Funnel Data'!D141)),"")</f>
        <v/>
      </c>
      <c r="J141" s="177" t="str">
        <f>IF(AND(ISNUMBER('Funnel setup'!P154),D141&gt;=30,E141&lt;&gt;"*",D141&lt;&gt;""),F141+3.090232306 *('Funnel setup'!$K$8/SQRT('Funnel Data'!D141)),"")</f>
        <v/>
      </c>
      <c r="K141" s="178" t="str">
        <f>IF(AND(ISNUMBER('Funnel setup'!P154),D141&gt;=30,E141&lt;&gt;"*",D141&lt;&gt;""),IF(E141&gt;J141,'Funnel setup'!$K$15&amp;"99.8%",IF(E141&gt;H141,'Funnel setup'!$K$15&amp;"95%",IF(E141&lt;I141,'Funnel setup'!$K$16&amp;"99.8%",IF(E141&lt;G141,'Funnel setup'!$K$16&amp;"95%","")))),"")</f>
        <v/>
      </c>
    </row>
    <row r="142" spans="2:11" ht="15" customHeight="1" x14ac:dyDescent="0.2">
      <c r="B142" s="174" t="str">
        <f>IF(ISNUMBER('Funnel setup'!P155),VLOOKUP('Funnel setup'!$P155,'Provider Commission - Raw Data'!$A:$Q,5,0),"")</f>
        <v/>
      </c>
      <c r="C142" s="175" t="str">
        <f>IF(ISNUMBER('Funnel setup'!P155),VLOOKUP('Funnel setup'!P155,'Provider Commission - Raw Data'!$A:$Q,6,0),"")</f>
        <v/>
      </c>
      <c r="D142" s="176" t="str">
        <f>IF(ISNUMBER('Funnel setup'!P155),IF(VLOOKUP('Funnel setup'!P155,'Provider Commission - Raw Data'!$A:$Q,8,0)="-","",VLOOKUP('Funnel setup'!P155,'Provider Commission - Raw Data'!$A:$Q,8,0)),"")</f>
        <v/>
      </c>
      <c r="E142" s="251" t="str">
        <f>IF(ISNUMBER('Funnel setup'!P155),IF(VLOOKUP('Funnel setup'!P155,'Provider Commission - Raw Data'!$A:$Q,16,0)="-","",VLOOKUP('Funnel setup'!P155,'Provider Commission - Raw Data'!$A:$Q,16,0)),"")</f>
        <v/>
      </c>
      <c r="F142" s="177" t="str">
        <f>IF(AND(ISNUMBER('Funnel setup'!P155)),'Funnel setup'!$K$9,"")</f>
        <v/>
      </c>
      <c r="G142" s="177" t="str">
        <f>IF(AND(ISNUMBER('Funnel setup'!P155),D142&gt;=30,E142&lt;&gt;"*",D142&lt;&gt;""),F142-1.959963985 *('Funnel setup'!$K$8/SQRT('Funnel Data'!D142)),"")</f>
        <v/>
      </c>
      <c r="H142" s="177" t="str">
        <f>IF(AND(ISNUMBER('Funnel setup'!P155),D142&gt;=30,E142&lt;&gt;"*",D142&lt;&gt;""),F142+1.959963985 *('Funnel setup'!$K$8/SQRT('Funnel Data'!D142)),"")</f>
        <v/>
      </c>
      <c r="I142" s="177" t="str">
        <f>IF(AND(ISNUMBER('Funnel setup'!P155),D142&gt;=30,E142&lt;&gt;"*",D142&lt;&gt;""),F142-3.090232306 *('Funnel setup'!$K$8/SQRT('Funnel Data'!D142)),"")</f>
        <v/>
      </c>
      <c r="J142" s="177" t="str">
        <f>IF(AND(ISNUMBER('Funnel setup'!P155),D142&gt;=30,E142&lt;&gt;"*",D142&lt;&gt;""),F142+3.090232306 *('Funnel setup'!$K$8/SQRT('Funnel Data'!D142)),"")</f>
        <v/>
      </c>
      <c r="K142" s="178" t="str">
        <f>IF(AND(ISNUMBER('Funnel setup'!P155),D142&gt;=30,E142&lt;&gt;"*",D142&lt;&gt;""),IF(E142&gt;J142,'Funnel setup'!$K$15&amp;"99.8%",IF(E142&gt;H142,'Funnel setup'!$K$15&amp;"95%",IF(E142&lt;I142,'Funnel setup'!$K$16&amp;"99.8%",IF(E142&lt;G142,'Funnel setup'!$K$16&amp;"95%","")))),"")</f>
        <v/>
      </c>
    </row>
    <row r="143" spans="2:11" ht="15" customHeight="1" x14ac:dyDescent="0.2">
      <c r="B143" s="174" t="str">
        <f>IF(ISNUMBER('Funnel setup'!P156),VLOOKUP('Funnel setup'!$P156,'Provider Commission - Raw Data'!$A:$Q,5,0),"")</f>
        <v/>
      </c>
      <c r="C143" s="175" t="str">
        <f>IF(ISNUMBER('Funnel setup'!P156),VLOOKUP('Funnel setup'!P156,'Provider Commission - Raw Data'!$A:$Q,6,0),"")</f>
        <v/>
      </c>
      <c r="D143" s="176" t="str">
        <f>IF(ISNUMBER('Funnel setup'!P156),IF(VLOOKUP('Funnel setup'!P156,'Provider Commission - Raw Data'!$A:$Q,8,0)="-","",VLOOKUP('Funnel setup'!P156,'Provider Commission - Raw Data'!$A:$Q,8,0)),"")</f>
        <v/>
      </c>
      <c r="E143" s="251" t="str">
        <f>IF(ISNUMBER('Funnel setup'!P156),IF(VLOOKUP('Funnel setup'!P156,'Provider Commission - Raw Data'!$A:$Q,16,0)="-","",VLOOKUP('Funnel setup'!P156,'Provider Commission - Raw Data'!$A:$Q,16,0)),"")</f>
        <v/>
      </c>
      <c r="F143" s="177" t="str">
        <f>IF(AND(ISNUMBER('Funnel setup'!P156)),'Funnel setup'!$K$9,"")</f>
        <v/>
      </c>
      <c r="G143" s="177" t="str">
        <f>IF(AND(ISNUMBER('Funnel setup'!P156),D143&gt;=30,E143&lt;&gt;"*",D143&lt;&gt;""),F143-1.959963985 *('Funnel setup'!$K$8/SQRT('Funnel Data'!D143)),"")</f>
        <v/>
      </c>
      <c r="H143" s="177" t="str">
        <f>IF(AND(ISNUMBER('Funnel setup'!P156),D143&gt;=30,E143&lt;&gt;"*",D143&lt;&gt;""),F143+1.959963985 *('Funnel setup'!$K$8/SQRT('Funnel Data'!D143)),"")</f>
        <v/>
      </c>
      <c r="I143" s="177" t="str">
        <f>IF(AND(ISNUMBER('Funnel setup'!P156),D143&gt;=30,E143&lt;&gt;"*",D143&lt;&gt;""),F143-3.090232306 *('Funnel setup'!$K$8/SQRT('Funnel Data'!D143)),"")</f>
        <v/>
      </c>
      <c r="J143" s="177" t="str">
        <f>IF(AND(ISNUMBER('Funnel setup'!P156),D143&gt;=30,E143&lt;&gt;"*",D143&lt;&gt;""),F143+3.090232306 *('Funnel setup'!$K$8/SQRT('Funnel Data'!D143)),"")</f>
        <v/>
      </c>
      <c r="K143" s="178" t="str">
        <f>IF(AND(ISNUMBER('Funnel setup'!P156),D143&gt;=30,E143&lt;&gt;"*",D143&lt;&gt;""),IF(E143&gt;J143,'Funnel setup'!$K$15&amp;"99.8%",IF(E143&gt;H143,'Funnel setup'!$K$15&amp;"95%",IF(E143&lt;I143,'Funnel setup'!$K$16&amp;"99.8%",IF(E143&lt;G143,'Funnel setup'!$K$16&amp;"95%","")))),"")</f>
        <v/>
      </c>
    </row>
    <row r="144" spans="2:11" ht="15" customHeight="1" x14ac:dyDescent="0.2">
      <c r="B144" s="174" t="str">
        <f>IF(ISNUMBER('Funnel setup'!P157),VLOOKUP('Funnel setup'!$P157,'Provider Commission - Raw Data'!$A:$Q,5,0),"")</f>
        <v/>
      </c>
      <c r="C144" s="175" t="str">
        <f>IF(ISNUMBER('Funnel setup'!P157),VLOOKUP('Funnel setup'!P157,'Provider Commission - Raw Data'!$A:$Q,6,0),"")</f>
        <v/>
      </c>
      <c r="D144" s="176" t="str">
        <f>IF(ISNUMBER('Funnel setup'!P157),IF(VLOOKUP('Funnel setup'!P157,'Provider Commission - Raw Data'!$A:$Q,8,0)="-","",VLOOKUP('Funnel setup'!P157,'Provider Commission - Raw Data'!$A:$Q,8,0)),"")</f>
        <v/>
      </c>
      <c r="E144" s="251" t="str">
        <f>IF(ISNUMBER('Funnel setup'!P157),IF(VLOOKUP('Funnel setup'!P157,'Provider Commission - Raw Data'!$A:$Q,16,0)="-","",VLOOKUP('Funnel setup'!P157,'Provider Commission - Raw Data'!$A:$Q,16,0)),"")</f>
        <v/>
      </c>
      <c r="F144" s="177" t="str">
        <f>IF(AND(ISNUMBER('Funnel setup'!P157)),'Funnel setup'!$K$9,"")</f>
        <v/>
      </c>
      <c r="G144" s="177" t="str">
        <f>IF(AND(ISNUMBER('Funnel setup'!P157),D144&gt;=30,E144&lt;&gt;"*",D144&lt;&gt;""),F144-1.959963985 *('Funnel setup'!$K$8/SQRT('Funnel Data'!D144)),"")</f>
        <v/>
      </c>
      <c r="H144" s="177" t="str">
        <f>IF(AND(ISNUMBER('Funnel setup'!P157),D144&gt;=30,E144&lt;&gt;"*",D144&lt;&gt;""),F144+1.959963985 *('Funnel setup'!$K$8/SQRT('Funnel Data'!D144)),"")</f>
        <v/>
      </c>
      <c r="I144" s="177" t="str">
        <f>IF(AND(ISNUMBER('Funnel setup'!P157),D144&gt;=30,E144&lt;&gt;"*",D144&lt;&gt;""),F144-3.090232306 *('Funnel setup'!$K$8/SQRT('Funnel Data'!D144)),"")</f>
        <v/>
      </c>
      <c r="J144" s="177" t="str">
        <f>IF(AND(ISNUMBER('Funnel setup'!P157),D144&gt;=30,E144&lt;&gt;"*",D144&lt;&gt;""),F144+3.090232306 *('Funnel setup'!$K$8/SQRT('Funnel Data'!D144)),"")</f>
        <v/>
      </c>
      <c r="K144" s="178" t="str">
        <f>IF(AND(ISNUMBER('Funnel setup'!P157),D144&gt;=30,E144&lt;&gt;"*",D144&lt;&gt;""),IF(E144&gt;J144,'Funnel setup'!$K$15&amp;"99.8%",IF(E144&gt;H144,'Funnel setup'!$K$15&amp;"95%",IF(E144&lt;I144,'Funnel setup'!$K$16&amp;"99.8%",IF(E144&lt;G144,'Funnel setup'!$K$16&amp;"95%","")))),"")</f>
        <v/>
      </c>
    </row>
    <row r="145" spans="2:11" ht="15" customHeight="1" x14ac:dyDescent="0.2">
      <c r="B145" s="174" t="str">
        <f>IF(ISNUMBER('Funnel setup'!P158),VLOOKUP('Funnel setup'!$P158,'Provider Commission - Raw Data'!$A:$Q,5,0),"")</f>
        <v/>
      </c>
      <c r="C145" s="175" t="str">
        <f>IF(ISNUMBER('Funnel setup'!P158),VLOOKUP('Funnel setup'!P158,'Provider Commission - Raw Data'!$A:$Q,6,0),"")</f>
        <v/>
      </c>
      <c r="D145" s="176" t="str">
        <f>IF(ISNUMBER('Funnel setup'!P158),IF(VLOOKUP('Funnel setup'!P158,'Provider Commission - Raw Data'!$A:$Q,8,0)="-","",VLOOKUP('Funnel setup'!P158,'Provider Commission - Raw Data'!$A:$Q,8,0)),"")</f>
        <v/>
      </c>
      <c r="E145" s="251" t="str">
        <f>IF(ISNUMBER('Funnel setup'!P158),IF(VLOOKUP('Funnel setup'!P158,'Provider Commission - Raw Data'!$A:$Q,16,0)="-","",VLOOKUP('Funnel setup'!P158,'Provider Commission - Raw Data'!$A:$Q,16,0)),"")</f>
        <v/>
      </c>
      <c r="F145" s="177" t="str">
        <f>IF(AND(ISNUMBER('Funnel setup'!P158)),'Funnel setup'!$K$9,"")</f>
        <v/>
      </c>
      <c r="G145" s="177" t="str">
        <f>IF(AND(ISNUMBER('Funnel setup'!P158),D145&gt;=30,E145&lt;&gt;"*",D145&lt;&gt;""),F145-1.959963985 *('Funnel setup'!$K$8/SQRT('Funnel Data'!D145)),"")</f>
        <v/>
      </c>
      <c r="H145" s="177" t="str">
        <f>IF(AND(ISNUMBER('Funnel setup'!P158),D145&gt;=30,E145&lt;&gt;"*",D145&lt;&gt;""),F145+1.959963985 *('Funnel setup'!$K$8/SQRT('Funnel Data'!D145)),"")</f>
        <v/>
      </c>
      <c r="I145" s="177" t="str">
        <f>IF(AND(ISNUMBER('Funnel setup'!P158),D145&gt;=30,E145&lt;&gt;"*",D145&lt;&gt;""),F145-3.090232306 *('Funnel setup'!$K$8/SQRT('Funnel Data'!D145)),"")</f>
        <v/>
      </c>
      <c r="J145" s="177" t="str">
        <f>IF(AND(ISNUMBER('Funnel setup'!P158),D145&gt;=30,E145&lt;&gt;"*",D145&lt;&gt;""),F145+3.090232306 *('Funnel setup'!$K$8/SQRT('Funnel Data'!D145)),"")</f>
        <v/>
      </c>
      <c r="K145" s="178" t="str">
        <f>IF(AND(ISNUMBER('Funnel setup'!P158),D145&gt;=30,E145&lt;&gt;"*",D145&lt;&gt;""),IF(E145&gt;J145,'Funnel setup'!$K$15&amp;"99.8%",IF(E145&gt;H145,'Funnel setup'!$K$15&amp;"95%",IF(E145&lt;I145,'Funnel setup'!$K$16&amp;"99.8%",IF(E145&lt;G145,'Funnel setup'!$K$16&amp;"95%","")))),"")</f>
        <v/>
      </c>
    </row>
    <row r="146" spans="2:11" ht="15" customHeight="1" x14ac:dyDescent="0.2">
      <c r="B146" s="174" t="str">
        <f>IF(ISNUMBER('Funnel setup'!P159),VLOOKUP('Funnel setup'!$P159,'Provider Commission - Raw Data'!$A:$Q,5,0),"")</f>
        <v/>
      </c>
      <c r="C146" s="175" t="str">
        <f>IF(ISNUMBER('Funnel setup'!P159),VLOOKUP('Funnel setup'!P159,'Provider Commission - Raw Data'!$A:$Q,6,0),"")</f>
        <v/>
      </c>
      <c r="D146" s="176" t="str">
        <f>IF(ISNUMBER('Funnel setup'!P159),IF(VLOOKUP('Funnel setup'!P159,'Provider Commission - Raw Data'!$A:$Q,8,0)="-","",VLOOKUP('Funnel setup'!P159,'Provider Commission - Raw Data'!$A:$Q,8,0)),"")</f>
        <v/>
      </c>
      <c r="E146" s="251" t="str">
        <f>IF(ISNUMBER('Funnel setup'!P159),IF(VLOOKUP('Funnel setup'!P159,'Provider Commission - Raw Data'!$A:$Q,16,0)="-","",VLOOKUP('Funnel setup'!P159,'Provider Commission - Raw Data'!$A:$Q,16,0)),"")</f>
        <v/>
      </c>
      <c r="F146" s="177" t="str">
        <f>IF(AND(ISNUMBER('Funnel setup'!P159)),'Funnel setup'!$K$9,"")</f>
        <v/>
      </c>
      <c r="G146" s="177" t="str">
        <f>IF(AND(ISNUMBER('Funnel setup'!P159),D146&gt;=30,E146&lt;&gt;"*",D146&lt;&gt;""),F146-1.959963985 *('Funnel setup'!$K$8/SQRT('Funnel Data'!D146)),"")</f>
        <v/>
      </c>
      <c r="H146" s="177" t="str">
        <f>IF(AND(ISNUMBER('Funnel setup'!P159),D146&gt;=30,E146&lt;&gt;"*",D146&lt;&gt;""),F146+1.959963985 *('Funnel setup'!$K$8/SQRT('Funnel Data'!D146)),"")</f>
        <v/>
      </c>
      <c r="I146" s="177" t="str">
        <f>IF(AND(ISNUMBER('Funnel setup'!P159),D146&gt;=30,E146&lt;&gt;"*",D146&lt;&gt;""),F146-3.090232306 *('Funnel setup'!$K$8/SQRT('Funnel Data'!D146)),"")</f>
        <v/>
      </c>
      <c r="J146" s="177" t="str">
        <f>IF(AND(ISNUMBER('Funnel setup'!P159),D146&gt;=30,E146&lt;&gt;"*",D146&lt;&gt;""),F146+3.090232306 *('Funnel setup'!$K$8/SQRT('Funnel Data'!D146)),"")</f>
        <v/>
      </c>
      <c r="K146" s="178" t="str">
        <f>IF(AND(ISNUMBER('Funnel setup'!P159),D146&gt;=30,E146&lt;&gt;"*",D146&lt;&gt;""),IF(E146&gt;J146,'Funnel setup'!$K$15&amp;"99.8%",IF(E146&gt;H146,'Funnel setup'!$K$15&amp;"95%",IF(E146&lt;I146,'Funnel setup'!$K$16&amp;"99.8%",IF(E146&lt;G146,'Funnel setup'!$K$16&amp;"95%","")))),"")</f>
        <v/>
      </c>
    </row>
    <row r="147" spans="2:11" ht="15" customHeight="1" x14ac:dyDescent="0.2">
      <c r="B147" s="174" t="str">
        <f>IF(ISNUMBER('Funnel setup'!P160),VLOOKUP('Funnel setup'!$P160,'Provider Commission - Raw Data'!$A:$Q,5,0),"")</f>
        <v/>
      </c>
      <c r="C147" s="175" t="str">
        <f>IF(ISNUMBER('Funnel setup'!P160),VLOOKUP('Funnel setup'!P160,'Provider Commission - Raw Data'!$A:$Q,6,0),"")</f>
        <v/>
      </c>
      <c r="D147" s="176" t="str">
        <f>IF(ISNUMBER('Funnel setup'!P160),IF(VLOOKUP('Funnel setup'!P160,'Provider Commission - Raw Data'!$A:$Q,8,0)="-","",VLOOKUP('Funnel setup'!P160,'Provider Commission - Raw Data'!$A:$Q,8,0)),"")</f>
        <v/>
      </c>
      <c r="E147" s="251" t="str">
        <f>IF(ISNUMBER('Funnel setup'!P160),IF(VLOOKUP('Funnel setup'!P160,'Provider Commission - Raw Data'!$A:$Q,16,0)="-","",VLOOKUP('Funnel setup'!P160,'Provider Commission - Raw Data'!$A:$Q,16,0)),"")</f>
        <v/>
      </c>
      <c r="F147" s="177" t="str">
        <f>IF(AND(ISNUMBER('Funnel setup'!P160)),'Funnel setup'!$K$9,"")</f>
        <v/>
      </c>
      <c r="G147" s="177" t="str">
        <f>IF(AND(ISNUMBER('Funnel setup'!P160),D147&gt;=30,E147&lt;&gt;"*",D147&lt;&gt;""),F147-1.959963985 *('Funnel setup'!$K$8/SQRT('Funnel Data'!D147)),"")</f>
        <v/>
      </c>
      <c r="H147" s="177" t="str">
        <f>IF(AND(ISNUMBER('Funnel setup'!P160),D147&gt;=30,E147&lt;&gt;"*",D147&lt;&gt;""),F147+1.959963985 *('Funnel setup'!$K$8/SQRT('Funnel Data'!D147)),"")</f>
        <v/>
      </c>
      <c r="I147" s="177" t="str">
        <f>IF(AND(ISNUMBER('Funnel setup'!P160),D147&gt;=30,E147&lt;&gt;"*",D147&lt;&gt;""),F147-3.090232306 *('Funnel setup'!$K$8/SQRT('Funnel Data'!D147)),"")</f>
        <v/>
      </c>
      <c r="J147" s="177" t="str">
        <f>IF(AND(ISNUMBER('Funnel setup'!P160),D147&gt;=30,E147&lt;&gt;"*",D147&lt;&gt;""),F147+3.090232306 *('Funnel setup'!$K$8/SQRT('Funnel Data'!D147)),"")</f>
        <v/>
      </c>
      <c r="K147" s="178" t="str">
        <f>IF(AND(ISNUMBER('Funnel setup'!P160),D147&gt;=30,E147&lt;&gt;"*",D147&lt;&gt;""),IF(E147&gt;J147,'Funnel setup'!$K$15&amp;"99.8%",IF(E147&gt;H147,'Funnel setup'!$K$15&amp;"95%",IF(E147&lt;I147,'Funnel setup'!$K$16&amp;"99.8%",IF(E147&lt;G147,'Funnel setup'!$K$16&amp;"95%","")))),"")</f>
        <v/>
      </c>
    </row>
    <row r="148" spans="2:11" ht="15" customHeight="1" x14ac:dyDescent="0.2">
      <c r="B148" s="174" t="str">
        <f>IF(ISNUMBER('Funnel setup'!P161),VLOOKUP('Funnel setup'!$P161,'Provider Commission - Raw Data'!$A:$Q,5,0),"")</f>
        <v/>
      </c>
      <c r="C148" s="175" t="str">
        <f>IF(ISNUMBER('Funnel setup'!P161),VLOOKUP('Funnel setup'!P161,'Provider Commission - Raw Data'!$A:$Q,6,0),"")</f>
        <v/>
      </c>
      <c r="D148" s="176" t="str">
        <f>IF(ISNUMBER('Funnel setup'!P161),IF(VLOOKUP('Funnel setup'!P161,'Provider Commission - Raw Data'!$A:$Q,8,0)="-","",VLOOKUP('Funnel setup'!P161,'Provider Commission - Raw Data'!$A:$Q,8,0)),"")</f>
        <v/>
      </c>
      <c r="E148" s="251" t="str">
        <f>IF(ISNUMBER('Funnel setup'!P161),IF(VLOOKUP('Funnel setup'!P161,'Provider Commission - Raw Data'!$A:$Q,16,0)="-","",VLOOKUP('Funnel setup'!P161,'Provider Commission - Raw Data'!$A:$Q,16,0)),"")</f>
        <v/>
      </c>
      <c r="F148" s="177" t="str">
        <f>IF(AND(ISNUMBER('Funnel setup'!P161)),'Funnel setup'!$K$9,"")</f>
        <v/>
      </c>
      <c r="G148" s="177" t="str">
        <f>IF(AND(ISNUMBER('Funnel setup'!P161),D148&gt;=30,E148&lt;&gt;"*",D148&lt;&gt;""),F148-1.959963985 *('Funnel setup'!$K$8/SQRT('Funnel Data'!D148)),"")</f>
        <v/>
      </c>
      <c r="H148" s="177" t="str">
        <f>IF(AND(ISNUMBER('Funnel setup'!P161),D148&gt;=30,E148&lt;&gt;"*",D148&lt;&gt;""),F148+1.959963985 *('Funnel setup'!$K$8/SQRT('Funnel Data'!D148)),"")</f>
        <v/>
      </c>
      <c r="I148" s="177" t="str">
        <f>IF(AND(ISNUMBER('Funnel setup'!P161),D148&gt;=30,E148&lt;&gt;"*",D148&lt;&gt;""),F148-3.090232306 *('Funnel setup'!$K$8/SQRT('Funnel Data'!D148)),"")</f>
        <v/>
      </c>
      <c r="J148" s="177" t="str">
        <f>IF(AND(ISNUMBER('Funnel setup'!P161),D148&gt;=30,E148&lt;&gt;"*",D148&lt;&gt;""),F148+3.090232306 *('Funnel setup'!$K$8/SQRT('Funnel Data'!D148)),"")</f>
        <v/>
      </c>
      <c r="K148" s="178" t="str">
        <f>IF(AND(ISNUMBER('Funnel setup'!P161),D148&gt;=30,E148&lt;&gt;"*",D148&lt;&gt;""),IF(E148&gt;J148,'Funnel setup'!$K$15&amp;"99.8%",IF(E148&gt;H148,'Funnel setup'!$K$15&amp;"95%",IF(E148&lt;I148,'Funnel setup'!$K$16&amp;"99.8%",IF(E148&lt;G148,'Funnel setup'!$K$16&amp;"95%","")))),"")</f>
        <v/>
      </c>
    </row>
    <row r="149" spans="2:11" ht="15" customHeight="1" x14ac:dyDescent="0.2">
      <c r="B149" s="174" t="str">
        <f>IF(ISNUMBER('Funnel setup'!P162),VLOOKUP('Funnel setup'!$P162,'Provider Commission - Raw Data'!$A:$Q,5,0),"")</f>
        <v/>
      </c>
      <c r="C149" s="175" t="str">
        <f>IF(ISNUMBER('Funnel setup'!P162),VLOOKUP('Funnel setup'!P162,'Provider Commission - Raw Data'!$A:$Q,6,0),"")</f>
        <v/>
      </c>
      <c r="D149" s="176" t="str">
        <f>IF(ISNUMBER('Funnel setup'!P162),IF(VLOOKUP('Funnel setup'!P162,'Provider Commission - Raw Data'!$A:$Q,8,0)="-","",VLOOKUP('Funnel setup'!P162,'Provider Commission - Raw Data'!$A:$Q,8,0)),"")</f>
        <v/>
      </c>
      <c r="E149" s="251" t="str">
        <f>IF(ISNUMBER('Funnel setup'!P162),IF(VLOOKUP('Funnel setup'!P162,'Provider Commission - Raw Data'!$A:$Q,16,0)="-","",VLOOKUP('Funnel setup'!P162,'Provider Commission - Raw Data'!$A:$Q,16,0)),"")</f>
        <v/>
      </c>
      <c r="F149" s="177" t="str">
        <f>IF(AND(ISNUMBER('Funnel setup'!P162)),'Funnel setup'!$K$9,"")</f>
        <v/>
      </c>
      <c r="G149" s="177" t="str">
        <f>IF(AND(ISNUMBER('Funnel setup'!P162),D149&gt;=30,E149&lt;&gt;"*",D149&lt;&gt;""),F149-1.959963985 *('Funnel setup'!$K$8/SQRT('Funnel Data'!D149)),"")</f>
        <v/>
      </c>
      <c r="H149" s="177" t="str">
        <f>IF(AND(ISNUMBER('Funnel setup'!P162),D149&gt;=30,E149&lt;&gt;"*",D149&lt;&gt;""),F149+1.959963985 *('Funnel setup'!$K$8/SQRT('Funnel Data'!D149)),"")</f>
        <v/>
      </c>
      <c r="I149" s="177" t="str">
        <f>IF(AND(ISNUMBER('Funnel setup'!P162),D149&gt;=30,E149&lt;&gt;"*",D149&lt;&gt;""),F149-3.090232306 *('Funnel setup'!$K$8/SQRT('Funnel Data'!D149)),"")</f>
        <v/>
      </c>
      <c r="J149" s="177" t="str">
        <f>IF(AND(ISNUMBER('Funnel setup'!P162),D149&gt;=30,E149&lt;&gt;"*",D149&lt;&gt;""),F149+3.090232306 *('Funnel setup'!$K$8/SQRT('Funnel Data'!D149)),"")</f>
        <v/>
      </c>
      <c r="K149" s="178" t="str">
        <f>IF(AND(ISNUMBER('Funnel setup'!P162),D149&gt;=30,E149&lt;&gt;"*",D149&lt;&gt;""),IF(E149&gt;J149,'Funnel setup'!$K$15&amp;"99.8%",IF(E149&gt;H149,'Funnel setup'!$K$15&amp;"95%",IF(E149&lt;I149,'Funnel setup'!$K$16&amp;"99.8%",IF(E149&lt;G149,'Funnel setup'!$K$16&amp;"95%","")))),"")</f>
        <v/>
      </c>
    </row>
    <row r="150" spans="2:11" ht="15" customHeight="1" x14ac:dyDescent="0.2">
      <c r="B150" s="174" t="str">
        <f>IF(ISNUMBER('Funnel setup'!P163),VLOOKUP('Funnel setup'!$P163,'Provider Commission - Raw Data'!$A:$Q,5,0),"")</f>
        <v/>
      </c>
      <c r="C150" s="175" t="str">
        <f>IF(ISNUMBER('Funnel setup'!P163),VLOOKUP('Funnel setup'!P163,'Provider Commission - Raw Data'!$A:$Q,6,0),"")</f>
        <v/>
      </c>
      <c r="D150" s="176" t="str">
        <f>IF(ISNUMBER('Funnel setup'!P163),IF(VLOOKUP('Funnel setup'!P163,'Provider Commission - Raw Data'!$A:$Q,8,0)="-","",VLOOKUP('Funnel setup'!P163,'Provider Commission - Raw Data'!$A:$Q,8,0)),"")</f>
        <v/>
      </c>
      <c r="E150" s="251" t="str">
        <f>IF(ISNUMBER('Funnel setup'!P163),IF(VLOOKUP('Funnel setup'!P163,'Provider Commission - Raw Data'!$A:$Q,16,0)="-","",VLOOKUP('Funnel setup'!P163,'Provider Commission - Raw Data'!$A:$Q,16,0)),"")</f>
        <v/>
      </c>
      <c r="F150" s="177" t="str">
        <f>IF(AND(ISNUMBER('Funnel setup'!P163)),'Funnel setup'!$K$9,"")</f>
        <v/>
      </c>
      <c r="G150" s="177" t="str">
        <f>IF(AND(ISNUMBER('Funnel setup'!P163),D150&gt;=30,E150&lt;&gt;"*",D150&lt;&gt;""),F150-1.959963985 *('Funnel setup'!$K$8/SQRT('Funnel Data'!D150)),"")</f>
        <v/>
      </c>
      <c r="H150" s="177" t="str">
        <f>IF(AND(ISNUMBER('Funnel setup'!P163),D150&gt;=30,E150&lt;&gt;"*",D150&lt;&gt;""),F150+1.959963985 *('Funnel setup'!$K$8/SQRT('Funnel Data'!D150)),"")</f>
        <v/>
      </c>
      <c r="I150" s="177" t="str">
        <f>IF(AND(ISNUMBER('Funnel setup'!P163),D150&gt;=30,E150&lt;&gt;"*",D150&lt;&gt;""),F150-3.090232306 *('Funnel setup'!$K$8/SQRT('Funnel Data'!D150)),"")</f>
        <v/>
      </c>
      <c r="J150" s="177" t="str">
        <f>IF(AND(ISNUMBER('Funnel setup'!P163),D150&gt;=30,E150&lt;&gt;"*",D150&lt;&gt;""),F150+3.090232306 *('Funnel setup'!$K$8/SQRT('Funnel Data'!D150)),"")</f>
        <v/>
      </c>
      <c r="K150" s="178" t="str">
        <f>IF(AND(ISNUMBER('Funnel setup'!P163),D150&gt;=30,E150&lt;&gt;"*",D150&lt;&gt;""),IF(E150&gt;J150,'Funnel setup'!$K$15&amp;"99.8%",IF(E150&gt;H150,'Funnel setup'!$K$15&amp;"95%",IF(E150&lt;I150,'Funnel setup'!$K$16&amp;"99.8%",IF(E150&lt;G150,'Funnel setup'!$K$16&amp;"95%","")))),"")</f>
        <v/>
      </c>
    </row>
    <row r="151" spans="2:11" ht="15" customHeight="1" x14ac:dyDescent="0.2">
      <c r="B151" s="174" t="str">
        <f>IF(ISNUMBER('Funnel setup'!P164),VLOOKUP('Funnel setup'!$P164,'Provider Commission - Raw Data'!$A:$Q,5,0),"")</f>
        <v/>
      </c>
      <c r="C151" s="175" t="str">
        <f>IF(ISNUMBER('Funnel setup'!P164),VLOOKUP('Funnel setup'!P164,'Provider Commission - Raw Data'!$A:$Q,6,0),"")</f>
        <v/>
      </c>
      <c r="D151" s="176" t="str">
        <f>IF(ISNUMBER('Funnel setup'!P164),IF(VLOOKUP('Funnel setup'!P164,'Provider Commission - Raw Data'!$A:$Q,8,0)="-","",VLOOKUP('Funnel setup'!P164,'Provider Commission - Raw Data'!$A:$Q,8,0)),"")</f>
        <v/>
      </c>
      <c r="E151" s="251" t="str">
        <f>IF(ISNUMBER('Funnel setup'!P164),IF(VLOOKUP('Funnel setup'!P164,'Provider Commission - Raw Data'!$A:$Q,16,0)="-","",VLOOKUP('Funnel setup'!P164,'Provider Commission - Raw Data'!$A:$Q,16,0)),"")</f>
        <v/>
      </c>
      <c r="F151" s="177" t="str">
        <f>IF(AND(ISNUMBER('Funnel setup'!P164)),'Funnel setup'!$K$9,"")</f>
        <v/>
      </c>
      <c r="G151" s="177" t="str">
        <f>IF(AND(ISNUMBER('Funnel setup'!P164),D151&gt;=30,E151&lt;&gt;"*",D151&lt;&gt;""),F151-1.959963985 *('Funnel setup'!$K$8/SQRT('Funnel Data'!D151)),"")</f>
        <v/>
      </c>
      <c r="H151" s="177" t="str">
        <f>IF(AND(ISNUMBER('Funnel setup'!P164),D151&gt;=30,E151&lt;&gt;"*",D151&lt;&gt;""),F151+1.959963985 *('Funnel setup'!$K$8/SQRT('Funnel Data'!D151)),"")</f>
        <v/>
      </c>
      <c r="I151" s="177" t="str">
        <f>IF(AND(ISNUMBER('Funnel setup'!P164),D151&gt;=30,E151&lt;&gt;"*",D151&lt;&gt;""),F151-3.090232306 *('Funnel setup'!$K$8/SQRT('Funnel Data'!D151)),"")</f>
        <v/>
      </c>
      <c r="J151" s="177" t="str">
        <f>IF(AND(ISNUMBER('Funnel setup'!P164),D151&gt;=30,E151&lt;&gt;"*",D151&lt;&gt;""),F151+3.090232306 *('Funnel setup'!$K$8/SQRT('Funnel Data'!D151)),"")</f>
        <v/>
      </c>
      <c r="K151" s="178" t="str">
        <f>IF(AND(ISNUMBER('Funnel setup'!P164),D151&gt;=30,E151&lt;&gt;"*",D151&lt;&gt;""),IF(E151&gt;J151,'Funnel setup'!$K$15&amp;"99.8%",IF(E151&gt;H151,'Funnel setup'!$K$15&amp;"95%",IF(E151&lt;I151,'Funnel setup'!$K$16&amp;"99.8%",IF(E151&lt;G151,'Funnel setup'!$K$16&amp;"95%","")))),"")</f>
        <v/>
      </c>
    </row>
    <row r="152" spans="2:11" ht="15" customHeight="1" x14ac:dyDescent="0.2">
      <c r="B152" s="174" t="str">
        <f>IF(ISNUMBER('Funnel setup'!P165),VLOOKUP('Funnel setup'!$P165,'Provider Commission - Raw Data'!$A:$Q,5,0),"")</f>
        <v/>
      </c>
      <c r="C152" s="175" t="str">
        <f>IF(ISNUMBER('Funnel setup'!P165),VLOOKUP('Funnel setup'!P165,'Provider Commission - Raw Data'!$A:$Q,6,0),"")</f>
        <v/>
      </c>
      <c r="D152" s="176" t="str">
        <f>IF(ISNUMBER('Funnel setup'!P165),IF(VLOOKUP('Funnel setup'!P165,'Provider Commission - Raw Data'!$A:$Q,8,0)="-","",VLOOKUP('Funnel setup'!P165,'Provider Commission - Raw Data'!$A:$Q,8,0)),"")</f>
        <v/>
      </c>
      <c r="E152" s="251" t="str">
        <f>IF(ISNUMBER('Funnel setup'!P165),IF(VLOOKUP('Funnel setup'!P165,'Provider Commission - Raw Data'!$A:$Q,16,0)="-","",VLOOKUP('Funnel setup'!P165,'Provider Commission - Raw Data'!$A:$Q,16,0)),"")</f>
        <v/>
      </c>
      <c r="F152" s="177" t="str">
        <f>IF(AND(ISNUMBER('Funnel setup'!P165)),'Funnel setup'!$K$9,"")</f>
        <v/>
      </c>
      <c r="G152" s="177" t="str">
        <f>IF(AND(ISNUMBER('Funnel setup'!P165),D152&gt;=30,E152&lt;&gt;"*",D152&lt;&gt;""),F152-1.959963985 *('Funnel setup'!$K$8/SQRT('Funnel Data'!D152)),"")</f>
        <v/>
      </c>
      <c r="H152" s="177" t="str">
        <f>IF(AND(ISNUMBER('Funnel setup'!P165),D152&gt;=30,E152&lt;&gt;"*",D152&lt;&gt;""),F152+1.959963985 *('Funnel setup'!$K$8/SQRT('Funnel Data'!D152)),"")</f>
        <v/>
      </c>
      <c r="I152" s="177" t="str">
        <f>IF(AND(ISNUMBER('Funnel setup'!P165),D152&gt;=30,E152&lt;&gt;"*",D152&lt;&gt;""),F152-3.090232306 *('Funnel setup'!$K$8/SQRT('Funnel Data'!D152)),"")</f>
        <v/>
      </c>
      <c r="J152" s="177" t="str">
        <f>IF(AND(ISNUMBER('Funnel setup'!P165),D152&gt;=30,E152&lt;&gt;"*",D152&lt;&gt;""),F152+3.090232306 *('Funnel setup'!$K$8/SQRT('Funnel Data'!D152)),"")</f>
        <v/>
      </c>
      <c r="K152" s="178" t="str">
        <f>IF(AND(ISNUMBER('Funnel setup'!P165),D152&gt;=30,E152&lt;&gt;"*",D152&lt;&gt;""),IF(E152&gt;J152,'Funnel setup'!$K$15&amp;"99.8%",IF(E152&gt;H152,'Funnel setup'!$K$15&amp;"95%",IF(E152&lt;I152,'Funnel setup'!$K$16&amp;"99.8%",IF(E152&lt;G152,'Funnel setup'!$K$16&amp;"95%","")))),"")</f>
        <v/>
      </c>
    </row>
    <row r="153" spans="2:11" ht="15" customHeight="1" x14ac:dyDescent="0.2">
      <c r="B153" s="174" t="str">
        <f>IF(ISNUMBER('Funnel setup'!P166),VLOOKUP('Funnel setup'!$P166,'Provider Commission - Raw Data'!$A:$Q,5,0),"")</f>
        <v/>
      </c>
      <c r="C153" s="175" t="str">
        <f>IF(ISNUMBER('Funnel setup'!P166),VLOOKUP('Funnel setup'!P166,'Provider Commission - Raw Data'!$A:$Q,6,0),"")</f>
        <v/>
      </c>
      <c r="D153" s="176" t="str">
        <f>IF(ISNUMBER('Funnel setup'!P166),IF(VLOOKUP('Funnel setup'!P166,'Provider Commission - Raw Data'!$A:$Q,8,0)="-","",VLOOKUP('Funnel setup'!P166,'Provider Commission - Raw Data'!$A:$Q,8,0)),"")</f>
        <v/>
      </c>
      <c r="E153" s="251" t="str">
        <f>IF(ISNUMBER('Funnel setup'!P166),IF(VLOOKUP('Funnel setup'!P166,'Provider Commission - Raw Data'!$A:$Q,16,0)="-","",VLOOKUP('Funnel setup'!P166,'Provider Commission - Raw Data'!$A:$Q,16,0)),"")</f>
        <v/>
      </c>
      <c r="F153" s="177" t="str">
        <f>IF(AND(ISNUMBER('Funnel setup'!P166)),'Funnel setup'!$K$9,"")</f>
        <v/>
      </c>
      <c r="G153" s="177" t="str">
        <f>IF(AND(ISNUMBER('Funnel setup'!P166),D153&gt;=30,E153&lt;&gt;"*",D153&lt;&gt;""),F153-1.959963985 *('Funnel setup'!$K$8/SQRT('Funnel Data'!D153)),"")</f>
        <v/>
      </c>
      <c r="H153" s="177" t="str">
        <f>IF(AND(ISNUMBER('Funnel setup'!P166),D153&gt;=30,E153&lt;&gt;"*",D153&lt;&gt;""),F153+1.959963985 *('Funnel setup'!$K$8/SQRT('Funnel Data'!D153)),"")</f>
        <v/>
      </c>
      <c r="I153" s="177" t="str">
        <f>IF(AND(ISNUMBER('Funnel setup'!P166),D153&gt;=30,E153&lt;&gt;"*",D153&lt;&gt;""),F153-3.090232306 *('Funnel setup'!$K$8/SQRT('Funnel Data'!D153)),"")</f>
        <v/>
      </c>
      <c r="J153" s="177" t="str">
        <f>IF(AND(ISNUMBER('Funnel setup'!P166),D153&gt;=30,E153&lt;&gt;"*",D153&lt;&gt;""),F153+3.090232306 *('Funnel setup'!$K$8/SQRT('Funnel Data'!D153)),"")</f>
        <v/>
      </c>
      <c r="K153" s="178" t="str">
        <f>IF(AND(ISNUMBER('Funnel setup'!P166),D153&gt;=30,E153&lt;&gt;"*",D153&lt;&gt;""),IF(E153&gt;J153,'Funnel setup'!$K$15&amp;"99.8%",IF(E153&gt;H153,'Funnel setup'!$K$15&amp;"95%",IF(E153&lt;I153,'Funnel setup'!$K$16&amp;"99.8%",IF(E153&lt;G153,'Funnel setup'!$K$16&amp;"95%","")))),"")</f>
        <v/>
      </c>
    </row>
    <row r="154" spans="2:11" ht="15" customHeight="1" x14ac:dyDescent="0.2">
      <c r="B154" s="174" t="str">
        <f>IF(ISNUMBER('Funnel setup'!P167),VLOOKUP('Funnel setup'!$P167,'Provider Commission - Raw Data'!$A:$Q,5,0),"")</f>
        <v/>
      </c>
      <c r="C154" s="175" t="str">
        <f>IF(ISNUMBER('Funnel setup'!P167),VLOOKUP('Funnel setup'!P167,'Provider Commission - Raw Data'!$A:$Q,6,0),"")</f>
        <v/>
      </c>
      <c r="D154" s="176" t="str">
        <f>IF(ISNUMBER('Funnel setup'!P167),IF(VLOOKUP('Funnel setup'!P167,'Provider Commission - Raw Data'!$A:$Q,8,0)="-","",VLOOKUP('Funnel setup'!P167,'Provider Commission - Raw Data'!$A:$Q,8,0)),"")</f>
        <v/>
      </c>
      <c r="E154" s="251" t="str">
        <f>IF(ISNUMBER('Funnel setup'!P167),IF(VLOOKUP('Funnel setup'!P167,'Provider Commission - Raw Data'!$A:$Q,16,0)="-","",VLOOKUP('Funnel setup'!P167,'Provider Commission - Raw Data'!$A:$Q,16,0)),"")</f>
        <v/>
      </c>
      <c r="F154" s="177" t="str">
        <f>IF(AND(ISNUMBER('Funnel setup'!P167)),'Funnel setup'!$K$9,"")</f>
        <v/>
      </c>
      <c r="G154" s="177" t="str">
        <f>IF(AND(ISNUMBER('Funnel setup'!P167),D154&gt;=30,E154&lt;&gt;"*",D154&lt;&gt;""),F154-1.959963985 *('Funnel setup'!$K$8/SQRT('Funnel Data'!D154)),"")</f>
        <v/>
      </c>
      <c r="H154" s="177" t="str">
        <f>IF(AND(ISNUMBER('Funnel setup'!P167),D154&gt;=30,E154&lt;&gt;"*",D154&lt;&gt;""),F154+1.959963985 *('Funnel setup'!$K$8/SQRT('Funnel Data'!D154)),"")</f>
        <v/>
      </c>
      <c r="I154" s="177" t="str">
        <f>IF(AND(ISNUMBER('Funnel setup'!P167),D154&gt;=30,E154&lt;&gt;"*",D154&lt;&gt;""),F154-3.090232306 *('Funnel setup'!$K$8/SQRT('Funnel Data'!D154)),"")</f>
        <v/>
      </c>
      <c r="J154" s="177" t="str">
        <f>IF(AND(ISNUMBER('Funnel setup'!P167),D154&gt;=30,E154&lt;&gt;"*",D154&lt;&gt;""),F154+3.090232306 *('Funnel setup'!$K$8/SQRT('Funnel Data'!D154)),"")</f>
        <v/>
      </c>
      <c r="K154" s="178" t="str">
        <f>IF(AND(ISNUMBER('Funnel setup'!P167),D154&gt;=30,E154&lt;&gt;"*",D154&lt;&gt;""),IF(E154&gt;J154,'Funnel setup'!$K$15&amp;"99.8%",IF(E154&gt;H154,'Funnel setup'!$K$15&amp;"95%",IF(E154&lt;I154,'Funnel setup'!$K$16&amp;"99.8%",IF(E154&lt;G154,'Funnel setup'!$K$16&amp;"95%","")))),"")</f>
        <v/>
      </c>
    </row>
    <row r="155" spans="2:11" ht="15" customHeight="1" x14ac:dyDescent="0.2">
      <c r="B155" s="174" t="str">
        <f>IF(ISNUMBER('Funnel setup'!P168),VLOOKUP('Funnel setup'!$P168,'Provider Commission - Raw Data'!$A:$Q,5,0),"")</f>
        <v/>
      </c>
      <c r="C155" s="175" t="str">
        <f>IF(ISNUMBER('Funnel setup'!P168),VLOOKUP('Funnel setup'!P168,'Provider Commission - Raw Data'!$A:$Q,6,0),"")</f>
        <v/>
      </c>
      <c r="D155" s="176" t="str">
        <f>IF(ISNUMBER('Funnel setup'!P168),IF(VLOOKUP('Funnel setup'!P168,'Provider Commission - Raw Data'!$A:$Q,8,0)="-","",VLOOKUP('Funnel setup'!P168,'Provider Commission - Raw Data'!$A:$Q,8,0)),"")</f>
        <v/>
      </c>
      <c r="E155" s="251" t="str">
        <f>IF(ISNUMBER('Funnel setup'!P168),IF(VLOOKUP('Funnel setup'!P168,'Provider Commission - Raw Data'!$A:$Q,16,0)="-","",VLOOKUP('Funnel setup'!P168,'Provider Commission - Raw Data'!$A:$Q,16,0)),"")</f>
        <v/>
      </c>
      <c r="F155" s="177" t="str">
        <f>IF(AND(ISNUMBER('Funnel setup'!P168)),'Funnel setup'!$K$9,"")</f>
        <v/>
      </c>
      <c r="G155" s="177" t="str">
        <f>IF(AND(ISNUMBER('Funnel setup'!P168),D155&gt;=30,E155&lt;&gt;"*",D155&lt;&gt;""),F155-1.959963985 *('Funnel setup'!$K$8/SQRT('Funnel Data'!D155)),"")</f>
        <v/>
      </c>
      <c r="H155" s="177" t="str">
        <f>IF(AND(ISNUMBER('Funnel setup'!P168),D155&gt;=30,E155&lt;&gt;"*",D155&lt;&gt;""),F155+1.959963985 *('Funnel setup'!$K$8/SQRT('Funnel Data'!D155)),"")</f>
        <v/>
      </c>
      <c r="I155" s="177" t="str">
        <f>IF(AND(ISNUMBER('Funnel setup'!P168),D155&gt;=30,E155&lt;&gt;"*",D155&lt;&gt;""),F155-3.090232306 *('Funnel setup'!$K$8/SQRT('Funnel Data'!D155)),"")</f>
        <v/>
      </c>
      <c r="J155" s="177" t="str">
        <f>IF(AND(ISNUMBER('Funnel setup'!P168),D155&gt;=30,E155&lt;&gt;"*",D155&lt;&gt;""),F155+3.090232306 *('Funnel setup'!$K$8/SQRT('Funnel Data'!D155)),"")</f>
        <v/>
      </c>
      <c r="K155" s="178" t="str">
        <f>IF(AND(ISNUMBER('Funnel setup'!P168),D155&gt;=30,E155&lt;&gt;"*",D155&lt;&gt;""),IF(E155&gt;J155,'Funnel setup'!$K$15&amp;"99.8%",IF(E155&gt;H155,'Funnel setup'!$K$15&amp;"95%",IF(E155&lt;I155,'Funnel setup'!$K$16&amp;"99.8%",IF(E155&lt;G155,'Funnel setup'!$K$16&amp;"95%","")))),"")</f>
        <v/>
      </c>
    </row>
    <row r="156" spans="2:11" ht="15" customHeight="1" x14ac:dyDescent="0.2">
      <c r="B156" s="174" t="str">
        <f>IF(ISNUMBER('Funnel setup'!P169),VLOOKUP('Funnel setup'!$P169,'Provider Commission - Raw Data'!$A:$Q,5,0),"")</f>
        <v/>
      </c>
      <c r="C156" s="175" t="str">
        <f>IF(ISNUMBER('Funnel setup'!P169),VLOOKUP('Funnel setup'!P169,'Provider Commission - Raw Data'!$A:$Q,6,0),"")</f>
        <v/>
      </c>
      <c r="D156" s="176" t="str">
        <f>IF(ISNUMBER('Funnel setup'!P169),IF(VLOOKUP('Funnel setup'!P169,'Provider Commission - Raw Data'!$A:$Q,8,0)="-","",VLOOKUP('Funnel setup'!P169,'Provider Commission - Raw Data'!$A:$Q,8,0)),"")</f>
        <v/>
      </c>
      <c r="E156" s="251" t="str">
        <f>IF(ISNUMBER('Funnel setup'!P169),IF(VLOOKUP('Funnel setup'!P169,'Provider Commission - Raw Data'!$A:$Q,16,0)="-","",VLOOKUP('Funnel setup'!P169,'Provider Commission - Raw Data'!$A:$Q,16,0)),"")</f>
        <v/>
      </c>
      <c r="F156" s="177" t="str">
        <f>IF(AND(ISNUMBER('Funnel setup'!P169)),'Funnel setup'!$K$9,"")</f>
        <v/>
      </c>
      <c r="G156" s="177" t="str">
        <f>IF(AND(ISNUMBER('Funnel setup'!P169),D156&gt;=30,E156&lt;&gt;"*",D156&lt;&gt;""),F156-1.959963985 *('Funnel setup'!$K$8/SQRT('Funnel Data'!D156)),"")</f>
        <v/>
      </c>
      <c r="H156" s="177" t="str">
        <f>IF(AND(ISNUMBER('Funnel setup'!P169),D156&gt;=30,E156&lt;&gt;"*",D156&lt;&gt;""),F156+1.959963985 *('Funnel setup'!$K$8/SQRT('Funnel Data'!D156)),"")</f>
        <v/>
      </c>
      <c r="I156" s="177" t="str">
        <f>IF(AND(ISNUMBER('Funnel setup'!P169),D156&gt;=30,E156&lt;&gt;"*",D156&lt;&gt;""),F156-3.090232306 *('Funnel setup'!$K$8/SQRT('Funnel Data'!D156)),"")</f>
        <v/>
      </c>
      <c r="J156" s="177" t="str">
        <f>IF(AND(ISNUMBER('Funnel setup'!P169),D156&gt;=30,E156&lt;&gt;"*",D156&lt;&gt;""),F156+3.090232306 *('Funnel setup'!$K$8/SQRT('Funnel Data'!D156)),"")</f>
        <v/>
      </c>
      <c r="K156" s="178" t="str">
        <f>IF(AND(ISNUMBER('Funnel setup'!P169),D156&gt;=30,E156&lt;&gt;"*",D156&lt;&gt;""),IF(E156&gt;J156,'Funnel setup'!$K$15&amp;"99.8%",IF(E156&gt;H156,'Funnel setup'!$K$15&amp;"95%",IF(E156&lt;I156,'Funnel setup'!$K$16&amp;"99.8%",IF(E156&lt;G156,'Funnel setup'!$K$16&amp;"95%","")))),"")</f>
        <v/>
      </c>
    </row>
    <row r="157" spans="2:11" ht="15" customHeight="1" x14ac:dyDescent="0.2">
      <c r="B157" s="174" t="str">
        <f>IF(ISNUMBER('Funnel setup'!P170),VLOOKUP('Funnel setup'!$P170,'Provider Commission - Raw Data'!$A:$Q,5,0),"")</f>
        <v/>
      </c>
      <c r="C157" s="175" t="str">
        <f>IF(ISNUMBER('Funnel setup'!P170),VLOOKUP('Funnel setup'!P170,'Provider Commission - Raw Data'!$A:$Q,6,0),"")</f>
        <v/>
      </c>
      <c r="D157" s="176" t="str">
        <f>IF(ISNUMBER('Funnel setup'!P170),IF(VLOOKUP('Funnel setup'!P170,'Provider Commission - Raw Data'!$A:$Q,8,0)="-","",VLOOKUP('Funnel setup'!P170,'Provider Commission - Raw Data'!$A:$Q,8,0)),"")</f>
        <v/>
      </c>
      <c r="E157" s="251" t="str">
        <f>IF(ISNUMBER('Funnel setup'!P170),IF(VLOOKUP('Funnel setup'!P170,'Provider Commission - Raw Data'!$A:$Q,16,0)="-","",VLOOKUP('Funnel setup'!P170,'Provider Commission - Raw Data'!$A:$Q,16,0)),"")</f>
        <v/>
      </c>
      <c r="F157" s="177" t="str">
        <f>IF(AND(ISNUMBER('Funnel setup'!P170)),'Funnel setup'!$K$9,"")</f>
        <v/>
      </c>
      <c r="G157" s="177" t="str">
        <f>IF(AND(ISNUMBER('Funnel setup'!P170),D157&gt;=30,E157&lt;&gt;"*",D157&lt;&gt;""),F157-1.959963985 *('Funnel setup'!$K$8/SQRT('Funnel Data'!D157)),"")</f>
        <v/>
      </c>
      <c r="H157" s="177" t="str">
        <f>IF(AND(ISNUMBER('Funnel setup'!P170),D157&gt;=30,E157&lt;&gt;"*",D157&lt;&gt;""),F157+1.959963985 *('Funnel setup'!$K$8/SQRT('Funnel Data'!D157)),"")</f>
        <v/>
      </c>
      <c r="I157" s="177" t="str">
        <f>IF(AND(ISNUMBER('Funnel setup'!P170),D157&gt;=30,E157&lt;&gt;"*",D157&lt;&gt;""),F157-3.090232306 *('Funnel setup'!$K$8/SQRT('Funnel Data'!D157)),"")</f>
        <v/>
      </c>
      <c r="J157" s="177" t="str">
        <f>IF(AND(ISNUMBER('Funnel setup'!P170),D157&gt;=30,E157&lt;&gt;"*",D157&lt;&gt;""),F157+3.090232306 *('Funnel setup'!$K$8/SQRT('Funnel Data'!D157)),"")</f>
        <v/>
      </c>
      <c r="K157" s="178" t="str">
        <f>IF(AND(ISNUMBER('Funnel setup'!P170),D157&gt;=30,E157&lt;&gt;"*",D157&lt;&gt;""),IF(E157&gt;J157,'Funnel setup'!$K$15&amp;"99.8%",IF(E157&gt;H157,'Funnel setup'!$K$15&amp;"95%",IF(E157&lt;I157,'Funnel setup'!$K$16&amp;"99.8%",IF(E157&lt;G157,'Funnel setup'!$K$16&amp;"95%","")))),"")</f>
        <v/>
      </c>
    </row>
    <row r="158" spans="2:11" ht="15" customHeight="1" x14ac:dyDescent="0.2">
      <c r="B158" s="174" t="str">
        <f>IF(ISNUMBER('Funnel setup'!P171),VLOOKUP('Funnel setup'!$P171,'Provider Commission - Raw Data'!$A:$Q,5,0),"")</f>
        <v/>
      </c>
      <c r="C158" s="175" t="str">
        <f>IF(ISNUMBER('Funnel setup'!P171),VLOOKUP('Funnel setup'!P171,'Provider Commission - Raw Data'!$A:$Q,6,0),"")</f>
        <v/>
      </c>
      <c r="D158" s="176" t="str">
        <f>IF(ISNUMBER('Funnel setup'!P171),IF(VLOOKUP('Funnel setup'!P171,'Provider Commission - Raw Data'!$A:$Q,8,0)="-","",VLOOKUP('Funnel setup'!P171,'Provider Commission - Raw Data'!$A:$Q,8,0)),"")</f>
        <v/>
      </c>
      <c r="E158" s="251" t="str">
        <f>IF(ISNUMBER('Funnel setup'!P171),IF(VLOOKUP('Funnel setup'!P171,'Provider Commission - Raw Data'!$A:$Q,16,0)="-","",VLOOKUP('Funnel setup'!P171,'Provider Commission - Raw Data'!$A:$Q,16,0)),"")</f>
        <v/>
      </c>
      <c r="F158" s="177" t="str">
        <f>IF(AND(ISNUMBER('Funnel setup'!P171)),'Funnel setup'!$K$9,"")</f>
        <v/>
      </c>
      <c r="G158" s="177" t="str">
        <f>IF(AND(ISNUMBER('Funnel setup'!P171),D158&gt;=30,E158&lt;&gt;"*",D158&lt;&gt;""),F158-1.959963985 *('Funnel setup'!$K$8/SQRT('Funnel Data'!D158)),"")</f>
        <v/>
      </c>
      <c r="H158" s="177" t="str">
        <f>IF(AND(ISNUMBER('Funnel setup'!P171),D158&gt;=30,E158&lt;&gt;"*",D158&lt;&gt;""),F158+1.959963985 *('Funnel setup'!$K$8/SQRT('Funnel Data'!D158)),"")</f>
        <v/>
      </c>
      <c r="I158" s="177" t="str">
        <f>IF(AND(ISNUMBER('Funnel setup'!P171),D158&gt;=30,E158&lt;&gt;"*",D158&lt;&gt;""),F158-3.090232306 *('Funnel setup'!$K$8/SQRT('Funnel Data'!D158)),"")</f>
        <v/>
      </c>
      <c r="J158" s="177" t="str">
        <f>IF(AND(ISNUMBER('Funnel setup'!P171),D158&gt;=30,E158&lt;&gt;"*",D158&lt;&gt;""),F158+3.090232306 *('Funnel setup'!$K$8/SQRT('Funnel Data'!D158)),"")</f>
        <v/>
      </c>
      <c r="K158" s="178" t="str">
        <f>IF(AND(ISNUMBER('Funnel setup'!P171),D158&gt;=30,E158&lt;&gt;"*",D158&lt;&gt;""),IF(E158&gt;J158,'Funnel setup'!$K$15&amp;"99.8%",IF(E158&gt;H158,'Funnel setup'!$K$15&amp;"95%",IF(E158&lt;I158,'Funnel setup'!$K$16&amp;"99.8%",IF(E158&lt;G158,'Funnel setup'!$K$16&amp;"95%","")))),"")</f>
        <v/>
      </c>
    </row>
    <row r="159" spans="2:11" ht="15" customHeight="1" x14ac:dyDescent="0.2">
      <c r="B159" s="174" t="str">
        <f>IF(ISNUMBER('Funnel setup'!P172),VLOOKUP('Funnel setup'!$P172,'Provider Commission - Raw Data'!$A:$Q,5,0),"")</f>
        <v/>
      </c>
      <c r="C159" s="175" t="str">
        <f>IF(ISNUMBER('Funnel setup'!P172),VLOOKUP('Funnel setup'!P172,'Provider Commission - Raw Data'!$A:$Q,6,0),"")</f>
        <v/>
      </c>
      <c r="D159" s="176" t="str">
        <f>IF(ISNUMBER('Funnel setup'!P172),IF(VLOOKUP('Funnel setup'!P172,'Provider Commission - Raw Data'!$A:$Q,8,0)="-","",VLOOKUP('Funnel setup'!P172,'Provider Commission - Raw Data'!$A:$Q,8,0)),"")</f>
        <v/>
      </c>
      <c r="E159" s="251" t="str">
        <f>IF(ISNUMBER('Funnel setup'!P172),IF(VLOOKUP('Funnel setup'!P172,'Provider Commission - Raw Data'!$A:$Q,16,0)="-","",VLOOKUP('Funnel setup'!P172,'Provider Commission - Raw Data'!$A:$Q,16,0)),"")</f>
        <v/>
      </c>
      <c r="F159" s="177" t="str">
        <f>IF(AND(ISNUMBER('Funnel setup'!P172)),'Funnel setup'!$K$9,"")</f>
        <v/>
      </c>
      <c r="G159" s="177" t="str">
        <f>IF(AND(ISNUMBER('Funnel setup'!P172),D159&gt;=30,E159&lt;&gt;"*",D159&lt;&gt;""),F159-1.959963985 *('Funnel setup'!$K$8/SQRT('Funnel Data'!D159)),"")</f>
        <v/>
      </c>
      <c r="H159" s="177" t="str">
        <f>IF(AND(ISNUMBER('Funnel setup'!P172),D159&gt;=30,E159&lt;&gt;"*",D159&lt;&gt;""),F159+1.959963985 *('Funnel setup'!$K$8/SQRT('Funnel Data'!D159)),"")</f>
        <v/>
      </c>
      <c r="I159" s="177" t="str">
        <f>IF(AND(ISNUMBER('Funnel setup'!P172),D159&gt;=30,E159&lt;&gt;"*",D159&lt;&gt;""),F159-3.090232306 *('Funnel setup'!$K$8/SQRT('Funnel Data'!D159)),"")</f>
        <v/>
      </c>
      <c r="J159" s="177" t="str">
        <f>IF(AND(ISNUMBER('Funnel setup'!P172),D159&gt;=30,E159&lt;&gt;"*",D159&lt;&gt;""),F159+3.090232306 *('Funnel setup'!$K$8/SQRT('Funnel Data'!D159)),"")</f>
        <v/>
      </c>
      <c r="K159" s="178" t="str">
        <f>IF(AND(ISNUMBER('Funnel setup'!P172),D159&gt;=30,E159&lt;&gt;"*",D159&lt;&gt;""),IF(E159&gt;J159,'Funnel setup'!$K$15&amp;"99.8%",IF(E159&gt;H159,'Funnel setup'!$K$15&amp;"95%",IF(E159&lt;I159,'Funnel setup'!$K$16&amp;"99.8%",IF(E159&lt;G159,'Funnel setup'!$K$16&amp;"95%","")))),"")</f>
        <v/>
      </c>
    </row>
    <row r="160" spans="2:11" ht="15" customHeight="1" x14ac:dyDescent="0.2">
      <c r="B160" s="174" t="str">
        <f>IF(ISNUMBER('Funnel setup'!P173),VLOOKUP('Funnel setup'!$P173,'Provider Commission - Raw Data'!$A:$Q,5,0),"")</f>
        <v/>
      </c>
      <c r="C160" s="175" t="str">
        <f>IF(ISNUMBER('Funnel setup'!P173),VLOOKUP('Funnel setup'!P173,'Provider Commission - Raw Data'!$A:$Q,6,0),"")</f>
        <v/>
      </c>
      <c r="D160" s="176" t="str">
        <f>IF(ISNUMBER('Funnel setup'!P173),IF(VLOOKUP('Funnel setup'!P173,'Provider Commission - Raw Data'!$A:$Q,8,0)="-","",VLOOKUP('Funnel setup'!P173,'Provider Commission - Raw Data'!$A:$Q,8,0)),"")</f>
        <v/>
      </c>
      <c r="E160" s="251" t="str">
        <f>IF(ISNUMBER('Funnel setup'!P173),IF(VLOOKUP('Funnel setup'!P173,'Provider Commission - Raw Data'!$A:$Q,16,0)="-","",VLOOKUP('Funnel setup'!P173,'Provider Commission - Raw Data'!$A:$Q,16,0)),"")</f>
        <v/>
      </c>
      <c r="F160" s="177" t="str">
        <f>IF(AND(ISNUMBER('Funnel setup'!P173)),'Funnel setup'!$K$9,"")</f>
        <v/>
      </c>
      <c r="G160" s="177" t="str">
        <f>IF(AND(ISNUMBER('Funnel setup'!P173),D160&gt;=30,E160&lt;&gt;"*",D160&lt;&gt;""),F160-1.959963985 *('Funnel setup'!$K$8/SQRT('Funnel Data'!D160)),"")</f>
        <v/>
      </c>
      <c r="H160" s="177" t="str">
        <f>IF(AND(ISNUMBER('Funnel setup'!P173),D160&gt;=30,E160&lt;&gt;"*",D160&lt;&gt;""),F160+1.959963985 *('Funnel setup'!$K$8/SQRT('Funnel Data'!D160)),"")</f>
        <v/>
      </c>
      <c r="I160" s="177" t="str">
        <f>IF(AND(ISNUMBER('Funnel setup'!P173),D160&gt;=30,E160&lt;&gt;"*",D160&lt;&gt;""),F160-3.090232306 *('Funnel setup'!$K$8/SQRT('Funnel Data'!D160)),"")</f>
        <v/>
      </c>
      <c r="J160" s="177" t="str">
        <f>IF(AND(ISNUMBER('Funnel setup'!P173),D160&gt;=30,E160&lt;&gt;"*",D160&lt;&gt;""),F160+3.090232306 *('Funnel setup'!$K$8/SQRT('Funnel Data'!D160)),"")</f>
        <v/>
      </c>
      <c r="K160" s="178" t="str">
        <f>IF(AND(ISNUMBER('Funnel setup'!P173),D160&gt;=30,E160&lt;&gt;"*",D160&lt;&gt;""),IF(E160&gt;J160,'Funnel setup'!$K$15&amp;"99.8%",IF(E160&gt;H160,'Funnel setup'!$K$15&amp;"95%",IF(E160&lt;I160,'Funnel setup'!$K$16&amp;"99.8%",IF(E160&lt;G160,'Funnel setup'!$K$16&amp;"95%","")))),"")</f>
        <v/>
      </c>
    </row>
    <row r="161" spans="1:11" ht="15" customHeight="1" x14ac:dyDescent="0.2">
      <c r="B161" s="174" t="str">
        <f>IF(ISNUMBER('Funnel setup'!P174),VLOOKUP('Funnel setup'!$P174,'Provider Commission - Raw Data'!$A:$Q,5,0),"")</f>
        <v/>
      </c>
      <c r="C161" s="175" t="str">
        <f>IF(ISNUMBER('Funnel setup'!P174),VLOOKUP('Funnel setup'!P174,'Provider Commission - Raw Data'!$A:$Q,6,0),"")</f>
        <v/>
      </c>
      <c r="D161" s="176" t="str">
        <f>IF(ISNUMBER('Funnel setup'!P174),IF(VLOOKUP('Funnel setup'!P174,'Provider Commission - Raw Data'!$A:$Q,8,0)="-","",VLOOKUP('Funnel setup'!P174,'Provider Commission - Raw Data'!$A:$Q,8,0)),"")</f>
        <v/>
      </c>
      <c r="E161" s="251" t="str">
        <f>IF(ISNUMBER('Funnel setup'!P174),IF(VLOOKUP('Funnel setup'!P174,'Provider Commission - Raw Data'!$A:$Q,16,0)="-","",VLOOKUP('Funnel setup'!P174,'Provider Commission - Raw Data'!$A:$Q,16,0)),"")</f>
        <v/>
      </c>
      <c r="F161" s="177" t="str">
        <f>IF(AND(ISNUMBER('Funnel setup'!P174)),'Funnel setup'!$K$9,"")</f>
        <v/>
      </c>
      <c r="G161" s="177" t="str">
        <f>IF(AND(ISNUMBER('Funnel setup'!P174),D161&gt;=30,E161&lt;&gt;"*",D161&lt;&gt;""),F161-1.959963985 *('Funnel setup'!$K$8/SQRT('Funnel Data'!D161)),"")</f>
        <v/>
      </c>
      <c r="H161" s="177" t="str">
        <f>IF(AND(ISNUMBER('Funnel setup'!P174),D161&gt;=30,E161&lt;&gt;"*",D161&lt;&gt;""),F161+1.959963985 *('Funnel setup'!$K$8/SQRT('Funnel Data'!D161)),"")</f>
        <v/>
      </c>
      <c r="I161" s="177" t="str">
        <f>IF(AND(ISNUMBER('Funnel setup'!P174),D161&gt;=30,E161&lt;&gt;"*",D161&lt;&gt;""),F161-3.090232306 *('Funnel setup'!$K$8/SQRT('Funnel Data'!D161)),"")</f>
        <v/>
      </c>
      <c r="J161" s="177" t="str">
        <f>IF(AND(ISNUMBER('Funnel setup'!P174),D161&gt;=30,E161&lt;&gt;"*",D161&lt;&gt;""),F161+3.090232306 *('Funnel setup'!$K$8/SQRT('Funnel Data'!D161)),"")</f>
        <v/>
      </c>
      <c r="K161" s="178" t="str">
        <f>IF(AND(ISNUMBER('Funnel setup'!P174),D161&gt;=30,E161&lt;&gt;"*",D161&lt;&gt;""),IF(E161&gt;J161,'Funnel setup'!$K$15&amp;"99.8%",IF(E161&gt;H161,'Funnel setup'!$K$15&amp;"95%",IF(E161&lt;I161,'Funnel setup'!$K$16&amp;"99.8%",IF(E161&lt;G161,'Funnel setup'!$K$16&amp;"95%","")))),"")</f>
        <v/>
      </c>
    </row>
    <row r="162" spans="1:11" ht="15" customHeight="1" x14ac:dyDescent="0.2">
      <c r="B162" s="174" t="str">
        <f>IF(ISNUMBER('Funnel setup'!P175),VLOOKUP('Funnel setup'!$P175,'Provider Commission - Raw Data'!$A:$Q,5,0),"")</f>
        <v/>
      </c>
      <c r="C162" s="175" t="str">
        <f>IF(ISNUMBER('Funnel setup'!P175),VLOOKUP('Funnel setup'!P175,'Provider Commission - Raw Data'!$A:$Q,6,0),"")</f>
        <v/>
      </c>
      <c r="D162" s="176" t="str">
        <f>IF(ISNUMBER('Funnel setup'!P175),IF(VLOOKUP('Funnel setup'!P175,'Provider Commission - Raw Data'!$A:$Q,8,0)="-","",VLOOKUP('Funnel setup'!P175,'Provider Commission - Raw Data'!$A:$Q,8,0)),"")</f>
        <v/>
      </c>
      <c r="E162" s="251" t="str">
        <f>IF(ISNUMBER('Funnel setup'!P175),IF(VLOOKUP('Funnel setup'!P175,'Provider Commission - Raw Data'!$A:$Q,16,0)="-","",VLOOKUP('Funnel setup'!P175,'Provider Commission - Raw Data'!$A:$Q,16,0)),"")</f>
        <v/>
      </c>
      <c r="F162" s="177" t="str">
        <f>IF(AND(ISNUMBER('Funnel setup'!P175)),'Funnel setup'!$K$9,"")</f>
        <v/>
      </c>
      <c r="G162" s="177" t="str">
        <f>IF(AND(ISNUMBER('Funnel setup'!P175),D162&gt;=30,E162&lt;&gt;"*",D162&lt;&gt;""),F162-1.959963985 *('Funnel setup'!$K$8/SQRT('Funnel Data'!D162)),"")</f>
        <v/>
      </c>
      <c r="H162" s="177" t="str">
        <f>IF(AND(ISNUMBER('Funnel setup'!P175),D162&gt;=30,E162&lt;&gt;"*",D162&lt;&gt;""),F162+1.959963985 *('Funnel setup'!$K$8/SQRT('Funnel Data'!D162)),"")</f>
        <v/>
      </c>
      <c r="I162" s="177" t="str">
        <f>IF(AND(ISNUMBER('Funnel setup'!P175),D162&gt;=30,E162&lt;&gt;"*",D162&lt;&gt;""),F162-3.090232306 *('Funnel setup'!$K$8/SQRT('Funnel Data'!D162)),"")</f>
        <v/>
      </c>
      <c r="J162" s="177" t="str">
        <f>IF(AND(ISNUMBER('Funnel setup'!P175),D162&gt;=30,E162&lt;&gt;"*",D162&lt;&gt;""),F162+3.090232306 *('Funnel setup'!$K$8/SQRT('Funnel Data'!D162)),"")</f>
        <v/>
      </c>
      <c r="K162" s="178" t="str">
        <f>IF(AND(ISNUMBER('Funnel setup'!P175),D162&gt;=30,E162&lt;&gt;"*",D162&lt;&gt;""),IF(E162&gt;J162,'Funnel setup'!$K$15&amp;"99.8%",IF(E162&gt;H162,'Funnel setup'!$K$15&amp;"95%",IF(E162&lt;I162,'Funnel setup'!$K$16&amp;"99.8%",IF(E162&lt;G162,'Funnel setup'!$K$16&amp;"95%","")))),"")</f>
        <v/>
      </c>
    </row>
    <row r="163" spans="1:11" ht="30" customHeight="1" x14ac:dyDescent="0.2">
      <c r="B163" s="174" t="str">
        <f>IF(ISNUMBER('Funnel setup'!P176),VLOOKUP('Funnel setup'!$P176,'Provider Commission - Raw Data'!$A:$Q,5,0),"")</f>
        <v/>
      </c>
      <c r="C163" s="175" t="str">
        <f>IF(ISNUMBER('Funnel setup'!P176),VLOOKUP('Funnel setup'!P176,'Provider Commission - Raw Data'!$A:$Q,6,0),"")</f>
        <v/>
      </c>
      <c r="D163" s="176" t="str">
        <f>IF(ISNUMBER('Funnel setup'!P176),IF(VLOOKUP('Funnel setup'!P176,'Provider Commission - Raw Data'!$A:$Q,8,0)="-","",VLOOKUP('Funnel setup'!P176,'Provider Commission - Raw Data'!$A:$Q,8,0)),"")</f>
        <v/>
      </c>
      <c r="E163" s="251" t="str">
        <f>IF(ISNUMBER('Funnel setup'!P176),IF(VLOOKUP('Funnel setup'!P176,'Provider Commission - Raw Data'!$A:$Q,16,0)="-","",VLOOKUP('Funnel setup'!P176,'Provider Commission - Raw Data'!$A:$Q,16,0)),"")</f>
        <v/>
      </c>
      <c r="F163" s="177" t="str">
        <f>IF(AND(ISNUMBER('Funnel setup'!P176)),'Funnel setup'!$K$9,"")</f>
        <v/>
      </c>
      <c r="G163" s="177" t="str">
        <f>IF(AND(ISNUMBER('Funnel setup'!P176),D163&gt;=30,E163&lt;&gt;"*",D163&lt;&gt;""),F163-1.959963985 *('Funnel setup'!$K$8/SQRT('Funnel Data'!D163)),"")</f>
        <v/>
      </c>
      <c r="H163" s="177" t="str">
        <f>IF(AND(ISNUMBER('Funnel setup'!P176),D163&gt;=30,E163&lt;&gt;"*",D163&lt;&gt;""),F163+1.959963985 *('Funnel setup'!$K$8/SQRT('Funnel Data'!D163)),"")</f>
        <v/>
      </c>
      <c r="I163" s="177" t="str">
        <f>IF(AND(ISNUMBER('Funnel setup'!P176),D163&gt;=30,E163&lt;&gt;"*",D163&lt;&gt;""),F163-3.090232306 *('Funnel setup'!$K$8/SQRT('Funnel Data'!D163)),"")</f>
        <v/>
      </c>
      <c r="J163" s="177" t="str">
        <f>IF(AND(ISNUMBER('Funnel setup'!P176),D163&gt;=30,E163&lt;&gt;"*",D163&lt;&gt;""),F163+3.090232306 *('Funnel setup'!$K$8/SQRT('Funnel Data'!D163)),"")</f>
        <v/>
      </c>
      <c r="K163" s="178" t="str">
        <f>IF(AND(ISNUMBER('Funnel setup'!P176),D163&gt;=30,E163&lt;&gt;"*",D163&lt;&gt;""),IF(E163&gt;J163,'Funnel setup'!$K$15&amp;"99.8%",IF(E163&gt;H163,'Funnel setup'!$K$15&amp;"95%",IF(E163&lt;I163,'Funnel setup'!$K$16&amp;"99.8%",IF(E163&lt;G163,'Funnel setup'!$K$16&amp;"95%","")))),"")</f>
        <v/>
      </c>
    </row>
    <row r="164" spans="1:11" ht="15" customHeight="1" x14ac:dyDescent="0.2">
      <c r="B164" s="174" t="str">
        <f>IF(ISNUMBER('Funnel setup'!P177),VLOOKUP('Funnel setup'!$P177,'Provider Commission - Raw Data'!$A:$Q,5,0),"")</f>
        <v/>
      </c>
      <c r="C164" s="175" t="str">
        <f>IF(ISNUMBER('Funnel setup'!P177),VLOOKUP('Funnel setup'!P177,'Provider Commission - Raw Data'!$A:$Q,6,0),"")</f>
        <v/>
      </c>
      <c r="D164" s="176" t="str">
        <f>IF(ISNUMBER('Funnel setup'!P177),IF(VLOOKUP('Funnel setup'!P177,'Provider Commission - Raw Data'!$A:$Q,8,0)="-","",VLOOKUP('Funnel setup'!P177,'Provider Commission - Raw Data'!$A:$Q,8,0)),"")</f>
        <v/>
      </c>
      <c r="E164" s="251" t="str">
        <f>IF(ISNUMBER('Funnel setup'!P177),IF(VLOOKUP('Funnel setup'!P177,'Provider Commission - Raw Data'!$A:$Q,16,0)="-","",VLOOKUP('Funnel setup'!P177,'Provider Commission - Raw Data'!$A:$Q,16,0)),"")</f>
        <v/>
      </c>
      <c r="F164" s="177" t="str">
        <f>IF(AND(ISNUMBER('Funnel setup'!P177)),'Funnel setup'!$K$9,"")</f>
        <v/>
      </c>
      <c r="G164" s="177" t="str">
        <f>IF(AND(ISNUMBER('Funnel setup'!P177),D164&gt;=30,E164&lt;&gt;"*",D164&lt;&gt;""),F164-1.959963985 *('Funnel setup'!$K$8/SQRT('Funnel Data'!D164)),"")</f>
        <v/>
      </c>
      <c r="H164" s="177" t="str">
        <f>IF(AND(ISNUMBER('Funnel setup'!P177),D164&gt;=30,E164&lt;&gt;"*",D164&lt;&gt;""),F164+1.959963985 *('Funnel setup'!$K$8/SQRT('Funnel Data'!D164)),"")</f>
        <v/>
      </c>
      <c r="I164" s="177" t="str">
        <f>IF(AND(ISNUMBER('Funnel setup'!P177),D164&gt;=30,E164&lt;&gt;"*",D164&lt;&gt;""),F164-3.090232306 *('Funnel setup'!$K$8/SQRT('Funnel Data'!D164)),"")</f>
        <v/>
      </c>
      <c r="J164" s="177" t="str">
        <f>IF(AND(ISNUMBER('Funnel setup'!P177),D164&gt;=30,E164&lt;&gt;"*",D164&lt;&gt;""),F164+3.090232306 *('Funnel setup'!$K$8/SQRT('Funnel Data'!D164)),"")</f>
        <v/>
      </c>
      <c r="K164" s="178" t="str">
        <f>IF(AND(ISNUMBER('Funnel setup'!P177),D164&gt;=30,E164&lt;&gt;"*",D164&lt;&gt;""),IF(E164&gt;J164,'Funnel setup'!$K$15&amp;"99.8%",IF(E164&gt;H164,'Funnel setup'!$K$15&amp;"95%",IF(E164&lt;I164,'Funnel setup'!$K$16&amp;"99.8%",IF(E164&lt;G164,'Funnel setup'!$K$16&amp;"95%","")))),"")</f>
        <v/>
      </c>
    </row>
    <row r="165" spans="1:11" ht="15" customHeight="1" x14ac:dyDescent="0.2">
      <c r="B165" s="174" t="str">
        <f>IF(ISNUMBER('Funnel setup'!P178),VLOOKUP('Funnel setup'!$P178,'Provider Commission - Raw Data'!$A:$Q,5,0),"")</f>
        <v/>
      </c>
      <c r="C165" s="175" t="str">
        <f>IF(ISNUMBER('Funnel setup'!P178),VLOOKUP('Funnel setup'!P178,'Provider Commission - Raw Data'!$A:$Q,6,0),"")</f>
        <v/>
      </c>
      <c r="D165" s="176" t="str">
        <f>IF(ISNUMBER('Funnel setup'!P178),IF(VLOOKUP('Funnel setup'!P178,'Provider Commission - Raw Data'!$A:$Q,8,0)="-","",VLOOKUP('Funnel setup'!P178,'Provider Commission - Raw Data'!$A:$Q,8,0)),"")</f>
        <v/>
      </c>
      <c r="E165" s="251" t="str">
        <f>IF(ISNUMBER('Funnel setup'!P178),IF(VLOOKUP('Funnel setup'!P178,'Provider Commission - Raw Data'!$A:$Q,16,0)="-","",VLOOKUP('Funnel setup'!P178,'Provider Commission - Raw Data'!$A:$Q,16,0)),"")</f>
        <v/>
      </c>
      <c r="F165" s="177" t="str">
        <f>IF(AND(ISNUMBER('Funnel setup'!P178)),'Funnel setup'!$K$9,"")</f>
        <v/>
      </c>
      <c r="G165" s="177" t="str">
        <f>IF(AND(ISNUMBER('Funnel setup'!P178),D165&gt;=30,E165&lt;&gt;"*",D165&lt;&gt;""),F165-1.959963985 *('Funnel setup'!$K$8/SQRT('Funnel Data'!D165)),"")</f>
        <v/>
      </c>
      <c r="H165" s="177" t="str">
        <f>IF(AND(ISNUMBER('Funnel setup'!P178),D165&gt;=30,E165&lt;&gt;"*",D165&lt;&gt;""),F165+1.959963985 *('Funnel setup'!$K$8/SQRT('Funnel Data'!D165)),"")</f>
        <v/>
      </c>
      <c r="I165" s="177" t="str">
        <f>IF(AND(ISNUMBER('Funnel setup'!P178),D165&gt;=30,E165&lt;&gt;"*",D165&lt;&gt;""),F165-3.090232306 *('Funnel setup'!$K$8/SQRT('Funnel Data'!D165)),"")</f>
        <v/>
      </c>
      <c r="J165" s="177" t="str">
        <f>IF(AND(ISNUMBER('Funnel setup'!P178),D165&gt;=30,E165&lt;&gt;"*",D165&lt;&gt;""),F165+3.090232306 *('Funnel setup'!$K$8/SQRT('Funnel Data'!D165)),"")</f>
        <v/>
      </c>
      <c r="K165" s="178" t="str">
        <f>IF(AND(ISNUMBER('Funnel setup'!P178),D165&gt;=30,E165&lt;&gt;"*",D165&lt;&gt;""),IF(E165&gt;J165,'Funnel setup'!$K$15&amp;"99.8%",IF(E165&gt;H165,'Funnel setup'!$K$15&amp;"95%",IF(E165&lt;I165,'Funnel setup'!$K$16&amp;"99.8%",IF(E165&lt;G165,'Funnel setup'!$K$16&amp;"95%","")))),"")</f>
        <v/>
      </c>
    </row>
    <row r="166" spans="1:11" ht="15" customHeight="1" x14ac:dyDescent="0.2">
      <c r="B166" s="174" t="str">
        <f>IF(ISNUMBER('Funnel setup'!P179),VLOOKUP('Funnel setup'!$P179,'Provider Commission - Raw Data'!$A:$Q,5,0),"")</f>
        <v/>
      </c>
      <c r="C166" s="175" t="str">
        <f>IF(ISNUMBER('Funnel setup'!P179),VLOOKUP('Funnel setup'!P179,'Provider Commission - Raw Data'!$A:$Q,6,0),"")</f>
        <v/>
      </c>
      <c r="D166" s="176" t="str">
        <f>IF(ISNUMBER('Funnel setup'!P179),IF(VLOOKUP('Funnel setup'!P179,'Provider Commission - Raw Data'!$A:$Q,8,0)="-","",VLOOKUP('Funnel setup'!P179,'Provider Commission - Raw Data'!$A:$Q,8,0)),"")</f>
        <v/>
      </c>
      <c r="E166" s="251" t="str">
        <f>IF(ISNUMBER('Funnel setup'!P179),IF(VLOOKUP('Funnel setup'!P179,'Provider Commission - Raw Data'!$A:$Q,16,0)="-","",VLOOKUP('Funnel setup'!P179,'Provider Commission - Raw Data'!$A:$Q,16,0)),"")</f>
        <v/>
      </c>
      <c r="F166" s="177" t="str">
        <f>IF(AND(ISNUMBER('Funnel setup'!P179)),'Funnel setup'!$K$9,"")</f>
        <v/>
      </c>
      <c r="G166" s="177" t="str">
        <f>IF(AND(ISNUMBER('Funnel setup'!P179),D166&gt;=30,E166&lt;&gt;"*",D166&lt;&gt;""),F166-1.959963985 *('Funnel setup'!$K$8/SQRT('Funnel Data'!D166)),"")</f>
        <v/>
      </c>
      <c r="H166" s="177" t="str">
        <f>IF(AND(ISNUMBER('Funnel setup'!P179),D166&gt;=30,E166&lt;&gt;"*",D166&lt;&gt;""),F166+1.959963985 *('Funnel setup'!$K$8/SQRT('Funnel Data'!D166)),"")</f>
        <v/>
      </c>
      <c r="I166" s="177" t="str">
        <f>IF(AND(ISNUMBER('Funnel setup'!P179),D166&gt;=30,E166&lt;&gt;"*",D166&lt;&gt;""),F166-3.090232306 *('Funnel setup'!$K$8/SQRT('Funnel Data'!D166)),"")</f>
        <v/>
      </c>
      <c r="J166" s="177" t="str">
        <f>IF(AND(ISNUMBER('Funnel setup'!P179),D166&gt;=30,E166&lt;&gt;"*",D166&lt;&gt;""),F166+3.090232306 *('Funnel setup'!$K$8/SQRT('Funnel Data'!D166)),"")</f>
        <v/>
      </c>
      <c r="K166" s="178" t="str">
        <f>IF(AND(ISNUMBER('Funnel setup'!P179),D166&gt;=30,E166&lt;&gt;"*",D166&lt;&gt;""),IF(E166&gt;J166,'Funnel setup'!$K$15&amp;"99.8%",IF(E166&gt;H166,'Funnel setup'!$K$15&amp;"95%",IF(E166&lt;I166,'Funnel setup'!$K$16&amp;"99.8%",IF(E166&lt;G166,'Funnel setup'!$K$16&amp;"95%","")))),"")</f>
        <v/>
      </c>
    </row>
    <row r="167" spans="1:11" ht="15" customHeight="1" x14ac:dyDescent="0.2">
      <c r="B167" s="174" t="str">
        <f>IF(ISNUMBER('Funnel setup'!P180),VLOOKUP('Funnel setup'!$P180,'Provider Commission - Raw Data'!$A:$Q,5,0),"")</f>
        <v/>
      </c>
      <c r="C167" s="175" t="str">
        <f>IF(ISNUMBER('Funnel setup'!P180),VLOOKUP('Funnel setup'!P180,'Provider Commission - Raw Data'!$A:$Q,6,0),"")</f>
        <v/>
      </c>
      <c r="D167" s="176" t="str">
        <f>IF(ISNUMBER('Funnel setup'!P180),IF(VLOOKUP('Funnel setup'!P180,'Provider Commission - Raw Data'!$A:$Q,8,0)="-","",VLOOKUP('Funnel setup'!P180,'Provider Commission - Raw Data'!$A:$Q,8,0)),"")</f>
        <v/>
      </c>
      <c r="E167" s="251" t="str">
        <f>IF(ISNUMBER('Funnel setup'!P180),IF(VLOOKUP('Funnel setup'!P180,'Provider Commission - Raw Data'!$A:$Q,16,0)="-","",VLOOKUP('Funnel setup'!P180,'Provider Commission - Raw Data'!$A:$Q,16,0)),"")</f>
        <v/>
      </c>
      <c r="F167" s="177" t="str">
        <f>IF(AND(ISNUMBER('Funnel setup'!P180)),'Funnel setup'!$K$9,"")</f>
        <v/>
      </c>
      <c r="G167" s="177" t="str">
        <f>IF(AND(ISNUMBER('Funnel setup'!P180),D167&gt;=30,E167&lt;&gt;"*",D167&lt;&gt;""),F167-1.959963985 *('Funnel setup'!$K$8/SQRT('Funnel Data'!D167)),"")</f>
        <v/>
      </c>
      <c r="H167" s="177" t="str">
        <f>IF(AND(ISNUMBER('Funnel setup'!P180),D167&gt;=30,E167&lt;&gt;"*",D167&lt;&gt;""),F167+1.959963985 *('Funnel setup'!$K$8/SQRT('Funnel Data'!D167)),"")</f>
        <v/>
      </c>
      <c r="I167" s="177" t="str">
        <f>IF(AND(ISNUMBER('Funnel setup'!P180),D167&gt;=30,E167&lt;&gt;"*",D167&lt;&gt;""),F167-3.090232306 *('Funnel setup'!$K$8/SQRT('Funnel Data'!D167)),"")</f>
        <v/>
      </c>
      <c r="J167" s="177" t="str">
        <f>IF(AND(ISNUMBER('Funnel setup'!P180),D167&gt;=30,E167&lt;&gt;"*",D167&lt;&gt;""),F167+3.090232306 *('Funnel setup'!$K$8/SQRT('Funnel Data'!D167)),"")</f>
        <v/>
      </c>
      <c r="K167" s="178" t="str">
        <f>IF(AND(ISNUMBER('Funnel setup'!P180),D167&gt;=30,E167&lt;&gt;"*",D167&lt;&gt;""),IF(E167&gt;J167,'Funnel setup'!$K$15&amp;"99.8%",IF(E167&gt;H167,'Funnel setup'!$K$15&amp;"95%",IF(E167&lt;I167,'Funnel setup'!$K$16&amp;"99.8%",IF(E167&lt;G167,'Funnel setup'!$K$16&amp;"95%","")))),"")</f>
        <v/>
      </c>
    </row>
    <row r="168" spans="1:11" ht="15" customHeight="1" x14ac:dyDescent="0.2">
      <c r="B168" s="174" t="str">
        <f>IF(ISNUMBER('Funnel setup'!P181),VLOOKUP('Funnel setup'!$P181,'Provider Commission - Raw Data'!$A:$Q,5,0),"")</f>
        <v/>
      </c>
      <c r="C168" s="175" t="str">
        <f>IF(ISNUMBER('Funnel setup'!P181),VLOOKUP('Funnel setup'!P181,'Provider Commission - Raw Data'!$A:$Q,6,0),"")</f>
        <v/>
      </c>
      <c r="D168" s="176" t="str">
        <f>IF(ISNUMBER('Funnel setup'!P181),IF(VLOOKUP('Funnel setup'!P181,'Provider Commission - Raw Data'!$A:$Q,8,0)="-","",VLOOKUP('Funnel setup'!P181,'Provider Commission - Raw Data'!$A:$Q,8,0)),"")</f>
        <v/>
      </c>
      <c r="E168" s="251" t="str">
        <f>IF(ISNUMBER('Funnel setup'!P181),IF(VLOOKUP('Funnel setup'!P181,'Provider Commission - Raw Data'!$A:$Q,16,0)="-","",VLOOKUP('Funnel setup'!P181,'Provider Commission - Raw Data'!$A:$Q,16,0)),"")</f>
        <v/>
      </c>
      <c r="F168" s="177" t="str">
        <f>IF(AND(ISNUMBER('Funnel setup'!P181)),'Funnel setup'!$K$9,"")</f>
        <v/>
      </c>
      <c r="G168" s="177" t="str">
        <f>IF(AND(ISNUMBER('Funnel setup'!P181),D168&gt;=30,E168&lt;&gt;"*",D168&lt;&gt;""),F168-1.959963985 *('Funnel setup'!$K$8/SQRT('Funnel Data'!D168)),"")</f>
        <v/>
      </c>
      <c r="H168" s="177" t="str">
        <f>IF(AND(ISNUMBER('Funnel setup'!P181),D168&gt;=30,E168&lt;&gt;"*",D168&lt;&gt;""),F168+1.959963985 *('Funnel setup'!$K$8/SQRT('Funnel Data'!D168)),"")</f>
        <v/>
      </c>
      <c r="I168" s="177" t="str">
        <f>IF(AND(ISNUMBER('Funnel setup'!P181),D168&gt;=30,E168&lt;&gt;"*",D168&lt;&gt;""),F168-3.090232306 *('Funnel setup'!$K$8/SQRT('Funnel Data'!D168)),"")</f>
        <v/>
      </c>
      <c r="J168" s="177" t="str">
        <f>IF(AND(ISNUMBER('Funnel setup'!P181),D168&gt;=30,E168&lt;&gt;"*",D168&lt;&gt;""),F168+3.090232306 *('Funnel setup'!$K$8/SQRT('Funnel Data'!D168)),"")</f>
        <v/>
      </c>
      <c r="K168" s="178" t="str">
        <f>IF(AND(ISNUMBER('Funnel setup'!P181),D168&gt;=30,E168&lt;&gt;"*",D168&lt;&gt;""),IF(E168&gt;J168,'Funnel setup'!$K$15&amp;"99.8%",IF(E168&gt;H168,'Funnel setup'!$K$15&amp;"95%",IF(E168&lt;I168,'Funnel setup'!$K$16&amp;"99.8%",IF(E168&lt;G168,'Funnel setup'!$K$16&amp;"95%","")))),"")</f>
        <v/>
      </c>
    </row>
    <row r="169" spans="1:11" ht="15" customHeight="1" x14ac:dyDescent="0.2">
      <c r="B169" s="174" t="str">
        <f>IF(ISNUMBER('Funnel setup'!P182),VLOOKUP('Funnel setup'!$P182,'Provider Commission - Raw Data'!$A:$Q,5,0),"")</f>
        <v/>
      </c>
      <c r="C169" s="175" t="str">
        <f>IF(ISNUMBER('Funnel setup'!P182),VLOOKUP('Funnel setup'!P182,'Provider Commission - Raw Data'!$A:$Q,6,0),"")</f>
        <v/>
      </c>
      <c r="D169" s="176" t="str">
        <f>IF(ISNUMBER('Funnel setup'!P182),IF(VLOOKUP('Funnel setup'!P182,'Provider Commission - Raw Data'!$A:$Q,8,0)="-","",VLOOKUP('Funnel setup'!P182,'Provider Commission - Raw Data'!$A:$Q,8,0)),"")</f>
        <v/>
      </c>
      <c r="E169" s="251" t="str">
        <f>IF(ISNUMBER('Funnel setup'!P182),IF(VLOOKUP('Funnel setup'!P182,'Provider Commission - Raw Data'!$A:$Q,16,0)="-","",VLOOKUP('Funnel setup'!P182,'Provider Commission - Raw Data'!$A:$Q,16,0)),"")</f>
        <v/>
      </c>
      <c r="F169" s="177" t="str">
        <f>IF(AND(ISNUMBER('Funnel setup'!P182)),'Funnel setup'!$K$9,"")</f>
        <v/>
      </c>
      <c r="G169" s="177" t="str">
        <f>IF(AND(ISNUMBER('Funnel setup'!P182),D169&gt;=30,E169&lt;&gt;"*",D169&lt;&gt;""),F169-1.959963985 *('Funnel setup'!$K$8/SQRT('Funnel Data'!D169)),"")</f>
        <v/>
      </c>
      <c r="H169" s="177" t="str">
        <f>IF(AND(ISNUMBER('Funnel setup'!P182),D169&gt;=30,E169&lt;&gt;"*",D169&lt;&gt;""),F169+1.959963985 *('Funnel setup'!$K$8/SQRT('Funnel Data'!D169)),"")</f>
        <v/>
      </c>
      <c r="I169" s="177" t="str">
        <f>IF(AND(ISNUMBER('Funnel setup'!P182),D169&gt;=30,E169&lt;&gt;"*",D169&lt;&gt;""),F169-3.090232306 *('Funnel setup'!$K$8/SQRT('Funnel Data'!D169)),"")</f>
        <v/>
      </c>
      <c r="J169" s="177" t="str">
        <f>IF(AND(ISNUMBER('Funnel setup'!P182),D169&gt;=30,E169&lt;&gt;"*",D169&lt;&gt;""),F169+3.090232306 *('Funnel setup'!$K$8/SQRT('Funnel Data'!D169)),"")</f>
        <v/>
      </c>
      <c r="K169" s="178" t="str">
        <f>IF(AND(ISNUMBER('Funnel setup'!P182),D169&gt;=30,E169&lt;&gt;"*",D169&lt;&gt;""),IF(E169&gt;J169,'Funnel setup'!$K$15&amp;"99.8%",IF(E169&gt;H169,'Funnel setup'!$K$15&amp;"95%",IF(E169&lt;I169,'Funnel setup'!$K$16&amp;"99.8%",IF(E169&lt;G169,'Funnel setup'!$K$16&amp;"95%","")))),"")</f>
        <v/>
      </c>
    </row>
    <row r="170" spans="1:11" ht="15" customHeight="1" x14ac:dyDescent="0.2">
      <c r="B170" s="174" t="str">
        <f>IF(ISNUMBER('Funnel setup'!P183),VLOOKUP('Funnel setup'!$P183,'Provider Commission - Raw Data'!$A:$Q,5,0),"")</f>
        <v/>
      </c>
      <c r="C170" s="175" t="str">
        <f>IF(ISNUMBER('Funnel setup'!P183),VLOOKUP('Funnel setup'!P183,'Provider Commission - Raw Data'!$A:$Q,6,0),"")</f>
        <v/>
      </c>
      <c r="D170" s="176" t="str">
        <f>IF(ISNUMBER('Funnel setup'!P183),IF(VLOOKUP('Funnel setup'!P183,'Provider Commission - Raw Data'!$A:$Q,8,0)="-","",VLOOKUP('Funnel setup'!P183,'Provider Commission - Raw Data'!$A:$Q,8,0)),"")</f>
        <v/>
      </c>
      <c r="E170" s="251" t="str">
        <f>IF(ISNUMBER('Funnel setup'!P183),IF(VLOOKUP('Funnel setup'!P183,'Provider Commission - Raw Data'!$A:$Q,16,0)="-","",VLOOKUP('Funnel setup'!P183,'Provider Commission - Raw Data'!$A:$Q,16,0)),"")</f>
        <v/>
      </c>
      <c r="F170" s="177" t="str">
        <f>IF(AND(ISNUMBER('Funnel setup'!P183)),'Funnel setup'!$K$9,"")</f>
        <v/>
      </c>
      <c r="G170" s="177" t="str">
        <f>IF(AND(ISNUMBER('Funnel setup'!P183),D170&gt;=30,E170&lt;&gt;"*",D170&lt;&gt;""),F170-1.959963985 *('Funnel setup'!$K$8/SQRT('Funnel Data'!D170)),"")</f>
        <v/>
      </c>
      <c r="H170" s="177" t="str">
        <f>IF(AND(ISNUMBER('Funnel setup'!P183),D170&gt;=30,E170&lt;&gt;"*",D170&lt;&gt;""),F170+1.959963985 *('Funnel setup'!$K$8/SQRT('Funnel Data'!D170)),"")</f>
        <v/>
      </c>
      <c r="I170" s="177" t="str">
        <f>IF(AND(ISNUMBER('Funnel setup'!P183),D170&gt;=30,E170&lt;&gt;"*",D170&lt;&gt;""),F170-3.090232306 *('Funnel setup'!$K$8/SQRT('Funnel Data'!D170)),"")</f>
        <v/>
      </c>
      <c r="J170" s="177" t="str">
        <f>IF(AND(ISNUMBER('Funnel setup'!P183),D170&gt;=30,E170&lt;&gt;"*",D170&lt;&gt;""),F170+3.090232306 *('Funnel setup'!$K$8/SQRT('Funnel Data'!D170)),"")</f>
        <v/>
      </c>
      <c r="K170" s="178" t="str">
        <f>IF(AND(ISNUMBER('Funnel setup'!P183),D170&gt;=30,E170&lt;&gt;"*",D170&lt;&gt;""),IF(E170&gt;J170,'Funnel setup'!$K$15&amp;"99.8%",IF(E170&gt;H170,'Funnel setup'!$K$15&amp;"95%",IF(E170&lt;I170,'Funnel setup'!$K$16&amp;"99.8%",IF(E170&lt;G170,'Funnel setup'!$K$16&amp;"95%","")))),"")</f>
        <v/>
      </c>
    </row>
    <row r="171" spans="1:11" ht="15" customHeight="1" x14ac:dyDescent="0.2">
      <c r="B171" s="174" t="str">
        <f>IF(ISNUMBER('Funnel setup'!P184),VLOOKUP('Funnel setup'!$P184,'Provider Commission - Raw Data'!$A:$Q,5,0),"")</f>
        <v/>
      </c>
      <c r="C171" s="175" t="str">
        <f>IF(ISNUMBER('Funnel setup'!P184),VLOOKUP('Funnel setup'!P184,'Provider Commission - Raw Data'!$A:$Q,6,0),"")</f>
        <v/>
      </c>
      <c r="D171" s="176" t="str">
        <f>IF(ISNUMBER('Funnel setup'!P184),IF(VLOOKUP('Funnel setup'!P184,'Provider Commission - Raw Data'!$A:$Q,8,0)="-","",VLOOKUP('Funnel setup'!P184,'Provider Commission - Raw Data'!$A:$Q,8,0)),"")</f>
        <v/>
      </c>
      <c r="E171" s="251" t="str">
        <f>IF(ISNUMBER('Funnel setup'!P184),IF(VLOOKUP('Funnel setup'!P184,'Provider Commission - Raw Data'!$A:$Q,16,0)="-","",VLOOKUP('Funnel setup'!P184,'Provider Commission - Raw Data'!$A:$Q,16,0)),"")</f>
        <v/>
      </c>
      <c r="F171" s="177" t="str">
        <f>IF(AND(ISNUMBER('Funnel setup'!P184)),'Funnel setup'!$K$9,"")</f>
        <v/>
      </c>
      <c r="G171" s="177" t="str">
        <f>IF(AND(ISNUMBER('Funnel setup'!P184),D171&gt;=30,E171&lt;&gt;"*",D171&lt;&gt;""),F171-1.959963985 *('Funnel setup'!$K$8/SQRT('Funnel Data'!D171)),"")</f>
        <v/>
      </c>
      <c r="H171" s="177" t="str">
        <f>IF(AND(ISNUMBER('Funnel setup'!P184),D171&gt;=30,E171&lt;&gt;"*",D171&lt;&gt;""),F171+1.959963985 *('Funnel setup'!$K$8/SQRT('Funnel Data'!D171)),"")</f>
        <v/>
      </c>
      <c r="I171" s="177" t="str">
        <f>IF(AND(ISNUMBER('Funnel setup'!P184),D171&gt;=30,E171&lt;&gt;"*",D171&lt;&gt;""),F171-3.090232306 *('Funnel setup'!$K$8/SQRT('Funnel Data'!D171)),"")</f>
        <v/>
      </c>
      <c r="J171" s="177" t="str">
        <f>IF(AND(ISNUMBER('Funnel setup'!P184),D171&gt;=30,E171&lt;&gt;"*",D171&lt;&gt;""),F171+3.090232306 *('Funnel setup'!$K$8/SQRT('Funnel Data'!D171)),"")</f>
        <v/>
      </c>
      <c r="K171" s="178" t="str">
        <f>IF(AND(ISNUMBER('Funnel setup'!P184),D171&gt;=30,E171&lt;&gt;"*",D171&lt;&gt;""),IF(E171&gt;J171,'Funnel setup'!$K$15&amp;"99.8%",IF(E171&gt;H171,'Funnel setup'!$K$15&amp;"95%",IF(E171&lt;I171,'Funnel setup'!$K$16&amp;"99.8%",IF(E171&lt;G171,'Funnel setup'!$K$16&amp;"95%","")))),"")</f>
        <v/>
      </c>
    </row>
    <row r="172" spans="1:11" ht="15" customHeight="1" x14ac:dyDescent="0.2">
      <c r="B172" s="174" t="str">
        <f>IF(ISNUMBER('Funnel setup'!P185),VLOOKUP('Funnel setup'!$P185,'Provider Commission - Raw Data'!$A:$Q,5,0),"")</f>
        <v/>
      </c>
      <c r="C172" s="175" t="str">
        <f>IF(ISNUMBER('Funnel setup'!P185),VLOOKUP('Funnel setup'!P185,'Provider Commission - Raw Data'!$A:$Q,6,0),"")</f>
        <v/>
      </c>
      <c r="D172" s="176" t="str">
        <f>IF(ISNUMBER('Funnel setup'!P185),IF(VLOOKUP('Funnel setup'!P185,'Provider Commission - Raw Data'!$A:$Q,8,0)="-","",VLOOKUP('Funnel setup'!P185,'Provider Commission - Raw Data'!$A:$Q,8,0)),"")</f>
        <v/>
      </c>
      <c r="E172" s="251" t="str">
        <f>IF(ISNUMBER('Funnel setup'!P185),IF(VLOOKUP('Funnel setup'!P185,'Provider Commission - Raw Data'!$A:$Q,16,0)="-","",VLOOKUP('Funnel setup'!P185,'Provider Commission - Raw Data'!$A:$Q,16,0)),"")</f>
        <v/>
      </c>
      <c r="F172" s="177" t="str">
        <f>IF(AND(ISNUMBER('Funnel setup'!P185)),'Funnel setup'!$K$9,"")</f>
        <v/>
      </c>
      <c r="G172" s="177" t="str">
        <f>IF(AND(ISNUMBER('Funnel setup'!P185),D172&gt;=30,E172&lt;&gt;"*",D172&lt;&gt;""),F172-1.959963985 *('Funnel setup'!$K$8/SQRT('Funnel Data'!D172)),"")</f>
        <v/>
      </c>
      <c r="H172" s="177" t="str">
        <f>IF(AND(ISNUMBER('Funnel setup'!P185),D172&gt;=30,E172&lt;&gt;"*",D172&lt;&gt;""),F172+1.959963985 *('Funnel setup'!$K$8/SQRT('Funnel Data'!D172)),"")</f>
        <v/>
      </c>
      <c r="I172" s="177" t="str">
        <f>IF(AND(ISNUMBER('Funnel setup'!P185),D172&gt;=30,E172&lt;&gt;"*",D172&lt;&gt;""),F172-3.090232306 *('Funnel setup'!$K$8/SQRT('Funnel Data'!D172)),"")</f>
        <v/>
      </c>
      <c r="J172" s="177" t="str">
        <f>IF(AND(ISNUMBER('Funnel setup'!P185),D172&gt;=30,E172&lt;&gt;"*",D172&lt;&gt;""),F172+3.090232306 *('Funnel setup'!$K$8/SQRT('Funnel Data'!D172)),"")</f>
        <v/>
      </c>
      <c r="K172" s="178" t="str">
        <f>IF(AND(ISNUMBER('Funnel setup'!P185),D172&gt;=30,E172&lt;&gt;"*",D172&lt;&gt;""),IF(E172&gt;J172,'Funnel setup'!$K$15&amp;"99.8%",IF(E172&gt;H172,'Funnel setup'!$K$15&amp;"95%",IF(E172&lt;I172,'Funnel setup'!$K$16&amp;"99.8%",IF(E172&lt;G172,'Funnel setup'!$K$16&amp;"95%","")))),"")</f>
        <v/>
      </c>
    </row>
    <row r="173" spans="1:11" s="65" customFormat="1" ht="15" customHeight="1" x14ac:dyDescent="0.2">
      <c r="A173" s="154"/>
      <c r="B173" s="174" t="str">
        <f>IF(ISNUMBER('Funnel setup'!P186),VLOOKUP('Funnel setup'!$P186,'Provider Commission - Raw Data'!$A:$Q,5,0),"")</f>
        <v/>
      </c>
      <c r="C173" s="175" t="str">
        <f>IF(ISNUMBER('Funnel setup'!P186),VLOOKUP('Funnel setup'!P186,'Provider Commission - Raw Data'!$A:$Q,6,0),"")</f>
        <v/>
      </c>
      <c r="D173" s="176" t="str">
        <f>IF(ISNUMBER('Funnel setup'!P186),IF(VLOOKUP('Funnel setup'!P186,'Provider Commission - Raw Data'!$A:$Q,8,0)="-","",VLOOKUP('Funnel setup'!P186,'Provider Commission - Raw Data'!$A:$Q,8,0)),"")</f>
        <v/>
      </c>
      <c r="E173" s="251" t="str">
        <f>IF(ISNUMBER('Funnel setup'!P186),IF(VLOOKUP('Funnel setup'!P186,'Provider Commission - Raw Data'!$A:$Q,16,0)="-","",VLOOKUP('Funnel setup'!P186,'Provider Commission - Raw Data'!$A:$Q,16,0)),"")</f>
        <v/>
      </c>
      <c r="F173" s="177" t="str">
        <f>IF(AND(ISNUMBER('Funnel setup'!P186)),'Funnel setup'!$K$9,"")</f>
        <v/>
      </c>
      <c r="G173" s="177" t="str">
        <f>IF(AND(ISNUMBER('Funnel setup'!P186),D173&gt;=30,E173&lt;&gt;"*",D173&lt;&gt;""),F173-1.959963985 *('Funnel setup'!$K$8/SQRT('Funnel Data'!D173)),"")</f>
        <v/>
      </c>
      <c r="H173" s="177" t="str">
        <f>IF(AND(ISNUMBER('Funnel setup'!P186),D173&gt;=30,E173&lt;&gt;"*",D173&lt;&gt;""),F173+1.959963985 *('Funnel setup'!$K$8/SQRT('Funnel Data'!D173)),"")</f>
        <v/>
      </c>
      <c r="I173" s="177" t="str">
        <f>IF(AND(ISNUMBER('Funnel setup'!P186),D173&gt;=30,E173&lt;&gt;"*",D173&lt;&gt;""),F173-3.090232306 *('Funnel setup'!$K$8/SQRT('Funnel Data'!D173)),"")</f>
        <v/>
      </c>
      <c r="J173" s="177" t="str">
        <f>IF(AND(ISNUMBER('Funnel setup'!P186),D173&gt;=30,E173&lt;&gt;"*",D173&lt;&gt;""),F173+3.090232306 *('Funnel setup'!$K$8/SQRT('Funnel Data'!D173)),"")</f>
        <v/>
      </c>
      <c r="K173" s="178" t="str">
        <f>IF(AND(ISNUMBER('Funnel setup'!P186),D173&gt;=30,E173&lt;&gt;"*",D173&lt;&gt;""),IF(E173&gt;J173,'Funnel setup'!$K$15&amp;"99.8%",IF(E173&gt;H173,'Funnel setup'!$K$15&amp;"95%",IF(E173&lt;I173,'Funnel setup'!$K$16&amp;"99.8%",IF(E173&lt;G173,'Funnel setup'!$K$16&amp;"95%","")))),"")</f>
        <v/>
      </c>
    </row>
    <row r="174" spans="1:11" ht="15" customHeight="1" x14ac:dyDescent="0.2">
      <c r="B174" s="174" t="str">
        <f>IF(ISNUMBER('Funnel setup'!P187),VLOOKUP('Funnel setup'!$P187,'Provider Commission - Raw Data'!$A:$Q,5,0),"")</f>
        <v/>
      </c>
      <c r="C174" s="175" t="str">
        <f>IF(ISNUMBER('Funnel setup'!P187),VLOOKUP('Funnel setup'!P187,'Provider Commission - Raw Data'!$A:$Q,6,0),"")</f>
        <v/>
      </c>
      <c r="D174" s="176" t="str">
        <f>IF(ISNUMBER('Funnel setup'!P187),IF(VLOOKUP('Funnel setup'!P187,'Provider Commission - Raw Data'!$A:$Q,8,0)="-","",VLOOKUP('Funnel setup'!P187,'Provider Commission - Raw Data'!$A:$Q,8,0)),"")</f>
        <v/>
      </c>
      <c r="E174" s="251" t="str">
        <f>IF(ISNUMBER('Funnel setup'!P187),IF(VLOOKUP('Funnel setup'!P187,'Provider Commission - Raw Data'!$A:$Q,16,0)="-","",VLOOKUP('Funnel setup'!P187,'Provider Commission - Raw Data'!$A:$Q,16,0)),"")</f>
        <v/>
      </c>
      <c r="F174" s="177" t="str">
        <f>IF(AND(ISNUMBER('Funnel setup'!P187)),'Funnel setup'!$K$9,"")</f>
        <v/>
      </c>
      <c r="G174" s="177" t="str">
        <f>IF(AND(ISNUMBER('Funnel setup'!P187),D174&gt;=30,E174&lt;&gt;"*",D174&lt;&gt;""),F174-1.959963985 *('Funnel setup'!$K$8/SQRT('Funnel Data'!D174)),"")</f>
        <v/>
      </c>
      <c r="H174" s="177" t="str">
        <f>IF(AND(ISNUMBER('Funnel setup'!P187),D174&gt;=30,E174&lt;&gt;"*",D174&lt;&gt;""),F174+1.959963985 *('Funnel setup'!$K$8/SQRT('Funnel Data'!D174)),"")</f>
        <v/>
      </c>
      <c r="I174" s="177" t="str">
        <f>IF(AND(ISNUMBER('Funnel setup'!P187),D174&gt;=30,E174&lt;&gt;"*",D174&lt;&gt;""),F174-3.090232306 *('Funnel setup'!$K$8/SQRT('Funnel Data'!D174)),"")</f>
        <v/>
      </c>
      <c r="J174" s="177" t="str">
        <f>IF(AND(ISNUMBER('Funnel setup'!P187),D174&gt;=30,E174&lt;&gt;"*",D174&lt;&gt;""),F174+3.090232306 *('Funnel setup'!$K$8/SQRT('Funnel Data'!D174)),"")</f>
        <v/>
      </c>
      <c r="K174" s="178" t="str">
        <f>IF(AND(ISNUMBER('Funnel setup'!P187),D174&gt;=30,E174&lt;&gt;"*",D174&lt;&gt;""),IF(E174&gt;J174,'Funnel setup'!$K$15&amp;"99.8%",IF(E174&gt;H174,'Funnel setup'!$K$15&amp;"95%",IF(E174&lt;I174,'Funnel setup'!$K$16&amp;"99.8%",IF(E174&lt;G174,'Funnel setup'!$K$16&amp;"95%","")))),"")</f>
        <v/>
      </c>
    </row>
    <row r="175" spans="1:11" ht="15" customHeight="1" x14ac:dyDescent="0.2">
      <c r="B175" s="174" t="str">
        <f>IF(ISNUMBER('Funnel setup'!P188),VLOOKUP('Funnel setup'!$P188,'Provider Commission - Raw Data'!$A:$Q,5,0),"")</f>
        <v/>
      </c>
      <c r="C175" s="175" t="str">
        <f>IF(ISNUMBER('Funnel setup'!P188),VLOOKUP('Funnel setup'!P188,'Provider Commission - Raw Data'!$A:$Q,6,0),"")</f>
        <v/>
      </c>
      <c r="D175" s="176" t="str">
        <f>IF(ISNUMBER('Funnel setup'!P188),IF(VLOOKUP('Funnel setup'!P188,'Provider Commission - Raw Data'!$A:$Q,8,0)="-","",VLOOKUP('Funnel setup'!P188,'Provider Commission - Raw Data'!$A:$Q,8,0)),"")</f>
        <v/>
      </c>
      <c r="E175" s="251" t="str">
        <f>IF(ISNUMBER('Funnel setup'!P188),IF(VLOOKUP('Funnel setup'!P188,'Provider Commission - Raw Data'!$A:$Q,16,0)="-","",VLOOKUP('Funnel setup'!P188,'Provider Commission - Raw Data'!$A:$Q,16,0)),"")</f>
        <v/>
      </c>
      <c r="F175" s="177" t="str">
        <f>IF(AND(ISNUMBER('Funnel setup'!P188)),'Funnel setup'!$K$9,"")</f>
        <v/>
      </c>
      <c r="G175" s="177" t="str">
        <f>IF(AND(ISNUMBER('Funnel setup'!P188),D175&gt;=30,E175&lt;&gt;"*",D175&lt;&gt;""),F175-1.959963985 *('Funnel setup'!$K$8/SQRT('Funnel Data'!D175)),"")</f>
        <v/>
      </c>
      <c r="H175" s="177" t="str">
        <f>IF(AND(ISNUMBER('Funnel setup'!P188),D175&gt;=30,E175&lt;&gt;"*",D175&lt;&gt;""),F175+1.959963985 *('Funnel setup'!$K$8/SQRT('Funnel Data'!D175)),"")</f>
        <v/>
      </c>
      <c r="I175" s="177" t="str">
        <f>IF(AND(ISNUMBER('Funnel setup'!P188),D175&gt;=30,E175&lt;&gt;"*",D175&lt;&gt;""),F175-3.090232306 *('Funnel setup'!$K$8/SQRT('Funnel Data'!D175)),"")</f>
        <v/>
      </c>
      <c r="J175" s="177" t="str">
        <f>IF(AND(ISNUMBER('Funnel setup'!P188),D175&gt;=30,E175&lt;&gt;"*",D175&lt;&gt;""),F175+3.090232306 *('Funnel setup'!$K$8/SQRT('Funnel Data'!D175)),"")</f>
        <v/>
      </c>
      <c r="K175" s="178" t="str">
        <f>IF(AND(ISNUMBER('Funnel setup'!P188),D175&gt;=30,E175&lt;&gt;"*",D175&lt;&gt;""),IF(E175&gt;J175,'Funnel setup'!$K$15&amp;"99.8%",IF(E175&gt;H175,'Funnel setup'!$K$15&amp;"95%",IF(E175&lt;I175,'Funnel setup'!$K$16&amp;"99.8%",IF(E175&lt;G175,'Funnel setup'!$K$16&amp;"95%","")))),"")</f>
        <v/>
      </c>
    </row>
    <row r="176" spans="1:11" ht="15" customHeight="1" x14ac:dyDescent="0.2">
      <c r="B176" s="174" t="str">
        <f>IF(ISNUMBER('Funnel setup'!P189),VLOOKUP('Funnel setup'!$P189,'Provider Commission - Raw Data'!$A:$Q,5,0),"")</f>
        <v/>
      </c>
      <c r="C176" s="175" t="str">
        <f>IF(ISNUMBER('Funnel setup'!P189),VLOOKUP('Funnel setup'!P189,'Provider Commission - Raw Data'!$A:$Q,6,0),"")</f>
        <v/>
      </c>
      <c r="D176" s="176" t="str">
        <f>IF(ISNUMBER('Funnel setup'!P189),IF(VLOOKUP('Funnel setup'!P189,'Provider Commission - Raw Data'!$A:$Q,8,0)="-","",VLOOKUP('Funnel setup'!P189,'Provider Commission - Raw Data'!$A:$Q,8,0)),"")</f>
        <v/>
      </c>
      <c r="E176" s="251" t="str">
        <f>IF(ISNUMBER('Funnel setup'!P189),IF(VLOOKUP('Funnel setup'!P189,'Provider Commission - Raw Data'!$A:$Q,16,0)="-","",VLOOKUP('Funnel setup'!P189,'Provider Commission - Raw Data'!$A:$Q,16,0)),"")</f>
        <v/>
      </c>
      <c r="F176" s="177" t="str">
        <f>IF(AND(ISNUMBER('Funnel setup'!P189)),'Funnel setup'!$K$9,"")</f>
        <v/>
      </c>
      <c r="G176" s="177" t="str">
        <f>IF(AND(ISNUMBER('Funnel setup'!P189),D176&gt;=30,E176&lt;&gt;"*",D176&lt;&gt;""),F176-1.959963985 *('Funnel setup'!$K$8/SQRT('Funnel Data'!D176)),"")</f>
        <v/>
      </c>
      <c r="H176" s="177" t="str">
        <f>IF(AND(ISNUMBER('Funnel setup'!P189),D176&gt;=30,E176&lt;&gt;"*",D176&lt;&gt;""),F176+1.959963985 *('Funnel setup'!$K$8/SQRT('Funnel Data'!D176)),"")</f>
        <v/>
      </c>
      <c r="I176" s="177" t="str">
        <f>IF(AND(ISNUMBER('Funnel setup'!P189),D176&gt;=30,E176&lt;&gt;"*",D176&lt;&gt;""),F176-3.090232306 *('Funnel setup'!$K$8/SQRT('Funnel Data'!D176)),"")</f>
        <v/>
      </c>
      <c r="J176" s="177" t="str">
        <f>IF(AND(ISNUMBER('Funnel setup'!P189),D176&gt;=30,E176&lt;&gt;"*",D176&lt;&gt;""),F176+3.090232306 *('Funnel setup'!$K$8/SQRT('Funnel Data'!D176)),"")</f>
        <v/>
      </c>
      <c r="K176" s="178" t="str">
        <f>IF(AND(ISNUMBER('Funnel setup'!P189),D176&gt;=30,E176&lt;&gt;"*",D176&lt;&gt;""),IF(E176&gt;J176,'Funnel setup'!$K$15&amp;"99.8%",IF(E176&gt;H176,'Funnel setup'!$K$15&amp;"95%",IF(E176&lt;I176,'Funnel setup'!$K$16&amp;"99.8%",IF(E176&lt;G176,'Funnel setup'!$K$16&amp;"95%","")))),"")</f>
        <v/>
      </c>
    </row>
    <row r="177" spans="2:11" ht="15" customHeight="1" x14ac:dyDescent="0.2">
      <c r="B177" s="174" t="str">
        <f>IF(ISNUMBER('Funnel setup'!P190),VLOOKUP('Funnel setup'!$P190,'Provider Commission - Raw Data'!$A:$Q,5,0),"")</f>
        <v/>
      </c>
      <c r="C177" s="175" t="str">
        <f>IF(ISNUMBER('Funnel setup'!P190),VLOOKUP('Funnel setup'!P190,'Provider Commission - Raw Data'!$A:$Q,6,0),"")</f>
        <v/>
      </c>
      <c r="D177" s="176" t="str">
        <f>IF(ISNUMBER('Funnel setup'!P190),IF(VLOOKUP('Funnel setup'!P190,'Provider Commission - Raw Data'!$A:$Q,8,0)="-","",VLOOKUP('Funnel setup'!P190,'Provider Commission - Raw Data'!$A:$Q,8,0)),"")</f>
        <v/>
      </c>
      <c r="E177" s="251" t="str">
        <f>IF(ISNUMBER('Funnel setup'!P190),IF(VLOOKUP('Funnel setup'!P190,'Provider Commission - Raw Data'!$A:$Q,16,0)="-","",VLOOKUP('Funnel setup'!P190,'Provider Commission - Raw Data'!$A:$Q,16,0)),"")</f>
        <v/>
      </c>
      <c r="F177" s="177" t="str">
        <f>IF(AND(ISNUMBER('Funnel setup'!P190)),'Funnel setup'!$K$9,"")</f>
        <v/>
      </c>
      <c r="G177" s="177" t="str">
        <f>IF(AND(ISNUMBER('Funnel setup'!P190),D177&gt;=30,E177&lt;&gt;"*",D177&lt;&gt;""),F177-1.959963985 *('Funnel setup'!$K$8/SQRT('Funnel Data'!D177)),"")</f>
        <v/>
      </c>
      <c r="H177" s="177" t="str">
        <f>IF(AND(ISNUMBER('Funnel setup'!P190),D177&gt;=30,E177&lt;&gt;"*",D177&lt;&gt;""),F177+1.959963985 *('Funnel setup'!$K$8/SQRT('Funnel Data'!D177)),"")</f>
        <v/>
      </c>
      <c r="I177" s="177" t="str">
        <f>IF(AND(ISNUMBER('Funnel setup'!P190),D177&gt;=30,E177&lt;&gt;"*",D177&lt;&gt;""),F177-3.090232306 *('Funnel setup'!$K$8/SQRT('Funnel Data'!D177)),"")</f>
        <v/>
      </c>
      <c r="J177" s="177" t="str">
        <f>IF(AND(ISNUMBER('Funnel setup'!P190),D177&gt;=30,E177&lt;&gt;"*",D177&lt;&gt;""),F177+3.090232306 *('Funnel setup'!$K$8/SQRT('Funnel Data'!D177)),"")</f>
        <v/>
      </c>
      <c r="K177" s="178" t="str">
        <f>IF(AND(ISNUMBER('Funnel setup'!P190),D177&gt;=30,E177&lt;&gt;"*",D177&lt;&gt;""),IF(E177&gt;J177,'Funnel setup'!$K$15&amp;"99.8%",IF(E177&gt;H177,'Funnel setup'!$K$15&amp;"95%",IF(E177&lt;I177,'Funnel setup'!$K$16&amp;"99.8%",IF(E177&lt;G177,'Funnel setup'!$K$16&amp;"95%","")))),"")</f>
        <v/>
      </c>
    </row>
    <row r="178" spans="2:11" ht="15" customHeight="1" x14ac:dyDescent="0.2">
      <c r="B178" s="174" t="str">
        <f>IF(ISNUMBER('Funnel setup'!P191),VLOOKUP('Funnel setup'!$P191,'Provider Commission - Raw Data'!$A:$Q,5,0),"")</f>
        <v/>
      </c>
      <c r="C178" s="175" t="str">
        <f>IF(ISNUMBER('Funnel setup'!P191),VLOOKUP('Funnel setup'!P191,'Provider Commission - Raw Data'!$A:$Q,6,0),"")</f>
        <v/>
      </c>
      <c r="D178" s="176" t="str">
        <f>IF(ISNUMBER('Funnel setup'!P191),IF(VLOOKUP('Funnel setup'!P191,'Provider Commission - Raw Data'!$A:$Q,8,0)="-","",VLOOKUP('Funnel setup'!P191,'Provider Commission - Raw Data'!$A:$Q,8,0)),"")</f>
        <v/>
      </c>
      <c r="E178" s="251" t="str">
        <f>IF(ISNUMBER('Funnel setup'!P191),IF(VLOOKUP('Funnel setup'!P191,'Provider Commission - Raw Data'!$A:$Q,16,0)="-","",VLOOKUP('Funnel setup'!P191,'Provider Commission - Raw Data'!$A:$Q,16,0)),"")</f>
        <v/>
      </c>
      <c r="F178" s="177" t="str">
        <f>IF(AND(ISNUMBER('Funnel setup'!P191)),'Funnel setup'!$K$9,"")</f>
        <v/>
      </c>
      <c r="G178" s="177" t="str">
        <f>IF(AND(ISNUMBER('Funnel setup'!P191),D178&gt;=30,E178&lt;&gt;"*",D178&lt;&gt;""),F178-1.959963985 *('Funnel setup'!$K$8/SQRT('Funnel Data'!D178)),"")</f>
        <v/>
      </c>
      <c r="H178" s="177" t="str">
        <f>IF(AND(ISNUMBER('Funnel setup'!P191),D178&gt;=30,E178&lt;&gt;"*",D178&lt;&gt;""),F178+1.959963985 *('Funnel setup'!$K$8/SQRT('Funnel Data'!D178)),"")</f>
        <v/>
      </c>
      <c r="I178" s="177" t="str">
        <f>IF(AND(ISNUMBER('Funnel setup'!P191),D178&gt;=30,E178&lt;&gt;"*",D178&lt;&gt;""),F178-3.090232306 *('Funnel setup'!$K$8/SQRT('Funnel Data'!D178)),"")</f>
        <v/>
      </c>
      <c r="J178" s="177" t="str">
        <f>IF(AND(ISNUMBER('Funnel setup'!P191),D178&gt;=30,E178&lt;&gt;"*",D178&lt;&gt;""),F178+3.090232306 *('Funnel setup'!$K$8/SQRT('Funnel Data'!D178)),"")</f>
        <v/>
      </c>
      <c r="K178" s="178" t="str">
        <f>IF(AND(ISNUMBER('Funnel setup'!P191),D178&gt;=30,E178&lt;&gt;"*",D178&lt;&gt;""),IF(E178&gt;J178,'Funnel setup'!$K$15&amp;"99.8%",IF(E178&gt;H178,'Funnel setup'!$K$15&amp;"95%",IF(E178&lt;I178,'Funnel setup'!$K$16&amp;"99.8%",IF(E178&lt;G178,'Funnel setup'!$K$16&amp;"95%","")))),"")</f>
        <v/>
      </c>
    </row>
    <row r="179" spans="2:11" ht="15" customHeight="1" x14ac:dyDescent="0.2">
      <c r="B179" s="174" t="str">
        <f>IF(ISNUMBER('Funnel setup'!P192),VLOOKUP('Funnel setup'!$P192,'Provider Commission - Raw Data'!$A:$Q,5,0),"")</f>
        <v/>
      </c>
      <c r="C179" s="175" t="str">
        <f>IF(ISNUMBER('Funnel setup'!P192),VLOOKUP('Funnel setup'!P192,'Provider Commission - Raw Data'!$A:$Q,6,0),"")</f>
        <v/>
      </c>
      <c r="D179" s="176" t="str">
        <f>IF(ISNUMBER('Funnel setup'!P192),IF(VLOOKUP('Funnel setup'!P192,'Provider Commission - Raw Data'!$A:$Q,8,0)="-","",VLOOKUP('Funnel setup'!P192,'Provider Commission - Raw Data'!$A:$Q,8,0)),"")</f>
        <v/>
      </c>
      <c r="E179" s="251" t="str">
        <f>IF(ISNUMBER('Funnel setup'!P192),IF(VLOOKUP('Funnel setup'!P192,'Provider Commission - Raw Data'!$A:$Q,16,0)="-","",VLOOKUP('Funnel setup'!P192,'Provider Commission - Raw Data'!$A:$Q,16,0)),"")</f>
        <v/>
      </c>
      <c r="F179" s="177" t="str">
        <f>IF(AND(ISNUMBER('Funnel setup'!P192)),'Funnel setup'!$K$9,"")</f>
        <v/>
      </c>
      <c r="G179" s="177" t="str">
        <f>IF(AND(ISNUMBER('Funnel setup'!P192),D179&gt;=30,E179&lt;&gt;"*",D179&lt;&gt;""),F179-1.959963985 *('Funnel setup'!$K$8/SQRT('Funnel Data'!D179)),"")</f>
        <v/>
      </c>
      <c r="H179" s="177" t="str">
        <f>IF(AND(ISNUMBER('Funnel setup'!P192),D179&gt;=30,E179&lt;&gt;"*",D179&lt;&gt;""),F179+1.959963985 *('Funnel setup'!$K$8/SQRT('Funnel Data'!D179)),"")</f>
        <v/>
      </c>
      <c r="I179" s="177" t="str">
        <f>IF(AND(ISNUMBER('Funnel setup'!P192),D179&gt;=30,E179&lt;&gt;"*",D179&lt;&gt;""),F179-3.090232306 *('Funnel setup'!$K$8/SQRT('Funnel Data'!D179)),"")</f>
        <v/>
      </c>
      <c r="J179" s="177" t="str">
        <f>IF(AND(ISNUMBER('Funnel setup'!P192),D179&gt;=30,E179&lt;&gt;"*",D179&lt;&gt;""),F179+3.090232306 *('Funnel setup'!$K$8/SQRT('Funnel Data'!D179)),"")</f>
        <v/>
      </c>
      <c r="K179" s="178" t="str">
        <f>IF(AND(ISNUMBER('Funnel setup'!P192),D179&gt;=30,E179&lt;&gt;"*",D179&lt;&gt;""),IF(E179&gt;J179,'Funnel setup'!$K$15&amp;"99.8%",IF(E179&gt;H179,'Funnel setup'!$K$15&amp;"95%",IF(E179&lt;I179,'Funnel setup'!$K$16&amp;"99.8%",IF(E179&lt;G179,'Funnel setup'!$K$16&amp;"95%","")))),"")</f>
        <v/>
      </c>
    </row>
    <row r="180" spans="2:11" ht="15" customHeight="1" x14ac:dyDescent="0.2">
      <c r="B180" s="174" t="str">
        <f>IF(ISNUMBER('Funnel setup'!P193),VLOOKUP('Funnel setup'!$P193,'Provider Commission - Raw Data'!$A:$Q,5,0),"")</f>
        <v/>
      </c>
      <c r="C180" s="175" t="str">
        <f>IF(ISNUMBER('Funnel setup'!P193),VLOOKUP('Funnel setup'!P193,'Provider Commission - Raw Data'!$A:$Q,6,0),"")</f>
        <v/>
      </c>
      <c r="D180" s="176" t="str">
        <f>IF(ISNUMBER('Funnel setup'!P193),IF(VLOOKUP('Funnel setup'!P193,'Provider Commission - Raw Data'!$A:$Q,8,0)="-","",VLOOKUP('Funnel setup'!P193,'Provider Commission - Raw Data'!$A:$Q,8,0)),"")</f>
        <v/>
      </c>
      <c r="E180" s="251" t="str">
        <f>IF(ISNUMBER('Funnel setup'!P193),IF(VLOOKUP('Funnel setup'!P193,'Provider Commission - Raw Data'!$A:$Q,16,0)="-","",VLOOKUP('Funnel setup'!P193,'Provider Commission - Raw Data'!$A:$Q,16,0)),"")</f>
        <v/>
      </c>
      <c r="F180" s="177" t="str">
        <f>IF(AND(ISNUMBER('Funnel setup'!P193)),'Funnel setup'!$K$9,"")</f>
        <v/>
      </c>
      <c r="G180" s="177" t="str">
        <f>IF(AND(ISNUMBER('Funnel setup'!P193),D180&gt;=30,E180&lt;&gt;"*",D180&lt;&gt;""),F180-1.959963985 *('Funnel setup'!$K$8/SQRT('Funnel Data'!D180)),"")</f>
        <v/>
      </c>
      <c r="H180" s="177" t="str">
        <f>IF(AND(ISNUMBER('Funnel setup'!P193),D180&gt;=30,E180&lt;&gt;"*",D180&lt;&gt;""),F180+1.959963985 *('Funnel setup'!$K$8/SQRT('Funnel Data'!D180)),"")</f>
        <v/>
      </c>
      <c r="I180" s="177" t="str">
        <f>IF(AND(ISNUMBER('Funnel setup'!P193),D180&gt;=30,E180&lt;&gt;"*",D180&lt;&gt;""),F180-3.090232306 *('Funnel setup'!$K$8/SQRT('Funnel Data'!D180)),"")</f>
        <v/>
      </c>
      <c r="J180" s="177" t="str">
        <f>IF(AND(ISNUMBER('Funnel setup'!P193),D180&gt;=30,E180&lt;&gt;"*",D180&lt;&gt;""),F180+3.090232306 *('Funnel setup'!$K$8/SQRT('Funnel Data'!D180)),"")</f>
        <v/>
      </c>
      <c r="K180" s="178" t="str">
        <f>IF(AND(ISNUMBER('Funnel setup'!P193),D180&gt;=30,E180&lt;&gt;"*",D180&lt;&gt;""),IF(E180&gt;J180,'Funnel setup'!$K$15&amp;"99.8%",IF(E180&gt;H180,'Funnel setup'!$K$15&amp;"95%",IF(E180&lt;I180,'Funnel setup'!$K$16&amp;"99.8%",IF(E180&lt;G180,'Funnel setup'!$K$16&amp;"95%","")))),"")</f>
        <v/>
      </c>
    </row>
    <row r="181" spans="2:11" ht="15" customHeight="1" x14ac:dyDescent="0.2">
      <c r="B181" s="174" t="str">
        <f>IF(ISNUMBER('Funnel setup'!P194),VLOOKUP('Funnel setup'!$P194,'Provider Commission - Raw Data'!$A:$Q,5,0),"")</f>
        <v/>
      </c>
      <c r="C181" s="175" t="str">
        <f>IF(ISNUMBER('Funnel setup'!P194),VLOOKUP('Funnel setup'!P194,'Provider Commission - Raw Data'!$A:$Q,6,0),"")</f>
        <v/>
      </c>
      <c r="D181" s="176" t="str">
        <f>IF(ISNUMBER('Funnel setup'!P194),IF(VLOOKUP('Funnel setup'!P194,'Provider Commission - Raw Data'!$A:$Q,8,0)="-","",VLOOKUP('Funnel setup'!P194,'Provider Commission - Raw Data'!$A:$Q,8,0)),"")</f>
        <v/>
      </c>
      <c r="E181" s="251" t="str">
        <f>IF(ISNUMBER('Funnel setup'!P194),IF(VLOOKUP('Funnel setup'!P194,'Provider Commission - Raw Data'!$A:$Q,16,0)="-","",VLOOKUP('Funnel setup'!P194,'Provider Commission - Raw Data'!$A:$Q,16,0)),"")</f>
        <v/>
      </c>
      <c r="F181" s="177" t="str">
        <f>IF(AND(ISNUMBER('Funnel setup'!P194)),'Funnel setup'!$K$9,"")</f>
        <v/>
      </c>
      <c r="G181" s="177" t="str">
        <f>IF(AND(ISNUMBER('Funnel setup'!P194),D181&gt;=30,E181&lt;&gt;"*",D181&lt;&gt;""),F181-1.959963985 *('Funnel setup'!$K$8/SQRT('Funnel Data'!D181)),"")</f>
        <v/>
      </c>
      <c r="H181" s="177" t="str">
        <f>IF(AND(ISNUMBER('Funnel setup'!P194),D181&gt;=30,E181&lt;&gt;"*",D181&lt;&gt;""),F181+1.959963985 *('Funnel setup'!$K$8/SQRT('Funnel Data'!D181)),"")</f>
        <v/>
      </c>
      <c r="I181" s="177" t="str">
        <f>IF(AND(ISNUMBER('Funnel setup'!P194),D181&gt;=30,E181&lt;&gt;"*",D181&lt;&gt;""),F181-3.090232306 *('Funnel setup'!$K$8/SQRT('Funnel Data'!D181)),"")</f>
        <v/>
      </c>
      <c r="J181" s="177" t="str">
        <f>IF(AND(ISNUMBER('Funnel setup'!P194),D181&gt;=30,E181&lt;&gt;"*",D181&lt;&gt;""),F181+3.090232306 *('Funnel setup'!$K$8/SQRT('Funnel Data'!D181)),"")</f>
        <v/>
      </c>
      <c r="K181" s="178" t="str">
        <f>IF(AND(ISNUMBER('Funnel setup'!P194),D181&gt;=30,E181&lt;&gt;"*",D181&lt;&gt;""),IF(E181&gt;J181,'Funnel setup'!$K$15&amp;"99.8%",IF(E181&gt;H181,'Funnel setup'!$K$15&amp;"95%",IF(E181&lt;I181,'Funnel setup'!$K$16&amp;"99.8%",IF(E181&lt;G181,'Funnel setup'!$K$16&amp;"95%","")))),"")</f>
        <v/>
      </c>
    </row>
    <row r="182" spans="2:11" ht="15" customHeight="1" x14ac:dyDescent="0.2">
      <c r="B182" s="174" t="str">
        <f>IF(ISNUMBER('Funnel setup'!P195),VLOOKUP('Funnel setup'!$P195,'Provider Commission - Raw Data'!$A:$Q,5,0),"")</f>
        <v/>
      </c>
      <c r="C182" s="175" t="str">
        <f>IF(ISNUMBER('Funnel setup'!P195),VLOOKUP('Funnel setup'!P195,'Provider Commission - Raw Data'!$A:$Q,6,0),"")</f>
        <v/>
      </c>
      <c r="D182" s="176" t="str">
        <f>IF(ISNUMBER('Funnel setup'!P195),IF(VLOOKUP('Funnel setup'!P195,'Provider Commission - Raw Data'!$A:$Q,8,0)="-","",VLOOKUP('Funnel setup'!P195,'Provider Commission - Raw Data'!$A:$Q,8,0)),"")</f>
        <v/>
      </c>
      <c r="E182" s="251" t="str">
        <f>IF(ISNUMBER('Funnel setup'!P195),IF(VLOOKUP('Funnel setup'!P195,'Provider Commission - Raw Data'!$A:$Q,16,0)="-","",VLOOKUP('Funnel setup'!P195,'Provider Commission - Raw Data'!$A:$Q,16,0)),"")</f>
        <v/>
      </c>
      <c r="F182" s="177" t="str">
        <f>IF(AND(ISNUMBER('Funnel setup'!P195)),'Funnel setup'!$K$9,"")</f>
        <v/>
      </c>
      <c r="G182" s="177" t="str">
        <f>IF(AND(ISNUMBER('Funnel setup'!P195),D182&gt;=30,E182&lt;&gt;"*",D182&lt;&gt;""),F182-1.959963985 *('Funnel setup'!$K$8/SQRT('Funnel Data'!D182)),"")</f>
        <v/>
      </c>
      <c r="H182" s="177" t="str">
        <f>IF(AND(ISNUMBER('Funnel setup'!P195),D182&gt;=30,E182&lt;&gt;"*",D182&lt;&gt;""),F182+1.959963985 *('Funnel setup'!$K$8/SQRT('Funnel Data'!D182)),"")</f>
        <v/>
      </c>
      <c r="I182" s="177" t="str">
        <f>IF(AND(ISNUMBER('Funnel setup'!P195),D182&gt;=30,E182&lt;&gt;"*",D182&lt;&gt;""),F182-3.090232306 *('Funnel setup'!$K$8/SQRT('Funnel Data'!D182)),"")</f>
        <v/>
      </c>
      <c r="J182" s="177" t="str">
        <f>IF(AND(ISNUMBER('Funnel setup'!P195),D182&gt;=30,E182&lt;&gt;"*",D182&lt;&gt;""),F182+3.090232306 *('Funnel setup'!$K$8/SQRT('Funnel Data'!D182)),"")</f>
        <v/>
      </c>
      <c r="K182" s="178" t="str">
        <f>IF(AND(ISNUMBER('Funnel setup'!P195),D182&gt;=30,E182&lt;&gt;"*",D182&lt;&gt;""),IF(E182&gt;J182,'Funnel setup'!$K$15&amp;"99.8%",IF(E182&gt;H182,'Funnel setup'!$K$15&amp;"95%",IF(E182&lt;I182,'Funnel setup'!$K$16&amp;"99.8%",IF(E182&lt;G182,'Funnel setup'!$K$16&amp;"95%","")))),"")</f>
        <v/>
      </c>
    </row>
    <row r="183" spans="2:11" ht="15" customHeight="1" x14ac:dyDescent="0.2">
      <c r="B183" s="174" t="str">
        <f>IF(ISNUMBER('Funnel setup'!P196),VLOOKUP('Funnel setup'!$P196,'Provider Commission - Raw Data'!$A:$Q,5,0),"")</f>
        <v/>
      </c>
      <c r="C183" s="175" t="str">
        <f>IF(ISNUMBER('Funnel setup'!P196),VLOOKUP('Funnel setup'!P196,'Provider Commission - Raw Data'!$A:$Q,6,0),"")</f>
        <v/>
      </c>
      <c r="D183" s="176" t="str">
        <f>IF(ISNUMBER('Funnel setup'!P196),IF(VLOOKUP('Funnel setup'!P196,'Provider Commission - Raw Data'!$A:$Q,8,0)="-","",VLOOKUP('Funnel setup'!P196,'Provider Commission - Raw Data'!$A:$Q,8,0)),"")</f>
        <v/>
      </c>
      <c r="E183" s="251" t="str">
        <f>IF(ISNUMBER('Funnel setup'!P196),IF(VLOOKUP('Funnel setup'!P196,'Provider Commission - Raw Data'!$A:$Q,16,0)="-","",VLOOKUP('Funnel setup'!P196,'Provider Commission - Raw Data'!$A:$Q,16,0)),"")</f>
        <v/>
      </c>
      <c r="F183" s="177" t="str">
        <f>IF(AND(ISNUMBER('Funnel setup'!P196)),'Funnel setup'!$K$9,"")</f>
        <v/>
      </c>
      <c r="G183" s="177" t="str">
        <f>IF(AND(ISNUMBER('Funnel setup'!P196),D183&gt;=30,E183&lt;&gt;"*",D183&lt;&gt;""),F183-1.959963985 *('Funnel setup'!$K$8/SQRT('Funnel Data'!D183)),"")</f>
        <v/>
      </c>
      <c r="H183" s="177" t="str">
        <f>IF(AND(ISNUMBER('Funnel setup'!P196),D183&gt;=30,E183&lt;&gt;"*",D183&lt;&gt;""),F183+1.959963985 *('Funnel setup'!$K$8/SQRT('Funnel Data'!D183)),"")</f>
        <v/>
      </c>
      <c r="I183" s="177" t="str">
        <f>IF(AND(ISNUMBER('Funnel setup'!P196),D183&gt;=30,E183&lt;&gt;"*",D183&lt;&gt;""),F183-3.090232306 *('Funnel setup'!$K$8/SQRT('Funnel Data'!D183)),"")</f>
        <v/>
      </c>
      <c r="J183" s="177" t="str">
        <f>IF(AND(ISNUMBER('Funnel setup'!P196),D183&gt;=30,E183&lt;&gt;"*",D183&lt;&gt;""),F183+3.090232306 *('Funnel setup'!$K$8/SQRT('Funnel Data'!D183)),"")</f>
        <v/>
      </c>
      <c r="K183" s="178" t="str">
        <f>IF(AND(ISNUMBER('Funnel setup'!P196),D183&gt;=30,E183&lt;&gt;"*",D183&lt;&gt;""),IF(E183&gt;J183,'Funnel setup'!$K$15&amp;"99.8%",IF(E183&gt;H183,'Funnel setup'!$K$15&amp;"95%",IF(E183&lt;I183,'Funnel setup'!$K$16&amp;"99.8%",IF(E183&lt;G183,'Funnel setup'!$K$16&amp;"95%","")))),"")</f>
        <v/>
      </c>
    </row>
    <row r="184" spans="2:11" ht="15" customHeight="1" x14ac:dyDescent="0.2">
      <c r="B184" s="174" t="str">
        <f>IF(ISNUMBER('Funnel setup'!P197),VLOOKUP('Funnel setup'!$P197,'Provider Commission - Raw Data'!$A:$Q,5,0),"")</f>
        <v/>
      </c>
      <c r="C184" s="175" t="str">
        <f>IF(ISNUMBER('Funnel setup'!P197),VLOOKUP('Funnel setup'!P197,'Provider Commission - Raw Data'!$A:$Q,6,0),"")</f>
        <v/>
      </c>
      <c r="D184" s="176" t="str">
        <f>IF(ISNUMBER('Funnel setup'!P197),IF(VLOOKUP('Funnel setup'!P197,'Provider Commission - Raw Data'!$A:$Q,8,0)="-","",VLOOKUP('Funnel setup'!P197,'Provider Commission - Raw Data'!$A:$Q,8,0)),"")</f>
        <v/>
      </c>
      <c r="E184" s="251" t="str">
        <f>IF(ISNUMBER('Funnel setup'!P197),IF(VLOOKUP('Funnel setup'!P197,'Provider Commission - Raw Data'!$A:$Q,16,0)="-","",VLOOKUP('Funnel setup'!P197,'Provider Commission - Raw Data'!$A:$Q,16,0)),"")</f>
        <v/>
      </c>
      <c r="F184" s="177" t="str">
        <f>IF(AND(ISNUMBER('Funnel setup'!P197)),'Funnel setup'!$K$9,"")</f>
        <v/>
      </c>
      <c r="G184" s="177" t="str">
        <f>IF(AND(ISNUMBER('Funnel setup'!P197),D184&gt;=30,E184&lt;&gt;"*",D184&lt;&gt;""),F184-1.959963985 *('Funnel setup'!$K$8/SQRT('Funnel Data'!D184)),"")</f>
        <v/>
      </c>
      <c r="H184" s="177" t="str">
        <f>IF(AND(ISNUMBER('Funnel setup'!P197),D184&gt;=30,E184&lt;&gt;"*",D184&lt;&gt;""),F184+1.959963985 *('Funnel setup'!$K$8/SQRT('Funnel Data'!D184)),"")</f>
        <v/>
      </c>
      <c r="I184" s="177" t="str">
        <f>IF(AND(ISNUMBER('Funnel setup'!P197),D184&gt;=30,E184&lt;&gt;"*",D184&lt;&gt;""),F184-3.090232306 *('Funnel setup'!$K$8/SQRT('Funnel Data'!D184)),"")</f>
        <v/>
      </c>
      <c r="J184" s="177" t="str">
        <f>IF(AND(ISNUMBER('Funnel setup'!P197),D184&gt;=30,E184&lt;&gt;"*",D184&lt;&gt;""),F184+3.090232306 *('Funnel setup'!$K$8/SQRT('Funnel Data'!D184)),"")</f>
        <v/>
      </c>
      <c r="K184" s="178" t="str">
        <f>IF(AND(ISNUMBER('Funnel setup'!P197),D184&gt;=30,E184&lt;&gt;"*",D184&lt;&gt;""),IF(E184&gt;J184,'Funnel setup'!$K$15&amp;"99.8%",IF(E184&gt;H184,'Funnel setup'!$K$15&amp;"95%",IF(E184&lt;I184,'Funnel setup'!$K$16&amp;"99.8%",IF(E184&lt;G184,'Funnel setup'!$K$16&amp;"95%","")))),"")</f>
        <v/>
      </c>
    </row>
    <row r="185" spans="2:11" ht="15" customHeight="1" x14ac:dyDescent="0.2">
      <c r="B185" s="174" t="str">
        <f>IF(ISNUMBER('Funnel setup'!P198),VLOOKUP('Funnel setup'!$P198,'Provider Commission - Raw Data'!$A:$Q,5,0),"")</f>
        <v/>
      </c>
      <c r="C185" s="175" t="str">
        <f>IF(ISNUMBER('Funnel setup'!P198),VLOOKUP('Funnel setup'!P198,'Provider Commission - Raw Data'!$A:$Q,6,0),"")</f>
        <v/>
      </c>
      <c r="D185" s="176" t="str">
        <f>IF(ISNUMBER('Funnel setup'!P198),IF(VLOOKUP('Funnel setup'!P198,'Provider Commission - Raw Data'!$A:$Q,8,0)="-","",VLOOKUP('Funnel setup'!P198,'Provider Commission - Raw Data'!$A:$Q,8,0)),"")</f>
        <v/>
      </c>
      <c r="E185" s="251" t="str">
        <f>IF(ISNUMBER('Funnel setup'!P198),IF(VLOOKUP('Funnel setup'!P198,'Provider Commission - Raw Data'!$A:$Q,16,0)="-","",VLOOKUP('Funnel setup'!P198,'Provider Commission - Raw Data'!$A:$Q,16,0)),"")</f>
        <v/>
      </c>
      <c r="F185" s="177" t="str">
        <f>IF(AND(ISNUMBER('Funnel setup'!P198)),'Funnel setup'!$K$9,"")</f>
        <v/>
      </c>
      <c r="G185" s="177" t="str">
        <f>IF(AND(ISNUMBER('Funnel setup'!P198),D185&gt;=30,E185&lt;&gt;"*",D185&lt;&gt;""),F185-1.959963985 *('Funnel setup'!$K$8/SQRT('Funnel Data'!D185)),"")</f>
        <v/>
      </c>
      <c r="H185" s="177" t="str">
        <f>IF(AND(ISNUMBER('Funnel setup'!P198),D185&gt;=30,E185&lt;&gt;"*",D185&lt;&gt;""),F185+1.959963985 *('Funnel setup'!$K$8/SQRT('Funnel Data'!D185)),"")</f>
        <v/>
      </c>
      <c r="I185" s="177" t="str">
        <f>IF(AND(ISNUMBER('Funnel setup'!P198),D185&gt;=30,E185&lt;&gt;"*",D185&lt;&gt;""),F185-3.090232306 *('Funnel setup'!$K$8/SQRT('Funnel Data'!D185)),"")</f>
        <v/>
      </c>
      <c r="J185" s="177" t="str">
        <f>IF(AND(ISNUMBER('Funnel setup'!P198),D185&gt;=30,E185&lt;&gt;"*",D185&lt;&gt;""),F185+3.090232306 *('Funnel setup'!$K$8/SQRT('Funnel Data'!D185)),"")</f>
        <v/>
      </c>
      <c r="K185" s="178" t="str">
        <f>IF(AND(ISNUMBER('Funnel setup'!P198),D185&gt;=30,E185&lt;&gt;"*",D185&lt;&gt;""),IF(E185&gt;J185,'Funnel setup'!$K$15&amp;"99.8%",IF(E185&gt;H185,'Funnel setup'!$K$15&amp;"95%",IF(E185&lt;I185,'Funnel setup'!$K$16&amp;"99.8%",IF(E185&lt;G185,'Funnel setup'!$K$16&amp;"95%","")))),"")</f>
        <v/>
      </c>
    </row>
    <row r="186" spans="2:11" ht="15" customHeight="1" x14ac:dyDescent="0.2">
      <c r="B186" s="174" t="str">
        <f>IF(ISNUMBER('Funnel setup'!P199),VLOOKUP('Funnel setup'!$P199,'Provider Commission - Raw Data'!$A:$Q,5,0),"")</f>
        <v/>
      </c>
      <c r="C186" s="175" t="str">
        <f>IF(ISNUMBER('Funnel setup'!P199),VLOOKUP('Funnel setup'!P199,'Provider Commission - Raw Data'!$A:$Q,6,0),"")</f>
        <v/>
      </c>
      <c r="D186" s="176" t="str">
        <f>IF(ISNUMBER('Funnel setup'!P199),IF(VLOOKUP('Funnel setup'!P199,'Provider Commission - Raw Data'!$A:$Q,8,0)="-","",VLOOKUP('Funnel setup'!P199,'Provider Commission - Raw Data'!$A:$Q,8,0)),"")</f>
        <v/>
      </c>
      <c r="E186" s="251" t="str">
        <f>IF(ISNUMBER('Funnel setup'!P199),IF(VLOOKUP('Funnel setup'!P199,'Provider Commission - Raw Data'!$A:$Q,16,0)="-","",VLOOKUP('Funnel setup'!P199,'Provider Commission - Raw Data'!$A:$Q,16,0)),"")</f>
        <v/>
      </c>
      <c r="F186" s="177" t="str">
        <f>IF(AND(ISNUMBER('Funnel setup'!P199)),'Funnel setup'!$K$9,"")</f>
        <v/>
      </c>
      <c r="G186" s="177" t="str">
        <f>IF(AND(ISNUMBER('Funnel setup'!P199),D186&gt;=30,E186&lt;&gt;"*",D186&lt;&gt;""),F186-1.959963985 *('Funnel setup'!$K$8/SQRT('Funnel Data'!D186)),"")</f>
        <v/>
      </c>
      <c r="H186" s="177" t="str">
        <f>IF(AND(ISNUMBER('Funnel setup'!P199),D186&gt;=30,E186&lt;&gt;"*",D186&lt;&gt;""),F186+1.959963985 *('Funnel setup'!$K$8/SQRT('Funnel Data'!D186)),"")</f>
        <v/>
      </c>
      <c r="I186" s="177" t="str">
        <f>IF(AND(ISNUMBER('Funnel setup'!P199),D186&gt;=30,E186&lt;&gt;"*",D186&lt;&gt;""),F186-3.090232306 *('Funnel setup'!$K$8/SQRT('Funnel Data'!D186)),"")</f>
        <v/>
      </c>
      <c r="J186" s="177" t="str">
        <f>IF(AND(ISNUMBER('Funnel setup'!P199),D186&gt;=30,E186&lt;&gt;"*",D186&lt;&gt;""),F186+3.090232306 *('Funnel setup'!$K$8/SQRT('Funnel Data'!D186)),"")</f>
        <v/>
      </c>
      <c r="K186" s="178" t="str">
        <f>IF(AND(ISNUMBER('Funnel setup'!P199),D186&gt;=30,E186&lt;&gt;"*",D186&lt;&gt;""),IF(E186&gt;J186,'Funnel setup'!$K$15&amp;"99.8%",IF(E186&gt;H186,'Funnel setup'!$K$15&amp;"95%",IF(E186&lt;I186,'Funnel setup'!$K$16&amp;"99.8%",IF(E186&lt;G186,'Funnel setup'!$K$16&amp;"95%","")))),"")</f>
        <v/>
      </c>
    </row>
    <row r="187" spans="2:11" ht="15" customHeight="1" x14ac:dyDescent="0.2">
      <c r="B187" s="174" t="str">
        <f>IF(ISNUMBER('Funnel setup'!P200),VLOOKUP('Funnel setup'!$P200,'Provider Commission - Raw Data'!$A:$Q,5,0),"")</f>
        <v/>
      </c>
      <c r="C187" s="175" t="str">
        <f>IF(ISNUMBER('Funnel setup'!P200),VLOOKUP('Funnel setup'!P200,'Provider Commission - Raw Data'!$A:$Q,6,0),"")</f>
        <v/>
      </c>
      <c r="D187" s="176" t="str">
        <f>IF(ISNUMBER('Funnel setup'!P200),IF(VLOOKUP('Funnel setup'!P200,'Provider Commission - Raw Data'!$A:$Q,8,0)="-","",VLOOKUP('Funnel setup'!P200,'Provider Commission - Raw Data'!$A:$Q,8,0)),"")</f>
        <v/>
      </c>
      <c r="E187" s="251" t="str">
        <f>IF(ISNUMBER('Funnel setup'!P200),IF(VLOOKUP('Funnel setup'!P200,'Provider Commission - Raw Data'!$A:$Q,16,0)="-","",VLOOKUP('Funnel setup'!P200,'Provider Commission - Raw Data'!$A:$Q,16,0)),"")</f>
        <v/>
      </c>
      <c r="F187" s="177" t="str">
        <f>IF(AND(ISNUMBER('Funnel setup'!P200)),'Funnel setup'!$K$9,"")</f>
        <v/>
      </c>
      <c r="G187" s="177" t="str">
        <f>IF(AND(ISNUMBER('Funnel setup'!P200),D187&gt;=30,E187&lt;&gt;"*",D187&lt;&gt;""),F187-1.959963985 *('Funnel setup'!$K$8/SQRT('Funnel Data'!D187)),"")</f>
        <v/>
      </c>
      <c r="H187" s="177" t="str">
        <f>IF(AND(ISNUMBER('Funnel setup'!P200),D187&gt;=30,E187&lt;&gt;"*",D187&lt;&gt;""),F187+1.959963985 *('Funnel setup'!$K$8/SQRT('Funnel Data'!D187)),"")</f>
        <v/>
      </c>
      <c r="I187" s="177" t="str">
        <f>IF(AND(ISNUMBER('Funnel setup'!P200),D187&gt;=30,E187&lt;&gt;"*",D187&lt;&gt;""),F187-3.090232306 *('Funnel setup'!$K$8/SQRT('Funnel Data'!D187)),"")</f>
        <v/>
      </c>
      <c r="J187" s="177" t="str">
        <f>IF(AND(ISNUMBER('Funnel setup'!P200),D187&gt;=30,E187&lt;&gt;"*",D187&lt;&gt;""),F187+3.090232306 *('Funnel setup'!$K$8/SQRT('Funnel Data'!D187)),"")</f>
        <v/>
      </c>
      <c r="K187" s="178" t="str">
        <f>IF(AND(ISNUMBER('Funnel setup'!P200),D187&gt;=30,E187&lt;&gt;"*",D187&lt;&gt;""),IF(E187&gt;J187,'Funnel setup'!$K$15&amp;"99.8%",IF(E187&gt;H187,'Funnel setup'!$K$15&amp;"95%",IF(E187&lt;I187,'Funnel setup'!$K$16&amp;"99.8%",IF(E187&lt;G187,'Funnel setup'!$K$16&amp;"95%","")))),"")</f>
        <v/>
      </c>
    </row>
    <row r="188" spans="2:11" ht="15" customHeight="1" x14ac:dyDescent="0.2">
      <c r="B188" s="174" t="str">
        <f>IF(ISNUMBER('Funnel setup'!P201),VLOOKUP('Funnel setup'!$P201,'Provider Commission - Raw Data'!$A:$Q,5,0),"")</f>
        <v/>
      </c>
      <c r="C188" s="175" t="str">
        <f>IF(ISNUMBER('Funnel setup'!P201),VLOOKUP('Funnel setup'!P201,'Provider Commission - Raw Data'!$A:$Q,6,0),"")</f>
        <v/>
      </c>
      <c r="D188" s="176" t="str">
        <f>IF(ISNUMBER('Funnel setup'!P201),IF(VLOOKUP('Funnel setup'!P201,'Provider Commission - Raw Data'!$A:$Q,8,0)="-","",VLOOKUP('Funnel setup'!P201,'Provider Commission - Raw Data'!$A:$Q,8,0)),"")</f>
        <v/>
      </c>
      <c r="E188" s="251" t="str">
        <f>IF(ISNUMBER('Funnel setup'!P201),IF(VLOOKUP('Funnel setup'!P201,'Provider Commission - Raw Data'!$A:$Q,16,0)="-","",VLOOKUP('Funnel setup'!P201,'Provider Commission - Raw Data'!$A:$Q,16,0)),"")</f>
        <v/>
      </c>
      <c r="F188" s="177" t="str">
        <f>IF(AND(ISNUMBER('Funnel setup'!P201)),'Funnel setup'!$K$9,"")</f>
        <v/>
      </c>
      <c r="G188" s="177" t="str">
        <f>IF(AND(ISNUMBER('Funnel setup'!P201),D188&gt;=30,E188&lt;&gt;"*",D188&lt;&gt;""),F188-1.959963985 *('Funnel setup'!$K$8/SQRT('Funnel Data'!D188)),"")</f>
        <v/>
      </c>
      <c r="H188" s="177" t="str">
        <f>IF(AND(ISNUMBER('Funnel setup'!P201),D188&gt;=30,E188&lt;&gt;"*",D188&lt;&gt;""),F188+1.959963985 *('Funnel setup'!$K$8/SQRT('Funnel Data'!D188)),"")</f>
        <v/>
      </c>
      <c r="I188" s="177" t="str">
        <f>IF(AND(ISNUMBER('Funnel setup'!P201),D188&gt;=30,E188&lt;&gt;"*",D188&lt;&gt;""),F188-3.090232306 *('Funnel setup'!$K$8/SQRT('Funnel Data'!D188)),"")</f>
        <v/>
      </c>
      <c r="J188" s="177" t="str">
        <f>IF(AND(ISNUMBER('Funnel setup'!P201),D188&gt;=30,E188&lt;&gt;"*",D188&lt;&gt;""),F188+3.090232306 *('Funnel setup'!$K$8/SQRT('Funnel Data'!D188)),"")</f>
        <v/>
      </c>
      <c r="K188" s="178" t="str">
        <f>IF(AND(ISNUMBER('Funnel setup'!P201),D188&gt;=30,E188&lt;&gt;"*",D188&lt;&gt;""),IF(E188&gt;J188,'Funnel setup'!$K$15&amp;"99.8%",IF(E188&gt;H188,'Funnel setup'!$K$15&amp;"95%",IF(E188&lt;I188,'Funnel setup'!$K$16&amp;"99.8%",IF(E188&lt;G188,'Funnel setup'!$K$16&amp;"95%","")))),"")</f>
        <v/>
      </c>
    </row>
    <row r="189" spans="2:11" ht="15" customHeight="1" x14ac:dyDescent="0.2">
      <c r="B189" s="174" t="str">
        <f>IF(ISNUMBER('Funnel setup'!P202),VLOOKUP('Funnel setup'!$P202,'Provider Commission - Raw Data'!$A:$Q,5,0),"")</f>
        <v/>
      </c>
      <c r="C189" s="175" t="str">
        <f>IF(ISNUMBER('Funnel setup'!P202),VLOOKUP('Funnel setup'!P202,'Provider Commission - Raw Data'!$A:$Q,6,0),"")</f>
        <v/>
      </c>
      <c r="D189" s="176" t="str">
        <f>IF(ISNUMBER('Funnel setup'!P202),IF(VLOOKUP('Funnel setup'!P202,'Provider Commission - Raw Data'!$A:$Q,8,0)="-","",VLOOKUP('Funnel setup'!P202,'Provider Commission - Raw Data'!$A:$Q,8,0)),"")</f>
        <v/>
      </c>
      <c r="E189" s="251" t="str">
        <f>IF(ISNUMBER('Funnel setup'!P202),IF(VLOOKUP('Funnel setup'!P202,'Provider Commission - Raw Data'!$A:$Q,16,0)="-","",VLOOKUP('Funnel setup'!P202,'Provider Commission - Raw Data'!$A:$Q,16,0)),"")</f>
        <v/>
      </c>
      <c r="F189" s="177" t="str">
        <f>IF(AND(ISNUMBER('Funnel setup'!P202)),'Funnel setup'!$K$9,"")</f>
        <v/>
      </c>
      <c r="G189" s="177" t="str">
        <f>IF(AND(ISNUMBER('Funnel setup'!P202),D189&gt;=30,E189&lt;&gt;"*",D189&lt;&gt;""),F189-1.959963985 *('Funnel setup'!$K$8/SQRT('Funnel Data'!D189)),"")</f>
        <v/>
      </c>
      <c r="H189" s="177" t="str">
        <f>IF(AND(ISNUMBER('Funnel setup'!P202),D189&gt;=30,E189&lt;&gt;"*",D189&lt;&gt;""),F189+1.959963985 *('Funnel setup'!$K$8/SQRT('Funnel Data'!D189)),"")</f>
        <v/>
      </c>
      <c r="I189" s="177" t="str">
        <f>IF(AND(ISNUMBER('Funnel setup'!P202),D189&gt;=30,E189&lt;&gt;"*",D189&lt;&gt;""),F189-3.090232306 *('Funnel setup'!$K$8/SQRT('Funnel Data'!D189)),"")</f>
        <v/>
      </c>
      <c r="J189" s="177" t="str">
        <f>IF(AND(ISNUMBER('Funnel setup'!P202),D189&gt;=30,E189&lt;&gt;"*",D189&lt;&gt;""),F189+3.090232306 *('Funnel setup'!$K$8/SQRT('Funnel Data'!D189)),"")</f>
        <v/>
      </c>
      <c r="K189" s="178" t="str">
        <f>IF(AND(ISNUMBER('Funnel setup'!P202),D189&gt;=30,E189&lt;&gt;"*",D189&lt;&gt;""),IF(E189&gt;J189,'Funnel setup'!$K$15&amp;"99.8%",IF(E189&gt;H189,'Funnel setup'!$K$15&amp;"95%",IF(E189&lt;I189,'Funnel setup'!$K$16&amp;"99.8%",IF(E189&lt;G189,'Funnel setup'!$K$16&amp;"95%","")))),"")</f>
        <v/>
      </c>
    </row>
    <row r="190" spans="2:11" ht="15" customHeight="1" x14ac:dyDescent="0.2">
      <c r="B190" s="174" t="str">
        <f>IF(ISNUMBER('Funnel setup'!P203),VLOOKUP('Funnel setup'!$P203,'Provider Commission - Raw Data'!$A:$Q,5,0),"")</f>
        <v/>
      </c>
      <c r="C190" s="175" t="str">
        <f>IF(ISNUMBER('Funnel setup'!P203),VLOOKUP('Funnel setup'!P203,'Provider Commission - Raw Data'!$A:$Q,6,0),"")</f>
        <v/>
      </c>
      <c r="D190" s="176" t="str">
        <f>IF(ISNUMBER('Funnel setup'!P203),IF(VLOOKUP('Funnel setup'!P203,'Provider Commission - Raw Data'!$A:$Q,8,0)="-","",VLOOKUP('Funnel setup'!P203,'Provider Commission - Raw Data'!$A:$Q,8,0)),"")</f>
        <v/>
      </c>
      <c r="E190" s="251" t="str">
        <f>IF(ISNUMBER('Funnel setup'!P203),IF(VLOOKUP('Funnel setup'!P203,'Provider Commission - Raw Data'!$A:$Q,16,0)="-","",VLOOKUP('Funnel setup'!P203,'Provider Commission - Raw Data'!$A:$Q,16,0)),"")</f>
        <v/>
      </c>
      <c r="F190" s="177" t="str">
        <f>IF(AND(ISNUMBER('Funnel setup'!P203)),'Funnel setup'!$K$9,"")</f>
        <v/>
      </c>
      <c r="G190" s="177" t="str">
        <f>IF(AND(ISNUMBER('Funnel setup'!P203),D190&gt;=30,E190&lt;&gt;"*",D190&lt;&gt;""),F190-1.959963985 *('Funnel setup'!$K$8/SQRT('Funnel Data'!D190)),"")</f>
        <v/>
      </c>
      <c r="H190" s="177" t="str">
        <f>IF(AND(ISNUMBER('Funnel setup'!P203),D190&gt;=30,E190&lt;&gt;"*",D190&lt;&gt;""),F190+1.959963985 *('Funnel setup'!$K$8/SQRT('Funnel Data'!D190)),"")</f>
        <v/>
      </c>
      <c r="I190" s="177" t="str">
        <f>IF(AND(ISNUMBER('Funnel setup'!P203),D190&gt;=30,E190&lt;&gt;"*",D190&lt;&gt;""),F190-3.090232306 *('Funnel setup'!$K$8/SQRT('Funnel Data'!D190)),"")</f>
        <v/>
      </c>
      <c r="J190" s="177" t="str">
        <f>IF(AND(ISNUMBER('Funnel setup'!P203),D190&gt;=30,E190&lt;&gt;"*",D190&lt;&gt;""),F190+3.090232306 *('Funnel setup'!$K$8/SQRT('Funnel Data'!D190)),"")</f>
        <v/>
      </c>
      <c r="K190" s="178" t="str">
        <f>IF(AND(ISNUMBER('Funnel setup'!P203),D190&gt;=30,E190&lt;&gt;"*",D190&lt;&gt;""),IF(E190&gt;J190,'Funnel setup'!$K$15&amp;"99.8%",IF(E190&gt;H190,'Funnel setup'!$K$15&amp;"95%",IF(E190&lt;I190,'Funnel setup'!$K$16&amp;"99.8%",IF(E190&lt;G190,'Funnel setup'!$K$16&amp;"95%","")))),"")</f>
        <v/>
      </c>
    </row>
    <row r="191" spans="2:11" ht="15" customHeight="1" x14ac:dyDescent="0.2">
      <c r="B191" s="174" t="str">
        <f>IF(ISNUMBER('Funnel setup'!P204),VLOOKUP('Funnel setup'!$P204,'Provider Commission - Raw Data'!$A:$Q,5,0),"")</f>
        <v/>
      </c>
      <c r="C191" s="175" t="str">
        <f>IF(ISNUMBER('Funnel setup'!P204),VLOOKUP('Funnel setup'!P204,'Provider Commission - Raw Data'!$A:$Q,6,0),"")</f>
        <v/>
      </c>
      <c r="D191" s="176" t="str">
        <f>IF(ISNUMBER('Funnel setup'!P204),IF(VLOOKUP('Funnel setup'!P204,'Provider Commission - Raw Data'!$A:$Q,8,0)="-","",VLOOKUP('Funnel setup'!P204,'Provider Commission - Raw Data'!$A:$Q,8,0)),"")</f>
        <v/>
      </c>
      <c r="E191" s="251" t="str">
        <f>IF(ISNUMBER('Funnel setup'!P204),IF(VLOOKUP('Funnel setup'!P204,'Provider Commission - Raw Data'!$A:$Q,16,0)="-","",VLOOKUP('Funnel setup'!P204,'Provider Commission - Raw Data'!$A:$Q,16,0)),"")</f>
        <v/>
      </c>
      <c r="F191" s="177" t="str">
        <f>IF(AND(ISNUMBER('Funnel setup'!P204)),'Funnel setup'!$K$9,"")</f>
        <v/>
      </c>
      <c r="G191" s="177" t="str">
        <f>IF(AND(ISNUMBER('Funnel setup'!P204),D191&gt;=30,E191&lt;&gt;"*",D191&lt;&gt;""),F191-1.959963985 *('Funnel setup'!$K$8/SQRT('Funnel Data'!D191)),"")</f>
        <v/>
      </c>
      <c r="H191" s="177" t="str">
        <f>IF(AND(ISNUMBER('Funnel setup'!P204),D191&gt;=30,E191&lt;&gt;"*",D191&lt;&gt;""),F191+1.959963985 *('Funnel setup'!$K$8/SQRT('Funnel Data'!D191)),"")</f>
        <v/>
      </c>
      <c r="I191" s="177" t="str">
        <f>IF(AND(ISNUMBER('Funnel setup'!P204),D191&gt;=30,E191&lt;&gt;"*",D191&lt;&gt;""),F191-3.090232306 *('Funnel setup'!$K$8/SQRT('Funnel Data'!D191)),"")</f>
        <v/>
      </c>
      <c r="J191" s="177" t="str">
        <f>IF(AND(ISNUMBER('Funnel setup'!P204),D191&gt;=30,E191&lt;&gt;"*",D191&lt;&gt;""),F191+3.090232306 *('Funnel setup'!$K$8/SQRT('Funnel Data'!D191)),"")</f>
        <v/>
      </c>
      <c r="K191" s="178" t="str">
        <f>IF(AND(ISNUMBER('Funnel setup'!P204),D191&gt;=30,E191&lt;&gt;"*",D191&lt;&gt;""),IF(E191&gt;J191,'Funnel setup'!$K$15&amp;"99.8%",IF(E191&gt;H191,'Funnel setup'!$K$15&amp;"95%",IF(E191&lt;I191,'Funnel setup'!$K$16&amp;"99.8%",IF(E191&lt;G191,'Funnel setup'!$K$16&amp;"95%","")))),"")</f>
        <v/>
      </c>
    </row>
    <row r="192" spans="2:11" ht="15" customHeight="1" x14ac:dyDescent="0.2">
      <c r="B192" s="174" t="str">
        <f>IF(ISNUMBER('Funnel setup'!P205),VLOOKUP('Funnel setup'!$P205,'Provider Commission - Raw Data'!$A:$Q,5,0),"")</f>
        <v/>
      </c>
      <c r="C192" s="175" t="str">
        <f>IF(ISNUMBER('Funnel setup'!P205),VLOOKUP('Funnel setup'!P205,'Provider Commission - Raw Data'!$A:$Q,6,0),"")</f>
        <v/>
      </c>
      <c r="D192" s="176" t="str">
        <f>IF(ISNUMBER('Funnel setup'!P205),IF(VLOOKUP('Funnel setup'!P205,'Provider Commission - Raw Data'!$A:$Q,8,0)="-","",VLOOKUP('Funnel setup'!P205,'Provider Commission - Raw Data'!$A:$Q,8,0)),"")</f>
        <v/>
      </c>
      <c r="E192" s="251" t="str">
        <f>IF(ISNUMBER('Funnel setup'!P205),IF(VLOOKUP('Funnel setup'!P205,'Provider Commission - Raw Data'!$A:$Q,16,0)="-","",VLOOKUP('Funnel setup'!P205,'Provider Commission - Raw Data'!$A:$Q,16,0)),"")</f>
        <v/>
      </c>
      <c r="F192" s="177" t="str">
        <f>IF(AND(ISNUMBER('Funnel setup'!P205)),'Funnel setup'!$K$9,"")</f>
        <v/>
      </c>
      <c r="G192" s="177" t="str">
        <f>IF(AND(ISNUMBER('Funnel setup'!P205),D192&gt;=30,E192&lt;&gt;"*",D192&lt;&gt;""),F192-1.959963985 *('Funnel setup'!$K$8/SQRT('Funnel Data'!D192)),"")</f>
        <v/>
      </c>
      <c r="H192" s="177" t="str">
        <f>IF(AND(ISNUMBER('Funnel setup'!P205),D192&gt;=30,E192&lt;&gt;"*",D192&lt;&gt;""),F192+1.959963985 *('Funnel setup'!$K$8/SQRT('Funnel Data'!D192)),"")</f>
        <v/>
      </c>
      <c r="I192" s="177" t="str">
        <f>IF(AND(ISNUMBER('Funnel setup'!P205),D192&gt;=30,E192&lt;&gt;"*",D192&lt;&gt;""),F192-3.090232306 *('Funnel setup'!$K$8/SQRT('Funnel Data'!D192)),"")</f>
        <v/>
      </c>
      <c r="J192" s="177" t="str">
        <f>IF(AND(ISNUMBER('Funnel setup'!P205),D192&gt;=30,E192&lt;&gt;"*",D192&lt;&gt;""),F192+3.090232306 *('Funnel setup'!$K$8/SQRT('Funnel Data'!D192)),"")</f>
        <v/>
      </c>
      <c r="K192" s="178" t="str">
        <f>IF(AND(ISNUMBER('Funnel setup'!P205),D192&gt;=30,E192&lt;&gt;"*",D192&lt;&gt;""),IF(E192&gt;J192,'Funnel setup'!$K$15&amp;"99.8%",IF(E192&gt;H192,'Funnel setup'!$K$15&amp;"95%",IF(E192&lt;I192,'Funnel setup'!$K$16&amp;"99.8%",IF(E192&lt;G192,'Funnel setup'!$K$16&amp;"95%","")))),"")</f>
        <v/>
      </c>
    </row>
    <row r="193" spans="2:11" ht="15" customHeight="1" x14ac:dyDescent="0.2">
      <c r="B193" s="174" t="str">
        <f>IF(ISNUMBER('Funnel setup'!P206),VLOOKUP('Funnel setup'!$P206,'Provider Commission - Raw Data'!$A:$Q,5,0),"")</f>
        <v/>
      </c>
      <c r="C193" s="175" t="str">
        <f>IF(ISNUMBER('Funnel setup'!P206),VLOOKUP('Funnel setup'!P206,'Provider Commission - Raw Data'!$A:$Q,6,0),"")</f>
        <v/>
      </c>
      <c r="D193" s="176" t="str">
        <f>IF(ISNUMBER('Funnel setup'!P206),IF(VLOOKUP('Funnel setup'!P206,'Provider Commission - Raw Data'!$A:$Q,8,0)="-","",VLOOKUP('Funnel setup'!P206,'Provider Commission - Raw Data'!$A:$Q,8,0)),"")</f>
        <v/>
      </c>
      <c r="E193" s="251" t="str">
        <f>IF(ISNUMBER('Funnel setup'!P206),IF(VLOOKUP('Funnel setup'!P206,'Provider Commission - Raw Data'!$A:$Q,16,0)="-","",VLOOKUP('Funnel setup'!P206,'Provider Commission - Raw Data'!$A:$Q,16,0)),"")</f>
        <v/>
      </c>
      <c r="F193" s="177" t="str">
        <f>IF(AND(ISNUMBER('Funnel setup'!P206)),'Funnel setup'!$K$9,"")</f>
        <v/>
      </c>
      <c r="G193" s="177" t="str">
        <f>IF(AND(ISNUMBER('Funnel setup'!P206),D193&gt;=30,E193&lt;&gt;"*",D193&lt;&gt;""),F193-1.959963985 *('Funnel setup'!$K$8/SQRT('Funnel Data'!D193)),"")</f>
        <v/>
      </c>
      <c r="H193" s="177" t="str">
        <f>IF(AND(ISNUMBER('Funnel setup'!P206),D193&gt;=30,E193&lt;&gt;"*",D193&lt;&gt;""),F193+1.959963985 *('Funnel setup'!$K$8/SQRT('Funnel Data'!D193)),"")</f>
        <v/>
      </c>
      <c r="I193" s="177" t="str">
        <f>IF(AND(ISNUMBER('Funnel setup'!P206),D193&gt;=30,E193&lt;&gt;"*",D193&lt;&gt;""),F193-3.090232306 *('Funnel setup'!$K$8/SQRT('Funnel Data'!D193)),"")</f>
        <v/>
      </c>
      <c r="J193" s="177" t="str">
        <f>IF(AND(ISNUMBER('Funnel setup'!P206),D193&gt;=30,E193&lt;&gt;"*",D193&lt;&gt;""),F193+3.090232306 *('Funnel setup'!$K$8/SQRT('Funnel Data'!D193)),"")</f>
        <v/>
      </c>
      <c r="K193" s="178" t="str">
        <f>IF(AND(ISNUMBER('Funnel setup'!P206),D193&gt;=30,E193&lt;&gt;"*",D193&lt;&gt;""),IF(E193&gt;J193,'Funnel setup'!$K$15&amp;"99.8%",IF(E193&gt;H193,'Funnel setup'!$K$15&amp;"95%",IF(E193&lt;I193,'Funnel setup'!$K$16&amp;"99.8%",IF(E193&lt;G193,'Funnel setup'!$K$16&amp;"95%","")))),"")</f>
        <v/>
      </c>
    </row>
    <row r="194" spans="2:11" ht="15" customHeight="1" x14ac:dyDescent="0.2">
      <c r="B194" s="174" t="str">
        <f>IF(ISNUMBER('Funnel setup'!P207),VLOOKUP('Funnel setup'!$P207,'Provider Commission - Raw Data'!$A:$Q,5,0),"")</f>
        <v/>
      </c>
      <c r="C194" s="175" t="str">
        <f>IF(ISNUMBER('Funnel setup'!P207),VLOOKUP('Funnel setup'!P207,'Provider Commission - Raw Data'!$A:$Q,6,0),"")</f>
        <v/>
      </c>
      <c r="D194" s="176" t="str">
        <f>IF(ISNUMBER('Funnel setup'!P207),IF(VLOOKUP('Funnel setup'!P207,'Provider Commission - Raw Data'!$A:$Q,8,0)="-","",VLOOKUP('Funnel setup'!P207,'Provider Commission - Raw Data'!$A:$Q,8,0)),"")</f>
        <v/>
      </c>
      <c r="E194" s="251" t="str">
        <f>IF(ISNUMBER('Funnel setup'!P207),IF(VLOOKUP('Funnel setup'!P207,'Provider Commission - Raw Data'!$A:$Q,16,0)="-","",VLOOKUP('Funnel setup'!P207,'Provider Commission - Raw Data'!$A:$Q,16,0)),"")</f>
        <v/>
      </c>
      <c r="F194" s="177" t="str">
        <f>IF(AND(ISNUMBER('Funnel setup'!P207)),'Funnel setup'!$K$9,"")</f>
        <v/>
      </c>
      <c r="G194" s="177" t="str">
        <f>IF(AND(ISNUMBER('Funnel setup'!P207),D194&gt;=30,E194&lt;&gt;"*",D194&lt;&gt;""),F194-1.959963985 *('Funnel setup'!$K$8/SQRT('Funnel Data'!D194)),"")</f>
        <v/>
      </c>
      <c r="H194" s="177" t="str">
        <f>IF(AND(ISNUMBER('Funnel setup'!P207),D194&gt;=30,E194&lt;&gt;"*",D194&lt;&gt;""),F194+1.959963985 *('Funnel setup'!$K$8/SQRT('Funnel Data'!D194)),"")</f>
        <v/>
      </c>
      <c r="I194" s="177" t="str">
        <f>IF(AND(ISNUMBER('Funnel setup'!P207),D194&gt;=30,E194&lt;&gt;"*",D194&lt;&gt;""),F194-3.090232306 *('Funnel setup'!$K$8/SQRT('Funnel Data'!D194)),"")</f>
        <v/>
      </c>
      <c r="J194" s="177" t="str">
        <f>IF(AND(ISNUMBER('Funnel setup'!P207),D194&gt;=30,E194&lt;&gt;"*",D194&lt;&gt;""),F194+3.090232306 *('Funnel setup'!$K$8/SQRT('Funnel Data'!D194)),"")</f>
        <v/>
      </c>
      <c r="K194" s="178" t="str">
        <f>IF(AND(ISNUMBER('Funnel setup'!P207),D194&gt;=30,E194&lt;&gt;"*",D194&lt;&gt;""),IF(E194&gt;J194,'Funnel setup'!$K$15&amp;"99.8%",IF(E194&gt;H194,'Funnel setup'!$K$15&amp;"95%",IF(E194&lt;I194,'Funnel setup'!$K$16&amp;"99.8%",IF(E194&lt;G194,'Funnel setup'!$K$16&amp;"95%","")))),"")</f>
        <v/>
      </c>
    </row>
    <row r="195" spans="2:11" ht="15" customHeight="1" x14ac:dyDescent="0.2">
      <c r="B195" s="174" t="str">
        <f>IF(ISNUMBER('Funnel setup'!P208),VLOOKUP('Funnel setup'!$P208,'Provider Commission - Raw Data'!$A:$Q,5,0),"")</f>
        <v/>
      </c>
      <c r="C195" s="175" t="str">
        <f>IF(ISNUMBER('Funnel setup'!P208),VLOOKUP('Funnel setup'!P208,'Provider Commission - Raw Data'!$A:$Q,6,0),"")</f>
        <v/>
      </c>
      <c r="D195" s="176" t="str">
        <f>IF(ISNUMBER('Funnel setup'!P208),IF(VLOOKUP('Funnel setup'!P208,'Provider Commission - Raw Data'!$A:$Q,8,0)="-","",VLOOKUP('Funnel setup'!P208,'Provider Commission - Raw Data'!$A:$Q,8,0)),"")</f>
        <v/>
      </c>
      <c r="E195" s="251" t="str">
        <f>IF(ISNUMBER('Funnel setup'!P208),IF(VLOOKUP('Funnel setup'!P208,'Provider Commission - Raw Data'!$A:$Q,16,0)="-","",VLOOKUP('Funnel setup'!P208,'Provider Commission - Raw Data'!$A:$Q,16,0)),"")</f>
        <v/>
      </c>
      <c r="F195" s="177" t="str">
        <f>IF(AND(ISNUMBER('Funnel setup'!P208)),'Funnel setup'!$K$9,"")</f>
        <v/>
      </c>
      <c r="G195" s="177" t="str">
        <f>IF(AND(ISNUMBER('Funnel setup'!P208),D195&gt;=30,E195&lt;&gt;"*",D195&lt;&gt;""),F195-1.959963985 *('Funnel setup'!$K$8/SQRT('Funnel Data'!D195)),"")</f>
        <v/>
      </c>
      <c r="H195" s="177" t="str">
        <f>IF(AND(ISNUMBER('Funnel setup'!P208),D195&gt;=30,E195&lt;&gt;"*",D195&lt;&gt;""),F195+1.959963985 *('Funnel setup'!$K$8/SQRT('Funnel Data'!D195)),"")</f>
        <v/>
      </c>
      <c r="I195" s="177" t="str">
        <f>IF(AND(ISNUMBER('Funnel setup'!P208),D195&gt;=30,E195&lt;&gt;"*",D195&lt;&gt;""),F195-3.090232306 *('Funnel setup'!$K$8/SQRT('Funnel Data'!D195)),"")</f>
        <v/>
      </c>
      <c r="J195" s="177" t="str">
        <f>IF(AND(ISNUMBER('Funnel setup'!P208),D195&gt;=30,E195&lt;&gt;"*",D195&lt;&gt;""),F195+3.090232306 *('Funnel setup'!$K$8/SQRT('Funnel Data'!D195)),"")</f>
        <v/>
      </c>
      <c r="K195" s="178" t="str">
        <f>IF(AND(ISNUMBER('Funnel setup'!P208),D195&gt;=30,E195&lt;&gt;"*",D195&lt;&gt;""),IF(E195&gt;J195,'Funnel setup'!$K$15&amp;"99.8%",IF(E195&gt;H195,'Funnel setup'!$K$15&amp;"95%",IF(E195&lt;I195,'Funnel setup'!$K$16&amp;"99.8%",IF(E195&lt;G195,'Funnel setup'!$K$16&amp;"95%","")))),"")</f>
        <v/>
      </c>
    </row>
    <row r="196" spans="2:11" ht="15" customHeight="1" x14ac:dyDescent="0.2">
      <c r="B196" s="174" t="str">
        <f>IF(ISNUMBER('Funnel setup'!P209),VLOOKUP('Funnel setup'!$P209,'Provider Commission - Raw Data'!$A:$Q,5,0),"")</f>
        <v/>
      </c>
      <c r="C196" s="175" t="str">
        <f>IF(ISNUMBER('Funnel setup'!P209),VLOOKUP('Funnel setup'!P209,'Provider Commission - Raw Data'!$A:$Q,6,0),"")</f>
        <v/>
      </c>
      <c r="D196" s="176" t="str">
        <f>IF(ISNUMBER('Funnel setup'!P209),IF(VLOOKUP('Funnel setup'!P209,'Provider Commission - Raw Data'!$A:$Q,8,0)="-","",VLOOKUP('Funnel setup'!P209,'Provider Commission - Raw Data'!$A:$Q,8,0)),"")</f>
        <v/>
      </c>
      <c r="E196" s="251" t="str">
        <f>IF(ISNUMBER('Funnel setup'!P209),IF(VLOOKUP('Funnel setup'!P209,'Provider Commission - Raw Data'!$A:$Q,16,0)="-","",VLOOKUP('Funnel setup'!P209,'Provider Commission - Raw Data'!$A:$Q,16,0)),"")</f>
        <v/>
      </c>
      <c r="F196" s="177" t="str">
        <f>IF(AND(ISNUMBER('Funnel setup'!P209)),'Funnel setup'!$K$9,"")</f>
        <v/>
      </c>
      <c r="G196" s="177" t="str">
        <f>IF(AND(ISNUMBER('Funnel setup'!P209),D196&gt;=30,E196&lt;&gt;"*",D196&lt;&gt;""),F196-1.959963985 *('Funnel setup'!$K$8/SQRT('Funnel Data'!D196)),"")</f>
        <v/>
      </c>
      <c r="H196" s="177" t="str">
        <f>IF(AND(ISNUMBER('Funnel setup'!P209),D196&gt;=30,E196&lt;&gt;"*",D196&lt;&gt;""),F196+1.959963985 *('Funnel setup'!$K$8/SQRT('Funnel Data'!D196)),"")</f>
        <v/>
      </c>
      <c r="I196" s="177" t="str">
        <f>IF(AND(ISNUMBER('Funnel setup'!P209),D196&gt;=30,E196&lt;&gt;"*",D196&lt;&gt;""),F196-3.090232306 *('Funnel setup'!$K$8/SQRT('Funnel Data'!D196)),"")</f>
        <v/>
      </c>
      <c r="J196" s="177" t="str">
        <f>IF(AND(ISNUMBER('Funnel setup'!P209),D196&gt;=30,E196&lt;&gt;"*",D196&lt;&gt;""),F196+3.090232306 *('Funnel setup'!$K$8/SQRT('Funnel Data'!D196)),"")</f>
        <v/>
      </c>
      <c r="K196" s="178" t="str">
        <f>IF(AND(ISNUMBER('Funnel setup'!P209),D196&gt;=30,E196&lt;&gt;"*",D196&lt;&gt;""),IF(E196&gt;J196,'Funnel setup'!$K$15&amp;"99.8%",IF(E196&gt;H196,'Funnel setup'!$K$15&amp;"95%",IF(E196&lt;I196,'Funnel setup'!$K$16&amp;"99.8%",IF(E196&lt;G196,'Funnel setup'!$K$16&amp;"95%","")))),"")</f>
        <v/>
      </c>
    </row>
    <row r="197" spans="2:11" ht="15" customHeight="1" x14ac:dyDescent="0.2">
      <c r="B197" s="174" t="str">
        <f>IF(ISNUMBER('Funnel setup'!P210),VLOOKUP('Funnel setup'!$P210,'Provider Commission - Raw Data'!$A:$Q,5,0),"")</f>
        <v/>
      </c>
      <c r="C197" s="175" t="str">
        <f>IF(ISNUMBER('Funnel setup'!P210),VLOOKUP('Funnel setup'!P210,'Provider Commission - Raw Data'!$A:$Q,6,0),"")</f>
        <v/>
      </c>
      <c r="D197" s="176" t="str">
        <f>IF(ISNUMBER('Funnel setup'!P210),IF(VLOOKUP('Funnel setup'!P210,'Provider Commission - Raw Data'!$A:$Q,8,0)="-","",VLOOKUP('Funnel setup'!P210,'Provider Commission - Raw Data'!$A:$Q,8,0)),"")</f>
        <v/>
      </c>
      <c r="E197" s="251" t="str">
        <f>IF(ISNUMBER('Funnel setup'!P210),IF(VLOOKUP('Funnel setup'!P210,'Provider Commission - Raw Data'!$A:$Q,16,0)="-","",VLOOKUP('Funnel setup'!P210,'Provider Commission - Raw Data'!$A:$Q,16,0)),"")</f>
        <v/>
      </c>
      <c r="F197" s="177" t="str">
        <f>IF(AND(ISNUMBER('Funnel setup'!P210)),'Funnel setup'!$K$9,"")</f>
        <v/>
      </c>
      <c r="G197" s="177" t="str">
        <f>IF(AND(ISNUMBER('Funnel setup'!P210),D197&gt;=30,E197&lt;&gt;"*",D197&lt;&gt;""),F197-1.959963985 *('Funnel setup'!$K$8/SQRT('Funnel Data'!D197)),"")</f>
        <v/>
      </c>
      <c r="H197" s="177" t="str">
        <f>IF(AND(ISNUMBER('Funnel setup'!P210),D197&gt;=30,E197&lt;&gt;"*",D197&lt;&gt;""),F197+1.959963985 *('Funnel setup'!$K$8/SQRT('Funnel Data'!D197)),"")</f>
        <v/>
      </c>
      <c r="I197" s="177" t="str">
        <f>IF(AND(ISNUMBER('Funnel setup'!P210),D197&gt;=30,E197&lt;&gt;"*",D197&lt;&gt;""),F197-3.090232306 *('Funnel setup'!$K$8/SQRT('Funnel Data'!D197)),"")</f>
        <v/>
      </c>
      <c r="J197" s="177" t="str">
        <f>IF(AND(ISNUMBER('Funnel setup'!P210),D197&gt;=30,E197&lt;&gt;"*",D197&lt;&gt;""),F197+3.090232306 *('Funnel setup'!$K$8/SQRT('Funnel Data'!D197)),"")</f>
        <v/>
      </c>
      <c r="K197" s="178" t="str">
        <f>IF(AND(ISNUMBER('Funnel setup'!P210),D197&gt;=30,E197&lt;&gt;"*",D197&lt;&gt;""),IF(E197&gt;J197,'Funnel setup'!$K$15&amp;"99.8%",IF(E197&gt;H197,'Funnel setup'!$K$15&amp;"95%",IF(E197&lt;I197,'Funnel setup'!$K$16&amp;"99.8%",IF(E197&lt;G197,'Funnel setup'!$K$16&amp;"95%","")))),"")</f>
        <v/>
      </c>
    </row>
    <row r="198" spans="2:11" ht="30" customHeight="1" x14ac:dyDescent="0.2">
      <c r="B198" s="174" t="str">
        <f>IF(ISNUMBER('Funnel setup'!P211),VLOOKUP('Funnel setup'!$P211,'Provider Commission - Raw Data'!$A:$Q,5,0),"")</f>
        <v/>
      </c>
      <c r="C198" s="175" t="str">
        <f>IF(ISNUMBER('Funnel setup'!P211),VLOOKUP('Funnel setup'!P211,'Provider Commission - Raw Data'!$A:$Q,6,0),"")</f>
        <v/>
      </c>
      <c r="D198" s="176" t="str">
        <f>IF(ISNUMBER('Funnel setup'!P211),IF(VLOOKUP('Funnel setup'!P211,'Provider Commission - Raw Data'!$A:$Q,8,0)="-","",VLOOKUP('Funnel setup'!P211,'Provider Commission - Raw Data'!$A:$Q,8,0)),"")</f>
        <v/>
      </c>
      <c r="E198" s="251" t="str">
        <f>IF(ISNUMBER('Funnel setup'!P211),IF(VLOOKUP('Funnel setup'!P211,'Provider Commission - Raw Data'!$A:$Q,16,0)="-","",VLOOKUP('Funnel setup'!P211,'Provider Commission - Raw Data'!$A:$Q,16,0)),"")</f>
        <v/>
      </c>
      <c r="F198" s="177" t="str">
        <f>IF(AND(ISNUMBER('Funnel setup'!P211)),'Funnel setup'!$K$9,"")</f>
        <v/>
      </c>
      <c r="G198" s="177" t="str">
        <f>IF(AND(ISNUMBER('Funnel setup'!P211),D198&gt;=30,E198&lt;&gt;"*",D198&lt;&gt;""),F198-1.959963985 *('Funnel setup'!$K$8/SQRT('Funnel Data'!D198)),"")</f>
        <v/>
      </c>
      <c r="H198" s="177" t="str">
        <f>IF(AND(ISNUMBER('Funnel setup'!P211),D198&gt;=30,E198&lt;&gt;"*",D198&lt;&gt;""),F198+1.959963985 *('Funnel setup'!$K$8/SQRT('Funnel Data'!D198)),"")</f>
        <v/>
      </c>
      <c r="I198" s="177" t="str">
        <f>IF(AND(ISNUMBER('Funnel setup'!P211),D198&gt;=30,E198&lt;&gt;"*",D198&lt;&gt;""),F198-3.090232306 *('Funnel setup'!$K$8/SQRT('Funnel Data'!D198)),"")</f>
        <v/>
      </c>
      <c r="J198" s="177" t="str">
        <f>IF(AND(ISNUMBER('Funnel setup'!P211),D198&gt;=30,E198&lt;&gt;"*",D198&lt;&gt;""),F198+3.090232306 *('Funnel setup'!$K$8/SQRT('Funnel Data'!D198)),"")</f>
        <v/>
      </c>
      <c r="K198" s="178" t="str">
        <f>IF(AND(ISNUMBER('Funnel setup'!P211),D198&gt;=30,E198&lt;&gt;"*",D198&lt;&gt;""),IF(E198&gt;J198,'Funnel setup'!$K$15&amp;"99.8%",IF(E198&gt;H198,'Funnel setup'!$K$15&amp;"95%",IF(E198&lt;I198,'Funnel setup'!$K$16&amp;"99.8%",IF(E198&lt;G198,'Funnel setup'!$K$16&amp;"95%","")))),"")</f>
        <v/>
      </c>
    </row>
    <row r="199" spans="2:11" ht="15" customHeight="1" x14ac:dyDescent="0.2">
      <c r="B199" s="174" t="str">
        <f>IF(ISNUMBER('Funnel setup'!P212),VLOOKUP('Funnel setup'!$P212,'Provider Commission - Raw Data'!$A:$Q,5,0),"")</f>
        <v/>
      </c>
      <c r="C199" s="175" t="str">
        <f>IF(ISNUMBER('Funnel setup'!P212),VLOOKUP('Funnel setup'!P212,'Provider Commission - Raw Data'!$A:$Q,6,0),"")</f>
        <v/>
      </c>
      <c r="D199" s="176" t="str">
        <f>IF(ISNUMBER('Funnel setup'!P212),IF(VLOOKUP('Funnel setup'!P212,'Provider Commission - Raw Data'!$A:$Q,8,0)="-","",VLOOKUP('Funnel setup'!P212,'Provider Commission - Raw Data'!$A:$Q,8,0)),"")</f>
        <v/>
      </c>
      <c r="E199" s="251" t="str">
        <f>IF(ISNUMBER('Funnel setup'!P212),IF(VLOOKUP('Funnel setup'!P212,'Provider Commission - Raw Data'!$A:$Q,16,0)="-","",VLOOKUP('Funnel setup'!P212,'Provider Commission - Raw Data'!$A:$Q,16,0)),"")</f>
        <v/>
      </c>
      <c r="F199" s="177" t="str">
        <f>IF(AND(ISNUMBER('Funnel setup'!P212)),'Funnel setup'!$K$9,"")</f>
        <v/>
      </c>
      <c r="G199" s="177" t="str">
        <f>IF(AND(ISNUMBER('Funnel setup'!P212),D199&gt;=30,E199&lt;&gt;"*",D199&lt;&gt;""),F199-1.959963985 *('Funnel setup'!$K$8/SQRT('Funnel Data'!D199)),"")</f>
        <v/>
      </c>
      <c r="H199" s="177" t="str">
        <f>IF(AND(ISNUMBER('Funnel setup'!P212),D199&gt;=30,E199&lt;&gt;"*",D199&lt;&gt;""),F199+1.959963985 *('Funnel setup'!$K$8/SQRT('Funnel Data'!D199)),"")</f>
        <v/>
      </c>
      <c r="I199" s="177" t="str">
        <f>IF(AND(ISNUMBER('Funnel setup'!P212),D199&gt;=30,E199&lt;&gt;"*",D199&lt;&gt;""),F199-3.090232306 *('Funnel setup'!$K$8/SQRT('Funnel Data'!D199)),"")</f>
        <v/>
      </c>
      <c r="J199" s="177" t="str">
        <f>IF(AND(ISNUMBER('Funnel setup'!P212),D199&gt;=30,E199&lt;&gt;"*",D199&lt;&gt;""),F199+3.090232306 *('Funnel setup'!$K$8/SQRT('Funnel Data'!D199)),"")</f>
        <v/>
      </c>
      <c r="K199" s="178" t="str">
        <f>IF(AND(ISNUMBER('Funnel setup'!P212),D199&gt;=30,E199&lt;&gt;"*",D199&lt;&gt;""),IF(E199&gt;J199,'Funnel setup'!$K$15&amp;"99.8%",IF(E199&gt;H199,'Funnel setup'!$K$15&amp;"95%",IF(E199&lt;I199,'Funnel setup'!$K$16&amp;"99.8%",IF(E199&lt;G199,'Funnel setup'!$K$16&amp;"95%","")))),"")</f>
        <v/>
      </c>
    </row>
    <row r="200" spans="2:11" ht="15" customHeight="1" x14ac:dyDescent="0.2">
      <c r="B200" s="174" t="str">
        <f>IF(ISNUMBER('Funnel setup'!P213),VLOOKUP('Funnel setup'!$P213,'Provider Commission - Raw Data'!$A:$Q,5,0),"")</f>
        <v/>
      </c>
      <c r="C200" s="175" t="str">
        <f>IF(ISNUMBER('Funnel setup'!P213),VLOOKUP('Funnel setup'!P213,'Provider Commission - Raw Data'!$A:$Q,6,0),"")</f>
        <v/>
      </c>
      <c r="D200" s="176" t="str">
        <f>IF(ISNUMBER('Funnel setup'!P213),IF(VLOOKUP('Funnel setup'!P213,'Provider Commission - Raw Data'!$A:$Q,8,0)="-","",VLOOKUP('Funnel setup'!P213,'Provider Commission - Raw Data'!$A:$Q,8,0)),"")</f>
        <v/>
      </c>
      <c r="E200" s="251" t="str">
        <f>IF(ISNUMBER('Funnel setup'!P213),IF(VLOOKUP('Funnel setup'!P213,'Provider Commission - Raw Data'!$A:$Q,16,0)="-","",VLOOKUP('Funnel setup'!P213,'Provider Commission - Raw Data'!$A:$Q,16,0)),"")</f>
        <v/>
      </c>
      <c r="F200" s="177" t="str">
        <f>IF(AND(ISNUMBER('Funnel setup'!P213)),'Funnel setup'!$K$9,"")</f>
        <v/>
      </c>
      <c r="G200" s="177" t="str">
        <f>IF(AND(ISNUMBER('Funnel setup'!P213),D200&gt;=30,E200&lt;&gt;"*",D200&lt;&gt;""),F200-1.959963985 *('Funnel setup'!$K$8/SQRT('Funnel Data'!D200)),"")</f>
        <v/>
      </c>
      <c r="H200" s="177" t="str">
        <f>IF(AND(ISNUMBER('Funnel setup'!P213),D200&gt;=30,E200&lt;&gt;"*",D200&lt;&gt;""),F200+1.959963985 *('Funnel setup'!$K$8/SQRT('Funnel Data'!D200)),"")</f>
        <v/>
      </c>
      <c r="I200" s="177" t="str">
        <f>IF(AND(ISNUMBER('Funnel setup'!P213),D200&gt;=30,E200&lt;&gt;"*",D200&lt;&gt;""),F200-3.090232306 *('Funnel setup'!$K$8/SQRT('Funnel Data'!D200)),"")</f>
        <v/>
      </c>
      <c r="J200" s="177" t="str">
        <f>IF(AND(ISNUMBER('Funnel setup'!P213),D200&gt;=30,E200&lt;&gt;"*",D200&lt;&gt;""),F200+3.090232306 *('Funnel setup'!$K$8/SQRT('Funnel Data'!D200)),"")</f>
        <v/>
      </c>
      <c r="K200" s="178" t="str">
        <f>IF(AND(ISNUMBER('Funnel setup'!P213),D200&gt;=30,E200&lt;&gt;"*",D200&lt;&gt;""),IF(E200&gt;J200,'Funnel setup'!$K$15&amp;"99.8%",IF(E200&gt;H200,'Funnel setup'!$K$15&amp;"95%",IF(E200&lt;I200,'Funnel setup'!$K$16&amp;"99.8%",IF(E200&lt;G200,'Funnel setup'!$K$16&amp;"95%","")))),"")</f>
        <v/>
      </c>
    </row>
    <row r="201" spans="2:11" ht="15" customHeight="1" x14ac:dyDescent="0.2">
      <c r="B201" s="174" t="str">
        <f>IF(ISNUMBER('Funnel setup'!P214),VLOOKUP('Funnel setup'!$P214,'Provider Commission - Raw Data'!$A:$Q,5,0),"")</f>
        <v/>
      </c>
      <c r="C201" s="175" t="str">
        <f>IF(ISNUMBER('Funnel setup'!P214),VLOOKUP('Funnel setup'!P214,'Provider Commission - Raw Data'!$A:$Q,6,0),"")</f>
        <v/>
      </c>
      <c r="D201" s="176" t="str">
        <f>IF(ISNUMBER('Funnel setup'!P214),IF(VLOOKUP('Funnel setup'!P214,'Provider Commission - Raw Data'!$A:$Q,8,0)="-","",VLOOKUP('Funnel setup'!P214,'Provider Commission - Raw Data'!$A:$Q,8,0)),"")</f>
        <v/>
      </c>
      <c r="E201" s="251" t="str">
        <f>IF(ISNUMBER('Funnel setup'!P214),IF(VLOOKUP('Funnel setup'!P214,'Provider Commission - Raw Data'!$A:$Q,16,0)="-","",VLOOKUP('Funnel setup'!P214,'Provider Commission - Raw Data'!$A:$Q,16,0)),"")</f>
        <v/>
      </c>
      <c r="F201" s="177" t="str">
        <f>IF(AND(ISNUMBER('Funnel setup'!P214)),'Funnel setup'!$K$9,"")</f>
        <v/>
      </c>
      <c r="G201" s="177" t="str">
        <f>IF(AND(ISNUMBER('Funnel setup'!P214),D201&gt;=30,E201&lt;&gt;"*",D201&lt;&gt;""),F201-1.959963985 *('Funnel setup'!$K$8/SQRT('Funnel Data'!D201)),"")</f>
        <v/>
      </c>
      <c r="H201" s="177" t="str">
        <f>IF(AND(ISNUMBER('Funnel setup'!P214),D201&gt;=30,E201&lt;&gt;"*",D201&lt;&gt;""),F201+1.959963985 *('Funnel setup'!$K$8/SQRT('Funnel Data'!D201)),"")</f>
        <v/>
      </c>
      <c r="I201" s="177" t="str">
        <f>IF(AND(ISNUMBER('Funnel setup'!P214),D201&gt;=30,E201&lt;&gt;"*",D201&lt;&gt;""),F201-3.090232306 *('Funnel setup'!$K$8/SQRT('Funnel Data'!D201)),"")</f>
        <v/>
      </c>
      <c r="J201" s="177" t="str">
        <f>IF(AND(ISNUMBER('Funnel setup'!P214),D201&gt;=30,E201&lt;&gt;"*",D201&lt;&gt;""),F201+3.090232306 *('Funnel setup'!$K$8/SQRT('Funnel Data'!D201)),"")</f>
        <v/>
      </c>
      <c r="K201" s="178" t="str">
        <f>IF(AND(ISNUMBER('Funnel setup'!P214),D201&gt;=30,E201&lt;&gt;"*",D201&lt;&gt;""),IF(E201&gt;J201,'Funnel setup'!$K$15&amp;"99.8%",IF(E201&gt;H201,'Funnel setup'!$K$15&amp;"95%",IF(E201&lt;I201,'Funnel setup'!$K$16&amp;"99.8%",IF(E201&lt;G201,'Funnel setup'!$K$16&amp;"95%","")))),"")</f>
        <v/>
      </c>
    </row>
    <row r="202" spans="2:11" ht="30" customHeight="1" x14ac:dyDescent="0.2">
      <c r="B202" s="174" t="str">
        <f>IF(ISNUMBER('Funnel setup'!P215),VLOOKUP('Funnel setup'!$P215,'Provider Commission - Raw Data'!$A:$Q,5,0),"")</f>
        <v/>
      </c>
      <c r="C202" s="175" t="str">
        <f>IF(ISNUMBER('Funnel setup'!P215),VLOOKUP('Funnel setup'!P215,'Provider Commission - Raw Data'!$A:$Q,6,0),"")</f>
        <v/>
      </c>
      <c r="D202" s="176" t="str">
        <f>IF(ISNUMBER('Funnel setup'!P215),IF(VLOOKUP('Funnel setup'!P215,'Provider Commission - Raw Data'!$A:$Q,8,0)="-","",VLOOKUP('Funnel setup'!P215,'Provider Commission - Raw Data'!$A:$Q,8,0)),"")</f>
        <v/>
      </c>
      <c r="E202" s="251" t="str">
        <f>IF(ISNUMBER('Funnel setup'!P215),IF(VLOOKUP('Funnel setup'!P215,'Provider Commission - Raw Data'!$A:$Q,16,0)="-","",VLOOKUP('Funnel setup'!P215,'Provider Commission - Raw Data'!$A:$Q,16,0)),"")</f>
        <v/>
      </c>
      <c r="F202" s="177" t="str">
        <f>IF(AND(ISNUMBER('Funnel setup'!P215)),'Funnel setup'!$K$9,"")</f>
        <v/>
      </c>
      <c r="G202" s="177" t="str">
        <f>IF(AND(ISNUMBER('Funnel setup'!P215),D202&gt;=30,E202&lt;&gt;"*",D202&lt;&gt;""),F202-1.959963985 *('Funnel setup'!$K$8/SQRT('Funnel Data'!D202)),"")</f>
        <v/>
      </c>
      <c r="H202" s="177" t="str">
        <f>IF(AND(ISNUMBER('Funnel setup'!P215),D202&gt;=30,E202&lt;&gt;"*",D202&lt;&gt;""),F202+1.959963985 *('Funnel setup'!$K$8/SQRT('Funnel Data'!D202)),"")</f>
        <v/>
      </c>
      <c r="I202" s="177" t="str">
        <f>IF(AND(ISNUMBER('Funnel setup'!P215),D202&gt;=30,E202&lt;&gt;"*",D202&lt;&gt;""),F202-3.090232306 *('Funnel setup'!$K$8/SQRT('Funnel Data'!D202)),"")</f>
        <v/>
      </c>
      <c r="J202" s="177" t="str">
        <f>IF(AND(ISNUMBER('Funnel setup'!P215),D202&gt;=30,E202&lt;&gt;"*",D202&lt;&gt;""),F202+3.090232306 *('Funnel setup'!$K$8/SQRT('Funnel Data'!D202)),"")</f>
        <v/>
      </c>
      <c r="K202" s="178" t="str">
        <f>IF(AND(ISNUMBER('Funnel setup'!P215),D202&gt;=30,E202&lt;&gt;"*",D202&lt;&gt;""),IF(E202&gt;J202,'Funnel setup'!$K$15&amp;"99.8%",IF(E202&gt;H202,'Funnel setup'!$K$15&amp;"95%",IF(E202&lt;I202,'Funnel setup'!$K$16&amp;"99.8%",IF(E202&lt;G202,'Funnel setup'!$K$16&amp;"95%","")))),"")</f>
        <v/>
      </c>
    </row>
    <row r="203" spans="2:11" ht="15" customHeight="1" x14ac:dyDescent="0.2">
      <c r="B203" s="174" t="str">
        <f>IF(ISNUMBER('Funnel setup'!P216),VLOOKUP('Funnel setup'!$P216,'Provider Commission - Raw Data'!$A:$Q,5,0),"")</f>
        <v/>
      </c>
      <c r="C203" s="175" t="str">
        <f>IF(ISNUMBER('Funnel setup'!P216),VLOOKUP('Funnel setup'!P216,'Provider Commission - Raw Data'!$A:$Q,6,0),"")</f>
        <v/>
      </c>
      <c r="D203" s="176" t="str">
        <f>IF(ISNUMBER('Funnel setup'!P216),IF(VLOOKUP('Funnel setup'!P216,'Provider Commission - Raw Data'!$A:$Q,8,0)="-","",VLOOKUP('Funnel setup'!P216,'Provider Commission - Raw Data'!$A:$Q,8,0)),"")</f>
        <v/>
      </c>
      <c r="E203" s="251" t="str">
        <f>IF(ISNUMBER('Funnel setup'!P216),IF(VLOOKUP('Funnel setup'!P216,'Provider Commission - Raw Data'!$A:$Q,16,0)="-","",VLOOKUP('Funnel setup'!P216,'Provider Commission - Raw Data'!$A:$Q,16,0)),"")</f>
        <v/>
      </c>
      <c r="F203" s="177" t="str">
        <f>IF(AND(ISNUMBER('Funnel setup'!P216)),'Funnel setup'!$K$9,"")</f>
        <v/>
      </c>
      <c r="G203" s="177" t="str">
        <f>IF(AND(ISNUMBER('Funnel setup'!P216),D203&gt;=30,E203&lt;&gt;"*",D203&lt;&gt;""),F203-1.959963985 *('Funnel setup'!$K$8/SQRT('Funnel Data'!D203)),"")</f>
        <v/>
      </c>
      <c r="H203" s="177" t="str">
        <f>IF(AND(ISNUMBER('Funnel setup'!P216),D203&gt;=30,E203&lt;&gt;"*",D203&lt;&gt;""),F203+1.959963985 *('Funnel setup'!$K$8/SQRT('Funnel Data'!D203)),"")</f>
        <v/>
      </c>
      <c r="I203" s="177" t="str">
        <f>IF(AND(ISNUMBER('Funnel setup'!P216),D203&gt;=30,E203&lt;&gt;"*",D203&lt;&gt;""),F203-3.090232306 *('Funnel setup'!$K$8/SQRT('Funnel Data'!D203)),"")</f>
        <v/>
      </c>
      <c r="J203" s="177" t="str">
        <f>IF(AND(ISNUMBER('Funnel setup'!P216),D203&gt;=30,E203&lt;&gt;"*",D203&lt;&gt;""),F203+3.090232306 *('Funnel setup'!$K$8/SQRT('Funnel Data'!D203)),"")</f>
        <v/>
      </c>
      <c r="K203" s="178" t="str">
        <f>IF(AND(ISNUMBER('Funnel setup'!P216),D203&gt;=30,E203&lt;&gt;"*",D203&lt;&gt;""),IF(E203&gt;J203,'Funnel setup'!$K$15&amp;"99.8%",IF(E203&gt;H203,'Funnel setup'!$K$15&amp;"95%",IF(E203&lt;I203,'Funnel setup'!$K$16&amp;"99.8%",IF(E203&lt;G203,'Funnel setup'!$K$16&amp;"95%","")))),"")</f>
        <v/>
      </c>
    </row>
    <row r="204" spans="2:11" ht="15" customHeight="1" x14ac:dyDescent="0.2">
      <c r="B204" s="174" t="str">
        <f>IF(ISNUMBER('Funnel setup'!P217),VLOOKUP('Funnel setup'!$P217,'Provider Commission - Raw Data'!$A:$Q,5,0),"")</f>
        <v/>
      </c>
      <c r="C204" s="175" t="str">
        <f>IF(ISNUMBER('Funnel setup'!P217),VLOOKUP('Funnel setup'!P217,'Provider Commission - Raw Data'!$A:$Q,6,0),"")</f>
        <v/>
      </c>
      <c r="D204" s="176" t="str">
        <f>IF(ISNUMBER('Funnel setup'!P217),IF(VLOOKUP('Funnel setup'!P217,'Provider Commission - Raw Data'!$A:$Q,8,0)="-","",VLOOKUP('Funnel setup'!P217,'Provider Commission - Raw Data'!$A:$Q,8,0)),"")</f>
        <v/>
      </c>
      <c r="E204" s="251" t="str">
        <f>IF(ISNUMBER('Funnel setup'!P217),IF(VLOOKUP('Funnel setup'!P217,'Provider Commission - Raw Data'!$A:$Q,16,0)="-","",VLOOKUP('Funnel setup'!P217,'Provider Commission - Raw Data'!$A:$Q,16,0)),"")</f>
        <v/>
      </c>
      <c r="F204" s="177" t="str">
        <f>IF(AND(ISNUMBER('Funnel setup'!P217)),'Funnel setup'!$K$9,"")</f>
        <v/>
      </c>
      <c r="G204" s="177" t="str">
        <f>IF(AND(ISNUMBER('Funnel setup'!P217),D204&gt;=30,E204&lt;&gt;"*",D204&lt;&gt;""),F204-1.959963985 *('Funnel setup'!$K$8/SQRT('Funnel Data'!D204)),"")</f>
        <v/>
      </c>
      <c r="H204" s="177" t="str">
        <f>IF(AND(ISNUMBER('Funnel setup'!P217),D204&gt;=30,E204&lt;&gt;"*",D204&lt;&gt;""),F204+1.959963985 *('Funnel setup'!$K$8/SQRT('Funnel Data'!D204)),"")</f>
        <v/>
      </c>
      <c r="I204" s="177" t="str">
        <f>IF(AND(ISNUMBER('Funnel setup'!P217),D204&gt;=30,E204&lt;&gt;"*",D204&lt;&gt;""),F204-3.090232306 *('Funnel setup'!$K$8/SQRT('Funnel Data'!D204)),"")</f>
        <v/>
      </c>
      <c r="J204" s="177" t="str">
        <f>IF(AND(ISNUMBER('Funnel setup'!P217),D204&gt;=30,E204&lt;&gt;"*",D204&lt;&gt;""),F204+3.090232306 *('Funnel setup'!$K$8/SQRT('Funnel Data'!D204)),"")</f>
        <v/>
      </c>
      <c r="K204" s="178" t="str">
        <f>IF(AND(ISNUMBER('Funnel setup'!P217),D204&gt;=30,E204&lt;&gt;"*",D204&lt;&gt;""),IF(E204&gt;J204,'Funnel setup'!$K$15&amp;"99.8%",IF(E204&gt;H204,'Funnel setup'!$K$15&amp;"95%",IF(E204&lt;I204,'Funnel setup'!$K$16&amp;"99.8%",IF(E204&lt;G204,'Funnel setup'!$K$16&amp;"95%","")))),"")</f>
        <v/>
      </c>
    </row>
    <row r="205" spans="2:11" ht="15" customHeight="1" x14ac:dyDescent="0.2">
      <c r="B205" s="174" t="str">
        <f>IF(ISNUMBER('Funnel setup'!P218),VLOOKUP('Funnel setup'!$P218,'Provider Commission - Raw Data'!$A:$Q,5,0),"")</f>
        <v/>
      </c>
      <c r="C205" s="175" t="str">
        <f>IF(ISNUMBER('Funnel setup'!P218),VLOOKUP('Funnel setup'!P218,'Provider Commission - Raw Data'!$A:$Q,6,0),"")</f>
        <v/>
      </c>
      <c r="D205" s="176" t="str">
        <f>IF(ISNUMBER('Funnel setup'!P218),IF(VLOOKUP('Funnel setup'!P218,'Provider Commission - Raw Data'!$A:$Q,8,0)="-","",VLOOKUP('Funnel setup'!P218,'Provider Commission - Raw Data'!$A:$Q,8,0)),"")</f>
        <v/>
      </c>
      <c r="E205" s="251" t="str">
        <f>IF(ISNUMBER('Funnel setup'!P218),IF(VLOOKUP('Funnel setup'!P218,'Provider Commission - Raw Data'!$A:$Q,16,0)="-","",VLOOKUP('Funnel setup'!P218,'Provider Commission - Raw Data'!$A:$Q,16,0)),"")</f>
        <v/>
      </c>
      <c r="F205" s="177" t="str">
        <f>IF(AND(ISNUMBER('Funnel setup'!P218)),'Funnel setup'!$K$9,"")</f>
        <v/>
      </c>
      <c r="G205" s="177" t="str">
        <f>IF(AND(ISNUMBER('Funnel setup'!P218),D205&gt;=30,E205&lt;&gt;"*",D205&lt;&gt;""),F205-1.959963985 *('Funnel setup'!$K$8/SQRT('Funnel Data'!D205)),"")</f>
        <v/>
      </c>
      <c r="H205" s="177" t="str">
        <f>IF(AND(ISNUMBER('Funnel setup'!P218),D205&gt;=30,E205&lt;&gt;"*",D205&lt;&gt;""),F205+1.959963985 *('Funnel setup'!$K$8/SQRT('Funnel Data'!D205)),"")</f>
        <v/>
      </c>
      <c r="I205" s="177" t="str">
        <f>IF(AND(ISNUMBER('Funnel setup'!P218),D205&gt;=30,E205&lt;&gt;"*",D205&lt;&gt;""),F205-3.090232306 *('Funnel setup'!$K$8/SQRT('Funnel Data'!D205)),"")</f>
        <v/>
      </c>
      <c r="J205" s="177" t="str">
        <f>IF(AND(ISNUMBER('Funnel setup'!P218),D205&gt;=30,E205&lt;&gt;"*",D205&lt;&gt;""),F205+3.090232306 *('Funnel setup'!$K$8/SQRT('Funnel Data'!D205)),"")</f>
        <v/>
      </c>
      <c r="K205" s="178" t="str">
        <f>IF(AND(ISNUMBER('Funnel setup'!P218),D205&gt;=30,E205&lt;&gt;"*",D205&lt;&gt;""),IF(E205&gt;J205,'Funnel setup'!$K$15&amp;"99.8%",IF(E205&gt;H205,'Funnel setup'!$K$15&amp;"95%",IF(E205&lt;I205,'Funnel setup'!$K$16&amp;"99.8%",IF(E205&lt;G205,'Funnel setup'!$K$16&amp;"95%","")))),"")</f>
        <v/>
      </c>
    </row>
    <row r="206" spans="2:11" ht="15" customHeight="1" x14ac:dyDescent="0.2">
      <c r="B206" s="174" t="str">
        <f>IF(ISNUMBER('Funnel setup'!P219),VLOOKUP('Funnel setup'!$P219,'Provider Commission - Raw Data'!$A:$Q,5,0),"")</f>
        <v/>
      </c>
      <c r="C206" s="175" t="str">
        <f>IF(ISNUMBER('Funnel setup'!P219),VLOOKUP('Funnel setup'!P219,'Provider Commission - Raw Data'!$A:$Q,6,0),"")</f>
        <v/>
      </c>
      <c r="D206" s="176" t="str">
        <f>IF(ISNUMBER('Funnel setup'!P219),IF(VLOOKUP('Funnel setup'!P219,'Provider Commission - Raw Data'!$A:$Q,8,0)="-","",VLOOKUP('Funnel setup'!P219,'Provider Commission - Raw Data'!$A:$Q,8,0)),"")</f>
        <v/>
      </c>
      <c r="E206" s="251" t="str">
        <f>IF(ISNUMBER('Funnel setup'!P219),IF(VLOOKUP('Funnel setup'!P219,'Provider Commission - Raw Data'!$A:$Q,16,0)="-","",VLOOKUP('Funnel setup'!P219,'Provider Commission - Raw Data'!$A:$Q,16,0)),"")</f>
        <v/>
      </c>
      <c r="F206" s="177" t="str">
        <f>IF(AND(ISNUMBER('Funnel setup'!P219)),'Funnel setup'!$K$9,"")</f>
        <v/>
      </c>
      <c r="G206" s="177" t="str">
        <f>IF(AND(ISNUMBER('Funnel setup'!P219),D206&gt;=30,E206&lt;&gt;"*",D206&lt;&gt;""),F206-1.959963985 *('Funnel setup'!$K$8/SQRT('Funnel Data'!D206)),"")</f>
        <v/>
      </c>
      <c r="H206" s="177" t="str">
        <f>IF(AND(ISNUMBER('Funnel setup'!P219),D206&gt;=30,E206&lt;&gt;"*",D206&lt;&gt;""),F206+1.959963985 *('Funnel setup'!$K$8/SQRT('Funnel Data'!D206)),"")</f>
        <v/>
      </c>
      <c r="I206" s="177" t="str">
        <f>IF(AND(ISNUMBER('Funnel setup'!P219),D206&gt;=30,E206&lt;&gt;"*",D206&lt;&gt;""),F206-3.090232306 *('Funnel setup'!$K$8/SQRT('Funnel Data'!D206)),"")</f>
        <v/>
      </c>
      <c r="J206" s="177" t="str">
        <f>IF(AND(ISNUMBER('Funnel setup'!P219),D206&gt;=30,E206&lt;&gt;"*",D206&lt;&gt;""),F206+3.090232306 *('Funnel setup'!$K$8/SQRT('Funnel Data'!D206)),"")</f>
        <v/>
      </c>
      <c r="K206" s="178" t="str">
        <f>IF(AND(ISNUMBER('Funnel setup'!P219),D206&gt;=30,E206&lt;&gt;"*",D206&lt;&gt;""),IF(E206&gt;J206,'Funnel setup'!$K$15&amp;"99.8%",IF(E206&gt;H206,'Funnel setup'!$K$15&amp;"95%",IF(E206&lt;I206,'Funnel setup'!$K$16&amp;"99.8%",IF(E206&lt;G206,'Funnel setup'!$K$16&amp;"95%","")))),"")</f>
        <v/>
      </c>
    </row>
    <row r="207" spans="2:11" ht="15" customHeight="1" x14ac:dyDescent="0.2">
      <c r="B207" s="174" t="str">
        <f>IF(ISNUMBER('Funnel setup'!P220),VLOOKUP('Funnel setup'!$P220,'Provider Commission - Raw Data'!$A:$Q,5,0),"")</f>
        <v/>
      </c>
      <c r="C207" s="175" t="str">
        <f>IF(ISNUMBER('Funnel setup'!P220),VLOOKUP('Funnel setup'!P220,'Provider Commission - Raw Data'!$A:$Q,6,0),"")</f>
        <v/>
      </c>
      <c r="D207" s="176" t="str">
        <f>IF(ISNUMBER('Funnel setup'!P220),IF(VLOOKUP('Funnel setup'!P220,'Provider Commission - Raw Data'!$A:$Q,8,0)="-","",VLOOKUP('Funnel setup'!P220,'Provider Commission - Raw Data'!$A:$Q,8,0)),"")</f>
        <v/>
      </c>
      <c r="E207" s="251" t="str">
        <f>IF(ISNUMBER('Funnel setup'!P220),IF(VLOOKUP('Funnel setup'!P220,'Provider Commission - Raw Data'!$A:$Q,16,0)="-","",VLOOKUP('Funnel setup'!P220,'Provider Commission - Raw Data'!$A:$Q,16,0)),"")</f>
        <v/>
      </c>
      <c r="F207" s="177" t="str">
        <f>IF(AND(ISNUMBER('Funnel setup'!P220)),'Funnel setup'!$K$9,"")</f>
        <v/>
      </c>
      <c r="G207" s="177" t="str">
        <f>IF(AND(ISNUMBER('Funnel setup'!P220),D207&gt;=30,E207&lt;&gt;"*",D207&lt;&gt;""),F207-1.959963985 *('Funnel setup'!$K$8/SQRT('Funnel Data'!D207)),"")</f>
        <v/>
      </c>
      <c r="H207" s="177" t="str">
        <f>IF(AND(ISNUMBER('Funnel setup'!P220),D207&gt;=30,E207&lt;&gt;"*",D207&lt;&gt;""),F207+1.959963985 *('Funnel setup'!$K$8/SQRT('Funnel Data'!D207)),"")</f>
        <v/>
      </c>
      <c r="I207" s="177" t="str">
        <f>IF(AND(ISNUMBER('Funnel setup'!P220),D207&gt;=30,E207&lt;&gt;"*",D207&lt;&gt;""),F207-3.090232306 *('Funnel setup'!$K$8/SQRT('Funnel Data'!D207)),"")</f>
        <v/>
      </c>
      <c r="J207" s="177" t="str">
        <f>IF(AND(ISNUMBER('Funnel setup'!P220),D207&gt;=30,E207&lt;&gt;"*",D207&lt;&gt;""),F207+3.090232306 *('Funnel setup'!$K$8/SQRT('Funnel Data'!D207)),"")</f>
        <v/>
      </c>
      <c r="K207" s="178" t="str">
        <f>IF(AND(ISNUMBER('Funnel setup'!P220),D207&gt;=30,E207&lt;&gt;"*",D207&lt;&gt;""),IF(E207&gt;J207,'Funnel setup'!$K$15&amp;"99.8%",IF(E207&gt;H207,'Funnel setup'!$K$15&amp;"95%",IF(E207&lt;I207,'Funnel setup'!$K$16&amp;"99.8%",IF(E207&lt;G207,'Funnel setup'!$K$16&amp;"95%","")))),"")</f>
        <v/>
      </c>
    </row>
    <row r="208" spans="2:11" ht="30" customHeight="1" x14ac:dyDescent="0.2">
      <c r="B208" s="174" t="str">
        <f>IF(ISNUMBER('Funnel setup'!P221),VLOOKUP('Funnel setup'!$P221,'Provider Commission - Raw Data'!$A:$Q,5,0),"")</f>
        <v/>
      </c>
      <c r="C208" s="175" t="str">
        <f>IF(ISNUMBER('Funnel setup'!P221),VLOOKUP('Funnel setup'!P221,'Provider Commission - Raw Data'!$A:$Q,6,0),"")</f>
        <v/>
      </c>
      <c r="D208" s="176" t="str">
        <f>IF(ISNUMBER('Funnel setup'!P221),IF(VLOOKUP('Funnel setup'!P221,'Provider Commission - Raw Data'!$A:$Q,8,0)="-","",VLOOKUP('Funnel setup'!P221,'Provider Commission - Raw Data'!$A:$Q,8,0)),"")</f>
        <v/>
      </c>
      <c r="E208" s="251" t="str">
        <f>IF(ISNUMBER('Funnel setup'!P221),IF(VLOOKUP('Funnel setup'!P221,'Provider Commission - Raw Data'!$A:$Q,16,0)="-","",VLOOKUP('Funnel setup'!P221,'Provider Commission - Raw Data'!$A:$Q,16,0)),"")</f>
        <v/>
      </c>
      <c r="F208" s="177" t="str">
        <f>IF(AND(ISNUMBER('Funnel setup'!P221)),'Funnel setup'!$K$9,"")</f>
        <v/>
      </c>
      <c r="G208" s="177" t="str">
        <f>IF(AND(ISNUMBER('Funnel setup'!P221),D208&gt;=30,E208&lt;&gt;"*",D208&lt;&gt;""),F208-1.959963985 *('Funnel setup'!$K$8/SQRT('Funnel Data'!D208)),"")</f>
        <v/>
      </c>
      <c r="H208" s="177" t="str">
        <f>IF(AND(ISNUMBER('Funnel setup'!P221),D208&gt;=30,E208&lt;&gt;"*",D208&lt;&gt;""),F208+1.959963985 *('Funnel setup'!$K$8/SQRT('Funnel Data'!D208)),"")</f>
        <v/>
      </c>
      <c r="I208" s="177" t="str">
        <f>IF(AND(ISNUMBER('Funnel setup'!P221),D208&gt;=30,E208&lt;&gt;"*",D208&lt;&gt;""),F208-3.090232306 *('Funnel setup'!$K$8/SQRT('Funnel Data'!D208)),"")</f>
        <v/>
      </c>
      <c r="J208" s="177" t="str">
        <f>IF(AND(ISNUMBER('Funnel setup'!P221),D208&gt;=30,E208&lt;&gt;"*",D208&lt;&gt;""),F208+3.090232306 *('Funnel setup'!$K$8/SQRT('Funnel Data'!D208)),"")</f>
        <v/>
      </c>
      <c r="K208" s="178" t="str">
        <f>IF(AND(ISNUMBER('Funnel setup'!P221),D208&gt;=30,E208&lt;&gt;"*",D208&lt;&gt;""),IF(E208&gt;J208,'Funnel setup'!$K$15&amp;"99.8%",IF(E208&gt;H208,'Funnel setup'!$K$15&amp;"95%",IF(E208&lt;I208,'Funnel setup'!$K$16&amp;"99.8%",IF(E208&lt;G208,'Funnel setup'!$K$16&amp;"95%","")))),"")</f>
        <v/>
      </c>
    </row>
    <row r="209" spans="2:11" ht="15" customHeight="1" x14ac:dyDescent="0.2">
      <c r="B209" s="174" t="str">
        <f>IF(ISNUMBER('Funnel setup'!P222),VLOOKUP('Funnel setup'!$P222,'Provider Commission - Raw Data'!$A:$Q,5,0),"")</f>
        <v/>
      </c>
      <c r="C209" s="175" t="str">
        <f>IF(ISNUMBER('Funnel setup'!P222),VLOOKUP('Funnel setup'!P222,'Provider Commission - Raw Data'!$A:$Q,6,0),"")</f>
        <v/>
      </c>
      <c r="D209" s="176" t="str">
        <f>IF(ISNUMBER('Funnel setup'!P222),IF(VLOOKUP('Funnel setup'!P222,'Provider Commission - Raw Data'!$A:$Q,8,0)="-","",VLOOKUP('Funnel setup'!P222,'Provider Commission - Raw Data'!$A:$Q,8,0)),"")</f>
        <v/>
      </c>
      <c r="E209" s="251" t="str">
        <f>IF(ISNUMBER('Funnel setup'!P222),IF(VLOOKUP('Funnel setup'!P222,'Provider Commission - Raw Data'!$A:$Q,16,0)="-","",VLOOKUP('Funnel setup'!P222,'Provider Commission - Raw Data'!$A:$Q,16,0)),"")</f>
        <v/>
      </c>
      <c r="F209" s="177" t="str">
        <f>IF(AND(ISNUMBER('Funnel setup'!P222)),'Funnel setup'!$K$9,"")</f>
        <v/>
      </c>
      <c r="G209" s="177" t="str">
        <f>IF(AND(ISNUMBER('Funnel setup'!P222),D209&gt;=30,E209&lt;&gt;"*",D209&lt;&gt;""),F209-1.959963985 *('Funnel setup'!$K$8/SQRT('Funnel Data'!D209)),"")</f>
        <v/>
      </c>
      <c r="H209" s="177" t="str">
        <f>IF(AND(ISNUMBER('Funnel setup'!P222),D209&gt;=30,E209&lt;&gt;"*",D209&lt;&gt;""),F209+1.959963985 *('Funnel setup'!$K$8/SQRT('Funnel Data'!D209)),"")</f>
        <v/>
      </c>
      <c r="I209" s="177" t="str">
        <f>IF(AND(ISNUMBER('Funnel setup'!P222),D209&gt;=30,E209&lt;&gt;"*",D209&lt;&gt;""),F209-3.090232306 *('Funnel setup'!$K$8/SQRT('Funnel Data'!D209)),"")</f>
        <v/>
      </c>
      <c r="J209" s="177" t="str">
        <f>IF(AND(ISNUMBER('Funnel setup'!P222),D209&gt;=30,E209&lt;&gt;"*",D209&lt;&gt;""),F209+3.090232306 *('Funnel setup'!$K$8/SQRT('Funnel Data'!D209)),"")</f>
        <v/>
      </c>
      <c r="K209" s="178" t="str">
        <f>IF(AND(ISNUMBER('Funnel setup'!P222),D209&gt;=30,E209&lt;&gt;"*",D209&lt;&gt;""),IF(E209&gt;J209,'Funnel setup'!$K$15&amp;"99.8%",IF(E209&gt;H209,'Funnel setup'!$K$15&amp;"95%",IF(E209&lt;I209,'Funnel setup'!$K$16&amp;"99.8%",IF(E209&lt;G209,'Funnel setup'!$K$16&amp;"95%","")))),"")</f>
        <v/>
      </c>
    </row>
    <row r="210" spans="2:11" ht="30" customHeight="1" x14ac:dyDescent="0.2">
      <c r="B210" s="174" t="str">
        <f>IF(ISNUMBER('Funnel setup'!P223),VLOOKUP('Funnel setup'!$P223,'Provider Commission - Raw Data'!$A:$Q,5,0),"")</f>
        <v/>
      </c>
      <c r="C210" s="175" t="str">
        <f>IF(ISNUMBER('Funnel setup'!P223),VLOOKUP('Funnel setup'!P223,'Provider Commission - Raw Data'!$A:$Q,6,0),"")</f>
        <v/>
      </c>
      <c r="D210" s="176" t="str">
        <f>IF(ISNUMBER('Funnel setup'!P223),IF(VLOOKUP('Funnel setup'!P223,'Provider Commission - Raw Data'!$A:$Q,8,0)="-","",VLOOKUP('Funnel setup'!P223,'Provider Commission - Raw Data'!$A:$Q,8,0)),"")</f>
        <v/>
      </c>
      <c r="E210" s="251" t="str">
        <f>IF(ISNUMBER('Funnel setup'!P223),IF(VLOOKUP('Funnel setup'!P223,'Provider Commission - Raw Data'!$A:$Q,16,0)="-","",VLOOKUP('Funnel setup'!P223,'Provider Commission - Raw Data'!$A:$Q,16,0)),"")</f>
        <v/>
      </c>
      <c r="F210" s="177" t="str">
        <f>IF(AND(ISNUMBER('Funnel setup'!P223)),'Funnel setup'!$K$9,"")</f>
        <v/>
      </c>
      <c r="G210" s="177" t="str">
        <f>IF(AND(ISNUMBER('Funnel setup'!P223),D210&gt;=30,E210&lt;&gt;"*",D210&lt;&gt;""),F210-1.959963985 *('Funnel setup'!$K$8/SQRT('Funnel Data'!D210)),"")</f>
        <v/>
      </c>
      <c r="H210" s="177" t="str">
        <f>IF(AND(ISNUMBER('Funnel setup'!P223),D210&gt;=30,E210&lt;&gt;"*",D210&lt;&gt;""),F210+1.959963985 *('Funnel setup'!$K$8/SQRT('Funnel Data'!D210)),"")</f>
        <v/>
      </c>
      <c r="I210" s="177" t="str">
        <f>IF(AND(ISNUMBER('Funnel setup'!P223),D210&gt;=30,E210&lt;&gt;"*",D210&lt;&gt;""),F210-3.090232306 *('Funnel setup'!$K$8/SQRT('Funnel Data'!D210)),"")</f>
        <v/>
      </c>
      <c r="J210" s="177" t="str">
        <f>IF(AND(ISNUMBER('Funnel setup'!P223),D210&gt;=30,E210&lt;&gt;"*",D210&lt;&gt;""),F210+3.090232306 *('Funnel setup'!$K$8/SQRT('Funnel Data'!D210)),"")</f>
        <v/>
      </c>
      <c r="K210" s="178" t="str">
        <f>IF(AND(ISNUMBER('Funnel setup'!P223),D210&gt;=30,E210&lt;&gt;"*",D210&lt;&gt;""),IF(E210&gt;J210,'Funnel setup'!$K$15&amp;"99.8%",IF(E210&gt;H210,'Funnel setup'!$K$15&amp;"95%",IF(E210&lt;I210,'Funnel setup'!$K$16&amp;"99.8%",IF(E210&lt;G210,'Funnel setup'!$K$16&amp;"95%","")))),"")</f>
        <v/>
      </c>
    </row>
    <row r="211" spans="2:11" ht="30" customHeight="1" x14ac:dyDescent="0.2">
      <c r="B211" s="174" t="str">
        <f>IF(ISNUMBER('Funnel setup'!P224),VLOOKUP('Funnel setup'!$P224,'Provider Commission - Raw Data'!$A:$Q,5,0),"")</f>
        <v/>
      </c>
      <c r="C211" s="175" t="str">
        <f>IF(ISNUMBER('Funnel setup'!P224),VLOOKUP('Funnel setup'!P224,'Provider Commission - Raw Data'!$A:$Q,6,0),"")</f>
        <v/>
      </c>
      <c r="D211" s="176" t="str">
        <f>IF(ISNUMBER('Funnel setup'!P224),IF(VLOOKUP('Funnel setup'!P224,'Provider Commission - Raw Data'!$A:$Q,8,0)="-","",VLOOKUP('Funnel setup'!P224,'Provider Commission - Raw Data'!$A:$Q,8,0)),"")</f>
        <v/>
      </c>
      <c r="E211" s="251" t="str">
        <f>IF(ISNUMBER('Funnel setup'!P224),IF(VLOOKUP('Funnel setup'!P224,'Provider Commission - Raw Data'!$A:$Q,16,0)="-","",VLOOKUP('Funnel setup'!P224,'Provider Commission - Raw Data'!$A:$Q,16,0)),"")</f>
        <v/>
      </c>
      <c r="F211" s="177" t="str">
        <f>IF(AND(ISNUMBER('Funnel setup'!P224)),'Funnel setup'!$K$9,"")</f>
        <v/>
      </c>
      <c r="G211" s="177" t="str">
        <f>IF(AND(ISNUMBER('Funnel setup'!P224),D211&gt;=30,E211&lt;&gt;"*",D211&lt;&gt;""),F211-1.959963985 *('Funnel setup'!$K$8/SQRT('Funnel Data'!D211)),"")</f>
        <v/>
      </c>
      <c r="H211" s="177" t="str">
        <f>IF(AND(ISNUMBER('Funnel setup'!P224),D211&gt;=30,E211&lt;&gt;"*",D211&lt;&gt;""),F211+1.959963985 *('Funnel setup'!$K$8/SQRT('Funnel Data'!D211)),"")</f>
        <v/>
      </c>
      <c r="I211" s="177" t="str">
        <f>IF(AND(ISNUMBER('Funnel setup'!P224),D211&gt;=30,E211&lt;&gt;"*",D211&lt;&gt;""),F211-3.090232306 *('Funnel setup'!$K$8/SQRT('Funnel Data'!D211)),"")</f>
        <v/>
      </c>
      <c r="J211" s="177" t="str">
        <f>IF(AND(ISNUMBER('Funnel setup'!P224),D211&gt;=30,E211&lt;&gt;"*",D211&lt;&gt;""),F211+3.090232306 *('Funnel setup'!$K$8/SQRT('Funnel Data'!D211)),"")</f>
        <v/>
      </c>
      <c r="K211" s="178" t="str">
        <f>IF(AND(ISNUMBER('Funnel setup'!P224),D211&gt;=30,E211&lt;&gt;"*",D211&lt;&gt;""),IF(E211&gt;J211,'Funnel setup'!$K$15&amp;"99.8%",IF(E211&gt;H211,'Funnel setup'!$K$15&amp;"95%",IF(E211&lt;I211,'Funnel setup'!$K$16&amp;"99.8%",IF(E211&lt;G211,'Funnel setup'!$K$16&amp;"95%","")))),"")</f>
        <v/>
      </c>
    </row>
    <row r="212" spans="2:11" ht="15" customHeight="1" x14ac:dyDescent="0.2">
      <c r="B212" s="174" t="str">
        <f>IF(ISNUMBER('Funnel setup'!P225),VLOOKUP('Funnel setup'!$P225,'Provider Commission - Raw Data'!$A:$Q,5,0),"")</f>
        <v/>
      </c>
      <c r="C212" s="175" t="str">
        <f>IF(ISNUMBER('Funnel setup'!P225),VLOOKUP('Funnel setup'!P225,'Provider Commission - Raw Data'!$A:$Q,6,0),"")</f>
        <v/>
      </c>
      <c r="D212" s="176" t="str">
        <f>IF(ISNUMBER('Funnel setup'!P225),IF(VLOOKUP('Funnel setup'!P225,'Provider Commission - Raw Data'!$A:$Q,8,0)="-","",VLOOKUP('Funnel setup'!P225,'Provider Commission - Raw Data'!$A:$Q,8,0)),"")</f>
        <v/>
      </c>
      <c r="E212" s="251" t="str">
        <f>IF(ISNUMBER('Funnel setup'!P225),IF(VLOOKUP('Funnel setup'!P225,'Provider Commission - Raw Data'!$A:$Q,16,0)="-","",VLOOKUP('Funnel setup'!P225,'Provider Commission - Raw Data'!$A:$Q,16,0)),"")</f>
        <v/>
      </c>
      <c r="F212" s="177" t="str">
        <f>IF(AND(ISNUMBER('Funnel setup'!P225)),'Funnel setup'!$K$9,"")</f>
        <v/>
      </c>
      <c r="G212" s="177" t="str">
        <f>IF(AND(ISNUMBER('Funnel setup'!P225),D212&gt;=30,E212&lt;&gt;"*",D212&lt;&gt;""),F212-1.959963985 *('Funnel setup'!$K$8/SQRT('Funnel Data'!D212)),"")</f>
        <v/>
      </c>
      <c r="H212" s="177" t="str">
        <f>IF(AND(ISNUMBER('Funnel setup'!P225),D212&gt;=30,E212&lt;&gt;"*",D212&lt;&gt;""),F212+1.959963985 *('Funnel setup'!$K$8/SQRT('Funnel Data'!D212)),"")</f>
        <v/>
      </c>
      <c r="I212" s="177" t="str">
        <f>IF(AND(ISNUMBER('Funnel setup'!P225),D212&gt;=30,E212&lt;&gt;"*",D212&lt;&gt;""),F212-3.090232306 *('Funnel setup'!$K$8/SQRT('Funnel Data'!D212)),"")</f>
        <v/>
      </c>
      <c r="J212" s="177" t="str">
        <f>IF(AND(ISNUMBER('Funnel setup'!P225),D212&gt;=30,E212&lt;&gt;"*",D212&lt;&gt;""),F212+3.090232306 *('Funnel setup'!$K$8/SQRT('Funnel Data'!D212)),"")</f>
        <v/>
      </c>
      <c r="K212" s="178" t="str">
        <f>IF(AND(ISNUMBER('Funnel setup'!P225),D212&gt;=30,E212&lt;&gt;"*",D212&lt;&gt;""),IF(E212&gt;J212,'Funnel setup'!$K$15&amp;"99.8%",IF(E212&gt;H212,'Funnel setup'!$K$15&amp;"95%",IF(E212&lt;I212,'Funnel setup'!$K$16&amp;"99.8%",IF(E212&lt;G212,'Funnel setup'!$K$16&amp;"95%","")))),"")</f>
        <v/>
      </c>
    </row>
    <row r="213" spans="2:11" ht="30" customHeight="1" x14ac:dyDescent="0.2">
      <c r="B213" s="174" t="str">
        <f>IF(ISNUMBER('Funnel setup'!P226),VLOOKUP('Funnel setup'!$P226,'Provider Commission - Raw Data'!$A:$Q,5,0),"")</f>
        <v/>
      </c>
      <c r="C213" s="175" t="str">
        <f>IF(ISNUMBER('Funnel setup'!P226),VLOOKUP('Funnel setup'!P226,'Provider Commission - Raw Data'!$A:$Q,6,0),"")</f>
        <v/>
      </c>
      <c r="D213" s="176" t="str">
        <f>IF(ISNUMBER('Funnel setup'!P226),IF(VLOOKUP('Funnel setup'!P226,'Provider Commission - Raw Data'!$A:$Q,8,0)="-","",VLOOKUP('Funnel setup'!P226,'Provider Commission - Raw Data'!$A:$Q,8,0)),"")</f>
        <v/>
      </c>
      <c r="E213" s="251" t="str">
        <f>IF(ISNUMBER('Funnel setup'!P226),IF(VLOOKUP('Funnel setup'!P226,'Provider Commission - Raw Data'!$A:$Q,16,0)="-","",VLOOKUP('Funnel setup'!P226,'Provider Commission - Raw Data'!$A:$Q,16,0)),"")</f>
        <v/>
      </c>
      <c r="F213" s="177" t="str">
        <f>IF(AND(ISNUMBER('Funnel setup'!P226)),'Funnel setup'!$K$9,"")</f>
        <v/>
      </c>
      <c r="G213" s="177" t="str">
        <f>IF(AND(ISNUMBER('Funnel setup'!P226),D213&gt;=30,E213&lt;&gt;"*",D213&lt;&gt;""),F213-1.959963985 *('Funnel setup'!$K$8/SQRT('Funnel Data'!D213)),"")</f>
        <v/>
      </c>
      <c r="H213" s="177" t="str">
        <f>IF(AND(ISNUMBER('Funnel setup'!P226),D213&gt;=30,E213&lt;&gt;"*",D213&lt;&gt;""),F213+1.959963985 *('Funnel setup'!$K$8/SQRT('Funnel Data'!D213)),"")</f>
        <v/>
      </c>
      <c r="I213" s="177" t="str">
        <f>IF(AND(ISNUMBER('Funnel setup'!P226),D213&gt;=30,E213&lt;&gt;"*",D213&lt;&gt;""),F213-3.090232306 *('Funnel setup'!$K$8/SQRT('Funnel Data'!D213)),"")</f>
        <v/>
      </c>
      <c r="J213" s="177" t="str">
        <f>IF(AND(ISNUMBER('Funnel setup'!P226),D213&gt;=30,E213&lt;&gt;"*",D213&lt;&gt;""),F213+3.090232306 *('Funnel setup'!$K$8/SQRT('Funnel Data'!D213)),"")</f>
        <v/>
      </c>
      <c r="K213" s="178" t="str">
        <f>IF(AND(ISNUMBER('Funnel setup'!P226),D213&gt;=30,E213&lt;&gt;"*",D213&lt;&gt;""),IF(E213&gt;J213,'Funnel setup'!$K$15&amp;"99.8%",IF(E213&gt;H213,'Funnel setup'!$K$15&amp;"95%",IF(E213&lt;I213,'Funnel setup'!$K$16&amp;"99.8%",IF(E213&lt;G213,'Funnel setup'!$K$16&amp;"95%","")))),"")</f>
        <v/>
      </c>
    </row>
    <row r="214" spans="2:11" ht="15" customHeight="1" x14ac:dyDescent="0.2">
      <c r="B214" s="174" t="str">
        <f>IF(ISNUMBER('Funnel setup'!P227),VLOOKUP('Funnel setup'!$P227,'Provider Commission - Raw Data'!$A:$Q,5,0),"")</f>
        <v/>
      </c>
      <c r="C214" s="175" t="str">
        <f>IF(ISNUMBER('Funnel setup'!P227),VLOOKUP('Funnel setup'!P227,'Provider Commission - Raw Data'!$A:$Q,6,0),"")</f>
        <v/>
      </c>
      <c r="D214" s="176" t="str">
        <f>IF(ISNUMBER('Funnel setup'!P227),IF(VLOOKUP('Funnel setup'!P227,'Provider Commission - Raw Data'!$A:$Q,8,0)="-","",VLOOKUP('Funnel setup'!P227,'Provider Commission - Raw Data'!$A:$Q,8,0)),"")</f>
        <v/>
      </c>
      <c r="E214" s="251" t="str">
        <f>IF(ISNUMBER('Funnel setup'!P227),IF(VLOOKUP('Funnel setup'!P227,'Provider Commission - Raw Data'!$A:$Q,16,0)="-","",VLOOKUP('Funnel setup'!P227,'Provider Commission - Raw Data'!$A:$Q,16,0)),"")</f>
        <v/>
      </c>
      <c r="F214" s="177" t="str">
        <f>IF(AND(ISNUMBER('Funnel setup'!P227)),'Funnel setup'!$K$9,"")</f>
        <v/>
      </c>
      <c r="G214" s="177" t="str">
        <f>IF(AND(ISNUMBER('Funnel setup'!P227),D214&gt;=30,E214&lt;&gt;"*",D214&lt;&gt;""),F214-1.959963985 *('Funnel setup'!$K$8/SQRT('Funnel Data'!D214)),"")</f>
        <v/>
      </c>
      <c r="H214" s="177" t="str">
        <f>IF(AND(ISNUMBER('Funnel setup'!P227),D214&gt;=30,E214&lt;&gt;"*",D214&lt;&gt;""),F214+1.959963985 *('Funnel setup'!$K$8/SQRT('Funnel Data'!D214)),"")</f>
        <v/>
      </c>
      <c r="I214" s="177" t="str">
        <f>IF(AND(ISNUMBER('Funnel setup'!P227),D214&gt;=30,E214&lt;&gt;"*",D214&lt;&gt;""),F214-3.090232306 *('Funnel setup'!$K$8/SQRT('Funnel Data'!D214)),"")</f>
        <v/>
      </c>
      <c r="J214" s="177" t="str">
        <f>IF(AND(ISNUMBER('Funnel setup'!P227),D214&gt;=30,E214&lt;&gt;"*",D214&lt;&gt;""),F214+3.090232306 *('Funnel setup'!$K$8/SQRT('Funnel Data'!D214)),"")</f>
        <v/>
      </c>
      <c r="K214" s="178" t="str">
        <f>IF(AND(ISNUMBER('Funnel setup'!P227),D214&gt;=30,E214&lt;&gt;"*",D214&lt;&gt;""),IF(E214&gt;J214,'Funnel setup'!$K$15&amp;"99.8%",IF(E214&gt;H214,'Funnel setup'!$K$15&amp;"95%",IF(E214&lt;I214,'Funnel setup'!$K$16&amp;"99.8%",IF(E214&lt;G214,'Funnel setup'!$K$16&amp;"95%","")))),"")</f>
        <v/>
      </c>
    </row>
    <row r="215" spans="2:11" ht="15" customHeight="1" x14ac:dyDescent="0.2">
      <c r="B215" s="174" t="str">
        <f>IF(ISNUMBER('Funnel setup'!P228),VLOOKUP('Funnel setup'!$P228,'Provider Commission - Raw Data'!$A:$Q,5,0),"")</f>
        <v/>
      </c>
      <c r="C215" s="175" t="str">
        <f>IF(ISNUMBER('Funnel setup'!P228),VLOOKUP('Funnel setup'!P228,'Provider Commission - Raw Data'!$A:$Q,6,0),"")</f>
        <v/>
      </c>
      <c r="D215" s="176" t="str">
        <f>IF(ISNUMBER('Funnel setup'!P228),IF(VLOOKUP('Funnel setup'!P228,'Provider Commission - Raw Data'!$A:$Q,8,0)="-","",VLOOKUP('Funnel setup'!P228,'Provider Commission - Raw Data'!$A:$Q,8,0)),"")</f>
        <v/>
      </c>
      <c r="E215" s="251" t="str">
        <f>IF(ISNUMBER('Funnel setup'!P228),IF(VLOOKUP('Funnel setup'!P228,'Provider Commission - Raw Data'!$A:$Q,16,0)="-","",VLOOKUP('Funnel setup'!P228,'Provider Commission - Raw Data'!$A:$Q,16,0)),"")</f>
        <v/>
      </c>
      <c r="F215" s="177" t="str">
        <f>IF(AND(ISNUMBER('Funnel setup'!P228)),'Funnel setup'!$K$9,"")</f>
        <v/>
      </c>
      <c r="G215" s="177" t="str">
        <f>IF(AND(ISNUMBER('Funnel setup'!P228),D215&gt;=30,E215&lt;&gt;"*",D215&lt;&gt;""),F215-1.959963985 *('Funnel setup'!$K$8/SQRT('Funnel Data'!D215)),"")</f>
        <v/>
      </c>
      <c r="H215" s="177" t="str">
        <f>IF(AND(ISNUMBER('Funnel setup'!P228),D215&gt;=30,E215&lt;&gt;"*",D215&lt;&gt;""),F215+1.959963985 *('Funnel setup'!$K$8/SQRT('Funnel Data'!D215)),"")</f>
        <v/>
      </c>
      <c r="I215" s="177" t="str">
        <f>IF(AND(ISNUMBER('Funnel setup'!P228),D215&gt;=30,E215&lt;&gt;"*",D215&lt;&gt;""),F215-3.090232306 *('Funnel setup'!$K$8/SQRT('Funnel Data'!D215)),"")</f>
        <v/>
      </c>
      <c r="J215" s="177" t="str">
        <f>IF(AND(ISNUMBER('Funnel setup'!P228),D215&gt;=30,E215&lt;&gt;"*",D215&lt;&gt;""),F215+3.090232306 *('Funnel setup'!$K$8/SQRT('Funnel Data'!D215)),"")</f>
        <v/>
      </c>
      <c r="K215" s="178" t="str">
        <f>IF(AND(ISNUMBER('Funnel setup'!P228),D215&gt;=30,E215&lt;&gt;"*",D215&lt;&gt;""),IF(E215&gt;J215,'Funnel setup'!$K$15&amp;"99.8%",IF(E215&gt;H215,'Funnel setup'!$K$15&amp;"95%",IF(E215&lt;I215,'Funnel setup'!$K$16&amp;"99.8%",IF(E215&lt;G215,'Funnel setup'!$K$16&amp;"95%","")))),"")</f>
        <v/>
      </c>
    </row>
    <row r="216" spans="2:11" ht="15" customHeight="1" x14ac:dyDescent="0.2">
      <c r="B216" s="174" t="str">
        <f>IF(ISNUMBER('Funnel setup'!P229),VLOOKUP('Funnel setup'!$P229,'Provider Commission - Raw Data'!$A:$Q,5,0),"")</f>
        <v/>
      </c>
      <c r="C216" s="175" t="str">
        <f>IF(ISNUMBER('Funnel setup'!P229),VLOOKUP('Funnel setup'!P229,'Provider Commission - Raw Data'!$A:$Q,6,0),"")</f>
        <v/>
      </c>
      <c r="D216" s="176" t="str">
        <f>IF(ISNUMBER('Funnel setup'!P229),IF(VLOOKUP('Funnel setup'!P229,'Provider Commission - Raw Data'!$A:$Q,8,0)="-","",VLOOKUP('Funnel setup'!P229,'Provider Commission - Raw Data'!$A:$Q,8,0)),"")</f>
        <v/>
      </c>
      <c r="E216" s="251" t="str">
        <f>IF(ISNUMBER('Funnel setup'!P229),IF(VLOOKUP('Funnel setup'!P229,'Provider Commission - Raw Data'!$A:$Q,16,0)="-","",VLOOKUP('Funnel setup'!P229,'Provider Commission - Raw Data'!$A:$Q,16,0)),"")</f>
        <v/>
      </c>
      <c r="F216" s="177" t="str">
        <f>IF(AND(ISNUMBER('Funnel setup'!P229)),'Funnel setup'!$K$9,"")</f>
        <v/>
      </c>
      <c r="G216" s="177" t="str">
        <f>IF(AND(ISNUMBER('Funnel setup'!P229),D216&gt;=30,E216&lt;&gt;"*",D216&lt;&gt;""),F216-1.959963985 *('Funnel setup'!$K$8/SQRT('Funnel Data'!D216)),"")</f>
        <v/>
      </c>
      <c r="H216" s="177" t="str">
        <f>IF(AND(ISNUMBER('Funnel setup'!P229),D216&gt;=30,E216&lt;&gt;"*",D216&lt;&gt;""),F216+1.959963985 *('Funnel setup'!$K$8/SQRT('Funnel Data'!D216)),"")</f>
        <v/>
      </c>
      <c r="I216" s="177" t="str">
        <f>IF(AND(ISNUMBER('Funnel setup'!P229),D216&gt;=30,E216&lt;&gt;"*",D216&lt;&gt;""),F216-3.090232306 *('Funnel setup'!$K$8/SQRT('Funnel Data'!D216)),"")</f>
        <v/>
      </c>
      <c r="J216" s="177" t="str">
        <f>IF(AND(ISNUMBER('Funnel setup'!P229),D216&gt;=30,E216&lt;&gt;"*",D216&lt;&gt;""),F216+3.090232306 *('Funnel setup'!$K$8/SQRT('Funnel Data'!D216)),"")</f>
        <v/>
      </c>
      <c r="K216" s="178" t="str">
        <f>IF(AND(ISNUMBER('Funnel setup'!P229),D216&gt;=30,E216&lt;&gt;"*",D216&lt;&gt;""),IF(E216&gt;J216,'Funnel setup'!$K$15&amp;"99.8%",IF(E216&gt;H216,'Funnel setup'!$K$15&amp;"95%",IF(E216&lt;I216,'Funnel setup'!$K$16&amp;"99.8%",IF(E216&lt;G216,'Funnel setup'!$K$16&amp;"95%","")))),"")</f>
        <v/>
      </c>
    </row>
    <row r="217" spans="2:11" ht="15" customHeight="1" x14ac:dyDescent="0.2">
      <c r="B217" s="174" t="str">
        <f>IF(ISNUMBER('Funnel setup'!P230),VLOOKUP('Funnel setup'!$P230,'Provider Commission - Raw Data'!$A:$Q,5,0),"")</f>
        <v/>
      </c>
      <c r="C217" s="175" t="str">
        <f>IF(ISNUMBER('Funnel setup'!P230),VLOOKUP('Funnel setup'!P230,'Provider Commission - Raw Data'!$A:$Q,6,0),"")</f>
        <v/>
      </c>
      <c r="D217" s="176" t="str">
        <f>IF(ISNUMBER('Funnel setup'!P230),IF(VLOOKUP('Funnel setup'!P230,'Provider Commission - Raw Data'!$A:$Q,8,0)="-","",VLOOKUP('Funnel setup'!P230,'Provider Commission - Raw Data'!$A:$Q,8,0)),"")</f>
        <v/>
      </c>
      <c r="E217" s="251" t="str">
        <f>IF(ISNUMBER('Funnel setup'!P230),IF(VLOOKUP('Funnel setup'!P230,'Provider Commission - Raw Data'!$A:$Q,16,0)="-","",VLOOKUP('Funnel setup'!P230,'Provider Commission - Raw Data'!$A:$Q,16,0)),"")</f>
        <v/>
      </c>
      <c r="F217" s="177" t="str">
        <f>IF(AND(ISNUMBER('Funnel setup'!P230)),'Funnel setup'!$K$9,"")</f>
        <v/>
      </c>
      <c r="G217" s="177" t="str">
        <f>IF(AND(ISNUMBER('Funnel setup'!P230),D217&gt;=30,E217&lt;&gt;"*",D217&lt;&gt;""),F217-1.959963985 *('Funnel setup'!$K$8/SQRT('Funnel Data'!D217)),"")</f>
        <v/>
      </c>
      <c r="H217" s="177" t="str">
        <f>IF(AND(ISNUMBER('Funnel setup'!P230),D217&gt;=30,E217&lt;&gt;"*",D217&lt;&gt;""),F217+1.959963985 *('Funnel setup'!$K$8/SQRT('Funnel Data'!D217)),"")</f>
        <v/>
      </c>
      <c r="I217" s="177" t="str">
        <f>IF(AND(ISNUMBER('Funnel setup'!P230),D217&gt;=30,E217&lt;&gt;"*",D217&lt;&gt;""),F217-3.090232306 *('Funnel setup'!$K$8/SQRT('Funnel Data'!D217)),"")</f>
        <v/>
      </c>
      <c r="J217" s="177" t="str">
        <f>IF(AND(ISNUMBER('Funnel setup'!P230),D217&gt;=30,E217&lt;&gt;"*",D217&lt;&gt;""),F217+3.090232306 *('Funnel setup'!$K$8/SQRT('Funnel Data'!D217)),"")</f>
        <v/>
      </c>
      <c r="K217" s="178" t="str">
        <f>IF(AND(ISNUMBER('Funnel setup'!P230),D217&gt;=30,E217&lt;&gt;"*",D217&lt;&gt;""),IF(E217&gt;J217,'Funnel setup'!$K$15&amp;"99.8%",IF(E217&gt;H217,'Funnel setup'!$K$15&amp;"95%",IF(E217&lt;I217,'Funnel setup'!$K$16&amp;"99.8%",IF(E217&lt;G217,'Funnel setup'!$K$16&amp;"95%","")))),"")</f>
        <v/>
      </c>
    </row>
    <row r="218" spans="2:11" ht="30" customHeight="1" x14ac:dyDescent="0.2">
      <c r="B218" s="174" t="str">
        <f>IF(ISNUMBER('Funnel setup'!P231),VLOOKUP('Funnel setup'!$P231,'Provider Commission - Raw Data'!$A:$Q,5,0),"")</f>
        <v/>
      </c>
      <c r="C218" s="175" t="str">
        <f>IF(ISNUMBER('Funnel setup'!P231),VLOOKUP('Funnel setup'!P231,'Provider Commission - Raw Data'!$A:$Q,6,0),"")</f>
        <v/>
      </c>
      <c r="D218" s="176" t="str">
        <f>IF(ISNUMBER('Funnel setup'!P231),IF(VLOOKUP('Funnel setup'!P231,'Provider Commission - Raw Data'!$A:$Q,8,0)="-","",VLOOKUP('Funnel setup'!P231,'Provider Commission - Raw Data'!$A:$Q,8,0)),"")</f>
        <v/>
      </c>
      <c r="E218" s="251" t="str">
        <f>IF(ISNUMBER('Funnel setup'!P231),IF(VLOOKUP('Funnel setup'!P231,'Provider Commission - Raw Data'!$A:$Q,16,0)="-","",VLOOKUP('Funnel setup'!P231,'Provider Commission - Raw Data'!$A:$Q,16,0)),"")</f>
        <v/>
      </c>
      <c r="F218" s="177" t="str">
        <f>IF(AND(ISNUMBER('Funnel setup'!P231)),'Funnel setup'!$K$9,"")</f>
        <v/>
      </c>
      <c r="G218" s="177" t="str">
        <f>IF(AND(ISNUMBER('Funnel setup'!P231),D218&gt;=30,E218&lt;&gt;"*",D218&lt;&gt;""),F218-1.959963985 *('Funnel setup'!$K$8/SQRT('Funnel Data'!D218)),"")</f>
        <v/>
      </c>
      <c r="H218" s="177" t="str">
        <f>IF(AND(ISNUMBER('Funnel setup'!P231),D218&gt;=30,E218&lt;&gt;"*",D218&lt;&gt;""),F218+1.959963985 *('Funnel setup'!$K$8/SQRT('Funnel Data'!D218)),"")</f>
        <v/>
      </c>
      <c r="I218" s="177" t="str">
        <f>IF(AND(ISNUMBER('Funnel setup'!P231),D218&gt;=30,E218&lt;&gt;"*",D218&lt;&gt;""),F218-3.090232306 *('Funnel setup'!$K$8/SQRT('Funnel Data'!D218)),"")</f>
        <v/>
      </c>
      <c r="J218" s="177" t="str">
        <f>IF(AND(ISNUMBER('Funnel setup'!P231),D218&gt;=30,E218&lt;&gt;"*",D218&lt;&gt;""),F218+3.090232306 *('Funnel setup'!$K$8/SQRT('Funnel Data'!D218)),"")</f>
        <v/>
      </c>
      <c r="K218" s="178" t="str">
        <f>IF(AND(ISNUMBER('Funnel setup'!P231),D218&gt;=30,E218&lt;&gt;"*",D218&lt;&gt;""),IF(E218&gt;J218,'Funnel setup'!$K$15&amp;"99.8%",IF(E218&gt;H218,'Funnel setup'!$K$15&amp;"95%",IF(E218&lt;I218,'Funnel setup'!$K$16&amp;"99.8%",IF(E218&lt;G218,'Funnel setup'!$K$16&amp;"95%","")))),"")</f>
        <v/>
      </c>
    </row>
    <row r="219" spans="2:11" ht="30" customHeight="1" x14ac:dyDescent="0.2">
      <c r="B219" s="174" t="str">
        <f>IF(ISNUMBER('Funnel setup'!P232),VLOOKUP('Funnel setup'!$P232,'Provider Commission - Raw Data'!$A:$Q,5,0),"")</f>
        <v/>
      </c>
      <c r="C219" s="175" t="str">
        <f>IF(ISNUMBER('Funnel setup'!P232),VLOOKUP('Funnel setup'!P232,'Provider Commission - Raw Data'!$A:$Q,6,0),"")</f>
        <v/>
      </c>
      <c r="D219" s="176" t="str">
        <f>IF(ISNUMBER('Funnel setup'!P232),IF(VLOOKUP('Funnel setup'!P232,'Provider Commission - Raw Data'!$A:$Q,8,0)="-","",VLOOKUP('Funnel setup'!P232,'Provider Commission - Raw Data'!$A:$Q,8,0)),"")</f>
        <v/>
      </c>
      <c r="E219" s="251" t="str">
        <f>IF(ISNUMBER('Funnel setup'!P232),IF(VLOOKUP('Funnel setup'!P232,'Provider Commission - Raw Data'!$A:$Q,16,0)="-","",VLOOKUP('Funnel setup'!P232,'Provider Commission - Raw Data'!$A:$Q,16,0)),"")</f>
        <v/>
      </c>
      <c r="F219" s="177" t="str">
        <f>IF(AND(ISNUMBER('Funnel setup'!P232)),'Funnel setup'!$K$9,"")</f>
        <v/>
      </c>
      <c r="G219" s="177" t="str">
        <f>IF(AND(ISNUMBER('Funnel setup'!P232),D219&gt;=30,E219&lt;&gt;"*",D219&lt;&gt;""),F219-1.959963985 *('Funnel setup'!$K$8/SQRT('Funnel Data'!D219)),"")</f>
        <v/>
      </c>
      <c r="H219" s="177" t="str">
        <f>IF(AND(ISNUMBER('Funnel setup'!P232),D219&gt;=30,E219&lt;&gt;"*",D219&lt;&gt;""),F219+1.959963985 *('Funnel setup'!$K$8/SQRT('Funnel Data'!D219)),"")</f>
        <v/>
      </c>
      <c r="I219" s="177" t="str">
        <f>IF(AND(ISNUMBER('Funnel setup'!P232),D219&gt;=30,E219&lt;&gt;"*",D219&lt;&gt;""),F219-3.090232306 *('Funnel setup'!$K$8/SQRT('Funnel Data'!D219)),"")</f>
        <v/>
      </c>
      <c r="J219" s="177" t="str">
        <f>IF(AND(ISNUMBER('Funnel setup'!P232),D219&gt;=30,E219&lt;&gt;"*",D219&lt;&gt;""),F219+3.090232306 *('Funnel setup'!$K$8/SQRT('Funnel Data'!D219)),"")</f>
        <v/>
      </c>
      <c r="K219" s="178" t="str">
        <f>IF(AND(ISNUMBER('Funnel setup'!P232),D219&gt;=30,E219&lt;&gt;"*",D219&lt;&gt;""),IF(E219&gt;J219,'Funnel setup'!$K$15&amp;"99.8%",IF(E219&gt;H219,'Funnel setup'!$K$15&amp;"95%",IF(E219&lt;I219,'Funnel setup'!$K$16&amp;"99.8%",IF(E219&lt;G219,'Funnel setup'!$K$16&amp;"95%","")))),"")</f>
        <v/>
      </c>
    </row>
    <row r="220" spans="2:11" ht="30" customHeight="1" x14ac:dyDescent="0.2">
      <c r="B220" s="174" t="str">
        <f>IF(ISNUMBER('Funnel setup'!P233),VLOOKUP('Funnel setup'!$P233,'Provider Commission - Raw Data'!$A:$Q,5,0),"")</f>
        <v/>
      </c>
      <c r="C220" s="175" t="str">
        <f>IF(ISNUMBER('Funnel setup'!P233),VLOOKUP('Funnel setup'!P233,'Provider Commission - Raw Data'!$A:$Q,6,0),"")</f>
        <v/>
      </c>
      <c r="D220" s="176" t="str">
        <f>IF(ISNUMBER('Funnel setup'!P233),IF(VLOOKUP('Funnel setup'!P233,'Provider Commission - Raw Data'!$A:$Q,8,0)="-","",VLOOKUP('Funnel setup'!P233,'Provider Commission - Raw Data'!$A:$Q,8,0)),"")</f>
        <v/>
      </c>
      <c r="E220" s="251" t="str">
        <f>IF(ISNUMBER('Funnel setup'!P233),IF(VLOOKUP('Funnel setup'!P233,'Provider Commission - Raw Data'!$A:$Q,16,0)="-","",VLOOKUP('Funnel setup'!P233,'Provider Commission - Raw Data'!$A:$Q,16,0)),"")</f>
        <v/>
      </c>
      <c r="F220" s="177" t="str">
        <f>IF(AND(ISNUMBER('Funnel setup'!P233)),'Funnel setup'!$K$9,"")</f>
        <v/>
      </c>
      <c r="G220" s="177" t="str">
        <f>IF(AND(ISNUMBER('Funnel setup'!P233),D220&gt;=30,E220&lt;&gt;"*",D220&lt;&gt;""),F220-1.959963985 *('Funnel setup'!$K$8/SQRT('Funnel Data'!D220)),"")</f>
        <v/>
      </c>
      <c r="H220" s="177" t="str">
        <f>IF(AND(ISNUMBER('Funnel setup'!P233),D220&gt;=30,E220&lt;&gt;"*",D220&lt;&gt;""),F220+1.959963985 *('Funnel setup'!$K$8/SQRT('Funnel Data'!D220)),"")</f>
        <v/>
      </c>
      <c r="I220" s="177" t="str">
        <f>IF(AND(ISNUMBER('Funnel setup'!P233),D220&gt;=30,E220&lt;&gt;"*",D220&lt;&gt;""),F220-3.090232306 *('Funnel setup'!$K$8/SQRT('Funnel Data'!D220)),"")</f>
        <v/>
      </c>
      <c r="J220" s="177" t="str">
        <f>IF(AND(ISNUMBER('Funnel setup'!P233),D220&gt;=30,E220&lt;&gt;"*",D220&lt;&gt;""),F220+3.090232306 *('Funnel setup'!$K$8/SQRT('Funnel Data'!D220)),"")</f>
        <v/>
      </c>
      <c r="K220" s="178" t="str">
        <f>IF(AND(ISNUMBER('Funnel setup'!P233),D220&gt;=30,E220&lt;&gt;"*",D220&lt;&gt;""),IF(E220&gt;J220,'Funnel setup'!$K$15&amp;"99.8%",IF(E220&gt;H220,'Funnel setup'!$K$15&amp;"95%",IF(E220&lt;I220,'Funnel setup'!$K$16&amp;"99.8%",IF(E220&lt;G220,'Funnel setup'!$K$16&amp;"95%","")))),"")</f>
        <v/>
      </c>
    </row>
    <row r="221" spans="2:11" ht="15" customHeight="1" x14ac:dyDescent="0.2">
      <c r="B221" s="174" t="str">
        <f>IF(ISNUMBER('Funnel setup'!P234),VLOOKUP('Funnel setup'!$P234,'Provider Commission - Raw Data'!$A:$Q,5,0),"")</f>
        <v/>
      </c>
      <c r="C221" s="175" t="str">
        <f>IF(ISNUMBER('Funnel setup'!P234),VLOOKUP('Funnel setup'!P234,'Provider Commission - Raw Data'!$A:$Q,6,0),"")</f>
        <v/>
      </c>
      <c r="D221" s="176" t="str">
        <f>IF(ISNUMBER('Funnel setup'!P234),IF(VLOOKUP('Funnel setup'!P234,'Provider Commission - Raw Data'!$A:$Q,8,0)="-","",VLOOKUP('Funnel setup'!P234,'Provider Commission - Raw Data'!$A:$Q,8,0)),"")</f>
        <v/>
      </c>
      <c r="E221" s="251" t="str">
        <f>IF(ISNUMBER('Funnel setup'!P234),IF(VLOOKUP('Funnel setup'!P234,'Provider Commission - Raw Data'!$A:$Q,16,0)="-","",VLOOKUP('Funnel setup'!P234,'Provider Commission - Raw Data'!$A:$Q,16,0)),"")</f>
        <v/>
      </c>
      <c r="F221" s="177" t="str">
        <f>IF(AND(ISNUMBER('Funnel setup'!P234)),'Funnel setup'!$K$9,"")</f>
        <v/>
      </c>
      <c r="G221" s="177" t="str">
        <f>IF(AND(ISNUMBER('Funnel setup'!P234),D221&gt;=30,E221&lt;&gt;"*",D221&lt;&gt;""),F221-1.959963985 *('Funnel setup'!$K$8/SQRT('Funnel Data'!D221)),"")</f>
        <v/>
      </c>
      <c r="H221" s="177" t="str">
        <f>IF(AND(ISNUMBER('Funnel setup'!P234),D221&gt;=30,E221&lt;&gt;"*",D221&lt;&gt;""),F221+1.959963985 *('Funnel setup'!$K$8/SQRT('Funnel Data'!D221)),"")</f>
        <v/>
      </c>
      <c r="I221" s="177" t="str">
        <f>IF(AND(ISNUMBER('Funnel setup'!P234),D221&gt;=30,E221&lt;&gt;"*",D221&lt;&gt;""),F221-3.090232306 *('Funnel setup'!$K$8/SQRT('Funnel Data'!D221)),"")</f>
        <v/>
      </c>
      <c r="J221" s="177" t="str">
        <f>IF(AND(ISNUMBER('Funnel setup'!P234),D221&gt;=30,E221&lt;&gt;"*",D221&lt;&gt;""),F221+3.090232306 *('Funnel setup'!$K$8/SQRT('Funnel Data'!D221)),"")</f>
        <v/>
      </c>
      <c r="K221" s="178" t="str">
        <f>IF(AND(ISNUMBER('Funnel setup'!P234),D221&gt;=30,E221&lt;&gt;"*",D221&lt;&gt;""),IF(E221&gt;J221,'Funnel setup'!$K$15&amp;"99.8%",IF(E221&gt;H221,'Funnel setup'!$K$15&amp;"95%",IF(E221&lt;I221,'Funnel setup'!$K$16&amp;"99.8%",IF(E221&lt;G221,'Funnel setup'!$K$16&amp;"95%","")))),"")</f>
        <v/>
      </c>
    </row>
    <row r="222" spans="2:11" ht="30" customHeight="1" x14ac:dyDescent="0.2">
      <c r="B222" s="174" t="str">
        <f>IF(ISNUMBER('Funnel setup'!P235),VLOOKUP('Funnel setup'!$P235,'Provider Commission - Raw Data'!$A:$Q,5,0),"")</f>
        <v/>
      </c>
      <c r="C222" s="175" t="str">
        <f>IF(ISNUMBER('Funnel setup'!P235),VLOOKUP('Funnel setup'!P235,'Provider Commission - Raw Data'!$A:$Q,6,0),"")</f>
        <v/>
      </c>
      <c r="D222" s="176" t="str">
        <f>IF(ISNUMBER('Funnel setup'!P235),IF(VLOOKUP('Funnel setup'!P235,'Provider Commission - Raw Data'!$A:$Q,8,0)="-","",VLOOKUP('Funnel setup'!P235,'Provider Commission - Raw Data'!$A:$Q,8,0)),"")</f>
        <v/>
      </c>
      <c r="E222" s="251" t="str">
        <f>IF(ISNUMBER('Funnel setup'!P235),IF(VLOOKUP('Funnel setup'!P235,'Provider Commission - Raw Data'!$A:$Q,16,0)="-","",VLOOKUP('Funnel setup'!P235,'Provider Commission - Raw Data'!$A:$Q,16,0)),"")</f>
        <v/>
      </c>
      <c r="F222" s="177" t="str">
        <f>IF(AND(ISNUMBER('Funnel setup'!P235)),'Funnel setup'!$K$9,"")</f>
        <v/>
      </c>
      <c r="G222" s="177" t="str">
        <f>IF(AND(ISNUMBER('Funnel setup'!P235),D222&gt;=30,E222&lt;&gt;"*",D222&lt;&gt;""),F222-1.959963985 *('Funnel setup'!$K$8/SQRT('Funnel Data'!D222)),"")</f>
        <v/>
      </c>
      <c r="H222" s="177" t="str">
        <f>IF(AND(ISNUMBER('Funnel setup'!P235),D222&gt;=30,E222&lt;&gt;"*",D222&lt;&gt;""),F222+1.959963985 *('Funnel setup'!$K$8/SQRT('Funnel Data'!D222)),"")</f>
        <v/>
      </c>
      <c r="I222" s="177" t="str">
        <f>IF(AND(ISNUMBER('Funnel setup'!P235),D222&gt;=30,E222&lt;&gt;"*",D222&lt;&gt;""),F222-3.090232306 *('Funnel setup'!$K$8/SQRT('Funnel Data'!D222)),"")</f>
        <v/>
      </c>
      <c r="J222" s="177" t="str">
        <f>IF(AND(ISNUMBER('Funnel setup'!P235),D222&gt;=30,E222&lt;&gt;"*",D222&lt;&gt;""),F222+3.090232306 *('Funnel setup'!$K$8/SQRT('Funnel Data'!D222)),"")</f>
        <v/>
      </c>
      <c r="K222" s="178" t="str">
        <f>IF(AND(ISNUMBER('Funnel setup'!P235),D222&gt;=30,E222&lt;&gt;"*",D222&lt;&gt;""),IF(E222&gt;J222,'Funnel setup'!$K$15&amp;"99.8%",IF(E222&gt;H222,'Funnel setup'!$K$15&amp;"95%",IF(E222&lt;I222,'Funnel setup'!$K$16&amp;"99.8%",IF(E222&lt;G222,'Funnel setup'!$K$16&amp;"95%","")))),"")</f>
        <v/>
      </c>
    </row>
    <row r="223" spans="2:11" ht="15" customHeight="1" x14ac:dyDescent="0.2">
      <c r="B223" s="174" t="str">
        <f>IF(ISNUMBER('Funnel setup'!P236),VLOOKUP('Funnel setup'!$P236,'Provider Commission - Raw Data'!$A:$Q,5,0),"")</f>
        <v/>
      </c>
      <c r="C223" s="175" t="str">
        <f>IF(ISNUMBER('Funnel setup'!P236),VLOOKUP('Funnel setup'!P236,'Provider Commission - Raw Data'!$A:$Q,6,0),"")</f>
        <v/>
      </c>
      <c r="D223" s="176" t="str">
        <f>IF(ISNUMBER('Funnel setup'!P236),IF(VLOOKUP('Funnel setup'!P236,'Provider Commission - Raw Data'!$A:$Q,8,0)="-","",VLOOKUP('Funnel setup'!P236,'Provider Commission - Raw Data'!$A:$Q,8,0)),"")</f>
        <v/>
      </c>
      <c r="E223" s="251" t="str">
        <f>IF(ISNUMBER('Funnel setup'!P236),IF(VLOOKUP('Funnel setup'!P236,'Provider Commission - Raw Data'!$A:$Q,16,0)="-","",VLOOKUP('Funnel setup'!P236,'Provider Commission - Raw Data'!$A:$Q,16,0)),"")</f>
        <v/>
      </c>
      <c r="F223" s="177" t="str">
        <f>IF(AND(ISNUMBER('Funnel setup'!P236)),'Funnel setup'!$K$9,"")</f>
        <v/>
      </c>
      <c r="G223" s="177" t="str">
        <f>IF(AND(ISNUMBER('Funnel setup'!P236),D223&gt;=30,E223&lt;&gt;"*",D223&lt;&gt;""),F223-1.959963985 *('Funnel setup'!$K$8/SQRT('Funnel Data'!D223)),"")</f>
        <v/>
      </c>
      <c r="H223" s="177" t="str">
        <f>IF(AND(ISNUMBER('Funnel setup'!P236),D223&gt;=30,E223&lt;&gt;"*",D223&lt;&gt;""),F223+1.959963985 *('Funnel setup'!$K$8/SQRT('Funnel Data'!D223)),"")</f>
        <v/>
      </c>
      <c r="I223" s="177" t="str">
        <f>IF(AND(ISNUMBER('Funnel setup'!P236),D223&gt;=30,E223&lt;&gt;"*",D223&lt;&gt;""),F223-3.090232306 *('Funnel setup'!$K$8/SQRT('Funnel Data'!D223)),"")</f>
        <v/>
      </c>
      <c r="J223" s="177" t="str">
        <f>IF(AND(ISNUMBER('Funnel setup'!P236),D223&gt;=30,E223&lt;&gt;"*",D223&lt;&gt;""),F223+3.090232306 *('Funnel setup'!$K$8/SQRT('Funnel Data'!D223)),"")</f>
        <v/>
      </c>
      <c r="K223" s="178" t="str">
        <f>IF(AND(ISNUMBER('Funnel setup'!P236),D223&gt;=30,E223&lt;&gt;"*",D223&lt;&gt;""),IF(E223&gt;J223,'Funnel setup'!$K$15&amp;"99.8%",IF(E223&gt;H223,'Funnel setup'!$K$15&amp;"95%",IF(E223&lt;I223,'Funnel setup'!$K$16&amp;"99.8%",IF(E223&lt;G223,'Funnel setup'!$K$16&amp;"95%","")))),"")</f>
        <v/>
      </c>
    </row>
    <row r="224" spans="2:11" ht="15" customHeight="1" x14ac:dyDescent="0.2">
      <c r="B224" s="174" t="str">
        <f>IF(ISNUMBER('Funnel setup'!P237),VLOOKUP('Funnel setup'!$P237,'Provider Commission - Raw Data'!$A:$Q,5,0),"")</f>
        <v/>
      </c>
      <c r="C224" s="175" t="str">
        <f>IF(ISNUMBER('Funnel setup'!P237),VLOOKUP('Funnel setup'!P237,'Provider Commission - Raw Data'!$A:$Q,6,0),"")</f>
        <v/>
      </c>
      <c r="D224" s="176" t="str">
        <f>IF(ISNUMBER('Funnel setup'!P237),IF(VLOOKUP('Funnel setup'!P237,'Provider Commission - Raw Data'!$A:$Q,8,0)="-","",VLOOKUP('Funnel setup'!P237,'Provider Commission - Raw Data'!$A:$Q,8,0)),"")</f>
        <v/>
      </c>
      <c r="E224" s="251" t="str">
        <f>IF(ISNUMBER('Funnel setup'!P237),IF(VLOOKUP('Funnel setup'!P237,'Provider Commission - Raw Data'!$A:$Q,16,0)="-","",VLOOKUP('Funnel setup'!P237,'Provider Commission - Raw Data'!$A:$Q,16,0)),"")</f>
        <v/>
      </c>
      <c r="F224" s="177" t="str">
        <f>IF(AND(ISNUMBER('Funnel setup'!P237)),'Funnel setup'!$K$9,"")</f>
        <v/>
      </c>
      <c r="G224" s="177" t="str">
        <f>IF(AND(ISNUMBER('Funnel setup'!P237),D224&gt;=30,E224&lt;&gt;"*",D224&lt;&gt;""),F224-1.959963985 *('Funnel setup'!$K$8/SQRT('Funnel Data'!D224)),"")</f>
        <v/>
      </c>
      <c r="H224" s="177" t="str">
        <f>IF(AND(ISNUMBER('Funnel setup'!P237),D224&gt;=30,E224&lt;&gt;"*",D224&lt;&gt;""),F224+1.959963985 *('Funnel setup'!$K$8/SQRT('Funnel Data'!D224)),"")</f>
        <v/>
      </c>
      <c r="I224" s="177" t="str">
        <f>IF(AND(ISNUMBER('Funnel setup'!P237),D224&gt;=30,E224&lt;&gt;"*",D224&lt;&gt;""),F224-3.090232306 *('Funnel setup'!$K$8/SQRT('Funnel Data'!D224)),"")</f>
        <v/>
      </c>
      <c r="J224" s="177" t="str">
        <f>IF(AND(ISNUMBER('Funnel setup'!P237),D224&gt;=30,E224&lt;&gt;"*",D224&lt;&gt;""),F224+3.090232306 *('Funnel setup'!$K$8/SQRT('Funnel Data'!D224)),"")</f>
        <v/>
      </c>
      <c r="K224" s="178" t="str">
        <f>IF(AND(ISNUMBER('Funnel setup'!P237),D224&gt;=30,E224&lt;&gt;"*",D224&lt;&gt;""),IF(E224&gt;J224,'Funnel setup'!$K$15&amp;"99.8%",IF(E224&gt;H224,'Funnel setup'!$K$15&amp;"95%",IF(E224&lt;I224,'Funnel setup'!$K$16&amp;"99.8%",IF(E224&lt;G224,'Funnel setup'!$K$16&amp;"95%","")))),"")</f>
        <v/>
      </c>
    </row>
    <row r="225" spans="2:11" ht="15" customHeight="1" x14ac:dyDescent="0.2">
      <c r="B225" s="174" t="str">
        <f>IF(ISNUMBER('Funnel setup'!P238),VLOOKUP('Funnel setup'!$P238,'Provider Commission - Raw Data'!$A:$Q,5,0),"")</f>
        <v/>
      </c>
      <c r="C225" s="175" t="str">
        <f>IF(ISNUMBER('Funnel setup'!P238),VLOOKUP('Funnel setup'!P238,'Provider Commission - Raw Data'!$A:$Q,6,0),"")</f>
        <v/>
      </c>
      <c r="D225" s="176" t="str">
        <f>IF(ISNUMBER('Funnel setup'!P238),IF(VLOOKUP('Funnel setup'!P238,'Provider Commission - Raw Data'!$A:$Q,8,0)="-","",VLOOKUP('Funnel setup'!P238,'Provider Commission - Raw Data'!$A:$Q,8,0)),"")</f>
        <v/>
      </c>
      <c r="E225" s="251" t="str">
        <f>IF(ISNUMBER('Funnel setup'!P238),IF(VLOOKUP('Funnel setup'!P238,'Provider Commission - Raw Data'!$A:$Q,16,0)="-","",VLOOKUP('Funnel setup'!P238,'Provider Commission - Raw Data'!$A:$Q,16,0)),"")</f>
        <v/>
      </c>
      <c r="F225" s="177" t="str">
        <f>IF(AND(ISNUMBER('Funnel setup'!P238)),'Funnel setup'!$K$9,"")</f>
        <v/>
      </c>
      <c r="G225" s="177" t="str">
        <f>IF(AND(ISNUMBER('Funnel setup'!P238),D225&gt;=30,E225&lt;&gt;"*",D225&lt;&gt;""),F225-1.959963985 *('Funnel setup'!$K$8/SQRT('Funnel Data'!D225)),"")</f>
        <v/>
      </c>
      <c r="H225" s="177" t="str">
        <f>IF(AND(ISNUMBER('Funnel setup'!P238),D225&gt;=30,E225&lt;&gt;"*",D225&lt;&gt;""),F225+1.959963985 *('Funnel setup'!$K$8/SQRT('Funnel Data'!D225)),"")</f>
        <v/>
      </c>
      <c r="I225" s="177" t="str">
        <f>IF(AND(ISNUMBER('Funnel setup'!P238),D225&gt;=30,E225&lt;&gt;"*",D225&lt;&gt;""),F225-3.090232306 *('Funnel setup'!$K$8/SQRT('Funnel Data'!D225)),"")</f>
        <v/>
      </c>
      <c r="J225" s="177" t="str">
        <f>IF(AND(ISNUMBER('Funnel setup'!P238),D225&gt;=30,E225&lt;&gt;"*",D225&lt;&gt;""),F225+3.090232306 *('Funnel setup'!$K$8/SQRT('Funnel Data'!D225)),"")</f>
        <v/>
      </c>
      <c r="K225" s="178" t="str">
        <f>IF(AND(ISNUMBER('Funnel setup'!P238),D225&gt;=30,E225&lt;&gt;"*",D225&lt;&gt;""),IF(E225&gt;J225,'Funnel setup'!$K$15&amp;"99.8%",IF(E225&gt;H225,'Funnel setup'!$K$15&amp;"95%",IF(E225&lt;I225,'Funnel setup'!$K$16&amp;"99.8%",IF(E225&lt;G225,'Funnel setup'!$K$16&amp;"95%","")))),"")</f>
        <v/>
      </c>
    </row>
    <row r="226" spans="2:11" ht="15" customHeight="1" x14ac:dyDescent="0.2">
      <c r="B226" s="174" t="str">
        <f>IF(ISNUMBER('Funnel setup'!P239),VLOOKUP('Funnel setup'!$P239,'Provider Commission - Raw Data'!$A:$Q,5,0),"")</f>
        <v/>
      </c>
      <c r="C226" s="175" t="str">
        <f>IF(ISNUMBER('Funnel setup'!P239),VLOOKUP('Funnel setup'!P239,'Provider Commission - Raw Data'!$A:$Q,6,0),"")</f>
        <v/>
      </c>
      <c r="D226" s="176" t="str">
        <f>IF(ISNUMBER('Funnel setup'!P239),IF(VLOOKUP('Funnel setup'!P239,'Provider Commission - Raw Data'!$A:$Q,8,0)="-","",VLOOKUP('Funnel setup'!P239,'Provider Commission - Raw Data'!$A:$Q,8,0)),"")</f>
        <v/>
      </c>
      <c r="E226" s="251" t="str">
        <f>IF(ISNUMBER('Funnel setup'!P239),IF(VLOOKUP('Funnel setup'!P239,'Provider Commission - Raw Data'!$A:$Q,16,0)="-","",VLOOKUP('Funnel setup'!P239,'Provider Commission - Raw Data'!$A:$Q,16,0)),"")</f>
        <v/>
      </c>
      <c r="F226" s="177" t="str">
        <f>IF(AND(ISNUMBER('Funnel setup'!P239)),'Funnel setup'!$K$9,"")</f>
        <v/>
      </c>
      <c r="G226" s="177" t="str">
        <f>IF(AND(ISNUMBER('Funnel setup'!P239),D226&gt;=30,E226&lt;&gt;"*",D226&lt;&gt;""),F226-1.959963985 *('Funnel setup'!$K$8/SQRT('Funnel Data'!D226)),"")</f>
        <v/>
      </c>
      <c r="H226" s="177" t="str">
        <f>IF(AND(ISNUMBER('Funnel setup'!P239),D226&gt;=30,E226&lt;&gt;"*",D226&lt;&gt;""),F226+1.959963985 *('Funnel setup'!$K$8/SQRT('Funnel Data'!D226)),"")</f>
        <v/>
      </c>
      <c r="I226" s="177" t="str">
        <f>IF(AND(ISNUMBER('Funnel setup'!P239),D226&gt;=30,E226&lt;&gt;"*",D226&lt;&gt;""),F226-3.090232306 *('Funnel setup'!$K$8/SQRT('Funnel Data'!D226)),"")</f>
        <v/>
      </c>
      <c r="J226" s="177" t="str">
        <f>IF(AND(ISNUMBER('Funnel setup'!P239),D226&gt;=30,E226&lt;&gt;"*",D226&lt;&gt;""),F226+3.090232306 *('Funnel setup'!$K$8/SQRT('Funnel Data'!D226)),"")</f>
        <v/>
      </c>
      <c r="K226" s="178" t="str">
        <f>IF(AND(ISNUMBER('Funnel setup'!P239),D226&gt;=30,E226&lt;&gt;"*",D226&lt;&gt;""),IF(E226&gt;J226,'Funnel setup'!$K$15&amp;"99.8%",IF(E226&gt;H226,'Funnel setup'!$K$15&amp;"95%",IF(E226&lt;I226,'Funnel setup'!$K$16&amp;"99.8%",IF(E226&lt;G226,'Funnel setup'!$K$16&amp;"95%","")))),"")</f>
        <v/>
      </c>
    </row>
    <row r="227" spans="2:11" ht="15" customHeight="1" x14ac:dyDescent="0.2">
      <c r="B227" s="174" t="str">
        <f>IF(ISNUMBER('Funnel setup'!P240),VLOOKUP('Funnel setup'!$P240,'Provider Commission - Raw Data'!$A:$Q,5,0),"")</f>
        <v/>
      </c>
      <c r="C227" s="175" t="str">
        <f>IF(ISNUMBER('Funnel setup'!P240),VLOOKUP('Funnel setup'!P240,'Provider Commission - Raw Data'!$A:$Q,6,0),"")</f>
        <v/>
      </c>
      <c r="D227" s="176" t="str">
        <f>IF(ISNUMBER('Funnel setup'!P240),IF(VLOOKUP('Funnel setup'!P240,'Provider Commission - Raw Data'!$A:$Q,8,0)="-","",VLOOKUP('Funnel setup'!P240,'Provider Commission - Raw Data'!$A:$Q,8,0)),"")</f>
        <v/>
      </c>
      <c r="E227" s="251" t="str">
        <f>IF(ISNUMBER('Funnel setup'!P240),IF(VLOOKUP('Funnel setup'!P240,'Provider Commission - Raw Data'!$A:$Q,16,0)="-","",VLOOKUP('Funnel setup'!P240,'Provider Commission - Raw Data'!$A:$Q,16,0)),"")</f>
        <v/>
      </c>
      <c r="F227" s="177" t="str">
        <f>IF(AND(ISNUMBER('Funnel setup'!P240)),'Funnel setup'!$K$9,"")</f>
        <v/>
      </c>
      <c r="G227" s="177" t="str">
        <f>IF(AND(ISNUMBER('Funnel setup'!P240),D227&gt;=30,E227&lt;&gt;"*",D227&lt;&gt;""),F227-1.959963985 *('Funnel setup'!$K$8/SQRT('Funnel Data'!D227)),"")</f>
        <v/>
      </c>
      <c r="H227" s="177" t="str">
        <f>IF(AND(ISNUMBER('Funnel setup'!P240),D227&gt;=30,E227&lt;&gt;"*",D227&lt;&gt;""),F227+1.959963985 *('Funnel setup'!$K$8/SQRT('Funnel Data'!D227)),"")</f>
        <v/>
      </c>
      <c r="I227" s="177" t="str">
        <f>IF(AND(ISNUMBER('Funnel setup'!P240),D227&gt;=30,E227&lt;&gt;"*",D227&lt;&gt;""),F227-3.090232306 *('Funnel setup'!$K$8/SQRT('Funnel Data'!D227)),"")</f>
        <v/>
      </c>
      <c r="J227" s="177" t="str">
        <f>IF(AND(ISNUMBER('Funnel setup'!P240),D227&gt;=30,E227&lt;&gt;"*",D227&lt;&gt;""),F227+3.090232306 *('Funnel setup'!$K$8/SQRT('Funnel Data'!D227)),"")</f>
        <v/>
      </c>
      <c r="K227" s="178" t="str">
        <f>IF(AND(ISNUMBER('Funnel setup'!P240),D227&gt;=30,E227&lt;&gt;"*",D227&lt;&gt;""),IF(E227&gt;J227,'Funnel setup'!$K$15&amp;"99.8%",IF(E227&gt;H227,'Funnel setup'!$K$15&amp;"95%",IF(E227&lt;I227,'Funnel setup'!$K$16&amp;"99.8%",IF(E227&lt;G227,'Funnel setup'!$K$16&amp;"95%","")))),"")</f>
        <v/>
      </c>
    </row>
    <row r="228" spans="2:11" ht="15" customHeight="1" x14ac:dyDescent="0.2">
      <c r="B228" s="174" t="str">
        <f>IF(ISNUMBER('Funnel setup'!P241),VLOOKUP('Funnel setup'!$P241,'Provider Commission - Raw Data'!$A:$Q,5,0),"")</f>
        <v/>
      </c>
      <c r="C228" s="175" t="str">
        <f>IF(ISNUMBER('Funnel setup'!P241),VLOOKUP('Funnel setup'!P241,'Provider Commission - Raw Data'!$A:$Q,6,0),"")</f>
        <v/>
      </c>
      <c r="D228" s="176" t="str">
        <f>IF(ISNUMBER('Funnel setup'!P241),IF(VLOOKUP('Funnel setup'!P241,'Provider Commission - Raw Data'!$A:$Q,8,0)="-","",VLOOKUP('Funnel setup'!P241,'Provider Commission - Raw Data'!$A:$Q,8,0)),"")</f>
        <v/>
      </c>
      <c r="E228" s="251" t="str">
        <f>IF(ISNUMBER('Funnel setup'!P241),IF(VLOOKUP('Funnel setup'!P241,'Provider Commission - Raw Data'!$A:$Q,16,0)="-","",VLOOKUP('Funnel setup'!P241,'Provider Commission - Raw Data'!$A:$Q,16,0)),"")</f>
        <v/>
      </c>
      <c r="F228" s="177" t="str">
        <f>IF(AND(ISNUMBER('Funnel setup'!P241)),'Funnel setup'!$K$9,"")</f>
        <v/>
      </c>
      <c r="G228" s="177" t="str">
        <f>IF(AND(ISNUMBER('Funnel setup'!P241),D228&gt;=30,E228&lt;&gt;"*",D228&lt;&gt;""),F228-1.959963985 *('Funnel setup'!$K$8/SQRT('Funnel Data'!D228)),"")</f>
        <v/>
      </c>
      <c r="H228" s="177" t="str">
        <f>IF(AND(ISNUMBER('Funnel setup'!P241),D228&gt;=30,E228&lt;&gt;"*",D228&lt;&gt;""),F228+1.959963985 *('Funnel setup'!$K$8/SQRT('Funnel Data'!D228)),"")</f>
        <v/>
      </c>
      <c r="I228" s="177" t="str">
        <f>IF(AND(ISNUMBER('Funnel setup'!P241),D228&gt;=30,E228&lt;&gt;"*",D228&lt;&gt;""),F228-3.090232306 *('Funnel setup'!$K$8/SQRT('Funnel Data'!D228)),"")</f>
        <v/>
      </c>
      <c r="J228" s="177" t="str">
        <f>IF(AND(ISNUMBER('Funnel setup'!P241),D228&gt;=30,E228&lt;&gt;"*",D228&lt;&gt;""),F228+3.090232306 *('Funnel setup'!$K$8/SQRT('Funnel Data'!D228)),"")</f>
        <v/>
      </c>
      <c r="K228" s="178" t="str">
        <f>IF(AND(ISNUMBER('Funnel setup'!P241),D228&gt;=30,E228&lt;&gt;"*",D228&lt;&gt;""),IF(E228&gt;J228,'Funnel setup'!$K$15&amp;"99.8%",IF(E228&gt;H228,'Funnel setup'!$K$15&amp;"95%",IF(E228&lt;I228,'Funnel setup'!$K$16&amp;"99.8%",IF(E228&lt;G228,'Funnel setup'!$K$16&amp;"95%","")))),"")</f>
        <v/>
      </c>
    </row>
    <row r="229" spans="2:11" ht="15" customHeight="1" x14ac:dyDescent="0.2">
      <c r="B229" s="174" t="str">
        <f>IF(ISNUMBER('Funnel setup'!P242),VLOOKUP('Funnel setup'!$P242,'Provider Commission - Raw Data'!$A:$Q,5,0),"")</f>
        <v/>
      </c>
      <c r="C229" s="175" t="str">
        <f>IF(ISNUMBER('Funnel setup'!P242),VLOOKUP('Funnel setup'!P242,'Provider Commission - Raw Data'!$A:$Q,6,0),"")</f>
        <v/>
      </c>
      <c r="D229" s="176" t="str">
        <f>IF(ISNUMBER('Funnel setup'!P242),IF(VLOOKUP('Funnel setup'!P242,'Provider Commission - Raw Data'!$A:$Q,8,0)="-","",VLOOKUP('Funnel setup'!P242,'Provider Commission - Raw Data'!$A:$Q,8,0)),"")</f>
        <v/>
      </c>
      <c r="E229" s="251" t="str">
        <f>IF(ISNUMBER('Funnel setup'!P242),IF(VLOOKUP('Funnel setup'!P242,'Provider Commission - Raw Data'!$A:$Q,16,0)="-","",VLOOKUP('Funnel setup'!P242,'Provider Commission - Raw Data'!$A:$Q,16,0)),"")</f>
        <v/>
      </c>
      <c r="F229" s="177" t="str">
        <f>IF(AND(ISNUMBER('Funnel setup'!P242)),'Funnel setup'!$K$9,"")</f>
        <v/>
      </c>
      <c r="G229" s="177" t="str">
        <f>IF(AND(ISNUMBER('Funnel setup'!P242),D229&gt;=30,E229&lt;&gt;"*",D229&lt;&gt;""),F229-1.959963985 *('Funnel setup'!$K$8/SQRT('Funnel Data'!D229)),"")</f>
        <v/>
      </c>
      <c r="H229" s="177" t="str">
        <f>IF(AND(ISNUMBER('Funnel setup'!P242),D229&gt;=30,E229&lt;&gt;"*",D229&lt;&gt;""),F229+1.959963985 *('Funnel setup'!$K$8/SQRT('Funnel Data'!D229)),"")</f>
        <v/>
      </c>
      <c r="I229" s="177" t="str">
        <f>IF(AND(ISNUMBER('Funnel setup'!P242),D229&gt;=30,E229&lt;&gt;"*",D229&lt;&gt;""),F229-3.090232306 *('Funnel setup'!$K$8/SQRT('Funnel Data'!D229)),"")</f>
        <v/>
      </c>
      <c r="J229" s="177" t="str">
        <f>IF(AND(ISNUMBER('Funnel setup'!P242),D229&gt;=30,E229&lt;&gt;"*",D229&lt;&gt;""),F229+3.090232306 *('Funnel setup'!$K$8/SQRT('Funnel Data'!D229)),"")</f>
        <v/>
      </c>
      <c r="K229" s="178" t="str">
        <f>IF(AND(ISNUMBER('Funnel setup'!P242),D229&gt;=30,E229&lt;&gt;"*",D229&lt;&gt;""),IF(E229&gt;J229,'Funnel setup'!$K$15&amp;"99.8%",IF(E229&gt;H229,'Funnel setup'!$K$15&amp;"95%",IF(E229&lt;I229,'Funnel setup'!$K$16&amp;"99.8%",IF(E229&lt;G229,'Funnel setup'!$K$16&amp;"95%","")))),"")</f>
        <v/>
      </c>
    </row>
    <row r="230" spans="2:11" ht="15" customHeight="1" x14ac:dyDescent="0.2">
      <c r="B230" s="174" t="str">
        <f>IF(ISNUMBER('Funnel setup'!P243),VLOOKUP('Funnel setup'!$P243,'Provider Commission - Raw Data'!$A:$Q,5,0),"")</f>
        <v/>
      </c>
      <c r="C230" s="175" t="str">
        <f>IF(ISNUMBER('Funnel setup'!P243),VLOOKUP('Funnel setup'!P243,'Provider Commission - Raw Data'!$A:$Q,6,0),"")</f>
        <v/>
      </c>
      <c r="D230" s="176" t="str">
        <f>IF(ISNUMBER('Funnel setup'!P243),IF(VLOOKUP('Funnel setup'!P243,'Provider Commission - Raw Data'!$A:$Q,8,0)="-","",VLOOKUP('Funnel setup'!P243,'Provider Commission - Raw Data'!$A:$Q,8,0)),"")</f>
        <v/>
      </c>
      <c r="E230" s="251" t="str">
        <f>IF(ISNUMBER('Funnel setup'!P243),IF(VLOOKUP('Funnel setup'!P243,'Provider Commission - Raw Data'!$A:$Q,16,0)="-","",VLOOKUP('Funnel setup'!P243,'Provider Commission - Raw Data'!$A:$Q,16,0)),"")</f>
        <v/>
      </c>
      <c r="F230" s="177" t="str">
        <f>IF(AND(ISNUMBER('Funnel setup'!P243)),'Funnel setup'!$K$9,"")</f>
        <v/>
      </c>
      <c r="G230" s="177" t="str">
        <f>IF(AND(ISNUMBER('Funnel setup'!P243),D230&gt;=30,E230&lt;&gt;"*",D230&lt;&gt;""),F230-1.959963985 *('Funnel setup'!$K$8/SQRT('Funnel Data'!D230)),"")</f>
        <v/>
      </c>
      <c r="H230" s="177" t="str">
        <f>IF(AND(ISNUMBER('Funnel setup'!P243),D230&gt;=30,E230&lt;&gt;"*",D230&lt;&gt;""),F230+1.959963985 *('Funnel setup'!$K$8/SQRT('Funnel Data'!D230)),"")</f>
        <v/>
      </c>
      <c r="I230" s="177" t="str">
        <f>IF(AND(ISNUMBER('Funnel setup'!P243),D230&gt;=30,E230&lt;&gt;"*",D230&lt;&gt;""),F230-3.090232306 *('Funnel setup'!$K$8/SQRT('Funnel Data'!D230)),"")</f>
        <v/>
      </c>
      <c r="J230" s="177" t="str">
        <f>IF(AND(ISNUMBER('Funnel setup'!P243),D230&gt;=30,E230&lt;&gt;"*",D230&lt;&gt;""),F230+3.090232306 *('Funnel setup'!$K$8/SQRT('Funnel Data'!D230)),"")</f>
        <v/>
      </c>
      <c r="K230" s="178" t="str">
        <f>IF(AND(ISNUMBER('Funnel setup'!P243),D230&gt;=30,E230&lt;&gt;"*",D230&lt;&gt;""),IF(E230&gt;J230,'Funnel setup'!$K$15&amp;"99.8%",IF(E230&gt;H230,'Funnel setup'!$K$15&amp;"95%",IF(E230&lt;I230,'Funnel setup'!$K$16&amp;"99.8%",IF(E230&lt;G230,'Funnel setup'!$K$16&amp;"95%","")))),"")</f>
        <v/>
      </c>
    </row>
    <row r="231" spans="2:11" ht="30" customHeight="1" x14ac:dyDescent="0.2">
      <c r="B231" s="174" t="str">
        <f>IF(ISNUMBER('Funnel setup'!P244),VLOOKUP('Funnel setup'!$P244,'Provider Commission - Raw Data'!$A:$Q,5,0),"")</f>
        <v/>
      </c>
      <c r="C231" s="175" t="str">
        <f>IF(ISNUMBER('Funnel setup'!P244),VLOOKUP('Funnel setup'!P244,'Provider Commission - Raw Data'!$A:$Q,6,0),"")</f>
        <v/>
      </c>
      <c r="D231" s="176" t="str">
        <f>IF(ISNUMBER('Funnel setup'!P244),IF(VLOOKUP('Funnel setup'!P244,'Provider Commission - Raw Data'!$A:$Q,8,0)="-","",VLOOKUP('Funnel setup'!P244,'Provider Commission - Raw Data'!$A:$Q,8,0)),"")</f>
        <v/>
      </c>
      <c r="E231" s="251" t="str">
        <f>IF(ISNUMBER('Funnel setup'!P244),IF(VLOOKUP('Funnel setup'!P244,'Provider Commission - Raw Data'!$A:$Q,16,0)="-","",VLOOKUP('Funnel setup'!P244,'Provider Commission - Raw Data'!$A:$Q,16,0)),"")</f>
        <v/>
      </c>
      <c r="F231" s="177" t="str">
        <f>IF(AND(ISNUMBER('Funnel setup'!P244)),'Funnel setup'!$K$9,"")</f>
        <v/>
      </c>
      <c r="G231" s="177" t="str">
        <f>IF(AND(ISNUMBER('Funnel setup'!P244),D231&gt;=30,E231&lt;&gt;"*",D231&lt;&gt;""),F231-1.959963985 *('Funnel setup'!$K$8/SQRT('Funnel Data'!D231)),"")</f>
        <v/>
      </c>
      <c r="H231" s="177" t="str">
        <f>IF(AND(ISNUMBER('Funnel setup'!P244),D231&gt;=30,E231&lt;&gt;"*",D231&lt;&gt;""),F231+1.959963985 *('Funnel setup'!$K$8/SQRT('Funnel Data'!D231)),"")</f>
        <v/>
      </c>
      <c r="I231" s="177" t="str">
        <f>IF(AND(ISNUMBER('Funnel setup'!P244),D231&gt;=30,E231&lt;&gt;"*",D231&lt;&gt;""),F231-3.090232306 *('Funnel setup'!$K$8/SQRT('Funnel Data'!D231)),"")</f>
        <v/>
      </c>
      <c r="J231" s="177" t="str">
        <f>IF(AND(ISNUMBER('Funnel setup'!P244),D231&gt;=30,E231&lt;&gt;"*",D231&lt;&gt;""),F231+3.090232306 *('Funnel setup'!$K$8/SQRT('Funnel Data'!D231)),"")</f>
        <v/>
      </c>
      <c r="K231" s="178" t="str">
        <f>IF(AND(ISNUMBER('Funnel setup'!P244),D231&gt;=30,E231&lt;&gt;"*",D231&lt;&gt;""),IF(E231&gt;J231,'Funnel setup'!$K$15&amp;"99.8%",IF(E231&gt;H231,'Funnel setup'!$K$15&amp;"95%",IF(E231&lt;I231,'Funnel setup'!$K$16&amp;"99.8%",IF(E231&lt;G231,'Funnel setup'!$K$16&amp;"95%","")))),"")</f>
        <v/>
      </c>
    </row>
    <row r="232" spans="2:11" ht="15" customHeight="1" x14ac:dyDescent="0.2">
      <c r="B232" s="174" t="str">
        <f>IF(ISNUMBER('Funnel setup'!P245),VLOOKUP('Funnel setup'!$P245,'Provider Commission - Raw Data'!$A:$Q,5,0),"")</f>
        <v/>
      </c>
      <c r="C232" s="175" t="str">
        <f>IF(ISNUMBER('Funnel setup'!P245),VLOOKUP('Funnel setup'!P245,'Provider Commission - Raw Data'!$A:$Q,6,0),"")</f>
        <v/>
      </c>
      <c r="D232" s="176" t="str">
        <f>IF(ISNUMBER('Funnel setup'!P245),IF(VLOOKUP('Funnel setup'!P245,'Provider Commission - Raw Data'!$A:$Q,8,0)="-","",VLOOKUP('Funnel setup'!P245,'Provider Commission - Raw Data'!$A:$Q,8,0)),"")</f>
        <v/>
      </c>
      <c r="E232" s="251" t="str">
        <f>IF(ISNUMBER('Funnel setup'!P245),IF(VLOOKUP('Funnel setup'!P245,'Provider Commission - Raw Data'!$A:$Q,16,0)="-","",VLOOKUP('Funnel setup'!P245,'Provider Commission - Raw Data'!$A:$Q,16,0)),"")</f>
        <v/>
      </c>
      <c r="F232" s="177" t="str">
        <f>IF(AND(ISNUMBER('Funnel setup'!P245)),'Funnel setup'!$K$9,"")</f>
        <v/>
      </c>
      <c r="G232" s="177" t="str">
        <f>IF(AND(ISNUMBER('Funnel setup'!P245),D232&gt;=30,E232&lt;&gt;"*",D232&lt;&gt;""),F232-1.959963985 *('Funnel setup'!$K$8/SQRT('Funnel Data'!D232)),"")</f>
        <v/>
      </c>
      <c r="H232" s="177" t="str">
        <f>IF(AND(ISNUMBER('Funnel setup'!P245),D232&gt;=30,E232&lt;&gt;"*",D232&lt;&gt;""),F232+1.959963985 *('Funnel setup'!$K$8/SQRT('Funnel Data'!D232)),"")</f>
        <v/>
      </c>
      <c r="I232" s="177" t="str">
        <f>IF(AND(ISNUMBER('Funnel setup'!P245),D232&gt;=30,E232&lt;&gt;"*",D232&lt;&gt;""),F232-3.090232306 *('Funnel setup'!$K$8/SQRT('Funnel Data'!D232)),"")</f>
        <v/>
      </c>
      <c r="J232" s="177" t="str">
        <f>IF(AND(ISNUMBER('Funnel setup'!P245),D232&gt;=30,E232&lt;&gt;"*",D232&lt;&gt;""),F232+3.090232306 *('Funnel setup'!$K$8/SQRT('Funnel Data'!D232)),"")</f>
        <v/>
      </c>
      <c r="K232" s="178" t="str">
        <f>IF(AND(ISNUMBER('Funnel setup'!P245),D232&gt;=30,E232&lt;&gt;"*",D232&lt;&gt;""),IF(E232&gt;J232,'Funnel setup'!$K$15&amp;"99.8%",IF(E232&gt;H232,'Funnel setup'!$K$15&amp;"95%",IF(E232&lt;I232,'Funnel setup'!$K$16&amp;"99.8%",IF(E232&lt;G232,'Funnel setup'!$K$16&amp;"95%","")))),"")</f>
        <v/>
      </c>
    </row>
    <row r="233" spans="2:11" ht="15" customHeight="1" x14ac:dyDescent="0.2">
      <c r="B233" s="174" t="str">
        <f>IF(ISNUMBER('Funnel setup'!P246),VLOOKUP('Funnel setup'!$P246,'Provider Commission - Raw Data'!$A:$Q,5,0),"")</f>
        <v/>
      </c>
      <c r="C233" s="175" t="str">
        <f>IF(ISNUMBER('Funnel setup'!P246),VLOOKUP('Funnel setup'!P246,'Provider Commission - Raw Data'!$A:$Q,6,0),"")</f>
        <v/>
      </c>
      <c r="D233" s="176" t="str">
        <f>IF(ISNUMBER('Funnel setup'!P246),IF(VLOOKUP('Funnel setup'!P246,'Provider Commission - Raw Data'!$A:$Q,8,0)="-","",VLOOKUP('Funnel setup'!P246,'Provider Commission - Raw Data'!$A:$Q,8,0)),"")</f>
        <v/>
      </c>
      <c r="E233" s="251" t="str">
        <f>IF(ISNUMBER('Funnel setup'!P246),IF(VLOOKUP('Funnel setup'!P246,'Provider Commission - Raw Data'!$A:$Q,16,0)="-","",VLOOKUP('Funnel setup'!P246,'Provider Commission - Raw Data'!$A:$Q,16,0)),"")</f>
        <v/>
      </c>
      <c r="F233" s="177" t="str">
        <f>IF(AND(ISNUMBER('Funnel setup'!P246)),'Funnel setup'!$K$9,"")</f>
        <v/>
      </c>
      <c r="G233" s="177" t="str">
        <f>IF(AND(ISNUMBER('Funnel setup'!P246),D233&gt;=30,E233&lt;&gt;"*",D233&lt;&gt;""),F233-1.959963985 *('Funnel setup'!$K$8/SQRT('Funnel Data'!D233)),"")</f>
        <v/>
      </c>
      <c r="H233" s="177" t="str">
        <f>IF(AND(ISNUMBER('Funnel setup'!P246),D233&gt;=30,E233&lt;&gt;"*",D233&lt;&gt;""),F233+1.959963985 *('Funnel setup'!$K$8/SQRT('Funnel Data'!D233)),"")</f>
        <v/>
      </c>
      <c r="I233" s="177" t="str">
        <f>IF(AND(ISNUMBER('Funnel setup'!P246),D233&gt;=30,E233&lt;&gt;"*",D233&lt;&gt;""),F233-3.090232306 *('Funnel setup'!$K$8/SQRT('Funnel Data'!D233)),"")</f>
        <v/>
      </c>
      <c r="J233" s="177" t="str">
        <f>IF(AND(ISNUMBER('Funnel setup'!P246),D233&gt;=30,E233&lt;&gt;"*",D233&lt;&gt;""),F233+3.090232306 *('Funnel setup'!$K$8/SQRT('Funnel Data'!D233)),"")</f>
        <v/>
      </c>
      <c r="K233" s="178" t="str">
        <f>IF(AND(ISNUMBER('Funnel setup'!P246),D233&gt;=30,E233&lt;&gt;"*",D233&lt;&gt;""),IF(E233&gt;J233,'Funnel setup'!$K$15&amp;"99.8%",IF(E233&gt;H233,'Funnel setup'!$K$15&amp;"95%",IF(E233&lt;I233,'Funnel setup'!$K$16&amp;"99.8%",IF(E233&lt;G233,'Funnel setup'!$K$16&amp;"95%","")))),"")</f>
        <v/>
      </c>
    </row>
    <row r="234" spans="2:11" ht="15" customHeight="1" x14ac:dyDescent="0.2">
      <c r="B234" s="174" t="str">
        <f>IF(ISNUMBER('Funnel setup'!P247),VLOOKUP('Funnel setup'!$P247,'Provider Commission - Raw Data'!$A:$Q,5,0),"")</f>
        <v/>
      </c>
      <c r="C234" s="175" t="str">
        <f>IF(ISNUMBER('Funnel setup'!P247),VLOOKUP('Funnel setup'!P247,'Provider Commission - Raw Data'!$A:$Q,6,0),"")</f>
        <v/>
      </c>
      <c r="D234" s="176" t="str">
        <f>IF(ISNUMBER('Funnel setup'!P247),IF(VLOOKUP('Funnel setup'!P247,'Provider Commission - Raw Data'!$A:$Q,8,0)="-","",VLOOKUP('Funnel setup'!P247,'Provider Commission - Raw Data'!$A:$Q,8,0)),"")</f>
        <v/>
      </c>
      <c r="E234" s="251" t="str">
        <f>IF(ISNUMBER('Funnel setup'!P247),IF(VLOOKUP('Funnel setup'!P247,'Provider Commission - Raw Data'!$A:$Q,16,0)="-","",VLOOKUP('Funnel setup'!P247,'Provider Commission - Raw Data'!$A:$Q,16,0)),"")</f>
        <v/>
      </c>
      <c r="F234" s="177" t="str">
        <f>IF(AND(ISNUMBER('Funnel setup'!P247)),'Funnel setup'!$K$9,"")</f>
        <v/>
      </c>
      <c r="G234" s="177" t="str">
        <f>IF(AND(ISNUMBER('Funnel setup'!P247),D234&gt;=30,E234&lt;&gt;"*",D234&lt;&gt;""),F234-1.959963985 *('Funnel setup'!$K$8/SQRT('Funnel Data'!D234)),"")</f>
        <v/>
      </c>
      <c r="H234" s="177" t="str">
        <f>IF(AND(ISNUMBER('Funnel setup'!P247),D234&gt;=30,E234&lt;&gt;"*",D234&lt;&gt;""),F234+1.959963985 *('Funnel setup'!$K$8/SQRT('Funnel Data'!D234)),"")</f>
        <v/>
      </c>
      <c r="I234" s="177" t="str">
        <f>IF(AND(ISNUMBER('Funnel setup'!P247),D234&gt;=30,E234&lt;&gt;"*",D234&lt;&gt;""),F234-3.090232306 *('Funnel setup'!$K$8/SQRT('Funnel Data'!D234)),"")</f>
        <v/>
      </c>
      <c r="J234" s="177" t="str">
        <f>IF(AND(ISNUMBER('Funnel setup'!P247),D234&gt;=30,E234&lt;&gt;"*",D234&lt;&gt;""),F234+3.090232306 *('Funnel setup'!$K$8/SQRT('Funnel Data'!D234)),"")</f>
        <v/>
      </c>
      <c r="K234" s="178" t="str">
        <f>IF(AND(ISNUMBER('Funnel setup'!P247),D234&gt;=30,E234&lt;&gt;"*",D234&lt;&gt;""),IF(E234&gt;J234,'Funnel setup'!$K$15&amp;"99.8%",IF(E234&gt;H234,'Funnel setup'!$K$15&amp;"95%",IF(E234&lt;I234,'Funnel setup'!$K$16&amp;"99.8%",IF(E234&lt;G234,'Funnel setup'!$K$16&amp;"95%","")))),"")</f>
        <v/>
      </c>
    </row>
    <row r="235" spans="2:11" ht="15" customHeight="1" x14ac:dyDescent="0.2">
      <c r="B235" s="174" t="str">
        <f>IF(ISNUMBER('Funnel setup'!P248),VLOOKUP('Funnel setup'!$P248,'Provider Commission - Raw Data'!$A:$Q,5,0),"")</f>
        <v/>
      </c>
      <c r="C235" s="175" t="str">
        <f>IF(ISNUMBER('Funnel setup'!P248),VLOOKUP('Funnel setup'!P248,'Provider Commission - Raw Data'!$A:$Q,6,0),"")</f>
        <v/>
      </c>
      <c r="D235" s="176" t="str">
        <f>IF(ISNUMBER('Funnel setup'!P248),IF(VLOOKUP('Funnel setup'!P248,'Provider Commission - Raw Data'!$A:$Q,8,0)="-","",VLOOKUP('Funnel setup'!P248,'Provider Commission - Raw Data'!$A:$Q,8,0)),"")</f>
        <v/>
      </c>
      <c r="E235" s="251" t="str">
        <f>IF(ISNUMBER('Funnel setup'!P248),IF(VLOOKUP('Funnel setup'!P248,'Provider Commission - Raw Data'!$A:$Q,16,0)="-","",VLOOKUP('Funnel setup'!P248,'Provider Commission - Raw Data'!$A:$Q,16,0)),"")</f>
        <v/>
      </c>
      <c r="F235" s="177" t="str">
        <f>IF(AND(ISNUMBER('Funnel setup'!P248)),'Funnel setup'!$K$9,"")</f>
        <v/>
      </c>
      <c r="G235" s="177" t="str">
        <f>IF(AND(ISNUMBER('Funnel setup'!P248),D235&gt;=30,E235&lt;&gt;"*",D235&lt;&gt;""),F235-1.959963985 *('Funnel setup'!$K$8/SQRT('Funnel Data'!D235)),"")</f>
        <v/>
      </c>
      <c r="H235" s="177" t="str">
        <f>IF(AND(ISNUMBER('Funnel setup'!P248),D235&gt;=30,E235&lt;&gt;"*",D235&lt;&gt;""),F235+1.959963985 *('Funnel setup'!$K$8/SQRT('Funnel Data'!D235)),"")</f>
        <v/>
      </c>
      <c r="I235" s="177" t="str">
        <f>IF(AND(ISNUMBER('Funnel setup'!P248),D235&gt;=30,E235&lt;&gt;"*",D235&lt;&gt;""),F235-3.090232306 *('Funnel setup'!$K$8/SQRT('Funnel Data'!D235)),"")</f>
        <v/>
      </c>
      <c r="J235" s="177" t="str">
        <f>IF(AND(ISNUMBER('Funnel setup'!P248),D235&gt;=30,E235&lt;&gt;"*",D235&lt;&gt;""),F235+3.090232306 *('Funnel setup'!$K$8/SQRT('Funnel Data'!D235)),"")</f>
        <v/>
      </c>
      <c r="K235" s="178" t="str">
        <f>IF(AND(ISNUMBER('Funnel setup'!P248),D235&gt;=30,E235&lt;&gt;"*",D235&lt;&gt;""),IF(E235&gt;J235,'Funnel setup'!$K$15&amp;"99.8%",IF(E235&gt;H235,'Funnel setup'!$K$15&amp;"95%",IF(E235&lt;I235,'Funnel setup'!$K$16&amp;"99.8%",IF(E235&lt;G235,'Funnel setup'!$K$16&amp;"95%","")))),"")</f>
        <v/>
      </c>
    </row>
    <row r="236" spans="2:11" ht="15" customHeight="1" x14ac:dyDescent="0.2">
      <c r="B236" s="174" t="str">
        <f>IF(ISNUMBER('Funnel setup'!P249),VLOOKUP('Funnel setup'!$P249,'Provider Commission - Raw Data'!$A:$Q,5,0),"")</f>
        <v/>
      </c>
      <c r="C236" s="175" t="str">
        <f>IF(ISNUMBER('Funnel setup'!P249),VLOOKUP('Funnel setup'!P249,'Provider Commission - Raw Data'!$A:$Q,6,0),"")</f>
        <v/>
      </c>
      <c r="D236" s="176" t="str">
        <f>IF(ISNUMBER('Funnel setup'!P249),IF(VLOOKUP('Funnel setup'!P249,'Provider Commission - Raw Data'!$A:$Q,8,0)="-","",VLOOKUP('Funnel setup'!P249,'Provider Commission - Raw Data'!$A:$Q,8,0)),"")</f>
        <v/>
      </c>
      <c r="E236" s="251" t="str">
        <f>IF(ISNUMBER('Funnel setup'!P249),IF(VLOOKUP('Funnel setup'!P249,'Provider Commission - Raw Data'!$A:$Q,16,0)="-","",VLOOKUP('Funnel setup'!P249,'Provider Commission - Raw Data'!$A:$Q,16,0)),"")</f>
        <v/>
      </c>
      <c r="F236" s="177" t="str">
        <f>IF(AND(ISNUMBER('Funnel setup'!P249)),'Funnel setup'!$K$9,"")</f>
        <v/>
      </c>
      <c r="G236" s="177" t="str">
        <f>IF(AND(ISNUMBER('Funnel setup'!P249),D236&gt;=30,E236&lt;&gt;"*",D236&lt;&gt;""),F236-1.959963985 *('Funnel setup'!$K$8/SQRT('Funnel Data'!D236)),"")</f>
        <v/>
      </c>
      <c r="H236" s="177" t="str">
        <f>IF(AND(ISNUMBER('Funnel setup'!P249),D236&gt;=30,E236&lt;&gt;"*",D236&lt;&gt;""),F236+1.959963985 *('Funnel setup'!$K$8/SQRT('Funnel Data'!D236)),"")</f>
        <v/>
      </c>
      <c r="I236" s="177" t="str">
        <f>IF(AND(ISNUMBER('Funnel setup'!P249),D236&gt;=30,E236&lt;&gt;"*",D236&lt;&gt;""),F236-3.090232306 *('Funnel setup'!$K$8/SQRT('Funnel Data'!D236)),"")</f>
        <v/>
      </c>
      <c r="J236" s="177" t="str">
        <f>IF(AND(ISNUMBER('Funnel setup'!P249),D236&gt;=30,E236&lt;&gt;"*",D236&lt;&gt;""),F236+3.090232306 *('Funnel setup'!$K$8/SQRT('Funnel Data'!D236)),"")</f>
        <v/>
      </c>
      <c r="K236" s="178" t="str">
        <f>IF(AND(ISNUMBER('Funnel setup'!P249),D236&gt;=30,E236&lt;&gt;"*",D236&lt;&gt;""),IF(E236&gt;J236,'Funnel setup'!$K$15&amp;"99.8%",IF(E236&gt;H236,'Funnel setup'!$K$15&amp;"95%",IF(E236&lt;I236,'Funnel setup'!$K$16&amp;"99.8%",IF(E236&lt;G236,'Funnel setup'!$K$16&amp;"95%","")))),"")</f>
        <v/>
      </c>
    </row>
    <row r="237" spans="2:11" ht="15" customHeight="1" x14ac:dyDescent="0.2">
      <c r="B237" s="174" t="str">
        <f>IF(ISNUMBER('Funnel setup'!P250),VLOOKUP('Funnel setup'!$P250,'Provider Commission - Raw Data'!$A:$Q,5,0),"")</f>
        <v/>
      </c>
      <c r="C237" s="175" t="str">
        <f>IF(ISNUMBER('Funnel setup'!P250),VLOOKUP('Funnel setup'!P250,'Provider Commission - Raw Data'!$A:$Q,6,0),"")</f>
        <v/>
      </c>
      <c r="D237" s="176" t="str">
        <f>IF(ISNUMBER('Funnel setup'!P250),IF(VLOOKUP('Funnel setup'!P250,'Provider Commission - Raw Data'!$A:$Q,8,0)="-","",VLOOKUP('Funnel setup'!P250,'Provider Commission - Raw Data'!$A:$Q,8,0)),"")</f>
        <v/>
      </c>
      <c r="E237" s="251" t="str">
        <f>IF(ISNUMBER('Funnel setup'!P250),IF(VLOOKUP('Funnel setup'!P250,'Provider Commission - Raw Data'!$A:$Q,16,0)="-","",VLOOKUP('Funnel setup'!P250,'Provider Commission - Raw Data'!$A:$Q,16,0)),"")</f>
        <v/>
      </c>
      <c r="F237" s="177" t="str">
        <f>IF(AND(ISNUMBER('Funnel setup'!P250)),'Funnel setup'!$K$9,"")</f>
        <v/>
      </c>
      <c r="G237" s="177" t="str">
        <f>IF(AND(ISNUMBER('Funnel setup'!P250),D237&gt;=30,E237&lt;&gt;"*",D237&lt;&gt;""),F237-1.959963985 *('Funnel setup'!$K$8/SQRT('Funnel Data'!D237)),"")</f>
        <v/>
      </c>
      <c r="H237" s="177" t="str">
        <f>IF(AND(ISNUMBER('Funnel setup'!P250),D237&gt;=30,E237&lt;&gt;"*",D237&lt;&gt;""),F237+1.959963985 *('Funnel setup'!$K$8/SQRT('Funnel Data'!D237)),"")</f>
        <v/>
      </c>
      <c r="I237" s="177" t="str">
        <f>IF(AND(ISNUMBER('Funnel setup'!P250),D237&gt;=30,E237&lt;&gt;"*",D237&lt;&gt;""),F237-3.090232306 *('Funnel setup'!$K$8/SQRT('Funnel Data'!D237)),"")</f>
        <v/>
      </c>
      <c r="J237" s="177" t="str">
        <f>IF(AND(ISNUMBER('Funnel setup'!P250),D237&gt;=30,E237&lt;&gt;"*",D237&lt;&gt;""),F237+3.090232306 *('Funnel setup'!$K$8/SQRT('Funnel Data'!D237)),"")</f>
        <v/>
      </c>
      <c r="K237" s="178" t="str">
        <f>IF(AND(ISNUMBER('Funnel setup'!P250),D237&gt;=30,E237&lt;&gt;"*",D237&lt;&gt;""),IF(E237&gt;J237,'Funnel setup'!$K$15&amp;"99.8%",IF(E237&gt;H237,'Funnel setup'!$K$15&amp;"95%",IF(E237&lt;I237,'Funnel setup'!$K$16&amp;"99.8%",IF(E237&lt;G237,'Funnel setup'!$K$16&amp;"95%","")))),"")</f>
        <v/>
      </c>
    </row>
    <row r="238" spans="2:11" ht="15" customHeight="1" x14ac:dyDescent="0.2">
      <c r="B238" s="174" t="str">
        <f>IF(ISNUMBER('Funnel setup'!P251),VLOOKUP('Funnel setup'!$P251,'Provider Commission - Raw Data'!$A:$Q,5,0),"")</f>
        <v/>
      </c>
      <c r="C238" s="175" t="str">
        <f>IF(ISNUMBER('Funnel setup'!P251),VLOOKUP('Funnel setup'!P251,'Provider Commission - Raw Data'!$A:$Q,6,0),"")</f>
        <v/>
      </c>
      <c r="D238" s="176" t="str">
        <f>IF(ISNUMBER('Funnel setup'!P251),IF(VLOOKUP('Funnel setup'!P251,'Provider Commission - Raw Data'!$A:$Q,8,0)="-","",VLOOKUP('Funnel setup'!P251,'Provider Commission - Raw Data'!$A:$Q,8,0)),"")</f>
        <v/>
      </c>
      <c r="E238" s="251" t="str">
        <f>IF(ISNUMBER('Funnel setup'!P251),IF(VLOOKUP('Funnel setup'!P251,'Provider Commission - Raw Data'!$A:$Q,16,0)="-","",VLOOKUP('Funnel setup'!P251,'Provider Commission - Raw Data'!$A:$Q,16,0)),"")</f>
        <v/>
      </c>
      <c r="F238" s="177" t="str">
        <f>IF(AND(ISNUMBER('Funnel setup'!P251)),'Funnel setup'!$K$9,"")</f>
        <v/>
      </c>
      <c r="G238" s="177" t="str">
        <f>IF(AND(ISNUMBER('Funnel setup'!P251),D238&gt;=30,E238&lt;&gt;"*",D238&lt;&gt;""),F238-1.959963985 *('Funnel setup'!$K$8/SQRT('Funnel Data'!D238)),"")</f>
        <v/>
      </c>
      <c r="H238" s="177" t="str">
        <f>IF(AND(ISNUMBER('Funnel setup'!P251),D238&gt;=30,E238&lt;&gt;"*",D238&lt;&gt;""),F238+1.959963985 *('Funnel setup'!$K$8/SQRT('Funnel Data'!D238)),"")</f>
        <v/>
      </c>
      <c r="I238" s="177" t="str">
        <f>IF(AND(ISNUMBER('Funnel setup'!P251),D238&gt;=30,E238&lt;&gt;"*",D238&lt;&gt;""),F238-3.090232306 *('Funnel setup'!$K$8/SQRT('Funnel Data'!D238)),"")</f>
        <v/>
      </c>
      <c r="J238" s="177" t="str">
        <f>IF(AND(ISNUMBER('Funnel setup'!P251),D238&gt;=30,E238&lt;&gt;"*",D238&lt;&gt;""),F238+3.090232306 *('Funnel setup'!$K$8/SQRT('Funnel Data'!D238)),"")</f>
        <v/>
      </c>
      <c r="K238" s="178" t="str">
        <f>IF(AND(ISNUMBER('Funnel setup'!P251),D238&gt;=30,E238&lt;&gt;"*",D238&lt;&gt;""),IF(E238&gt;J238,'Funnel setup'!$K$15&amp;"99.8%",IF(E238&gt;H238,'Funnel setup'!$K$15&amp;"95%",IF(E238&lt;I238,'Funnel setup'!$K$16&amp;"99.8%",IF(E238&lt;G238,'Funnel setup'!$K$16&amp;"95%","")))),"")</f>
        <v/>
      </c>
    </row>
    <row r="239" spans="2:11" ht="15" customHeight="1" x14ac:dyDescent="0.2">
      <c r="B239" s="174" t="str">
        <f>IF(ISNUMBER('Funnel setup'!P252),VLOOKUP('Funnel setup'!$P252,'Provider Commission - Raw Data'!$A:$Q,5,0),"")</f>
        <v/>
      </c>
      <c r="C239" s="175" t="str">
        <f>IF(ISNUMBER('Funnel setup'!P252),VLOOKUP('Funnel setup'!P252,'Provider Commission - Raw Data'!$A:$Q,6,0),"")</f>
        <v/>
      </c>
      <c r="D239" s="176" t="str">
        <f>IF(ISNUMBER('Funnel setup'!P252),IF(VLOOKUP('Funnel setup'!P252,'Provider Commission - Raw Data'!$A:$Q,8,0)="-","",VLOOKUP('Funnel setup'!P252,'Provider Commission - Raw Data'!$A:$Q,8,0)),"")</f>
        <v/>
      </c>
      <c r="E239" s="251" t="str">
        <f>IF(ISNUMBER('Funnel setup'!P252),IF(VLOOKUP('Funnel setup'!P252,'Provider Commission - Raw Data'!$A:$Q,16,0)="-","",VLOOKUP('Funnel setup'!P252,'Provider Commission - Raw Data'!$A:$Q,16,0)),"")</f>
        <v/>
      </c>
      <c r="F239" s="177" t="str">
        <f>IF(AND(ISNUMBER('Funnel setup'!P252)),'Funnel setup'!$K$9,"")</f>
        <v/>
      </c>
      <c r="G239" s="177" t="str">
        <f>IF(AND(ISNUMBER('Funnel setup'!P252),D239&gt;=30,E239&lt;&gt;"*",D239&lt;&gt;""),F239-1.959963985 *('Funnel setup'!$K$8/SQRT('Funnel Data'!D239)),"")</f>
        <v/>
      </c>
      <c r="H239" s="177" t="str">
        <f>IF(AND(ISNUMBER('Funnel setup'!P252),D239&gt;=30,E239&lt;&gt;"*",D239&lt;&gt;""),F239+1.959963985 *('Funnel setup'!$K$8/SQRT('Funnel Data'!D239)),"")</f>
        <v/>
      </c>
      <c r="I239" s="177" t="str">
        <f>IF(AND(ISNUMBER('Funnel setup'!P252),D239&gt;=30,E239&lt;&gt;"*",D239&lt;&gt;""),F239-3.090232306 *('Funnel setup'!$K$8/SQRT('Funnel Data'!D239)),"")</f>
        <v/>
      </c>
      <c r="J239" s="177" t="str">
        <f>IF(AND(ISNUMBER('Funnel setup'!P252),D239&gt;=30,E239&lt;&gt;"*",D239&lt;&gt;""),F239+3.090232306 *('Funnel setup'!$K$8/SQRT('Funnel Data'!D239)),"")</f>
        <v/>
      </c>
      <c r="K239" s="178" t="str">
        <f>IF(AND(ISNUMBER('Funnel setup'!P252),D239&gt;=30,E239&lt;&gt;"*",D239&lt;&gt;""),IF(E239&gt;J239,'Funnel setup'!$K$15&amp;"99.8%",IF(E239&gt;H239,'Funnel setup'!$K$15&amp;"95%",IF(E239&lt;I239,'Funnel setup'!$K$16&amp;"99.8%",IF(E239&lt;G239,'Funnel setup'!$K$16&amp;"95%","")))),"")</f>
        <v/>
      </c>
    </row>
    <row r="240" spans="2:11" ht="15" customHeight="1" x14ac:dyDescent="0.2">
      <c r="B240" s="174" t="str">
        <f>IF(ISNUMBER('Funnel setup'!P253),VLOOKUP('Funnel setup'!$P253,'Provider Commission - Raw Data'!$A:$Q,5,0),"")</f>
        <v/>
      </c>
      <c r="C240" s="175" t="str">
        <f>IF(ISNUMBER('Funnel setup'!P253),VLOOKUP('Funnel setup'!P253,'Provider Commission - Raw Data'!$A:$Q,6,0),"")</f>
        <v/>
      </c>
      <c r="D240" s="176" t="str">
        <f>IF(ISNUMBER('Funnel setup'!P253),IF(VLOOKUP('Funnel setup'!P253,'Provider Commission - Raw Data'!$A:$Q,8,0)="-","",VLOOKUP('Funnel setup'!P253,'Provider Commission - Raw Data'!$A:$Q,8,0)),"")</f>
        <v/>
      </c>
      <c r="E240" s="251" t="str">
        <f>IF(ISNUMBER('Funnel setup'!P253),IF(VLOOKUP('Funnel setup'!P253,'Provider Commission - Raw Data'!$A:$Q,16,0)="-","",VLOOKUP('Funnel setup'!P253,'Provider Commission - Raw Data'!$A:$Q,16,0)),"")</f>
        <v/>
      </c>
      <c r="F240" s="177" t="str">
        <f>IF(AND(ISNUMBER('Funnel setup'!P253)),'Funnel setup'!$K$9,"")</f>
        <v/>
      </c>
      <c r="G240" s="177" t="str">
        <f>IF(AND(ISNUMBER('Funnel setup'!P253),D240&gt;=30,E240&lt;&gt;"*",D240&lt;&gt;""),F240-1.959963985 *('Funnel setup'!$K$8/SQRT('Funnel Data'!D240)),"")</f>
        <v/>
      </c>
      <c r="H240" s="177" t="str">
        <f>IF(AND(ISNUMBER('Funnel setup'!P253),D240&gt;=30,E240&lt;&gt;"*",D240&lt;&gt;""),F240+1.959963985 *('Funnel setup'!$K$8/SQRT('Funnel Data'!D240)),"")</f>
        <v/>
      </c>
      <c r="I240" s="177" t="str">
        <f>IF(AND(ISNUMBER('Funnel setup'!P253),D240&gt;=30,E240&lt;&gt;"*",D240&lt;&gt;""),F240-3.090232306 *('Funnel setup'!$K$8/SQRT('Funnel Data'!D240)),"")</f>
        <v/>
      </c>
      <c r="J240" s="177" t="str">
        <f>IF(AND(ISNUMBER('Funnel setup'!P253),D240&gt;=30,E240&lt;&gt;"*",D240&lt;&gt;""),F240+3.090232306 *('Funnel setup'!$K$8/SQRT('Funnel Data'!D240)),"")</f>
        <v/>
      </c>
      <c r="K240" s="178" t="str">
        <f>IF(AND(ISNUMBER('Funnel setup'!P253),D240&gt;=30,E240&lt;&gt;"*",D240&lt;&gt;""),IF(E240&gt;J240,'Funnel setup'!$K$15&amp;"99.8%",IF(E240&gt;H240,'Funnel setup'!$K$15&amp;"95%",IF(E240&lt;I240,'Funnel setup'!$K$16&amp;"99.8%",IF(E240&lt;G240,'Funnel setup'!$K$16&amp;"95%","")))),"")</f>
        <v/>
      </c>
    </row>
    <row r="241" spans="2:11" ht="15" customHeight="1" x14ac:dyDescent="0.2">
      <c r="B241" s="174" t="str">
        <f>IF(ISNUMBER('Funnel setup'!P254),VLOOKUP('Funnel setup'!$P254,'Provider Commission - Raw Data'!$A:$Q,5,0),"")</f>
        <v/>
      </c>
      <c r="C241" s="175" t="str">
        <f>IF(ISNUMBER('Funnel setup'!P254),VLOOKUP('Funnel setup'!P254,'Provider Commission - Raw Data'!$A:$Q,6,0),"")</f>
        <v/>
      </c>
      <c r="D241" s="176" t="str">
        <f>IF(ISNUMBER('Funnel setup'!P254),IF(VLOOKUP('Funnel setup'!P254,'Provider Commission - Raw Data'!$A:$Q,8,0)="-","",VLOOKUP('Funnel setup'!P254,'Provider Commission - Raw Data'!$A:$Q,8,0)),"")</f>
        <v/>
      </c>
      <c r="E241" s="251" t="str">
        <f>IF(ISNUMBER('Funnel setup'!P254),IF(VLOOKUP('Funnel setup'!P254,'Provider Commission - Raw Data'!$A:$Q,16,0)="-","",VLOOKUP('Funnel setup'!P254,'Provider Commission - Raw Data'!$A:$Q,16,0)),"")</f>
        <v/>
      </c>
      <c r="F241" s="177" t="str">
        <f>IF(AND(ISNUMBER('Funnel setup'!P254)),'Funnel setup'!$K$9,"")</f>
        <v/>
      </c>
      <c r="G241" s="177" t="str">
        <f>IF(AND(ISNUMBER('Funnel setup'!P254),D241&gt;=30,E241&lt;&gt;"*",D241&lt;&gt;""),F241-1.959963985 *('Funnel setup'!$K$8/SQRT('Funnel Data'!D241)),"")</f>
        <v/>
      </c>
      <c r="H241" s="177" t="str">
        <f>IF(AND(ISNUMBER('Funnel setup'!P254),D241&gt;=30,E241&lt;&gt;"*",D241&lt;&gt;""),F241+1.959963985 *('Funnel setup'!$K$8/SQRT('Funnel Data'!D241)),"")</f>
        <v/>
      </c>
      <c r="I241" s="177" t="str">
        <f>IF(AND(ISNUMBER('Funnel setup'!P254),D241&gt;=30,E241&lt;&gt;"*",D241&lt;&gt;""),F241-3.090232306 *('Funnel setup'!$K$8/SQRT('Funnel Data'!D241)),"")</f>
        <v/>
      </c>
      <c r="J241" s="177" t="str">
        <f>IF(AND(ISNUMBER('Funnel setup'!P254),D241&gt;=30,E241&lt;&gt;"*",D241&lt;&gt;""),F241+3.090232306 *('Funnel setup'!$K$8/SQRT('Funnel Data'!D241)),"")</f>
        <v/>
      </c>
      <c r="K241" s="178" t="str">
        <f>IF(AND(ISNUMBER('Funnel setup'!P254),D241&gt;=30,E241&lt;&gt;"*",D241&lt;&gt;""),IF(E241&gt;J241,'Funnel setup'!$K$15&amp;"99.8%",IF(E241&gt;H241,'Funnel setup'!$K$15&amp;"95%",IF(E241&lt;I241,'Funnel setup'!$K$16&amp;"99.8%",IF(E241&lt;G241,'Funnel setup'!$K$16&amp;"95%","")))),"")</f>
        <v/>
      </c>
    </row>
    <row r="242" spans="2:11" ht="15" customHeight="1" x14ac:dyDescent="0.2">
      <c r="B242" s="174" t="str">
        <f>IF(ISNUMBER('Funnel setup'!P255),VLOOKUP('Funnel setup'!$P255,'Provider Commission - Raw Data'!$A:$Q,5,0),"")</f>
        <v/>
      </c>
      <c r="C242" s="175" t="str">
        <f>IF(ISNUMBER('Funnel setup'!P255),VLOOKUP('Funnel setup'!P255,'Provider Commission - Raw Data'!$A:$Q,6,0),"")</f>
        <v/>
      </c>
      <c r="D242" s="176" t="str">
        <f>IF(ISNUMBER('Funnel setup'!P255),IF(VLOOKUP('Funnel setup'!P255,'Provider Commission - Raw Data'!$A:$Q,8,0)="-","",VLOOKUP('Funnel setup'!P255,'Provider Commission - Raw Data'!$A:$Q,8,0)),"")</f>
        <v/>
      </c>
      <c r="E242" s="251" t="str">
        <f>IF(ISNUMBER('Funnel setup'!P255),IF(VLOOKUP('Funnel setup'!P255,'Provider Commission - Raw Data'!$A:$Q,16,0)="-","",VLOOKUP('Funnel setup'!P255,'Provider Commission - Raw Data'!$A:$Q,16,0)),"")</f>
        <v/>
      </c>
      <c r="F242" s="177" t="str">
        <f>IF(AND(ISNUMBER('Funnel setup'!P255)),'Funnel setup'!$K$9,"")</f>
        <v/>
      </c>
      <c r="G242" s="177" t="str">
        <f>IF(AND(ISNUMBER('Funnel setup'!P255),D242&gt;=30,E242&lt;&gt;"*",D242&lt;&gt;""),F242-1.959963985 *('Funnel setup'!$K$8/SQRT('Funnel Data'!D242)),"")</f>
        <v/>
      </c>
      <c r="H242" s="177" t="str">
        <f>IF(AND(ISNUMBER('Funnel setup'!P255),D242&gt;=30,E242&lt;&gt;"*",D242&lt;&gt;""),F242+1.959963985 *('Funnel setup'!$K$8/SQRT('Funnel Data'!D242)),"")</f>
        <v/>
      </c>
      <c r="I242" s="177" t="str">
        <f>IF(AND(ISNUMBER('Funnel setup'!P255),D242&gt;=30,E242&lt;&gt;"*",D242&lt;&gt;""),F242-3.090232306 *('Funnel setup'!$K$8/SQRT('Funnel Data'!D242)),"")</f>
        <v/>
      </c>
      <c r="J242" s="177" t="str">
        <f>IF(AND(ISNUMBER('Funnel setup'!P255),D242&gt;=30,E242&lt;&gt;"*",D242&lt;&gt;""),F242+3.090232306 *('Funnel setup'!$K$8/SQRT('Funnel Data'!D242)),"")</f>
        <v/>
      </c>
      <c r="K242" s="178" t="str">
        <f>IF(AND(ISNUMBER('Funnel setup'!P255),D242&gt;=30,E242&lt;&gt;"*",D242&lt;&gt;""),IF(E242&gt;J242,'Funnel setup'!$K$15&amp;"99.8%",IF(E242&gt;H242,'Funnel setup'!$K$15&amp;"95%",IF(E242&lt;I242,'Funnel setup'!$K$16&amp;"99.8%",IF(E242&lt;G242,'Funnel setup'!$K$16&amp;"95%","")))),"")</f>
        <v/>
      </c>
    </row>
    <row r="243" spans="2:11" ht="15" customHeight="1" x14ac:dyDescent="0.2">
      <c r="B243" s="174" t="str">
        <f>IF(ISNUMBER('Funnel setup'!P256),VLOOKUP('Funnel setup'!$P256,'Provider Commission - Raw Data'!$A:$Q,5,0),"")</f>
        <v/>
      </c>
      <c r="C243" s="175" t="str">
        <f>IF(ISNUMBER('Funnel setup'!P256),VLOOKUP('Funnel setup'!P256,'Provider Commission - Raw Data'!$A:$Q,6,0),"")</f>
        <v/>
      </c>
      <c r="D243" s="176" t="str">
        <f>IF(ISNUMBER('Funnel setup'!P256),IF(VLOOKUP('Funnel setup'!P256,'Provider Commission - Raw Data'!$A:$Q,8,0)="-","",VLOOKUP('Funnel setup'!P256,'Provider Commission - Raw Data'!$A:$Q,8,0)),"")</f>
        <v/>
      </c>
      <c r="E243" s="251" t="str">
        <f>IF(ISNUMBER('Funnel setup'!P256),IF(VLOOKUP('Funnel setup'!P256,'Provider Commission - Raw Data'!$A:$Q,16,0)="-","",VLOOKUP('Funnel setup'!P256,'Provider Commission - Raw Data'!$A:$Q,16,0)),"")</f>
        <v/>
      </c>
      <c r="F243" s="177" t="str">
        <f>IF(AND(ISNUMBER('Funnel setup'!P256)),'Funnel setup'!$K$9,"")</f>
        <v/>
      </c>
      <c r="G243" s="177" t="str">
        <f>IF(AND(ISNUMBER('Funnel setup'!P256),D243&gt;=30,E243&lt;&gt;"*",D243&lt;&gt;""),F243-1.959963985 *('Funnel setup'!$K$8/SQRT('Funnel Data'!D243)),"")</f>
        <v/>
      </c>
      <c r="H243" s="177" t="str">
        <f>IF(AND(ISNUMBER('Funnel setup'!P256),D243&gt;=30,E243&lt;&gt;"*",D243&lt;&gt;""),F243+1.959963985 *('Funnel setup'!$K$8/SQRT('Funnel Data'!D243)),"")</f>
        <v/>
      </c>
      <c r="I243" s="177" t="str">
        <f>IF(AND(ISNUMBER('Funnel setup'!P256),D243&gt;=30,E243&lt;&gt;"*",D243&lt;&gt;""),F243-3.090232306 *('Funnel setup'!$K$8/SQRT('Funnel Data'!D243)),"")</f>
        <v/>
      </c>
      <c r="J243" s="177" t="str">
        <f>IF(AND(ISNUMBER('Funnel setup'!P256),D243&gt;=30,E243&lt;&gt;"*",D243&lt;&gt;""),F243+3.090232306 *('Funnel setup'!$K$8/SQRT('Funnel Data'!D243)),"")</f>
        <v/>
      </c>
      <c r="K243" s="178" t="str">
        <f>IF(AND(ISNUMBER('Funnel setup'!P256),D243&gt;=30,E243&lt;&gt;"*",D243&lt;&gt;""),IF(E243&gt;J243,'Funnel setup'!$K$15&amp;"99.8%",IF(E243&gt;H243,'Funnel setup'!$K$15&amp;"95%",IF(E243&lt;I243,'Funnel setup'!$K$16&amp;"99.8%",IF(E243&lt;G243,'Funnel setup'!$K$16&amp;"95%","")))),"")</f>
        <v/>
      </c>
    </row>
    <row r="244" spans="2:11" ht="15" customHeight="1" x14ac:dyDescent="0.2">
      <c r="B244" s="174" t="str">
        <f>IF(ISNUMBER('Funnel setup'!P257),VLOOKUP('Funnel setup'!$P257,'Provider Commission - Raw Data'!$A:$Q,5,0),"")</f>
        <v/>
      </c>
      <c r="C244" s="175" t="str">
        <f>IF(ISNUMBER('Funnel setup'!P257),VLOOKUP('Funnel setup'!P257,'Provider Commission - Raw Data'!$A:$Q,6,0),"")</f>
        <v/>
      </c>
      <c r="D244" s="176" t="str">
        <f>IF(ISNUMBER('Funnel setup'!P257),IF(VLOOKUP('Funnel setup'!P257,'Provider Commission - Raw Data'!$A:$Q,8,0)="-","",VLOOKUP('Funnel setup'!P257,'Provider Commission - Raw Data'!$A:$Q,8,0)),"")</f>
        <v/>
      </c>
      <c r="E244" s="251" t="str">
        <f>IF(ISNUMBER('Funnel setup'!P257),IF(VLOOKUP('Funnel setup'!P257,'Provider Commission - Raw Data'!$A:$Q,16,0)="-","",VLOOKUP('Funnel setup'!P257,'Provider Commission - Raw Data'!$A:$Q,16,0)),"")</f>
        <v/>
      </c>
      <c r="F244" s="177" t="str">
        <f>IF(AND(ISNUMBER('Funnel setup'!P257)),'Funnel setup'!$K$9,"")</f>
        <v/>
      </c>
      <c r="G244" s="177" t="str">
        <f>IF(AND(ISNUMBER('Funnel setup'!P257),D244&gt;=30,E244&lt;&gt;"*",D244&lt;&gt;""),F244-1.959963985 *('Funnel setup'!$K$8/SQRT('Funnel Data'!D244)),"")</f>
        <v/>
      </c>
      <c r="H244" s="177" t="str">
        <f>IF(AND(ISNUMBER('Funnel setup'!P257),D244&gt;=30,E244&lt;&gt;"*",D244&lt;&gt;""),F244+1.959963985 *('Funnel setup'!$K$8/SQRT('Funnel Data'!D244)),"")</f>
        <v/>
      </c>
      <c r="I244" s="177" t="str">
        <f>IF(AND(ISNUMBER('Funnel setup'!P257),D244&gt;=30,E244&lt;&gt;"*",D244&lt;&gt;""),F244-3.090232306 *('Funnel setup'!$K$8/SQRT('Funnel Data'!D244)),"")</f>
        <v/>
      </c>
      <c r="J244" s="177" t="str">
        <f>IF(AND(ISNUMBER('Funnel setup'!P257),D244&gt;=30,E244&lt;&gt;"*",D244&lt;&gt;""),F244+3.090232306 *('Funnel setup'!$K$8/SQRT('Funnel Data'!D244)),"")</f>
        <v/>
      </c>
      <c r="K244" s="178" t="str">
        <f>IF(AND(ISNUMBER('Funnel setup'!P257),D244&gt;=30,E244&lt;&gt;"*",D244&lt;&gt;""),IF(E244&gt;J244,'Funnel setup'!$K$15&amp;"99.8%",IF(E244&gt;H244,'Funnel setup'!$K$15&amp;"95%",IF(E244&lt;I244,'Funnel setup'!$K$16&amp;"99.8%",IF(E244&lt;G244,'Funnel setup'!$K$16&amp;"95%","")))),"")</f>
        <v/>
      </c>
    </row>
    <row r="245" spans="2:11" ht="15" customHeight="1" x14ac:dyDescent="0.2">
      <c r="B245" s="174" t="str">
        <f>IF(ISNUMBER('Funnel setup'!P258),VLOOKUP('Funnel setup'!$P258,'Provider Commission - Raw Data'!$A:$Q,5,0),"")</f>
        <v/>
      </c>
      <c r="C245" s="175" t="str">
        <f>IF(ISNUMBER('Funnel setup'!P258),VLOOKUP('Funnel setup'!P258,'Provider Commission - Raw Data'!$A:$Q,6,0),"")</f>
        <v/>
      </c>
      <c r="D245" s="176" t="str">
        <f>IF(ISNUMBER('Funnel setup'!P258),IF(VLOOKUP('Funnel setup'!P258,'Provider Commission - Raw Data'!$A:$Q,8,0)="-","",VLOOKUP('Funnel setup'!P258,'Provider Commission - Raw Data'!$A:$Q,8,0)),"")</f>
        <v/>
      </c>
      <c r="E245" s="251" t="str">
        <f>IF(ISNUMBER('Funnel setup'!P258),IF(VLOOKUP('Funnel setup'!P258,'Provider Commission - Raw Data'!$A:$Q,16,0)="-","",VLOOKUP('Funnel setup'!P258,'Provider Commission - Raw Data'!$A:$Q,16,0)),"")</f>
        <v/>
      </c>
      <c r="F245" s="177" t="str">
        <f>IF(AND(ISNUMBER('Funnel setup'!P258)),'Funnel setup'!$K$9,"")</f>
        <v/>
      </c>
      <c r="G245" s="177" t="str">
        <f>IF(AND(ISNUMBER('Funnel setup'!P258),D245&gt;=30,E245&lt;&gt;"*",D245&lt;&gt;""),F245-1.959963985 *('Funnel setup'!$K$8/SQRT('Funnel Data'!D245)),"")</f>
        <v/>
      </c>
      <c r="H245" s="177" t="str">
        <f>IF(AND(ISNUMBER('Funnel setup'!P258),D245&gt;=30,E245&lt;&gt;"*",D245&lt;&gt;""),F245+1.959963985 *('Funnel setup'!$K$8/SQRT('Funnel Data'!D245)),"")</f>
        <v/>
      </c>
      <c r="I245" s="177" t="str">
        <f>IF(AND(ISNUMBER('Funnel setup'!P258),D245&gt;=30,E245&lt;&gt;"*",D245&lt;&gt;""),F245-3.090232306 *('Funnel setup'!$K$8/SQRT('Funnel Data'!D245)),"")</f>
        <v/>
      </c>
      <c r="J245" s="177" t="str">
        <f>IF(AND(ISNUMBER('Funnel setup'!P258),D245&gt;=30,E245&lt;&gt;"*",D245&lt;&gt;""),F245+3.090232306 *('Funnel setup'!$K$8/SQRT('Funnel Data'!D245)),"")</f>
        <v/>
      </c>
      <c r="K245" s="178" t="str">
        <f>IF(AND(ISNUMBER('Funnel setup'!P258),D245&gt;=30,E245&lt;&gt;"*",D245&lt;&gt;""),IF(E245&gt;J245,'Funnel setup'!$K$15&amp;"99.8%",IF(E245&gt;H245,'Funnel setup'!$K$15&amp;"95%",IF(E245&lt;I245,'Funnel setup'!$K$16&amp;"99.8%",IF(E245&lt;G245,'Funnel setup'!$K$16&amp;"95%","")))),"")</f>
        <v/>
      </c>
    </row>
    <row r="246" spans="2:11" ht="15" customHeight="1" x14ac:dyDescent="0.2">
      <c r="B246" s="174" t="str">
        <f>IF(ISNUMBER('Funnel setup'!P259),VLOOKUP('Funnel setup'!$P259,'Provider Commission - Raw Data'!$A:$Q,5,0),"")</f>
        <v/>
      </c>
      <c r="C246" s="175" t="str">
        <f>IF(ISNUMBER('Funnel setup'!P259),VLOOKUP('Funnel setup'!P259,'Provider Commission - Raw Data'!$A:$Q,6,0),"")</f>
        <v/>
      </c>
      <c r="D246" s="176" t="str">
        <f>IF(ISNUMBER('Funnel setup'!P259),IF(VLOOKUP('Funnel setup'!P259,'Provider Commission - Raw Data'!$A:$Q,8,0)="-","",VLOOKUP('Funnel setup'!P259,'Provider Commission - Raw Data'!$A:$Q,8,0)),"")</f>
        <v/>
      </c>
      <c r="E246" s="251" t="str">
        <f>IF(ISNUMBER('Funnel setup'!P259),IF(VLOOKUP('Funnel setup'!P259,'Provider Commission - Raw Data'!$A:$Q,16,0)="-","",VLOOKUP('Funnel setup'!P259,'Provider Commission - Raw Data'!$A:$Q,16,0)),"")</f>
        <v/>
      </c>
      <c r="F246" s="177" t="str">
        <f>IF(AND(ISNUMBER('Funnel setup'!P259)),'Funnel setup'!$K$9,"")</f>
        <v/>
      </c>
      <c r="G246" s="177" t="str">
        <f>IF(AND(ISNUMBER('Funnel setup'!P259),D246&gt;=30,E246&lt;&gt;"*",D246&lt;&gt;""),F246-1.959963985 *('Funnel setup'!$K$8/SQRT('Funnel Data'!D246)),"")</f>
        <v/>
      </c>
      <c r="H246" s="177" t="str">
        <f>IF(AND(ISNUMBER('Funnel setup'!P259),D246&gt;=30,E246&lt;&gt;"*",D246&lt;&gt;""),F246+1.959963985 *('Funnel setup'!$K$8/SQRT('Funnel Data'!D246)),"")</f>
        <v/>
      </c>
      <c r="I246" s="177" t="str">
        <f>IF(AND(ISNUMBER('Funnel setup'!P259),D246&gt;=30,E246&lt;&gt;"*",D246&lt;&gt;""),F246-3.090232306 *('Funnel setup'!$K$8/SQRT('Funnel Data'!D246)),"")</f>
        <v/>
      </c>
      <c r="J246" s="177" t="str">
        <f>IF(AND(ISNUMBER('Funnel setup'!P259),D246&gt;=30,E246&lt;&gt;"*",D246&lt;&gt;""),F246+3.090232306 *('Funnel setup'!$K$8/SQRT('Funnel Data'!D246)),"")</f>
        <v/>
      </c>
      <c r="K246" s="178" t="str">
        <f>IF(AND(ISNUMBER('Funnel setup'!P259),D246&gt;=30,E246&lt;&gt;"*",D246&lt;&gt;""),IF(E246&gt;J246,'Funnel setup'!$K$15&amp;"99.8%",IF(E246&gt;H246,'Funnel setup'!$K$15&amp;"95%",IF(E246&lt;I246,'Funnel setup'!$K$16&amp;"99.8%",IF(E246&lt;G246,'Funnel setup'!$K$16&amp;"95%","")))),"")</f>
        <v/>
      </c>
    </row>
    <row r="247" spans="2:11" ht="15" customHeight="1" x14ac:dyDescent="0.2">
      <c r="B247" s="174" t="str">
        <f>IF(ISNUMBER('Funnel setup'!P260),VLOOKUP('Funnel setup'!$P260,'Provider Commission - Raw Data'!$A:$Q,5,0),"")</f>
        <v/>
      </c>
      <c r="C247" s="175" t="str">
        <f>IF(ISNUMBER('Funnel setup'!P260),VLOOKUP('Funnel setup'!P260,'Provider Commission - Raw Data'!$A:$Q,6,0),"")</f>
        <v/>
      </c>
      <c r="D247" s="176" t="str">
        <f>IF(ISNUMBER('Funnel setup'!P260),IF(VLOOKUP('Funnel setup'!P260,'Provider Commission - Raw Data'!$A:$Q,8,0)="-","",VLOOKUP('Funnel setup'!P260,'Provider Commission - Raw Data'!$A:$Q,8,0)),"")</f>
        <v/>
      </c>
      <c r="E247" s="251" t="str">
        <f>IF(ISNUMBER('Funnel setup'!P260),IF(VLOOKUP('Funnel setup'!P260,'Provider Commission - Raw Data'!$A:$Q,16,0)="-","",VLOOKUP('Funnel setup'!P260,'Provider Commission - Raw Data'!$A:$Q,16,0)),"")</f>
        <v/>
      </c>
      <c r="F247" s="177" t="str">
        <f>IF(AND(ISNUMBER('Funnel setup'!P260)),'Funnel setup'!$K$9,"")</f>
        <v/>
      </c>
      <c r="G247" s="177" t="str">
        <f>IF(AND(ISNUMBER('Funnel setup'!P260),D247&gt;=30,E247&lt;&gt;"*",D247&lt;&gt;""),F247-1.959963985 *('Funnel setup'!$K$8/SQRT('Funnel Data'!D247)),"")</f>
        <v/>
      </c>
      <c r="H247" s="177" t="str">
        <f>IF(AND(ISNUMBER('Funnel setup'!P260),D247&gt;=30,E247&lt;&gt;"*",D247&lt;&gt;""),F247+1.959963985 *('Funnel setup'!$K$8/SQRT('Funnel Data'!D247)),"")</f>
        <v/>
      </c>
      <c r="I247" s="177" t="str">
        <f>IF(AND(ISNUMBER('Funnel setup'!P260),D247&gt;=30,E247&lt;&gt;"*",D247&lt;&gt;""),F247-3.090232306 *('Funnel setup'!$K$8/SQRT('Funnel Data'!D247)),"")</f>
        <v/>
      </c>
      <c r="J247" s="177" t="str">
        <f>IF(AND(ISNUMBER('Funnel setup'!P260),D247&gt;=30,E247&lt;&gt;"*",D247&lt;&gt;""),F247+3.090232306 *('Funnel setup'!$K$8/SQRT('Funnel Data'!D247)),"")</f>
        <v/>
      </c>
      <c r="K247" s="178" t="str">
        <f>IF(AND(ISNUMBER('Funnel setup'!P260),D247&gt;=30,E247&lt;&gt;"*",D247&lt;&gt;""),IF(E247&gt;J247,'Funnel setup'!$K$15&amp;"99.8%",IF(E247&gt;H247,'Funnel setup'!$K$15&amp;"95%",IF(E247&lt;I247,'Funnel setup'!$K$16&amp;"99.8%",IF(E247&lt;G247,'Funnel setup'!$K$16&amp;"95%","")))),"")</f>
        <v/>
      </c>
    </row>
    <row r="248" spans="2:11" ht="15" customHeight="1" x14ac:dyDescent="0.2">
      <c r="B248" s="174" t="str">
        <f>IF(ISNUMBER('Funnel setup'!P261),VLOOKUP('Funnel setup'!$P261,'Provider Commission - Raw Data'!$A:$Q,5,0),"")</f>
        <v/>
      </c>
      <c r="C248" s="175" t="str">
        <f>IF(ISNUMBER('Funnel setup'!P261),VLOOKUP('Funnel setup'!P261,'Provider Commission - Raw Data'!$A:$Q,6,0),"")</f>
        <v/>
      </c>
      <c r="D248" s="176" t="str">
        <f>IF(ISNUMBER('Funnel setup'!P261),IF(VLOOKUP('Funnel setup'!P261,'Provider Commission - Raw Data'!$A:$Q,8,0)="-","",VLOOKUP('Funnel setup'!P261,'Provider Commission - Raw Data'!$A:$Q,8,0)),"")</f>
        <v/>
      </c>
      <c r="E248" s="251" t="str">
        <f>IF(ISNUMBER('Funnel setup'!P261),IF(VLOOKUP('Funnel setup'!P261,'Provider Commission - Raw Data'!$A:$Q,16,0)="-","",VLOOKUP('Funnel setup'!P261,'Provider Commission - Raw Data'!$A:$Q,16,0)),"")</f>
        <v/>
      </c>
      <c r="F248" s="177" t="str">
        <f>IF(AND(ISNUMBER('Funnel setup'!P261)),'Funnel setup'!$K$9,"")</f>
        <v/>
      </c>
      <c r="G248" s="177" t="str">
        <f>IF(AND(ISNUMBER('Funnel setup'!P261),D248&gt;=30,E248&lt;&gt;"*",D248&lt;&gt;""),F248-1.959963985 *('Funnel setup'!$K$8/SQRT('Funnel Data'!D248)),"")</f>
        <v/>
      </c>
      <c r="H248" s="177" t="str">
        <f>IF(AND(ISNUMBER('Funnel setup'!P261),D248&gt;=30,E248&lt;&gt;"*",D248&lt;&gt;""),F248+1.959963985 *('Funnel setup'!$K$8/SQRT('Funnel Data'!D248)),"")</f>
        <v/>
      </c>
      <c r="I248" s="177" t="str">
        <f>IF(AND(ISNUMBER('Funnel setup'!P261),D248&gt;=30,E248&lt;&gt;"*",D248&lt;&gt;""),F248-3.090232306 *('Funnel setup'!$K$8/SQRT('Funnel Data'!D248)),"")</f>
        <v/>
      </c>
      <c r="J248" s="177" t="str">
        <f>IF(AND(ISNUMBER('Funnel setup'!P261),D248&gt;=30,E248&lt;&gt;"*",D248&lt;&gt;""),F248+3.090232306 *('Funnel setup'!$K$8/SQRT('Funnel Data'!D248)),"")</f>
        <v/>
      </c>
      <c r="K248" s="178" t="str">
        <f>IF(AND(ISNUMBER('Funnel setup'!P261),D248&gt;=30,E248&lt;&gt;"*",D248&lt;&gt;""),IF(E248&gt;J248,'Funnel setup'!$K$15&amp;"99.8%",IF(E248&gt;H248,'Funnel setup'!$K$15&amp;"95%",IF(E248&lt;I248,'Funnel setup'!$K$16&amp;"99.8%",IF(E248&lt;G248,'Funnel setup'!$K$16&amp;"95%","")))),"")</f>
        <v/>
      </c>
    </row>
    <row r="249" spans="2:11" ht="15" customHeight="1" x14ac:dyDescent="0.2">
      <c r="B249" s="174" t="str">
        <f>IF(ISNUMBER('Funnel setup'!P262),VLOOKUP('Funnel setup'!$P262,'Provider Commission - Raw Data'!$A:$Q,5,0),"")</f>
        <v/>
      </c>
      <c r="C249" s="175" t="str">
        <f>IF(ISNUMBER('Funnel setup'!P262),VLOOKUP('Funnel setup'!P262,'Provider Commission - Raw Data'!$A:$Q,6,0),"")</f>
        <v/>
      </c>
      <c r="D249" s="176" t="str">
        <f>IF(ISNUMBER('Funnel setup'!P262),IF(VLOOKUP('Funnel setup'!P262,'Provider Commission - Raw Data'!$A:$Q,8,0)="-","",VLOOKUP('Funnel setup'!P262,'Provider Commission - Raw Data'!$A:$Q,8,0)),"")</f>
        <v/>
      </c>
      <c r="E249" s="251" t="str">
        <f>IF(ISNUMBER('Funnel setup'!P262),IF(VLOOKUP('Funnel setup'!P262,'Provider Commission - Raw Data'!$A:$Q,16,0)="-","",VLOOKUP('Funnel setup'!P262,'Provider Commission - Raw Data'!$A:$Q,16,0)),"")</f>
        <v/>
      </c>
      <c r="F249" s="177" t="str">
        <f>IF(AND(ISNUMBER('Funnel setup'!P262)),'Funnel setup'!$K$9,"")</f>
        <v/>
      </c>
      <c r="G249" s="177" t="str">
        <f>IF(AND(ISNUMBER('Funnel setup'!P262),D249&gt;=30,E249&lt;&gt;"*",D249&lt;&gt;""),F249-1.959963985 *('Funnel setup'!$K$8/SQRT('Funnel Data'!D249)),"")</f>
        <v/>
      </c>
      <c r="H249" s="177" t="str">
        <f>IF(AND(ISNUMBER('Funnel setup'!P262),D249&gt;=30,E249&lt;&gt;"*",D249&lt;&gt;""),F249+1.959963985 *('Funnel setup'!$K$8/SQRT('Funnel Data'!D249)),"")</f>
        <v/>
      </c>
      <c r="I249" s="177" t="str">
        <f>IF(AND(ISNUMBER('Funnel setup'!P262),D249&gt;=30,E249&lt;&gt;"*",D249&lt;&gt;""),F249-3.090232306 *('Funnel setup'!$K$8/SQRT('Funnel Data'!D249)),"")</f>
        <v/>
      </c>
      <c r="J249" s="177" t="str">
        <f>IF(AND(ISNUMBER('Funnel setup'!P262),D249&gt;=30,E249&lt;&gt;"*",D249&lt;&gt;""),F249+3.090232306 *('Funnel setup'!$K$8/SQRT('Funnel Data'!D249)),"")</f>
        <v/>
      </c>
      <c r="K249" s="178" t="str">
        <f>IF(AND(ISNUMBER('Funnel setup'!P262),D249&gt;=30,E249&lt;&gt;"*",D249&lt;&gt;""),IF(E249&gt;J249,'Funnel setup'!$K$15&amp;"99.8%",IF(E249&gt;H249,'Funnel setup'!$K$15&amp;"95%",IF(E249&lt;I249,'Funnel setup'!$K$16&amp;"99.8%",IF(E249&lt;G249,'Funnel setup'!$K$16&amp;"95%","")))),"")</f>
        <v/>
      </c>
    </row>
    <row r="250" spans="2:11" ht="15" customHeight="1" x14ac:dyDescent="0.2">
      <c r="B250" s="174" t="str">
        <f>IF(ISNUMBER('Funnel setup'!P263),VLOOKUP('Funnel setup'!$P263,'Provider Commission - Raw Data'!$A:$Q,5,0),"")</f>
        <v/>
      </c>
      <c r="C250" s="175" t="str">
        <f>IF(ISNUMBER('Funnel setup'!P263),VLOOKUP('Funnel setup'!P263,'Provider Commission - Raw Data'!$A:$Q,6,0),"")</f>
        <v/>
      </c>
      <c r="D250" s="176" t="str">
        <f>IF(ISNUMBER('Funnel setup'!P263),IF(VLOOKUP('Funnel setup'!P263,'Provider Commission - Raw Data'!$A:$Q,8,0)="-","",VLOOKUP('Funnel setup'!P263,'Provider Commission - Raw Data'!$A:$Q,8,0)),"")</f>
        <v/>
      </c>
      <c r="E250" s="251" t="str">
        <f>IF(ISNUMBER('Funnel setup'!P263),IF(VLOOKUP('Funnel setup'!P263,'Provider Commission - Raw Data'!$A:$Q,16,0)="-","",VLOOKUP('Funnel setup'!P263,'Provider Commission - Raw Data'!$A:$Q,16,0)),"")</f>
        <v/>
      </c>
      <c r="F250" s="177" t="str">
        <f>IF(AND(ISNUMBER('Funnel setup'!P263)),'Funnel setup'!$K$9,"")</f>
        <v/>
      </c>
      <c r="G250" s="177" t="str">
        <f>IF(AND(ISNUMBER('Funnel setup'!P263),D250&gt;=30,E250&lt;&gt;"*",D250&lt;&gt;""),F250-1.959963985 *('Funnel setup'!$K$8/SQRT('Funnel Data'!D250)),"")</f>
        <v/>
      </c>
      <c r="H250" s="177" t="str">
        <f>IF(AND(ISNUMBER('Funnel setup'!P263),D250&gt;=30,E250&lt;&gt;"*",D250&lt;&gt;""),F250+1.959963985 *('Funnel setup'!$K$8/SQRT('Funnel Data'!D250)),"")</f>
        <v/>
      </c>
      <c r="I250" s="177" t="str">
        <f>IF(AND(ISNUMBER('Funnel setup'!P263),D250&gt;=30,E250&lt;&gt;"*",D250&lt;&gt;""),F250-3.090232306 *('Funnel setup'!$K$8/SQRT('Funnel Data'!D250)),"")</f>
        <v/>
      </c>
      <c r="J250" s="177" t="str">
        <f>IF(AND(ISNUMBER('Funnel setup'!P263),D250&gt;=30,E250&lt;&gt;"*",D250&lt;&gt;""),F250+3.090232306 *('Funnel setup'!$K$8/SQRT('Funnel Data'!D250)),"")</f>
        <v/>
      </c>
      <c r="K250" s="178" t="str">
        <f>IF(AND(ISNUMBER('Funnel setup'!P263),D250&gt;=30,E250&lt;&gt;"*",D250&lt;&gt;""),IF(E250&gt;J250,'Funnel setup'!$K$15&amp;"99.8%",IF(E250&gt;H250,'Funnel setup'!$K$15&amp;"95%",IF(E250&lt;I250,'Funnel setup'!$K$16&amp;"99.8%",IF(E250&lt;G250,'Funnel setup'!$K$16&amp;"95%","")))),"")</f>
        <v/>
      </c>
    </row>
    <row r="251" spans="2:11" ht="15" customHeight="1" x14ac:dyDescent="0.2">
      <c r="B251" s="174" t="str">
        <f>IF(ISNUMBER('Funnel setup'!P264),VLOOKUP('Funnel setup'!$P264,'Provider Commission - Raw Data'!$A:$Q,5,0),"")</f>
        <v/>
      </c>
      <c r="C251" s="175" t="str">
        <f>IF(ISNUMBER('Funnel setup'!P264),VLOOKUP('Funnel setup'!P264,'Provider Commission - Raw Data'!$A:$Q,6,0),"")</f>
        <v/>
      </c>
      <c r="D251" s="176" t="str">
        <f>IF(ISNUMBER('Funnel setup'!P264),IF(VLOOKUP('Funnel setup'!P264,'Provider Commission - Raw Data'!$A:$Q,8,0)="-","",VLOOKUP('Funnel setup'!P264,'Provider Commission - Raw Data'!$A:$Q,8,0)),"")</f>
        <v/>
      </c>
      <c r="E251" s="251" t="str">
        <f>IF(ISNUMBER('Funnel setup'!P264),IF(VLOOKUP('Funnel setup'!P264,'Provider Commission - Raw Data'!$A:$Q,16,0)="-","",VLOOKUP('Funnel setup'!P264,'Provider Commission - Raw Data'!$A:$Q,16,0)),"")</f>
        <v/>
      </c>
      <c r="F251" s="177" t="str">
        <f>IF(AND(ISNUMBER('Funnel setup'!P264)),'Funnel setup'!$K$9,"")</f>
        <v/>
      </c>
      <c r="G251" s="177" t="str">
        <f>IF(AND(ISNUMBER('Funnel setup'!P264),D251&gt;=30,E251&lt;&gt;"*",D251&lt;&gt;""),F251-1.959963985 *('Funnel setup'!$K$8/SQRT('Funnel Data'!D251)),"")</f>
        <v/>
      </c>
      <c r="H251" s="177" t="str">
        <f>IF(AND(ISNUMBER('Funnel setup'!P264),D251&gt;=30,E251&lt;&gt;"*",D251&lt;&gt;""),F251+1.959963985 *('Funnel setup'!$K$8/SQRT('Funnel Data'!D251)),"")</f>
        <v/>
      </c>
      <c r="I251" s="177" t="str">
        <f>IF(AND(ISNUMBER('Funnel setup'!P264),D251&gt;=30,E251&lt;&gt;"*",D251&lt;&gt;""),F251-3.090232306 *('Funnel setup'!$K$8/SQRT('Funnel Data'!D251)),"")</f>
        <v/>
      </c>
      <c r="J251" s="177" t="str">
        <f>IF(AND(ISNUMBER('Funnel setup'!P264),D251&gt;=30,E251&lt;&gt;"*",D251&lt;&gt;""),F251+3.090232306 *('Funnel setup'!$K$8/SQRT('Funnel Data'!D251)),"")</f>
        <v/>
      </c>
      <c r="K251" s="178" t="str">
        <f>IF(AND(ISNUMBER('Funnel setup'!P264),D251&gt;=30,E251&lt;&gt;"*",D251&lt;&gt;""),IF(E251&gt;J251,'Funnel setup'!$K$15&amp;"99.8%",IF(E251&gt;H251,'Funnel setup'!$K$15&amp;"95%",IF(E251&lt;I251,'Funnel setup'!$K$16&amp;"99.8%",IF(E251&lt;G251,'Funnel setup'!$K$16&amp;"95%","")))),"")</f>
        <v/>
      </c>
    </row>
    <row r="252" spans="2:11" ht="15" customHeight="1" x14ac:dyDescent="0.2">
      <c r="B252" s="174" t="str">
        <f>IF(ISNUMBER('Funnel setup'!P265),VLOOKUP('Funnel setup'!$P265,'Provider Commission - Raw Data'!$A:$Q,5,0),"")</f>
        <v/>
      </c>
      <c r="C252" s="175" t="str">
        <f>IF(ISNUMBER('Funnel setup'!P265),VLOOKUP('Funnel setup'!P265,'Provider Commission - Raw Data'!$A:$Q,6,0),"")</f>
        <v/>
      </c>
      <c r="D252" s="176" t="str">
        <f>IF(ISNUMBER('Funnel setup'!P265),IF(VLOOKUP('Funnel setup'!P265,'Provider Commission - Raw Data'!$A:$Q,8,0)="-","",VLOOKUP('Funnel setup'!P265,'Provider Commission - Raw Data'!$A:$Q,8,0)),"")</f>
        <v/>
      </c>
      <c r="E252" s="251" t="str">
        <f>IF(ISNUMBER('Funnel setup'!P265),IF(VLOOKUP('Funnel setup'!P265,'Provider Commission - Raw Data'!$A:$Q,16,0)="-","",VLOOKUP('Funnel setup'!P265,'Provider Commission - Raw Data'!$A:$Q,16,0)),"")</f>
        <v/>
      </c>
      <c r="F252" s="177" t="str">
        <f>IF(AND(ISNUMBER('Funnel setup'!P265)),'Funnel setup'!$K$9,"")</f>
        <v/>
      </c>
      <c r="G252" s="177" t="str">
        <f>IF(AND(ISNUMBER('Funnel setup'!P265),D252&gt;=30,E252&lt;&gt;"*",D252&lt;&gt;""),F252-1.959963985 *('Funnel setup'!$K$8/SQRT('Funnel Data'!D252)),"")</f>
        <v/>
      </c>
      <c r="H252" s="177" t="str">
        <f>IF(AND(ISNUMBER('Funnel setup'!P265),D252&gt;=30,E252&lt;&gt;"*",D252&lt;&gt;""),F252+1.959963985 *('Funnel setup'!$K$8/SQRT('Funnel Data'!D252)),"")</f>
        <v/>
      </c>
      <c r="I252" s="177" t="str">
        <f>IF(AND(ISNUMBER('Funnel setup'!P265),D252&gt;=30,E252&lt;&gt;"*",D252&lt;&gt;""),F252-3.090232306 *('Funnel setup'!$K$8/SQRT('Funnel Data'!D252)),"")</f>
        <v/>
      </c>
      <c r="J252" s="177" t="str">
        <f>IF(AND(ISNUMBER('Funnel setup'!P265),D252&gt;=30,E252&lt;&gt;"*",D252&lt;&gt;""),F252+3.090232306 *('Funnel setup'!$K$8/SQRT('Funnel Data'!D252)),"")</f>
        <v/>
      </c>
      <c r="K252" s="178" t="str">
        <f>IF(AND(ISNUMBER('Funnel setup'!P265),D252&gt;=30,E252&lt;&gt;"*",D252&lt;&gt;""),IF(E252&gt;J252,'Funnel setup'!$K$15&amp;"99.8%",IF(E252&gt;H252,'Funnel setup'!$K$15&amp;"95%",IF(E252&lt;I252,'Funnel setup'!$K$16&amp;"99.8%",IF(E252&lt;G252,'Funnel setup'!$K$16&amp;"95%","")))),"")</f>
        <v/>
      </c>
    </row>
    <row r="253" spans="2:11" ht="15" customHeight="1" x14ac:dyDescent="0.2">
      <c r="B253" s="174" t="str">
        <f>IF(ISNUMBER('Funnel setup'!P266),VLOOKUP('Funnel setup'!$P266,'Provider Commission - Raw Data'!$A:$Q,5,0),"")</f>
        <v/>
      </c>
      <c r="C253" s="175" t="str">
        <f>IF(ISNUMBER('Funnel setup'!P266),VLOOKUP('Funnel setup'!P266,'Provider Commission - Raw Data'!$A:$Q,6,0),"")</f>
        <v/>
      </c>
      <c r="D253" s="176" t="str">
        <f>IF(ISNUMBER('Funnel setup'!P266),IF(VLOOKUP('Funnel setup'!P266,'Provider Commission - Raw Data'!$A:$Q,8,0)="-","",VLOOKUP('Funnel setup'!P266,'Provider Commission - Raw Data'!$A:$Q,8,0)),"")</f>
        <v/>
      </c>
      <c r="E253" s="251" t="str">
        <f>IF(ISNUMBER('Funnel setup'!P266),IF(VLOOKUP('Funnel setup'!P266,'Provider Commission - Raw Data'!$A:$Q,16,0)="-","",VLOOKUP('Funnel setup'!P266,'Provider Commission - Raw Data'!$A:$Q,16,0)),"")</f>
        <v/>
      </c>
      <c r="F253" s="177" t="str">
        <f>IF(AND(ISNUMBER('Funnel setup'!P266)),'Funnel setup'!$K$9,"")</f>
        <v/>
      </c>
      <c r="G253" s="177" t="str">
        <f>IF(AND(ISNUMBER('Funnel setup'!P266),D253&gt;=30,E253&lt;&gt;"*",D253&lt;&gt;""),F253-1.959963985 *('Funnel setup'!$K$8/SQRT('Funnel Data'!D253)),"")</f>
        <v/>
      </c>
      <c r="H253" s="177" t="str">
        <f>IF(AND(ISNUMBER('Funnel setup'!P266),D253&gt;=30,E253&lt;&gt;"*",D253&lt;&gt;""),F253+1.959963985 *('Funnel setup'!$K$8/SQRT('Funnel Data'!D253)),"")</f>
        <v/>
      </c>
      <c r="I253" s="177" t="str">
        <f>IF(AND(ISNUMBER('Funnel setup'!P266),D253&gt;=30,E253&lt;&gt;"*",D253&lt;&gt;""),F253-3.090232306 *('Funnel setup'!$K$8/SQRT('Funnel Data'!D253)),"")</f>
        <v/>
      </c>
      <c r="J253" s="177" t="str">
        <f>IF(AND(ISNUMBER('Funnel setup'!P266),D253&gt;=30,E253&lt;&gt;"*",D253&lt;&gt;""),F253+3.090232306 *('Funnel setup'!$K$8/SQRT('Funnel Data'!D253)),"")</f>
        <v/>
      </c>
      <c r="K253" s="178" t="str">
        <f>IF(AND(ISNUMBER('Funnel setup'!P266),D253&gt;=30,E253&lt;&gt;"*",D253&lt;&gt;""),IF(E253&gt;J253,'Funnel setup'!$K$15&amp;"99.8%",IF(E253&gt;H253,'Funnel setup'!$K$15&amp;"95%",IF(E253&lt;I253,'Funnel setup'!$K$16&amp;"99.8%",IF(E253&lt;G253,'Funnel setup'!$K$16&amp;"95%","")))),"")</f>
        <v/>
      </c>
    </row>
    <row r="254" spans="2:11" ht="15" customHeight="1" x14ac:dyDescent="0.2">
      <c r="B254" s="174" t="str">
        <f>IF(ISNUMBER('Funnel setup'!P267),VLOOKUP('Funnel setup'!$P267,'Provider Commission - Raw Data'!$A:$Q,5,0),"")</f>
        <v/>
      </c>
      <c r="C254" s="175" t="str">
        <f>IF(ISNUMBER('Funnel setup'!P267),VLOOKUP('Funnel setup'!P267,'Provider Commission - Raw Data'!$A:$Q,6,0),"")</f>
        <v/>
      </c>
      <c r="D254" s="176" t="str">
        <f>IF(ISNUMBER('Funnel setup'!P267),IF(VLOOKUP('Funnel setup'!P267,'Provider Commission - Raw Data'!$A:$Q,8,0)="-","",VLOOKUP('Funnel setup'!P267,'Provider Commission - Raw Data'!$A:$Q,8,0)),"")</f>
        <v/>
      </c>
      <c r="E254" s="251" t="str">
        <f>IF(ISNUMBER('Funnel setup'!P267),IF(VLOOKUP('Funnel setup'!P267,'Provider Commission - Raw Data'!$A:$Q,16,0)="-","",VLOOKUP('Funnel setup'!P267,'Provider Commission - Raw Data'!$A:$Q,16,0)),"")</f>
        <v/>
      </c>
      <c r="F254" s="177" t="str">
        <f>IF(AND(ISNUMBER('Funnel setup'!P267)),'Funnel setup'!$K$9,"")</f>
        <v/>
      </c>
      <c r="G254" s="177" t="str">
        <f>IF(AND(ISNUMBER('Funnel setup'!P267),D254&gt;=30,E254&lt;&gt;"*",D254&lt;&gt;""),F254-1.959963985 *('Funnel setup'!$K$8/SQRT('Funnel Data'!D254)),"")</f>
        <v/>
      </c>
      <c r="H254" s="177" t="str">
        <f>IF(AND(ISNUMBER('Funnel setup'!P267),D254&gt;=30,E254&lt;&gt;"*",D254&lt;&gt;""),F254+1.959963985 *('Funnel setup'!$K$8/SQRT('Funnel Data'!D254)),"")</f>
        <v/>
      </c>
      <c r="I254" s="177" t="str">
        <f>IF(AND(ISNUMBER('Funnel setup'!P267),D254&gt;=30,E254&lt;&gt;"*",D254&lt;&gt;""),F254-3.090232306 *('Funnel setup'!$K$8/SQRT('Funnel Data'!D254)),"")</f>
        <v/>
      </c>
      <c r="J254" s="177" t="str">
        <f>IF(AND(ISNUMBER('Funnel setup'!P267),D254&gt;=30,E254&lt;&gt;"*",D254&lt;&gt;""),F254+3.090232306 *('Funnel setup'!$K$8/SQRT('Funnel Data'!D254)),"")</f>
        <v/>
      </c>
      <c r="K254" s="178" t="str">
        <f>IF(AND(ISNUMBER('Funnel setup'!P267),D254&gt;=30,E254&lt;&gt;"*",D254&lt;&gt;""),IF(E254&gt;J254,'Funnel setup'!$K$15&amp;"99.8%",IF(E254&gt;H254,'Funnel setup'!$K$15&amp;"95%",IF(E254&lt;I254,'Funnel setup'!$K$16&amp;"99.8%",IF(E254&lt;G254,'Funnel setup'!$K$16&amp;"95%","")))),"")</f>
        <v/>
      </c>
    </row>
    <row r="255" spans="2:11" ht="15" customHeight="1" x14ac:dyDescent="0.2">
      <c r="B255" s="174" t="str">
        <f>IF(ISNUMBER('Funnel setup'!P268),VLOOKUP('Funnel setup'!$P268,'Provider Commission - Raw Data'!$A:$Q,5,0),"")</f>
        <v/>
      </c>
      <c r="C255" s="175" t="str">
        <f>IF(ISNUMBER('Funnel setup'!P268),VLOOKUP('Funnel setup'!P268,'Provider Commission - Raw Data'!$A:$Q,6,0),"")</f>
        <v/>
      </c>
      <c r="D255" s="176" t="str">
        <f>IF(ISNUMBER('Funnel setup'!P268),IF(VLOOKUP('Funnel setup'!P268,'Provider Commission - Raw Data'!$A:$Q,8,0)="-","",VLOOKUP('Funnel setup'!P268,'Provider Commission - Raw Data'!$A:$Q,8,0)),"")</f>
        <v/>
      </c>
      <c r="E255" s="251" t="str">
        <f>IF(ISNUMBER('Funnel setup'!P268),IF(VLOOKUP('Funnel setup'!P268,'Provider Commission - Raw Data'!$A:$Q,16,0)="-","",VLOOKUP('Funnel setup'!P268,'Provider Commission - Raw Data'!$A:$Q,16,0)),"")</f>
        <v/>
      </c>
      <c r="F255" s="177" t="str">
        <f>IF(AND(ISNUMBER('Funnel setup'!P268)),'Funnel setup'!$K$9,"")</f>
        <v/>
      </c>
      <c r="G255" s="177" t="str">
        <f>IF(AND(ISNUMBER('Funnel setup'!P268),D255&gt;=30,E255&lt;&gt;"*",D255&lt;&gt;""),F255-1.959963985 *('Funnel setup'!$K$8/SQRT('Funnel Data'!D255)),"")</f>
        <v/>
      </c>
      <c r="H255" s="177" t="str">
        <f>IF(AND(ISNUMBER('Funnel setup'!P268),D255&gt;=30,E255&lt;&gt;"*",D255&lt;&gt;""),F255+1.959963985 *('Funnel setup'!$K$8/SQRT('Funnel Data'!D255)),"")</f>
        <v/>
      </c>
      <c r="I255" s="177" t="str">
        <f>IF(AND(ISNUMBER('Funnel setup'!P268),D255&gt;=30,E255&lt;&gt;"*",D255&lt;&gt;""),F255-3.090232306 *('Funnel setup'!$K$8/SQRT('Funnel Data'!D255)),"")</f>
        <v/>
      </c>
      <c r="J255" s="177" t="str">
        <f>IF(AND(ISNUMBER('Funnel setup'!P268),D255&gt;=30,E255&lt;&gt;"*",D255&lt;&gt;""),F255+3.090232306 *('Funnel setup'!$K$8/SQRT('Funnel Data'!D255)),"")</f>
        <v/>
      </c>
      <c r="K255" s="178" t="str">
        <f>IF(AND(ISNUMBER('Funnel setup'!P268),D255&gt;=30,E255&lt;&gt;"*",D255&lt;&gt;""),IF(E255&gt;J255,'Funnel setup'!$K$15&amp;"99.8%",IF(E255&gt;H255,'Funnel setup'!$K$15&amp;"95%",IF(E255&lt;I255,'Funnel setup'!$K$16&amp;"99.8%",IF(E255&lt;G255,'Funnel setup'!$K$16&amp;"95%","")))),"")</f>
        <v/>
      </c>
    </row>
    <row r="256" spans="2:11" ht="15" customHeight="1" x14ac:dyDescent="0.2">
      <c r="B256" s="174" t="str">
        <f>IF(ISNUMBER('Funnel setup'!P269),VLOOKUP('Funnel setup'!$P269,'Provider Commission - Raw Data'!$A:$Q,5,0),"")</f>
        <v/>
      </c>
      <c r="C256" s="175" t="str">
        <f>IF(ISNUMBER('Funnel setup'!P269),VLOOKUP('Funnel setup'!P269,'Provider Commission - Raw Data'!$A:$Q,6,0),"")</f>
        <v/>
      </c>
      <c r="D256" s="176" t="str">
        <f>IF(ISNUMBER('Funnel setup'!P269),IF(VLOOKUP('Funnel setup'!P269,'Provider Commission - Raw Data'!$A:$Q,8,0)="-","",VLOOKUP('Funnel setup'!P269,'Provider Commission - Raw Data'!$A:$Q,8,0)),"")</f>
        <v/>
      </c>
      <c r="E256" s="251" t="str">
        <f>IF(ISNUMBER('Funnel setup'!P269),IF(VLOOKUP('Funnel setup'!P269,'Provider Commission - Raw Data'!$A:$Q,16,0)="-","",VLOOKUP('Funnel setup'!P269,'Provider Commission - Raw Data'!$A:$Q,16,0)),"")</f>
        <v/>
      </c>
      <c r="F256" s="177" t="str">
        <f>IF(AND(ISNUMBER('Funnel setup'!P269)),'Funnel setup'!$K$9,"")</f>
        <v/>
      </c>
      <c r="G256" s="177" t="str">
        <f>IF(AND(ISNUMBER('Funnel setup'!P269),D256&gt;=30,E256&lt;&gt;"*",D256&lt;&gt;""),F256-1.959963985 *('Funnel setup'!$K$8/SQRT('Funnel Data'!D256)),"")</f>
        <v/>
      </c>
      <c r="H256" s="177" t="str">
        <f>IF(AND(ISNUMBER('Funnel setup'!P269),D256&gt;=30,E256&lt;&gt;"*",D256&lt;&gt;""),F256+1.959963985 *('Funnel setup'!$K$8/SQRT('Funnel Data'!D256)),"")</f>
        <v/>
      </c>
      <c r="I256" s="177" t="str">
        <f>IF(AND(ISNUMBER('Funnel setup'!P269),D256&gt;=30,E256&lt;&gt;"*",D256&lt;&gt;""),F256-3.090232306 *('Funnel setup'!$K$8/SQRT('Funnel Data'!D256)),"")</f>
        <v/>
      </c>
      <c r="J256" s="177" t="str">
        <f>IF(AND(ISNUMBER('Funnel setup'!P269),D256&gt;=30,E256&lt;&gt;"*",D256&lt;&gt;""),F256+3.090232306 *('Funnel setup'!$K$8/SQRT('Funnel Data'!D256)),"")</f>
        <v/>
      </c>
      <c r="K256" s="178" t="str">
        <f>IF(AND(ISNUMBER('Funnel setup'!P269),D256&gt;=30,E256&lt;&gt;"*",D256&lt;&gt;""),IF(E256&gt;J256,'Funnel setup'!$K$15&amp;"99.8%",IF(E256&gt;H256,'Funnel setup'!$K$15&amp;"95%",IF(E256&lt;I256,'Funnel setup'!$K$16&amp;"99.8%",IF(E256&lt;G256,'Funnel setup'!$K$16&amp;"95%","")))),"")</f>
        <v/>
      </c>
    </row>
    <row r="257" spans="2:11" ht="15" customHeight="1" x14ac:dyDescent="0.2">
      <c r="B257" s="174" t="str">
        <f>IF(ISNUMBER('Funnel setup'!P270),VLOOKUP('Funnel setup'!$P270,'Provider Commission - Raw Data'!$A:$Q,5,0),"")</f>
        <v/>
      </c>
      <c r="C257" s="175" t="str">
        <f>IF(ISNUMBER('Funnel setup'!P270),VLOOKUP('Funnel setup'!P270,'Provider Commission - Raw Data'!$A:$Q,6,0),"")</f>
        <v/>
      </c>
      <c r="D257" s="176" t="str">
        <f>IF(ISNUMBER('Funnel setup'!P270),IF(VLOOKUP('Funnel setup'!P270,'Provider Commission - Raw Data'!$A:$Q,8,0)="-","",VLOOKUP('Funnel setup'!P270,'Provider Commission - Raw Data'!$A:$Q,8,0)),"")</f>
        <v/>
      </c>
      <c r="E257" s="251" t="str">
        <f>IF(ISNUMBER('Funnel setup'!P270),IF(VLOOKUP('Funnel setup'!P270,'Provider Commission - Raw Data'!$A:$Q,16,0)="-","",VLOOKUP('Funnel setup'!P270,'Provider Commission - Raw Data'!$A:$Q,16,0)),"")</f>
        <v/>
      </c>
      <c r="F257" s="177" t="str">
        <f>IF(AND(ISNUMBER('Funnel setup'!P270)),'Funnel setup'!$K$9,"")</f>
        <v/>
      </c>
      <c r="G257" s="177" t="str">
        <f>IF(AND(ISNUMBER('Funnel setup'!P270),D257&gt;=30,E257&lt;&gt;"*",D257&lt;&gt;""),F257-1.959963985 *('Funnel setup'!$K$8/SQRT('Funnel Data'!D257)),"")</f>
        <v/>
      </c>
      <c r="H257" s="177" t="str">
        <f>IF(AND(ISNUMBER('Funnel setup'!P270),D257&gt;=30,E257&lt;&gt;"*",D257&lt;&gt;""),F257+1.959963985 *('Funnel setup'!$K$8/SQRT('Funnel Data'!D257)),"")</f>
        <v/>
      </c>
      <c r="I257" s="177" t="str">
        <f>IF(AND(ISNUMBER('Funnel setup'!P270),D257&gt;=30,E257&lt;&gt;"*",D257&lt;&gt;""),F257-3.090232306 *('Funnel setup'!$K$8/SQRT('Funnel Data'!D257)),"")</f>
        <v/>
      </c>
      <c r="J257" s="177" t="str">
        <f>IF(AND(ISNUMBER('Funnel setup'!P270),D257&gt;=30,E257&lt;&gt;"*",D257&lt;&gt;""),F257+3.090232306 *('Funnel setup'!$K$8/SQRT('Funnel Data'!D257)),"")</f>
        <v/>
      </c>
      <c r="K257" s="178" t="str">
        <f>IF(AND(ISNUMBER('Funnel setup'!P270),D257&gt;=30,E257&lt;&gt;"*",D257&lt;&gt;""),IF(E257&gt;J257,'Funnel setup'!$K$15&amp;"99.8%",IF(E257&gt;H257,'Funnel setup'!$K$15&amp;"95%",IF(E257&lt;I257,'Funnel setup'!$K$16&amp;"99.8%",IF(E257&lt;G257,'Funnel setup'!$K$16&amp;"95%","")))),"")</f>
        <v/>
      </c>
    </row>
    <row r="258" spans="2:11" ht="15" customHeight="1" x14ac:dyDescent="0.2">
      <c r="B258" s="174" t="str">
        <f>IF(ISNUMBER('Funnel setup'!P271),VLOOKUP('Funnel setup'!$P271,'Provider Commission - Raw Data'!$A:$Q,5,0),"")</f>
        <v/>
      </c>
      <c r="C258" s="175" t="str">
        <f>IF(ISNUMBER('Funnel setup'!P271),VLOOKUP('Funnel setup'!P271,'Provider Commission - Raw Data'!$A:$Q,6,0),"")</f>
        <v/>
      </c>
      <c r="D258" s="176" t="str">
        <f>IF(ISNUMBER('Funnel setup'!P271),IF(VLOOKUP('Funnel setup'!P271,'Provider Commission - Raw Data'!$A:$Q,8,0)="-","",VLOOKUP('Funnel setup'!P271,'Provider Commission - Raw Data'!$A:$Q,8,0)),"")</f>
        <v/>
      </c>
      <c r="E258" s="251" t="str">
        <f>IF(ISNUMBER('Funnel setup'!P271),IF(VLOOKUP('Funnel setup'!P271,'Provider Commission - Raw Data'!$A:$Q,16,0)="-","",VLOOKUP('Funnel setup'!P271,'Provider Commission - Raw Data'!$A:$Q,16,0)),"")</f>
        <v/>
      </c>
      <c r="F258" s="177" t="str">
        <f>IF(AND(ISNUMBER('Funnel setup'!P271)),'Funnel setup'!$K$9,"")</f>
        <v/>
      </c>
      <c r="G258" s="177" t="str">
        <f>IF(AND(ISNUMBER('Funnel setup'!P271),D258&gt;=30,E258&lt;&gt;"*",D258&lt;&gt;""),F258-1.959963985 *('Funnel setup'!$K$8/SQRT('Funnel Data'!D258)),"")</f>
        <v/>
      </c>
      <c r="H258" s="177" t="str">
        <f>IF(AND(ISNUMBER('Funnel setup'!P271),D258&gt;=30,E258&lt;&gt;"*",D258&lt;&gt;""),F258+1.959963985 *('Funnel setup'!$K$8/SQRT('Funnel Data'!D258)),"")</f>
        <v/>
      </c>
      <c r="I258" s="177" t="str">
        <f>IF(AND(ISNUMBER('Funnel setup'!P271),D258&gt;=30,E258&lt;&gt;"*",D258&lt;&gt;""),F258-3.090232306 *('Funnel setup'!$K$8/SQRT('Funnel Data'!D258)),"")</f>
        <v/>
      </c>
      <c r="J258" s="177" t="str">
        <f>IF(AND(ISNUMBER('Funnel setup'!P271),D258&gt;=30,E258&lt;&gt;"*",D258&lt;&gt;""),F258+3.090232306 *('Funnel setup'!$K$8/SQRT('Funnel Data'!D258)),"")</f>
        <v/>
      </c>
      <c r="K258" s="178" t="str">
        <f>IF(AND(ISNUMBER('Funnel setup'!P271),D258&gt;=30,E258&lt;&gt;"*",D258&lt;&gt;""),IF(E258&gt;J258,'Funnel setup'!$K$15&amp;"99.8%",IF(E258&gt;H258,'Funnel setup'!$K$15&amp;"95%",IF(E258&lt;I258,'Funnel setup'!$K$16&amp;"99.8%",IF(E258&lt;G258,'Funnel setup'!$K$16&amp;"95%","")))),"")</f>
        <v/>
      </c>
    </row>
    <row r="259" spans="2:11" ht="15" customHeight="1" x14ac:dyDescent="0.2">
      <c r="B259" s="174" t="str">
        <f>IF(ISNUMBER('Funnel setup'!P272),VLOOKUP('Funnel setup'!$P272,'Provider Commission - Raw Data'!$A:$Q,5,0),"")</f>
        <v/>
      </c>
      <c r="C259" s="175" t="str">
        <f>IF(ISNUMBER('Funnel setup'!P272),VLOOKUP('Funnel setup'!P272,'Provider Commission - Raw Data'!$A:$Q,6,0),"")</f>
        <v/>
      </c>
      <c r="D259" s="176" t="str">
        <f>IF(ISNUMBER('Funnel setup'!P272),IF(VLOOKUP('Funnel setup'!P272,'Provider Commission - Raw Data'!$A:$Q,8,0)="-","",VLOOKUP('Funnel setup'!P272,'Provider Commission - Raw Data'!$A:$Q,8,0)),"")</f>
        <v/>
      </c>
      <c r="E259" s="251" t="str">
        <f>IF(ISNUMBER('Funnel setup'!P272),IF(VLOOKUP('Funnel setup'!P272,'Provider Commission - Raw Data'!$A:$Q,16,0)="-","",VLOOKUP('Funnel setup'!P272,'Provider Commission - Raw Data'!$A:$Q,16,0)),"")</f>
        <v/>
      </c>
      <c r="F259" s="177" t="str">
        <f>IF(AND(ISNUMBER('Funnel setup'!P272)),'Funnel setup'!$K$9,"")</f>
        <v/>
      </c>
      <c r="G259" s="177" t="str">
        <f>IF(AND(ISNUMBER('Funnel setup'!P272),D259&gt;=30,E259&lt;&gt;"*",D259&lt;&gt;""),F259-1.959963985 *('Funnel setup'!$K$8/SQRT('Funnel Data'!D259)),"")</f>
        <v/>
      </c>
      <c r="H259" s="177" t="str">
        <f>IF(AND(ISNUMBER('Funnel setup'!P272),D259&gt;=30,E259&lt;&gt;"*",D259&lt;&gt;""),F259+1.959963985 *('Funnel setup'!$K$8/SQRT('Funnel Data'!D259)),"")</f>
        <v/>
      </c>
      <c r="I259" s="177" t="str">
        <f>IF(AND(ISNUMBER('Funnel setup'!P272),D259&gt;=30,E259&lt;&gt;"*",D259&lt;&gt;""),F259-3.090232306 *('Funnel setup'!$K$8/SQRT('Funnel Data'!D259)),"")</f>
        <v/>
      </c>
      <c r="J259" s="177" t="str">
        <f>IF(AND(ISNUMBER('Funnel setup'!P272),D259&gt;=30,E259&lt;&gt;"*",D259&lt;&gt;""),F259+3.090232306 *('Funnel setup'!$K$8/SQRT('Funnel Data'!D259)),"")</f>
        <v/>
      </c>
      <c r="K259" s="178" t="str">
        <f>IF(AND(ISNUMBER('Funnel setup'!P272),D259&gt;=30,E259&lt;&gt;"*",D259&lt;&gt;""),IF(E259&gt;J259,'Funnel setup'!$K$15&amp;"99.8%",IF(E259&gt;H259,'Funnel setup'!$K$15&amp;"95%",IF(E259&lt;I259,'Funnel setup'!$K$16&amp;"99.8%",IF(E259&lt;G259,'Funnel setup'!$K$16&amp;"95%","")))),"")</f>
        <v/>
      </c>
    </row>
    <row r="260" spans="2:11" ht="15" customHeight="1" x14ac:dyDescent="0.2">
      <c r="B260" s="174" t="str">
        <f>IF(ISNUMBER('Funnel setup'!P273),VLOOKUP('Funnel setup'!$P273,'Provider Commission - Raw Data'!$A:$Q,5,0),"")</f>
        <v/>
      </c>
      <c r="C260" s="175" t="str">
        <f>IF(ISNUMBER('Funnel setup'!P273),VLOOKUP('Funnel setup'!P273,'Provider Commission - Raw Data'!$A:$Q,6,0),"")</f>
        <v/>
      </c>
      <c r="D260" s="176" t="str">
        <f>IF(ISNUMBER('Funnel setup'!P273),IF(VLOOKUP('Funnel setup'!P273,'Provider Commission - Raw Data'!$A:$Q,8,0)="-","",VLOOKUP('Funnel setup'!P273,'Provider Commission - Raw Data'!$A:$Q,8,0)),"")</f>
        <v/>
      </c>
      <c r="E260" s="251" t="str">
        <f>IF(ISNUMBER('Funnel setup'!P273),IF(VLOOKUP('Funnel setup'!P273,'Provider Commission - Raw Data'!$A:$Q,16,0)="-","",VLOOKUP('Funnel setup'!P273,'Provider Commission - Raw Data'!$A:$Q,16,0)),"")</f>
        <v/>
      </c>
      <c r="F260" s="177" t="str">
        <f>IF(AND(ISNUMBER('Funnel setup'!P273)),'Funnel setup'!$K$9,"")</f>
        <v/>
      </c>
      <c r="G260" s="177" t="str">
        <f>IF(AND(ISNUMBER('Funnel setup'!P273),D260&gt;=30,E260&lt;&gt;"*",D260&lt;&gt;""),F260-1.959963985 *('Funnel setup'!$K$8/SQRT('Funnel Data'!D260)),"")</f>
        <v/>
      </c>
      <c r="H260" s="177" t="str">
        <f>IF(AND(ISNUMBER('Funnel setup'!P273),D260&gt;=30,E260&lt;&gt;"*",D260&lt;&gt;""),F260+1.959963985 *('Funnel setup'!$K$8/SQRT('Funnel Data'!D260)),"")</f>
        <v/>
      </c>
      <c r="I260" s="177" t="str">
        <f>IF(AND(ISNUMBER('Funnel setup'!P273),D260&gt;=30,E260&lt;&gt;"*",D260&lt;&gt;""),F260-3.090232306 *('Funnel setup'!$K$8/SQRT('Funnel Data'!D260)),"")</f>
        <v/>
      </c>
      <c r="J260" s="177" t="str">
        <f>IF(AND(ISNUMBER('Funnel setup'!P273),D260&gt;=30,E260&lt;&gt;"*",D260&lt;&gt;""),F260+3.090232306 *('Funnel setup'!$K$8/SQRT('Funnel Data'!D260)),"")</f>
        <v/>
      </c>
      <c r="K260" s="178" t="str">
        <f>IF(AND(ISNUMBER('Funnel setup'!P273),D260&gt;=30,E260&lt;&gt;"*",D260&lt;&gt;""),IF(E260&gt;J260,'Funnel setup'!$K$15&amp;"99.8%",IF(E260&gt;H260,'Funnel setup'!$K$15&amp;"95%",IF(E260&lt;I260,'Funnel setup'!$K$16&amp;"99.8%",IF(E260&lt;G260,'Funnel setup'!$K$16&amp;"95%","")))),"")</f>
        <v/>
      </c>
    </row>
    <row r="261" spans="2:11" ht="15" customHeight="1" x14ac:dyDescent="0.2">
      <c r="B261" s="174" t="str">
        <f>IF(ISNUMBER('Funnel setup'!P274),VLOOKUP('Funnel setup'!$P274,'Provider Commission - Raw Data'!$A:$Q,5,0),"")</f>
        <v/>
      </c>
      <c r="C261" s="175" t="str">
        <f>IF(ISNUMBER('Funnel setup'!P274),VLOOKUP('Funnel setup'!P274,'Provider Commission - Raw Data'!$A:$Q,6,0),"")</f>
        <v/>
      </c>
      <c r="D261" s="176" t="str">
        <f>IF(ISNUMBER('Funnel setup'!P274),IF(VLOOKUP('Funnel setup'!P274,'Provider Commission - Raw Data'!$A:$Q,8,0)="-","",VLOOKUP('Funnel setup'!P274,'Provider Commission - Raw Data'!$A:$Q,8,0)),"")</f>
        <v/>
      </c>
      <c r="E261" s="251" t="str">
        <f>IF(ISNUMBER('Funnel setup'!P274),IF(VLOOKUP('Funnel setup'!P274,'Provider Commission - Raw Data'!$A:$Q,16,0)="-","",VLOOKUP('Funnel setup'!P274,'Provider Commission - Raw Data'!$A:$Q,16,0)),"")</f>
        <v/>
      </c>
      <c r="F261" s="177" t="str">
        <f>IF(AND(ISNUMBER('Funnel setup'!P274)),'Funnel setup'!$K$9,"")</f>
        <v/>
      </c>
      <c r="G261" s="177" t="str">
        <f>IF(AND(ISNUMBER('Funnel setup'!P274),D261&gt;=30,E261&lt;&gt;"*",D261&lt;&gt;""),F261-1.959963985 *('Funnel setup'!$K$8/SQRT('Funnel Data'!D261)),"")</f>
        <v/>
      </c>
      <c r="H261" s="177" t="str">
        <f>IF(AND(ISNUMBER('Funnel setup'!P274),D261&gt;=30,E261&lt;&gt;"*",D261&lt;&gt;""),F261+1.959963985 *('Funnel setup'!$K$8/SQRT('Funnel Data'!D261)),"")</f>
        <v/>
      </c>
      <c r="I261" s="177" t="str">
        <f>IF(AND(ISNUMBER('Funnel setup'!P274),D261&gt;=30,E261&lt;&gt;"*",D261&lt;&gt;""),F261-3.090232306 *('Funnel setup'!$K$8/SQRT('Funnel Data'!D261)),"")</f>
        <v/>
      </c>
      <c r="J261" s="177" t="str">
        <f>IF(AND(ISNUMBER('Funnel setup'!P274),D261&gt;=30,E261&lt;&gt;"*",D261&lt;&gt;""),F261+3.090232306 *('Funnel setup'!$K$8/SQRT('Funnel Data'!D261)),"")</f>
        <v/>
      </c>
      <c r="K261" s="178" t="str">
        <f>IF(AND(ISNUMBER('Funnel setup'!P274),D261&gt;=30,E261&lt;&gt;"*",D261&lt;&gt;""),IF(E261&gt;J261,'Funnel setup'!$K$15&amp;"99.8%",IF(E261&gt;H261,'Funnel setup'!$K$15&amp;"95%",IF(E261&lt;I261,'Funnel setup'!$K$16&amp;"99.8%",IF(E261&lt;G261,'Funnel setup'!$K$16&amp;"95%","")))),"")</f>
        <v/>
      </c>
    </row>
    <row r="262" spans="2:11" ht="15" customHeight="1" x14ac:dyDescent="0.2">
      <c r="B262" s="174" t="str">
        <f>IF(ISNUMBER('Funnel setup'!P275),VLOOKUP('Funnel setup'!$P275,'Provider Commission - Raw Data'!$A:$Q,5,0),"")</f>
        <v/>
      </c>
      <c r="C262" s="175" t="str">
        <f>IF(ISNUMBER('Funnel setup'!P275),VLOOKUP('Funnel setup'!P275,'Provider Commission - Raw Data'!$A:$Q,6,0),"")</f>
        <v/>
      </c>
      <c r="D262" s="176" t="str">
        <f>IF(ISNUMBER('Funnel setup'!P275),IF(VLOOKUP('Funnel setup'!P275,'Provider Commission - Raw Data'!$A:$Q,8,0)="-","",VLOOKUP('Funnel setup'!P275,'Provider Commission - Raw Data'!$A:$Q,8,0)),"")</f>
        <v/>
      </c>
      <c r="E262" s="251" t="str">
        <f>IF(ISNUMBER('Funnel setup'!P275),IF(VLOOKUP('Funnel setup'!P275,'Provider Commission - Raw Data'!$A:$Q,16,0)="-","",VLOOKUP('Funnel setup'!P275,'Provider Commission - Raw Data'!$A:$Q,16,0)),"")</f>
        <v/>
      </c>
      <c r="F262" s="177" t="str">
        <f>IF(AND(ISNUMBER('Funnel setup'!P275)),'Funnel setup'!$K$9,"")</f>
        <v/>
      </c>
      <c r="G262" s="177" t="str">
        <f>IF(AND(ISNUMBER('Funnel setup'!P275),D262&gt;=30,E262&lt;&gt;"*",D262&lt;&gt;""),F262-1.959963985 *('Funnel setup'!$K$8/SQRT('Funnel Data'!D262)),"")</f>
        <v/>
      </c>
      <c r="H262" s="177" t="str">
        <f>IF(AND(ISNUMBER('Funnel setup'!P275),D262&gt;=30,E262&lt;&gt;"*",D262&lt;&gt;""),F262+1.959963985 *('Funnel setup'!$K$8/SQRT('Funnel Data'!D262)),"")</f>
        <v/>
      </c>
      <c r="I262" s="177" t="str">
        <f>IF(AND(ISNUMBER('Funnel setup'!P275),D262&gt;=30,E262&lt;&gt;"*",D262&lt;&gt;""),F262-3.090232306 *('Funnel setup'!$K$8/SQRT('Funnel Data'!D262)),"")</f>
        <v/>
      </c>
      <c r="J262" s="177" t="str">
        <f>IF(AND(ISNUMBER('Funnel setup'!P275),D262&gt;=30,E262&lt;&gt;"*",D262&lt;&gt;""),F262+3.090232306 *('Funnel setup'!$K$8/SQRT('Funnel Data'!D262)),"")</f>
        <v/>
      </c>
      <c r="K262" s="178" t="str">
        <f>IF(AND(ISNUMBER('Funnel setup'!P275),D262&gt;=30,E262&lt;&gt;"*",D262&lt;&gt;""),IF(E262&gt;J262,'Funnel setup'!$K$15&amp;"99.8%",IF(E262&gt;H262,'Funnel setup'!$K$15&amp;"95%",IF(E262&lt;I262,'Funnel setup'!$K$16&amp;"99.8%",IF(E262&lt;G262,'Funnel setup'!$K$16&amp;"95%","")))),"")</f>
        <v/>
      </c>
    </row>
    <row r="263" spans="2:11" ht="15" customHeight="1" x14ac:dyDescent="0.2">
      <c r="B263" s="174" t="str">
        <f>IF(ISNUMBER('Funnel setup'!P276),VLOOKUP('Funnel setup'!$P276,'Provider Commission - Raw Data'!$A:$Q,5,0),"")</f>
        <v/>
      </c>
      <c r="C263" s="175" t="str">
        <f>IF(ISNUMBER('Funnel setup'!P276),VLOOKUP('Funnel setup'!P276,'Provider Commission - Raw Data'!$A:$Q,6,0),"")</f>
        <v/>
      </c>
      <c r="D263" s="176" t="str">
        <f>IF(ISNUMBER('Funnel setup'!P276),IF(VLOOKUP('Funnel setup'!P276,'Provider Commission - Raw Data'!$A:$Q,8,0)="-","",VLOOKUP('Funnel setup'!P276,'Provider Commission - Raw Data'!$A:$Q,8,0)),"")</f>
        <v/>
      </c>
      <c r="E263" s="251" t="str">
        <f>IF(ISNUMBER('Funnel setup'!P276),IF(VLOOKUP('Funnel setup'!P276,'Provider Commission - Raw Data'!$A:$Q,16,0)="-","",VLOOKUP('Funnel setup'!P276,'Provider Commission - Raw Data'!$A:$Q,16,0)),"")</f>
        <v/>
      </c>
      <c r="F263" s="177" t="str">
        <f>IF(AND(ISNUMBER('Funnel setup'!P276)),'Funnel setup'!$K$9,"")</f>
        <v/>
      </c>
      <c r="G263" s="177" t="str">
        <f>IF(AND(ISNUMBER('Funnel setup'!P276),D263&gt;=30,E263&lt;&gt;"*",D263&lt;&gt;""),F263-1.959963985 *('Funnel setup'!$K$8/SQRT('Funnel Data'!D263)),"")</f>
        <v/>
      </c>
      <c r="H263" s="177" t="str">
        <f>IF(AND(ISNUMBER('Funnel setup'!P276),D263&gt;=30,E263&lt;&gt;"*",D263&lt;&gt;""),F263+1.959963985 *('Funnel setup'!$K$8/SQRT('Funnel Data'!D263)),"")</f>
        <v/>
      </c>
      <c r="I263" s="177" t="str">
        <f>IF(AND(ISNUMBER('Funnel setup'!P276),D263&gt;=30,E263&lt;&gt;"*",D263&lt;&gt;""),F263-3.090232306 *('Funnel setup'!$K$8/SQRT('Funnel Data'!D263)),"")</f>
        <v/>
      </c>
      <c r="J263" s="177" t="str">
        <f>IF(AND(ISNUMBER('Funnel setup'!P276),D263&gt;=30,E263&lt;&gt;"*",D263&lt;&gt;""),F263+3.090232306 *('Funnel setup'!$K$8/SQRT('Funnel Data'!D263)),"")</f>
        <v/>
      </c>
      <c r="K263" s="178" t="str">
        <f>IF(AND(ISNUMBER('Funnel setup'!P276),D263&gt;=30,E263&lt;&gt;"*",D263&lt;&gt;""),IF(E263&gt;J263,'Funnel setup'!$K$15&amp;"99.8%",IF(E263&gt;H263,'Funnel setup'!$K$15&amp;"95%",IF(E263&lt;I263,'Funnel setup'!$K$16&amp;"99.8%",IF(E263&lt;G263,'Funnel setup'!$K$16&amp;"95%","")))),"")</f>
        <v/>
      </c>
    </row>
    <row r="264" spans="2:11" ht="15" customHeight="1" x14ac:dyDescent="0.2">
      <c r="B264" s="174" t="str">
        <f>IF(ISNUMBER('Funnel setup'!P277),VLOOKUP('Funnel setup'!$P277,'Provider Commission - Raw Data'!$A:$Q,5,0),"")</f>
        <v/>
      </c>
      <c r="C264" s="175" t="str">
        <f>IF(ISNUMBER('Funnel setup'!P277),VLOOKUP('Funnel setup'!P277,'Provider Commission - Raw Data'!$A:$Q,6,0),"")</f>
        <v/>
      </c>
      <c r="D264" s="176" t="str">
        <f>IF(ISNUMBER('Funnel setup'!P277),IF(VLOOKUP('Funnel setup'!P277,'Provider Commission - Raw Data'!$A:$Q,8,0)="-","",VLOOKUP('Funnel setup'!P277,'Provider Commission - Raw Data'!$A:$Q,8,0)),"")</f>
        <v/>
      </c>
      <c r="E264" s="251" t="str">
        <f>IF(ISNUMBER('Funnel setup'!P277),IF(VLOOKUP('Funnel setup'!P277,'Provider Commission - Raw Data'!$A:$Q,16,0)="-","",VLOOKUP('Funnel setup'!P277,'Provider Commission - Raw Data'!$A:$Q,16,0)),"")</f>
        <v/>
      </c>
      <c r="F264" s="177" t="str">
        <f>IF(AND(ISNUMBER('Funnel setup'!P277)),'Funnel setup'!$K$9,"")</f>
        <v/>
      </c>
      <c r="G264" s="177" t="str">
        <f>IF(AND(ISNUMBER('Funnel setup'!P277),D264&gt;=30,E264&lt;&gt;"*",D264&lt;&gt;""),F264-1.959963985 *('Funnel setup'!$K$8/SQRT('Funnel Data'!D264)),"")</f>
        <v/>
      </c>
      <c r="H264" s="177" t="str">
        <f>IF(AND(ISNUMBER('Funnel setup'!P277),D264&gt;=30,E264&lt;&gt;"*",D264&lt;&gt;""),F264+1.959963985 *('Funnel setup'!$K$8/SQRT('Funnel Data'!D264)),"")</f>
        <v/>
      </c>
      <c r="I264" s="177" t="str">
        <f>IF(AND(ISNUMBER('Funnel setup'!P277),D264&gt;=30,E264&lt;&gt;"*",D264&lt;&gt;""),F264-3.090232306 *('Funnel setup'!$K$8/SQRT('Funnel Data'!D264)),"")</f>
        <v/>
      </c>
      <c r="J264" s="177" t="str">
        <f>IF(AND(ISNUMBER('Funnel setup'!P277),D264&gt;=30,E264&lt;&gt;"*",D264&lt;&gt;""),F264+3.090232306 *('Funnel setup'!$K$8/SQRT('Funnel Data'!D264)),"")</f>
        <v/>
      </c>
      <c r="K264" s="178" t="str">
        <f>IF(AND(ISNUMBER('Funnel setup'!P277),D264&gt;=30,E264&lt;&gt;"*",D264&lt;&gt;""),IF(E264&gt;J264,'Funnel setup'!$K$15&amp;"99.8%",IF(E264&gt;H264,'Funnel setup'!$K$15&amp;"95%",IF(E264&lt;I264,'Funnel setup'!$K$16&amp;"99.8%",IF(E264&lt;G264,'Funnel setup'!$K$16&amp;"95%","")))),"")</f>
        <v/>
      </c>
    </row>
    <row r="265" spans="2:11" ht="15" customHeight="1" x14ac:dyDescent="0.2">
      <c r="B265" s="174" t="str">
        <f>IF(ISNUMBER('Funnel setup'!P278),VLOOKUP('Funnel setup'!$P278,'Provider Commission - Raw Data'!$A:$Q,5,0),"")</f>
        <v/>
      </c>
      <c r="C265" s="175" t="str">
        <f>IF(ISNUMBER('Funnel setup'!P278),VLOOKUP('Funnel setup'!P278,'Provider Commission - Raw Data'!$A:$Q,6,0),"")</f>
        <v/>
      </c>
      <c r="D265" s="176" t="str">
        <f>IF(ISNUMBER('Funnel setup'!P278),IF(VLOOKUP('Funnel setup'!P278,'Provider Commission - Raw Data'!$A:$Q,8,0)="-","",VLOOKUP('Funnel setup'!P278,'Provider Commission - Raw Data'!$A:$Q,8,0)),"")</f>
        <v/>
      </c>
      <c r="E265" s="251" t="str">
        <f>IF(ISNUMBER('Funnel setup'!P278),IF(VLOOKUP('Funnel setup'!P278,'Provider Commission - Raw Data'!$A:$Q,16,0)="-","",VLOOKUP('Funnel setup'!P278,'Provider Commission - Raw Data'!$A:$Q,16,0)),"")</f>
        <v/>
      </c>
      <c r="F265" s="177" t="str">
        <f>IF(AND(ISNUMBER('Funnel setup'!P278)),'Funnel setup'!$K$9,"")</f>
        <v/>
      </c>
      <c r="G265" s="177" t="str">
        <f>IF(AND(ISNUMBER('Funnel setup'!P278),D265&gt;=30,E265&lt;&gt;"*",D265&lt;&gt;""),F265-1.959963985 *('Funnel setup'!$K$8/SQRT('Funnel Data'!D265)),"")</f>
        <v/>
      </c>
      <c r="H265" s="177" t="str">
        <f>IF(AND(ISNUMBER('Funnel setup'!P278),D265&gt;=30,E265&lt;&gt;"*",D265&lt;&gt;""),F265+1.959963985 *('Funnel setup'!$K$8/SQRT('Funnel Data'!D265)),"")</f>
        <v/>
      </c>
      <c r="I265" s="177" t="str">
        <f>IF(AND(ISNUMBER('Funnel setup'!P278),D265&gt;=30,E265&lt;&gt;"*",D265&lt;&gt;""),F265-3.090232306 *('Funnel setup'!$K$8/SQRT('Funnel Data'!D265)),"")</f>
        <v/>
      </c>
      <c r="J265" s="177" t="str">
        <f>IF(AND(ISNUMBER('Funnel setup'!P278),D265&gt;=30,E265&lt;&gt;"*",D265&lt;&gt;""),F265+3.090232306 *('Funnel setup'!$K$8/SQRT('Funnel Data'!D265)),"")</f>
        <v/>
      </c>
      <c r="K265" s="178" t="str">
        <f>IF(AND(ISNUMBER('Funnel setup'!P278),D265&gt;=30,E265&lt;&gt;"*",D265&lt;&gt;""),IF(E265&gt;J265,'Funnel setup'!$K$15&amp;"99.8%",IF(E265&gt;H265,'Funnel setup'!$K$15&amp;"95%",IF(E265&lt;I265,'Funnel setup'!$K$16&amp;"99.8%",IF(E265&lt;G265,'Funnel setup'!$K$16&amp;"95%","")))),"")</f>
        <v/>
      </c>
    </row>
    <row r="266" spans="2:11" ht="15" customHeight="1" x14ac:dyDescent="0.2">
      <c r="B266" s="174" t="str">
        <f>IF(ISNUMBER('Funnel setup'!P279),VLOOKUP('Funnel setup'!$P279,'Provider Commission - Raw Data'!$A:$Q,5,0),"")</f>
        <v/>
      </c>
      <c r="C266" s="175" t="str">
        <f>IF(ISNUMBER('Funnel setup'!P279),VLOOKUP('Funnel setup'!P279,'Provider Commission - Raw Data'!$A:$Q,6,0),"")</f>
        <v/>
      </c>
      <c r="D266" s="176" t="str">
        <f>IF(ISNUMBER('Funnel setup'!P279),IF(VLOOKUP('Funnel setup'!P279,'Provider Commission - Raw Data'!$A:$Q,8,0)="-","",VLOOKUP('Funnel setup'!P279,'Provider Commission - Raw Data'!$A:$Q,8,0)),"")</f>
        <v/>
      </c>
      <c r="E266" s="251" t="str">
        <f>IF(ISNUMBER('Funnel setup'!P279),IF(VLOOKUP('Funnel setup'!P279,'Provider Commission - Raw Data'!$A:$Q,16,0)="-","",VLOOKUP('Funnel setup'!P279,'Provider Commission - Raw Data'!$A:$Q,16,0)),"")</f>
        <v/>
      </c>
      <c r="F266" s="177" t="str">
        <f>IF(AND(ISNUMBER('Funnel setup'!P279)),'Funnel setup'!$K$9,"")</f>
        <v/>
      </c>
      <c r="G266" s="177" t="str">
        <f>IF(AND(ISNUMBER('Funnel setup'!P279),D266&gt;=30,E266&lt;&gt;"*",D266&lt;&gt;""),F266-1.959963985 *('Funnel setup'!$K$8/SQRT('Funnel Data'!D266)),"")</f>
        <v/>
      </c>
      <c r="H266" s="177" t="str">
        <f>IF(AND(ISNUMBER('Funnel setup'!P279),D266&gt;=30,E266&lt;&gt;"*",D266&lt;&gt;""),F266+1.959963985 *('Funnel setup'!$K$8/SQRT('Funnel Data'!D266)),"")</f>
        <v/>
      </c>
      <c r="I266" s="177" t="str">
        <f>IF(AND(ISNUMBER('Funnel setup'!P279),D266&gt;=30,E266&lt;&gt;"*",D266&lt;&gt;""),F266-3.090232306 *('Funnel setup'!$K$8/SQRT('Funnel Data'!D266)),"")</f>
        <v/>
      </c>
      <c r="J266" s="177" t="str">
        <f>IF(AND(ISNUMBER('Funnel setup'!P279),D266&gt;=30,E266&lt;&gt;"*",D266&lt;&gt;""),F266+3.090232306 *('Funnel setup'!$K$8/SQRT('Funnel Data'!D266)),"")</f>
        <v/>
      </c>
      <c r="K266" s="178" t="str">
        <f>IF(AND(ISNUMBER('Funnel setup'!P279),D266&gt;=30,E266&lt;&gt;"*",D266&lt;&gt;""),IF(E266&gt;J266,'Funnel setup'!$K$15&amp;"99.8%",IF(E266&gt;H266,'Funnel setup'!$K$15&amp;"95%",IF(E266&lt;I266,'Funnel setup'!$K$16&amp;"99.8%",IF(E266&lt;G266,'Funnel setup'!$K$16&amp;"95%","")))),"")</f>
        <v/>
      </c>
    </row>
    <row r="267" spans="2:11" ht="15" customHeight="1" x14ac:dyDescent="0.2">
      <c r="B267" s="174" t="str">
        <f>IF(ISNUMBER('Funnel setup'!P280),VLOOKUP('Funnel setup'!$P280,'Provider Commission - Raw Data'!$A:$Q,5,0),"")</f>
        <v/>
      </c>
      <c r="C267" s="175" t="str">
        <f>IF(ISNUMBER('Funnel setup'!P280),VLOOKUP('Funnel setup'!P280,'Provider Commission - Raw Data'!$A:$Q,6,0),"")</f>
        <v/>
      </c>
      <c r="D267" s="176" t="str">
        <f>IF(ISNUMBER('Funnel setup'!P280),IF(VLOOKUP('Funnel setup'!P280,'Provider Commission - Raw Data'!$A:$Q,8,0)="-","",VLOOKUP('Funnel setup'!P280,'Provider Commission - Raw Data'!$A:$Q,8,0)),"")</f>
        <v/>
      </c>
      <c r="E267" s="251" t="str">
        <f>IF(ISNUMBER('Funnel setup'!P280),IF(VLOOKUP('Funnel setup'!P280,'Provider Commission - Raw Data'!$A:$Q,16,0)="-","",VLOOKUP('Funnel setup'!P280,'Provider Commission - Raw Data'!$A:$Q,16,0)),"")</f>
        <v/>
      </c>
      <c r="F267" s="177" t="str">
        <f>IF(AND(ISNUMBER('Funnel setup'!P280)),'Funnel setup'!$K$9,"")</f>
        <v/>
      </c>
      <c r="G267" s="177" t="str">
        <f>IF(AND(ISNUMBER('Funnel setup'!P280),D267&gt;=30,E267&lt;&gt;"*",D267&lt;&gt;""),F267-1.959963985 *('Funnel setup'!$K$8/SQRT('Funnel Data'!D267)),"")</f>
        <v/>
      </c>
      <c r="H267" s="177" t="str">
        <f>IF(AND(ISNUMBER('Funnel setup'!P280),D267&gt;=30,E267&lt;&gt;"*",D267&lt;&gt;""),F267+1.959963985 *('Funnel setup'!$K$8/SQRT('Funnel Data'!D267)),"")</f>
        <v/>
      </c>
      <c r="I267" s="177" t="str">
        <f>IF(AND(ISNUMBER('Funnel setup'!P280),D267&gt;=30,E267&lt;&gt;"*",D267&lt;&gt;""),F267-3.090232306 *('Funnel setup'!$K$8/SQRT('Funnel Data'!D267)),"")</f>
        <v/>
      </c>
      <c r="J267" s="177" t="str">
        <f>IF(AND(ISNUMBER('Funnel setup'!P280),D267&gt;=30,E267&lt;&gt;"*",D267&lt;&gt;""),F267+3.090232306 *('Funnel setup'!$K$8/SQRT('Funnel Data'!D267)),"")</f>
        <v/>
      </c>
      <c r="K267" s="178" t="str">
        <f>IF(AND(ISNUMBER('Funnel setup'!P280),D267&gt;=30,E267&lt;&gt;"*",D267&lt;&gt;""),IF(E267&gt;J267,'Funnel setup'!$K$15&amp;"99.8%",IF(E267&gt;H267,'Funnel setup'!$K$15&amp;"95%",IF(E267&lt;I267,'Funnel setup'!$K$16&amp;"99.8%",IF(E267&lt;G267,'Funnel setup'!$K$16&amp;"95%","")))),"")</f>
        <v/>
      </c>
    </row>
    <row r="268" spans="2:11" ht="15" customHeight="1" x14ac:dyDescent="0.2">
      <c r="B268" s="174" t="str">
        <f>IF(ISNUMBER('Funnel setup'!P281),VLOOKUP('Funnel setup'!$P281,'Provider Commission - Raw Data'!$A:$Q,5,0),"")</f>
        <v/>
      </c>
      <c r="C268" s="175" t="str">
        <f>IF(ISNUMBER('Funnel setup'!P281),VLOOKUP('Funnel setup'!P281,'Provider Commission - Raw Data'!$A:$Q,6,0),"")</f>
        <v/>
      </c>
      <c r="D268" s="176" t="str">
        <f>IF(ISNUMBER('Funnel setup'!P281),IF(VLOOKUP('Funnel setup'!P281,'Provider Commission - Raw Data'!$A:$Q,8,0)="-","",VLOOKUP('Funnel setup'!P281,'Provider Commission - Raw Data'!$A:$Q,8,0)),"")</f>
        <v/>
      </c>
      <c r="E268" s="251" t="str">
        <f>IF(ISNUMBER('Funnel setup'!P281),IF(VLOOKUP('Funnel setup'!P281,'Provider Commission - Raw Data'!$A:$Q,16,0)="-","",VLOOKUP('Funnel setup'!P281,'Provider Commission - Raw Data'!$A:$Q,16,0)),"")</f>
        <v/>
      </c>
      <c r="F268" s="177" t="str">
        <f>IF(AND(ISNUMBER('Funnel setup'!P281)),'Funnel setup'!$K$9,"")</f>
        <v/>
      </c>
      <c r="G268" s="177" t="str">
        <f>IF(AND(ISNUMBER('Funnel setup'!P281),D268&gt;=30,E268&lt;&gt;"*",D268&lt;&gt;""),F268-1.959963985 *('Funnel setup'!$K$8/SQRT('Funnel Data'!D268)),"")</f>
        <v/>
      </c>
      <c r="H268" s="177" t="str">
        <f>IF(AND(ISNUMBER('Funnel setup'!P281),D268&gt;=30,E268&lt;&gt;"*",D268&lt;&gt;""),F268+1.959963985 *('Funnel setup'!$K$8/SQRT('Funnel Data'!D268)),"")</f>
        <v/>
      </c>
      <c r="I268" s="177" t="str">
        <f>IF(AND(ISNUMBER('Funnel setup'!P281),D268&gt;=30,E268&lt;&gt;"*",D268&lt;&gt;""),F268-3.090232306 *('Funnel setup'!$K$8/SQRT('Funnel Data'!D268)),"")</f>
        <v/>
      </c>
      <c r="J268" s="177" t="str">
        <f>IF(AND(ISNUMBER('Funnel setup'!P281),D268&gt;=30,E268&lt;&gt;"*",D268&lt;&gt;""),F268+3.090232306 *('Funnel setup'!$K$8/SQRT('Funnel Data'!D268)),"")</f>
        <v/>
      </c>
      <c r="K268" s="178" t="str">
        <f>IF(AND(ISNUMBER('Funnel setup'!P281),D268&gt;=30,E268&lt;&gt;"*",D268&lt;&gt;""),IF(E268&gt;J268,'Funnel setup'!$K$15&amp;"99.8%",IF(E268&gt;H268,'Funnel setup'!$K$15&amp;"95%",IF(E268&lt;I268,'Funnel setup'!$K$16&amp;"99.8%",IF(E268&lt;G268,'Funnel setup'!$K$16&amp;"95%","")))),"")</f>
        <v/>
      </c>
    </row>
    <row r="269" spans="2:11" ht="15" customHeight="1" x14ac:dyDescent="0.2">
      <c r="B269" s="174" t="str">
        <f>IF(ISNUMBER('Funnel setup'!P282),VLOOKUP('Funnel setup'!$P282,'Provider Commission - Raw Data'!$A:$Q,5,0),"")</f>
        <v/>
      </c>
      <c r="C269" s="175" t="str">
        <f>IF(ISNUMBER('Funnel setup'!P282),VLOOKUP('Funnel setup'!P282,'Provider Commission - Raw Data'!$A:$Q,6,0),"")</f>
        <v/>
      </c>
      <c r="D269" s="176" t="str">
        <f>IF(ISNUMBER('Funnel setup'!P282),IF(VLOOKUP('Funnel setup'!P282,'Provider Commission - Raw Data'!$A:$Q,8,0)="-","",VLOOKUP('Funnel setup'!P282,'Provider Commission - Raw Data'!$A:$Q,8,0)),"")</f>
        <v/>
      </c>
      <c r="E269" s="251" t="str">
        <f>IF(ISNUMBER('Funnel setup'!P282),IF(VLOOKUP('Funnel setup'!P282,'Provider Commission - Raw Data'!$A:$Q,16,0)="-","",VLOOKUP('Funnel setup'!P282,'Provider Commission - Raw Data'!$A:$Q,16,0)),"")</f>
        <v/>
      </c>
      <c r="F269" s="177" t="str">
        <f>IF(AND(ISNUMBER('Funnel setup'!P282)),'Funnel setup'!$K$9,"")</f>
        <v/>
      </c>
      <c r="G269" s="177" t="str">
        <f>IF(AND(ISNUMBER('Funnel setup'!P282),D269&gt;=30,E269&lt;&gt;"*",D269&lt;&gt;""),F269-1.959963985 *('Funnel setup'!$K$8/SQRT('Funnel Data'!D269)),"")</f>
        <v/>
      </c>
      <c r="H269" s="177" t="str">
        <f>IF(AND(ISNUMBER('Funnel setup'!P282),D269&gt;=30,E269&lt;&gt;"*",D269&lt;&gt;""),F269+1.959963985 *('Funnel setup'!$K$8/SQRT('Funnel Data'!D269)),"")</f>
        <v/>
      </c>
      <c r="I269" s="177" t="str">
        <f>IF(AND(ISNUMBER('Funnel setup'!P282),D269&gt;=30,E269&lt;&gt;"*",D269&lt;&gt;""),F269-3.090232306 *('Funnel setup'!$K$8/SQRT('Funnel Data'!D269)),"")</f>
        <v/>
      </c>
      <c r="J269" s="177" t="str">
        <f>IF(AND(ISNUMBER('Funnel setup'!P282),D269&gt;=30,E269&lt;&gt;"*",D269&lt;&gt;""),F269+3.090232306 *('Funnel setup'!$K$8/SQRT('Funnel Data'!D269)),"")</f>
        <v/>
      </c>
      <c r="K269" s="178" t="str">
        <f>IF(AND(ISNUMBER('Funnel setup'!P282),D269&gt;=30,E269&lt;&gt;"*",D269&lt;&gt;""),IF(E269&gt;J269,'Funnel setup'!$K$15&amp;"99.8%",IF(E269&gt;H269,'Funnel setup'!$K$15&amp;"95%",IF(E269&lt;I269,'Funnel setup'!$K$16&amp;"99.8%",IF(E269&lt;G269,'Funnel setup'!$K$16&amp;"95%","")))),"")</f>
        <v/>
      </c>
    </row>
    <row r="270" spans="2:11" ht="15" customHeight="1" x14ac:dyDescent="0.2">
      <c r="B270" s="174" t="str">
        <f>IF(ISNUMBER('Funnel setup'!P283),VLOOKUP('Funnel setup'!$P283,'Provider Commission - Raw Data'!$A:$Q,5,0),"")</f>
        <v/>
      </c>
      <c r="C270" s="175" t="str">
        <f>IF(ISNUMBER('Funnel setup'!P283),VLOOKUP('Funnel setup'!P283,'Provider Commission - Raw Data'!$A:$Q,6,0),"")</f>
        <v/>
      </c>
      <c r="D270" s="176" t="str">
        <f>IF(ISNUMBER('Funnel setup'!P283),IF(VLOOKUP('Funnel setup'!P283,'Provider Commission - Raw Data'!$A:$Q,8,0)="-","",VLOOKUP('Funnel setup'!P283,'Provider Commission - Raw Data'!$A:$Q,8,0)),"")</f>
        <v/>
      </c>
      <c r="E270" s="251" t="str">
        <f>IF(ISNUMBER('Funnel setup'!P283),IF(VLOOKUP('Funnel setup'!P283,'Provider Commission - Raw Data'!$A:$Q,16,0)="-","",VLOOKUP('Funnel setup'!P283,'Provider Commission - Raw Data'!$A:$Q,16,0)),"")</f>
        <v/>
      </c>
      <c r="F270" s="177" t="str">
        <f>IF(AND(ISNUMBER('Funnel setup'!P283)),'Funnel setup'!$K$9,"")</f>
        <v/>
      </c>
      <c r="G270" s="177" t="str">
        <f>IF(AND(ISNUMBER('Funnel setup'!P283),D270&gt;=30,E270&lt;&gt;"*",D270&lt;&gt;""),F270-1.959963985 *('Funnel setup'!$K$8/SQRT('Funnel Data'!D270)),"")</f>
        <v/>
      </c>
      <c r="H270" s="177" t="str">
        <f>IF(AND(ISNUMBER('Funnel setup'!P283),D270&gt;=30,E270&lt;&gt;"*",D270&lt;&gt;""),F270+1.959963985 *('Funnel setup'!$K$8/SQRT('Funnel Data'!D270)),"")</f>
        <v/>
      </c>
      <c r="I270" s="177" t="str">
        <f>IF(AND(ISNUMBER('Funnel setup'!P283),D270&gt;=30,E270&lt;&gt;"*",D270&lt;&gt;""),F270-3.090232306 *('Funnel setup'!$K$8/SQRT('Funnel Data'!D270)),"")</f>
        <v/>
      </c>
      <c r="J270" s="177" t="str">
        <f>IF(AND(ISNUMBER('Funnel setup'!P283),D270&gt;=30,E270&lt;&gt;"*",D270&lt;&gt;""),F270+3.090232306 *('Funnel setup'!$K$8/SQRT('Funnel Data'!D270)),"")</f>
        <v/>
      </c>
      <c r="K270" s="178" t="str">
        <f>IF(AND(ISNUMBER('Funnel setup'!P283),D270&gt;=30,E270&lt;&gt;"*",D270&lt;&gt;""),IF(E270&gt;J270,'Funnel setup'!$K$15&amp;"99.8%",IF(E270&gt;H270,'Funnel setup'!$K$15&amp;"95%",IF(E270&lt;I270,'Funnel setup'!$K$16&amp;"99.8%",IF(E270&lt;G270,'Funnel setup'!$K$16&amp;"95%","")))),"")</f>
        <v/>
      </c>
    </row>
    <row r="271" spans="2:11" ht="15" customHeight="1" x14ac:dyDescent="0.2">
      <c r="B271" s="174" t="str">
        <f>IF(ISNUMBER('Funnel setup'!P284),VLOOKUP('Funnel setup'!$P284,'Provider Commission - Raw Data'!$A:$Q,5,0),"")</f>
        <v/>
      </c>
      <c r="C271" s="175" t="str">
        <f>IF(ISNUMBER('Funnel setup'!P284),VLOOKUP('Funnel setup'!P284,'Provider Commission - Raw Data'!$A:$Q,6,0),"")</f>
        <v/>
      </c>
      <c r="D271" s="176" t="str">
        <f>IF(ISNUMBER('Funnel setup'!P284),IF(VLOOKUP('Funnel setup'!P284,'Provider Commission - Raw Data'!$A:$Q,8,0)="-","",VLOOKUP('Funnel setup'!P284,'Provider Commission - Raw Data'!$A:$Q,8,0)),"")</f>
        <v/>
      </c>
      <c r="E271" s="251" t="str">
        <f>IF(ISNUMBER('Funnel setup'!P284),IF(VLOOKUP('Funnel setup'!P284,'Provider Commission - Raw Data'!$A:$Q,16,0)="-","",VLOOKUP('Funnel setup'!P284,'Provider Commission - Raw Data'!$A:$Q,16,0)),"")</f>
        <v/>
      </c>
      <c r="F271" s="177" t="str">
        <f>IF(AND(ISNUMBER('Funnel setup'!P284)),'Funnel setup'!$K$9,"")</f>
        <v/>
      </c>
      <c r="G271" s="177" t="str">
        <f>IF(AND(ISNUMBER('Funnel setup'!P284),D271&gt;=30,E271&lt;&gt;"*",D271&lt;&gt;""),F271-1.959963985 *('Funnel setup'!$K$8/SQRT('Funnel Data'!D271)),"")</f>
        <v/>
      </c>
      <c r="H271" s="177" t="str">
        <f>IF(AND(ISNUMBER('Funnel setup'!P284),D271&gt;=30,E271&lt;&gt;"*",D271&lt;&gt;""),F271+1.959963985 *('Funnel setup'!$K$8/SQRT('Funnel Data'!D271)),"")</f>
        <v/>
      </c>
      <c r="I271" s="177" t="str">
        <f>IF(AND(ISNUMBER('Funnel setup'!P284),D271&gt;=30,E271&lt;&gt;"*",D271&lt;&gt;""),F271-3.090232306 *('Funnel setup'!$K$8/SQRT('Funnel Data'!D271)),"")</f>
        <v/>
      </c>
      <c r="J271" s="177" t="str">
        <f>IF(AND(ISNUMBER('Funnel setup'!P284),D271&gt;=30,E271&lt;&gt;"*",D271&lt;&gt;""),F271+3.090232306 *('Funnel setup'!$K$8/SQRT('Funnel Data'!D271)),"")</f>
        <v/>
      </c>
      <c r="K271" s="178" t="str">
        <f>IF(AND(ISNUMBER('Funnel setup'!P284),D271&gt;=30,E271&lt;&gt;"*",D271&lt;&gt;""),IF(E271&gt;J271,'Funnel setup'!$K$15&amp;"99.8%",IF(E271&gt;H271,'Funnel setup'!$K$15&amp;"95%",IF(E271&lt;I271,'Funnel setup'!$K$16&amp;"99.8%",IF(E271&lt;G271,'Funnel setup'!$K$16&amp;"95%","")))),"")</f>
        <v/>
      </c>
    </row>
    <row r="272" spans="2:11" ht="15" customHeight="1" x14ac:dyDescent="0.2">
      <c r="B272" s="174" t="str">
        <f>IF(ISNUMBER('Funnel setup'!P285),VLOOKUP('Funnel setup'!$P285,'Provider Commission - Raw Data'!$A:$Q,5,0),"")</f>
        <v/>
      </c>
      <c r="C272" s="175" t="str">
        <f>IF(ISNUMBER('Funnel setup'!P285),VLOOKUP('Funnel setup'!P285,'Provider Commission - Raw Data'!$A:$Q,6,0),"")</f>
        <v/>
      </c>
      <c r="D272" s="176" t="str">
        <f>IF(ISNUMBER('Funnel setup'!P285),IF(VLOOKUP('Funnel setup'!P285,'Provider Commission - Raw Data'!$A:$Q,8,0)="-","",VLOOKUP('Funnel setup'!P285,'Provider Commission - Raw Data'!$A:$Q,8,0)),"")</f>
        <v/>
      </c>
      <c r="E272" s="251" t="str">
        <f>IF(ISNUMBER('Funnel setup'!P285),IF(VLOOKUP('Funnel setup'!P285,'Provider Commission - Raw Data'!$A:$Q,16,0)="-","",VLOOKUP('Funnel setup'!P285,'Provider Commission - Raw Data'!$A:$Q,16,0)),"")</f>
        <v/>
      </c>
      <c r="F272" s="177" t="str">
        <f>IF(AND(ISNUMBER('Funnel setup'!P285)),'Funnel setup'!$K$9,"")</f>
        <v/>
      </c>
      <c r="G272" s="177" t="str">
        <f>IF(AND(ISNUMBER('Funnel setup'!P285),D272&gt;=30,E272&lt;&gt;"*",D272&lt;&gt;""),F272-1.959963985 *('Funnel setup'!$K$8/SQRT('Funnel Data'!D272)),"")</f>
        <v/>
      </c>
      <c r="H272" s="177" t="str">
        <f>IF(AND(ISNUMBER('Funnel setup'!P285),D272&gt;=30,E272&lt;&gt;"*",D272&lt;&gt;""),F272+1.959963985 *('Funnel setup'!$K$8/SQRT('Funnel Data'!D272)),"")</f>
        <v/>
      </c>
      <c r="I272" s="177" t="str">
        <f>IF(AND(ISNUMBER('Funnel setup'!P285),D272&gt;=30,E272&lt;&gt;"*",D272&lt;&gt;""),F272-3.090232306 *('Funnel setup'!$K$8/SQRT('Funnel Data'!D272)),"")</f>
        <v/>
      </c>
      <c r="J272" s="177" t="str">
        <f>IF(AND(ISNUMBER('Funnel setup'!P285),D272&gt;=30,E272&lt;&gt;"*",D272&lt;&gt;""),F272+3.090232306 *('Funnel setup'!$K$8/SQRT('Funnel Data'!D272)),"")</f>
        <v/>
      </c>
      <c r="K272" s="178" t="str">
        <f>IF(AND(ISNUMBER('Funnel setup'!P285),D272&gt;=30,E272&lt;&gt;"*",D272&lt;&gt;""),IF(E272&gt;J272,'Funnel setup'!$K$15&amp;"99.8%",IF(E272&gt;H272,'Funnel setup'!$K$15&amp;"95%",IF(E272&lt;I272,'Funnel setup'!$K$16&amp;"99.8%",IF(E272&lt;G272,'Funnel setup'!$K$16&amp;"95%","")))),"")</f>
        <v/>
      </c>
    </row>
    <row r="273" spans="2:11" ht="15" customHeight="1" x14ac:dyDescent="0.2">
      <c r="B273" s="174" t="str">
        <f>IF(ISNUMBER('Funnel setup'!P286),VLOOKUP('Funnel setup'!$P286,'Provider Commission - Raw Data'!$A:$Q,5,0),"")</f>
        <v/>
      </c>
      <c r="C273" s="175" t="str">
        <f>IF(ISNUMBER('Funnel setup'!P286),VLOOKUP('Funnel setup'!P286,'Provider Commission - Raw Data'!$A:$Q,6,0),"")</f>
        <v/>
      </c>
      <c r="D273" s="176" t="str">
        <f>IF(ISNUMBER('Funnel setup'!P286),IF(VLOOKUP('Funnel setup'!P286,'Provider Commission - Raw Data'!$A:$Q,8,0)="-","",VLOOKUP('Funnel setup'!P286,'Provider Commission - Raw Data'!$A:$Q,8,0)),"")</f>
        <v/>
      </c>
      <c r="E273" s="251" t="str">
        <f>IF(ISNUMBER('Funnel setup'!P286),IF(VLOOKUP('Funnel setup'!P286,'Provider Commission - Raw Data'!$A:$Q,16,0)="-","",VLOOKUP('Funnel setup'!P286,'Provider Commission - Raw Data'!$A:$Q,16,0)),"")</f>
        <v/>
      </c>
      <c r="F273" s="177" t="str">
        <f>IF(AND(ISNUMBER('Funnel setup'!P286)),'Funnel setup'!$K$9,"")</f>
        <v/>
      </c>
      <c r="G273" s="177" t="str">
        <f>IF(AND(ISNUMBER('Funnel setup'!P286),D273&gt;=30,E273&lt;&gt;"*",D273&lt;&gt;""),F273-1.959963985 *('Funnel setup'!$K$8/SQRT('Funnel Data'!D273)),"")</f>
        <v/>
      </c>
      <c r="H273" s="177" t="str">
        <f>IF(AND(ISNUMBER('Funnel setup'!P286),D273&gt;=30,E273&lt;&gt;"*",D273&lt;&gt;""),F273+1.959963985 *('Funnel setup'!$K$8/SQRT('Funnel Data'!D273)),"")</f>
        <v/>
      </c>
      <c r="I273" s="177" t="str">
        <f>IF(AND(ISNUMBER('Funnel setup'!P286),D273&gt;=30,E273&lt;&gt;"*",D273&lt;&gt;""),F273-3.090232306 *('Funnel setup'!$K$8/SQRT('Funnel Data'!D273)),"")</f>
        <v/>
      </c>
      <c r="J273" s="177" t="str">
        <f>IF(AND(ISNUMBER('Funnel setup'!P286),D273&gt;=30,E273&lt;&gt;"*",D273&lt;&gt;""),F273+3.090232306 *('Funnel setup'!$K$8/SQRT('Funnel Data'!D273)),"")</f>
        <v/>
      </c>
      <c r="K273" s="178" t="str">
        <f>IF(AND(ISNUMBER('Funnel setup'!P286),D273&gt;=30,E273&lt;&gt;"*",D273&lt;&gt;""),IF(E273&gt;J273,'Funnel setup'!$K$15&amp;"99.8%",IF(E273&gt;H273,'Funnel setup'!$K$15&amp;"95%",IF(E273&lt;I273,'Funnel setup'!$K$16&amp;"99.8%",IF(E273&lt;G273,'Funnel setup'!$K$16&amp;"95%","")))),"")</f>
        <v/>
      </c>
    </row>
    <row r="274" spans="2:11" ht="15" customHeight="1" x14ac:dyDescent="0.2">
      <c r="B274" s="174" t="str">
        <f>IF(ISNUMBER('Funnel setup'!P287),VLOOKUP('Funnel setup'!$P287,'Provider Commission - Raw Data'!$A:$Q,5,0),"")</f>
        <v/>
      </c>
      <c r="C274" s="175" t="str">
        <f>IF(ISNUMBER('Funnel setup'!P287),VLOOKUP('Funnel setup'!P287,'Provider Commission - Raw Data'!$A:$Q,6,0),"")</f>
        <v/>
      </c>
      <c r="D274" s="176" t="str">
        <f>IF(ISNUMBER('Funnel setup'!P287),IF(VLOOKUP('Funnel setup'!P287,'Provider Commission - Raw Data'!$A:$Q,8,0)="-","",VLOOKUP('Funnel setup'!P287,'Provider Commission - Raw Data'!$A:$Q,8,0)),"")</f>
        <v/>
      </c>
      <c r="E274" s="251" t="str">
        <f>IF(ISNUMBER('Funnel setup'!P287),IF(VLOOKUP('Funnel setup'!P287,'Provider Commission - Raw Data'!$A:$Q,16,0)="-","",VLOOKUP('Funnel setup'!P287,'Provider Commission - Raw Data'!$A:$Q,16,0)),"")</f>
        <v/>
      </c>
      <c r="F274" s="177" t="str">
        <f>IF(AND(ISNUMBER('Funnel setup'!P287)),'Funnel setup'!$K$9,"")</f>
        <v/>
      </c>
      <c r="G274" s="177" t="str">
        <f>IF(AND(ISNUMBER('Funnel setup'!P287),D274&gt;=30,E274&lt;&gt;"*",D274&lt;&gt;""),F274-1.959963985 *('Funnel setup'!$K$8/SQRT('Funnel Data'!D274)),"")</f>
        <v/>
      </c>
      <c r="H274" s="177" t="str">
        <f>IF(AND(ISNUMBER('Funnel setup'!P287),D274&gt;=30,E274&lt;&gt;"*",D274&lt;&gt;""),F274+1.959963985 *('Funnel setup'!$K$8/SQRT('Funnel Data'!D274)),"")</f>
        <v/>
      </c>
      <c r="I274" s="177" t="str">
        <f>IF(AND(ISNUMBER('Funnel setup'!P287),D274&gt;=30,E274&lt;&gt;"*",D274&lt;&gt;""),F274-3.090232306 *('Funnel setup'!$K$8/SQRT('Funnel Data'!D274)),"")</f>
        <v/>
      </c>
      <c r="J274" s="177" t="str">
        <f>IF(AND(ISNUMBER('Funnel setup'!P287),D274&gt;=30,E274&lt;&gt;"*",D274&lt;&gt;""),F274+3.090232306 *('Funnel setup'!$K$8/SQRT('Funnel Data'!D274)),"")</f>
        <v/>
      </c>
      <c r="K274" s="178" t="str">
        <f>IF(AND(ISNUMBER('Funnel setup'!P287),D274&gt;=30,E274&lt;&gt;"*",D274&lt;&gt;""),IF(E274&gt;J274,'Funnel setup'!$K$15&amp;"99.8%",IF(E274&gt;H274,'Funnel setup'!$K$15&amp;"95%",IF(E274&lt;I274,'Funnel setup'!$K$16&amp;"99.8%",IF(E274&lt;G274,'Funnel setup'!$K$16&amp;"95%","")))),"")</f>
        <v/>
      </c>
    </row>
    <row r="275" spans="2:11" ht="15" customHeight="1" x14ac:dyDescent="0.2">
      <c r="B275" s="174" t="str">
        <f>IF(ISNUMBER('Funnel setup'!P288),VLOOKUP('Funnel setup'!$P288,'Provider Commission - Raw Data'!$A:$Q,5,0),"")</f>
        <v/>
      </c>
      <c r="C275" s="175" t="str">
        <f>IF(ISNUMBER('Funnel setup'!P288),VLOOKUP('Funnel setup'!P288,'Provider Commission - Raw Data'!$A:$Q,6,0),"")</f>
        <v/>
      </c>
      <c r="D275" s="176" t="str">
        <f>IF(ISNUMBER('Funnel setup'!P288),IF(VLOOKUP('Funnel setup'!P288,'Provider Commission - Raw Data'!$A:$Q,8,0)="-","",VLOOKUP('Funnel setup'!P288,'Provider Commission - Raw Data'!$A:$Q,8,0)),"")</f>
        <v/>
      </c>
      <c r="E275" s="251" t="str">
        <f>IF(ISNUMBER('Funnel setup'!P288),IF(VLOOKUP('Funnel setup'!P288,'Provider Commission - Raw Data'!$A:$Q,16,0)="-","",VLOOKUP('Funnel setup'!P288,'Provider Commission - Raw Data'!$A:$Q,16,0)),"")</f>
        <v/>
      </c>
      <c r="F275" s="177" t="str">
        <f>IF(AND(ISNUMBER('Funnel setup'!P288)),'Funnel setup'!$K$9,"")</f>
        <v/>
      </c>
      <c r="G275" s="177" t="str">
        <f>IF(AND(ISNUMBER('Funnel setup'!P288),D275&gt;=30,E275&lt;&gt;"*",D275&lt;&gt;""),F275-1.959963985 *('Funnel setup'!$K$8/SQRT('Funnel Data'!D275)),"")</f>
        <v/>
      </c>
      <c r="H275" s="177" t="str">
        <f>IF(AND(ISNUMBER('Funnel setup'!P288),D275&gt;=30,E275&lt;&gt;"*",D275&lt;&gt;""),F275+1.959963985 *('Funnel setup'!$K$8/SQRT('Funnel Data'!D275)),"")</f>
        <v/>
      </c>
      <c r="I275" s="177" t="str">
        <f>IF(AND(ISNUMBER('Funnel setup'!P288),D275&gt;=30,E275&lt;&gt;"*",D275&lt;&gt;""),F275-3.090232306 *('Funnel setup'!$K$8/SQRT('Funnel Data'!D275)),"")</f>
        <v/>
      </c>
      <c r="J275" s="177" t="str">
        <f>IF(AND(ISNUMBER('Funnel setup'!P288),D275&gt;=30,E275&lt;&gt;"*",D275&lt;&gt;""),F275+3.090232306 *('Funnel setup'!$K$8/SQRT('Funnel Data'!D275)),"")</f>
        <v/>
      </c>
      <c r="K275" s="178" t="str">
        <f>IF(AND(ISNUMBER('Funnel setup'!P288),D275&gt;=30,E275&lt;&gt;"*",D275&lt;&gt;""),IF(E275&gt;J275,'Funnel setup'!$K$15&amp;"99.8%",IF(E275&gt;H275,'Funnel setup'!$K$15&amp;"95%",IF(E275&lt;I275,'Funnel setup'!$K$16&amp;"99.8%",IF(E275&lt;G275,'Funnel setup'!$K$16&amp;"95%","")))),"")</f>
        <v/>
      </c>
    </row>
    <row r="276" spans="2:11" ht="15" customHeight="1" x14ac:dyDescent="0.2">
      <c r="B276" s="174" t="str">
        <f>IF(ISNUMBER('Funnel setup'!P289),VLOOKUP('Funnel setup'!$P289,'Provider Commission - Raw Data'!$A:$Q,5,0),"")</f>
        <v/>
      </c>
      <c r="C276" s="175" t="str">
        <f>IF(ISNUMBER('Funnel setup'!P289),VLOOKUP('Funnel setup'!P289,'Provider Commission - Raw Data'!$A:$Q,6,0),"")</f>
        <v/>
      </c>
      <c r="D276" s="176" t="str">
        <f>IF(ISNUMBER('Funnel setup'!P289),IF(VLOOKUP('Funnel setup'!P289,'Provider Commission - Raw Data'!$A:$Q,8,0)="-","",VLOOKUP('Funnel setup'!P289,'Provider Commission - Raw Data'!$A:$Q,8,0)),"")</f>
        <v/>
      </c>
      <c r="E276" s="251" t="str">
        <f>IF(ISNUMBER('Funnel setup'!P289),IF(VLOOKUP('Funnel setup'!P289,'Provider Commission - Raw Data'!$A:$Q,16,0)="-","",VLOOKUP('Funnel setup'!P289,'Provider Commission - Raw Data'!$A:$Q,16,0)),"")</f>
        <v/>
      </c>
      <c r="F276" s="177" t="str">
        <f>IF(AND(ISNUMBER('Funnel setup'!P289)),'Funnel setup'!$K$9,"")</f>
        <v/>
      </c>
      <c r="G276" s="177" t="str">
        <f>IF(AND(ISNUMBER('Funnel setup'!P289),D276&gt;=30,E276&lt;&gt;"*",D276&lt;&gt;""),F276-1.959963985 *('Funnel setup'!$K$8/SQRT('Funnel Data'!D276)),"")</f>
        <v/>
      </c>
      <c r="H276" s="177" t="str">
        <f>IF(AND(ISNUMBER('Funnel setup'!P289),D276&gt;=30,E276&lt;&gt;"*",D276&lt;&gt;""),F276+1.959963985 *('Funnel setup'!$K$8/SQRT('Funnel Data'!D276)),"")</f>
        <v/>
      </c>
      <c r="I276" s="177" t="str">
        <f>IF(AND(ISNUMBER('Funnel setup'!P289),D276&gt;=30,E276&lt;&gt;"*",D276&lt;&gt;""),F276-3.090232306 *('Funnel setup'!$K$8/SQRT('Funnel Data'!D276)),"")</f>
        <v/>
      </c>
      <c r="J276" s="177" t="str">
        <f>IF(AND(ISNUMBER('Funnel setup'!P289),D276&gt;=30,E276&lt;&gt;"*",D276&lt;&gt;""),F276+3.090232306 *('Funnel setup'!$K$8/SQRT('Funnel Data'!D276)),"")</f>
        <v/>
      </c>
      <c r="K276" s="178" t="str">
        <f>IF(AND(ISNUMBER('Funnel setup'!P289),D276&gt;=30,E276&lt;&gt;"*",D276&lt;&gt;""),IF(E276&gt;J276,'Funnel setup'!$K$15&amp;"99.8%",IF(E276&gt;H276,'Funnel setup'!$K$15&amp;"95%",IF(E276&lt;I276,'Funnel setup'!$K$16&amp;"99.8%",IF(E276&lt;G276,'Funnel setup'!$K$16&amp;"95%","")))),"")</f>
        <v/>
      </c>
    </row>
    <row r="277" spans="2:11" ht="15" customHeight="1" x14ac:dyDescent="0.2">
      <c r="B277" s="174" t="str">
        <f>IF(ISNUMBER('Funnel setup'!P290),VLOOKUP('Funnel setup'!$P290,'Provider Commission - Raw Data'!$A:$Q,5,0),"")</f>
        <v/>
      </c>
      <c r="C277" s="175" t="str">
        <f>IF(ISNUMBER('Funnel setup'!P290),VLOOKUP('Funnel setup'!P290,'Provider Commission - Raw Data'!$A:$Q,6,0),"")</f>
        <v/>
      </c>
      <c r="D277" s="176" t="str">
        <f>IF(ISNUMBER('Funnel setup'!P290),IF(VLOOKUP('Funnel setup'!P290,'Provider Commission - Raw Data'!$A:$Q,8,0)="-","",VLOOKUP('Funnel setup'!P290,'Provider Commission - Raw Data'!$A:$Q,8,0)),"")</f>
        <v/>
      </c>
      <c r="E277" s="251" t="str">
        <f>IF(ISNUMBER('Funnel setup'!P290),IF(VLOOKUP('Funnel setup'!P290,'Provider Commission - Raw Data'!$A:$Q,16,0)="-","",VLOOKUP('Funnel setup'!P290,'Provider Commission - Raw Data'!$A:$Q,16,0)),"")</f>
        <v/>
      </c>
      <c r="F277" s="177" t="str">
        <f>IF(AND(ISNUMBER('Funnel setup'!P290)),'Funnel setup'!$K$9,"")</f>
        <v/>
      </c>
      <c r="G277" s="177" t="str">
        <f>IF(AND(ISNUMBER('Funnel setup'!P290),D277&gt;=30,E277&lt;&gt;"*",D277&lt;&gt;""),F277-1.959963985 *('Funnel setup'!$K$8/SQRT('Funnel Data'!D277)),"")</f>
        <v/>
      </c>
      <c r="H277" s="177" t="str">
        <f>IF(AND(ISNUMBER('Funnel setup'!P290),D277&gt;=30,E277&lt;&gt;"*",D277&lt;&gt;""),F277+1.959963985 *('Funnel setup'!$K$8/SQRT('Funnel Data'!D277)),"")</f>
        <v/>
      </c>
      <c r="I277" s="177" t="str">
        <f>IF(AND(ISNUMBER('Funnel setup'!P290),D277&gt;=30,E277&lt;&gt;"*",D277&lt;&gt;""),F277-3.090232306 *('Funnel setup'!$K$8/SQRT('Funnel Data'!D277)),"")</f>
        <v/>
      </c>
      <c r="J277" s="177" t="str">
        <f>IF(AND(ISNUMBER('Funnel setup'!P290),D277&gt;=30,E277&lt;&gt;"*",D277&lt;&gt;""),F277+3.090232306 *('Funnel setup'!$K$8/SQRT('Funnel Data'!D277)),"")</f>
        <v/>
      </c>
      <c r="K277" s="178" t="str">
        <f>IF(AND(ISNUMBER('Funnel setup'!P290),D277&gt;=30,E277&lt;&gt;"*",D277&lt;&gt;""),IF(E277&gt;J277,'Funnel setup'!$K$15&amp;"99.8%",IF(E277&gt;H277,'Funnel setup'!$K$15&amp;"95%",IF(E277&lt;I277,'Funnel setup'!$K$16&amp;"99.8%",IF(E277&lt;G277,'Funnel setup'!$K$16&amp;"95%","")))),"")</f>
        <v/>
      </c>
    </row>
    <row r="278" spans="2:11" ht="15" customHeight="1" x14ac:dyDescent="0.2">
      <c r="B278" s="174" t="str">
        <f>IF(ISNUMBER('Funnel setup'!P291),VLOOKUP('Funnel setup'!$P291,'Provider Commission - Raw Data'!$A:$Q,5,0),"")</f>
        <v/>
      </c>
      <c r="C278" s="175" t="str">
        <f>IF(ISNUMBER('Funnel setup'!P291),VLOOKUP('Funnel setup'!P291,'Provider Commission - Raw Data'!$A:$Q,6,0),"")</f>
        <v/>
      </c>
      <c r="D278" s="176" t="str">
        <f>IF(ISNUMBER('Funnel setup'!P291),IF(VLOOKUP('Funnel setup'!P291,'Provider Commission - Raw Data'!$A:$Q,8,0)="-","",VLOOKUP('Funnel setup'!P291,'Provider Commission - Raw Data'!$A:$Q,8,0)),"")</f>
        <v/>
      </c>
      <c r="E278" s="251" t="str">
        <f>IF(ISNUMBER('Funnel setup'!P291),IF(VLOOKUP('Funnel setup'!P291,'Provider Commission - Raw Data'!$A:$Q,16,0)="-","",VLOOKUP('Funnel setup'!P291,'Provider Commission - Raw Data'!$A:$Q,16,0)),"")</f>
        <v/>
      </c>
      <c r="F278" s="177" t="str">
        <f>IF(AND(ISNUMBER('Funnel setup'!P291)),'Funnel setup'!$K$9,"")</f>
        <v/>
      </c>
      <c r="G278" s="177" t="str">
        <f>IF(AND(ISNUMBER('Funnel setup'!P291),D278&gt;=30,E278&lt;&gt;"*",D278&lt;&gt;""),F278-1.959963985 *('Funnel setup'!$K$8/SQRT('Funnel Data'!D278)),"")</f>
        <v/>
      </c>
      <c r="H278" s="177" t="str">
        <f>IF(AND(ISNUMBER('Funnel setup'!P291),D278&gt;=30,E278&lt;&gt;"*",D278&lt;&gt;""),F278+1.959963985 *('Funnel setup'!$K$8/SQRT('Funnel Data'!D278)),"")</f>
        <v/>
      </c>
      <c r="I278" s="177" t="str">
        <f>IF(AND(ISNUMBER('Funnel setup'!P291),D278&gt;=30,E278&lt;&gt;"*",D278&lt;&gt;""),F278-3.090232306 *('Funnel setup'!$K$8/SQRT('Funnel Data'!D278)),"")</f>
        <v/>
      </c>
      <c r="J278" s="177" t="str">
        <f>IF(AND(ISNUMBER('Funnel setup'!P291),D278&gt;=30,E278&lt;&gt;"*",D278&lt;&gt;""),F278+3.090232306 *('Funnel setup'!$K$8/SQRT('Funnel Data'!D278)),"")</f>
        <v/>
      </c>
      <c r="K278" s="178" t="str">
        <f>IF(AND(ISNUMBER('Funnel setup'!P291),D278&gt;=30,E278&lt;&gt;"*",D278&lt;&gt;""),IF(E278&gt;J278,'Funnel setup'!$K$15&amp;"99.8%",IF(E278&gt;H278,'Funnel setup'!$K$15&amp;"95%",IF(E278&lt;I278,'Funnel setup'!$K$16&amp;"99.8%",IF(E278&lt;G278,'Funnel setup'!$K$16&amp;"95%","")))),"")</f>
        <v/>
      </c>
    </row>
    <row r="279" spans="2:11" ht="15" customHeight="1" x14ac:dyDescent="0.2">
      <c r="B279" s="174" t="str">
        <f>IF(ISNUMBER('Funnel setup'!P292),VLOOKUP('Funnel setup'!$P292,'Provider Commission - Raw Data'!$A:$Q,5,0),"")</f>
        <v/>
      </c>
      <c r="C279" s="175" t="str">
        <f>IF(ISNUMBER('Funnel setup'!P292),VLOOKUP('Funnel setup'!P292,'Provider Commission - Raw Data'!$A:$Q,6,0),"")</f>
        <v/>
      </c>
      <c r="D279" s="176" t="str">
        <f>IF(ISNUMBER('Funnel setup'!P292),IF(VLOOKUP('Funnel setup'!P292,'Provider Commission - Raw Data'!$A:$Q,8,0)="-","",VLOOKUP('Funnel setup'!P292,'Provider Commission - Raw Data'!$A:$Q,8,0)),"")</f>
        <v/>
      </c>
      <c r="E279" s="251" t="str">
        <f>IF(ISNUMBER('Funnel setup'!P292),IF(VLOOKUP('Funnel setup'!P292,'Provider Commission - Raw Data'!$A:$Q,16,0)="-","",VLOOKUP('Funnel setup'!P292,'Provider Commission - Raw Data'!$A:$Q,16,0)),"")</f>
        <v/>
      </c>
      <c r="F279" s="177" t="str">
        <f>IF(AND(ISNUMBER('Funnel setup'!P292)),'Funnel setup'!$K$9,"")</f>
        <v/>
      </c>
      <c r="G279" s="177" t="str">
        <f>IF(AND(ISNUMBER('Funnel setup'!P292),D279&gt;=30,E279&lt;&gt;"*",D279&lt;&gt;""),F279-1.959963985 *('Funnel setup'!$K$8/SQRT('Funnel Data'!D279)),"")</f>
        <v/>
      </c>
      <c r="H279" s="177" t="str">
        <f>IF(AND(ISNUMBER('Funnel setup'!P292),D279&gt;=30,E279&lt;&gt;"*",D279&lt;&gt;""),F279+1.959963985 *('Funnel setup'!$K$8/SQRT('Funnel Data'!D279)),"")</f>
        <v/>
      </c>
      <c r="I279" s="177" t="str">
        <f>IF(AND(ISNUMBER('Funnel setup'!P292),D279&gt;=30,E279&lt;&gt;"*",D279&lt;&gt;""),F279-3.090232306 *('Funnel setup'!$K$8/SQRT('Funnel Data'!D279)),"")</f>
        <v/>
      </c>
      <c r="J279" s="177" t="str">
        <f>IF(AND(ISNUMBER('Funnel setup'!P292),D279&gt;=30,E279&lt;&gt;"*",D279&lt;&gt;""),F279+3.090232306 *('Funnel setup'!$K$8/SQRT('Funnel Data'!D279)),"")</f>
        <v/>
      </c>
      <c r="K279" s="178" t="str">
        <f>IF(AND(ISNUMBER('Funnel setup'!P292),D279&gt;=30,E279&lt;&gt;"*",D279&lt;&gt;""),IF(E279&gt;J279,'Funnel setup'!$K$15&amp;"99.8%",IF(E279&gt;H279,'Funnel setup'!$K$15&amp;"95%",IF(E279&lt;I279,'Funnel setup'!$K$16&amp;"99.8%",IF(E279&lt;G279,'Funnel setup'!$K$16&amp;"95%","")))),"")</f>
        <v/>
      </c>
    </row>
    <row r="280" spans="2:11" ht="15" customHeight="1" x14ac:dyDescent="0.2">
      <c r="B280" s="174" t="str">
        <f>IF(ISNUMBER('Funnel setup'!P293),VLOOKUP('Funnel setup'!$P293,'Provider Commission - Raw Data'!$A:$Q,5,0),"")</f>
        <v/>
      </c>
      <c r="C280" s="175" t="str">
        <f>IF(ISNUMBER('Funnel setup'!P293),VLOOKUP('Funnel setup'!P293,'Provider Commission - Raw Data'!$A:$Q,6,0),"")</f>
        <v/>
      </c>
      <c r="D280" s="176" t="str">
        <f>IF(ISNUMBER('Funnel setup'!P293),IF(VLOOKUP('Funnel setup'!P293,'Provider Commission - Raw Data'!$A:$Q,8,0)="-","",VLOOKUP('Funnel setup'!P293,'Provider Commission - Raw Data'!$A:$Q,8,0)),"")</f>
        <v/>
      </c>
      <c r="E280" s="251" t="str">
        <f>IF(ISNUMBER('Funnel setup'!P293),IF(VLOOKUP('Funnel setup'!P293,'Provider Commission - Raw Data'!$A:$Q,16,0)="-","",VLOOKUP('Funnel setup'!P293,'Provider Commission - Raw Data'!$A:$Q,16,0)),"")</f>
        <v/>
      </c>
      <c r="F280" s="177" t="str">
        <f>IF(AND(ISNUMBER('Funnel setup'!P293)),'Funnel setup'!$K$9,"")</f>
        <v/>
      </c>
      <c r="G280" s="177" t="str">
        <f>IF(AND(ISNUMBER('Funnel setup'!P293),D280&gt;=30,E280&lt;&gt;"*",D280&lt;&gt;""),F280-1.959963985 *('Funnel setup'!$K$8/SQRT('Funnel Data'!D280)),"")</f>
        <v/>
      </c>
      <c r="H280" s="177" t="str">
        <f>IF(AND(ISNUMBER('Funnel setup'!P293),D280&gt;=30,E280&lt;&gt;"*",D280&lt;&gt;""),F280+1.959963985 *('Funnel setup'!$K$8/SQRT('Funnel Data'!D280)),"")</f>
        <v/>
      </c>
      <c r="I280" s="177" t="str">
        <f>IF(AND(ISNUMBER('Funnel setup'!P293),D280&gt;=30,E280&lt;&gt;"*",D280&lt;&gt;""),F280-3.090232306 *('Funnel setup'!$K$8/SQRT('Funnel Data'!D280)),"")</f>
        <v/>
      </c>
      <c r="J280" s="177" t="str">
        <f>IF(AND(ISNUMBER('Funnel setup'!P293),D280&gt;=30,E280&lt;&gt;"*",D280&lt;&gt;""),F280+3.090232306 *('Funnel setup'!$K$8/SQRT('Funnel Data'!D280)),"")</f>
        <v/>
      </c>
      <c r="K280" s="178" t="str">
        <f>IF(AND(ISNUMBER('Funnel setup'!P293),D280&gt;=30,E280&lt;&gt;"*",D280&lt;&gt;""),IF(E280&gt;J280,'Funnel setup'!$K$15&amp;"99.8%",IF(E280&gt;H280,'Funnel setup'!$K$15&amp;"95%",IF(E280&lt;I280,'Funnel setup'!$K$16&amp;"99.8%",IF(E280&lt;G280,'Funnel setup'!$K$16&amp;"95%","")))),"")</f>
        <v/>
      </c>
    </row>
    <row r="281" spans="2:11" ht="15" customHeight="1" x14ac:dyDescent="0.2">
      <c r="B281" s="174" t="str">
        <f>IF(ISNUMBER('Funnel setup'!P294),VLOOKUP('Funnel setup'!$P294,'Provider Commission - Raw Data'!$A:$Q,5,0),"")</f>
        <v/>
      </c>
      <c r="C281" s="175" t="str">
        <f>IF(ISNUMBER('Funnel setup'!P294),VLOOKUP('Funnel setup'!P294,'Provider Commission - Raw Data'!$A:$Q,6,0),"")</f>
        <v/>
      </c>
      <c r="D281" s="176" t="str">
        <f>IF(ISNUMBER('Funnel setup'!P294),IF(VLOOKUP('Funnel setup'!P294,'Provider Commission - Raw Data'!$A:$Q,8,0)="-","",VLOOKUP('Funnel setup'!P294,'Provider Commission - Raw Data'!$A:$Q,8,0)),"")</f>
        <v/>
      </c>
      <c r="E281" s="251" t="str">
        <f>IF(ISNUMBER('Funnel setup'!P294),IF(VLOOKUP('Funnel setup'!P294,'Provider Commission - Raw Data'!$A:$Q,16,0)="-","",VLOOKUP('Funnel setup'!P294,'Provider Commission - Raw Data'!$A:$Q,16,0)),"")</f>
        <v/>
      </c>
      <c r="F281" s="177" t="str">
        <f>IF(AND(ISNUMBER('Funnel setup'!P294)),'Funnel setup'!$K$9,"")</f>
        <v/>
      </c>
      <c r="G281" s="177" t="str">
        <f>IF(AND(ISNUMBER('Funnel setup'!P294),D281&gt;=30,E281&lt;&gt;"*",D281&lt;&gt;""),F281-1.959963985 *('Funnel setup'!$K$8/SQRT('Funnel Data'!D281)),"")</f>
        <v/>
      </c>
      <c r="H281" s="177" t="str">
        <f>IF(AND(ISNUMBER('Funnel setup'!P294),D281&gt;=30,E281&lt;&gt;"*",D281&lt;&gt;""),F281+1.959963985 *('Funnel setup'!$K$8/SQRT('Funnel Data'!D281)),"")</f>
        <v/>
      </c>
      <c r="I281" s="177" t="str">
        <f>IF(AND(ISNUMBER('Funnel setup'!P294),D281&gt;=30,E281&lt;&gt;"*",D281&lt;&gt;""),F281-3.090232306 *('Funnel setup'!$K$8/SQRT('Funnel Data'!D281)),"")</f>
        <v/>
      </c>
      <c r="J281" s="177" t="str">
        <f>IF(AND(ISNUMBER('Funnel setup'!P294),D281&gt;=30,E281&lt;&gt;"*",D281&lt;&gt;""),F281+3.090232306 *('Funnel setup'!$K$8/SQRT('Funnel Data'!D281)),"")</f>
        <v/>
      </c>
      <c r="K281" s="178" t="str">
        <f>IF(AND(ISNUMBER('Funnel setup'!P294),D281&gt;=30,E281&lt;&gt;"*",D281&lt;&gt;""),IF(E281&gt;J281,'Funnel setup'!$K$15&amp;"99.8%",IF(E281&gt;H281,'Funnel setup'!$K$15&amp;"95%",IF(E281&lt;I281,'Funnel setup'!$K$16&amp;"99.8%",IF(E281&lt;G281,'Funnel setup'!$K$16&amp;"95%","")))),"")</f>
        <v/>
      </c>
    </row>
    <row r="282" spans="2:11" ht="15" customHeight="1" x14ac:dyDescent="0.2">
      <c r="B282" s="174" t="str">
        <f>IF(ISNUMBER('Funnel setup'!P295),VLOOKUP('Funnel setup'!$P295,'Provider Commission - Raw Data'!$A:$Q,5,0),"")</f>
        <v/>
      </c>
      <c r="C282" s="175" t="str">
        <f>IF(ISNUMBER('Funnel setup'!P295),VLOOKUP('Funnel setup'!P295,'Provider Commission - Raw Data'!$A:$Q,6,0),"")</f>
        <v/>
      </c>
      <c r="D282" s="176" t="str">
        <f>IF(ISNUMBER('Funnel setup'!P295),IF(VLOOKUP('Funnel setup'!P295,'Provider Commission - Raw Data'!$A:$Q,8,0)="-","",VLOOKUP('Funnel setup'!P295,'Provider Commission - Raw Data'!$A:$Q,8,0)),"")</f>
        <v/>
      </c>
      <c r="E282" s="251" t="str">
        <f>IF(ISNUMBER('Funnel setup'!P295),IF(VLOOKUP('Funnel setup'!P295,'Provider Commission - Raw Data'!$A:$Q,16,0)="-","",VLOOKUP('Funnel setup'!P295,'Provider Commission - Raw Data'!$A:$Q,16,0)),"")</f>
        <v/>
      </c>
      <c r="F282" s="177" t="str">
        <f>IF(AND(ISNUMBER('Funnel setup'!P295)),'Funnel setup'!$K$9,"")</f>
        <v/>
      </c>
      <c r="G282" s="177" t="str">
        <f>IF(AND(ISNUMBER('Funnel setup'!P295),D282&gt;=30,E282&lt;&gt;"*",D282&lt;&gt;""),F282-1.959963985 *('Funnel setup'!$K$8/SQRT('Funnel Data'!D282)),"")</f>
        <v/>
      </c>
      <c r="H282" s="177" t="str">
        <f>IF(AND(ISNUMBER('Funnel setup'!P295),D282&gt;=30,E282&lt;&gt;"*",D282&lt;&gt;""),F282+1.959963985 *('Funnel setup'!$K$8/SQRT('Funnel Data'!D282)),"")</f>
        <v/>
      </c>
      <c r="I282" s="177" t="str">
        <f>IF(AND(ISNUMBER('Funnel setup'!P295),D282&gt;=30,E282&lt;&gt;"*",D282&lt;&gt;""),F282-3.090232306 *('Funnel setup'!$K$8/SQRT('Funnel Data'!D282)),"")</f>
        <v/>
      </c>
      <c r="J282" s="177" t="str">
        <f>IF(AND(ISNUMBER('Funnel setup'!P295),D282&gt;=30,E282&lt;&gt;"*",D282&lt;&gt;""),F282+3.090232306 *('Funnel setup'!$K$8/SQRT('Funnel Data'!D282)),"")</f>
        <v/>
      </c>
      <c r="K282" s="178" t="str">
        <f>IF(AND(ISNUMBER('Funnel setup'!P295),D282&gt;=30,E282&lt;&gt;"*",D282&lt;&gt;""),IF(E282&gt;J282,'Funnel setup'!$K$15&amp;"99.8%",IF(E282&gt;H282,'Funnel setup'!$K$15&amp;"95%",IF(E282&lt;I282,'Funnel setup'!$K$16&amp;"99.8%",IF(E282&lt;G282,'Funnel setup'!$K$16&amp;"95%","")))),"")</f>
        <v/>
      </c>
    </row>
    <row r="283" spans="2:11" ht="15" customHeight="1" x14ac:dyDescent="0.2">
      <c r="B283" s="174" t="str">
        <f>IF(ISNUMBER('Funnel setup'!P296),VLOOKUP('Funnel setup'!$P296,'Provider Commission - Raw Data'!$A:$Q,5,0),"")</f>
        <v/>
      </c>
      <c r="C283" s="175" t="str">
        <f>IF(ISNUMBER('Funnel setup'!P296),VLOOKUP('Funnel setup'!P296,'Provider Commission - Raw Data'!$A:$Q,6,0),"")</f>
        <v/>
      </c>
      <c r="D283" s="176" t="str">
        <f>IF(ISNUMBER('Funnel setup'!P296),IF(VLOOKUP('Funnel setup'!P296,'Provider Commission - Raw Data'!$A:$Q,8,0)="-","",VLOOKUP('Funnel setup'!P296,'Provider Commission - Raw Data'!$A:$Q,8,0)),"")</f>
        <v/>
      </c>
      <c r="E283" s="251" t="str">
        <f>IF(ISNUMBER('Funnel setup'!P296),IF(VLOOKUP('Funnel setup'!P296,'Provider Commission - Raw Data'!$A:$Q,16,0)="-","",VLOOKUP('Funnel setup'!P296,'Provider Commission - Raw Data'!$A:$Q,16,0)),"")</f>
        <v/>
      </c>
      <c r="F283" s="177" t="str">
        <f>IF(AND(ISNUMBER('Funnel setup'!P296)),'Funnel setup'!$K$9,"")</f>
        <v/>
      </c>
      <c r="G283" s="177" t="str">
        <f>IF(AND(ISNUMBER('Funnel setup'!P296),D283&gt;=30,E283&lt;&gt;"*",D283&lt;&gt;""),F283-1.959963985 *('Funnel setup'!$K$8/SQRT('Funnel Data'!D283)),"")</f>
        <v/>
      </c>
      <c r="H283" s="177" t="str">
        <f>IF(AND(ISNUMBER('Funnel setup'!P296),D283&gt;=30,E283&lt;&gt;"*",D283&lt;&gt;""),F283+1.959963985 *('Funnel setup'!$K$8/SQRT('Funnel Data'!D283)),"")</f>
        <v/>
      </c>
      <c r="I283" s="177" t="str">
        <f>IF(AND(ISNUMBER('Funnel setup'!P296),D283&gt;=30,E283&lt;&gt;"*",D283&lt;&gt;""),F283-3.090232306 *('Funnel setup'!$K$8/SQRT('Funnel Data'!D283)),"")</f>
        <v/>
      </c>
      <c r="J283" s="177" t="str">
        <f>IF(AND(ISNUMBER('Funnel setup'!P296),D283&gt;=30,E283&lt;&gt;"*",D283&lt;&gt;""),F283+3.090232306 *('Funnel setup'!$K$8/SQRT('Funnel Data'!D283)),"")</f>
        <v/>
      </c>
      <c r="K283" s="178" t="str">
        <f>IF(AND(ISNUMBER('Funnel setup'!P296),D283&gt;=30,E283&lt;&gt;"*",D283&lt;&gt;""),IF(E283&gt;J283,'Funnel setup'!$K$15&amp;"99.8%",IF(E283&gt;H283,'Funnel setup'!$K$15&amp;"95%",IF(E283&lt;I283,'Funnel setup'!$K$16&amp;"99.8%",IF(E283&lt;G283,'Funnel setup'!$K$16&amp;"95%","")))),"")</f>
        <v/>
      </c>
    </row>
    <row r="284" spans="2:11" ht="15" customHeight="1" x14ac:dyDescent="0.2">
      <c r="B284" s="174" t="str">
        <f>IF(ISNUMBER('Funnel setup'!P297),VLOOKUP('Funnel setup'!$P297,'Provider Commission - Raw Data'!$A:$Q,5,0),"")</f>
        <v/>
      </c>
      <c r="C284" s="175" t="str">
        <f>IF(ISNUMBER('Funnel setup'!P297),VLOOKUP('Funnel setup'!P297,'Provider Commission - Raw Data'!$A:$Q,6,0),"")</f>
        <v/>
      </c>
      <c r="D284" s="176" t="str">
        <f>IF(ISNUMBER('Funnel setup'!P297),IF(VLOOKUP('Funnel setup'!P297,'Provider Commission - Raw Data'!$A:$Q,8,0)="-","",VLOOKUP('Funnel setup'!P297,'Provider Commission - Raw Data'!$A:$Q,8,0)),"")</f>
        <v/>
      </c>
      <c r="E284" s="251" t="str">
        <f>IF(ISNUMBER('Funnel setup'!P297),IF(VLOOKUP('Funnel setup'!P297,'Provider Commission - Raw Data'!$A:$Q,16,0)="-","",VLOOKUP('Funnel setup'!P297,'Provider Commission - Raw Data'!$A:$Q,16,0)),"")</f>
        <v/>
      </c>
      <c r="F284" s="177" t="str">
        <f>IF(AND(ISNUMBER('Funnel setup'!P297)),'Funnel setup'!$K$9,"")</f>
        <v/>
      </c>
      <c r="G284" s="177" t="str">
        <f>IF(AND(ISNUMBER('Funnel setup'!P297),D284&gt;=30,E284&lt;&gt;"*",D284&lt;&gt;""),F284-1.959963985 *('Funnel setup'!$K$8/SQRT('Funnel Data'!D284)),"")</f>
        <v/>
      </c>
      <c r="H284" s="177" t="str">
        <f>IF(AND(ISNUMBER('Funnel setup'!P297),D284&gt;=30,E284&lt;&gt;"*",D284&lt;&gt;""),F284+1.959963985 *('Funnel setup'!$K$8/SQRT('Funnel Data'!D284)),"")</f>
        <v/>
      </c>
      <c r="I284" s="177" t="str">
        <f>IF(AND(ISNUMBER('Funnel setup'!P297),D284&gt;=30,E284&lt;&gt;"*",D284&lt;&gt;""),F284-3.090232306 *('Funnel setup'!$K$8/SQRT('Funnel Data'!D284)),"")</f>
        <v/>
      </c>
      <c r="J284" s="177" t="str">
        <f>IF(AND(ISNUMBER('Funnel setup'!P297),D284&gt;=30,E284&lt;&gt;"*",D284&lt;&gt;""),F284+3.090232306 *('Funnel setup'!$K$8/SQRT('Funnel Data'!D284)),"")</f>
        <v/>
      </c>
      <c r="K284" s="178" t="str">
        <f>IF(AND(ISNUMBER('Funnel setup'!P297),D284&gt;=30,E284&lt;&gt;"*",D284&lt;&gt;""),IF(E284&gt;J284,'Funnel setup'!$K$15&amp;"99.8%",IF(E284&gt;H284,'Funnel setup'!$K$15&amp;"95%",IF(E284&lt;I284,'Funnel setup'!$K$16&amp;"99.8%",IF(E284&lt;G284,'Funnel setup'!$K$16&amp;"95%","")))),"")</f>
        <v/>
      </c>
    </row>
    <row r="285" spans="2:11" ht="15" customHeight="1" x14ac:dyDescent="0.2">
      <c r="B285" s="174" t="str">
        <f>IF(ISNUMBER('Funnel setup'!P298),VLOOKUP('Funnel setup'!$P298,'Provider Commission - Raw Data'!$A:$Q,5,0),"")</f>
        <v/>
      </c>
      <c r="C285" s="175" t="str">
        <f>IF(ISNUMBER('Funnel setup'!P298),VLOOKUP('Funnel setup'!P298,'Provider Commission - Raw Data'!$A:$Q,6,0),"")</f>
        <v/>
      </c>
      <c r="D285" s="176" t="str">
        <f>IF(ISNUMBER('Funnel setup'!P298),IF(VLOOKUP('Funnel setup'!P298,'Provider Commission - Raw Data'!$A:$Q,8,0)="-","",VLOOKUP('Funnel setup'!P298,'Provider Commission - Raw Data'!$A:$Q,8,0)),"")</f>
        <v/>
      </c>
      <c r="E285" s="251" t="str">
        <f>IF(ISNUMBER('Funnel setup'!P298),IF(VLOOKUP('Funnel setup'!P298,'Provider Commission - Raw Data'!$A:$Q,16,0)="-","",VLOOKUP('Funnel setup'!P298,'Provider Commission - Raw Data'!$A:$Q,16,0)),"")</f>
        <v/>
      </c>
      <c r="F285" s="177" t="str">
        <f>IF(AND(ISNUMBER('Funnel setup'!P298)),'Funnel setup'!$K$9,"")</f>
        <v/>
      </c>
      <c r="G285" s="177" t="str">
        <f>IF(AND(ISNUMBER('Funnel setup'!P298),D285&gt;=30,E285&lt;&gt;"*",D285&lt;&gt;""),F285-1.959963985 *('Funnel setup'!$K$8/SQRT('Funnel Data'!D285)),"")</f>
        <v/>
      </c>
      <c r="H285" s="177" t="str">
        <f>IF(AND(ISNUMBER('Funnel setup'!P298),D285&gt;=30,E285&lt;&gt;"*",D285&lt;&gt;""),F285+1.959963985 *('Funnel setup'!$K$8/SQRT('Funnel Data'!D285)),"")</f>
        <v/>
      </c>
      <c r="I285" s="177" t="str">
        <f>IF(AND(ISNUMBER('Funnel setup'!P298),D285&gt;=30,E285&lt;&gt;"*",D285&lt;&gt;""),F285-3.090232306 *('Funnel setup'!$K$8/SQRT('Funnel Data'!D285)),"")</f>
        <v/>
      </c>
      <c r="J285" s="177" t="str">
        <f>IF(AND(ISNUMBER('Funnel setup'!P298),D285&gt;=30,E285&lt;&gt;"*",D285&lt;&gt;""),F285+3.090232306 *('Funnel setup'!$K$8/SQRT('Funnel Data'!D285)),"")</f>
        <v/>
      </c>
      <c r="K285" s="178" t="str">
        <f>IF(AND(ISNUMBER('Funnel setup'!P298),D285&gt;=30,E285&lt;&gt;"*",D285&lt;&gt;""),IF(E285&gt;J285,'Funnel setup'!$K$15&amp;"99.8%",IF(E285&gt;H285,'Funnel setup'!$K$15&amp;"95%",IF(E285&lt;I285,'Funnel setup'!$K$16&amp;"99.8%",IF(E285&lt;G285,'Funnel setup'!$K$16&amp;"95%","")))),"")</f>
        <v/>
      </c>
    </row>
    <row r="286" spans="2:11" ht="15" customHeight="1" x14ac:dyDescent="0.2">
      <c r="B286" s="174" t="str">
        <f>IF(ISNUMBER('Funnel setup'!P299),VLOOKUP('Funnel setup'!$P299,'Provider Commission - Raw Data'!$A:$Q,5,0),"")</f>
        <v/>
      </c>
      <c r="C286" s="175" t="str">
        <f>IF(ISNUMBER('Funnel setup'!P299),VLOOKUP('Funnel setup'!P299,'Provider Commission - Raw Data'!$A:$Q,6,0),"")</f>
        <v/>
      </c>
      <c r="D286" s="176" t="str">
        <f>IF(ISNUMBER('Funnel setup'!P299),IF(VLOOKUP('Funnel setup'!P299,'Provider Commission - Raw Data'!$A:$Q,8,0)="-","",VLOOKUP('Funnel setup'!P299,'Provider Commission - Raw Data'!$A:$Q,8,0)),"")</f>
        <v/>
      </c>
      <c r="E286" s="251" t="str">
        <f>IF(ISNUMBER('Funnel setup'!P299),IF(VLOOKUP('Funnel setup'!P299,'Provider Commission - Raw Data'!$A:$Q,16,0)="-","",VLOOKUP('Funnel setup'!P299,'Provider Commission - Raw Data'!$A:$Q,16,0)),"")</f>
        <v/>
      </c>
      <c r="F286" s="177" t="str">
        <f>IF(AND(ISNUMBER('Funnel setup'!P299)),'Funnel setup'!$K$9,"")</f>
        <v/>
      </c>
      <c r="G286" s="177" t="str">
        <f>IF(AND(ISNUMBER('Funnel setup'!P299),D286&gt;=30,E286&lt;&gt;"*",D286&lt;&gt;""),F286-1.959963985 *('Funnel setup'!$K$8/SQRT('Funnel Data'!D286)),"")</f>
        <v/>
      </c>
      <c r="H286" s="177" t="str">
        <f>IF(AND(ISNUMBER('Funnel setup'!P299),D286&gt;=30,E286&lt;&gt;"*",D286&lt;&gt;""),F286+1.959963985 *('Funnel setup'!$K$8/SQRT('Funnel Data'!D286)),"")</f>
        <v/>
      </c>
      <c r="I286" s="177" t="str">
        <f>IF(AND(ISNUMBER('Funnel setup'!P299),D286&gt;=30,E286&lt;&gt;"*",D286&lt;&gt;""),F286-3.090232306 *('Funnel setup'!$K$8/SQRT('Funnel Data'!D286)),"")</f>
        <v/>
      </c>
      <c r="J286" s="177" t="str">
        <f>IF(AND(ISNUMBER('Funnel setup'!P299),D286&gt;=30,E286&lt;&gt;"*",D286&lt;&gt;""),F286+3.090232306 *('Funnel setup'!$K$8/SQRT('Funnel Data'!D286)),"")</f>
        <v/>
      </c>
      <c r="K286" s="178" t="str">
        <f>IF(AND(ISNUMBER('Funnel setup'!P299),D286&gt;=30,E286&lt;&gt;"*",D286&lt;&gt;""),IF(E286&gt;J286,'Funnel setup'!$K$15&amp;"99.8%",IF(E286&gt;H286,'Funnel setup'!$K$15&amp;"95%",IF(E286&lt;I286,'Funnel setup'!$K$16&amp;"99.8%",IF(E286&lt;G286,'Funnel setup'!$K$16&amp;"95%","")))),"")</f>
        <v/>
      </c>
    </row>
    <row r="287" spans="2:11" ht="15" customHeight="1" x14ac:dyDescent="0.2">
      <c r="B287" s="174" t="str">
        <f>IF(ISNUMBER('Funnel setup'!P300),VLOOKUP('Funnel setup'!$P300,'Provider Commission - Raw Data'!$A:$Q,5,0),"")</f>
        <v/>
      </c>
      <c r="C287" s="175" t="str">
        <f>IF(ISNUMBER('Funnel setup'!P300),VLOOKUP('Funnel setup'!P300,'Provider Commission - Raw Data'!$A:$Q,6,0),"")</f>
        <v/>
      </c>
      <c r="D287" s="176" t="str">
        <f>IF(ISNUMBER('Funnel setup'!P300),IF(VLOOKUP('Funnel setup'!P300,'Provider Commission - Raw Data'!$A:$Q,8,0)="-","",VLOOKUP('Funnel setup'!P300,'Provider Commission - Raw Data'!$A:$Q,8,0)),"")</f>
        <v/>
      </c>
      <c r="E287" s="251" t="str">
        <f>IF(ISNUMBER('Funnel setup'!P300),IF(VLOOKUP('Funnel setup'!P300,'Provider Commission - Raw Data'!$A:$Q,16,0)="-","",VLOOKUP('Funnel setup'!P300,'Provider Commission - Raw Data'!$A:$Q,16,0)),"")</f>
        <v/>
      </c>
      <c r="F287" s="177" t="str">
        <f>IF(AND(ISNUMBER('Funnel setup'!P300)),'Funnel setup'!$K$9,"")</f>
        <v/>
      </c>
      <c r="G287" s="177" t="str">
        <f>IF(AND(ISNUMBER('Funnel setup'!P300),D287&gt;=30,E287&lt;&gt;"*",D287&lt;&gt;""),F287-1.959963985 *('Funnel setup'!$K$8/SQRT('Funnel Data'!D287)),"")</f>
        <v/>
      </c>
      <c r="H287" s="177" t="str">
        <f>IF(AND(ISNUMBER('Funnel setup'!P300),D287&gt;=30,E287&lt;&gt;"*",D287&lt;&gt;""),F287+1.959963985 *('Funnel setup'!$K$8/SQRT('Funnel Data'!D287)),"")</f>
        <v/>
      </c>
      <c r="I287" s="177" t="str">
        <f>IF(AND(ISNUMBER('Funnel setup'!P300),D287&gt;=30,E287&lt;&gt;"*",D287&lt;&gt;""),F287-3.090232306 *('Funnel setup'!$K$8/SQRT('Funnel Data'!D287)),"")</f>
        <v/>
      </c>
      <c r="J287" s="177" t="str">
        <f>IF(AND(ISNUMBER('Funnel setup'!P300),D287&gt;=30,E287&lt;&gt;"*",D287&lt;&gt;""),F287+3.090232306 *('Funnel setup'!$K$8/SQRT('Funnel Data'!D287)),"")</f>
        <v/>
      </c>
      <c r="K287" s="178" t="str">
        <f>IF(AND(ISNUMBER('Funnel setup'!P300),D287&gt;=30,E287&lt;&gt;"*",D287&lt;&gt;""),IF(E287&gt;J287,'Funnel setup'!$K$15&amp;"99.8%",IF(E287&gt;H287,'Funnel setup'!$K$15&amp;"95%",IF(E287&lt;I287,'Funnel setup'!$K$16&amp;"99.8%",IF(E287&lt;G287,'Funnel setup'!$K$16&amp;"95%","")))),"")</f>
        <v/>
      </c>
    </row>
    <row r="288" spans="2:11" ht="15" customHeight="1" x14ac:dyDescent="0.2">
      <c r="B288" s="174" t="str">
        <f>IF(ISNUMBER('Funnel setup'!P301),VLOOKUP('Funnel setup'!$P301,'Provider Commission - Raw Data'!$A:$Q,5,0),"")</f>
        <v/>
      </c>
      <c r="C288" s="175" t="str">
        <f>IF(ISNUMBER('Funnel setup'!P301),VLOOKUP('Funnel setup'!P301,'Provider Commission - Raw Data'!$A:$Q,6,0),"")</f>
        <v/>
      </c>
      <c r="D288" s="176" t="str">
        <f>IF(ISNUMBER('Funnel setup'!P301),IF(VLOOKUP('Funnel setup'!P301,'Provider Commission - Raw Data'!$A:$Q,8,0)="-","",VLOOKUP('Funnel setup'!P301,'Provider Commission - Raw Data'!$A:$Q,8,0)),"")</f>
        <v/>
      </c>
      <c r="E288" s="251" t="str">
        <f>IF(ISNUMBER('Funnel setup'!P301),IF(VLOOKUP('Funnel setup'!P301,'Provider Commission - Raw Data'!$A:$Q,16,0)="-","",VLOOKUP('Funnel setup'!P301,'Provider Commission - Raw Data'!$A:$Q,16,0)),"")</f>
        <v/>
      </c>
      <c r="F288" s="177" t="str">
        <f>IF(AND(ISNUMBER('Funnel setup'!P301)),'Funnel setup'!$K$9,"")</f>
        <v/>
      </c>
      <c r="G288" s="177" t="str">
        <f>IF(AND(ISNUMBER('Funnel setup'!P301),D288&gt;=30,E288&lt;&gt;"*",D288&lt;&gt;""),F288-1.959963985 *('Funnel setup'!$K$8/SQRT('Funnel Data'!D288)),"")</f>
        <v/>
      </c>
      <c r="H288" s="177" t="str">
        <f>IF(AND(ISNUMBER('Funnel setup'!P301),D288&gt;=30,E288&lt;&gt;"*",D288&lt;&gt;""),F288+1.959963985 *('Funnel setup'!$K$8/SQRT('Funnel Data'!D288)),"")</f>
        <v/>
      </c>
      <c r="I288" s="177" t="str">
        <f>IF(AND(ISNUMBER('Funnel setup'!P301),D288&gt;=30,E288&lt;&gt;"*",D288&lt;&gt;""),F288-3.090232306 *('Funnel setup'!$K$8/SQRT('Funnel Data'!D288)),"")</f>
        <v/>
      </c>
      <c r="J288" s="177" t="str">
        <f>IF(AND(ISNUMBER('Funnel setup'!P301),D288&gt;=30,E288&lt;&gt;"*",D288&lt;&gt;""),F288+3.090232306 *('Funnel setup'!$K$8/SQRT('Funnel Data'!D288)),"")</f>
        <v/>
      </c>
      <c r="K288" s="178" t="str">
        <f>IF(AND(ISNUMBER('Funnel setup'!P301),D288&gt;=30,E288&lt;&gt;"*",D288&lt;&gt;""),IF(E288&gt;J288,'Funnel setup'!$K$15&amp;"99.8%",IF(E288&gt;H288,'Funnel setup'!$K$15&amp;"95%",IF(E288&lt;I288,'Funnel setup'!$K$16&amp;"99.8%",IF(E288&lt;G288,'Funnel setup'!$K$16&amp;"95%","")))),"")</f>
        <v/>
      </c>
    </row>
    <row r="289" spans="2:11" ht="15" customHeight="1" x14ac:dyDescent="0.2">
      <c r="B289" s="174" t="str">
        <f>IF(ISNUMBER('Funnel setup'!P302),VLOOKUP('Funnel setup'!$P302,'Provider Commission - Raw Data'!$A:$Q,5,0),"")</f>
        <v/>
      </c>
      <c r="C289" s="175" t="str">
        <f>IF(ISNUMBER('Funnel setup'!P302),VLOOKUP('Funnel setup'!P302,'Provider Commission - Raw Data'!$A:$Q,6,0),"")</f>
        <v/>
      </c>
      <c r="D289" s="176" t="str">
        <f>IF(ISNUMBER('Funnel setup'!P302),IF(VLOOKUP('Funnel setup'!P302,'Provider Commission - Raw Data'!$A:$Q,8,0)="-","",VLOOKUP('Funnel setup'!P302,'Provider Commission - Raw Data'!$A:$Q,8,0)),"")</f>
        <v/>
      </c>
      <c r="E289" s="251" t="str">
        <f>IF(ISNUMBER('Funnel setup'!P302),IF(VLOOKUP('Funnel setup'!P302,'Provider Commission - Raw Data'!$A:$Q,16,0)="-","",VLOOKUP('Funnel setup'!P302,'Provider Commission - Raw Data'!$A:$Q,16,0)),"")</f>
        <v/>
      </c>
      <c r="F289" s="177" t="str">
        <f>IF(AND(ISNUMBER('Funnel setup'!P302)),'Funnel setup'!$K$9,"")</f>
        <v/>
      </c>
      <c r="G289" s="177" t="str">
        <f>IF(AND(ISNUMBER('Funnel setup'!P302),D289&gt;=30,E289&lt;&gt;"*",D289&lt;&gt;""),F289-1.959963985 *('Funnel setup'!$K$8/SQRT('Funnel Data'!D289)),"")</f>
        <v/>
      </c>
      <c r="H289" s="177" t="str">
        <f>IF(AND(ISNUMBER('Funnel setup'!P302),D289&gt;=30,E289&lt;&gt;"*",D289&lt;&gt;""),F289+1.959963985 *('Funnel setup'!$K$8/SQRT('Funnel Data'!D289)),"")</f>
        <v/>
      </c>
      <c r="I289" s="177" t="str">
        <f>IF(AND(ISNUMBER('Funnel setup'!P302),D289&gt;=30,E289&lt;&gt;"*",D289&lt;&gt;""),F289-3.090232306 *('Funnel setup'!$K$8/SQRT('Funnel Data'!D289)),"")</f>
        <v/>
      </c>
      <c r="J289" s="177" t="str">
        <f>IF(AND(ISNUMBER('Funnel setup'!P302),D289&gt;=30,E289&lt;&gt;"*",D289&lt;&gt;""),F289+3.090232306 *('Funnel setup'!$K$8/SQRT('Funnel Data'!D289)),"")</f>
        <v/>
      </c>
      <c r="K289" s="178" t="str">
        <f>IF(AND(ISNUMBER('Funnel setup'!P302),D289&gt;=30,E289&lt;&gt;"*",D289&lt;&gt;""),IF(E289&gt;J289,'Funnel setup'!$K$15&amp;"99.8%",IF(E289&gt;H289,'Funnel setup'!$K$15&amp;"95%",IF(E289&lt;I289,'Funnel setup'!$K$16&amp;"99.8%",IF(E289&lt;G289,'Funnel setup'!$K$16&amp;"95%","")))),"")</f>
        <v/>
      </c>
    </row>
    <row r="290" spans="2:11" ht="15" customHeight="1" x14ac:dyDescent="0.2">
      <c r="B290" s="174" t="str">
        <f>IF(ISNUMBER('Funnel setup'!P303),VLOOKUP('Funnel setup'!$P303,'Provider Commission - Raw Data'!$A:$Q,5,0),"")</f>
        <v/>
      </c>
      <c r="C290" s="175" t="str">
        <f>IF(ISNUMBER('Funnel setup'!P303),VLOOKUP('Funnel setup'!P303,'Provider Commission - Raw Data'!$A:$Q,6,0),"")</f>
        <v/>
      </c>
      <c r="D290" s="176" t="str">
        <f>IF(ISNUMBER('Funnel setup'!P303),IF(VLOOKUP('Funnel setup'!P303,'Provider Commission - Raw Data'!$A:$Q,8,0)="-","",VLOOKUP('Funnel setup'!P303,'Provider Commission - Raw Data'!$A:$Q,8,0)),"")</f>
        <v/>
      </c>
      <c r="E290" s="251" t="str">
        <f>IF(ISNUMBER('Funnel setup'!P303),IF(VLOOKUP('Funnel setup'!P303,'Provider Commission - Raw Data'!$A:$Q,16,0)="-","",VLOOKUP('Funnel setup'!P303,'Provider Commission - Raw Data'!$A:$Q,16,0)),"")</f>
        <v/>
      </c>
      <c r="F290" s="177" t="str">
        <f>IF(AND(ISNUMBER('Funnel setup'!P303)),'Funnel setup'!$K$9,"")</f>
        <v/>
      </c>
      <c r="G290" s="177" t="str">
        <f>IF(AND(ISNUMBER('Funnel setup'!P303),D290&gt;=30,E290&lt;&gt;"*",D290&lt;&gt;""),F290-1.959963985 *('Funnel setup'!$K$8/SQRT('Funnel Data'!D290)),"")</f>
        <v/>
      </c>
      <c r="H290" s="177" t="str">
        <f>IF(AND(ISNUMBER('Funnel setup'!P303),D290&gt;=30,E290&lt;&gt;"*",D290&lt;&gt;""),F290+1.959963985 *('Funnel setup'!$K$8/SQRT('Funnel Data'!D290)),"")</f>
        <v/>
      </c>
      <c r="I290" s="177" t="str">
        <f>IF(AND(ISNUMBER('Funnel setup'!P303),D290&gt;=30,E290&lt;&gt;"*",D290&lt;&gt;""),F290-3.090232306 *('Funnel setup'!$K$8/SQRT('Funnel Data'!D290)),"")</f>
        <v/>
      </c>
      <c r="J290" s="177" t="str">
        <f>IF(AND(ISNUMBER('Funnel setup'!P303),D290&gt;=30,E290&lt;&gt;"*",D290&lt;&gt;""),F290+3.090232306 *('Funnel setup'!$K$8/SQRT('Funnel Data'!D290)),"")</f>
        <v/>
      </c>
      <c r="K290" s="178" t="str">
        <f>IF(AND(ISNUMBER('Funnel setup'!P303),D290&gt;=30,E290&lt;&gt;"*",D290&lt;&gt;""),IF(E290&gt;J290,'Funnel setup'!$K$15&amp;"99.8%",IF(E290&gt;H290,'Funnel setup'!$K$15&amp;"95%",IF(E290&lt;I290,'Funnel setup'!$K$16&amp;"99.8%",IF(E290&lt;G290,'Funnel setup'!$K$16&amp;"95%","")))),"")</f>
        <v/>
      </c>
    </row>
    <row r="291" spans="2:11" ht="15" customHeight="1" x14ac:dyDescent="0.2">
      <c r="B291" s="174" t="str">
        <f>IF(ISNUMBER('Funnel setup'!P304),VLOOKUP('Funnel setup'!$P304,'Provider Commission - Raw Data'!$A:$Q,5,0),"")</f>
        <v/>
      </c>
      <c r="C291" s="175" t="str">
        <f>IF(ISNUMBER('Funnel setup'!P304),VLOOKUP('Funnel setup'!P304,'Provider Commission - Raw Data'!$A:$Q,6,0),"")</f>
        <v/>
      </c>
      <c r="D291" s="176" t="str">
        <f>IF(ISNUMBER('Funnel setup'!P304),IF(VLOOKUP('Funnel setup'!P304,'Provider Commission - Raw Data'!$A:$Q,8,0)="-","",VLOOKUP('Funnel setup'!P304,'Provider Commission - Raw Data'!$A:$Q,8,0)),"")</f>
        <v/>
      </c>
      <c r="E291" s="251" t="str">
        <f>IF(ISNUMBER('Funnel setup'!P304),IF(VLOOKUP('Funnel setup'!P304,'Provider Commission - Raw Data'!$A:$Q,16,0)="-","",VLOOKUP('Funnel setup'!P304,'Provider Commission - Raw Data'!$A:$Q,16,0)),"")</f>
        <v/>
      </c>
      <c r="F291" s="177" t="str">
        <f>IF(AND(ISNUMBER('Funnel setup'!P304)),'Funnel setup'!$K$9,"")</f>
        <v/>
      </c>
      <c r="G291" s="177" t="str">
        <f>IF(AND(ISNUMBER('Funnel setup'!P304),D291&gt;=30,E291&lt;&gt;"*",D291&lt;&gt;""),F291-1.959963985 *('Funnel setup'!$K$8/SQRT('Funnel Data'!D291)),"")</f>
        <v/>
      </c>
      <c r="H291" s="177" t="str">
        <f>IF(AND(ISNUMBER('Funnel setup'!P304),D291&gt;=30,E291&lt;&gt;"*",D291&lt;&gt;""),F291+1.959963985 *('Funnel setup'!$K$8/SQRT('Funnel Data'!D291)),"")</f>
        <v/>
      </c>
      <c r="I291" s="177" t="str">
        <f>IF(AND(ISNUMBER('Funnel setup'!P304),D291&gt;=30,E291&lt;&gt;"*",D291&lt;&gt;""),F291-3.090232306 *('Funnel setup'!$K$8/SQRT('Funnel Data'!D291)),"")</f>
        <v/>
      </c>
      <c r="J291" s="177" t="str">
        <f>IF(AND(ISNUMBER('Funnel setup'!P304),D291&gt;=30,E291&lt;&gt;"*",D291&lt;&gt;""),F291+3.090232306 *('Funnel setup'!$K$8/SQRT('Funnel Data'!D291)),"")</f>
        <v/>
      </c>
      <c r="K291" s="178" t="str">
        <f>IF(AND(ISNUMBER('Funnel setup'!P304),D291&gt;=30,E291&lt;&gt;"*",D291&lt;&gt;""),IF(E291&gt;J291,'Funnel setup'!$K$15&amp;"99.8%",IF(E291&gt;H291,'Funnel setup'!$K$15&amp;"95%",IF(E291&lt;I291,'Funnel setup'!$K$16&amp;"99.8%",IF(E291&lt;G291,'Funnel setup'!$K$16&amp;"95%","")))),"")</f>
        <v/>
      </c>
    </row>
    <row r="292" spans="2:11" ht="15" customHeight="1" x14ac:dyDescent="0.2">
      <c r="B292" s="174" t="str">
        <f>IF(ISNUMBER('Funnel setup'!P305),VLOOKUP('Funnel setup'!$P305,'Provider Commission - Raw Data'!$A:$Q,5,0),"")</f>
        <v/>
      </c>
      <c r="C292" s="175" t="str">
        <f>IF(ISNUMBER('Funnel setup'!P305),VLOOKUP('Funnel setup'!P305,'Provider Commission - Raw Data'!$A:$Q,6,0),"")</f>
        <v/>
      </c>
      <c r="D292" s="176" t="str">
        <f>IF(ISNUMBER('Funnel setup'!P305),IF(VLOOKUP('Funnel setup'!P305,'Provider Commission - Raw Data'!$A:$Q,8,0)="-","",VLOOKUP('Funnel setup'!P305,'Provider Commission - Raw Data'!$A:$Q,8,0)),"")</f>
        <v/>
      </c>
      <c r="E292" s="251" t="str">
        <f>IF(ISNUMBER('Funnel setup'!P305),IF(VLOOKUP('Funnel setup'!P305,'Provider Commission - Raw Data'!$A:$Q,16,0)="-","",VLOOKUP('Funnel setup'!P305,'Provider Commission - Raw Data'!$A:$Q,16,0)),"")</f>
        <v/>
      </c>
      <c r="F292" s="177" t="str">
        <f>IF(AND(ISNUMBER('Funnel setup'!P305)),'Funnel setup'!$K$9,"")</f>
        <v/>
      </c>
      <c r="G292" s="177" t="str">
        <f>IF(AND(ISNUMBER('Funnel setup'!P305),D292&gt;=30,E292&lt;&gt;"*",D292&lt;&gt;""),F292-1.959963985 *('Funnel setup'!$K$8/SQRT('Funnel Data'!D292)),"")</f>
        <v/>
      </c>
      <c r="H292" s="177" t="str">
        <f>IF(AND(ISNUMBER('Funnel setup'!P305),D292&gt;=30,E292&lt;&gt;"*",D292&lt;&gt;""),F292+1.959963985 *('Funnel setup'!$K$8/SQRT('Funnel Data'!D292)),"")</f>
        <v/>
      </c>
      <c r="I292" s="177" t="str">
        <f>IF(AND(ISNUMBER('Funnel setup'!P305),D292&gt;=30,E292&lt;&gt;"*",D292&lt;&gt;""),F292-3.090232306 *('Funnel setup'!$K$8/SQRT('Funnel Data'!D292)),"")</f>
        <v/>
      </c>
      <c r="J292" s="177" t="str">
        <f>IF(AND(ISNUMBER('Funnel setup'!P305),D292&gt;=30,E292&lt;&gt;"*",D292&lt;&gt;""),F292+3.090232306 *('Funnel setup'!$K$8/SQRT('Funnel Data'!D292)),"")</f>
        <v/>
      </c>
      <c r="K292" s="178" t="str">
        <f>IF(AND(ISNUMBER('Funnel setup'!P305),D292&gt;=30,E292&lt;&gt;"*",D292&lt;&gt;""),IF(E292&gt;J292,'Funnel setup'!$K$15&amp;"99.8%",IF(E292&gt;H292,'Funnel setup'!$K$15&amp;"95%",IF(E292&lt;I292,'Funnel setup'!$K$16&amp;"99.8%",IF(E292&lt;G292,'Funnel setup'!$K$16&amp;"95%","")))),"")</f>
        <v/>
      </c>
    </row>
    <row r="293" spans="2:11" ht="15" customHeight="1" x14ac:dyDescent="0.2">
      <c r="B293" s="174" t="str">
        <f>IF(ISNUMBER('Funnel setup'!P306),VLOOKUP('Funnel setup'!$P306,'Provider Commission - Raw Data'!$A:$Q,5,0),"")</f>
        <v/>
      </c>
      <c r="C293" s="175" t="str">
        <f>IF(ISNUMBER('Funnel setup'!P306),VLOOKUP('Funnel setup'!P306,'Provider Commission - Raw Data'!$A:$Q,6,0),"")</f>
        <v/>
      </c>
      <c r="D293" s="176" t="str">
        <f>IF(ISNUMBER('Funnel setup'!P306),IF(VLOOKUP('Funnel setup'!P306,'Provider Commission - Raw Data'!$A:$Q,8,0)="-","",VLOOKUP('Funnel setup'!P306,'Provider Commission - Raw Data'!$A:$Q,8,0)),"")</f>
        <v/>
      </c>
      <c r="E293" s="251" t="str">
        <f>IF(ISNUMBER('Funnel setup'!P306),IF(VLOOKUP('Funnel setup'!P306,'Provider Commission - Raw Data'!$A:$Q,16,0)="-","",VLOOKUP('Funnel setup'!P306,'Provider Commission - Raw Data'!$A:$Q,16,0)),"")</f>
        <v/>
      </c>
      <c r="F293" s="177" t="str">
        <f>IF(AND(ISNUMBER('Funnel setup'!P306)),'Funnel setup'!$K$9,"")</f>
        <v/>
      </c>
      <c r="G293" s="177" t="str">
        <f>IF(AND(ISNUMBER('Funnel setup'!P306),D293&gt;=30,E293&lt;&gt;"*",D293&lt;&gt;""),F293-1.959963985 *('Funnel setup'!$K$8/SQRT('Funnel Data'!D293)),"")</f>
        <v/>
      </c>
      <c r="H293" s="177" t="str">
        <f>IF(AND(ISNUMBER('Funnel setup'!P306),D293&gt;=30,E293&lt;&gt;"*",D293&lt;&gt;""),F293+1.959963985 *('Funnel setup'!$K$8/SQRT('Funnel Data'!D293)),"")</f>
        <v/>
      </c>
      <c r="I293" s="177" t="str">
        <f>IF(AND(ISNUMBER('Funnel setup'!P306),D293&gt;=30,E293&lt;&gt;"*",D293&lt;&gt;""),F293-3.090232306 *('Funnel setup'!$K$8/SQRT('Funnel Data'!D293)),"")</f>
        <v/>
      </c>
      <c r="J293" s="177" t="str">
        <f>IF(AND(ISNUMBER('Funnel setup'!P306),D293&gt;=30,E293&lt;&gt;"*",D293&lt;&gt;""),F293+3.090232306 *('Funnel setup'!$K$8/SQRT('Funnel Data'!D293)),"")</f>
        <v/>
      </c>
      <c r="K293" s="178" t="str">
        <f>IF(AND(ISNUMBER('Funnel setup'!P306),D293&gt;=30,E293&lt;&gt;"*",D293&lt;&gt;""),IF(E293&gt;J293,'Funnel setup'!$K$15&amp;"99.8%",IF(E293&gt;H293,'Funnel setup'!$K$15&amp;"95%",IF(E293&lt;I293,'Funnel setup'!$K$16&amp;"99.8%",IF(E293&lt;G293,'Funnel setup'!$K$16&amp;"95%","")))),"")</f>
        <v/>
      </c>
    </row>
    <row r="294" spans="2:11" ht="15" customHeight="1" x14ac:dyDescent="0.2">
      <c r="B294" s="174" t="str">
        <f>IF(ISNUMBER('Funnel setup'!P307),VLOOKUP('Funnel setup'!$P307,'Provider Commission - Raw Data'!$A:$Q,5,0),"")</f>
        <v/>
      </c>
      <c r="C294" s="175" t="str">
        <f>IF(ISNUMBER('Funnel setup'!P307),VLOOKUP('Funnel setup'!P307,'Provider Commission - Raw Data'!$A:$Q,6,0),"")</f>
        <v/>
      </c>
      <c r="D294" s="176" t="str">
        <f>IF(ISNUMBER('Funnel setup'!P307),IF(VLOOKUP('Funnel setup'!P307,'Provider Commission - Raw Data'!$A:$Q,8,0)="-","",VLOOKUP('Funnel setup'!P307,'Provider Commission - Raw Data'!$A:$Q,8,0)),"")</f>
        <v/>
      </c>
      <c r="E294" s="251" t="str">
        <f>IF(ISNUMBER('Funnel setup'!P307),IF(VLOOKUP('Funnel setup'!P307,'Provider Commission - Raw Data'!$A:$Q,16,0)="-","",VLOOKUP('Funnel setup'!P307,'Provider Commission - Raw Data'!$A:$Q,16,0)),"")</f>
        <v/>
      </c>
      <c r="F294" s="177" t="str">
        <f>IF(AND(ISNUMBER('Funnel setup'!P307)),'Funnel setup'!$K$9,"")</f>
        <v/>
      </c>
      <c r="G294" s="177" t="str">
        <f>IF(AND(ISNUMBER('Funnel setup'!P307),D294&gt;=30,E294&lt;&gt;"*",D294&lt;&gt;""),F294-1.959963985 *('Funnel setup'!$K$8/SQRT('Funnel Data'!D294)),"")</f>
        <v/>
      </c>
      <c r="H294" s="177" t="str">
        <f>IF(AND(ISNUMBER('Funnel setup'!P307),D294&gt;=30,E294&lt;&gt;"*",D294&lt;&gt;""),F294+1.959963985 *('Funnel setup'!$K$8/SQRT('Funnel Data'!D294)),"")</f>
        <v/>
      </c>
      <c r="I294" s="177" t="str">
        <f>IF(AND(ISNUMBER('Funnel setup'!P307),D294&gt;=30,E294&lt;&gt;"*",D294&lt;&gt;""),F294-3.090232306 *('Funnel setup'!$K$8/SQRT('Funnel Data'!D294)),"")</f>
        <v/>
      </c>
      <c r="J294" s="177" t="str">
        <f>IF(AND(ISNUMBER('Funnel setup'!P307),D294&gt;=30,E294&lt;&gt;"*",D294&lt;&gt;""),F294+3.090232306 *('Funnel setup'!$K$8/SQRT('Funnel Data'!D294)),"")</f>
        <v/>
      </c>
      <c r="K294" s="178" t="str">
        <f>IF(AND(ISNUMBER('Funnel setup'!P307),D294&gt;=30,E294&lt;&gt;"*",D294&lt;&gt;""),IF(E294&gt;J294,'Funnel setup'!$K$15&amp;"99.8%",IF(E294&gt;H294,'Funnel setup'!$K$15&amp;"95%",IF(E294&lt;I294,'Funnel setup'!$K$16&amp;"99.8%",IF(E294&lt;G294,'Funnel setup'!$K$16&amp;"95%","")))),"")</f>
        <v/>
      </c>
    </row>
    <row r="295" spans="2:11" ht="15" customHeight="1" x14ac:dyDescent="0.2">
      <c r="B295" s="174" t="str">
        <f>IF(ISNUMBER('Funnel setup'!P308),VLOOKUP('Funnel setup'!$P308,'Provider Commission - Raw Data'!$A:$Q,5,0),"")</f>
        <v/>
      </c>
      <c r="C295" s="175" t="str">
        <f>IF(ISNUMBER('Funnel setup'!P308),VLOOKUP('Funnel setup'!P308,'Provider Commission - Raw Data'!$A:$Q,6,0),"")</f>
        <v/>
      </c>
      <c r="D295" s="176" t="str">
        <f>IF(ISNUMBER('Funnel setup'!P308),IF(VLOOKUP('Funnel setup'!P308,'Provider Commission - Raw Data'!$A:$Q,8,0)="-","",VLOOKUP('Funnel setup'!P308,'Provider Commission - Raw Data'!$A:$Q,8,0)),"")</f>
        <v/>
      </c>
      <c r="E295" s="251" t="str">
        <f>IF(ISNUMBER('Funnel setup'!P308),IF(VLOOKUP('Funnel setup'!P308,'Provider Commission - Raw Data'!$A:$Q,16,0)="-","",VLOOKUP('Funnel setup'!P308,'Provider Commission - Raw Data'!$A:$Q,16,0)),"")</f>
        <v/>
      </c>
      <c r="F295" s="177" t="str">
        <f>IF(AND(ISNUMBER('Funnel setup'!P308)),'Funnel setup'!$K$9,"")</f>
        <v/>
      </c>
      <c r="G295" s="177" t="str">
        <f>IF(AND(ISNUMBER('Funnel setup'!P308),D295&gt;=30,E295&lt;&gt;"*",D295&lt;&gt;""),F295-1.959963985 *('Funnel setup'!$K$8/SQRT('Funnel Data'!D295)),"")</f>
        <v/>
      </c>
      <c r="H295" s="177" t="str">
        <f>IF(AND(ISNUMBER('Funnel setup'!P308),D295&gt;=30,E295&lt;&gt;"*",D295&lt;&gt;""),F295+1.959963985 *('Funnel setup'!$K$8/SQRT('Funnel Data'!D295)),"")</f>
        <v/>
      </c>
      <c r="I295" s="177" t="str">
        <f>IF(AND(ISNUMBER('Funnel setup'!P308),D295&gt;=30,E295&lt;&gt;"*",D295&lt;&gt;""),F295-3.090232306 *('Funnel setup'!$K$8/SQRT('Funnel Data'!D295)),"")</f>
        <v/>
      </c>
      <c r="J295" s="177" t="str">
        <f>IF(AND(ISNUMBER('Funnel setup'!P308),D295&gt;=30,E295&lt;&gt;"*",D295&lt;&gt;""),F295+3.090232306 *('Funnel setup'!$K$8/SQRT('Funnel Data'!D295)),"")</f>
        <v/>
      </c>
      <c r="K295" s="178" t="str">
        <f>IF(AND(ISNUMBER('Funnel setup'!P308),D295&gt;=30,E295&lt;&gt;"*",D295&lt;&gt;""),IF(E295&gt;J295,'Funnel setup'!$K$15&amp;"99.8%",IF(E295&gt;H295,'Funnel setup'!$K$15&amp;"95%",IF(E295&lt;I295,'Funnel setup'!$K$16&amp;"99.8%",IF(E295&lt;G295,'Funnel setup'!$K$16&amp;"95%","")))),"")</f>
        <v/>
      </c>
    </row>
    <row r="296" spans="2:11" ht="15" customHeight="1" x14ac:dyDescent="0.2">
      <c r="B296" s="174" t="str">
        <f>IF(ISNUMBER('Funnel setup'!P309),VLOOKUP('Funnel setup'!$P309,'Provider Commission - Raw Data'!$A:$Q,5,0),"")</f>
        <v/>
      </c>
      <c r="C296" s="175" t="str">
        <f>IF(ISNUMBER('Funnel setup'!P309),VLOOKUP('Funnel setup'!P309,'Provider Commission - Raw Data'!$A:$Q,6,0),"")</f>
        <v/>
      </c>
      <c r="D296" s="176" t="str">
        <f>IF(ISNUMBER('Funnel setup'!P309),IF(VLOOKUP('Funnel setup'!P309,'Provider Commission - Raw Data'!$A:$Q,8,0)="-","",VLOOKUP('Funnel setup'!P309,'Provider Commission - Raw Data'!$A:$Q,8,0)),"")</f>
        <v/>
      </c>
      <c r="E296" s="251" t="str">
        <f>IF(ISNUMBER('Funnel setup'!P309),IF(VLOOKUP('Funnel setup'!P309,'Provider Commission - Raw Data'!$A:$Q,16,0)="-","",VLOOKUP('Funnel setup'!P309,'Provider Commission - Raw Data'!$A:$Q,16,0)),"")</f>
        <v/>
      </c>
      <c r="F296" s="177" t="str">
        <f>IF(AND(ISNUMBER('Funnel setup'!P309)),'Funnel setup'!$K$9,"")</f>
        <v/>
      </c>
      <c r="G296" s="177" t="str">
        <f>IF(AND(ISNUMBER('Funnel setup'!P309),D296&gt;=30,E296&lt;&gt;"*",D296&lt;&gt;""),F296-1.959963985 *('Funnel setup'!$K$8/SQRT('Funnel Data'!D296)),"")</f>
        <v/>
      </c>
      <c r="H296" s="177" t="str">
        <f>IF(AND(ISNUMBER('Funnel setup'!P309),D296&gt;=30,E296&lt;&gt;"*",D296&lt;&gt;""),F296+1.959963985 *('Funnel setup'!$K$8/SQRT('Funnel Data'!D296)),"")</f>
        <v/>
      </c>
      <c r="I296" s="177" t="str">
        <f>IF(AND(ISNUMBER('Funnel setup'!P309),D296&gt;=30,E296&lt;&gt;"*",D296&lt;&gt;""),F296-3.090232306 *('Funnel setup'!$K$8/SQRT('Funnel Data'!D296)),"")</f>
        <v/>
      </c>
      <c r="J296" s="177" t="str">
        <f>IF(AND(ISNUMBER('Funnel setup'!P309),D296&gt;=30,E296&lt;&gt;"*",D296&lt;&gt;""),F296+3.090232306 *('Funnel setup'!$K$8/SQRT('Funnel Data'!D296)),"")</f>
        <v/>
      </c>
      <c r="K296" s="178" t="str">
        <f>IF(AND(ISNUMBER('Funnel setup'!P309),D296&gt;=30,E296&lt;&gt;"*",D296&lt;&gt;""),IF(E296&gt;J296,'Funnel setup'!$K$15&amp;"99.8%",IF(E296&gt;H296,'Funnel setup'!$K$15&amp;"95%",IF(E296&lt;I296,'Funnel setup'!$K$16&amp;"99.8%",IF(E296&lt;G296,'Funnel setup'!$K$16&amp;"95%","")))),"")</f>
        <v/>
      </c>
    </row>
    <row r="297" spans="2:11" ht="15" customHeight="1" x14ac:dyDescent="0.2">
      <c r="B297" s="174" t="str">
        <f>IF(ISNUMBER('Funnel setup'!P310),VLOOKUP('Funnel setup'!$P310,'Provider Commission - Raw Data'!$A:$Q,5,0),"")</f>
        <v/>
      </c>
      <c r="C297" s="175" t="str">
        <f>IF(ISNUMBER('Funnel setup'!P310),VLOOKUP('Funnel setup'!P310,'Provider Commission - Raw Data'!$A:$Q,6,0),"")</f>
        <v/>
      </c>
      <c r="D297" s="176" t="str">
        <f>IF(ISNUMBER('Funnel setup'!P310),IF(VLOOKUP('Funnel setup'!P310,'Provider Commission - Raw Data'!$A:$Q,8,0)="-","",VLOOKUP('Funnel setup'!P310,'Provider Commission - Raw Data'!$A:$Q,8,0)),"")</f>
        <v/>
      </c>
      <c r="E297" s="251" t="str">
        <f>IF(ISNUMBER('Funnel setup'!P310),IF(VLOOKUP('Funnel setup'!P310,'Provider Commission - Raw Data'!$A:$Q,16,0)="-","",VLOOKUP('Funnel setup'!P310,'Provider Commission - Raw Data'!$A:$Q,16,0)),"")</f>
        <v/>
      </c>
      <c r="F297" s="177" t="str">
        <f>IF(AND(ISNUMBER('Funnel setup'!P310)),'Funnel setup'!$K$9,"")</f>
        <v/>
      </c>
      <c r="G297" s="177" t="str">
        <f>IF(AND(ISNUMBER('Funnel setup'!P310),D297&gt;=30,E297&lt;&gt;"*",D297&lt;&gt;""),F297-1.959963985 *('Funnel setup'!$K$8/SQRT('Funnel Data'!D297)),"")</f>
        <v/>
      </c>
      <c r="H297" s="177" t="str">
        <f>IF(AND(ISNUMBER('Funnel setup'!P310),D297&gt;=30,E297&lt;&gt;"*",D297&lt;&gt;""),F297+1.959963985 *('Funnel setup'!$K$8/SQRT('Funnel Data'!D297)),"")</f>
        <v/>
      </c>
      <c r="I297" s="177" t="str">
        <f>IF(AND(ISNUMBER('Funnel setup'!P310),D297&gt;=30,E297&lt;&gt;"*",D297&lt;&gt;""),F297-3.090232306 *('Funnel setup'!$K$8/SQRT('Funnel Data'!D297)),"")</f>
        <v/>
      </c>
      <c r="J297" s="177" t="str">
        <f>IF(AND(ISNUMBER('Funnel setup'!P310),D297&gt;=30,E297&lt;&gt;"*",D297&lt;&gt;""),F297+3.090232306 *('Funnel setup'!$K$8/SQRT('Funnel Data'!D297)),"")</f>
        <v/>
      </c>
      <c r="K297" s="178" t="str">
        <f>IF(AND(ISNUMBER('Funnel setup'!P310),D297&gt;=30,E297&lt;&gt;"*",D297&lt;&gt;""),IF(E297&gt;J297,'Funnel setup'!$K$15&amp;"99.8%",IF(E297&gt;H297,'Funnel setup'!$K$15&amp;"95%",IF(E297&lt;I297,'Funnel setup'!$K$16&amp;"99.8%",IF(E297&lt;G297,'Funnel setup'!$K$16&amp;"95%","")))),"")</f>
        <v/>
      </c>
    </row>
    <row r="298" spans="2:11" ht="15" customHeight="1" x14ac:dyDescent="0.2">
      <c r="B298" s="174" t="str">
        <f>IF(ISNUMBER('Funnel setup'!P311),VLOOKUP('Funnel setup'!$P311,'Provider Commission - Raw Data'!$A:$Q,5,0),"")</f>
        <v/>
      </c>
      <c r="C298" s="175" t="str">
        <f>IF(ISNUMBER('Funnel setup'!P311),VLOOKUP('Funnel setup'!P311,'Provider Commission - Raw Data'!$A:$Q,6,0),"")</f>
        <v/>
      </c>
      <c r="D298" s="176" t="str">
        <f>IF(ISNUMBER('Funnel setup'!P311),IF(VLOOKUP('Funnel setup'!P311,'Provider Commission - Raw Data'!$A:$Q,8,0)="-","",VLOOKUP('Funnel setup'!P311,'Provider Commission - Raw Data'!$A:$Q,8,0)),"")</f>
        <v/>
      </c>
      <c r="E298" s="251" t="str">
        <f>IF(ISNUMBER('Funnel setup'!P311),IF(VLOOKUP('Funnel setup'!P311,'Provider Commission - Raw Data'!$A:$Q,16,0)="-","",VLOOKUP('Funnel setup'!P311,'Provider Commission - Raw Data'!$A:$Q,16,0)),"")</f>
        <v/>
      </c>
      <c r="F298" s="177" t="str">
        <f>IF(AND(ISNUMBER('Funnel setup'!P311)),'Funnel setup'!$K$9,"")</f>
        <v/>
      </c>
      <c r="G298" s="177" t="str">
        <f>IF(AND(ISNUMBER('Funnel setup'!P311),D298&gt;=30,E298&lt;&gt;"*",D298&lt;&gt;""),F298-1.959963985 *('Funnel setup'!$K$8/SQRT('Funnel Data'!D298)),"")</f>
        <v/>
      </c>
      <c r="H298" s="177" t="str">
        <f>IF(AND(ISNUMBER('Funnel setup'!P311),D298&gt;=30,E298&lt;&gt;"*",D298&lt;&gt;""),F298+1.959963985 *('Funnel setup'!$K$8/SQRT('Funnel Data'!D298)),"")</f>
        <v/>
      </c>
      <c r="I298" s="177" t="str">
        <f>IF(AND(ISNUMBER('Funnel setup'!P311),D298&gt;=30,E298&lt;&gt;"*",D298&lt;&gt;""),F298-3.090232306 *('Funnel setup'!$K$8/SQRT('Funnel Data'!D298)),"")</f>
        <v/>
      </c>
      <c r="J298" s="177" t="str">
        <f>IF(AND(ISNUMBER('Funnel setup'!P311),D298&gt;=30,E298&lt;&gt;"*",D298&lt;&gt;""),F298+3.090232306 *('Funnel setup'!$K$8/SQRT('Funnel Data'!D298)),"")</f>
        <v/>
      </c>
      <c r="K298" s="178" t="str">
        <f>IF(AND(ISNUMBER('Funnel setup'!P311),D298&gt;=30,E298&lt;&gt;"*",D298&lt;&gt;""),IF(E298&gt;J298,'Funnel setup'!$K$15&amp;"99.8%",IF(E298&gt;H298,'Funnel setup'!$K$15&amp;"95%",IF(E298&lt;I298,'Funnel setup'!$K$16&amp;"99.8%",IF(E298&lt;G298,'Funnel setup'!$K$16&amp;"95%","")))),"")</f>
        <v/>
      </c>
    </row>
    <row r="299" spans="2:11" ht="15" customHeight="1" x14ac:dyDescent="0.2">
      <c r="B299" s="174" t="str">
        <f>IF(ISNUMBER('Funnel setup'!P312),VLOOKUP('Funnel setup'!$P312,'Provider Commission - Raw Data'!$A:$Q,5,0),"")</f>
        <v/>
      </c>
      <c r="C299" s="175" t="str">
        <f>IF(ISNUMBER('Funnel setup'!P312),VLOOKUP('Funnel setup'!P312,'Provider Commission - Raw Data'!$A:$Q,6,0),"")</f>
        <v/>
      </c>
      <c r="D299" s="176" t="str">
        <f>IF(ISNUMBER('Funnel setup'!P312),IF(VLOOKUP('Funnel setup'!P312,'Provider Commission - Raw Data'!$A:$Q,8,0)="-","",VLOOKUP('Funnel setup'!P312,'Provider Commission - Raw Data'!$A:$Q,8,0)),"")</f>
        <v/>
      </c>
      <c r="E299" s="251" t="str">
        <f>IF(ISNUMBER('Funnel setup'!P312),IF(VLOOKUP('Funnel setup'!P312,'Provider Commission - Raw Data'!$A:$Q,16,0)="-","",VLOOKUP('Funnel setup'!P312,'Provider Commission - Raw Data'!$A:$Q,16,0)),"")</f>
        <v/>
      </c>
      <c r="F299" s="177" t="str">
        <f>IF(AND(ISNUMBER('Funnel setup'!P312)),'Funnel setup'!$K$9,"")</f>
        <v/>
      </c>
      <c r="G299" s="177" t="str">
        <f>IF(AND(ISNUMBER('Funnel setup'!P312),D299&gt;=30,E299&lt;&gt;"*",D299&lt;&gt;""),F299-1.959963985 *('Funnel setup'!$K$8/SQRT('Funnel Data'!D299)),"")</f>
        <v/>
      </c>
      <c r="H299" s="177" t="str">
        <f>IF(AND(ISNUMBER('Funnel setup'!P312),D299&gt;=30,E299&lt;&gt;"*",D299&lt;&gt;""),F299+1.959963985 *('Funnel setup'!$K$8/SQRT('Funnel Data'!D299)),"")</f>
        <v/>
      </c>
      <c r="I299" s="177" t="str">
        <f>IF(AND(ISNUMBER('Funnel setup'!P312),D299&gt;=30,E299&lt;&gt;"*",D299&lt;&gt;""),F299-3.090232306 *('Funnel setup'!$K$8/SQRT('Funnel Data'!D299)),"")</f>
        <v/>
      </c>
      <c r="J299" s="177" t="str">
        <f>IF(AND(ISNUMBER('Funnel setup'!P312),D299&gt;=30,E299&lt;&gt;"*",D299&lt;&gt;""),F299+3.090232306 *('Funnel setup'!$K$8/SQRT('Funnel Data'!D299)),"")</f>
        <v/>
      </c>
      <c r="K299" s="178" t="str">
        <f>IF(AND(ISNUMBER('Funnel setup'!P312),D299&gt;=30,E299&lt;&gt;"*",D299&lt;&gt;""),IF(E299&gt;J299,'Funnel setup'!$K$15&amp;"99.8%",IF(E299&gt;H299,'Funnel setup'!$K$15&amp;"95%",IF(E299&lt;I299,'Funnel setup'!$K$16&amp;"99.8%",IF(E299&lt;G299,'Funnel setup'!$K$16&amp;"95%","")))),"")</f>
        <v/>
      </c>
    </row>
    <row r="300" spans="2:11" ht="15" customHeight="1" x14ac:dyDescent="0.2">
      <c r="B300" s="174" t="str">
        <f>IF(ISNUMBER('Funnel setup'!P313),VLOOKUP('Funnel setup'!$P313,'Provider Commission - Raw Data'!$A:$Q,5,0),"")</f>
        <v/>
      </c>
      <c r="C300" s="175" t="str">
        <f>IF(ISNUMBER('Funnel setup'!P313),VLOOKUP('Funnel setup'!P313,'Provider Commission - Raw Data'!$A:$Q,6,0),"")</f>
        <v/>
      </c>
      <c r="D300" s="176" t="str">
        <f>IF(ISNUMBER('Funnel setup'!P313),IF(VLOOKUP('Funnel setup'!P313,'Provider Commission - Raw Data'!$A:$Q,8,0)="-","",VLOOKUP('Funnel setup'!P313,'Provider Commission - Raw Data'!$A:$Q,8,0)),"")</f>
        <v/>
      </c>
      <c r="E300" s="251" t="str">
        <f>IF(ISNUMBER('Funnel setup'!P313),IF(VLOOKUP('Funnel setup'!P313,'Provider Commission - Raw Data'!$A:$Q,16,0)="-","",VLOOKUP('Funnel setup'!P313,'Provider Commission - Raw Data'!$A:$Q,16,0)),"")</f>
        <v/>
      </c>
      <c r="F300" s="177" t="str">
        <f>IF(AND(ISNUMBER('Funnel setup'!P313)),'Funnel setup'!$K$9,"")</f>
        <v/>
      </c>
      <c r="G300" s="177" t="str">
        <f>IF(AND(ISNUMBER('Funnel setup'!P313),D300&gt;=30,E300&lt;&gt;"*",D300&lt;&gt;""),F300-1.959963985 *('Funnel setup'!$K$8/SQRT('Funnel Data'!D300)),"")</f>
        <v/>
      </c>
      <c r="H300" s="177" t="str">
        <f>IF(AND(ISNUMBER('Funnel setup'!P313),D300&gt;=30,E300&lt;&gt;"*",D300&lt;&gt;""),F300+1.959963985 *('Funnel setup'!$K$8/SQRT('Funnel Data'!D300)),"")</f>
        <v/>
      </c>
      <c r="I300" s="177" t="str">
        <f>IF(AND(ISNUMBER('Funnel setup'!P313),D300&gt;=30,E300&lt;&gt;"*",D300&lt;&gt;""),F300-3.090232306 *('Funnel setup'!$K$8/SQRT('Funnel Data'!D300)),"")</f>
        <v/>
      </c>
      <c r="J300" s="177" t="str">
        <f>IF(AND(ISNUMBER('Funnel setup'!P313),D300&gt;=30,E300&lt;&gt;"*",D300&lt;&gt;""),F300+3.090232306 *('Funnel setup'!$K$8/SQRT('Funnel Data'!D300)),"")</f>
        <v/>
      </c>
      <c r="K300" s="178" t="str">
        <f>IF(AND(ISNUMBER('Funnel setup'!P313),D300&gt;=30,E300&lt;&gt;"*",D300&lt;&gt;""),IF(E300&gt;J300,'Funnel setup'!$K$15&amp;"99.8%",IF(E300&gt;H300,'Funnel setup'!$K$15&amp;"95%",IF(E300&lt;I300,'Funnel setup'!$K$16&amp;"99.8%",IF(E300&lt;G300,'Funnel setup'!$K$16&amp;"95%","")))),"")</f>
        <v/>
      </c>
    </row>
    <row r="301" spans="2:11" ht="15" customHeight="1" x14ac:dyDescent="0.2">
      <c r="B301" s="174" t="str">
        <f>IF(ISNUMBER('Funnel setup'!P314),VLOOKUP('Funnel setup'!$P314,'Provider Commission - Raw Data'!$A:$Q,5,0),"")</f>
        <v/>
      </c>
      <c r="C301" s="175" t="str">
        <f>IF(ISNUMBER('Funnel setup'!P314),VLOOKUP('Funnel setup'!P314,'Provider Commission - Raw Data'!$A:$Q,6,0),"")</f>
        <v/>
      </c>
      <c r="D301" s="176" t="str">
        <f>IF(ISNUMBER('Funnel setup'!P314),IF(VLOOKUP('Funnel setup'!P314,'Provider Commission - Raw Data'!$A:$Q,8,0)="-","",VLOOKUP('Funnel setup'!P314,'Provider Commission - Raw Data'!$A:$Q,8,0)),"")</f>
        <v/>
      </c>
      <c r="E301" s="251" t="str">
        <f>IF(ISNUMBER('Funnel setup'!P314),IF(VLOOKUP('Funnel setup'!P314,'Provider Commission - Raw Data'!$A:$Q,16,0)="-","",VLOOKUP('Funnel setup'!P314,'Provider Commission - Raw Data'!$A:$Q,16,0)),"")</f>
        <v/>
      </c>
      <c r="F301" s="177" t="str">
        <f>IF(AND(ISNUMBER('Funnel setup'!P314)),'Funnel setup'!$K$9,"")</f>
        <v/>
      </c>
      <c r="G301" s="177" t="str">
        <f>IF(AND(ISNUMBER('Funnel setup'!P314),D301&gt;=30,E301&lt;&gt;"*",D301&lt;&gt;""),F301-1.959963985 *('Funnel setup'!$K$8/SQRT('Funnel Data'!D301)),"")</f>
        <v/>
      </c>
      <c r="H301" s="177" t="str">
        <f>IF(AND(ISNUMBER('Funnel setup'!P314),D301&gt;=30,E301&lt;&gt;"*",D301&lt;&gt;""),F301+1.959963985 *('Funnel setup'!$K$8/SQRT('Funnel Data'!D301)),"")</f>
        <v/>
      </c>
      <c r="I301" s="177" t="str">
        <f>IF(AND(ISNUMBER('Funnel setup'!P314),D301&gt;=30,E301&lt;&gt;"*",D301&lt;&gt;""),F301-3.090232306 *('Funnel setup'!$K$8/SQRT('Funnel Data'!D301)),"")</f>
        <v/>
      </c>
      <c r="J301" s="177" t="str">
        <f>IF(AND(ISNUMBER('Funnel setup'!P314),D301&gt;=30,E301&lt;&gt;"*",D301&lt;&gt;""),F301+3.090232306 *('Funnel setup'!$K$8/SQRT('Funnel Data'!D301)),"")</f>
        <v/>
      </c>
      <c r="K301" s="178" t="str">
        <f>IF(AND(ISNUMBER('Funnel setup'!P314),D301&gt;=30,E301&lt;&gt;"*",D301&lt;&gt;""),IF(E301&gt;J301,'Funnel setup'!$K$15&amp;"99.8%",IF(E301&gt;H301,'Funnel setup'!$K$15&amp;"95%",IF(E301&lt;I301,'Funnel setup'!$K$16&amp;"99.8%",IF(E301&lt;G301,'Funnel setup'!$K$16&amp;"95%","")))),"")</f>
        <v/>
      </c>
    </row>
    <row r="302" spans="2:11" ht="15" customHeight="1" x14ac:dyDescent="0.2">
      <c r="B302" s="174" t="str">
        <f>IF(ISNUMBER('Funnel setup'!P315),VLOOKUP('Funnel setup'!$P315,'Provider Commission - Raw Data'!$A:$Q,5,0),"")</f>
        <v/>
      </c>
      <c r="C302" s="175" t="str">
        <f>IF(ISNUMBER('Funnel setup'!P315),VLOOKUP('Funnel setup'!P315,'Provider Commission - Raw Data'!$A:$Q,6,0),"")</f>
        <v/>
      </c>
      <c r="D302" s="176" t="str">
        <f>IF(ISNUMBER('Funnel setup'!P315),IF(VLOOKUP('Funnel setup'!P315,'Provider Commission - Raw Data'!$A:$Q,8,0)="-","",VLOOKUP('Funnel setup'!P315,'Provider Commission - Raw Data'!$A:$Q,8,0)),"")</f>
        <v/>
      </c>
      <c r="E302" s="251" t="str">
        <f>IF(ISNUMBER('Funnel setup'!P315),IF(VLOOKUP('Funnel setup'!P315,'Provider Commission - Raw Data'!$A:$Q,16,0)="-","",VLOOKUP('Funnel setup'!P315,'Provider Commission - Raw Data'!$A:$Q,16,0)),"")</f>
        <v/>
      </c>
      <c r="F302" s="177" t="str">
        <f>IF(AND(ISNUMBER('Funnel setup'!P315)),'Funnel setup'!$K$9,"")</f>
        <v/>
      </c>
      <c r="G302" s="177" t="str">
        <f>IF(AND(ISNUMBER('Funnel setup'!P315),D302&gt;=30,E302&lt;&gt;"*",D302&lt;&gt;""),F302-1.959963985 *('Funnel setup'!$K$8/SQRT('Funnel Data'!D302)),"")</f>
        <v/>
      </c>
      <c r="H302" s="177" t="str">
        <f>IF(AND(ISNUMBER('Funnel setup'!P315),D302&gt;=30,E302&lt;&gt;"*",D302&lt;&gt;""),F302+1.959963985 *('Funnel setup'!$K$8/SQRT('Funnel Data'!D302)),"")</f>
        <v/>
      </c>
      <c r="I302" s="177" t="str">
        <f>IF(AND(ISNUMBER('Funnel setup'!P315),D302&gt;=30,E302&lt;&gt;"*",D302&lt;&gt;""),F302-3.090232306 *('Funnel setup'!$K$8/SQRT('Funnel Data'!D302)),"")</f>
        <v/>
      </c>
      <c r="J302" s="177" t="str">
        <f>IF(AND(ISNUMBER('Funnel setup'!P315),D302&gt;=30,E302&lt;&gt;"*",D302&lt;&gt;""),F302+3.090232306 *('Funnel setup'!$K$8/SQRT('Funnel Data'!D302)),"")</f>
        <v/>
      </c>
      <c r="K302" s="178" t="str">
        <f>IF(AND(ISNUMBER('Funnel setup'!P315),D302&gt;=30,E302&lt;&gt;"*",D302&lt;&gt;""),IF(E302&gt;J302,'Funnel setup'!$K$15&amp;"99.8%",IF(E302&gt;H302,'Funnel setup'!$K$15&amp;"95%",IF(E302&lt;I302,'Funnel setup'!$K$16&amp;"99.8%",IF(E302&lt;G302,'Funnel setup'!$K$16&amp;"95%","")))),"")</f>
        <v/>
      </c>
    </row>
    <row r="303" spans="2:11" ht="15" customHeight="1" x14ac:dyDescent="0.2">
      <c r="B303" s="174" t="str">
        <f>IF(ISNUMBER('Funnel setup'!P316),VLOOKUP('Funnel setup'!$P316,'Provider Commission - Raw Data'!$A:$Q,5,0),"")</f>
        <v/>
      </c>
      <c r="C303" s="175" t="str">
        <f>IF(ISNUMBER('Funnel setup'!P316),VLOOKUP('Funnel setup'!P316,'Provider Commission - Raw Data'!$A:$Q,6,0),"")</f>
        <v/>
      </c>
      <c r="D303" s="176" t="str">
        <f>IF(ISNUMBER('Funnel setup'!P316),IF(VLOOKUP('Funnel setup'!P316,'Provider Commission - Raw Data'!$A:$Q,8,0)="-","",VLOOKUP('Funnel setup'!P316,'Provider Commission - Raw Data'!$A:$Q,8,0)),"")</f>
        <v/>
      </c>
      <c r="E303" s="251" t="str">
        <f>IF(ISNUMBER('Funnel setup'!P316),IF(VLOOKUP('Funnel setup'!P316,'Provider Commission - Raw Data'!$A:$Q,16,0)="-","",VLOOKUP('Funnel setup'!P316,'Provider Commission - Raw Data'!$A:$Q,16,0)),"")</f>
        <v/>
      </c>
      <c r="F303" s="177" t="str">
        <f>IF(AND(ISNUMBER('Funnel setup'!P316)),'Funnel setup'!$K$9,"")</f>
        <v/>
      </c>
      <c r="G303" s="177" t="str">
        <f>IF(AND(ISNUMBER('Funnel setup'!P316),D303&gt;=30,E303&lt;&gt;"*",D303&lt;&gt;""),F303-1.959963985 *('Funnel setup'!$K$8/SQRT('Funnel Data'!D303)),"")</f>
        <v/>
      </c>
      <c r="H303" s="177" t="str">
        <f>IF(AND(ISNUMBER('Funnel setup'!P316),D303&gt;=30,E303&lt;&gt;"*",D303&lt;&gt;""),F303+1.959963985 *('Funnel setup'!$K$8/SQRT('Funnel Data'!D303)),"")</f>
        <v/>
      </c>
      <c r="I303" s="177" t="str">
        <f>IF(AND(ISNUMBER('Funnel setup'!P316),D303&gt;=30,E303&lt;&gt;"*",D303&lt;&gt;""),F303-3.090232306 *('Funnel setup'!$K$8/SQRT('Funnel Data'!D303)),"")</f>
        <v/>
      </c>
      <c r="J303" s="177" t="str">
        <f>IF(AND(ISNUMBER('Funnel setup'!P316),D303&gt;=30,E303&lt;&gt;"*",D303&lt;&gt;""),F303+3.090232306 *('Funnel setup'!$K$8/SQRT('Funnel Data'!D303)),"")</f>
        <v/>
      </c>
      <c r="K303" s="178" t="str">
        <f>IF(AND(ISNUMBER('Funnel setup'!P316),D303&gt;=30,E303&lt;&gt;"*",D303&lt;&gt;""),IF(E303&gt;J303,'Funnel setup'!$K$15&amp;"99.8%",IF(E303&gt;H303,'Funnel setup'!$K$15&amp;"95%",IF(E303&lt;I303,'Funnel setup'!$K$16&amp;"99.8%",IF(E303&lt;G303,'Funnel setup'!$K$16&amp;"95%","")))),"")</f>
        <v/>
      </c>
    </row>
    <row r="304" spans="2:11" ht="15" customHeight="1" x14ac:dyDescent="0.2">
      <c r="B304" s="174" t="str">
        <f>IF(ISNUMBER('Funnel setup'!P317),VLOOKUP('Funnel setup'!$P317,'Provider Commission - Raw Data'!$A:$Q,5,0),"")</f>
        <v/>
      </c>
      <c r="C304" s="175" t="str">
        <f>IF(ISNUMBER('Funnel setup'!P317),VLOOKUP('Funnel setup'!P317,'Provider Commission - Raw Data'!$A:$Q,6,0),"")</f>
        <v/>
      </c>
      <c r="D304" s="176" t="str">
        <f>IF(ISNUMBER('Funnel setup'!P317),IF(VLOOKUP('Funnel setup'!P317,'Provider Commission - Raw Data'!$A:$Q,8,0)="-","",VLOOKUP('Funnel setup'!P317,'Provider Commission - Raw Data'!$A:$Q,8,0)),"")</f>
        <v/>
      </c>
      <c r="E304" s="251" t="str">
        <f>IF(ISNUMBER('Funnel setup'!P317),IF(VLOOKUP('Funnel setup'!P317,'Provider Commission - Raw Data'!$A:$Q,16,0)="-","",VLOOKUP('Funnel setup'!P317,'Provider Commission - Raw Data'!$A:$Q,16,0)),"")</f>
        <v/>
      </c>
      <c r="F304" s="177" t="str">
        <f>IF(AND(ISNUMBER('Funnel setup'!P317)),'Funnel setup'!$K$9,"")</f>
        <v/>
      </c>
      <c r="G304" s="177" t="str">
        <f>IF(AND(ISNUMBER('Funnel setup'!P317),D304&gt;=30,E304&lt;&gt;"*",D304&lt;&gt;""),F304-1.959963985 *('Funnel setup'!$K$8/SQRT('Funnel Data'!D304)),"")</f>
        <v/>
      </c>
      <c r="H304" s="177" t="str">
        <f>IF(AND(ISNUMBER('Funnel setup'!P317),D304&gt;=30,E304&lt;&gt;"*",D304&lt;&gt;""),F304+1.959963985 *('Funnel setup'!$K$8/SQRT('Funnel Data'!D304)),"")</f>
        <v/>
      </c>
      <c r="I304" s="177" t="str">
        <f>IF(AND(ISNUMBER('Funnel setup'!P317),D304&gt;=30,E304&lt;&gt;"*",D304&lt;&gt;""),F304-3.090232306 *('Funnel setup'!$K$8/SQRT('Funnel Data'!D304)),"")</f>
        <v/>
      </c>
      <c r="J304" s="177" t="str">
        <f>IF(AND(ISNUMBER('Funnel setup'!P317),D304&gt;=30,E304&lt;&gt;"*",D304&lt;&gt;""),F304+3.090232306 *('Funnel setup'!$K$8/SQRT('Funnel Data'!D304)),"")</f>
        <v/>
      </c>
      <c r="K304" s="178" t="str">
        <f>IF(AND(ISNUMBER('Funnel setup'!P317),D304&gt;=30,E304&lt;&gt;"*",D304&lt;&gt;""),IF(E304&gt;J304,'Funnel setup'!$K$15&amp;"99.8%",IF(E304&gt;H304,'Funnel setup'!$K$15&amp;"95%",IF(E304&lt;I304,'Funnel setup'!$K$16&amp;"99.8%",IF(E304&lt;G304,'Funnel setup'!$K$16&amp;"95%","")))),"")</f>
        <v/>
      </c>
    </row>
    <row r="305" spans="2:11" ht="15" customHeight="1" x14ac:dyDescent="0.2">
      <c r="B305" s="174" t="str">
        <f>IF(ISNUMBER('Funnel setup'!P318),VLOOKUP('Funnel setup'!$P318,'Provider Commission - Raw Data'!$A:$Q,5,0),"")</f>
        <v/>
      </c>
      <c r="C305" s="175" t="str">
        <f>IF(ISNUMBER('Funnel setup'!P318),VLOOKUP('Funnel setup'!P318,'Provider Commission - Raw Data'!$A:$Q,6,0),"")</f>
        <v/>
      </c>
      <c r="D305" s="176" t="str">
        <f>IF(ISNUMBER('Funnel setup'!P318),IF(VLOOKUP('Funnel setup'!P318,'Provider Commission - Raw Data'!$A:$Q,8,0)="-","",VLOOKUP('Funnel setup'!P318,'Provider Commission - Raw Data'!$A:$Q,8,0)),"")</f>
        <v/>
      </c>
      <c r="E305" s="251" t="str">
        <f>IF(ISNUMBER('Funnel setup'!P318),IF(VLOOKUP('Funnel setup'!P318,'Provider Commission - Raw Data'!$A:$Q,16,0)="-","",VLOOKUP('Funnel setup'!P318,'Provider Commission - Raw Data'!$A:$Q,16,0)),"")</f>
        <v/>
      </c>
      <c r="F305" s="177" t="str">
        <f>IF(AND(ISNUMBER('Funnel setup'!P318)),'Funnel setup'!$K$9,"")</f>
        <v/>
      </c>
      <c r="G305" s="177" t="str">
        <f>IF(AND(ISNUMBER('Funnel setup'!P318),D305&gt;=30,E305&lt;&gt;"*",D305&lt;&gt;""),F305-1.959963985 *('Funnel setup'!$K$8/SQRT('Funnel Data'!D305)),"")</f>
        <v/>
      </c>
      <c r="H305" s="177" t="str">
        <f>IF(AND(ISNUMBER('Funnel setup'!P318),D305&gt;=30,E305&lt;&gt;"*",D305&lt;&gt;""),F305+1.959963985 *('Funnel setup'!$K$8/SQRT('Funnel Data'!D305)),"")</f>
        <v/>
      </c>
      <c r="I305" s="177" t="str">
        <f>IF(AND(ISNUMBER('Funnel setup'!P318),D305&gt;=30,E305&lt;&gt;"*",D305&lt;&gt;""),F305-3.090232306 *('Funnel setup'!$K$8/SQRT('Funnel Data'!D305)),"")</f>
        <v/>
      </c>
      <c r="J305" s="177" t="str">
        <f>IF(AND(ISNUMBER('Funnel setup'!P318),D305&gt;=30,E305&lt;&gt;"*",D305&lt;&gt;""),F305+3.090232306 *('Funnel setup'!$K$8/SQRT('Funnel Data'!D305)),"")</f>
        <v/>
      </c>
      <c r="K305" s="178" t="str">
        <f>IF(AND(ISNUMBER('Funnel setup'!P318),D305&gt;=30,E305&lt;&gt;"*",D305&lt;&gt;""),IF(E305&gt;J305,'Funnel setup'!$K$15&amp;"99.8%",IF(E305&gt;H305,'Funnel setup'!$K$15&amp;"95%",IF(E305&lt;I305,'Funnel setup'!$K$16&amp;"99.8%",IF(E305&lt;G305,'Funnel setup'!$K$16&amp;"95%","")))),"")</f>
        <v/>
      </c>
    </row>
    <row r="306" spans="2:11" ht="15" customHeight="1" x14ac:dyDescent="0.2">
      <c r="B306" s="174" t="str">
        <f>IF(ISNUMBER('Funnel setup'!P319),VLOOKUP('Funnel setup'!$P319,'Provider Commission - Raw Data'!$A:$Q,5,0),"")</f>
        <v/>
      </c>
      <c r="C306" s="175" t="str">
        <f>IF(ISNUMBER('Funnel setup'!P319),VLOOKUP('Funnel setup'!P319,'Provider Commission - Raw Data'!$A:$Q,6,0),"")</f>
        <v/>
      </c>
      <c r="D306" s="176" t="str">
        <f>IF(ISNUMBER('Funnel setup'!P319),IF(VLOOKUP('Funnel setup'!P319,'Provider Commission - Raw Data'!$A:$Q,8,0)="-","",VLOOKUP('Funnel setup'!P319,'Provider Commission - Raw Data'!$A:$Q,8,0)),"")</f>
        <v/>
      </c>
      <c r="E306" s="251" t="str">
        <f>IF(ISNUMBER('Funnel setup'!P319),IF(VLOOKUP('Funnel setup'!P319,'Provider Commission - Raw Data'!$A:$Q,16,0)="-","",VLOOKUP('Funnel setup'!P319,'Provider Commission - Raw Data'!$A:$Q,16,0)),"")</f>
        <v/>
      </c>
      <c r="F306" s="177" t="str">
        <f>IF(AND(ISNUMBER('Funnel setup'!P319)),'Funnel setup'!$K$9,"")</f>
        <v/>
      </c>
      <c r="G306" s="177" t="str">
        <f>IF(AND(ISNUMBER('Funnel setup'!P319),D306&gt;=30,E306&lt;&gt;"*",D306&lt;&gt;""),F306-1.959963985 *('Funnel setup'!$K$8/SQRT('Funnel Data'!D306)),"")</f>
        <v/>
      </c>
      <c r="H306" s="177" t="str">
        <f>IF(AND(ISNUMBER('Funnel setup'!P319),D306&gt;=30,E306&lt;&gt;"*",D306&lt;&gt;""),F306+1.959963985 *('Funnel setup'!$K$8/SQRT('Funnel Data'!D306)),"")</f>
        <v/>
      </c>
      <c r="I306" s="177" t="str">
        <f>IF(AND(ISNUMBER('Funnel setup'!P319),D306&gt;=30,E306&lt;&gt;"*",D306&lt;&gt;""),F306-3.090232306 *('Funnel setup'!$K$8/SQRT('Funnel Data'!D306)),"")</f>
        <v/>
      </c>
      <c r="J306" s="177" t="str">
        <f>IF(AND(ISNUMBER('Funnel setup'!P319),D306&gt;=30,E306&lt;&gt;"*",D306&lt;&gt;""),F306+3.090232306 *('Funnel setup'!$K$8/SQRT('Funnel Data'!D306)),"")</f>
        <v/>
      </c>
      <c r="K306" s="178" t="str">
        <f>IF(AND(ISNUMBER('Funnel setup'!P319),D306&gt;=30,E306&lt;&gt;"*",D306&lt;&gt;""),IF(E306&gt;J306,'Funnel setup'!$K$15&amp;"99.8%",IF(E306&gt;H306,'Funnel setup'!$K$15&amp;"95%",IF(E306&lt;I306,'Funnel setup'!$K$16&amp;"99.8%",IF(E306&lt;G306,'Funnel setup'!$K$16&amp;"95%","")))),"")</f>
        <v/>
      </c>
    </row>
    <row r="307" spans="2:11" ht="15" customHeight="1" x14ac:dyDescent="0.2">
      <c r="B307" s="174" t="str">
        <f>IF(ISNUMBER('Funnel setup'!P320),VLOOKUP('Funnel setup'!$P320,'Provider Commission - Raw Data'!$A:$Q,5,0),"")</f>
        <v/>
      </c>
      <c r="C307" s="175" t="str">
        <f>IF(ISNUMBER('Funnel setup'!P320),VLOOKUP('Funnel setup'!P320,'Provider Commission - Raw Data'!$A:$Q,6,0),"")</f>
        <v/>
      </c>
      <c r="D307" s="176" t="str">
        <f>IF(ISNUMBER('Funnel setup'!P320),IF(VLOOKUP('Funnel setup'!P320,'Provider Commission - Raw Data'!$A:$Q,8,0)="-","",VLOOKUP('Funnel setup'!P320,'Provider Commission - Raw Data'!$A:$Q,8,0)),"")</f>
        <v/>
      </c>
      <c r="E307" s="251" t="str">
        <f>IF(ISNUMBER('Funnel setup'!P320),IF(VLOOKUP('Funnel setup'!P320,'Provider Commission - Raw Data'!$A:$Q,16,0)="-","",VLOOKUP('Funnel setup'!P320,'Provider Commission - Raw Data'!$A:$Q,16,0)),"")</f>
        <v/>
      </c>
      <c r="F307" s="177" t="str">
        <f>IF(AND(ISNUMBER('Funnel setup'!P320)),'Funnel setup'!$K$9,"")</f>
        <v/>
      </c>
      <c r="G307" s="177" t="str">
        <f>IF(AND(ISNUMBER('Funnel setup'!P320),D307&gt;=30,E307&lt;&gt;"*",D307&lt;&gt;""),F307-1.959963985 *('Funnel setup'!$K$8/SQRT('Funnel Data'!D307)),"")</f>
        <v/>
      </c>
      <c r="H307" s="177" t="str">
        <f>IF(AND(ISNUMBER('Funnel setup'!P320),D307&gt;=30,E307&lt;&gt;"*",D307&lt;&gt;""),F307+1.959963985 *('Funnel setup'!$K$8/SQRT('Funnel Data'!D307)),"")</f>
        <v/>
      </c>
      <c r="I307" s="177" t="str">
        <f>IF(AND(ISNUMBER('Funnel setup'!P320),D307&gt;=30,E307&lt;&gt;"*",D307&lt;&gt;""),F307-3.090232306 *('Funnel setup'!$K$8/SQRT('Funnel Data'!D307)),"")</f>
        <v/>
      </c>
      <c r="J307" s="177" t="str">
        <f>IF(AND(ISNUMBER('Funnel setup'!P320),D307&gt;=30,E307&lt;&gt;"*",D307&lt;&gt;""),F307+3.090232306 *('Funnel setup'!$K$8/SQRT('Funnel Data'!D307)),"")</f>
        <v/>
      </c>
      <c r="K307" s="178" t="str">
        <f>IF(AND(ISNUMBER('Funnel setup'!P320),D307&gt;=30,E307&lt;&gt;"*",D307&lt;&gt;""),IF(E307&gt;J307,'Funnel setup'!$K$15&amp;"99.8%",IF(E307&gt;H307,'Funnel setup'!$K$15&amp;"95%",IF(E307&lt;I307,'Funnel setup'!$K$16&amp;"99.8%",IF(E307&lt;G307,'Funnel setup'!$K$16&amp;"95%","")))),"")</f>
        <v/>
      </c>
    </row>
    <row r="308" spans="2:11" ht="15" customHeight="1" x14ac:dyDescent="0.2">
      <c r="B308" s="174" t="str">
        <f>IF(ISNUMBER('Funnel setup'!P321),VLOOKUP('Funnel setup'!$P321,'Provider Commission - Raw Data'!$A:$Q,5,0),"")</f>
        <v/>
      </c>
      <c r="C308" s="175" t="str">
        <f>IF(ISNUMBER('Funnel setup'!P321),VLOOKUP('Funnel setup'!P321,'Provider Commission - Raw Data'!$A:$Q,6,0),"")</f>
        <v/>
      </c>
      <c r="D308" s="176" t="str">
        <f>IF(ISNUMBER('Funnel setup'!P321),IF(VLOOKUP('Funnel setup'!P321,'Provider Commission - Raw Data'!$A:$Q,8,0)="-","",VLOOKUP('Funnel setup'!P321,'Provider Commission - Raw Data'!$A:$Q,8,0)),"")</f>
        <v/>
      </c>
      <c r="E308" s="251" t="str">
        <f>IF(ISNUMBER('Funnel setup'!P321),IF(VLOOKUP('Funnel setup'!P321,'Provider Commission - Raw Data'!$A:$Q,16,0)="-","",VLOOKUP('Funnel setup'!P321,'Provider Commission - Raw Data'!$A:$Q,16,0)),"")</f>
        <v/>
      </c>
      <c r="F308" s="177" t="str">
        <f>IF(AND(ISNUMBER('Funnel setup'!P321)),'Funnel setup'!$K$9,"")</f>
        <v/>
      </c>
      <c r="G308" s="177" t="str">
        <f>IF(AND(ISNUMBER('Funnel setup'!P321),D308&gt;=30,E308&lt;&gt;"*",D308&lt;&gt;""),F308-1.959963985 *('Funnel setup'!$K$8/SQRT('Funnel Data'!D308)),"")</f>
        <v/>
      </c>
      <c r="H308" s="177" t="str">
        <f>IF(AND(ISNUMBER('Funnel setup'!P321),D308&gt;=30,E308&lt;&gt;"*",D308&lt;&gt;""),F308+1.959963985 *('Funnel setup'!$K$8/SQRT('Funnel Data'!D308)),"")</f>
        <v/>
      </c>
      <c r="I308" s="177" t="str">
        <f>IF(AND(ISNUMBER('Funnel setup'!P321),D308&gt;=30,E308&lt;&gt;"*",D308&lt;&gt;""),F308-3.090232306 *('Funnel setup'!$K$8/SQRT('Funnel Data'!D308)),"")</f>
        <v/>
      </c>
      <c r="J308" s="177" t="str">
        <f>IF(AND(ISNUMBER('Funnel setup'!P321),D308&gt;=30,E308&lt;&gt;"*",D308&lt;&gt;""),F308+3.090232306 *('Funnel setup'!$K$8/SQRT('Funnel Data'!D308)),"")</f>
        <v/>
      </c>
      <c r="K308" s="178" t="str">
        <f>IF(AND(ISNUMBER('Funnel setup'!P321),D308&gt;=30,E308&lt;&gt;"*",D308&lt;&gt;""),IF(E308&gt;J308,'Funnel setup'!$K$15&amp;"99.8%",IF(E308&gt;H308,'Funnel setup'!$K$15&amp;"95%",IF(E308&lt;I308,'Funnel setup'!$K$16&amp;"99.8%",IF(E308&lt;G308,'Funnel setup'!$K$16&amp;"95%","")))),"")</f>
        <v/>
      </c>
    </row>
    <row r="309" spans="2:11" ht="15" customHeight="1" x14ac:dyDescent="0.2">
      <c r="B309" s="174" t="str">
        <f>IF(ISNUMBER('Funnel setup'!P322),VLOOKUP('Funnel setup'!$P322,'Provider Commission - Raw Data'!$A:$Q,5,0),"")</f>
        <v/>
      </c>
      <c r="C309" s="175" t="str">
        <f>IF(ISNUMBER('Funnel setup'!P322),VLOOKUP('Funnel setup'!P322,'Provider Commission - Raw Data'!$A:$Q,6,0),"")</f>
        <v/>
      </c>
      <c r="D309" s="176" t="str">
        <f>IF(ISNUMBER('Funnel setup'!P322),IF(VLOOKUP('Funnel setup'!P322,'Provider Commission - Raw Data'!$A:$Q,8,0)="-","",VLOOKUP('Funnel setup'!P322,'Provider Commission - Raw Data'!$A:$Q,8,0)),"")</f>
        <v/>
      </c>
      <c r="E309" s="251" t="str">
        <f>IF(ISNUMBER('Funnel setup'!P322),IF(VLOOKUP('Funnel setup'!P322,'Provider Commission - Raw Data'!$A:$Q,16,0)="-","",VLOOKUP('Funnel setup'!P322,'Provider Commission - Raw Data'!$A:$Q,16,0)),"")</f>
        <v/>
      </c>
      <c r="F309" s="177" t="str">
        <f>IF(AND(ISNUMBER('Funnel setup'!P322)),'Funnel setup'!$K$9,"")</f>
        <v/>
      </c>
      <c r="G309" s="177" t="str">
        <f>IF(AND(ISNUMBER('Funnel setup'!P322),D309&gt;=30,E309&lt;&gt;"*",D309&lt;&gt;""),F309-1.959963985 *('Funnel setup'!$K$8/SQRT('Funnel Data'!D309)),"")</f>
        <v/>
      </c>
      <c r="H309" s="177" t="str">
        <f>IF(AND(ISNUMBER('Funnel setup'!P322),D309&gt;=30,E309&lt;&gt;"*",D309&lt;&gt;""),F309+1.959963985 *('Funnel setup'!$K$8/SQRT('Funnel Data'!D309)),"")</f>
        <v/>
      </c>
      <c r="I309" s="177" t="str">
        <f>IF(AND(ISNUMBER('Funnel setup'!P322),D309&gt;=30,E309&lt;&gt;"*",D309&lt;&gt;""),F309-3.090232306 *('Funnel setup'!$K$8/SQRT('Funnel Data'!D309)),"")</f>
        <v/>
      </c>
      <c r="J309" s="177" t="str">
        <f>IF(AND(ISNUMBER('Funnel setup'!P322),D309&gt;=30,E309&lt;&gt;"*",D309&lt;&gt;""),F309+3.090232306 *('Funnel setup'!$K$8/SQRT('Funnel Data'!D309)),"")</f>
        <v/>
      </c>
      <c r="K309" s="178" t="str">
        <f>IF(AND(ISNUMBER('Funnel setup'!P322),D309&gt;=30,E309&lt;&gt;"*",D309&lt;&gt;""),IF(E309&gt;J309,'Funnel setup'!$K$15&amp;"99.8%",IF(E309&gt;H309,'Funnel setup'!$K$15&amp;"95%",IF(E309&lt;I309,'Funnel setup'!$K$16&amp;"99.8%",IF(E309&lt;G309,'Funnel setup'!$K$16&amp;"95%","")))),"")</f>
        <v/>
      </c>
    </row>
    <row r="310" spans="2:11" ht="15" customHeight="1" x14ac:dyDescent="0.2">
      <c r="B310" s="174" t="str">
        <f>IF(ISNUMBER('Funnel setup'!P323),VLOOKUP('Funnel setup'!$P323,'Provider Commission - Raw Data'!$A:$Q,5,0),"")</f>
        <v/>
      </c>
      <c r="C310" s="175" t="str">
        <f>IF(ISNUMBER('Funnel setup'!P323),VLOOKUP('Funnel setup'!P323,'Provider Commission - Raw Data'!$A:$Q,6,0),"")</f>
        <v/>
      </c>
      <c r="D310" s="176" t="str">
        <f>IF(ISNUMBER('Funnel setup'!P323),IF(VLOOKUP('Funnel setup'!P323,'Provider Commission - Raw Data'!$A:$Q,8,0)="-","",VLOOKUP('Funnel setup'!P323,'Provider Commission - Raw Data'!$A:$Q,8,0)),"")</f>
        <v/>
      </c>
      <c r="E310" s="251" t="str">
        <f>IF(ISNUMBER('Funnel setup'!P323),IF(VLOOKUP('Funnel setup'!P323,'Provider Commission - Raw Data'!$A:$Q,16,0)="-","",VLOOKUP('Funnel setup'!P323,'Provider Commission - Raw Data'!$A:$Q,16,0)),"")</f>
        <v/>
      </c>
      <c r="F310" s="177" t="str">
        <f>IF(AND(ISNUMBER('Funnel setup'!P323)),'Funnel setup'!$K$9,"")</f>
        <v/>
      </c>
      <c r="G310" s="177" t="str">
        <f>IF(AND(ISNUMBER('Funnel setup'!P323),D310&gt;=30,E310&lt;&gt;"*",D310&lt;&gt;""),F310-1.959963985 *('Funnel setup'!$K$8/SQRT('Funnel Data'!D310)),"")</f>
        <v/>
      </c>
      <c r="H310" s="177" t="str">
        <f>IF(AND(ISNUMBER('Funnel setup'!P323),D310&gt;=30,E310&lt;&gt;"*",D310&lt;&gt;""),F310+1.959963985 *('Funnel setup'!$K$8/SQRT('Funnel Data'!D310)),"")</f>
        <v/>
      </c>
      <c r="I310" s="177" t="str">
        <f>IF(AND(ISNUMBER('Funnel setup'!P323),D310&gt;=30,E310&lt;&gt;"*",D310&lt;&gt;""),F310-3.090232306 *('Funnel setup'!$K$8/SQRT('Funnel Data'!D310)),"")</f>
        <v/>
      </c>
      <c r="J310" s="177" t="str">
        <f>IF(AND(ISNUMBER('Funnel setup'!P323),D310&gt;=30,E310&lt;&gt;"*",D310&lt;&gt;""),F310+3.090232306 *('Funnel setup'!$K$8/SQRT('Funnel Data'!D310)),"")</f>
        <v/>
      </c>
      <c r="K310" s="178" t="str">
        <f>IF(AND(ISNUMBER('Funnel setup'!P323),D310&gt;=30,E310&lt;&gt;"*",D310&lt;&gt;""),IF(E310&gt;J310,'Funnel setup'!$K$15&amp;"99.8%",IF(E310&gt;H310,'Funnel setup'!$K$15&amp;"95%",IF(E310&lt;I310,'Funnel setup'!$K$16&amp;"99.8%",IF(E310&lt;G310,'Funnel setup'!$K$16&amp;"95%","")))),"")</f>
        <v/>
      </c>
    </row>
    <row r="311" spans="2:11" ht="15" customHeight="1" x14ac:dyDescent="0.2">
      <c r="B311" s="174" t="str">
        <f>IF(ISNUMBER('Funnel setup'!P324),VLOOKUP('Funnel setup'!$P324,'Provider Commission - Raw Data'!$A:$Q,5,0),"")</f>
        <v/>
      </c>
      <c r="C311" s="175" t="str">
        <f>IF(ISNUMBER('Funnel setup'!P324),VLOOKUP('Funnel setup'!P324,'Provider Commission - Raw Data'!$A:$Q,6,0),"")</f>
        <v/>
      </c>
      <c r="D311" s="176" t="str">
        <f>IF(ISNUMBER('Funnel setup'!P324),IF(VLOOKUP('Funnel setup'!P324,'Provider Commission - Raw Data'!$A:$Q,8,0)="-","",VLOOKUP('Funnel setup'!P324,'Provider Commission - Raw Data'!$A:$Q,8,0)),"")</f>
        <v/>
      </c>
      <c r="E311" s="251" t="str">
        <f>IF(ISNUMBER('Funnel setup'!P324),IF(VLOOKUP('Funnel setup'!P324,'Provider Commission - Raw Data'!$A:$Q,16,0)="-","",VLOOKUP('Funnel setup'!P324,'Provider Commission - Raw Data'!$A:$Q,16,0)),"")</f>
        <v/>
      </c>
      <c r="F311" s="177" t="str">
        <f>IF(AND(ISNUMBER('Funnel setup'!P324)),'Funnel setup'!$K$9,"")</f>
        <v/>
      </c>
      <c r="G311" s="177" t="str">
        <f>IF(AND(ISNUMBER('Funnel setup'!P324),D311&gt;=30,E311&lt;&gt;"*",D311&lt;&gt;""),F311-1.959963985 *('Funnel setup'!$K$8/SQRT('Funnel Data'!D311)),"")</f>
        <v/>
      </c>
      <c r="H311" s="177" t="str">
        <f>IF(AND(ISNUMBER('Funnel setup'!P324),D311&gt;=30,E311&lt;&gt;"*",D311&lt;&gt;""),F311+1.959963985 *('Funnel setup'!$K$8/SQRT('Funnel Data'!D311)),"")</f>
        <v/>
      </c>
      <c r="I311" s="177" t="str">
        <f>IF(AND(ISNUMBER('Funnel setup'!P324),D311&gt;=30,E311&lt;&gt;"*",D311&lt;&gt;""),F311-3.090232306 *('Funnel setup'!$K$8/SQRT('Funnel Data'!D311)),"")</f>
        <v/>
      </c>
      <c r="J311" s="177" t="str">
        <f>IF(AND(ISNUMBER('Funnel setup'!P324),D311&gt;=30,E311&lt;&gt;"*",D311&lt;&gt;""),F311+3.090232306 *('Funnel setup'!$K$8/SQRT('Funnel Data'!D311)),"")</f>
        <v/>
      </c>
      <c r="K311" s="178" t="str">
        <f>IF(AND(ISNUMBER('Funnel setup'!P324),D311&gt;=30,E311&lt;&gt;"*",D311&lt;&gt;""),IF(E311&gt;J311,'Funnel setup'!$K$15&amp;"99.8%",IF(E311&gt;H311,'Funnel setup'!$K$15&amp;"95%",IF(E311&lt;I311,'Funnel setup'!$K$16&amp;"99.8%",IF(E311&lt;G311,'Funnel setup'!$K$16&amp;"95%","")))),"")</f>
        <v/>
      </c>
    </row>
    <row r="312" spans="2:11" ht="15" customHeight="1" x14ac:dyDescent="0.2">
      <c r="B312" s="174" t="str">
        <f>IF(ISNUMBER('Funnel setup'!P325),VLOOKUP('Funnel setup'!$P325,'Provider Commission - Raw Data'!$A:$Q,5,0),"")</f>
        <v/>
      </c>
      <c r="C312" s="175" t="str">
        <f>IF(ISNUMBER('Funnel setup'!P325),VLOOKUP('Funnel setup'!P325,'Provider Commission - Raw Data'!$A:$Q,6,0),"")</f>
        <v/>
      </c>
      <c r="D312" s="176" t="str">
        <f>IF(ISNUMBER('Funnel setup'!P325),IF(VLOOKUP('Funnel setup'!P325,'Provider Commission - Raw Data'!$A:$Q,8,0)="-","",VLOOKUP('Funnel setup'!P325,'Provider Commission - Raw Data'!$A:$Q,8,0)),"")</f>
        <v/>
      </c>
      <c r="E312" s="251" t="str">
        <f>IF(ISNUMBER('Funnel setup'!P325),IF(VLOOKUP('Funnel setup'!P325,'Provider Commission - Raw Data'!$A:$Q,16,0)="-","",VLOOKUP('Funnel setup'!P325,'Provider Commission - Raw Data'!$A:$Q,16,0)),"")</f>
        <v/>
      </c>
      <c r="F312" s="177" t="str">
        <f>IF(AND(ISNUMBER('Funnel setup'!P325)),'Funnel setup'!$K$9,"")</f>
        <v/>
      </c>
      <c r="G312" s="177" t="str">
        <f>IF(AND(ISNUMBER('Funnel setup'!P325),D312&gt;=30,E312&lt;&gt;"*",D312&lt;&gt;""),F312-1.959963985 *('Funnel setup'!$K$8/SQRT('Funnel Data'!D312)),"")</f>
        <v/>
      </c>
      <c r="H312" s="177" t="str">
        <f>IF(AND(ISNUMBER('Funnel setup'!P325),D312&gt;=30,E312&lt;&gt;"*",D312&lt;&gt;""),F312+1.959963985 *('Funnel setup'!$K$8/SQRT('Funnel Data'!D312)),"")</f>
        <v/>
      </c>
      <c r="I312" s="177" t="str">
        <f>IF(AND(ISNUMBER('Funnel setup'!P325),D312&gt;=30,E312&lt;&gt;"*",D312&lt;&gt;""),F312-3.090232306 *('Funnel setup'!$K$8/SQRT('Funnel Data'!D312)),"")</f>
        <v/>
      </c>
      <c r="J312" s="177" t="str">
        <f>IF(AND(ISNUMBER('Funnel setup'!P325),D312&gt;=30,E312&lt;&gt;"*",D312&lt;&gt;""),F312+3.090232306 *('Funnel setup'!$K$8/SQRT('Funnel Data'!D312)),"")</f>
        <v/>
      </c>
      <c r="K312" s="178" t="str">
        <f>IF(AND(ISNUMBER('Funnel setup'!P325),D312&gt;=30,E312&lt;&gt;"*",D312&lt;&gt;""),IF(E312&gt;J312,'Funnel setup'!$K$15&amp;"99.8%",IF(E312&gt;H312,'Funnel setup'!$K$15&amp;"95%",IF(E312&lt;I312,'Funnel setup'!$K$16&amp;"99.8%",IF(E312&lt;G312,'Funnel setup'!$K$16&amp;"95%","")))),"")</f>
        <v/>
      </c>
    </row>
    <row r="313" spans="2:11" ht="15" customHeight="1" x14ac:dyDescent="0.2">
      <c r="B313" s="174" t="str">
        <f>IF(ISNUMBER('Funnel setup'!P326),VLOOKUP('Funnel setup'!$P326,'Provider Commission - Raw Data'!$A:$Q,5,0),"")</f>
        <v/>
      </c>
      <c r="C313" s="175" t="str">
        <f>IF(ISNUMBER('Funnel setup'!P326),VLOOKUP('Funnel setup'!P326,'Provider Commission - Raw Data'!$A:$Q,6,0),"")</f>
        <v/>
      </c>
      <c r="D313" s="176" t="str">
        <f>IF(ISNUMBER('Funnel setup'!P326),IF(VLOOKUP('Funnel setup'!P326,'Provider Commission - Raw Data'!$A:$Q,8,0)="-","",VLOOKUP('Funnel setup'!P326,'Provider Commission - Raw Data'!$A:$Q,8,0)),"")</f>
        <v/>
      </c>
      <c r="E313" s="251" t="str">
        <f>IF(ISNUMBER('Funnel setup'!P326),IF(VLOOKUP('Funnel setup'!P326,'Provider Commission - Raw Data'!$A:$Q,16,0)="-","",VLOOKUP('Funnel setup'!P326,'Provider Commission - Raw Data'!$A:$Q,16,0)),"")</f>
        <v/>
      </c>
      <c r="F313" s="177" t="str">
        <f>IF(AND(ISNUMBER('Funnel setup'!P326)),'Funnel setup'!$K$9,"")</f>
        <v/>
      </c>
      <c r="G313" s="177" t="str">
        <f>IF(AND(ISNUMBER('Funnel setup'!P326),D313&gt;=30,E313&lt;&gt;"*",D313&lt;&gt;""),F313-1.959963985 *('Funnel setup'!$K$8/SQRT('Funnel Data'!D313)),"")</f>
        <v/>
      </c>
      <c r="H313" s="177" t="str">
        <f>IF(AND(ISNUMBER('Funnel setup'!P326),D313&gt;=30,E313&lt;&gt;"*",D313&lt;&gt;""),F313+1.959963985 *('Funnel setup'!$K$8/SQRT('Funnel Data'!D313)),"")</f>
        <v/>
      </c>
      <c r="I313" s="177" t="str">
        <f>IF(AND(ISNUMBER('Funnel setup'!P326),D313&gt;=30,E313&lt;&gt;"*",D313&lt;&gt;""),F313-3.090232306 *('Funnel setup'!$K$8/SQRT('Funnel Data'!D313)),"")</f>
        <v/>
      </c>
      <c r="J313" s="177" t="str">
        <f>IF(AND(ISNUMBER('Funnel setup'!P326),D313&gt;=30,E313&lt;&gt;"*",D313&lt;&gt;""),F313+3.090232306 *('Funnel setup'!$K$8/SQRT('Funnel Data'!D313)),"")</f>
        <v/>
      </c>
      <c r="K313" s="178" t="str">
        <f>IF(AND(ISNUMBER('Funnel setup'!P326),D313&gt;=30,E313&lt;&gt;"*",D313&lt;&gt;""),IF(E313&gt;J313,'Funnel setup'!$K$15&amp;"99.8%",IF(E313&gt;H313,'Funnel setup'!$K$15&amp;"95%",IF(E313&lt;I313,'Funnel setup'!$K$16&amp;"99.8%",IF(E313&lt;G313,'Funnel setup'!$K$16&amp;"95%","")))),"")</f>
        <v/>
      </c>
    </row>
    <row r="314" spans="2:11" ht="15" customHeight="1" x14ac:dyDescent="0.2">
      <c r="B314" s="174" t="str">
        <f>IF(ISNUMBER('Funnel setup'!P327),VLOOKUP('Funnel setup'!$P327,'Provider Commission - Raw Data'!$A:$Q,5,0),"")</f>
        <v/>
      </c>
      <c r="C314" s="175" t="str">
        <f>IF(ISNUMBER('Funnel setup'!P327),VLOOKUP('Funnel setup'!P327,'Provider Commission - Raw Data'!$A:$Q,6,0),"")</f>
        <v/>
      </c>
      <c r="D314" s="176" t="str">
        <f>IF(ISNUMBER('Funnel setup'!P327),IF(VLOOKUP('Funnel setup'!P327,'Provider Commission - Raw Data'!$A:$Q,8,0)="-","",VLOOKUP('Funnel setup'!P327,'Provider Commission - Raw Data'!$A:$Q,8,0)),"")</f>
        <v/>
      </c>
      <c r="E314" s="251" t="str">
        <f>IF(ISNUMBER('Funnel setup'!P327),IF(VLOOKUP('Funnel setup'!P327,'Provider Commission - Raw Data'!$A:$Q,16,0)="-","",VLOOKUP('Funnel setup'!P327,'Provider Commission - Raw Data'!$A:$Q,16,0)),"")</f>
        <v/>
      </c>
      <c r="F314" s="177" t="str">
        <f>IF(AND(ISNUMBER('Funnel setup'!P327)),'Funnel setup'!$K$9,"")</f>
        <v/>
      </c>
      <c r="G314" s="177" t="str">
        <f>IF(AND(ISNUMBER('Funnel setup'!P327),D314&gt;=30,E314&lt;&gt;"*",D314&lt;&gt;""),F314-1.959963985 *('Funnel setup'!$K$8/SQRT('Funnel Data'!D314)),"")</f>
        <v/>
      </c>
      <c r="H314" s="177" t="str">
        <f>IF(AND(ISNUMBER('Funnel setup'!P327),D314&gt;=30,E314&lt;&gt;"*",D314&lt;&gt;""),F314+1.959963985 *('Funnel setup'!$K$8/SQRT('Funnel Data'!D314)),"")</f>
        <v/>
      </c>
      <c r="I314" s="177" t="str">
        <f>IF(AND(ISNUMBER('Funnel setup'!P327),D314&gt;=30,E314&lt;&gt;"*",D314&lt;&gt;""),F314-3.090232306 *('Funnel setup'!$K$8/SQRT('Funnel Data'!D314)),"")</f>
        <v/>
      </c>
      <c r="J314" s="177" t="str">
        <f>IF(AND(ISNUMBER('Funnel setup'!P327),D314&gt;=30,E314&lt;&gt;"*",D314&lt;&gt;""),F314+3.090232306 *('Funnel setup'!$K$8/SQRT('Funnel Data'!D314)),"")</f>
        <v/>
      </c>
      <c r="K314" s="178" t="str">
        <f>IF(AND(ISNUMBER('Funnel setup'!P327),D314&gt;=30,E314&lt;&gt;"*",D314&lt;&gt;""),IF(E314&gt;J314,'Funnel setup'!$K$15&amp;"99.8%",IF(E314&gt;H314,'Funnel setup'!$K$15&amp;"95%",IF(E314&lt;I314,'Funnel setup'!$K$16&amp;"99.8%",IF(E314&lt;G314,'Funnel setup'!$K$16&amp;"95%","")))),"")</f>
        <v/>
      </c>
    </row>
    <row r="315" spans="2:11" ht="15" customHeight="1" x14ac:dyDescent="0.2">
      <c r="B315" s="174" t="str">
        <f>IF(ISNUMBER('Funnel setup'!P328),VLOOKUP('Funnel setup'!$P328,'Provider Commission - Raw Data'!$A:$Q,5,0),"")</f>
        <v/>
      </c>
      <c r="C315" s="175" t="str">
        <f>IF(ISNUMBER('Funnel setup'!P328),VLOOKUP('Funnel setup'!P328,'Provider Commission - Raw Data'!$A:$Q,6,0),"")</f>
        <v/>
      </c>
      <c r="D315" s="176" t="str">
        <f>IF(ISNUMBER('Funnel setup'!P328),IF(VLOOKUP('Funnel setup'!P328,'Provider Commission - Raw Data'!$A:$Q,8,0)="-","",VLOOKUP('Funnel setup'!P328,'Provider Commission - Raw Data'!$A:$Q,8,0)),"")</f>
        <v/>
      </c>
      <c r="E315" s="251" t="str">
        <f>IF(ISNUMBER('Funnel setup'!P328),IF(VLOOKUP('Funnel setup'!P328,'Provider Commission - Raw Data'!$A:$Q,16,0)="-","",VLOOKUP('Funnel setup'!P328,'Provider Commission - Raw Data'!$A:$Q,16,0)),"")</f>
        <v/>
      </c>
      <c r="F315" s="177" t="str">
        <f>IF(AND(ISNUMBER('Funnel setup'!P328)),'Funnel setup'!$K$9,"")</f>
        <v/>
      </c>
      <c r="G315" s="177" t="str">
        <f>IF(AND(ISNUMBER('Funnel setup'!P328),D315&gt;=30,E315&lt;&gt;"*",D315&lt;&gt;""),F315-1.959963985 *('Funnel setup'!$K$8/SQRT('Funnel Data'!D315)),"")</f>
        <v/>
      </c>
      <c r="H315" s="177" t="str">
        <f>IF(AND(ISNUMBER('Funnel setup'!P328),D315&gt;=30,E315&lt;&gt;"*",D315&lt;&gt;""),F315+1.959963985 *('Funnel setup'!$K$8/SQRT('Funnel Data'!D315)),"")</f>
        <v/>
      </c>
      <c r="I315" s="177" t="str">
        <f>IF(AND(ISNUMBER('Funnel setup'!P328),D315&gt;=30,E315&lt;&gt;"*",D315&lt;&gt;""),F315-3.090232306 *('Funnel setup'!$K$8/SQRT('Funnel Data'!D315)),"")</f>
        <v/>
      </c>
      <c r="J315" s="177" t="str">
        <f>IF(AND(ISNUMBER('Funnel setup'!P328),D315&gt;=30,E315&lt;&gt;"*",D315&lt;&gt;""),F315+3.090232306 *('Funnel setup'!$K$8/SQRT('Funnel Data'!D315)),"")</f>
        <v/>
      </c>
      <c r="K315" s="178" t="str">
        <f>IF(AND(ISNUMBER('Funnel setup'!P328),D315&gt;=30,E315&lt;&gt;"*",D315&lt;&gt;""),IF(E315&gt;J315,'Funnel setup'!$K$15&amp;"99.8%",IF(E315&gt;H315,'Funnel setup'!$K$15&amp;"95%",IF(E315&lt;I315,'Funnel setup'!$K$16&amp;"99.8%",IF(E315&lt;G315,'Funnel setup'!$K$16&amp;"95%","")))),"")</f>
        <v/>
      </c>
    </row>
    <row r="316" spans="2:11" ht="15" customHeight="1" x14ac:dyDescent="0.2">
      <c r="B316" s="174" t="str">
        <f>IF(ISNUMBER('Funnel setup'!P329),VLOOKUP('Funnel setup'!$P329,'Provider Commission - Raw Data'!$A:$Q,5,0),"")</f>
        <v/>
      </c>
      <c r="C316" s="175" t="str">
        <f>IF(ISNUMBER('Funnel setup'!P329),VLOOKUP('Funnel setup'!P329,'Provider Commission - Raw Data'!$A:$Q,6,0),"")</f>
        <v/>
      </c>
      <c r="D316" s="176" t="str">
        <f>IF(ISNUMBER('Funnel setup'!P329),IF(VLOOKUP('Funnel setup'!P329,'Provider Commission - Raw Data'!$A:$Q,8,0)="-","",VLOOKUP('Funnel setup'!P329,'Provider Commission - Raw Data'!$A:$Q,8,0)),"")</f>
        <v/>
      </c>
      <c r="E316" s="251" t="str">
        <f>IF(ISNUMBER('Funnel setup'!P329),IF(VLOOKUP('Funnel setup'!P329,'Provider Commission - Raw Data'!$A:$Q,16,0)="-","",VLOOKUP('Funnel setup'!P329,'Provider Commission - Raw Data'!$A:$Q,16,0)),"")</f>
        <v/>
      </c>
      <c r="F316" s="177" t="str">
        <f>IF(AND(ISNUMBER('Funnel setup'!P329)),'Funnel setup'!$K$9,"")</f>
        <v/>
      </c>
      <c r="G316" s="177" t="str">
        <f>IF(AND(ISNUMBER('Funnel setup'!P329),D316&gt;=30,E316&lt;&gt;"*",D316&lt;&gt;""),F316-1.959963985 *('Funnel setup'!$K$8/SQRT('Funnel Data'!D316)),"")</f>
        <v/>
      </c>
      <c r="H316" s="177" t="str">
        <f>IF(AND(ISNUMBER('Funnel setup'!P329),D316&gt;=30,E316&lt;&gt;"*",D316&lt;&gt;""),F316+1.959963985 *('Funnel setup'!$K$8/SQRT('Funnel Data'!D316)),"")</f>
        <v/>
      </c>
      <c r="I316" s="177" t="str">
        <f>IF(AND(ISNUMBER('Funnel setup'!P329),D316&gt;=30,E316&lt;&gt;"*",D316&lt;&gt;""),F316-3.090232306 *('Funnel setup'!$K$8/SQRT('Funnel Data'!D316)),"")</f>
        <v/>
      </c>
      <c r="J316" s="177" t="str">
        <f>IF(AND(ISNUMBER('Funnel setup'!P329),D316&gt;=30,E316&lt;&gt;"*",D316&lt;&gt;""),F316+3.090232306 *('Funnel setup'!$K$8/SQRT('Funnel Data'!D316)),"")</f>
        <v/>
      </c>
      <c r="K316" s="178" t="str">
        <f>IF(AND(ISNUMBER('Funnel setup'!P329),D316&gt;=30,E316&lt;&gt;"*",D316&lt;&gt;""),IF(E316&gt;J316,'Funnel setup'!$K$15&amp;"99.8%",IF(E316&gt;H316,'Funnel setup'!$K$15&amp;"95%",IF(E316&lt;I316,'Funnel setup'!$K$16&amp;"99.8%",IF(E316&lt;G316,'Funnel setup'!$K$16&amp;"95%","")))),"")</f>
        <v/>
      </c>
    </row>
    <row r="317" spans="2:11" ht="15" customHeight="1" x14ac:dyDescent="0.2">
      <c r="B317" s="174" t="str">
        <f>IF(ISNUMBER('Funnel setup'!P330),VLOOKUP('Funnel setup'!$P330,'Provider Commission - Raw Data'!$A:$Q,5,0),"")</f>
        <v/>
      </c>
      <c r="C317" s="175" t="str">
        <f>IF(ISNUMBER('Funnel setup'!P330),VLOOKUP('Funnel setup'!P330,'Provider Commission - Raw Data'!$A:$Q,6,0),"")</f>
        <v/>
      </c>
      <c r="D317" s="176" t="str">
        <f>IF(ISNUMBER('Funnel setup'!P330),IF(VLOOKUP('Funnel setup'!P330,'Provider Commission - Raw Data'!$A:$Q,8,0)="-","",VLOOKUP('Funnel setup'!P330,'Provider Commission - Raw Data'!$A:$Q,8,0)),"")</f>
        <v/>
      </c>
      <c r="E317" s="251" t="str">
        <f>IF(ISNUMBER('Funnel setup'!P330),IF(VLOOKUP('Funnel setup'!P330,'Provider Commission - Raw Data'!$A:$Q,16,0)="-","",VLOOKUP('Funnel setup'!P330,'Provider Commission - Raw Data'!$A:$Q,16,0)),"")</f>
        <v/>
      </c>
      <c r="F317" s="177" t="str">
        <f>IF(AND(ISNUMBER('Funnel setup'!P330)),'Funnel setup'!$K$9,"")</f>
        <v/>
      </c>
      <c r="G317" s="177" t="str">
        <f>IF(AND(ISNUMBER('Funnel setup'!P330),D317&gt;=30,E317&lt;&gt;"*",D317&lt;&gt;""),F317-1.959963985 *('Funnel setup'!$K$8/SQRT('Funnel Data'!D317)),"")</f>
        <v/>
      </c>
      <c r="H317" s="177" t="str">
        <f>IF(AND(ISNUMBER('Funnel setup'!P330),D317&gt;=30,E317&lt;&gt;"*",D317&lt;&gt;""),F317+1.959963985 *('Funnel setup'!$K$8/SQRT('Funnel Data'!D317)),"")</f>
        <v/>
      </c>
      <c r="I317" s="177" t="str">
        <f>IF(AND(ISNUMBER('Funnel setup'!P330),D317&gt;=30,E317&lt;&gt;"*",D317&lt;&gt;""),F317-3.090232306 *('Funnel setup'!$K$8/SQRT('Funnel Data'!D317)),"")</f>
        <v/>
      </c>
      <c r="J317" s="177" t="str">
        <f>IF(AND(ISNUMBER('Funnel setup'!P330),D317&gt;=30,E317&lt;&gt;"*",D317&lt;&gt;""),F317+3.090232306 *('Funnel setup'!$K$8/SQRT('Funnel Data'!D317)),"")</f>
        <v/>
      </c>
      <c r="K317" s="178" t="str">
        <f>IF(AND(ISNUMBER('Funnel setup'!P330),D317&gt;=30,E317&lt;&gt;"*",D317&lt;&gt;""),IF(E317&gt;J317,'Funnel setup'!$K$15&amp;"99.8%",IF(E317&gt;H317,'Funnel setup'!$K$15&amp;"95%",IF(E317&lt;I317,'Funnel setup'!$K$16&amp;"99.8%",IF(E317&lt;G317,'Funnel setup'!$K$16&amp;"95%","")))),"")</f>
        <v/>
      </c>
    </row>
    <row r="318" spans="2:11" ht="15" customHeight="1" x14ac:dyDescent="0.2">
      <c r="B318" s="174" t="str">
        <f>IF(ISNUMBER('Funnel setup'!P331),VLOOKUP('Funnel setup'!$P331,'Provider Commission - Raw Data'!$A:$Q,5,0),"")</f>
        <v/>
      </c>
      <c r="C318" s="175" t="str">
        <f>IF(ISNUMBER('Funnel setup'!P331),VLOOKUP('Funnel setup'!P331,'Provider Commission - Raw Data'!$A:$Q,6,0),"")</f>
        <v/>
      </c>
      <c r="D318" s="176" t="str">
        <f>IF(ISNUMBER('Funnel setup'!P331),IF(VLOOKUP('Funnel setup'!P331,'Provider Commission - Raw Data'!$A:$Q,8,0)="-","",VLOOKUP('Funnel setup'!P331,'Provider Commission - Raw Data'!$A:$Q,8,0)),"")</f>
        <v/>
      </c>
      <c r="E318" s="251" t="str">
        <f>IF(ISNUMBER('Funnel setup'!P331),IF(VLOOKUP('Funnel setup'!P331,'Provider Commission - Raw Data'!$A:$Q,16,0)="-","",VLOOKUP('Funnel setup'!P331,'Provider Commission - Raw Data'!$A:$Q,16,0)),"")</f>
        <v/>
      </c>
      <c r="F318" s="177" t="str">
        <f>IF(AND(ISNUMBER('Funnel setup'!P331)),'Funnel setup'!$K$9,"")</f>
        <v/>
      </c>
      <c r="G318" s="177" t="str">
        <f>IF(AND(ISNUMBER('Funnel setup'!P331),D318&gt;=30,E318&lt;&gt;"*",D318&lt;&gt;""),F318-1.959963985 *('Funnel setup'!$K$8/SQRT('Funnel Data'!D318)),"")</f>
        <v/>
      </c>
      <c r="H318" s="177" t="str">
        <f>IF(AND(ISNUMBER('Funnel setup'!P331),D318&gt;=30,E318&lt;&gt;"*",D318&lt;&gt;""),F318+1.959963985 *('Funnel setup'!$K$8/SQRT('Funnel Data'!D318)),"")</f>
        <v/>
      </c>
      <c r="I318" s="177" t="str">
        <f>IF(AND(ISNUMBER('Funnel setup'!P331),D318&gt;=30,E318&lt;&gt;"*",D318&lt;&gt;""),F318-3.090232306 *('Funnel setup'!$K$8/SQRT('Funnel Data'!D318)),"")</f>
        <v/>
      </c>
      <c r="J318" s="177" t="str">
        <f>IF(AND(ISNUMBER('Funnel setup'!P331),D318&gt;=30,E318&lt;&gt;"*",D318&lt;&gt;""),F318+3.090232306 *('Funnel setup'!$K$8/SQRT('Funnel Data'!D318)),"")</f>
        <v/>
      </c>
      <c r="K318" s="178" t="str">
        <f>IF(AND(ISNUMBER('Funnel setup'!P331),D318&gt;=30,E318&lt;&gt;"*",D318&lt;&gt;""),IF(E318&gt;J318,'Funnel setup'!$K$15&amp;"99.8%",IF(E318&gt;H318,'Funnel setup'!$K$15&amp;"95%",IF(E318&lt;I318,'Funnel setup'!$K$16&amp;"99.8%",IF(E318&lt;G318,'Funnel setup'!$K$16&amp;"95%","")))),"")</f>
        <v/>
      </c>
    </row>
    <row r="319" spans="2:11" ht="15" customHeight="1" x14ac:dyDescent="0.2">
      <c r="B319" s="174" t="str">
        <f>IF(ISNUMBER('Funnel setup'!P332),VLOOKUP('Funnel setup'!$P332,'Provider Commission - Raw Data'!$A:$Q,5,0),"")</f>
        <v/>
      </c>
      <c r="C319" s="175" t="str">
        <f>IF(ISNUMBER('Funnel setup'!P332),VLOOKUP('Funnel setup'!P332,'Provider Commission - Raw Data'!$A:$Q,6,0),"")</f>
        <v/>
      </c>
      <c r="D319" s="176" t="str">
        <f>IF(ISNUMBER('Funnel setup'!P332),IF(VLOOKUP('Funnel setup'!P332,'Provider Commission - Raw Data'!$A:$Q,8,0)="-","",VLOOKUP('Funnel setup'!P332,'Provider Commission - Raw Data'!$A:$Q,8,0)),"")</f>
        <v/>
      </c>
      <c r="E319" s="251" t="str">
        <f>IF(ISNUMBER('Funnel setup'!P332),IF(VLOOKUP('Funnel setup'!P332,'Provider Commission - Raw Data'!$A:$Q,16,0)="-","",VLOOKUP('Funnel setup'!P332,'Provider Commission - Raw Data'!$A:$Q,16,0)),"")</f>
        <v/>
      </c>
      <c r="F319" s="177" t="str">
        <f>IF(AND(ISNUMBER('Funnel setup'!P332)),'Funnel setup'!$K$9,"")</f>
        <v/>
      </c>
      <c r="G319" s="177" t="str">
        <f>IF(AND(ISNUMBER('Funnel setup'!P332),D319&gt;=30,E319&lt;&gt;"*",D319&lt;&gt;""),F319-1.959963985 *('Funnel setup'!$K$8/SQRT('Funnel Data'!D319)),"")</f>
        <v/>
      </c>
      <c r="H319" s="177" t="str">
        <f>IF(AND(ISNUMBER('Funnel setup'!P332),D319&gt;=30,E319&lt;&gt;"*",D319&lt;&gt;""),F319+1.959963985 *('Funnel setup'!$K$8/SQRT('Funnel Data'!D319)),"")</f>
        <v/>
      </c>
      <c r="I319" s="177" t="str">
        <f>IF(AND(ISNUMBER('Funnel setup'!P332),D319&gt;=30,E319&lt;&gt;"*",D319&lt;&gt;""),F319-3.090232306 *('Funnel setup'!$K$8/SQRT('Funnel Data'!D319)),"")</f>
        <v/>
      </c>
      <c r="J319" s="177" t="str">
        <f>IF(AND(ISNUMBER('Funnel setup'!P332),D319&gt;=30,E319&lt;&gt;"*",D319&lt;&gt;""),F319+3.090232306 *('Funnel setup'!$K$8/SQRT('Funnel Data'!D319)),"")</f>
        <v/>
      </c>
      <c r="K319" s="178" t="str">
        <f>IF(AND(ISNUMBER('Funnel setup'!P332),D319&gt;=30,E319&lt;&gt;"*",D319&lt;&gt;""),IF(E319&gt;J319,'Funnel setup'!$K$15&amp;"99.8%",IF(E319&gt;H319,'Funnel setup'!$K$15&amp;"95%",IF(E319&lt;I319,'Funnel setup'!$K$16&amp;"99.8%",IF(E319&lt;G319,'Funnel setup'!$K$16&amp;"95%","")))),"")</f>
        <v/>
      </c>
    </row>
    <row r="320" spans="2:11" ht="15" customHeight="1" x14ac:dyDescent="0.2">
      <c r="B320" s="174" t="str">
        <f>IF(ISNUMBER('Funnel setup'!P333),VLOOKUP('Funnel setup'!$P333,'Provider Commission - Raw Data'!$A:$Q,5,0),"")</f>
        <v/>
      </c>
      <c r="C320" s="175" t="str">
        <f>IF(ISNUMBER('Funnel setup'!P333),VLOOKUP('Funnel setup'!P333,'Provider Commission - Raw Data'!$A:$Q,6,0),"")</f>
        <v/>
      </c>
      <c r="D320" s="176" t="str">
        <f>IF(ISNUMBER('Funnel setup'!P333),IF(VLOOKUP('Funnel setup'!P333,'Provider Commission - Raw Data'!$A:$Q,8,0)="-","",VLOOKUP('Funnel setup'!P333,'Provider Commission - Raw Data'!$A:$Q,8,0)),"")</f>
        <v/>
      </c>
      <c r="E320" s="251" t="str">
        <f>IF(ISNUMBER('Funnel setup'!P333),IF(VLOOKUP('Funnel setup'!P333,'Provider Commission - Raw Data'!$A:$Q,16,0)="-","",VLOOKUP('Funnel setup'!P333,'Provider Commission - Raw Data'!$A:$Q,16,0)),"")</f>
        <v/>
      </c>
      <c r="F320" s="177" t="str">
        <f>IF(AND(ISNUMBER('Funnel setup'!P333)),'Funnel setup'!$K$9,"")</f>
        <v/>
      </c>
      <c r="G320" s="177" t="str">
        <f>IF(AND(ISNUMBER('Funnel setup'!P333),D320&gt;=30,E320&lt;&gt;"*",D320&lt;&gt;""),F320-1.959963985 *('Funnel setup'!$K$8/SQRT('Funnel Data'!D320)),"")</f>
        <v/>
      </c>
      <c r="H320" s="177" t="str">
        <f>IF(AND(ISNUMBER('Funnel setup'!P333),D320&gt;=30,E320&lt;&gt;"*",D320&lt;&gt;""),F320+1.959963985 *('Funnel setup'!$K$8/SQRT('Funnel Data'!D320)),"")</f>
        <v/>
      </c>
      <c r="I320" s="177" t="str">
        <f>IF(AND(ISNUMBER('Funnel setup'!P333),D320&gt;=30,E320&lt;&gt;"*",D320&lt;&gt;""),F320-3.090232306 *('Funnel setup'!$K$8/SQRT('Funnel Data'!D320)),"")</f>
        <v/>
      </c>
      <c r="J320" s="177" t="str">
        <f>IF(AND(ISNUMBER('Funnel setup'!P333),D320&gt;=30,E320&lt;&gt;"*",D320&lt;&gt;""),F320+3.090232306 *('Funnel setup'!$K$8/SQRT('Funnel Data'!D320)),"")</f>
        <v/>
      </c>
      <c r="K320" s="178" t="str">
        <f>IF(AND(ISNUMBER('Funnel setup'!P333),D320&gt;=30,E320&lt;&gt;"*",D320&lt;&gt;""),IF(E320&gt;J320,'Funnel setup'!$K$15&amp;"99.8%",IF(E320&gt;H320,'Funnel setup'!$K$15&amp;"95%",IF(E320&lt;I320,'Funnel setup'!$K$16&amp;"99.8%",IF(E320&lt;G320,'Funnel setup'!$K$16&amp;"95%","")))),"")</f>
        <v/>
      </c>
    </row>
    <row r="321" spans="2:11" ht="15" customHeight="1" x14ac:dyDescent="0.2">
      <c r="B321" s="174" t="str">
        <f>IF(ISNUMBER('Funnel setup'!P334),VLOOKUP('Funnel setup'!$P334,'Provider Commission - Raw Data'!$A:$Q,5,0),"")</f>
        <v/>
      </c>
      <c r="C321" s="175" t="str">
        <f>IF(ISNUMBER('Funnel setup'!P334),VLOOKUP('Funnel setup'!P334,'Provider Commission - Raw Data'!$A:$Q,6,0),"")</f>
        <v/>
      </c>
      <c r="D321" s="176" t="str">
        <f>IF(ISNUMBER('Funnel setup'!P334),IF(VLOOKUP('Funnel setup'!P334,'Provider Commission - Raw Data'!$A:$Q,8,0)="-","",VLOOKUP('Funnel setup'!P334,'Provider Commission - Raw Data'!$A:$Q,8,0)),"")</f>
        <v/>
      </c>
      <c r="E321" s="251" t="str">
        <f>IF(ISNUMBER('Funnel setup'!P334),IF(VLOOKUP('Funnel setup'!P334,'Provider Commission - Raw Data'!$A:$Q,16,0)="-","",VLOOKUP('Funnel setup'!P334,'Provider Commission - Raw Data'!$A:$Q,16,0)),"")</f>
        <v/>
      </c>
      <c r="F321" s="177" t="str">
        <f>IF(AND(ISNUMBER('Funnel setup'!P334)),'Funnel setup'!$K$9,"")</f>
        <v/>
      </c>
      <c r="G321" s="177" t="str">
        <f>IF(AND(ISNUMBER('Funnel setup'!P334),D321&gt;=30,E321&lt;&gt;"*",D321&lt;&gt;""),F321-1.959963985 *('Funnel setup'!$K$8/SQRT('Funnel Data'!D321)),"")</f>
        <v/>
      </c>
      <c r="H321" s="177" t="str">
        <f>IF(AND(ISNUMBER('Funnel setup'!P334),D321&gt;=30,E321&lt;&gt;"*",D321&lt;&gt;""),F321+1.959963985 *('Funnel setup'!$K$8/SQRT('Funnel Data'!D321)),"")</f>
        <v/>
      </c>
      <c r="I321" s="177" t="str">
        <f>IF(AND(ISNUMBER('Funnel setup'!P334),D321&gt;=30,E321&lt;&gt;"*",D321&lt;&gt;""),F321-3.090232306 *('Funnel setup'!$K$8/SQRT('Funnel Data'!D321)),"")</f>
        <v/>
      </c>
      <c r="J321" s="177" t="str">
        <f>IF(AND(ISNUMBER('Funnel setup'!P334),D321&gt;=30,E321&lt;&gt;"*",D321&lt;&gt;""),F321+3.090232306 *('Funnel setup'!$K$8/SQRT('Funnel Data'!D321)),"")</f>
        <v/>
      </c>
      <c r="K321" s="178" t="str">
        <f>IF(AND(ISNUMBER('Funnel setup'!P334),D321&gt;=30,E321&lt;&gt;"*",D321&lt;&gt;""),IF(E321&gt;J321,'Funnel setup'!$K$15&amp;"99.8%",IF(E321&gt;H321,'Funnel setup'!$K$15&amp;"95%",IF(E321&lt;I321,'Funnel setup'!$K$16&amp;"99.8%",IF(E321&lt;G321,'Funnel setup'!$K$16&amp;"95%","")))),"")</f>
        <v/>
      </c>
    </row>
    <row r="322" spans="2:11" ht="15" customHeight="1" x14ac:dyDescent="0.2">
      <c r="B322" s="174" t="str">
        <f>IF(ISNUMBER('Funnel setup'!P335),VLOOKUP('Funnel setup'!$P335,'Provider Commission - Raw Data'!$A:$Q,5,0),"")</f>
        <v/>
      </c>
      <c r="C322" s="175" t="str">
        <f>IF(ISNUMBER('Funnel setup'!P335),VLOOKUP('Funnel setup'!P335,'Provider Commission - Raw Data'!$A:$Q,6,0),"")</f>
        <v/>
      </c>
      <c r="D322" s="176" t="str">
        <f>IF(ISNUMBER('Funnel setup'!P335),IF(VLOOKUP('Funnel setup'!P335,'Provider Commission - Raw Data'!$A:$Q,8,0)="-","",VLOOKUP('Funnel setup'!P335,'Provider Commission - Raw Data'!$A:$Q,8,0)),"")</f>
        <v/>
      </c>
      <c r="E322" s="251" t="str">
        <f>IF(ISNUMBER('Funnel setup'!P335),IF(VLOOKUP('Funnel setup'!P335,'Provider Commission - Raw Data'!$A:$Q,16,0)="-","",VLOOKUP('Funnel setup'!P335,'Provider Commission - Raw Data'!$A:$Q,16,0)),"")</f>
        <v/>
      </c>
      <c r="F322" s="177" t="str">
        <f>IF(AND(ISNUMBER('Funnel setup'!P335)),'Funnel setup'!$K$9,"")</f>
        <v/>
      </c>
      <c r="G322" s="177" t="str">
        <f>IF(AND(ISNUMBER('Funnel setup'!P335),D322&gt;=30,E322&lt;&gt;"*",D322&lt;&gt;""),F322-1.959963985 *('Funnel setup'!$K$8/SQRT('Funnel Data'!D322)),"")</f>
        <v/>
      </c>
      <c r="H322" s="177" t="str">
        <f>IF(AND(ISNUMBER('Funnel setup'!P335),D322&gt;=30,E322&lt;&gt;"*",D322&lt;&gt;""),F322+1.959963985 *('Funnel setup'!$K$8/SQRT('Funnel Data'!D322)),"")</f>
        <v/>
      </c>
      <c r="I322" s="177" t="str">
        <f>IF(AND(ISNUMBER('Funnel setup'!P335),D322&gt;=30,E322&lt;&gt;"*",D322&lt;&gt;""),F322-3.090232306 *('Funnel setup'!$K$8/SQRT('Funnel Data'!D322)),"")</f>
        <v/>
      </c>
      <c r="J322" s="177" t="str">
        <f>IF(AND(ISNUMBER('Funnel setup'!P335),D322&gt;=30,E322&lt;&gt;"*",D322&lt;&gt;""),F322+3.090232306 *('Funnel setup'!$K$8/SQRT('Funnel Data'!D322)),"")</f>
        <v/>
      </c>
      <c r="K322" s="178" t="str">
        <f>IF(AND(ISNUMBER('Funnel setup'!P335),D322&gt;=30,E322&lt;&gt;"*",D322&lt;&gt;""),IF(E322&gt;J322,'Funnel setup'!$K$15&amp;"99.8%",IF(E322&gt;H322,'Funnel setup'!$K$15&amp;"95%",IF(E322&lt;I322,'Funnel setup'!$K$16&amp;"99.8%",IF(E322&lt;G322,'Funnel setup'!$K$16&amp;"95%","")))),"")</f>
        <v/>
      </c>
    </row>
    <row r="323" spans="2:11" ht="15" customHeight="1" x14ac:dyDescent="0.2">
      <c r="B323" s="174" t="str">
        <f>IF(ISNUMBER('Funnel setup'!P336),VLOOKUP('Funnel setup'!$P336,'Provider Commission - Raw Data'!$A:$Q,5,0),"")</f>
        <v/>
      </c>
      <c r="C323" s="175" t="str">
        <f>IF(ISNUMBER('Funnel setup'!P336),VLOOKUP('Funnel setup'!P336,'Provider Commission - Raw Data'!$A:$Q,6,0),"")</f>
        <v/>
      </c>
      <c r="D323" s="176" t="str">
        <f>IF(ISNUMBER('Funnel setup'!P336),IF(VLOOKUP('Funnel setup'!P336,'Provider Commission - Raw Data'!$A:$Q,8,0)="-","",VLOOKUP('Funnel setup'!P336,'Provider Commission - Raw Data'!$A:$Q,8,0)),"")</f>
        <v/>
      </c>
      <c r="E323" s="251" t="str">
        <f>IF(ISNUMBER('Funnel setup'!P336),IF(VLOOKUP('Funnel setup'!P336,'Provider Commission - Raw Data'!$A:$Q,16,0)="-","",VLOOKUP('Funnel setup'!P336,'Provider Commission - Raw Data'!$A:$Q,16,0)),"")</f>
        <v/>
      </c>
      <c r="F323" s="177" t="str">
        <f>IF(AND(ISNUMBER('Funnel setup'!P336)),'Funnel setup'!$K$9,"")</f>
        <v/>
      </c>
      <c r="G323" s="177" t="str">
        <f>IF(AND(ISNUMBER('Funnel setup'!P336),D323&gt;=30,E323&lt;&gt;"*",D323&lt;&gt;""),F323-1.959963985 *('Funnel setup'!$K$8/SQRT('Funnel Data'!D323)),"")</f>
        <v/>
      </c>
      <c r="H323" s="177" t="str">
        <f>IF(AND(ISNUMBER('Funnel setup'!P336),D323&gt;=30,E323&lt;&gt;"*",D323&lt;&gt;""),F323+1.959963985 *('Funnel setup'!$K$8/SQRT('Funnel Data'!D323)),"")</f>
        <v/>
      </c>
      <c r="I323" s="177" t="str">
        <f>IF(AND(ISNUMBER('Funnel setup'!P336),D323&gt;=30,E323&lt;&gt;"*",D323&lt;&gt;""),F323-3.090232306 *('Funnel setup'!$K$8/SQRT('Funnel Data'!D323)),"")</f>
        <v/>
      </c>
      <c r="J323" s="177" t="str">
        <f>IF(AND(ISNUMBER('Funnel setup'!P336),D323&gt;=30,E323&lt;&gt;"*",D323&lt;&gt;""),F323+3.090232306 *('Funnel setup'!$K$8/SQRT('Funnel Data'!D323)),"")</f>
        <v/>
      </c>
      <c r="K323" s="178" t="str">
        <f>IF(AND(ISNUMBER('Funnel setup'!P336),D323&gt;=30,E323&lt;&gt;"*",D323&lt;&gt;""),IF(E323&gt;J323,'Funnel setup'!$K$15&amp;"99.8%",IF(E323&gt;H323,'Funnel setup'!$K$15&amp;"95%",IF(E323&lt;I323,'Funnel setup'!$K$16&amp;"99.8%",IF(E323&lt;G323,'Funnel setup'!$K$16&amp;"95%","")))),"")</f>
        <v/>
      </c>
    </row>
    <row r="324" spans="2:11" ht="15" customHeight="1" x14ac:dyDescent="0.2">
      <c r="B324" s="174" t="str">
        <f>IF(ISNUMBER('Funnel setup'!P337),VLOOKUP('Funnel setup'!$P337,'Provider Commission - Raw Data'!$A:$Q,5,0),"")</f>
        <v/>
      </c>
      <c r="C324" s="175" t="str">
        <f>IF(ISNUMBER('Funnel setup'!P337),VLOOKUP('Funnel setup'!P337,'Provider Commission - Raw Data'!$A:$Q,6,0),"")</f>
        <v/>
      </c>
      <c r="D324" s="176" t="str">
        <f>IF(ISNUMBER('Funnel setup'!P337),IF(VLOOKUP('Funnel setup'!P337,'Provider Commission - Raw Data'!$A:$Q,8,0)="-","",VLOOKUP('Funnel setup'!P337,'Provider Commission - Raw Data'!$A:$Q,8,0)),"")</f>
        <v/>
      </c>
      <c r="E324" s="251" t="str">
        <f>IF(ISNUMBER('Funnel setup'!P337),IF(VLOOKUP('Funnel setup'!P337,'Provider Commission - Raw Data'!$A:$Q,16,0)="-","",VLOOKUP('Funnel setup'!P337,'Provider Commission - Raw Data'!$A:$Q,16,0)),"")</f>
        <v/>
      </c>
      <c r="F324" s="177" t="str">
        <f>IF(AND(ISNUMBER('Funnel setup'!P337)),'Funnel setup'!$K$9,"")</f>
        <v/>
      </c>
      <c r="G324" s="177" t="str">
        <f>IF(AND(ISNUMBER('Funnel setup'!P337),D324&gt;=30,E324&lt;&gt;"*",D324&lt;&gt;""),F324-1.959963985 *('Funnel setup'!$K$8/SQRT('Funnel Data'!D324)),"")</f>
        <v/>
      </c>
      <c r="H324" s="177" t="str">
        <f>IF(AND(ISNUMBER('Funnel setup'!P337),D324&gt;=30,E324&lt;&gt;"*",D324&lt;&gt;""),F324+1.959963985 *('Funnel setup'!$K$8/SQRT('Funnel Data'!D324)),"")</f>
        <v/>
      </c>
      <c r="I324" s="177" t="str">
        <f>IF(AND(ISNUMBER('Funnel setup'!P337),D324&gt;=30,E324&lt;&gt;"*",D324&lt;&gt;""),F324-3.090232306 *('Funnel setup'!$K$8/SQRT('Funnel Data'!D324)),"")</f>
        <v/>
      </c>
      <c r="J324" s="177" t="str">
        <f>IF(AND(ISNUMBER('Funnel setup'!P337),D324&gt;=30,E324&lt;&gt;"*",D324&lt;&gt;""),F324+3.090232306 *('Funnel setup'!$K$8/SQRT('Funnel Data'!D324)),"")</f>
        <v/>
      </c>
      <c r="K324" s="178" t="str">
        <f>IF(AND(ISNUMBER('Funnel setup'!P337),D324&gt;=30,E324&lt;&gt;"*",D324&lt;&gt;""),IF(E324&gt;J324,'Funnel setup'!$K$15&amp;"99.8%",IF(E324&gt;H324,'Funnel setup'!$K$15&amp;"95%",IF(E324&lt;I324,'Funnel setup'!$K$16&amp;"99.8%",IF(E324&lt;G324,'Funnel setup'!$K$16&amp;"95%","")))),"")</f>
        <v/>
      </c>
    </row>
    <row r="325" spans="2:11" ht="15" customHeight="1" x14ac:dyDescent="0.2">
      <c r="B325" s="174" t="str">
        <f>IF(ISNUMBER('Funnel setup'!P338),VLOOKUP('Funnel setup'!$P338,'Provider Commission - Raw Data'!$A:$Q,5,0),"")</f>
        <v/>
      </c>
      <c r="C325" s="175" t="str">
        <f>IF(ISNUMBER('Funnel setup'!P338),VLOOKUP('Funnel setup'!P338,'Provider Commission - Raw Data'!$A:$Q,6,0),"")</f>
        <v/>
      </c>
      <c r="D325" s="176" t="str">
        <f>IF(ISNUMBER('Funnel setup'!P338),IF(VLOOKUP('Funnel setup'!P338,'Provider Commission - Raw Data'!$A:$Q,8,0)="-","",VLOOKUP('Funnel setup'!P338,'Provider Commission - Raw Data'!$A:$Q,8,0)),"")</f>
        <v/>
      </c>
      <c r="E325" s="251" t="str">
        <f>IF(ISNUMBER('Funnel setup'!P338),IF(VLOOKUP('Funnel setup'!P338,'Provider Commission - Raw Data'!$A:$Q,16,0)="-","",VLOOKUP('Funnel setup'!P338,'Provider Commission - Raw Data'!$A:$Q,16,0)),"")</f>
        <v/>
      </c>
      <c r="F325" s="177" t="str">
        <f>IF(AND(ISNUMBER('Funnel setup'!P338)),'Funnel setup'!$K$9,"")</f>
        <v/>
      </c>
      <c r="G325" s="177" t="str">
        <f>IF(AND(ISNUMBER('Funnel setup'!P338),D325&gt;=30,E325&lt;&gt;"*",D325&lt;&gt;""),F325-1.959963985 *('Funnel setup'!$K$8/SQRT('Funnel Data'!D325)),"")</f>
        <v/>
      </c>
      <c r="H325" s="177" t="str">
        <f>IF(AND(ISNUMBER('Funnel setup'!P338),D325&gt;=30,E325&lt;&gt;"*",D325&lt;&gt;""),F325+1.959963985 *('Funnel setup'!$K$8/SQRT('Funnel Data'!D325)),"")</f>
        <v/>
      </c>
      <c r="I325" s="177" t="str">
        <f>IF(AND(ISNUMBER('Funnel setup'!P338),D325&gt;=30,E325&lt;&gt;"*",D325&lt;&gt;""),F325-3.090232306 *('Funnel setup'!$K$8/SQRT('Funnel Data'!D325)),"")</f>
        <v/>
      </c>
      <c r="J325" s="177" t="str">
        <f>IF(AND(ISNUMBER('Funnel setup'!P338),D325&gt;=30,E325&lt;&gt;"*",D325&lt;&gt;""),F325+3.090232306 *('Funnel setup'!$K$8/SQRT('Funnel Data'!D325)),"")</f>
        <v/>
      </c>
      <c r="K325" s="178" t="str">
        <f>IF(AND(ISNUMBER('Funnel setup'!P338),D325&gt;=30,E325&lt;&gt;"*",D325&lt;&gt;""),IF(E325&gt;J325,'Funnel setup'!$K$15&amp;"99.8%",IF(E325&gt;H325,'Funnel setup'!$K$15&amp;"95%",IF(E325&lt;I325,'Funnel setup'!$K$16&amp;"99.8%",IF(E325&lt;G325,'Funnel setup'!$K$16&amp;"95%","")))),"")</f>
        <v/>
      </c>
    </row>
    <row r="326" spans="2:11" ht="15" customHeight="1" x14ac:dyDescent="0.2">
      <c r="B326" s="174" t="str">
        <f>IF(ISNUMBER('Funnel setup'!P339),VLOOKUP('Funnel setup'!$P339,'Provider Commission - Raw Data'!$A:$Q,5,0),"")</f>
        <v/>
      </c>
      <c r="C326" s="175" t="str">
        <f>IF(ISNUMBER('Funnel setup'!P339),VLOOKUP('Funnel setup'!P339,'Provider Commission - Raw Data'!$A:$Q,6,0),"")</f>
        <v/>
      </c>
      <c r="D326" s="176" t="str">
        <f>IF(ISNUMBER('Funnel setup'!P339),IF(VLOOKUP('Funnel setup'!P339,'Provider Commission - Raw Data'!$A:$Q,8,0)="-","",VLOOKUP('Funnel setup'!P339,'Provider Commission - Raw Data'!$A:$Q,8,0)),"")</f>
        <v/>
      </c>
      <c r="E326" s="251" t="str">
        <f>IF(ISNUMBER('Funnel setup'!P339),IF(VLOOKUP('Funnel setup'!P339,'Provider Commission - Raw Data'!$A:$Q,16,0)="-","",VLOOKUP('Funnel setup'!P339,'Provider Commission - Raw Data'!$A:$Q,16,0)),"")</f>
        <v/>
      </c>
      <c r="F326" s="177" t="str">
        <f>IF(AND(ISNUMBER('Funnel setup'!P339)),'Funnel setup'!$K$9,"")</f>
        <v/>
      </c>
      <c r="G326" s="177" t="str">
        <f>IF(AND(ISNUMBER('Funnel setup'!P339),D326&gt;=30,E326&lt;&gt;"*",D326&lt;&gt;""),F326-1.959963985 *('Funnel setup'!$K$8/SQRT('Funnel Data'!D326)),"")</f>
        <v/>
      </c>
      <c r="H326" s="177" t="str">
        <f>IF(AND(ISNUMBER('Funnel setup'!P339),D326&gt;=30,E326&lt;&gt;"*",D326&lt;&gt;""),F326+1.959963985 *('Funnel setup'!$K$8/SQRT('Funnel Data'!D326)),"")</f>
        <v/>
      </c>
      <c r="I326" s="177" t="str">
        <f>IF(AND(ISNUMBER('Funnel setup'!P339),D326&gt;=30,E326&lt;&gt;"*",D326&lt;&gt;""),F326-3.090232306 *('Funnel setup'!$K$8/SQRT('Funnel Data'!D326)),"")</f>
        <v/>
      </c>
      <c r="J326" s="177" t="str">
        <f>IF(AND(ISNUMBER('Funnel setup'!P339),D326&gt;=30,E326&lt;&gt;"*",D326&lt;&gt;""),F326+3.090232306 *('Funnel setup'!$K$8/SQRT('Funnel Data'!D326)),"")</f>
        <v/>
      </c>
      <c r="K326" s="178" t="str">
        <f>IF(AND(ISNUMBER('Funnel setup'!P339),D326&gt;=30,E326&lt;&gt;"*",D326&lt;&gt;""),IF(E326&gt;J326,'Funnel setup'!$K$15&amp;"99.8%",IF(E326&gt;H326,'Funnel setup'!$K$15&amp;"95%",IF(E326&lt;I326,'Funnel setup'!$K$16&amp;"99.8%",IF(E326&lt;G326,'Funnel setup'!$K$16&amp;"95%","")))),"")</f>
        <v/>
      </c>
    </row>
    <row r="327" spans="2:11" ht="15" customHeight="1" x14ac:dyDescent="0.2">
      <c r="B327" s="174" t="str">
        <f>IF(ISNUMBER('Funnel setup'!P340),VLOOKUP('Funnel setup'!$P340,'Provider Commission - Raw Data'!$A:$Q,5,0),"")</f>
        <v/>
      </c>
      <c r="C327" s="175" t="str">
        <f>IF(ISNUMBER('Funnel setup'!P340),VLOOKUP('Funnel setup'!P340,'Provider Commission - Raw Data'!$A:$Q,6,0),"")</f>
        <v/>
      </c>
      <c r="D327" s="176" t="str">
        <f>IF(ISNUMBER('Funnel setup'!P340),IF(VLOOKUP('Funnel setup'!P340,'Provider Commission - Raw Data'!$A:$Q,8,0)="-","",VLOOKUP('Funnel setup'!P340,'Provider Commission - Raw Data'!$A:$Q,8,0)),"")</f>
        <v/>
      </c>
      <c r="E327" s="251" t="str">
        <f>IF(ISNUMBER('Funnel setup'!P340),IF(VLOOKUP('Funnel setup'!P340,'Provider Commission - Raw Data'!$A:$Q,16,0)="-","",VLOOKUP('Funnel setup'!P340,'Provider Commission - Raw Data'!$A:$Q,16,0)),"")</f>
        <v/>
      </c>
      <c r="F327" s="177" t="str">
        <f>IF(AND(ISNUMBER('Funnel setup'!P340)),'Funnel setup'!$K$9,"")</f>
        <v/>
      </c>
      <c r="G327" s="177" t="str">
        <f>IF(AND(ISNUMBER('Funnel setup'!P340),D327&gt;=30,E327&lt;&gt;"*",D327&lt;&gt;""),F327-1.959963985 *('Funnel setup'!$K$8/SQRT('Funnel Data'!D327)),"")</f>
        <v/>
      </c>
      <c r="H327" s="177" t="str">
        <f>IF(AND(ISNUMBER('Funnel setup'!P340),D327&gt;=30,E327&lt;&gt;"*",D327&lt;&gt;""),F327+1.959963985 *('Funnel setup'!$K$8/SQRT('Funnel Data'!D327)),"")</f>
        <v/>
      </c>
      <c r="I327" s="177" t="str">
        <f>IF(AND(ISNUMBER('Funnel setup'!P340),D327&gt;=30,E327&lt;&gt;"*",D327&lt;&gt;""),F327-3.090232306 *('Funnel setup'!$K$8/SQRT('Funnel Data'!D327)),"")</f>
        <v/>
      </c>
      <c r="J327" s="177" t="str">
        <f>IF(AND(ISNUMBER('Funnel setup'!P340),D327&gt;=30,E327&lt;&gt;"*",D327&lt;&gt;""),F327+3.090232306 *('Funnel setup'!$K$8/SQRT('Funnel Data'!D327)),"")</f>
        <v/>
      </c>
      <c r="K327" s="178" t="str">
        <f>IF(AND(ISNUMBER('Funnel setup'!P340),D327&gt;=30,E327&lt;&gt;"*",D327&lt;&gt;""),IF(E327&gt;J327,'Funnel setup'!$K$15&amp;"99.8%",IF(E327&gt;H327,'Funnel setup'!$K$15&amp;"95%",IF(E327&lt;I327,'Funnel setup'!$K$16&amp;"99.8%",IF(E327&lt;G327,'Funnel setup'!$K$16&amp;"95%","")))),"")</f>
        <v/>
      </c>
    </row>
    <row r="328" spans="2:11" ht="15" customHeight="1" x14ac:dyDescent="0.2">
      <c r="B328" s="174" t="str">
        <f>IF(ISNUMBER('Funnel setup'!P341),VLOOKUP('Funnel setup'!$P341,'Provider Commission - Raw Data'!$A:$Q,5,0),"")</f>
        <v/>
      </c>
      <c r="C328" s="175" t="str">
        <f>IF(ISNUMBER('Funnel setup'!P341),VLOOKUP('Funnel setup'!P341,'Provider Commission - Raw Data'!$A:$Q,6,0),"")</f>
        <v/>
      </c>
      <c r="D328" s="176" t="str">
        <f>IF(ISNUMBER('Funnel setup'!P341),IF(VLOOKUP('Funnel setup'!P341,'Provider Commission - Raw Data'!$A:$Q,8,0)="-","",VLOOKUP('Funnel setup'!P341,'Provider Commission - Raw Data'!$A:$Q,8,0)),"")</f>
        <v/>
      </c>
      <c r="E328" s="251" t="str">
        <f>IF(ISNUMBER('Funnel setup'!P341),IF(VLOOKUP('Funnel setup'!P341,'Provider Commission - Raw Data'!$A:$Q,16,0)="-","",VLOOKUP('Funnel setup'!P341,'Provider Commission - Raw Data'!$A:$Q,16,0)),"")</f>
        <v/>
      </c>
      <c r="F328" s="177" t="str">
        <f>IF(AND(ISNUMBER('Funnel setup'!P341)),'Funnel setup'!$K$9,"")</f>
        <v/>
      </c>
      <c r="G328" s="177" t="str">
        <f>IF(AND(ISNUMBER('Funnel setup'!P341),D328&gt;=30,E328&lt;&gt;"*",D328&lt;&gt;""),F328-1.959963985 *('Funnel setup'!$K$8/SQRT('Funnel Data'!D328)),"")</f>
        <v/>
      </c>
      <c r="H328" s="177" t="str">
        <f>IF(AND(ISNUMBER('Funnel setup'!P341),D328&gt;=30,E328&lt;&gt;"*",D328&lt;&gt;""),F328+1.959963985 *('Funnel setup'!$K$8/SQRT('Funnel Data'!D328)),"")</f>
        <v/>
      </c>
      <c r="I328" s="177" t="str">
        <f>IF(AND(ISNUMBER('Funnel setup'!P341),D328&gt;=30,E328&lt;&gt;"*",D328&lt;&gt;""),F328-3.090232306 *('Funnel setup'!$K$8/SQRT('Funnel Data'!D328)),"")</f>
        <v/>
      </c>
      <c r="J328" s="177" t="str">
        <f>IF(AND(ISNUMBER('Funnel setup'!P341),D328&gt;=30,E328&lt;&gt;"*",D328&lt;&gt;""),F328+3.090232306 *('Funnel setup'!$K$8/SQRT('Funnel Data'!D328)),"")</f>
        <v/>
      </c>
      <c r="K328" s="178" t="str">
        <f>IF(AND(ISNUMBER('Funnel setup'!P341),D328&gt;=30,E328&lt;&gt;"*",D328&lt;&gt;""),IF(E328&gt;J328,'Funnel setup'!$K$15&amp;"99.8%",IF(E328&gt;H328,'Funnel setup'!$K$15&amp;"95%",IF(E328&lt;I328,'Funnel setup'!$K$16&amp;"99.8%",IF(E328&lt;G328,'Funnel setup'!$K$16&amp;"95%","")))),"")</f>
        <v/>
      </c>
    </row>
    <row r="329" spans="2:11" ht="15" customHeight="1" x14ac:dyDescent="0.2">
      <c r="B329" s="174" t="str">
        <f>IF(ISNUMBER('Funnel setup'!P342),VLOOKUP('Funnel setup'!$P342,'Provider Commission - Raw Data'!$A:$Q,5,0),"")</f>
        <v/>
      </c>
      <c r="C329" s="175" t="str">
        <f>IF(ISNUMBER('Funnel setup'!P342),VLOOKUP('Funnel setup'!P342,'Provider Commission - Raw Data'!$A:$Q,6,0),"")</f>
        <v/>
      </c>
      <c r="D329" s="176" t="str">
        <f>IF(ISNUMBER('Funnel setup'!P342),IF(VLOOKUP('Funnel setup'!P342,'Provider Commission - Raw Data'!$A:$Q,8,0)="-","",VLOOKUP('Funnel setup'!P342,'Provider Commission - Raw Data'!$A:$Q,8,0)),"")</f>
        <v/>
      </c>
      <c r="E329" s="251" t="str">
        <f>IF(ISNUMBER('Funnel setup'!P342),IF(VLOOKUP('Funnel setup'!P342,'Provider Commission - Raw Data'!$A:$Q,16,0)="-","",VLOOKUP('Funnel setup'!P342,'Provider Commission - Raw Data'!$A:$Q,16,0)),"")</f>
        <v/>
      </c>
      <c r="F329" s="177" t="str">
        <f>IF(AND(ISNUMBER('Funnel setup'!P342)),'Funnel setup'!$K$9,"")</f>
        <v/>
      </c>
      <c r="G329" s="177" t="str">
        <f>IF(AND(ISNUMBER('Funnel setup'!P342),D329&gt;=30,E329&lt;&gt;"*",D329&lt;&gt;""),F329-1.959963985 *('Funnel setup'!$K$8/SQRT('Funnel Data'!D329)),"")</f>
        <v/>
      </c>
      <c r="H329" s="177" t="str">
        <f>IF(AND(ISNUMBER('Funnel setup'!P342),D329&gt;=30,E329&lt;&gt;"*",D329&lt;&gt;""),F329+1.959963985 *('Funnel setup'!$K$8/SQRT('Funnel Data'!D329)),"")</f>
        <v/>
      </c>
      <c r="I329" s="177" t="str">
        <f>IF(AND(ISNUMBER('Funnel setup'!P342),D329&gt;=30,E329&lt;&gt;"*",D329&lt;&gt;""),F329-3.090232306 *('Funnel setup'!$K$8/SQRT('Funnel Data'!D329)),"")</f>
        <v/>
      </c>
      <c r="J329" s="177" t="str">
        <f>IF(AND(ISNUMBER('Funnel setup'!P342),D329&gt;=30,E329&lt;&gt;"*",D329&lt;&gt;""),F329+3.090232306 *('Funnel setup'!$K$8/SQRT('Funnel Data'!D329)),"")</f>
        <v/>
      </c>
      <c r="K329" s="178" t="str">
        <f>IF(AND(ISNUMBER('Funnel setup'!P342),D329&gt;=30,E329&lt;&gt;"*",D329&lt;&gt;""),IF(E329&gt;J329,'Funnel setup'!$K$15&amp;"99.8%",IF(E329&gt;H329,'Funnel setup'!$K$15&amp;"95%",IF(E329&lt;I329,'Funnel setup'!$K$16&amp;"99.8%",IF(E329&lt;G329,'Funnel setup'!$K$16&amp;"95%","")))),"")</f>
        <v/>
      </c>
    </row>
    <row r="330" spans="2:11" ht="15" customHeight="1" x14ac:dyDescent="0.2">
      <c r="B330" s="174" t="str">
        <f>IF(ISNUMBER('Funnel setup'!P343),VLOOKUP('Funnel setup'!$P343,'Provider Commission - Raw Data'!$A:$Q,5,0),"")</f>
        <v/>
      </c>
      <c r="C330" s="175" t="str">
        <f>IF(ISNUMBER('Funnel setup'!P343),VLOOKUP('Funnel setup'!P343,'Provider Commission - Raw Data'!$A:$Q,6,0),"")</f>
        <v/>
      </c>
      <c r="D330" s="176" t="str">
        <f>IF(ISNUMBER('Funnel setup'!P343),IF(VLOOKUP('Funnel setup'!P343,'Provider Commission - Raw Data'!$A:$Q,8,0)="-","",VLOOKUP('Funnel setup'!P343,'Provider Commission - Raw Data'!$A:$Q,8,0)),"")</f>
        <v/>
      </c>
      <c r="E330" s="251" t="str">
        <f>IF(ISNUMBER('Funnel setup'!P343),IF(VLOOKUP('Funnel setup'!P343,'Provider Commission - Raw Data'!$A:$Q,16,0)="-","",VLOOKUP('Funnel setup'!P343,'Provider Commission - Raw Data'!$A:$Q,16,0)),"")</f>
        <v/>
      </c>
      <c r="F330" s="177" t="str">
        <f>IF(AND(ISNUMBER('Funnel setup'!P343)),'Funnel setup'!$K$9,"")</f>
        <v/>
      </c>
      <c r="G330" s="177" t="str">
        <f>IF(AND(ISNUMBER('Funnel setup'!P343),D330&gt;=30,E330&lt;&gt;"*",D330&lt;&gt;""),F330-1.959963985 *('Funnel setup'!$K$8/SQRT('Funnel Data'!D330)),"")</f>
        <v/>
      </c>
      <c r="H330" s="177" t="str">
        <f>IF(AND(ISNUMBER('Funnel setup'!P343),D330&gt;=30,E330&lt;&gt;"*",D330&lt;&gt;""),F330+1.959963985 *('Funnel setup'!$K$8/SQRT('Funnel Data'!D330)),"")</f>
        <v/>
      </c>
      <c r="I330" s="177" t="str">
        <f>IF(AND(ISNUMBER('Funnel setup'!P343),D330&gt;=30,E330&lt;&gt;"*",D330&lt;&gt;""),F330-3.090232306 *('Funnel setup'!$K$8/SQRT('Funnel Data'!D330)),"")</f>
        <v/>
      </c>
      <c r="J330" s="177" t="str">
        <f>IF(AND(ISNUMBER('Funnel setup'!P343),D330&gt;=30,E330&lt;&gt;"*",D330&lt;&gt;""),F330+3.090232306 *('Funnel setup'!$K$8/SQRT('Funnel Data'!D330)),"")</f>
        <v/>
      </c>
      <c r="K330" s="178" t="str">
        <f>IF(AND(ISNUMBER('Funnel setup'!P343),D330&gt;=30,E330&lt;&gt;"*",D330&lt;&gt;""),IF(E330&gt;J330,'Funnel setup'!$K$15&amp;"99.8%",IF(E330&gt;H330,'Funnel setup'!$K$15&amp;"95%",IF(E330&lt;I330,'Funnel setup'!$K$16&amp;"99.8%",IF(E330&lt;G330,'Funnel setup'!$K$16&amp;"95%","")))),"")</f>
        <v/>
      </c>
    </row>
    <row r="331" spans="2:11" ht="15" customHeight="1" x14ac:dyDescent="0.2">
      <c r="B331" s="174" t="str">
        <f>IF(ISNUMBER('Funnel setup'!P344),VLOOKUP('Funnel setup'!$P344,'Provider Commission - Raw Data'!$A:$Q,5,0),"")</f>
        <v/>
      </c>
      <c r="C331" s="175" t="str">
        <f>IF(ISNUMBER('Funnel setup'!P344),VLOOKUP('Funnel setup'!P344,'Provider Commission - Raw Data'!$A:$Q,6,0),"")</f>
        <v/>
      </c>
      <c r="D331" s="176" t="str">
        <f>IF(ISNUMBER('Funnel setup'!P344),IF(VLOOKUP('Funnel setup'!P344,'Provider Commission - Raw Data'!$A:$Q,8,0)="-","",VLOOKUP('Funnel setup'!P344,'Provider Commission - Raw Data'!$A:$Q,8,0)),"")</f>
        <v/>
      </c>
      <c r="E331" s="251" t="str">
        <f>IF(ISNUMBER('Funnel setup'!P344),IF(VLOOKUP('Funnel setup'!P344,'Provider Commission - Raw Data'!$A:$Q,16,0)="-","",VLOOKUP('Funnel setup'!P344,'Provider Commission - Raw Data'!$A:$Q,16,0)),"")</f>
        <v/>
      </c>
      <c r="F331" s="177" t="str">
        <f>IF(AND(ISNUMBER('Funnel setup'!P344)),'Funnel setup'!$K$9,"")</f>
        <v/>
      </c>
      <c r="G331" s="177" t="str">
        <f>IF(AND(ISNUMBER('Funnel setup'!P344),D331&gt;=30,E331&lt;&gt;"*",D331&lt;&gt;""),F331-1.959963985 *('Funnel setup'!$K$8/SQRT('Funnel Data'!D331)),"")</f>
        <v/>
      </c>
      <c r="H331" s="177" t="str">
        <f>IF(AND(ISNUMBER('Funnel setup'!P344),D331&gt;=30,E331&lt;&gt;"*",D331&lt;&gt;""),F331+1.959963985 *('Funnel setup'!$K$8/SQRT('Funnel Data'!D331)),"")</f>
        <v/>
      </c>
      <c r="I331" s="177" t="str">
        <f>IF(AND(ISNUMBER('Funnel setup'!P344),D331&gt;=30,E331&lt;&gt;"*",D331&lt;&gt;""),F331-3.090232306 *('Funnel setup'!$K$8/SQRT('Funnel Data'!D331)),"")</f>
        <v/>
      </c>
      <c r="J331" s="177" t="str">
        <f>IF(AND(ISNUMBER('Funnel setup'!P344),D331&gt;=30,E331&lt;&gt;"*",D331&lt;&gt;""),F331+3.090232306 *('Funnel setup'!$K$8/SQRT('Funnel Data'!D331)),"")</f>
        <v/>
      </c>
      <c r="K331" s="178" t="str">
        <f>IF(AND(ISNUMBER('Funnel setup'!P344),D331&gt;=30,E331&lt;&gt;"*",D331&lt;&gt;""),IF(E331&gt;J331,'Funnel setup'!$K$15&amp;"99.8%",IF(E331&gt;H331,'Funnel setup'!$K$15&amp;"95%",IF(E331&lt;I331,'Funnel setup'!$K$16&amp;"99.8%",IF(E331&lt;G331,'Funnel setup'!$K$16&amp;"95%","")))),"")</f>
        <v/>
      </c>
    </row>
    <row r="332" spans="2:11" ht="15" customHeight="1" x14ac:dyDescent="0.2">
      <c r="B332" s="174" t="str">
        <f>IF(ISNUMBER('Funnel setup'!P345),VLOOKUP('Funnel setup'!$P345,'Provider Commission - Raw Data'!$A:$Q,5,0),"")</f>
        <v/>
      </c>
      <c r="C332" s="175" t="str">
        <f>IF(ISNUMBER('Funnel setup'!P345),VLOOKUP('Funnel setup'!P345,'Provider Commission - Raw Data'!$A:$Q,6,0),"")</f>
        <v/>
      </c>
      <c r="D332" s="176" t="str">
        <f>IF(ISNUMBER('Funnel setup'!P345),IF(VLOOKUP('Funnel setup'!P345,'Provider Commission - Raw Data'!$A:$Q,8,0)="-","",VLOOKUP('Funnel setup'!P345,'Provider Commission - Raw Data'!$A:$Q,8,0)),"")</f>
        <v/>
      </c>
      <c r="E332" s="251" t="str">
        <f>IF(ISNUMBER('Funnel setup'!P345),IF(VLOOKUP('Funnel setup'!P345,'Provider Commission - Raw Data'!$A:$Q,16,0)="-","",VLOOKUP('Funnel setup'!P345,'Provider Commission - Raw Data'!$A:$Q,16,0)),"")</f>
        <v/>
      </c>
      <c r="F332" s="177" t="str">
        <f>IF(AND(ISNUMBER('Funnel setup'!P345)),'Funnel setup'!$K$9,"")</f>
        <v/>
      </c>
      <c r="G332" s="177" t="str">
        <f>IF(AND(ISNUMBER('Funnel setup'!P345),D332&gt;=30,E332&lt;&gt;"*",D332&lt;&gt;""),F332-1.959963985 *('Funnel setup'!$K$8/SQRT('Funnel Data'!D332)),"")</f>
        <v/>
      </c>
      <c r="H332" s="177" t="str">
        <f>IF(AND(ISNUMBER('Funnel setup'!P345),D332&gt;=30,E332&lt;&gt;"*",D332&lt;&gt;""),F332+1.959963985 *('Funnel setup'!$K$8/SQRT('Funnel Data'!D332)),"")</f>
        <v/>
      </c>
      <c r="I332" s="177" t="str">
        <f>IF(AND(ISNUMBER('Funnel setup'!P345),D332&gt;=30,E332&lt;&gt;"*",D332&lt;&gt;""),F332-3.090232306 *('Funnel setup'!$K$8/SQRT('Funnel Data'!D332)),"")</f>
        <v/>
      </c>
      <c r="J332" s="177" t="str">
        <f>IF(AND(ISNUMBER('Funnel setup'!P345),D332&gt;=30,E332&lt;&gt;"*",D332&lt;&gt;""),F332+3.090232306 *('Funnel setup'!$K$8/SQRT('Funnel Data'!D332)),"")</f>
        <v/>
      </c>
      <c r="K332" s="178" t="str">
        <f>IF(AND(ISNUMBER('Funnel setup'!P345),D332&gt;=30,E332&lt;&gt;"*",D332&lt;&gt;""),IF(E332&gt;J332,'Funnel setup'!$K$15&amp;"99.8%",IF(E332&gt;H332,'Funnel setup'!$K$15&amp;"95%",IF(E332&lt;I332,'Funnel setup'!$K$16&amp;"99.8%",IF(E332&lt;G332,'Funnel setup'!$K$16&amp;"95%","")))),"")</f>
        <v/>
      </c>
    </row>
    <row r="333" spans="2:11" ht="15" customHeight="1" x14ac:dyDescent="0.2">
      <c r="B333" s="174" t="str">
        <f>IF(ISNUMBER('Funnel setup'!P346),VLOOKUP('Funnel setup'!$P346,'Provider Commission - Raw Data'!$A:$Q,5,0),"")</f>
        <v/>
      </c>
      <c r="C333" s="175" t="str">
        <f>IF(ISNUMBER('Funnel setup'!P346),VLOOKUP('Funnel setup'!P346,'Provider Commission - Raw Data'!$A:$Q,6,0),"")</f>
        <v/>
      </c>
      <c r="D333" s="176" t="str">
        <f>IF(ISNUMBER('Funnel setup'!P346),IF(VLOOKUP('Funnel setup'!P346,'Provider Commission - Raw Data'!$A:$Q,8,0)="-","",VLOOKUP('Funnel setup'!P346,'Provider Commission - Raw Data'!$A:$Q,8,0)),"")</f>
        <v/>
      </c>
      <c r="E333" s="251" t="str">
        <f>IF(ISNUMBER('Funnel setup'!P346),IF(VLOOKUP('Funnel setup'!P346,'Provider Commission - Raw Data'!$A:$Q,16,0)="-","",VLOOKUP('Funnel setup'!P346,'Provider Commission - Raw Data'!$A:$Q,16,0)),"")</f>
        <v/>
      </c>
      <c r="F333" s="177" t="str">
        <f>IF(AND(ISNUMBER('Funnel setup'!P346)),'Funnel setup'!$K$9,"")</f>
        <v/>
      </c>
      <c r="G333" s="177" t="str">
        <f>IF(AND(ISNUMBER('Funnel setup'!P346),D333&gt;=30,E333&lt;&gt;"*",D333&lt;&gt;""),F333-1.959963985 *('Funnel setup'!$K$8/SQRT('Funnel Data'!D333)),"")</f>
        <v/>
      </c>
      <c r="H333" s="177" t="str">
        <f>IF(AND(ISNUMBER('Funnel setup'!P346),D333&gt;=30,E333&lt;&gt;"*",D333&lt;&gt;""),F333+1.959963985 *('Funnel setup'!$K$8/SQRT('Funnel Data'!D333)),"")</f>
        <v/>
      </c>
      <c r="I333" s="177" t="str">
        <f>IF(AND(ISNUMBER('Funnel setup'!P346),D333&gt;=30,E333&lt;&gt;"*",D333&lt;&gt;""),F333-3.090232306 *('Funnel setup'!$K$8/SQRT('Funnel Data'!D333)),"")</f>
        <v/>
      </c>
      <c r="J333" s="177" t="str">
        <f>IF(AND(ISNUMBER('Funnel setup'!P346),D333&gt;=30,E333&lt;&gt;"*",D333&lt;&gt;""),F333+3.090232306 *('Funnel setup'!$K$8/SQRT('Funnel Data'!D333)),"")</f>
        <v/>
      </c>
      <c r="K333" s="178" t="str">
        <f>IF(AND(ISNUMBER('Funnel setup'!P346),D333&gt;=30,E333&lt;&gt;"*",D333&lt;&gt;""),IF(E333&gt;J333,'Funnel setup'!$K$15&amp;"99.8%",IF(E333&gt;H333,'Funnel setup'!$K$15&amp;"95%",IF(E333&lt;I333,'Funnel setup'!$K$16&amp;"99.8%",IF(E333&lt;G333,'Funnel setup'!$K$16&amp;"95%","")))),"")</f>
        <v/>
      </c>
    </row>
    <row r="334" spans="2:11" ht="15" customHeight="1" x14ac:dyDescent="0.2">
      <c r="B334" s="174" t="str">
        <f>IF(ISNUMBER('Funnel setup'!P347),VLOOKUP('Funnel setup'!$P347,'Provider Commission - Raw Data'!$A:$Q,5,0),"")</f>
        <v/>
      </c>
      <c r="C334" s="175" t="str">
        <f>IF(ISNUMBER('Funnel setup'!P347),VLOOKUP('Funnel setup'!P347,'Provider Commission - Raw Data'!$A:$Q,6,0),"")</f>
        <v/>
      </c>
      <c r="D334" s="176" t="str">
        <f>IF(ISNUMBER('Funnel setup'!P347),IF(VLOOKUP('Funnel setup'!P347,'Provider Commission - Raw Data'!$A:$Q,8,0)="-","",VLOOKUP('Funnel setup'!P347,'Provider Commission - Raw Data'!$A:$Q,8,0)),"")</f>
        <v/>
      </c>
      <c r="E334" s="251" t="str">
        <f>IF(ISNUMBER('Funnel setup'!P347),IF(VLOOKUP('Funnel setup'!P347,'Provider Commission - Raw Data'!$A:$Q,16,0)="-","",VLOOKUP('Funnel setup'!P347,'Provider Commission - Raw Data'!$A:$Q,16,0)),"")</f>
        <v/>
      </c>
      <c r="F334" s="177" t="str">
        <f>IF(AND(ISNUMBER('Funnel setup'!P347)),'Funnel setup'!$K$9,"")</f>
        <v/>
      </c>
      <c r="G334" s="177" t="str">
        <f>IF(AND(ISNUMBER('Funnel setup'!P347),D334&gt;=30,E334&lt;&gt;"*",D334&lt;&gt;""),F334-1.959963985 *('Funnel setup'!$K$8/SQRT('Funnel Data'!D334)),"")</f>
        <v/>
      </c>
      <c r="H334" s="177" t="str">
        <f>IF(AND(ISNUMBER('Funnel setup'!P347),D334&gt;=30,E334&lt;&gt;"*",D334&lt;&gt;""),F334+1.959963985 *('Funnel setup'!$K$8/SQRT('Funnel Data'!D334)),"")</f>
        <v/>
      </c>
      <c r="I334" s="177" t="str">
        <f>IF(AND(ISNUMBER('Funnel setup'!P347),D334&gt;=30,E334&lt;&gt;"*",D334&lt;&gt;""),F334-3.090232306 *('Funnel setup'!$K$8/SQRT('Funnel Data'!D334)),"")</f>
        <v/>
      </c>
      <c r="J334" s="177" t="str">
        <f>IF(AND(ISNUMBER('Funnel setup'!P347),D334&gt;=30,E334&lt;&gt;"*",D334&lt;&gt;""),F334+3.090232306 *('Funnel setup'!$K$8/SQRT('Funnel Data'!D334)),"")</f>
        <v/>
      </c>
      <c r="K334" s="178" t="str">
        <f>IF(AND(ISNUMBER('Funnel setup'!P347),D334&gt;=30,E334&lt;&gt;"*",D334&lt;&gt;""),IF(E334&gt;J334,'Funnel setup'!$K$15&amp;"99.8%",IF(E334&gt;H334,'Funnel setup'!$K$15&amp;"95%",IF(E334&lt;I334,'Funnel setup'!$K$16&amp;"99.8%",IF(E334&lt;G334,'Funnel setup'!$K$16&amp;"95%","")))),"")</f>
        <v/>
      </c>
    </row>
    <row r="335" spans="2:11" ht="15" customHeight="1" x14ac:dyDescent="0.2">
      <c r="B335" s="174" t="str">
        <f>IF(ISNUMBER('Funnel setup'!P348),VLOOKUP('Funnel setup'!$P348,'Provider Commission - Raw Data'!$A:$Q,5,0),"")</f>
        <v/>
      </c>
      <c r="C335" s="175" t="str">
        <f>IF(ISNUMBER('Funnel setup'!P348),VLOOKUP('Funnel setup'!P348,'Provider Commission - Raw Data'!$A:$Q,6,0),"")</f>
        <v/>
      </c>
      <c r="D335" s="176" t="str">
        <f>IF(ISNUMBER('Funnel setup'!P348),IF(VLOOKUP('Funnel setup'!P348,'Provider Commission - Raw Data'!$A:$Q,8,0)="-","",VLOOKUP('Funnel setup'!P348,'Provider Commission - Raw Data'!$A:$Q,8,0)),"")</f>
        <v/>
      </c>
      <c r="E335" s="251" t="str">
        <f>IF(ISNUMBER('Funnel setup'!P348),IF(VLOOKUP('Funnel setup'!P348,'Provider Commission - Raw Data'!$A:$Q,16,0)="-","",VLOOKUP('Funnel setup'!P348,'Provider Commission - Raw Data'!$A:$Q,16,0)),"")</f>
        <v/>
      </c>
      <c r="F335" s="177" t="str">
        <f>IF(AND(ISNUMBER('Funnel setup'!P348)),'Funnel setup'!$K$9,"")</f>
        <v/>
      </c>
      <c r="G335" s="177" t="str">
        <f>IF(AND(ISNUMBER('Funnel setup'!P348),D335&gt;=30,E335&lt;&gt;"*",D335&lt;&gt;""),F335-1.959963985 *('Funnel setup'!$K$8/SQRT('Funnel Data'!D335)),"")</f>
        <v/>
      </c>
      <c r="H335" s="177" t="str">
        <f>IF(AND(ISNUMBER('Funnel setup'!P348),D335&gt;=30,E335&lt;&gt;"*",D335&lt;&gt;""),F335+1.959963985 *('Funnel setup'!$K$8/SQRT('Funnel Data'!D335)),"")</f>
        <v/>
      </c>
      <c r="I335" s="177" t="str">
        <f>IF(AND(ISNUMBER('Funnel setup'!P348),D335&gt;=30,E335&lt;&gt;"*",D335&lt;&gt;""),F335-3.090232306 *('Funnel setup'!$K$8/SQRT('Funnel Data'!D335)),"")</f>
        <v/>
      </c>
      <c r="J335" s="177" t="str">
        <f>IF(AND(ISNUMBER('Funnel setup'!P348),D335&gt;=30,E335&lt;&gt;"*",D335&lt;&gt;""),F335+3.090232306 *('Funnel setup'!$K$8/SQRT('Funnel Data'!D335)),"")</f>
        <v/>
      </c>
      <c r="K335" s="178" t="str">
        <f>IF(AND(ISNUMBER('Funnel setup'!P348),D335&gt;=30,E335&lt;&gt;"*",D335&lt;&gt;""),IF(E335&gt;J335,'Funnel setup'!$K$15&amp;"99.8%",IF(E335&gt;H335,'Funnel setup'!$K$15&amp;"95%",IF(E335&lt;I335,'Funnel setup'!$K$16&amp;"99.8%",IF(E335&lt;G335,'Funnel setup'!$K$16&amp;"95%","")))),"")</f>
        <v/>
      </c>
    </row>
    <row r="336" spans="2:11" ht="15" customHeight="1" x14ac:dyDescent="0.2">
      <c r="B336" s="174" t="str">
        <f>IF(ISNUMBER('Funnel setup'!P349),VLOOKUP('Funnel setup'!$P349,'Provider Commission - Raw Data'!$A:$Q,5,0),"")</f>
        <v/>
      </c>
      <c r="C336" s="175" t="str">
        <f>IF(ISNUMBER('Funnel setup'!P349),VLOOKUP('Funnel setup'!P349,'Provider Commission - Raw Data'!$A:$Q,6,0),"")</f>
        <v/>
      </c>
      <c r="D336" s="176" t="str">
        <f>IF(ISNUMBER('Funnel setup'!P349),IF(VLOOKUP('Funnel setup'!P349,'Provider Commission - Raw Data'!$A:$Q,8,0)="-","",VLOOKUP('Funnel setup'!P349,'Provider Commission - Raw Data'!$A:$Q,8,0)),"")</f>
        <v/>
      </c>
      <c r="E336" s="251" t="str">
        <f>IF(ISNUMBER('Funnel setup'!P349),IF(VLOOKUP('Funnel setup'!P349,'Provider Commission - Raw Data'!$A:$Q,16,0)="-","",VLOOKUP('Funnel setup'!P349,'Provider Commission - Raw Data'!$A:$Q,16,0)),"")</f>
        <v/>
      </c>
      <c r="F336" s="177" t="str">
        <f>IF(AND(ISNUMBER('Funnel setup'!P349)),'Funnel setup'!$K$9,"")</f>
        <v/>
      </c>
      <c r="G336" s="177" t="str">
        <f>IF(AND(ISNUMBER('Funnel setup'!P349),D336&gt;=30,E336&lt;&gt;"*",D336&lt;&gt;""),F336-1.959963985 *('Funnel setup'!$K$8/SQRT('Funnel Data'!D336)),"")</f>
        <v/>
      </c>
      <c r="H336" s="177" t="str">
        <f>IF(AND(ISNUMBER('Funnel setup'!P349),D336&gt;=30,E336&lt;&gt;"*",D336&lt;&gt;""),F336+1.959963985 *('Funnel setup'!$K$8/SQRT('Funnel Data'!D336)),"")</f>
        <v/>
      </c>
      <c r="I336" s="177" t="str">
        <f>IF(AND(ISNUMBER('Funnel setup'!P349),D336&gt;=30,E336&lt;&gt;"*",D336&lt;&gt;""),F336-3.090232306 *('Funnel setup'!$K$8/SQRT('Funnel Data'!D336)),"")</f>
        <v/>
      </c>
      <c r="J336" s="177" t="str">
        <f>IF(AND(ISNUMBER('Funnel setup'!P349),D336&gt;=30,E336&lt;&gt;"*",D336&lt;&gt;""),F336+3.090232306 *('Funnel setup'!$K$8/SQRT('Funnel Data'!D336)),"")</f>
        <v/>
      </c>
      <c r="K336" s="178" t="str">
        <f>IF(AND(ISNUMBER('Funnel setup'!P349),D336&gt;=30,E336&lt;&gt;"*",D336&lt;&gt;""),IF(E336&gt;J336,'Funnel setup'!$K$15&amp;"99.8%",IF(E336&gt;H336,'Funnel setup'!$K$15&amp;"95%",IF(E336&lt;I336,'Funnel setup'!$K$16&amp;"99.8%",IF(E336&lt;G336,'Funnel setup'!$K$16&amp;"95%","")))),"")</f>
        <v/>
      </c>
    </row>
    <row r="337" spans="2:11" ht="15" customHeight="1" x14ac:dyDescent="0.2">
      <c r="B337" s="174" t="str">
        <f>IF(ISNUMBER('Funnel setup'!P350),VLOOKUP('Funnel setup'!$P350,'Provider Commission - Raw Data'!$A:$Q,5,0),"")</f>
        <v/>
      </c>
      <c r="C337" s="175" t="str">
        <f>IF(ISNUMBER('Funnel setup'!P350),VLOOKUP('Funnel setup'!P350,'Provider Commission - Raw Data'!$A:$Q,6,0),"")</f>
        <v/>
      </c>
      <c r="D337" s="176" t="str">
        <f>IF(ISNUMBER('Funnel setup'!P350),IF(VLOOKUP('Funnel setup'!P350,'Provider Commission - Raw Data'!$A:$Q,8,0)="-","",VLOOKUP('Funnel setup'!P350,'Provider Commission - Raw Data'!$A:$Q,8,0)),"")</f>
        <v/>
      </c>
      <c r="E337" s="251" t="str">
        <f>IF(ISNUMBER('Funnel setup'!P350),IF(VLOOKUP('Funnel setup'!P350,'Provider Commission - Raw Data'!$A:$Q,16,0)="-","",VLOOKUP('Funnel setup'!P350,'Provider Commission - Raw Data'!$A:$Q,16,0)),"")</f>
        <v/>
      </c>
      <c r="F337" s="177" t="str">
        <f>IF(AND(ISNUMBER('Funnel setup'!P350)),'Funnel setup'!$K$9,"")</f>
        <v/>
      </c>
      <c r="G337" s="177" t="str">
        <f>IF(AND(ISNUMBER('Funnel setup'!P350),D337&gt;=30,E337&lt;&gt;"*",D337&lt;&gt;""),F337-1.959963985 *('Funnel setup'!$K$8/SQRT('Funnel Data'!D337)),"")</f>
        <v/>
      </c>
      <c r="H337" s="177" t="str">
        <f>IF(AND(ISNUMBER('Funnel setup'!P350),D337&gt;=30,E337&lt;&gt;"*",D337&lt;&gt;""),F337+1.959963985 *('Funnel setup'!$K$8/SQRT('Funnel Data'!D337)),"")</f>
        <v/>
      </c>
      <c r="I337" s="177" t="str">
        <f>IF(AND(ISNUMBER('Funnel setup'!P350),D337&gt;=30,E337&lt;&gt;"*",D337&lt;&gt;""),F337-3.090232306 *('Funnel setup'!$K$8/SQRT('Funnel Data'!D337)),"")</f>
        <v/>
      </c>
      <c r="J337" s="177" t="str">
        <f>IF(AND(ISNUMBER('Funnel setup'!P350),D337&gt;=30,E337&lt;&gt;"*",D337&lt;&gt;""),F337+3.090232306 *('Funnel setup'!$K$8/SQRT('Funnel Data'!D337)),"")</f>
        <v/>
      </c>
      <c r="K337" s="178" t="str">
        <f>IF(AND(ISNUMBER('Funnel setup'!P350),D337&gt;=30,E337&lt;&gt;"*",D337&lt;&gt;""),IF(E337&gt;J337,'Funnel setup'!$K$15&amp;"99.8%",IF(E337&gt;H337,'Funnel setup'!$K$15&amp;"95%",IF(E337&lt;I337,'Funnel setup'!$K$16&amp;"99.8%",IF(E337&lt;G337,'Funnel setup'!$K$16&amp;"95%","")))),"")</f>
        <v/>
      </c>
    </row>
    <row r="338" spans="2:11" ht="15" customHeight="1" x14ac:dyDescent="0.2">
      <c r="B338" s="174" t="str">
        <f>IF(ISNUMBER('Funnel setup'!P351),VLOOKUP('Funnel setup'!$P351,'Provider Commission - Raw Data'!$A:$Q,5,0),"")</f>
        <v/>
      </c>
      <c r="C338" s="175" t="str">
        <f>IF(ISNUMBER('Funnel setup'!P351),VLOOKUP('Funnel setup'!P351,'Provider Commission - Raw Data'!$A:$Q,6,0),"")</f>
        <v/>
      </c>
      <c r="D338" s="176" t="str">
        <f>IF(ISNUMBER('Funnel setup'!P351),IF(VLOOKUP('Funnel setup'!P351,'Provider Commission - Raw Data'!$A:$Q,8,0)="-","",VLOOKUP('Funnel setup'!P351,'Provider Commission - Raw Data'!$A:$Q,8,0)),"")</f>
        <v/>
      </c>
      <c r="E338" s="251" t="str">
        <f>IF(ISNUMBER('Funnel setup'!P351),IF(VLOOKUP('Funnel setup'!P351,'Provider Commission - Raw Data'!$A:$Q,16,0)="-","",VLOOKUP('Funnel setup'!P351,'Provider Commission - Raw Data'!$A:$Q,16,0)),"")</f>
        <v/>
      </c>
      <c r="F338" s="177" t="str">
        <f>IF(AND(ISNUMBER('Funnel setup'!P351)),'Funnel setup'!$K$9,"")</f>
        <v/>
      </c>
      <c r="G338" s="177" t="str">
        <f>IF(AND(ISNUMBER('Funnel setup'!P351),D338&gt;=30,E338&lt;&gt;"*",D338&lt;&gt;""),F338-1.959963985 *('Funnel setup'!$K$8/SQRT('Funnel Data'!D338)),"")</f>
        <v/>
      </c>
      <c r="H338" s="177" t="str">
        <f>IF(AND(ISNUMBER('Funnel setup'!P351),D338&gt;=30,E338&lt;&gt;"*",D338&lt;&gt;""),F338+1.959963985 *('Funnel setup'!$K$8/SQRT('Funnel Data'!D338)),"")</f>
        <v/>
      </c>
      <c r="I338" s="177" t="str">
        <f>IF(AND(ISNUMBER('Funnel setup'!P351),D338&gt;=30,E338&lt;&gt;"*",D338&lt;&gt;""),F338-3.090232306 *('Funnel setup'!$K$8/SQRT('Funnel Data'!D338)),"")</f>
        <v/>
      </c>
      <c r="J338" s="177" t="str">
        <f>IF(AND(ISNUMBER('Funnel setup'!P351),D338&gt;=30,E338&lt;&gt;"*",D338&lt;&gt;""),F338+3.090232306 *('Funnel setup'!$K$8/SQRT('Funnel Data'!D338)),"")</f>
        <v/>
      </c>
      <c r="K338" s="178" t="str">
        <f>IF(AND(ISNUMBER('Funnel setup'!P351),D338&gt;=30,E338&lt;&gt;"*",D338&lt;&gt;""),IF(E338&gt;J338,'Funnel setup'!$K$15&amp;"99.8%",IF(E338&gt;H338,'Funnel setup'!$K$15&amp;"95%",IF(E338&lt;I338,'Funnel setup'!$K$16&amp;"99.8%",IF(E338&lt;G338,'Funnel setup'!$K$16&amp;"95%","")))),"")</f>
        <v/>
      </c>
    </row>
    <row r="339" spans="2:11" ht="15" customHeight="1" x14ac:dyDescent="0.2">
      <c r="B339" s="174" t="str">
        <f>IF(ISNUMBER('Funnel setup'!P352),VLOOKUP('Funnel setup'!$P352,'Provider Commission - Raw Data'!$A:$Q,5,0),"")</f>
        <v/>
      </c>
      <c r="C339" s="175" t="str">
        <f>IF(ISNUMBER('Funnel setup'!P352),VLOOKUP('Funnel setup'!P352,'Provider Commission - Raw Data'!$A:$Q,6,0),"")</f>
        <v/>
      </c>
      <c r="D339" s="176" t="str">
        <f>IF(ISNUMBER('Funnel setup'!P352),IF(VLOOKUP('Funnel setup'!P352,'Provider Commission - Raw Data'!$A:$Q,8,0)="-","",VLOOKUP('Funnel setup'!P352,'Provider Commission - Raw Data'!$A:$Q,8,0)),"")</f>
        <v/>
      </c>
      <c r="E339" s="251" t="str">
        <f>IF(ISNUMBER('Funnel setup'!P352),IF(VLOOKUP('Funnel setup'!P352,'Provider Commission - Raw Data'!$A:$Q,16,0)="-","",VLOOKUP('Funnel setup'!P352,'Provider Commission - Raw Data'!$A:$Q,16,0)),"")</f>
        <v/>
      </c>
      <c r="F339" s="177" t="str">
        <f>IF(AND(ISNUMBER('Funnel setup'!P352)),'Funnel setup'!$K$9,"")</f>
        <v/>
      </c>
      <c r="G339" s="177" t="str">
        <f>IF(AND(ISNUMBER('Funnel setup'!P352),D339&gt;=30,E339&lt;&gt;"*",D339&lt;&gt;""),F339-1.959963985 *('Funnel setup'!$K$8/SQRT('Funnel Data'!D339)),"")</f>
        <v/>
      </c>
      <c r="H339" s="177" t="str">
        <f>IF(AND(ISNUMBER('Funnel setup'!P352),D339&gt;=30,E339&lt;&gt;"*",D339&lt;&gt;""),F339+1.959963985 *('Funnel setup'!$K$8/SQRT('Funnel Data'!D339)),"")</f>
        <v/>
      </c>
      <c r="I339" s="177" t="str">
        <f>IF(AND(ISNUMBER('Funnel setup'!P352),D339&gt;=30,E339&lt;&gt;"*",D339&lt;&gt;""),F339-3.090232306 *('Funnel setup'!$K$8/SQRT('Funnel Data'!D339)),"")</f>
        <v/>
      </c>
      <c r="J339" s="177" t="str">
        <f>IF(AND(ISNUMBER('Funnel setup'!P352),D339&gt;=30,E339&lt;&gt;"*",D339&lt;&gt;""),F339+3.090232306 *('Funnel setup'!$K$8/SQRT('Funnel Data'!D339)),"")</f>
        <v/>
      </c>
      <c r="K339" s="178" t="str">
        <f>IF(AND(ISNUMBER('Funnel setup'!P352),D339&gt;=30,E339&lt;&gt;"*",D339&lt;&gt;""),IF(E339&gt;J339,'Funnel setup'!$K$15&amp;"99.8%",IF(E339&gt;H339,'Funnel setup'!$K$15&amp;"95%",IF(E339&lt;I339,'Funnel setup'!$K$16&amp;"99.8%",IF(E339&lt;G339,'Funnel setup'!$K$16&amp;"95%","")))),"")</f>
        <v/>
      </c>
    </row>
    <row r="340" spans="2:11" ht="15" customHeight="1" x14ac:dyDescent="0.2">
      <c r="B340" s="174" t="str">
        <f>IF(ISNUMBER('Funnel setup'!P353),VLOOKUP('Funnel setup'!$P353,'Provider Commission - Raw Data'!$A:$Q,5,0),"")</f>
        <v/>
      </c>
      <c r="C340" s="175" t="str">
        <f>IF(ISNUMBER('Funnel setup'!P353),VLOOKUP('Funnel setup'!P353,'Provider Commission - Raw Data'!$A:$Q,6,0),"")</f>
        <v/>
      </c>
      <c r="D340" s="176" t="str">
        <f>IF(ISNUMBER('Funnel setup'!P353),IF(VLOOKUP('Funnel setup'!P353,'Provider Commission - Raw Data'!$A:$Q,8,0)="-","",VLOOKUP('Funnel setup'!P353,'Provider Commission - Raw Data'!$A:$Q,8,0)),"")</f>
        <v/>
      </c>
      <c r="E340" s="251" t="str">
        <f>IF(ISNUMBER('Funnel setup'!P353),IF(VLOOKUP('Funnel setup'!P353,'Provider Commission - Raw Data'!$A:$Q,16,0)="-","",VLOOKUP('Funnel setup'!P353,'Provider Commission - Raw Data'!$A:$Q,16,0)),"")</f>
        <v/>
      </c>
      <c r="F340" s="177" t="str">
        <f>IF(AND(ISNUMBER('Funnel setup'!P353)),'Funnel setup'!$K$9,"")</f>
        <v/>
      </c>
      <c r="G340" s="177" t="str">
        <f>IF(AND(ISNUMBER('Funnel setup'!P353),D340&gt;=30,E340&lt;&gt;"*",D340&lt;&gt;""),F340-1.959963985 *('Funnel setup'!$K$8/SQRT('Funnel Data'!D340)),"")</f>
        <v/>
      </c>
      <c r="H340" s="177" t="str">
        <f>IF(AND(ISNUMBER('Funnel setup'!P353),D340&gt;=30,E340&lt;&gt;"*",D340&lt;&gt;""),F340+1.959963985 *('Funnel setup'!$K$8/SQRT('Funnel Data'!D340)),"")</f>
        <v/>
      </c>
      <c r="I340" s="177" t="str">
        <f>IF(AND(ISNUMBER('Funnel setup'!P353),D340&gt;=30,E340&lt;&gt;"*",D340&lt;&gt;""),F340-3.090232306 *('Funnel setup'!$K$8/SQRT('Funnel Data'!D340)),"")</f>
        <v/>
      </c>
      <c r="J340" s="177" t="str">
        <f>IF(AND(ISNUMBER('Funnel setup'!P353),D340&gt;=30,E340&lt;&gt;"*",D340&lt;&gt;""),F340+3.090232306 *('Funnel setup'!$K$8/SQRT('Funnel Data'!D340)),"")</f>
        <v/>
      </c>
      <c r="K340" s="178" t="str">
        <f>IF(AND(ISNUMBER('Funnel setup'!P353),D340&gt;=30,E340&lt;&gt;"*",D340&lt;&gt;""),IF(E340&gt;J340,'Funnel setup'!$K$15&amp;"99.8%",IF(E340&gt;H340,'Funnel setup'!$K$15&amp;"95%",IF(E340&lt;I340,'Funnel setup'!$K$16&amp;"99.8%",IF(E340&lt;G340,'Funnel setup'!$K$16&amp;"95%","")))),"")</f>
        <v/>
      </c>
    </row>
    <row r="341" spans="2:11" ht="15" customHeight="1" x14ac:dyDescent="0.2">
      <c r="B341" s="174" t="str">
        <f>IF(ISNUMBER('Funnel setup'!P354),VLOOKUP('Funnel setup'!$P354,'Provider Commission - Raw Data'!$A:$Q,5,0),"")</f>
        <v/>
      </c>
      <c r="C341" s="175" t="str">
        <f>IF(ISNUMBER('Funnel setup'!P354),VLOOKUP('Funnel setup'!P354,'Provider Commission - Raw Data'!$A:$Q,6,0),"")</f>
        <v/>
      </c>
      <c r="D341" s="176" t="str">
        <f>IF(ISNUMBER('Funnel setup'!P354),IF(VLOOKUP('Funnel setup'!P354,'Provider Commission - Raw Data'!$A:$Q,8,0)="-","",VLOOKUP('Funnel setup'!P354,'Provider Commission - Raw Data'!$A:$Q,8,0)),"")</f>
        <v/>
      </c>
      <c r="E341" s="251" t="str">
        <f>IF(ISNUMBER('Funnel setup'!P354),IF(VLOOKUP('Funnel setup'!P354,'Provider Commission - Raw Data'!$A:$Q,16,0)="-","",VLOOKUP('Funnel setup'!P354,'Provider Commission - Raw Data'!$A:$Q,16,0)),"")</f>
        <v/>
      </c>
      <c r="F341" s="177" t="str">
        <f>IF(AND(ISNUMBER('Funnel setup'!P354)),'Funnel setup'!$K$9,"")</f>
        <v/>
      </c>
      <c r="G341" s="177" t="str">
        <f>IF(AND(ISNUMBER('Funnel setup'!P354),D341&gt;=30,E341&lt;&gt;"*",D341&lt;&gt;""),F341-1.959963985 *('Funnel setup'!$K$8/SQRT('Funnel Data'!D341)),"")</f>
        <v/>
      </c>
      <c r="H341" s="177" t="str">
        <f>IF(AND(ISNUMBER('Funnel setup'!P354),D341&gt;=30,E341&lt;&gt;"*",D341&lt;&gt;""),F341+1.959963985 *('Funnel setup'!$K$8/SQRT('Funnel Data'!D341)),"")</f>
        <v/>
      </c>
      <c r="I341" s="177" t="str">
        <f>IF(AND(ISNUMBER('Funnel setup'!P354),D341&gt;=30,E341&lt;&gt;"*",D341&lt;&gt;""),F341-3.090232306 *('Funnel setup'!$K$8/SQRT('Funnel Data'!D341)),"")</f>
        <v/>
      </c>
      <c r="J341" s="177" t="str">
        <f>IF(AND(ISNUMBER('Funnel setup'!P354),D341&gt;=30,E341&lt;&gt;"*",D341&lt;&gt;""),F341+3.090232306 *('Funnel setup'!$K$8/SQRT('Funnel Data'!D341)),"")</f>
        <v/>
      </c>
      <c r="K341" s="178" t="str">
        <f>IF(AND(ISNUMBER('Funnel setup'!P354),D341&gt;=30,E341&lt;&gt;"*",D341&lt;&gt;""),IF(E341&gt;J341,'Funnel setup'!$K$15&amp;"99.8%",IF(E341&gt;H341,'Funnel setup'!$K$15&amp;"95%",IF(E341&lt;I341,'Funnel setup'!$K$16&amp;"99.8%",IF(E341&lt;G341,'Funnel setup'!$K$16&amp;"95%","")))),"")</f>
        <v/>
      </c>
    </row>
    <row r="342" spans="2:11" ht="15" customHeight="1" x14ac:dyDescent="0.2">
      <c r="B342" s="174" t="str">
        <f>IF(ISNUMBER('Funnel setup'!P355),VLOOKUP('Funnel setup'!$P355,'Provider Commission - Raw Data'!$A:$Q,5,0),"")</f>
        <v/>
      </c>
      <c r="C342" s="175" t="str">
        <f>IF(ISNUMBER('Funnel setup'!P355),VLOOKUP('Funnel setup'!P355,'Provider Commission - Raw Data'!$A:$Q,6,0),"")</f>
        <v/>
      </c>
      <c r="D342" s="176" t="str">
        <f>IF(ISNUMBER('Funnel setup'!P355),IF(VLOOKUP('Funnel setup'!P355,'Provider Commission - Raw Data'!$A:$Q,8,0)="-","",VLOOKUP('Funnel setup'!P355,'Provider Commission - Raw Data'!$A:$Q,8,0)),"")</f>
        <v/>
      </c>
      <c r="E342" s="251" t="str">
        <f>IF(ISNUMBER('Funnel setup'!P355),IF(VLOOKUP('Funnel setup'!P355,'Provider Commission - Raw Data'!$A:$Q,16,0)="-","",VLOOKUP('Funnel setup'!P355,'Provider Commission - Raw Data'!$A:$Q,16,0)),"")</f>
        <v/>
      </c>
      <c r="F342" s="177" t="str">
        <f>IF(AND(ISNUMBER('Funnel setup'!P355)),'Funnel setup'!$K$9,"")</f>
        <v/>
      </c>
      <c r="G342" s="177" t="str">
        <f>IF(AND(ISNUMBER('Funnel setup'!P355),D342&gt;=30,E342&lt;&gt;"*",D342&lt;&gt;""),F342-1.959963985 *('Funnel setup'!$K$8/SQRT('Funnel Data'!D342)),"")</f>
        <v/>
      </c>
      <c r="H342" s="177" t="str">
        <f>IF(AND(ISNUMBER('Funnel setup'!P355),D342&gt;=30,E342&lt;&gt;"*",D342&lt;&gt;""),F342+1.959963985 *('Funnel setup'!$K$8/SQRT('Funnel Data'!D342)),"")</f>
        <v/>
      </c>
      <c r="I342" s="177" t="str">
        <f>IF(AND(ISNUMBER('Funnel setup'!P355),D342&gt;=30,E342&lt;&gt;"*",D342&lt;&gt;""),F342-3.090232306 *('Funnel setup'!$K$8/SQRT('Funnel Data'!D342)),"")</f>
        <v/>
      </c>
      <c r="J342" s="177" t="str">
        <f>IF(AND(ISNUMBER('Funnel setup'!P355),D342&gt;=30,E342&lt;&gt;"*",D342&lt;&gt;""),F342+3.090232306 *('Funnel setup'!$K$8/SQRT('Funnel Data'!D342)),"")</f>
        <v/>
      </c>
      <c r="K342" s="178" t="str">
        <f>IF(AND(ISNUMBER('Funnel setup'!P355),D342&gt;=30,E342&lt;&gt;"*",D342&lt;&gt;""),IF(E342&gt;J342,'Funnel setup'!$K$15&amp;"99.8%",IF(E342&gt;H342,'Funnel setup'!$K$15&amp;"95%",IF(E342&lt;I342,'Funnel setup'!$K$16&amp;"99.8%",IF(E342&lt;G342,'Funnel setup'!$K$16&amp;"95%","")))),"")</f>
        <v/>
      </c>
    </row>
    <row r="343" spans="2:11" ht="15" customHeight="1" x14ac:dyDescent="0.2">
      <c r="B343" s="174" t="str">
        <f>IF(ISNUMBER('Funnel setup'!P356),VLOOKUP('Funnel setup'!$P356,'Provider Commission - Raw Data'!$A:$Q,5,0),"")</f>
        <v/>
      </c>
      <c r="C343" s="175" t="str">
        <f>IF(ISNUMBER('Funnel setup'!P356),VLOOKUP('Funnel setup'!P356,'Provider Commission - Raw Data'!$A:$Q,6,0),"")</f>
        <v/>
      </c>
      <c r="D343" s="176" t="str">
        <f>IF(ISNUMBER('Funnel setup'!P356),IF(VLOOKUP('Funnel setup'!P356,'Provider Commission - Raw Data'!$A:$Q,8,0)="-","",VLOOKUP('Funnel setup'!P356,'Provider Commission - Raw Data'!$A:$Q,8,0)),"")</f>
        <v/>
      </c>
      <c r="E343" s="251" t="str">
        <f>IF(ISNUMBER('Funnel setup'!P356),IF(VLOOKUP('Funnel setup'!P356,'Provider Commission - Raw Data'!$A:$Q,16,0)="-","",VLOOKUP('Funnel setup'!P356,'Provider Commission - Raw Data'!$A:$Q,16,0)),"")</f>
        <v/>
      </c>
      <c r="F343" s="177" t="str">
        <f>IF(AND(ISNUMBER('Funnel setup'!P356)),'Funnel setup'!$K$9,"")</f>
        <v/>
      </c>
      <c r="G343" s="177" t="str">
        <f>IF(AND(ISNUMBER('Funnel setup'!P356),D343&gt;=30,E343&lt;&gt;"*",D343&lt;&gt;""),F343-1.959963985 *('Funnel setup'!$K$8/SQRT('Funnel Data'!D343)),"")</f>
        <v/>
      </c>
      <c r="H343" s="177" t="str">
        <f>IF(AND(ISNUMBER('Funnel setup'!P356),D343&gt;=30,E343&lt;&gt;"*",D343&lt;&gt;""),F343+1.959963985 *('Funnel setup'!$K$8/SQRT('Funnel Data'!D343)),"")</f>
        <v/>
      </c>
      <c r="I343" s="177" t="str">
        <f>IF(AND(ISNUMBER('Funnel setup'!P356),D343&gt;=30,E343&lt;&gt;"*",D343&lt;&gt;""),F343-3.090232306 *('Funnel setup'!$K$8/SQRT('Funnel Data'!D343)),"")</f>
        <v/>
      </c>
      <c r="J343" s="177" t="str">
        <f>IF(AND(ISNUMBER('Funnel setup'!P356),D343&gt;=30,E343&lt;&gt;"*",D343&lt;&gt;""),F343+3.090232306 *('Funnel setup'!$K$8/SQRT('Funnel Data'!D343)),"")</f>
        <v/>
      </c>
      <c r="K343" s="178" t="str">
        <f>IF(AND(ISNUMBER('Funnel setup'!P356),D343&gt;=30,E343&lt;&gt;"*",D343&lt;&gt;""),IF(E343&gt;J343,'Funnel setup'!$K$15&amp;"99.8%",IF(E343&gt;H343,'Funnel setup'!$K$15&amp;"95%",IF(E343&lt;I343,'Funnel setup'!$K$16&amp;"99.8%",IF(E343&lt;G343,'Funnel setup'!$K$16&amp;"95%","")))),"")</f>
        <v/>
      </c>
    </row>
    <row r="344" spans="2:11" ht="15" customHeight="1" x14ac:dyDescent="0.2">
      <c r="B344" s="174" t="str">
        <f>IF(ISNUMBER('Funnel setup'!P357),VLOOKUP('Funnel setup'!$P357,'Provider Commission - Raw Data'!$A:$Q,5,0),"")</f>
        <v/>
      </c>
      <c r="C344" s="175" t="str">
        <f>IF(ISNUMBER('Funnel setup'!P357),VLOOKUP('Funnel setup'!P357,'Provider Commission - Raw Data'!$A:$Q,6,0),"")</f>
        <v/>
      </c>
      <c r="D344" s="176" t="str">
        <f>IF(ISNUMBER('Funnel setup'!P357),IF(VLOOKUP('Funnel setup'!P357,'Provider Commission - Raw Data'!$A:$Q,8,0)="-","",VLOOKUP('Funnel setup'!P357,'Provider Commission - Raw Data'!$A:$Q,8,0)),"")</f>
        <v/>
      </c>
      <c r="E344" s="251" t="str">
        <f>IF(ISNUMBER('Funnel setup'!P357),IF(VLOOKUP('Funnel setup'!P357,'Provider Commission - Raw Data'!$A:$Q,16,0)="-","",VLOOKUP('Funnel setup'!P357,'Provider Commission - Raw Data'!$A:$Q,16,0)),"")</f>
        <v/>
      </c>
      <c r="F344" s="177" t="str">
        <f>IF(AND(ISNUMBER('Funnel setup'!P357)),'Funnel setup'!$K$9,"")</f>
        <v/>
      </c>
      <c r="G344" s="177" t="str">
        <f>IF(AND(ISNUMBER('Funnel setup'!P357),D344&gt;=30,E344&lt;&gt;"*",D344&lt;&gt;""),F344-1.959963985 *('Funnel setup'!$K$8/SQRT('Funnel Data'!D344)),"")</f>
        <v/>
      </c>
      <c r="H344" s="177" t="str">
        <f>IF(AND(ISNUMBER('Funnel setup'!P357),D344&gt;=30,E344&lt;&gt;"*",D344&lt;&gt;""),F344+1.959963985 *('Funnel setup'!$K$8/SQRT('Funnel Data'!D344)),"")</f>
        <v/>
      </c>
      <c r="I344" s="177" t="str">
        <f>IF(AND(ISNUMBER('Funnel setup'!P357),D344&gt;=30,E344&lt;&gt;"*",D344&lt;&gt;""),F344-3.090232306 *('Funnel setup'!$K$8/SQRT('Funnel Data'!D344)),"")</f>
        <v/>
      </c>
      <c r="J344" s="177" t="str">
        <f>IF(AND(ISNUMBER('Funnel setup'!P357),D344&gt;=30,E344&lt;&gt;"*",D344&lt;&gt;""),F344+3.090232306 *('Funnel setup'!$K$8/SQRT('Funnel Data'!D344)),"")</f>
        <v/>
      </c>
      <c r="K344" s="178" t="str">
        <f>IF(AND(ISNUMBER('Funnel setup'!P357),D344&gt;=30,E344&lt;&gt;"*",D344&lt;&gt;""),IF(E344&gt;J344,'Funnel setup'!$K$15&amp;"99.8%",IF(E344&gt;H344,'Funnel setup'!$K$15&amp;"95%",IF(E344&lt;I344,'Funnel setup'!$K$16&amp;"99.8%",IF(E344&lt;G344,'Funnel setup'!$K$16&amp;"95%","")))),"")</f>
        <v/>
      </c>
    </row>
    <row r="345" spans="2:11" ht="15" customHeight="1" x14ac:dyDescent="0.2">
      <c r="B345" s="174" t="str">
        <f>IF(ISNUMBER('Funnel setup'!P358),VLOOKUP('Funnel setup'!$P358,'Provider Commission - Raw Data'!$A:$Q,5,0),"")</f>
        <v/>
      </c>
      <c r="C345" s="175" t="str">
        <f>IF(ISNUMBER('Funnel setup'!P358),VLOOKUP('Funnel setup'!P358,'Provider Commission - Raw Data'!$A:$Q,6,0),"")</f>
        <v/>
      </c>
      <c r="D345" s="176" t="str">
        <f>IF(ISNUMBER('Funnel setup'!P358),IF(VLOOKUP('Funnel setup'!P358,'Provider Commission - Raw Data'!$A:$Q,8,0)="-","",VLOOKUP('Funnel setup'!P358,'Provider Commission - Raw Data'!$A:$Q,8,0)),"")</f>
        <v/>
      </c>
      <c r="E345" s="251" t="str">
        <f>IF(ISNUMBER('Funnel setup'!P358),IF(VLOOKUP('Funnel setup'!P358,'Provider Commission - Raw Data'!$A:$Q,16,0)="-","",VLOOKUP('Funnel setup'!P358,'Provider Commission - Raw Data'!$A:$Q,16,0)),"")</f>
        <v/>
      </c>
      <c r="F345" s="177" t="str">
        <f>IF(AND(ISNUMBER('Funnel setup'!P358)),'Funnel setup'!$K$9,"")</f>
        <v/>
      </c>
      <c r="G345" s="177" t="str">
        <f>IF(AND(ISNUMBER('Funnel setup'!P358),D345&gt;=30,E345&lt;&gt;"*",D345&lt;&gt;""),F345-1.959963985 *('Funnel setup'!$K$8/SQRT('Funnel Data'!D345)),"")</f>
        <v/>
      </c>
      <c r="H345" s="177" t="str">
        <f>IF(AND(ISNUMBER('Funnel setup'!P358),D345&gt;=30,E345&lt;&gt;"*",D345&lt;&gt;""),F345+1.959963985 *('Funnel setup'!$K$8/SQRT('Funnel Data'!D345)),"")</f>
        <v/>
      </c>
      <c r="I345" s="177" t="str">
        <f>IF(AND(ISNUMBER('Funnel setup'!P358),D345&gt;=30,E345&lt;&gt;"*",D345&lt;&gt;""),F345-3.090232306 *('Funnel setup'!$K$8/SQRT('Funnel Data'!D345)),"")</f>
        <v/>
      </c>
      <c r="J345" s="177" t="str">
        <f>IF(AND(ISNUMBER('Funnel setup'!P358),D345&gt;=30,E345&lt;&gt;"*",D345&lt;&gt;""),F345+3.090232306 *('Funnel setup'!$K$8/SQRT('Funnel Data'!D345)),"")</f>
        <v/>
      </c>
      <c r="K345" s="178" t="str">
        <f>IF(AND(ISNUMBER('Funnel setup'!P358),D345&gt;=30,E345&lt;&gt;"*",D345&lt;&gt;""),IF(E345&gt;J345,'Funnel setup'!$K$15&amp;"99.8%",IF(E345&gt;H345,'Funnel setup'!$K$15&amp;"95%",IF(E345&lt;I345,'Funnel setup'!$K$16&amp;"99.8%",IF(E345&lt;G345,'Funnel setup'!$K$16&amp;"95%","")))),"")</f>
        <v/>
      </c>
    </row>
    <row r="346" spans="2:11" ht="15" customHeight="1" x14ac:dyDescent="0.2">
      <c r="B346" s="174" t="str">
        <f>IF(ISNUMBER('Funnel setup'!P359),VLOOKUP('Funnel setup'!$P359,'Provider Commission - Raw Data'!$A:$Q,5,0),"")</f>
        <v/>
      </c>
      <c r="C346" s="175" t="str">
        <f>IF(ISNUMBER('Funnel setup'!P359),VLOOKUP('Funnel setup'!P359,'Provider Commission - Raw Data'!$A:$Q,6,0),"")</f>
        <v/>
      </c>
      <c r="D346" s="176" t="str">
        <f>IF(ISNUMBER('Funnel setup'!P359),IF(VLOOKUP('Funnel setup'!P359,'Provider Commission - Raw Data'!$A:$Q,8,0)="-","",VLOOKUP('Funnel setup'!P359,'Provider Commission - Raw Data'!$A:$Q,8,0)),"")</f>
        <v/>
      </c>
      <c r="E346" s="251" t="str">
        <f>IF(ISNUMBER('Funnel setup'!P359),IF(VLOOKUP('Funnel setup'!P359,'Provider Commission - Raw Data'!$A:$Q,16,0)="-","",VLOOKUP('Funnel setup'!P359,'Provider Commission - Raw Data'!$A:$Q,16,0)),"")</f>
        <v/>
      </c>
      <c r="F346" s="177" t="str">
        <f>IF(AND(ISNUMBER('Funnel setup'!P359)),'Funnel setup'!$K$9,"")</f>
        <v/>
      </c>
      <c r="G346" s="177" t="str">
        <f>IF(AND(ISNUMBER('Funnel setup'!P359),D346&gt;=30,E346&lt;&gt;"*",D346&lt;&gt;""),F346-1.959963985 *('Funnel setup'!$K$8/SQRT('Funnel Data'!D346)),"")</f>
        <v/>
      </c>
      <c r="H346" s="177" t="str">
        <f>IF(AND(ISNUMBER('Funnel setup'!P359),D346&gt;=30,E346&lt;&gt;"*",D346&lt;&gt;""),F346+1.959963985 *('Funnel setup'!$K$8/SQRT('Funnel Data'!D346)),"")</f>
        <v/>
      </c>
      <c r="I346" s="177" t="str">
        <f>IF(AND(ISNUMBER('Funnel setup'!P359),D346&gt;=30,E346&lt;&gt;"*",D346&lt;&gt;""),F346-3.090232306 *('Funnel setup'!$K$8/SQRT('Funnel Data'!D346)),"")</f>
        <v/>
      </c>
      <c r="J346" s="177" t="str">
        <f>IF(AND(ISNUMBER('Funnel setup'!P359),D346&gt;=30,E346&lt;&gt;"*",D346&lt;&gt;""),F346+3.090232306 *('Funnel setup'!$K$8/SQRT('Funnel Data'!D346)),"")</f>
        <v/>
      </c>
      <c r="K346" s="178" t="str">
        <f>IF(AND(ISNUMBER('Funnel setup'!P359),D346&gt;=30,E346&lt;&gt;"*",D346&lt;&gt;""),IF(E346&gt;J346,'Funnel setup'!$K$15&amp;"99.8%",IF(E346&gt;H346,'Funnel setup'!$K$15&amp;"95%",IF(E346&lt;I346,'Funnel setup'!$K$16&amp;"99.8%",IF(E346&lt;G346,'Funnel setup'!$K$16&amp;"95%","")))),"")</f>
        <v/>
      </c>
    </row>
    <row r="347" spans="2:11" ht="15" customHeight="1" x14ac:dyDescent="0.2">
      <c r="B347" s="174" t="str">
        <f>IF(ISNUMBER('Funnel setup'!P360),VLOOKUP('Funnel setup'!$P360,'Provider Commission - Raw Data'!$A:$Q,5,0),"")</f>
        <v/>
      </c>
      <c r="C347" s="175" t="str">
        <f>IF(ISNUMBER('Funnel setup'!P360),VLOOKUP('Funnel setup'!P360,'Provider Commission - Raw Data'!$A:$Q,6,0),"")</f>
        <v/>
      </c>
      <c r="D347" s="176" t="str">
        <f>IF(ISNUMBER('Funnel setup'!P360),IF(VLOOKUP('Funnel setup'!P360,'Provider Commission - Raw Data'!$A:$Q,8,0)="-","",VLOOKUP('Funnel setup'!P360,'Provider Commission - Raw Data'!$A:$Q,8,0)),"")</f>
        <v/>
      </c>
      <c r="E347" s="251" t="str">
        <f>IF(ISNUMBER('Funnel setup'!P360),IF(VLOOKUP('Funnel setup'!P360,'Provider Commission - Raw Data'!$A:$Q,16,0)="-","",VLOOKUP('Funnel setup'!P360,'Provider Commission - Raw Data'!$A:$Q,16,0)),"")</f>
        <v/>
      </c>
      <c r="F347" s="177" t="str">
        <f>IF(AND(ISNUMBER('Funnel setup'!P360)),'Funnel setup'!$K$9,"")</f>
        <v/>
      </c>
      <c r="G347" s="177" t="str">
        <f>IF(AND(ISNUMBER('Funnel setup'!P360),D347&gt;=30,E347&lt;&gt;"*",D347&lt;&gt;""),F347-1.959963985 *('Funnel setup'!$K$8/SQRT('Funnel Data'!D347)),"")</f>
        <v/>
      </c>
      <c r="H347" s="177" t="str">
        <f>IF(AND(ISNUMBER('Funnel setup'!P360),D347&gt;=30,E347&lt;&gt;"*",D347&lt;&gt;""),F347+1.959963985 *('Funnel setup'!$K$8/SQRT('Funnel Data'!D347)),"")</f>
        <v/>
      </c>
      <c r="I347" s="177" t="str">
        <f>IF(AND(ISNUMBER('Funnel setup'!P360),D347&gt;=30,E347&lt;&gt;"*",D347&lt;&gt;""),F347-3.090232306 *('Funnel setup'!$K$8/SQRT('Funnel Data'!D347)),"")</f>
        <v/>
      </c>
      <c r="J347" s="177" t="str">
        <f>IF(AND(ISNUMBER('Funnel setup'!P360),D347&gt;=30,E347&lt;&gt;"*",D347&lt;&gt;""),F347+3.090232306 *('Funnel setup'!$K$8/SQRT('Funnel Data'!D347)),"")</f>
        <v/>
      </c>
      <c r="K347" s="178" t="str">
        <f>IF(AND(ISNUMBER('Funnel setup'!P360),D347&gt;=30,E347&lt;&gt;"*",D347&lt;&gt;""),IF(E347&gt;J347,'Funnel setup'!$K$15&amp;"99.8%",IF(E347&gt;H347,'Funnel setup'!$K$15&amp;"95%",IF(E347&lt;I347,'Funnel setup'!$K$16&amp;"99.8%",IF(E347&lt;G347,'Funnel setup'!$K$16&amp;"95%","")))),"")</f>
        <v/>
      </c>
    </row>
    <row r="348" spans="2:11" ht="15" customHeight="1" x14ac:dyDescent="0.2">
      <c r="B348" s="174" t="str">
        <f>IF(ISNUMBER('Funnel setup'!P361),VLOOKUP('Funnel setup'!$P361,'Provider Commission - Raw Data'!$A:$Q,5,0),"")</f>
        <v/>
      </c>
      <c r="C348" s="175" t="str">
        <f>IF(ISNUMBER('Funnel setup'!P361),VLOOKUP('Funnel setup'!P361,'Provider Commission - Raw Data'!$A:$Q,6,0),"")</f>
        <v/>
      </c>
      <c r="D348" s="176" t="str">
        <f>IF(ISNUMBER('Funnel setup'!P361),IF(VLOOKUP('Funnel setup'!P361,'Provider Commission - Raw Data'!$A:$Q,8,0)="-","",VLOOKUP('Funnel setup'!P361,'Provider Commission - Raw Data'!$A:$Q,8,0)),"")</f>
        <v/>
      </c>
      <c r="E348" s="251" t="str">
        <f>IF(ISNUMBER('Funnel setup'!P361),IF(VLOOKUP('Funnel setup'!P361,'Provider Commission - Raw Data'!$A:$Q,16,0)="-","",VLOOKUP('Funnel setup'!P361,'Provider Commission - Raw Data'!$A:$Q,16,0)),"")</f>
        <v/>
      </c>
      <c r="F348" s="177" t="str">
        <f>IF(AND(ISNUMBER('Funnel setup'!P361)),'Funnel setup'!$K$9,"")</f>
        <v/>
      </c>
      <c r="G348" s="177" t="str">
        <f>IF(AND(ISNUMBER('Funnel setup'!P361),D348&gt;=30,E348&lt;&gt;"*",D348&lt;&gt;""),F348-1.959963985 *('Funnel setup'!$K$8/SQRT('Funnel Data'!D348)),"")</f>
        <v/>
      </c>
      <c r="H348" s="177" t="str">
        <f>IF(AND(ISNUMBER('Funnel setup'!P361),D348&gt;=30,E348&lt;&gt;"*",D348&lt;&gt;""),F348+1.959963985 *('Funnel setup'!$K$8/SQRT('Funnel Data'!D348)),"")</f>
        <v/>
      </c>
      <c r="I348" s="177" t="str">
        <f>IF(AND(ISNUMBER('Funnel setup'!P361),D348&gt;=30,E348&lt;&gt;"*",D348&lt;&gt;""),F348-3.090232306 *('Funnel setup'!$K$8/SQRT('Funnel Data'!D348)),"")</f>
        <v/>
      </c>
      <c r="J348" s="177" t="str">
        <f>IF(AND(ISNUMBER('Funnel setup'!P361),D348&gt;=30,E348&lt;&gt;"*",D348&lt;&gt;""),F348+3.090232306 *('Funnel setup'!$K$8/SQRT('Funnel Data'!D348)),"")</f>
        <v/>
      </c>
      <c r="K348" s="178" t="str">
        <f>IF(AND(ISNUMBER('Funnel setup'!P361),D348&gt;=30,E348&lt;&gt;"*",D348&lt;&gt;""),IF(E348&gt;J348,'Funnel setup'!$K$15&amp;"99.8%",IF(E348&gt;H348,'Funnel setup'!$K$15&amp;"95%",IF(E348&lt;I348,'Funnel setup'!$K$16&amp;"99.8%",IF(E348&lt;G348,'Funnel setup'!$K$16&amp;"95%","")))),"")</f>
        <v/>
      </c>
    </row>
    <row r="349" spans="2:11" ht="15" customHeight="1" x14ac:dyDescent="0.2">
      <c r="B349" s="174" t="str">
        <f>IF(ISNUMBER('Funnel setup'!P362),VLOOKUP('Funnel setup'!$P362,'Provider Commission - Raw Data'!$A:$Q,5,0),"")</f>
        <v/>
      </c>
      <c r="C349" s="175" t="str">
        <f>IF(ISNUMBER('Funnel setup'!P362),VLOOKUP('Funnel setup'!P362,'Provider Commission - Raw Data'!$A:$Q,6,0),"")</f>
        <v/>
      </c>
      <c r="D349" s="176" t="str">
        <f>IF(ISNUMBER('Funnel setup'!P362),IF(VLOOKUP('Funnel setup'!P362,'Provider Commission - Raw Data'!$A:$Q,8,0)="-","",VLOOKUP('Funnel setup'!P362,'Provider Commission - Raw Data'!$A:$Q,8,0)),"")</f>
        <v/>
      </c>
      <c r="E349" s="251" t="str">
        <f>IF(ISNUMBER('Funnel setup'!P362),IF(VLOOKUP('Funnel setup'!P362,'Provider Commission - Raw Data'!$A:$Q,16,0)="-","",VLOOKUP('Funnel setup'!P362,'Provider Commission - Raw Data'!$A:$Q,16,0)),"")</f>
        <v/>
      </c>
      <c r="F349" s="177" t="str">
        <f>IF(AND(ISNUMBER('Funnel setup'!P362)),'Funnel setup'!$K$9,"")</f>
        <v/>
      </c>
      <c r="G349" s="177" t="str">
        <f>IF(AND(ISNUMBER('Funnel setup'!P362),D349&gt;=30,E349&lt;&gt;"*",D349&lt;&gt;""),F349-1.959963985 *('Funnel setup'!$K$8/SQRT('Funnel Data'!D349)),"")</f>
        <v/>
      </c>
      <c r="H349" s="177" t="str">
        <f>IF(AND(ISNUMBER('Funnel setup'!P362),D349&gt;=30,E349&lt;&gt;"*",D349&lt;&gt;""),F349+1.959963985 *('Funnel setup'!$K$8/SQRT('Funnel Data'!D349)),"")</f>
        <v/>
      </c>
      <c r="I349" s="177" t="str">
        <f>IF(AND(ISNUMBER('Funnel setup'!P362),D349&gt;=30,E349&lt;&gt;"*",D349&lt;&gt;""),F349-3.090232306 *('Funnel setup'!$K$8/SQRT('Funnel Data'!D349)),"")</f>
        <v/>
      </c>
      <c r="J349" s="177" t="str">
        <f>IF(AND(ISNUMBER('Funnel setup'!P362),D349&gt;=30,E349&lt;&gt;"*",D349&lt;&gt;""),F349+3.090232306 *('Funnel setup'!$K$8/SQRT('Funnel Data'!D349)),"")</f>
        <v/>
      </c>
      <c r="K349" s="178" t="str">
        <f>IF(AND(ISNUMBER('Funnel setup'!P362),D349&gt;=30,E349&lt;&gt;"*",D349&lt;&gt;""),IF(E349&gt;J349,'Funnel setup'!$K$15&amp;"99.8%",IF(E349&gt;H349,'Funnel setup'!$K$15&amp;"95%",IF(E349&lt;I349,'Funnel setup'!$K$16&amp;"99.8%",IF(E349&lt;G349,'Funnel setup'!$K$16&amp;"95%","")))),"")</f>
        <v/>
      </c>
    </row>
    <row r="350" spans="2:11" ht="15" customHeight="1" x14ac:dyDescent="0.2">
      <c r="B350" s="174" t="str">
        <f>IF(ISNUMBER('Funnel setup'!P363),VLOOKUP('Funnel setup'!$P363,'Provider Commission - Raw Data'!$A:$Q,5,0),"")</f>
        <v/>
      </c>
      <c r="C350" s="175" t="str">
        <f>IF(ISNUMBER('Funnel setup'!P363),VLOOKUP('Funnel setup'!P363,'Provider Commission - Raw Data'!$A:$Q,6,0),"")</f>
        <v/>
      </c>
      <c r="D350" s="176" t="str">
        <f>IF(ISNUMBER('Funnel setup'!P363),IF(VLOOKUP('Funnel setup'!P363,'Provider Commission - Raw Data'!$A:$Q,8,0)="-","",VLOOKUP('Funnel setup'!P363,'Provider Commission - Raw Data'!$A:$Q,8,0)),"")</f>
        <v/>
      </c>
      <c r="E350" s="251" t="str">
        <f>IF(ISNUMBER('Funnel setup'!P363),IF(VLOOKUP('Funnel setup'!P363,'Provider Commission - Raw Data'!$A:$Q,16,0)="-","",VLOOKUP('Funnel setup'!P363,'Provider Commission - Raw Data'!$A:$Q,16,0)),"")</f>
        <v/>
      </c>
      <c r="F350" s="177" t="str">
        <f>IF(AND(ISNUMBER('Funnel setup'!P363)),'Funnel setup'!$K$9,"")</f>
        <v/>
      </c>
      <c r="G350" s="177" t="str">
        <f>IF(AND(ISNUMBER('Funnel setup'!P363),D350&gt;=30,E350&lt;&gt;"*",D350&lt;&gt;""),F350-1.959963985 *('Funnel setup'!$K$8/SQRT('Funnel Data'!D350)),"")</f>
        <v/>
      </c>
      <c r="H350" s="177" t="str">
        <f>IF(AND(ISNUMBER('Funnel setup'!P363),D350&gt;=30,E350&lt;&gt;"*",D350&lt;&gt;""),F350+1.959963985 *('Funnel setup'!$K$8/SQRT('Funnel Data'!D350)),"")</f>
        <v/>
      </c>
      <c r="I350" s="177" t="str">
        <f>IF(AND(ISNUMBER('Funnel setup'!P363),D350&gt;=30,E350&lt;&gt;"*",D350&lt;&gt;""),F350-3.090232306 *('Funnel setup'!$K$8/SQRT('Funnel Data'!D350)),"")</f>
        <v/>
      </c>
      <c r="J350" s="177" t="str">
        <f>IF(AND(ISNUMBER('Funnel setup'!P363),D350&gt;=30,E350&lt;&gt;"*",D350&lt;&gt;""),F350+3.090232306 *('Funnel setup'!$K$8/SQRT('Funnel Data'!D350)),"")</f>
        <v/>
      </c>
      <c r="K350" s="178" t="str">
        <f>IF(AND(ISNUMBER('Funnel setup'!P363),D350&gt;=30,E350&lt;&gt;"*",D350&lt;&gt;""),IF(E350&gt;J350,'Funnel setup'!$K$15&amp;"99.8%",IF(E350&gt;H350,'Funnel setup'!$K$15&amp;"95%",IF(E350&lt;I350,'Funnel setup'!$K$16&amp;"99.8%",IF(E350&lt;G350,'Funnel setup'!$K$16&amp;"95%","")))),"")</f>
        <v/>
      </c>
    </row>
    <row r="351" spans="2:11" ht="15" customHeight="1" x14ac:dyDescent="0.2">
      <c r="B351" s="174" t="str">
        <f>IF(ISNUMBER('Funnel setup'!P364),VLOOKUP('Funnel setup'!$P364,'Provider Commission - Raw Data'!$A:$Q,5,0),"")</f>
        <v/>
      </c>
      <c r="C351" s="175" t="str">
        <f>IF(ISNUMBER('Funnel setup'!P364),VLOOKUP('Funnel setup'!P364,'Provider Commission - Raw Data'!$A:$Q,6,0),"")</f>
        <v/>
      </c>
      <c r="D351" s="176" t="str">
        <f>IF(ISNUMBER('Funnel setup'!P364),IF(VLOOKUP('Funnel setup'!P364,'Provider Commission - Raw Data'!$A:$Q,8,0)="-","",VLOOKUP('Funnel setup'!P364,'Provider Commission - Raw Data'!$A:$Q,8,0)),"")</f>
        <v/>
      </c>
      <c r="E351" s="251" t="str">
        <f>IF(ISNUMBER('Funnel setup'!P364),IF(VLOOKUP('Funnel setup'!P364,'Provider Commission - Raw Data'!$A:$Q,16,0)="-","",VLOOKUP('Funnel setup'!P364,'Provider Commission - Raw Data'!$A:$Q,16,0)),"")</f>
        <v/>
      </c>
      <c r="F351" s="177" t="str">
        <f>IF(AND(ISNUMBER('Funnel setup'!P364)),'Funnel setup'!$K$9,"")</f>
        <v/>
      </c>
      <c r="G351" s="177" t="str">
        <f>IF(AND(ISNUMBER('Funnel setup'!P364),D351&gt;=30,E351&lt;&gt;"*",D351&lt;&gt;""),F351-1.959963985 *('Funnel setup'!$K$8/SQRT('Funnel Data'!D351)),"")</f>
        <v/>
      </c>
      <c r="H351" s="177" t="str">
        <f>IF(AND(ISNUMBER('Funnel setup'!P364),D351&gt;=30,E351&lt;&gt;"*",D351&lt;&gt;""),F351+1.959963985 *('Funnel setup'!$K$8/SQRT('Funnel Data'!D351)),"")</f>
        <v/>
      </c>
      <c r="I351" s="177" t="str">
        <f>IF(AND(ISNUMBER('Funnel setup'!P364),D351&gt;=30,E351&lt;&gt;"*",D351&lt;&gt;""),F351-3.090232306 *('Funnel setup'!$K$8/SQRT('Funnel Data'!D351)),"")</f>
        <v/>
      </c>
      <c r="J351" s="177" t="str">
        <f>IF(AND(ISNUMBER('Funnel setup'!P364),D351&gt;=30,E351&lt;&gt;"*",D351&lt;&gt;""),F351+3.090232306 *('Funnel setup'!$K$8/SQRT('Funnel Data'!D351)),"")</f>
        <v/>
      </c>
      <c r="K351" s="178" t="str">
        <f>IF(AND(ISNUMBER('Funnel setup'!P364),D351&gt;=30,E351&lt;&gt;"*",D351&lt;&gt;""),IF(E351&gt;J351,'Funnel setup'!$K$15&amp;"99.8%",IF(E351&gt;H351,'Funnel setup'!$K$15&amp;"95%",IF(E351&lt;I351,'Funnel setup'!$K$16&amp;"99.8%",IF(E351&lt;G351,'Funnel setup'!$K$16&amp;"95%","")))),"")</f>
        <v/>
      </c>
    </row>
    <row r="352" spans="2:11" ht="15" customHeight="1" x14ac:dyDescent="0.2">
      <c r="B352" s="174" t="str">
        <f>IF(ISNUMBER('Funnel setup'!P365),VLOOKUP('Funnel setup'!$P365,'Provider Commission - Raw Data'!$A:$Q,5,0),"")</f>
        <v/>
      </c>
      <c r="C352" s="175" t="str">
        <f>IF(ISNUMBER('Funnel setup'!P365),VLOOKUP('Funnel setup'!P365,'Provider Commission - Raw Data'!$A:$Q,6,0),"")</f>
        <v/>
      </c>
      <c r="D352" s="176" t="str">
        <f>IF(ISNUMBER('Funnel setup'!P365),IF(VLOOKUP('Funnel setup'!P365,'Provider Commission - Raw Data'!$A:$Q,8,0)="-","",VLOOKUP('Funnel setup'!P365,'Provider Commission - Raw Data'!$A:$Q,8,0)),"")</f>
        <v/>
      </c>
      <c r="E352" s="251" t="str">
        <f>IF(ISNUMBER('Funnel setup'!P365),IF(VLOOKUP('Funnel setup'!P365,'Provider Commission - Raw Data'!$A:$Q,16,0)="-","",VLOOKUP('Funnel setup'!P365,'Provider Commission - Raw Data'!$A:$Q,16,0)),"")</f>
        <v/>
      </c>
      <c r="F352" s="177" t="str">
        <f>IF(AND(ISNUMBER('Funnel setup'!P365)),'Funnel setup'!$K$9,"")</f>
        <v/>
      </c>
      <c r="G352" s="177" t="str">
        <f>IF(AND(ISNUMBER('Funnel setup'!P365),D352&gt;=30,E352&lt;&gt;"*",D352&lt;&gt;""),F352-1.959963985 *('Funnel setup'!$K$8/SQRT('Funnel Data'!D352)),"")</f>
        <v/>
      </c>
      <c r="H352" s="177" t="str">
        <f>IF(AND(ISNUMBER('Funnel setup'!P365),D352&gt;=30,E352&lt;&gt;"*",D352&lt;&gt;""),F352+1.959963985 *('Funnel setup'!$K$8/SQRT('Funnel Data'!D352)),"")</f>
        <v/>
      </c>
      <c r="I352" s="177" t="str">
        <f>IF(AND(ISNUMBER('Funnel setup'!P365),D352&gt;=30,E352&lt;&gt;"*",D352&lt;&gt;""),F352-3.090232306 *('Funnel setup'!$K$8/SQRT('Funnel Data'!D352)),"")</f>
        <v/>
      </c>
      <c r="J352" s="177" t="str">
        <f>IF(AND(ISNUMBER('Funnel setup'!P365),D352&gt;=30,E352&lt;&gt;"*",D352&lt;&gt;""),F352+3.090232306 *('Funnel setup'!$K$8/SQRT('Funnel Data'!D352)),"")</f>
        <v/>
      </c>
      <c r="K352" s="178" t="str">
        <f>IF(AND(ISNUMBER('Funnel setup'!P365),D352&gt;=30,E352&lt;&gt;"*",D352&lt;&gt;""),IF(E352&gt;J352,'Funnel setup'!$K$15&amp;"99.8%",IF(E352&gt;H352,'Funnel setup'!$K$15&amp;"95%",IF(E352&lt;I352,'Funnel setup'!$K$16&amp;"99.8%",IF(E352&lt;G352,'Funnel setup'!$K$16&amp;"95%","")))),"")</f>
        <v/>
      </c>
    </row>
    <row r="353" spans="2:11" ht="15" customHeight="1" x14ac:dyDescent="0.2">
      <c r="B353" s="174" t="str">
        <f>IF(ISNUMBER('Funnel setup'!P366),VLOOKUP('Funnel setup'!$P366,'Provider Commission - Raw Data'!$A:$Q,5,0),"")</f>
        <v/>
      </c>
      <c r="C353" s="175" t="str">
        <f>IF(ISNUMBER('Funnel setup'!P366),VLOOKUP('Funnel setup'!P366,'Provider Commission - Raw Data'!$A:$Q,6,0),"")</f>
        <v/>
      </c>
      <c r="D353" s="176" t="str">
        <f>IF(ISNUMBER('Funnel setup'!P366),IF(VLOOKUP('Funnel setup'!P366,'Provider Commission - Raw Data'!$A:$Q,8,0)="-","",VLOOKUP('Funnel setup'!P366,'Provider Commission - Raw Data'!$A:$Q,8,0)),"")</f>
        <v/>
      </c>
      <c r="E353" s="251" t="str">
        <f>IF(ISNUMBER('Funnel setup'!P366),IF(VLOOKUP('Funnel setup'!P366,'Provider Commission - Raw Data'!$A:$Q,16,0)="-","",VLOOKUP('Funnel setup'!P366,'Provider Commission - Raw Data'!$A:$Q,16,0)),"")</f>
        <v/>
      </c>
      <c r="F353" s="177" t="str">
        <f>IF(AND(ISNUMBER('Funnel setup'!P366)),'Funnel setup'!$K$9,"")</f>
        <v/>
      </c>
      <c r="G353" s="177" t="str">
        <f>IF(AND(ISNUMBER('Funnel setup'!P366),D353&gt;=30,E353&lt;&gt;"*",D353&lt;&gt;""),F353-1.959963985 *('Funnel setup'!$K$8/SQRT('Funnel Data'!D353)),"")</f>
        <v/>
      </c>
      <c r="H353" s="177" t="str">
        <f>IF(AND(ISNUMBER('Funnel setup'!P366),D353&gt;=30,E353&lt;&gt;"*",D353&lt;&gt;""),F353+1.959963985 *('Funnel setup'!$K$8/SQRT('Funnel Data'!D353)),"")</f>
        <v/>
      </c>
      <c r="I353" s="177" t="str">
        <f>IF(AND(ISNUMBER('Funnel setup'!P366),D353&gt;=30,E353&lt;&gt;"*",D353&lt;&gt;""),F353-3.090232306 *('Funnel setup'!$K$8/SQRT('Funnel Data'!D353)),"")</f>
        <v/>
      </c>
      <c r="J353" s="177" t="str">
        <f>IF(AND(ISNUMBER('Funnel setup'!P366),D353&gt;=30,E353&lt;&gt;"*",D353&lt;&gt;""),F353+3.090232306 *('Funnel setup'!$K$8/SQRT('Funnel Data'!D353)),"")</f>
        <v/>
      </c>
      <c r="K353" s="178" t="str">
        <f>IF(AND(ISNUMBER('Funnel setup'!P366),D353&gt;=30,E353&lt;&gt;"*",D353&lt;&gt;""),IF(E353&gt;J353,'Funnel setup'!$K$15&amp;"99.8%",IF(E353&gt;H353,'Funnel setup'!$K$15&amp;"95%",IF(E353&lt;I353,'Funnel setup'!$K$16&amp;"99.8%",IF(E353&lt;G353,'Funnel setup'!$K$16&amp;"95%","")))),"")</f>
        <v/>
      </c>
    </row>
    <row r="354" spans="2:11" ht="15" customHeight="1" x14ac:dyDescent="0.2">
      <c r="B354" s="174" t="str">
        <f>IF(ISNUMBER('Funnel setup'!P367),VLOOKUP('Funnel setup'!$P367,'Provider Commission - Raw Data'!$A:$Q,5,0),"")</f>
        <v/>
      </c>
      <c r="C354" s="175" t="str">
        <f>IF(ISNUMBER('Funnel setup'!P367),VLOOKUP('Funnel setup'!P367,'Provider Commission - Raw Data'!$A:$Q,6,0),"")</f>
        <v/>
      </c>
      <c r="D354" s="176" t="str">
        <f>IF(ISNUMBER('Funnel setup'!P367),IF(VLOOKUP('Funnel setup'!P367,'Provider Commission - Raw Data'!$A:$Q,8,0)="-","",VLOOKUP('Funnel setup'!P367,'Provider Commission - Raw Data'!$A:$Q,8,0)),"")</f>
        <v/>
      </c>
      <c r="E354" s="251" t="str">
        <f>IF(ISNUMBER('Funnel setup'!P367),IF(VLOOKUP('Funnel setup'!P367,'Provider Commission - Raw Data'!$A:$Q,16,0)="-","",VLOOKUP('Funnel setup'!P367,'Provider Commission - Raw Data'!$A:$Q,16,0)),"")</f>
        <v/>
      </c>
      <c r="F354" s="177" t="str">
        <f>IF(AND(ISNUMBER('Funnel setup'!P367)),'Funnel setup'!$K$9,"")</f>
        <v/>
      </c>
      <c r="G354" s="177" t="str">
        <f>IF(AND(ISNUMBER('Funnel setup'!P367),D354&gt;=30,E354&lt;&gt;"*",D354&lt;&gt;""),F354-1.959963985 *('Funnel setup'!$K$8/SQRT('Funnel Data'!D354)),"")</f>
        <v/>
      </c>
      <c r="H354" s="177" t="str">
        <f>IF(AND(ISNUMBER('Funnel setup'!P367),D354&gt;=30,E354&lt;&gt;"*",D354&lt;&gt;""),F354+1.959963985 *('Funnel setup'!$K$8/SQRT('Funnel Data'!D354)),"")</f>
        <v/>
      </c>
      <c r="I354" s="177" t="str">
        <f>IF(AND(ISNUMBER('Funnel setup'!P367),D354&gt;=30,E354&lt;&gt;"*",D354&lt;&gt;""),F354-3.090232306 *('Funnel setup'!$K$8/SQRT('Funnel Data'!D354)),"")</f>
        <v/>
      </c>
      <c r="J354" s="177" t="str">
        <f>IF(AND(ISNUMBER('Funnel setup'!P367),D354&gt;=30,E354&lt;&gt;"*",D354&lt;&gt;""),F354+3.090232306 *('Funnel setup'!$K$8/SQRT('Funnel Data'!D354)),"")</f>
        <v/>
      </c>
      <c r="K354" s="178" t="str">
        <f>IF(AND(ISNUMBER('Funnel setup'!P367),D354&gt;=30,E354&lt;&gt;"*",D354&lt;&gt;""),IF(E354&gt;J354,'Funnel setup'!$K$15&amp;"99.8%",IF(E354&gt;H354,'Funnel setup'!$K$15&amp;"95%",IF(E354&lt;I354,'Funnel setup'!$K$16&amp;"99.8%",IF(E354&lt;G354,'Funnel setup'!$K$16&amp;"95%","")))),"")</f>
        <v/>
      </c>
    </row>
    <row r="355" spans="2:11" ht="15" customHeight="1" x14ac:dyDescent="0.2">
      <c r="B355" s="174" t="str">
        <f>IF(ISNUMBER('Funnel setup'!P368),VLOOKUP('Funnel setup'!$P368,'Provider Commission - Raw Data'!$A:$Q,5,0),"")</f>
        <v/>
      </c>
      <c r="C355" s="175" t="str">
        <f>IF(ISNUMBER('Funnel setup'!P368),VLOOKUP('Funnel setup'!P368,'Provider Commission - Raw Data'!$A:$Q,6,0),"")</f>
        <v/>
      </c>
      <c r="D355" s="176" t="str">
        <f>IF(ISNUMBER('Funnel setup'!P368),IF(VLOOKUP('Funnel setup'!P368,'Provider Commission - Raw Data'!$A:$Q,8,0)="-","",VLOOKUP('Funnel setup'!P368,'Provider Commission - Raw Data'!$A:$Q,8,0)),"")</f>
        <v/>
      </c>
      <c r="E355" s="251" t="str">
        <f>IF(ISNUMBER('Funnel setup'!P368),IF(VLOOKUP('Funnel setup'!P368,'Provider Commission - Raw Data'!$A:$Q,16,0)="-","",VLOOKUP('Funnel setup'!P368,'Provider Commission - Raw Data'!$A:$Q,16,0)),"")</f>
        <v/>
      </c>
      <c r="F355" s="177" t="str">
        <f>IF(AND(ISNUMBER('Funnel setup'!P368)),'Funnel setup'!$K$9,"")</f>
        <v/>
      </c>
      <c r="G355" s="177" t="str">
        <f>IF(AND(ISNUMBER('Funnel setup'!P368),D355&gt;=30,E355&lt;&gt;"*",D355&lt;&gt;""),F355-1.959963985 *('Funnel setup'!$K$8/SQRT('Funnel Data'!D355)),"")</f>
        <v/>
      </c>
      <c r="H355" s="177" t="str">
        <f>IF(AND(ISNUMBER('Funnel setup'!P368),D355&gt;=30,E355&lt;&gt;"*",D355&lt;&gt;""),F355+1.959963985 *('Funnel setup'!$K$8/SQRT('Funnel Data'!D355)),"")</f>
        <v/>
      </c>
      <c r="I355" s="177" t="str">
        <f>IF(AND(ISNUMBER('Funnel setup'!P368),D355&gt;=30,E355&lt;&gt;"*",D355&lt;&gt;""),F355-3.090232306 *('Funnel setup'!$K$8/SQRT('Funnel Data'!D355)),"")</f>
        <v/>
      </c>
      <c r="J355" s="177" t="str">
        <f>IF(AND(ISNUMBER('Funnel setup'!P368),D355&gt;=30,E355&lt;&gt;"*",D355&lt;&gt;""),F355+3.090232306 *('Funnel setup'!$K$8/SQRT('Funnel Data'!D355)),"")</f>
        <v/>
      </c>
      <c r="K355" s="178" t="str">
        <f>IF(AND(ISNUMBER('Funnel setup'!P368),D355&gt;=30,E355&lt;&gt;"*",D355&lt;&gt;""),IF(E355&gt;J355,'Funnel setup'!$K$15&amp;"99.8%",IF(E355&gt;H355,'Funnel setup'!$K$15&amp;"95%",IF(E355&lt;I355,'Funnel setup'!$K$16&amp;"99.8%",IF(E355&lt;G355,'Funnel setup'!$K$16&amp;"95%","")))),"")</f>
        <v/>
      </c>
    </row>
    <row r="356" spans="2:11" ht="15" customHeight="1" x14ac:dyDescent="0.2">
      <c r="B356" s="174" t="str">
        <f>IF(ISNUMBER('Funnel setup'!P369),VLOOKUP('Funnel setup'!$P369,'Provider Commission - Raw Data'!$A:$Q,5,0),"")</f>
        <v/>
      </c>
      <c r="C356" s="175" t="str">
        <f>IF(ISNUMBER('Funnel setup'!P369),VLOOKUP('Funnel setup'!P369,'Provider Commission - Raw Data'!$A:$Q,6,0),"")</f>
        <v/>
      </c>
      <c r="D356" s="176" t="str">
        <f>IF(ISNUMBER('Funnel setup'!P369),IF(VLOOKUP('Funnel setup'!P369,'Provider Commission - Raw Data'!$A:$Q,8,0)="-","",VLOOKUP('Funnel setup'!P369,'Provider Commission - Raw Data'!$A:$Q,8,0)),"")</f>
        <v/>
      </c>
      <c r="E356" s="251" t="str">
        <f>IF(ISNUMBER('Funnel setup'!P369),IF(VLOOKUP('Funnel setup'!P369,'Provider Commission - Raw Data'!$A:$Q,16,0)="-","",VLOOKUP('Funnel setup'!P369,'Provider Commission - Raw Data'!$A:$Q,16,0)),"")</f>
        <v/>
      </c>
      <c r="F356" s="177" t="str">
        <f>IF(AND(ISNUMBER('Funnel setup'!P369)),'Funnel setup'!$K$9,"")</f>
        <v/>
      </c>
      <c r="G356" s="177" t="str">
        <f>IF(AND(ISNUMBER('Funnel setup'!P369),D356&gt;=30,E356&lt;&gt;"*",D356&lt;&gt;""),F356-1.959963985 *('Funnel setup'!$K$8/SQRT('Funnel Data'!D356)),"")</f>
        <v/>
      </c>
      <c r="H356" s="177" t="str">
        <f>IF(AND(ISNUMBER('Funnel setup'!P369),D356&gt;=30,E356&lt;&gt;"*",D356&lt;&gt;""),F356+1.959963985 *('Funnel setup'!$K$8/SQRT('Funnel Data'!D356)),"")</f>
        <v/>
      </c>
      <c r="I356" s="177" t="str">
        <f>IF(AND(ISNUMBER('Funnel setup'!P369),D356&gt;=30,E356&lt;&gt;"*",D356&lt;&gt;""),F356-3.090232306 *('Funnel setup'!$K$8/SQRT('Funnel Data'!D356)),"")</f>
        <v/>
      </c>
      <c r="J356" s="177" t="str">
        <f>IF(AND(ISNUMBER('Funnel setup'!P369),D356&gt;=30,E356&lt;&gt;"*",D356&lt;&gt;""),F356+3.090232306 *('Funnel setup'!$K$8/SQRT('Funnel Data'!D356)),"")</f>
        <v/>
      </c>
      <c r="K356" s="178" t="str">
        <f>IF(AND(ISNUMBER('Funnel setup'!P369),D356&gt;=30,E356&lt;&gt;"*",D356&lt;&gt;""),IF(E356&gt;J356,'Funnel setup'!$K$15&amp;"99.8%",IF(E356&gt;H356,'Funnel setup'!$K$15&amp;"95%",IF(E356&lt;I356,'Funnel setup'!$K$16&amp;"99.8%",IF(E356&lt;G356,'Funnel setup'!$K$16&amp;"95%","")))),"")</f>
        <v/>
      </c>
    </row>
    <row r="357" spans="2:11" ht="15" customHeight="1" x14ac:dyDescent="0.2">
      <c r="B357" s="174" t="str">
        <f>IF(ISNUMBER('Funnel setup'!P370),VLOOKUP('Funnel setup'!$P370,'Provider Commission - Raw Data'!$A:$Q,5,0),"")</f>
        <v/>
      </c>
      <c r="C357" s="175" t="str">
        <f>IF(ISNUMBER('Funnel setup'!P370),VLOOKUP('Funnel setup'!P370,'Provider Commission - Raw Data'!$A:$Q,6,0),"")</f>
        <v/>
      </c>
      <c r="D357" s="176" t="str">
        <f>IF(ISNUMBER('Funnel setup'!P370),IF(VLOOKUP('Funnel setup'!P370,'Provider Commission - Raw Data'!$A:$Q,8,0)="-","",VLOOKUP('Funnel setup'!P370,'Provider Commission - Raw Data'!$A:$Q,8,0)),"")</f>
        <v/>
      </c>
      <c r="E357" s="251" t="str">
        <f>IF(ISNUMBER('Funnel setup'!P370),IF(VLOOKUP('Funnel setup'!P370,'Provider Commission - Raw Data'!$A:$Q,16,0)="-","",VLOOKUP('Funnel setup'!P370,'Provider Commission - Raw Data'!$A:$Q,16,0)),"")</f>
        <v/>
      </c>
      <c r="F357" s="177" t="str">
        <f>IF(AND(ISNUMBER('Funnel setup'!P370)),'Funnel setup'!$K$9,"")</f>
        <v/>
      </c>
      <c r="G357" s="177" t="str">
        <f>IF(AND(ISNUMBER('Funnel setup'!P370),D357&gt;=30,E357&lt;&gt;"*",D357&lt;&gt;""),F357-1.959963985 *('Funnel setup'!$K$8/SQRT('Funnel Data'!D357)),"")</f>
        <v/>
      </c>
      <c r="H357" s="177" t="str">
        <f>IF(AND(ISNUMBER('Funnel setup'!P370),D357&gt;=30,E357&lt;&gt;"*",D357&lt;&gt;""),F357+1.959963985 *('Funnel setup'!$K$8/SQRT('Funnel Data'!D357)),"")</f>
        <v/>
      </c>
      <c r="I357" s="177" t="str">
        <f>IF(AND(ISNUMBER('Funnel setup'!P370),D357&gt;=30,E357&lt;&gt;"*",D357&lt;&gt;""),F357-3.090232306 *('Funnel setup'!$K$8/SQRT('Funnel Data'!D357)),"")</f>
        <v/>
      </c>
      <c r="J357" s="177" t="str">
        <f>IF(AND(ISNUMBER('Funnel setup'!P370),D357&gt;=30,E357&lt;&gt;"*",D357&lt;&gt;""),F357+3.090232306 *('Funnel setup'!$K$8/SQRT('Funnel Data'!D357)),"")</f>
        <v/>
      </c>
      <c r="K357" s="178" t="str">
        <f>IF(AND(ISNUMBER('Funnel setup'!P370),D357&gt;=30,E357&lt;&gt;"*",D357&lt;&gt;""),IF(E357&gt;J357,'Funnel setup'!$K$15&amp;"99.8%",IF(E357&gt;H357,'Funnel setup'!$K$15&amp;"95%",IF(E357&lt;I357,'Funnel setup'!$K$16&amp;"99.8%",IF(E357&lt;G357,'Funnel setup'!$K$16&amp;"95%","")))),"")</f>
        <v/>
      </c>
    </row>
    <row r="358" spans="2:11" ht="15" customHeight="1" x14ac:dyDescent="0.2">
      <c r="B358" s="174" t="str">
        <f>IF(ISNUMBER('Funnel setup'!P371),VLOOKUP('Funnel setup'!$P371,'Provider Commission - Raw Data'!$A:$Q,5,0),"")</f>
        <v/>
      </c>
      <c r="C358" s="175" t="str">
        <f>IF(ISNUMBER('Funnel setup'!P371),VLOOKUP('Funnel setup'!P371,'Provider Commission - Raw Data'!$A:$Q,6,0),"")</f>
        <v/>
      </c>
      <c r="D358" s="176" t="str">
        <f>IF(ISNUMBER('Funnel setup'!P371),IF(VLOOKUP('Funnel setup'!P371,'Provider Commission - Raw Data'!$A:$Q,8,0)="-","",VLOOKUP('Funnel setup'!P371,'Provider Commission - Raw Data'!$A:$Q,8,0)),"")</f>
        <v/>
      </c>
      <c r="E358" s="251" t="str">
        <f>IF(ISNUMBER('Funnel setup'!P371),IF(VLOOKUP('Funnel setup'!P371,'Provider Commission - Raw Data'!$A:$Q,16,0)="-","",VLOOKUP('Funnel setup'!P371,'Provider Commission - Raw Data'!$A:$Q,16,0)),"")</f>
        <v/>
      </c>
      <c r="F358" s="177" t="str">
        <f>IF(AND(ISNUMBER('Funnel setup'!P371)),'Funnel setup'!$K$9,"")</f>
        <v/>
      </c>
      <c r="G358" s="177" t="str">
        <f>IF(AND(ISNUMBER('Funnel setup'!P371),D358&gt;=30,E358&lt;&gt;"*",D358&lt;&gt;""),F358-1.959963985 *('Funnel setup'!$K$8/SQRT('Funnel Data'!D358)),"")</f>
        <v/>
      </c>
      <c r="H358" s="177" t="str">
        <f>IF(AND(ISNUMBER('Funnel setup'!P371),D358&gt;=30,E358&lt;&gt;"*",D358&lt;&gt;""),F358+1.959963985 *('Funnel setup'!$K$8/SQRT('Funnel Data'!D358)),"")</f>
        <v/>
      </c>
      <c r="I358" s="177" t="str">
        <f>IF(AND(ISNUMBER('Funnel setup'!P371),D358&gt;=30,E358&lt;&gt;"*",D358&lt;&gt;""),F358-3.090232306 *('Funnel setup'!$K$8/SQRT('Funnel Data'!D358)),"")</f>
        <v/>
      </c>
      <c r="J358" s="177" t="str">
        <f>IF(AND(ISNUMBER('Funnel setup'!P371),D358&gt;=30,E358&lt;&gt;"*",D358&lt;&gt;""),F358+3.090232306 *('Funnel setup'!$K$8/SQRT('Funnel Data'!D358)),"")</f>
        <v/>
      </c>
      <c r="K358" s="178" t="str">
        <f>IF(AND(ISNUMBER('Funnel setup'!P371),D358&gt;=30,E358&lt;&gt;"*",D358&lt;&gt;""),IF(E358&gt;J358,'Funnel setup'!$K$15&amp;"99.8%",IF(E358&gt;H358,'Funnel setup'!$K$15&amp;"95%",IF(E358&lt;I358,'Funnel setup'!$K$16&amp;"99.8%",IF(E358&lt;G358,'Funnel setup'!$K$16&amp;"95%","")))),"")</f>
        <v/>
      </c>
    </row>
    <row r="359" spans="2:11" ht="15" customHeight="1" x14ac:dyDescent="0.2">
      <c r="B359" s="174" t="str">
        <f>IF(ISNUMBER('Funnel setup'!P372),VLOOKUP('Funnel setup'!$P372,'Provider Commission - Raw Data'!$A:$Q,5,0),"")</f>
        <v/>
      </c>
      <c r="C359" s="175" t="str">
        <f>IF(ISNUMBER('Funnel setup'!P372),VLOOKUP('Funnel setup'!P372,'Provider Commission - Raw Data'!$A:$Q,6,0),"")</f>
        <v/>
      </c>
      <c r="D359" s="176" t="str">
        <f>IF(ISNUMBER('Funnel setup'!P372),IF(VLOOKUP('Funnel setup'!P372,'Provider Commission - Raw Data'!$A:$Q,8,0)="-","",VLOOKUP('Funnel setup'!P372,'Provider Commission - Raw Data'!$A:$Q,8,0)),"")</f>
        <v/>
      </c>
      <c r="E359" s="251" t="str">
        <f>IF(ISNUMBER('Funnel setup'!P372),IF(VLOOKUP('Funnel setup'!P372,'Provider Commission - Raw Data'!$A:$Q,16,0)="-","",VLOOKUP('Funnel setup'!P372,'Provider Commission - Raw Data'!$A:$Q,16,0)),"")</f>
        <v/>
      </c>
      <c r="F359" s="177" t="str">
        <f>IF(AND(ISNUMBER('Funnel setup'!P372)),'Funnel setup'!$K$9,"")</f>
        <v/>
      </c>
      <c r="G359" s="177" t="str">
        <f>IF(AND(ISNUMBER('Funnel setup'!P372),D359&gt;=30,E359&lt;&gt;"*",D359&lt;&gt;""),F359-1.959963985 *('Funnel setup'!$K$8/SQRT('Funnel Data'!D359)),"")</f>
        <v/>
      </c>
      <c r="H359" s="177" t="str">
        <f>IF(AND(ISNUMBER('Funnel setup'!P372),D359&gt;=30,E359&lt;&gt;"*",D359&lt;&gt;""),F359+1.959963985 *('Funnel setup'!$K$8/SQRT('Funnel Data'!D359)),"")</f>
        <v/>
      </c>
      <c r="I359" s="177" t="str">
        <f>IF(AND(ISNUMBER('Funnel setup'!P372),D359&gt;=30,E359&lt;&gt;"*",D359&lt;&gt;""),F359-3.090232306 *('Funnel setup'!$K$8/SQRT('Funnel Data'!D359)),"")</f>
        <v/>
      </c>
      <c r="J359" s="177" t="str">
        <f>IF(AND(ISNUMBER('Funnel setup'!P372),D359&gt;=30,E359&lt;&gt;"*",D359&lt;&gt;""),F359+3.090232306 *('Funnel setup'!$K$8/SQRT('Funnel Data'!D359)),"")</f>
        <v/>
      </c>
      <c r="K359" s="178" t="str">
        <f>IF(AND(ISNUMBER('Funnel setup'!P372),D359&gt;=30,E359&lt;&gt;"*",D359&lt;&gt;""),IF(E359&gt;J359,'Funnel setup'!$K$15&amp;"99.8%",IF(E359&gt;H359,'Funnel setup'!$K$15&amp;"95%",IF(E359&lt;I359,'Funnel setup'!$K$16&amp;"99.8%",IF(E359&lt;G359,'Funnel setup'!$K$16&amp;"95%","")))),"")</f>
        <v/>
      </c>
    </row>
    <row r="360" spans="2:11" ht="15" customHeight="1" x14ac:dyDescent="0.2">
      <c r="B360" s="174" t="str">
        <f>IF(ISNUMBER('Funnel setup'!P373),VLOOKUP('Funnel setup'!$P373,'Provider Commission - Raw Data'!$A:$Q,5,0),"")</f>
        <v/>
      </c>
      <c r="C360" s="175" t="str">
        <f>IF(ISNUMBER('Funnel setup'!P373),VLOOKUP('Funnel setup'!P373,'Provider Commission - Raw Data'!$A:$Q,6,0),"")</f>
        <v/>
      </c>
      <c r="D360" s="176" t="str">
        <f>IF(ISNUMBER('Funnel setup'!P373),IF(VLOOKUP('Funnel setup'!P373,'Provider Commission - Raw Data'!$A:$Q,8,0)="-","",VLOOKUP('Funnel setup'!P373,'Provider Commission - Raw Data'!$A:$Q,8,0)),"")</f>
        <v/>
      </c>
      <c r="E360" s="251" t="str">
        <f>IF(ISNUMBER('Funnel setup'!P373),IF(VLOOKUP('Funnel setup'!P373,'Provider Commission - Raw Data'!$A:$Q,16,0)="-","",VLOOKUP('Funnel setup'!P373,'Provider Commission - Raw Data'!$A:$Q,16,0)),"")</f>
        <v/>
      </c>
      <c r="F360" s="177" t="str">
        <f>IF(AND(ISNUMBER('Funnel setup'!P373)),'Funnel setup'!$K$9,"")</f>
        <v/>
      </c>
      <c r="G360" s="177" t="str">
        <f>IF(AND(ISNUMBER('Funnel setup'!P373),D360&gt;=30,E360&lt;&gt;"*",D360&lt;&gt;""),F360-1.959963985 *('Funnel setup'!$K$8/SQRT('Funnel Data'!D360)),"")</f>
        <v/>
      </c>
      <c r="H360" s="177" t="str">
        <f>IF(AND(ISNUMBER('Funnel setup'!P373),D360&gt;=30,E360&lt;&gt;"*",D360&lt;&gt;""),F360+1.959963985 *('Funnel setup'!$K$8/SQRT('Funnel Data'!D360)),"")</f>
        <v/>
      </c>
      <c r="I360" s="177" t="str">
        <f>IF(AND(ISNUMBER('Funnel setup'!P373),D360&gt;=30,E360&lt;&gt;"*",D360&lt;&gt;""),F360-3.090232306 *('Funnel setup'!$K$8/SQRT('Funnel Data'!D360)),"")</f>
        <v/>
      </c>
      <c r="J360" s="177" t="str">
        <f>IF(AND(ISNUMBER('Funnel setup'!P373),D360&gt;=30,E360&lt;&gt;"*",D360&lt;&gt;""),F360+3.090232306 *('Funnel setup'!$K$8/SQRT('Funnel Data'!D360)),"")</f>
        <v/>
      </c>
      <c r="K360" s="178" t="str">
        <f>IF(AND(ISNUMBER('Funnel setup'!P373),D360&gt;=30,E360&lt;&gt;"*",D360&lt;&gt;""),IF(E360&gt;J360,'Funnel setup'!$K$15&amp;"99.8%",IF(E360&gt;H360,'Funnel setup'!$K$15&amp;"95%",IF(E360&lt;I360,'Funnel setup'!$K$16&amp;"99.8%",IF(E360&lt;G360,'Funnel setup'!$K$16&amp;"95%","")))),"")</f>
        <v/>
      </c>
    </row>
    <row r="361" spans="2:11" ht="15" customHeight="1" x14ac:dyDescent="0.2">
      <c r="B361" s="174" t="str">
        <f>IF(ISNUMBER('Funnel setup'!P374),VLOOKUP('Funnel setup'!$P374,'Provider Commission - Raw Data'!$A:$Q,5,0),"")</f>
        <v/>
      </c>
      <c r="C361" s="175" t="str">
        <f>IF(ISNUMBER('Funnel setup'!P374),VLOOKUP('Funnel setup'!P374,'Provider Commission - Raw Data'!$A:$Q,6,0),"")</f>
        <v/>
      </c>
      <c r="D361" s="176" t="str">
        <f>IF(ISNUMBER('Funnel setup'!P374),IF(VLOOKUP('Funnel setup'!P374,'Provider Commission - Raw Data'!$A:$Q,8,0)="-","",VLOOKUP('Funnel setup'!P374,'Provider Commission - Raw Data'!$A:$Q,8,0)),"")</f>
        <v/>
      </c>
      <c r="E361" s="251" t="str">
        <f>IF(ISNUMBER('Funnel setup'!P374),IF(VLOOKUP('Funnel setup'!P374,'Provider Commission - Raw Data'!$A:$Q,16,0)="-","",VLOOKUP('Funnel setup'!P374,'Provider Commission - Raw Data'!$A:$Q,16,0)),"")</f>
        <v/>
      </c>
      <c r="F361" s="177" t="str">
        <f>IF(AND(ISNUMBER('Funnel setup'!P374)),'Funnel setup'!$K$9,"")</f>
        <v/>
      </c>
      <c r="G361" s="177" t="str">
        <f>IF(AND(ISNUMBER('Funnel setup'!P374),D361&gt;=30,E361&lt;&gt;"*",D361&lt;&gt;""),F361-1.959963985 *('Funnel setup'!$K$8/SQRT('Funnel Data'!D361)),"")</f>
        <v/>
      </c>
      <c r="H361" s="177" t="str">
        <f>IF(AND(ISNUMBER('Funnel setup'!P374),D361&gt;=30,E361&lt;&gt;"*",D361&lt;&gt;""),F361+1.959963985 *('Funnel setup'!$K$8/SQRT('Funnel Data'!D361)),"")</f>
        <v/>
      </c>
      <c r="I361" s="177" t="str">
        <f>IF(AND(ISNUMBER('Funnel setup'!P374),D361&gt;=30,E361&lt;&gt;"*",D361&lt;&gt;""),F361-3.090232306 *('Funnel setup'!$K$8/SQRT('Funnel Data'!D361)),"")</f>
        <v/>
      </c>
      <c r="J361" s="177" t="str">
        <f>IF(AND(ISNUMBER('Funnel setup'!P374),D361&gt;=30,E361&lt;&gt;"*",D361&lt;&gt;""),F361+3.090232306 *('Funnel setup'!$K$8/SQRT('Funnel Data'!D361)),"")</f>
        <v/>
      </c>
      <c r="K361" s="178" t="str">
        <f>IF(AND(ISNUMBER('Funnel setup'!P374),D361&gt;=30,E361&lt;&gt;"*",D361&lt;&gt;""),IF(E361&gt;J361,'Funnel setup'!$K$15&amp;"99.8%",IF(E361&gt;H361,'Funnel setup'!$K$15&amp;"95%",IF(E361&lt;I361,'Funnel setup'!$K$16&amp;"99.8%",IF(E361&lt;G361,'Funnel setup'!$K$16&amp;"95%","")))),"")</f>
        <v/>
      </c>
    </row>
    <row r="362" spans="2:11" ht="15" customHeight="1" x14ac:dyDescent="0.2">
      <c r="B362" s="174" t="str">
        <f>IF(ISNUMBER('Funnel setup'!P375),VLOOKUP('Funnel setup'!$P375,'Provider Commission - Raw Data'!$A:$Q,5,0),"")</f>
        <v/>
      </c>
      <c r="C362" s="175" t="str">
        <f>IF(ISNUMBER('Funnel setup'!P375),VLOOKUP('Funnel setup'!P375,'Provider Commission - Raw Data'!$A:$Q,6,0),"")</f>
        <v/>
      </c>
      <c r="D362" s="176" t="str">
        <f>IF(ISNUMBER('Funnel setup'!P375),IF(VLOOKUP('Funnel setup'!P375,'Provider Commission - Raw Data'!$A:$Q,8,0)="-","",VLOOKUP('Funnel setup'!P375,'Provider Commission - Raw Data'!$A:$Q,8,0)),"")</f>
        <v/>
      </c>
      <c r="E362" s="251" t="str">
        <f>IF(ISNUMBER('Funnel setup'!P375),IF(VLOOKUP('Funnel setup'!P375,'Provider Commission - Raw Data'!$A:$Q,16,0)="-","",VLOOKUP('Funnel setup'!P375,'Provider Commission - Raw Data'!$A:$Q,16,0)),"")</f>
        <v/>
      </c>
      <c r="F362" s="177" t="str">
        <f>IF(AND(ISNUMBER('Funnel setup'!P375)),'Funnel setup'!$K$9,"")</f>
        <v/>
      </c>
      <c r="G362" s="177" t="str">
        <f>IF(AND(ISNUMBER('Funnel setup'!P375),D362&gt;=30,E362&lt;&gt;"*",D362&lt;&gt;""),F362-1.959963985 *('Funnel setup'!$K$8/SQRT('Funnel Data'!D362)),"")</f>
        <v/>
      </c>
      <c r="H362" s="177" t="str">
        <f>IF(AND(ISNUMBER('Funnel setup'!P375),D362&gt;=30,E362&lt;&gt;"*",D362&lt;&gt;""),F362+1.959963985 *('Funnel setup'!$K$8/SQRT('Funnel Data'!D362)),"")</f>
        <v/>
      </c>
      <c r="I362" s="177" t="str">
        <f>IF(AND(ISNUMBER('Funnel setup'!P375),D362&gt;=30,E362&lt;&gt;"*",D362&lt;&gt;""),F362-3.090232306 *('Funnel setup'!$K$8/SQRT('Funnel Data'!D362)),"")</f>
        <v/>
      </c>
      <c r="J362" s="177" t="str">
        <f>IF(AND(ISNUMBER('Funnel setup'!P375),D362&gt;=30,E362&lt;&gt;"*",D362&lt;&gt;""),F362+3.090232306 *('Funnel setup'!$K$8/SQRT('Funnel Data'!D362)),"")</f>
        <v/>
      </c>
      <c r="K362" s="178" t="str">
        <f>IF(AND(ISNUMBER('Funnel setup'!P375),D362&gt;=30,E362&lt;&gt;"*",D362&lt;&gt;""),IF(E362&gt;J362,'Funnel setup'!$K$15&amp;"99.8%",IF(E362&gt;H362,'Funnel setup'!$K$15&amp;"95%",IF(E362&lt;I362,'Funnel setup'!$K$16&amp;"99.8%",IF(E362&lt;G362,'Funnel setup'!$K$16&amp;"95%","")))),"")</f>
        <v/>
      </c>
    </row>
    <row r="363" spans="2:11" ht="15" customHeight="1" x14ac:dyDescent="0.2">
      <c r="B363" s="174" t="str">
        <f>IF(ISNUMBER('Funnel setup'!P376),VLOOKUP('Funnel setup'!$P376,'Provider Commission - Raw Data'!$A:$Q,5,0),"")</f>
        <v/>
      </c>
      <c r="C363" s="175" t="str">
        <f>IF(ISNUMBER('Funnel setup'!P376),VLOOKUP('Funnel setup'!P376,'Provider Commission - Raw Data'!$A:$Q,6,0),"")</f>
        <v/>
      </c>
      <c r="D363" s="176" t="str">
        <f>IF(ISNUMBER('Funnel setup'!P376),IF(VLOOKUP('Funnel setup'!P376,'Provider Commission - Raw Data'!$A:$Q,8,0)="-","",VLOOKUP('Funnel setup'!P376,'Provider Commission - Raw Data'!$A:$Q,8,0)),"")</f>
        <v/>
      </c>
      <c r="E363" s="251" t="str">
        <f>IF(ISNUMBER('Funnel setup'!P376),IF(VLOOKUP('Funnel setup'!P376,'Provider Commission - Raw Data'!$A:$Q,16,0)="-","",VLOOKUP('Funnel setup'!P376,'Provider Commission - Raw Data'!$A:$Q,16,0)),"")</f>
        <v/>
      </c>
      <c r="F363" s="177" t="str">
        <f>IF(AND(ISNUMBER('Funnel setup'!P376)),'Funnel setup'!$K$9,"")</f>
        <v/>
      </c>
      <c r="G363" s="177" t="str">
        <f>IF(AND(ISNUMBER('Funnel setup'!P376),D363&gt;=30,E363&lt;&gt;"*",D363&lt;&gt;""),F363-1.959963985 *('Funnel setup'!$K$8/SQRT('Funnel Data'!D363)),"")</f>
        <v/>
      </c>
      <c r="H363" s="177" t="str">
        <f>IF(AND(ISNUMBER('Funnel setup'!P376),D363&gt;=30,E363&lt;&gt;"*",D363&lt;&gt;""),F363+1.959963985 *('Funnel setup'!$K$8/SQRT('Funnel Data'!D363)),"")</f>
        <v/>
      </c>
      <c r="I363" s="177" t="str">
        <f>IF(AND(ISNUMBER('Funnel setup'!P376),D363&gt;=30,E363&lt;&gt;"*",D363&lt;&gt;""),F363-3.090232306 *('Funnel setup'!$K$8/SQRT('Funnel Data'!D363)),"")</f>
        <v/>
      </c>
      <c r="J363" s="177" t="str">
        <f>IF(AND(ISNUMBER('Funnel setup'!P376),D363&gt;=30,E363&lt;&gt;"*",D363&lt;&gt;""),F363+3.090232306 *('Funnel setup'!$K$8/SQRT('Funnel Data'!D363)),"")</f>
        <v/>
      </c>
      <c r="K363" s="178" t="str">
        <f>IF(AND(ISNUMBER('Funnel setup'!P376),D363&gt;=30,E363&lt;&gt;"*",D363&lt;&gt;""),IF(E363&gt;J363,'Funnel setup'!$K$15&amp;"99.8%",IF(E363&gt;H363,'Funnel setup'!$K$15&amp;"95%",IF(E363&lt;I363,'Funnel setup'!$K$16&amp;"99.8%",IF(E363&lt;G363,'Funnel setup'!$K$16&amp;"95%","")))),"")</f>
        <v/>
      </c>
    </row>
    <row r="364" spans="2:11" ht="15" customHeight="1" x14ac:dyDescent="0.2">
      <c r="B364" s="174" t="str">
        <f>IF(ISNUMBER('Funnel setup'!P377),VLOOKUP('Funnel setup'!$P377,'Provider Commission - Raw Data'!$A:$Q,5,0),"")</f>
        <v/>
      </c>
      <c r="C364" s="175" t="str">
        <f>IF(ISNUMBER('Funnel setup'!P377),VLOOKUP('Funnel setup'!P377,'Provider Commission - Raw Data'!$A:$Q,6,0),"")</f>
        <v/>
      </c>
      <c r="D364" s="176" t="str">
        <f>IF(ISNUMBER('Funnel setup'!P377),IF(VLOOKUP('Funnel setup'!P377,'Provider Commission - Raw Data'!$A:$Q,8,0)="-","",VLOOKUP('Funnel setup'!P377,'Provider Commission - Raw Data'!$A:$Q,8,0)),"")</f>
        <v/>
      </c>
      <c r="E364" s="251" t="str">
        <f>IF(ISNUMBER('Funnel setup'!P377),IF(VLOOKUP('Funnel setup'!P377,'Provider Commission - Raw Data'!$A:$Q,16,0)="-","",VLOOKUP('Funnel setup'!P377,'Provider Commission - Raw Data'!$A:$Q,16,0)),"")</f>
        <v/>
      </c>
      <c r="F364" s="177" t="str">
        <f>IF(AND(ISNUMBER('Funnel setup'!P377)),'Funnel setup'!$K$9,"")</f>
        <v/>
      </c>
      <c r="G364" s="177" t="str">
        <f>IF(AND(ISNUMBER('Funnel setup'!P377),D364&gt;=30,E364&lt;&gt;"*",D364&lt;&gt;""),F364-1.959963985 *('Funnel setup'!$K$8/SQRT('Funnel Data'!D364)),"")</f>
        <v/>
      </c>
      <c r="H364" s="177" t="str">
        <f>IF(AND(ISNUMBER('Funnel setup'!P377),D364&gt;=30,E364&lt;&gt;"*",D364&lt;&gt;""),F364+1.959963985 *('Funnel setup'!$K$8/SQRT('Funnel Data'!D364)),"")</f>
        <v/>
      </c>
      <c r="I364" s="177" t="str">
        <f>IF(AND(ISNUMBER('Funnel setup'!P377),D364&gt;=30,E364&lt;&gt;"*",D364&lt;&gt;""),F364-3.090232306 *('Funnel setup'!$K$8/SQRT('Funnel Data'!D364)),"")</f>
        <v/>
      </c>
      <c r="J364" s="177" t="str">
        <f>IF(AND(ISNUMBER('Funnel setup'!P377),D364&gt;=30,E364&lt;&gt;"*",D364&lt;&gt;""),F364+3.090232306 *('Funnel setup'!$K$8/SQRT('Funnel Data'!D364)),"")</f>
        <v/>
      </c>
      <c r="K364" s="178" t="str">
        <f>IF(AND(ISNUMBER('Funnel setup'!P377),D364&gt;=30,E364&lt;&gt;"*",D364&lt;&gt;""),IF(E364&gt;J364,'Funnel setup'!$K$15&amp;"99.8%",IF(E364&gt;H364,'Funnel setup'!$K$15&amp;"95%",IF(E364&lt;I364,'Funnel setup'!$K$16&amp;"99.8%",IF(E364&lt;G364,'Funnel setup'!$K$16&amp;"95%","")))),"")</f>
        <v/>
      </c>
    </row>
    <row r="365" spans="2:11" ht="15" customHeight="1" x14ac:dyDescent="0.2">
      <c r="B365" s="174" t="str">
        <f>IF(ISNUMBER('Funnel setup'!P378),VLOOKUP('Funnel setup'!$P378,'Provider Commission - Raw Data'!$A:$Q,5,0),"")</f>
        <v/>
      </c>
      <c r="C365" s="175" t="str">
        <f>IF(ISNUMBER('Funnel setup'!P378),VLOOKUP('Funnel setup'!P378,'Provider Commission - Raw Data'!$A:$Q,6,0),"")</f>
        <v/>
      </c>
      <c r="D365" s="176" t="str">
        <f>IF(ISNUMBER('Funnel setup'!P378),IF(VLOOKUP('Funnel setup'!P378,'Provider Commission - Raw Data'!$A:$Q,8,0)="-","",VLOOKUP('Funnel setup'!P378,'Provider Commission - Raw Data'!$A:$Q,8,0)),"")</f>
        <v/>
      </c>
      <c r="E365" s="251" t="str">
        <f>IF(ISNUMBER('Funnel setup'!P378),IF(VLOOKUP('Funnel setup'!P378,'Provider Commission - Raw Data'!$A:$Q,16,0)="-","",VLOOKUP('Funnel setup'!P378,'Provider Commission - Raw Data'!$A:$Q,16,0)),"")</f>
        <v/>
      </c>
      <c r="F365" s="177" t="str">
        <f>IF(AND(ISNUMBER('Funnel setup'!P378)),'Funnel setup'!$K$9,"")</f>
        <v/>
      </c>
      <c r="G365" s="177" t="str">
        <f>IF(AND(ISNUMBER('Funnel setup'!P378),D365&gt;=30,E365&lt;&gt;"*",D365&lt;&gt;""),F365-1.959963985 *('Funnel setup'!$K$8/SQRT('Funnel Data'!D365)),"")</f>
        <v/>
      </c>
      <c r="H365" s="177" t="str">
        <f>IF(AND(ISNUMBER('Funnel setup'!P378),D365&gt;=30,E365&lt;&gt;"*",D365&lt;&gt;""),F365+1.959963985 *('Funnel setup'!$K$8/SQRT('Funnel Data'!D365)),"")</f>
        <v/>
      </c>
      <c r="I365" s="177" t="str">
        <f>IF(AND(ISNUMBER('Funnel setup'!P378),D365&gt;=30,E365&lt;&gt;"*",D365&lt;&gt;""),F365-3.090232306 *('Funnel setup'!$K$8/SQRT('Funnel Data'!D365)),"")</f>
        <v/>
      </c>
      <c r="J365" s="177" t="str">
        <f>IF(AND(ISNUMBER('Funnel setup'!P378),D365&gt;=30,E365&lt;&gt;"*",D365&lt;&gt;""),F365+3.090232306 *('Funnel setup'!$K$8/SQRT('Funnel Data'!D365)),"")</f>
        <v/>
      </c>
      <c r="K365" s="178" t="str">
        <f>IF(AND(ISNUMBER('Funnel setup'!P378),D365&gt;=30,E365&lt;&gt;"*",D365&lt;&gt;""),IF(E365&gt;J365,'Funnel setup'!$K$15&amp;"99.8%",IF(E365&gt;H365,'Funnel setup'!$K$15&amp;"95%",IF(E365&lt;I365,'Funnel setup'!$K$16&amp;"99.8%",IF(E365&lt;G365,'Funnel setup'!$K$16&amp;"95%","")))),"")</f>
        <v/>
      </c>
    </row>
    <row r="366" spans="2:11" ht="15" customHeight="1" x14ac:dyDescent="0.2">
      <c r="B366" s="174" t="str">
        <f>IF(ISNUMBER('Funnel setup'!P379),VLOOKUP('Funnel setup'!$P379,'Provider Commission - Raw Data'!$A:$Q,5,0),"")</f>
        <v/>
      </c>
      <c r="C366" s="175" t="str">
        <f>IF(ISNUMBER('Funnel setup'!P379),VLOOKUP('Funnel setup'!P379,'Provider Commission - Raw Data'!$A:$Q,6,0),"")</f>
        <v/>
      </c>
      <c r="D366" s="176" t="str">
        <f>IF(ISNUMBER('Funnel setup'!P379),IF(VLOOKUP('Funnel setup'!P379,'Provider Commission - Raw Data'!$A:$Q,8,0)="-","",VLOOKUP('Funnel setup'!P379,'Provider Commission - Raw Data'!$A:$Q,8,0)),"")</f>
        <v/>
      </c>
      <c r="E366" s="251" t="str">
        <f>IF(ISNUMBER('Funnel setup'!P379),IF(VLOOKUP('Funnel setup'!P379,'Provider Commission - Raw Data'!$A:$Q,16,0)="-","",VLOOKUP('Funnel setup'!P379,'Provider Commission - Raw Data'!$A:$Q,16,0)),"")</f>
        <v/>
      </c>
      <c r="F366" s="177" t="str">
        <f>IF(AND(ISNUMBER('Funnel setup'!P379)),'Funnel setup'!$K$9,"")</f>
        <v/>
      </c>
      <c r="G366" s="177" t="str">
        <f>IF(AND(ISNUMBER('Funnel setup'!P379),D366&gt;=30,E366&lt;&gt;"*",D366&lt;&gt;""),F366-1.959963985 *('Funnel setup'!$K$8/SQRT('Funnel Data'!D366)),"")</f>
        <v/>
      </c>
      <c r="H366" s="177" t="str">
        <f>IF(AND(ISNUMBER('Funnel setup'!P379),D366&gt;=30,E366&lt;&gt;"*",D366&lt;&gt;""),F366+1.959963985 *('Funnel setup'!$K$8/SQRT('Funnel Data'!D366)),"")</f>
        <v/>
      </c>
      <c r="I366" s="177" t="str">
        <f>IF(AND(ISNUMBER('Funnel setup'!P379),D366&gt;=30,E366&lt;&gt;"*",D366&lt;&gt;""),F366-3.090232306 *('Funnel setup'!$K$8/SQRT('Funnel Data'!D366)),"")</f>
        <v/>
      </c>
      <c r="J366" s="177" t="str">
        <f>IF(AND(ISNUMBER('Funnel setup'!P379),D366&gt;=30,E366&lt;&gt;"*",D366&lt;&gt;""),F366+3.090232306 *('Funnel setup'!$K$8/SQRT('Funnel Data'!D366)),"")</f>
        <v/>
      </c>
      <c r="K366" s="178" t="str">
        <f>IF(AND(ISNUMBER('Funnel setup'!P379),D366&gt;=30,E366&lt;&gt;"*",D366&lt;&gt;""),IF(E366&gt;J366,'Funnel setup'!$K$15&amp;"99.8%",IF(E366&gt;H366,'Funnel setup'!$K$15&amp;"95%",IF(E366&lt;I366,'Funnel setup'!$K$16&amp;"99.8%",IF(E366&lt;G366,'Funnel setup'!$K$16&amp;"95%","")))),"")</f>
        <v/>
      </c>
    </row>
    <row r="367" spans="2:11" ht="15" customHeight="1" x14ac:dyDescent="0.2">
      <c r="B367" s="174" t="str">
        <f>IF(ISNUMBER('Funnel setup'!P380),VLOOKUP('Funnel setup'!$P380,'Provider Commission - Raw Data'!$A:$Q,5,0),"")</f>
        <v/>
      </c>
      <c r="C367" s="175" t="str">
        <f>IF(ISNUMBER('Funnel setup'!P380),VLOOKUP('Funnel setup'!P380,'Provider Commission - Raw Data'!$A:$Q,6,0),"")</f>
        <v/>
      </c>
      <c r="D367" s="176" t="str">
        <f>IF(ISNUMBER('Funnel setup'!P380),IF(VLOOKUP('Funnel setup'!P380,'Provider Commission - Raw Data'!$A:$Q,8,0)="-","",VLOOKUP('Funnel setup'!P380,'Provider Commission - Raw Data'!$A:$Q,8,0)),"")</f>
        <v/>
      </c>
      <c r="E367" s="251" t="str">
        <f>IF(ISNUMBER('Funnel setup'!P380),IF(VLOOKUP('Funnel setup'!P380,'Provider Commission - Raw Data'!$A:$Q,16,0)="-","",VLOOKUP('Funnel setup'!P380,'Provider Commission - Raw Data'!$A:$Q,16,0)),"")</f>
        <v/>
      </c>
      <c r="F367" s="177" t="str">
        <f>IF(AND(ISNUMBER('Funnel setup'!P380)),'Funnel setup'!$K$9,"")</f>
        <v/>
      </c>
      <c r="G367" s="177" t="str">
        <f>IF(AND(ISNUMBER('Funnel setup'!P380),D367&gt;=30,E367&lt;&gt;"*",D367&lt;&gt;""),F367-1.959963985 *('Funnel setup'!$K$8/SQRT('Funnel Data'!D367)),"")</f>
        <v/>
      </c>
      <c r="H367" s="177" t="str">
        <f>IF(AND(ISNUMBER('Funnel setup'!P380),D367&gt;=30,E367&lt;&gt;"*",D367&lt;&gt;""),F367+1.959963985 *('Funnel setup'!$K$8/SQRT('Funnel Data'!D367)),"")</f>
        <v/>
      </c>
      <c r="I367" s="177" t="str">
        <f>IF(AND(ISNUMBER('Funnel setup'!P380),D367&gt;=30,E367&lt;&gt;"*",D367&lt;&gt;""),F367-3.090232306 *('Funnel setup'!$K$8/SQRT('Funnel Data'!D367)),"")</f>
        <v/>
      </c>
      <c r="J367" s="177" t="str">
        <f>IF(AND(ISNUMBER('Funnel setup'!P380),D367&gt;=30,E367&lt;&gt;"*",D367&lt;&gt;""),F367+3.090232306 *('Funnel setup'!$K$8/SQRT('Funnel Data'!D367)),"")</f>
        <v/>
      </c>
      <c r="K367" s="178" t="str">
        <f>IF(AND(ISNUMBER('Funnel setup'!P380),D367&gt;=30,E367&lt;&gt;"*",D367&lt;&gt;""),IF(E367&gt;J367,'Funnel setup'!$K$15&amp;"99.8%",IF(E367&gt;H367,'Funnel setup'!$K$15&amp;"95%",IF(E367&lt;I367,'Funnel setup'!$K$16&amp;"99.8%",IF(E367&lt;G367,'Funnel setup'!$K$16&amp;"95%","")))),"")</f>
        <v/>
      </c>
    </row>
    <row r="368" spans="2:11" ht="15" customHeight="1" x14ac:dyDescent="0.2">
      <c r="B368" s="174" t="str">
        <f>IF(ISNUMBER('Funnel setup'!P381),VLOOKUP('Funnel setup'!$P381,'Provider Commission - Raw Data'!$A:$Q,5,0),"")</f>
        <v/>
      </c>
      <c r="C368" s="175" t="str">
        <f>IF(ISNUMBER('Funnel setup'!P381),VLOOKUP('Funnel setup'!P381,'Provider Commission - Raw Data'!$A:$Q,6,0),"")</f>
        <v/>
      </c>
      <c r="D368" s="176" t="str">
        <f>IF(ISNUMBER('Funnel setup'!P381),IF(VLOOKUP('Funnel setup'!P381,'Provider Commission - Raw Data'!$A:$Q,8,0)="-","",VLOOKUP('Funnel setup'!P381,'Provider Commission - Raw Data'!$A:$Q,8,0)),"")</f>
        <v/>
      </c>
      <c r="E368" s="251" t="str">
        <f>IF(ISNUMBER('Funnel setup'!P381),IF(VLOOKUP('Funnel setup'!P381,'Provider Commission - Raw Data'!$A:$Q,16,0)="-","",VLOOKUP('Funnel setup'!P381,'Provider Commission - Raw Data'!$A:$Q,16,0)),"")</f>
        <v/>
      </c>
      <c r="F368" s="177" t="str">
        <f>IF(AND(ISNUMBER('Funnel setup'!P381)),'Funnel setup'!$K$9,"")</f>
        <v/>
      </c>
      <c r="G368" s="177" t="str">
        <f>IF(AND(ISNUMBER('Funnel setup'!P381),D368&gt;=30,E368&lt;&gt;"*",D368&lt;&gt;""),F368-1.959963985 *('Funnel setup'!$K$8/SQRT('Funnel Data'!D368)),"")</f>
        <v/>
      </c>
      <c r="H368" s="177" t="str">
        <f>IF(AND(ISNUMBER('Funnel setup'!P381),D368&gt;=30,E368&lt;&gt;"*",D368&lt;&gt;""),F368+1.959963985 *('Funnel setup'!$K$8/SQRT('Funnel Data'!D368)),"")</f>
        <v/>
      </c>
      <c r="I368" s="177" t="str">
        <f>IF(AND(ISNUMBER('Funnel setup'!P381),D368&gt;=30,E368&lt;&gt;"*",D368&lt;&gt;""),F368-3.090232306 *('Funnel setup'!$K$8/SQRT('Funnel Data'!D368)),"")</f>
        <v/>
      </c>
      <c r="J368" s="177" t="str">
        <f>IF(AND(ISNUMBER('Funnel setup'!P381),D368&gt;=30,E368&lt;&gt;"*",D368&lt;&gt;""),F368+3.090232306 *('Funnel setup'!$K$8/SQRT('Funnel Data'!D368)),"")</f>
        <v/>
      </c>
      <c r="K368" s="178" t="str">
        <f>IF(AND(ISNUMBER('Funnel setup'!P381),D368&gt;=30,E368&lt;&gt;"*",D368&lt;&gt;""),IF(E368&gt;J368,'Funnel setup'!$K$15&amp;"99.8%",IF(E368&gt;H368,'Funnel setup'!$K$15&amp;"95%",IF(E368&lt;I368,'Funnel setup'!$K$16&amp;"99.8%",IF(E368&lt;G368,'Funnel setup'!$K$16&amp;"95%","")))),"")</f>
        <v/>
      </c>
    </row>
    <row r="369" spans="2:11" ht="15" customHeight="1" x14ac:dyDescent="0.2">
      <c r="B369" s="174" t="str">
        <f>IF(ISNUMBER('Funnel setup'!P382),VLOOKUP('Funnel setup'!$P382,'Provider Commission - Raw Data'!$A:$Q,5,0),"")</f>
        <v/>
      </c>
      <c r="C369" s="175" t="str">
        <f>IF(ISNUMBER('Funnel setup'!P382),VLOOKUP('Funnel setup'!P382,'Provider Commission - Raw Data'!$A:$Q,6,0),"")</f>
        <v/>
      </c>
      <c r="D369" s="176" t="str">
        <f>IF(ISNUMBER('Funnel setup'!P382),IF(VLOOKUP('Funnel setup'!P382,'Provider Commission - Raw Data'!$A:$Q,8,0)="-","",VLOOKUP('Funnel setup'!P382,'Provider Commission - Raw Data'!$A:$Q,8,0)),"")</f>
        <v/>
      </c>
      <c r="E369" s="251" t="str">
        <f>IF(ISNUMBER('Funnel setup'!P382),IF(VLOOKUP('Funnel setup'!P382,'Provider Commission - Raw Data'!$A:$Q,16,0)="-","",VLOOKUP('Funnel setup'!P382,'Provider Commission - Raw Data'!$A:$Q,16,0)),"")</f>
        <v/>
      </c>
      <c r="F369" s="177" t="str">
        <f>IF(AND(ISNUMBER('Funnel setup'!P382)),'Funnel setup'!$K$9,"")</f>
        <v/>
      </c>
      <c r="G369" s="177" t="str">
        <f>IF(AND(ISNUMBER('Funnel setup'!P382),D369&gt;=30,E369&lt;&gt;"*",D369&lt;&gt;""),F369-1.959963985 *('Funnel setup'!$K$8/SQRT('Funnel Data'!D369)),"")</f>
        <v/>
      </c>
      <c r="H369" s="177" t="str">
        <f>IF(AND(ISNUMBER('Funnel setup'!P382),D369&gt;=30,E369&lt;&gt;"*",D369&lt;&gt;""),F369+1.959963985 *('Funnel setup'!$K$8/SQRT('Funnel Data'!D369)),"")</f>
        <v/>
      </c>
      <c r="I369" s="177" t="str">
        <f>IF(AND(ISNUMBER('Funnel setup'!P382),D369&gt;=30,E369&lt;&gt;"*",D369&lt;&gt;""),F369-3.090232306 *('Funnel setup'!$K$8/SQRT('Funnel Data'!D369)),"")</f>
        <v/>
      </c>
      <c r="J369" s="177" t="str">
        <f>IF(AND(ISNUMBER('Funnel setup'!P382),D369&gt;=30,E369&lt;&gt;"*",D369&lt;&gt;""),F369+3.090232306 *('Funnel setup'!$K$8/SQRT('Funnel Data'!D369)),"")</f>
        <v/>
      </c>
      <c r="K369" s="178" t="str">
        <f>IF(AND(ISNUMBER('Funnel setup'!P382),D369&gt;=30,E369&lt;&gt;"*",D369&lt;&gt;""),IF(E369&gt;J369,'Funnel setup'!$K$15&amp;"99.8%",IF(E369&gt;H369,'Funnel setup'!$K$15&amp;"95%",IF(E369&lt;I369,'Funnel setup'!$K$16&amp;"99.8%",IF(E369&lt;G369,'Funnel setup'!$K$16&amp;"95%","")))),"")</f>
        <v/>
      </c>
    </row>
    <row r="370" spans="2:11" ht="15" customHeight="1" x14ac:dyDescent="0.2">
      <c r="B370" s="174" t="str">
        <f>IF(ISNUMBER('Funnel setup'!P383),VLOOKUP('Funnel setup'!$P383,'Provider Commission - Raw Data'!$A:$Q,5,0),"")</f>
        <v/>
      </c>
      <c r="C370" s="175" t="str">
        <f>IF(ISNUMBER('Funnel setup'!P383),VLOOKUP('Funnel setup'!P383,'Provider Commission - Raw Data'!$A:$Q,6,0),"")</f>
        <v/>
      </c>
      <c r="D370" s="176" t="str">
        <f>IF(ISNUMBER('Funnel setup'!P383),IF(VLOOKUP('Funnel setup'!P383,'Provider Commission - Raw Data'!$A:$Q,8,0)="-","",VLOOKUP('Funnel setup'!P383,'Provider Commission - Raw Data'!$A:$Q,8,0)),"")</f>
        <v/>
      </c>
      <c r="E370" s="251" t="str">
        <f>IF(ISNUMBER('Funnel setup'!P383),IF(VLOOKUP('Funnel setup'!P383,'Provider Commission - Raw Data'!$A:$Q,16,0)="-","",VLOOKUP('Funnel setup'!P383,'Provider Commission - Raw Data'!$A:$Q,16,0)),"")</f>
        <v/>
      </c>
      <c r="F370" s="177" t="str">
        <f>IF(AND(ISNUMBER('Funnel setup'!P383)),'Funnel setup'!$K$9,"")</f>
        <v/>
      </c>
      <c r="G370" s="177" t="str">
        <f>IF(AND(ISNUMBER('Funnel setup'!P383),D370&gt;=30,E370&lt;&gt;"*",D370&lt;&gt;""),F370-1.959963985 *('Funnel setup'!$K$8/SQRT('Funnel Data'!D370)),"")</f>
        <v/>
      </c>
      <c r="H370" s="177" t="str">
        <f>IF(AND(ISNUMBER('Funnel setup'!P383),D370&gt;=30,E370&lt;&gt;"*",D370&lt;&gt;""),F370+1.959963985 *('Funnel setup'!$K$8/SQRT('Funnel Data'!D370)),"")</f>
        <v/>
      </c>
      <c r="I370" s="177" t="str">
        <f>IF(AND(ISNUMBER('Funnel setup'!P383),D370&gt;=30,E370&lt;&gt;"*",D370&lt;&gt;""),F370-3.090232306 *('Funnel setup'!$K$8/SQRT('Funnel Data'!D370)),"")</f>
        <v/>
      </c>
      <c r="J370" s="177" t="str">
        <f>IF(AND(ISNUMBER('Funnel setup'!P383),D370&gt;=30,E370&lt;&gt;"*",D370&lt;&gt;""),F370+3.090232306 *('Funnel setup'!$K$8/SQRT('Funnel Data'!D370)),"")</f>
        <v/>
      </c>
      <c r="K370" s="178" t="str">
        <f>IF(AND(ISNUMBER('Funnel setup'!P383),D370&gt;=30,E370&lt;&gt;"*",D370&lt;&gt;""),IF(E370&gt;J370,'Funnel setup'!$K$15&amp;"99.8%",IF(E370&gt;H370,'Funnel setup'!$K$15&amp;"95%",IF(E370&lt;I370,'Funnel setup'!$K$16&amp;"99.8%",IF(E370&lt;G370,'Funnel setup'!$K$16&amp;"95%","")))),"")</f>
        <v/>
      </c>
    </row>
    <row r="371" spans="2:11" ht="15" customHeight="1" x14ac:dyDescent="0.2">
      <c r="B371" s="174" t="str">
        <f>IF(ISNUMBER('Funnel setup'!P384),VLOOKUP('Funnel setup'!$P384,'Provider Commission - Raw Data'!$A:$Q,5,0),"")</f>
        <v/>
      </c>
      <c r="C371" s="175" t="str">
        <f>IF(ISNUMBER('Funnel setup'!P384),VLOOKUP('Funnel setup'!P384,'Provider Commission - Raw Data'!$A:$Q,6,0),"")</f>
        <v/>
      </c>
      <c r="D371" s="176" t="str">
        <f>IF(ISNUMBER('Funnel setup'!P384),IF(VLOOKUP('Funnel setup'!P384,'Provider Commission - Raw Data'!$A:$Q,8,0)="-","",VLOOKUP('Funnel setup'!P384,'Provider Commission - Raw Data'!$A:$Q,8,0)),"")</f>
        <v/>
      </c>
      <c r="E371" s="251" t="str">
        <f>IF(ISNUMBER('Funnel setup'!P384),IF(VLOOKUP('Funnel setup'!P384,'Provider Commission - Raw Data'!$A:$Q,16,0)="-","",VLOOKUP('Funnel setup'!P384,'Provider Commission - Raw Data'!$A:$Q,16,0)),"")</f>
        <v/>
      </c>
      <c r="F371" s="177" t="str">
        <f>IF(AND(ISNUMBER('Funnel setup'!P384)),'Funnel setup'!$K$9,"")</f>
        <v/>
      </c>
      <c r="G371" s="177" t="str">
        <f>IF(AND(ISNUMBER('Funnel setup'!P384),D371&gt;=30,E371&lt;&gt;"*",D371&lt;&gt;""),F371-1.959963985 *('Funnel setup'!$K$8/SQRT('Funnel Data'!D371)),"")</f>
        <v/>
      </c>
      <c r="H371" s="177" t="str">
        <f>IF(AND(ISNUMBER('Funnel setup'!P384),D371&gt;=30,E371&lt;&gt;"*",D371&lt;&gt;""),F371+1.959963985 *('Funnel setup'!$K$8/SQRT('Funnel Data'!D371)),"")</f>
        <v/>
      </c>
      <c r="I371" s="177" t="str">
        <f>IF(AND(ISNUMBER('Funnel setup'!P384),D371&gt;=30,E371&lt;&gt;"*",D371&lt;&gt;""),F371-3.090232306 *('Funnel setup'!$K$8/SQRT('Funnel Data'!D371)),"")</f>
        <v/>
      </c>
      <c r="J371" s="177" t="str">
        <f>IF(AND(ISNUMBER('Funnel setup'!P384),D371&gt;=30,E371&lt;&gt;"*",D371&lt;&gt;""),F371+3.090232306 *('Funnel setup'!$K$8/SQRT('Funnel Data'!D371)),"")</f>
        <v/>
      </c>
      <c r="K371" s="178" t="str">
        <f>IF(AND(ISNUMBER('Funnel setup'!P384),D371&gt;=30,E371&lt;&gt;"*",D371&lt;&gt;""),IF(E371&gt;J371,'Funnel setup'!$K$15&amp;"99.8%",IF(E371&gt;H371,'Funnel setup'!$K$15&amp;"95%",IF(E371&lt;I371,'Funnel setup'!$K$16&amp;"99.8%",IF(E371&lt;G371,'Funnel setup'!$K$16&amp;"95%","")))),"")</f>
        <v/>
      </c>
    </row>
    <row r="372" spans="2:11" ht="15" customHeight="1" x14ac:dyDescent="0.2">
      <c r="B372" s="174" t="str">
        <f>IF(ISNUMBER('Funnel setup'!P385),VLOOKUP('Funnel setup'!$P385,'Provider Commission - Raw Data'!$A:$Q,5,0),"")</f>
        <v/>
      </c>
      <c r="C372" s="175" t="str">
        <f>IF(ISNUMBER('Funnel setup'!P385),VLOOKUP('Funnel setup'!P385,'Provider Commission - Raw Data'!$A:$Q,6,0),"")</f>
        <v/>
      </c>
      <c r="D372" s="176" t="str">
        <f>IF(ISNUMBER('Funnel setup'!P385),IF(VLOOKUP('Funnel setup'!P385,'Provider Commission - Raw Data'!$A:$Q,8,0)="-","",VLOOKUP('Funnel setup'!P385,'Provider Commission - Raw Data'!$A:$Q,8,0)),"")</f>
        <v/>
      </c>
      <c r="E372" s="251" t="str">
        <f>IF(ISNUMBER('Funnel setup'!P385),IF(VLOOKUP('Funnel setup'!P385,'Provider Commission - Raw Data'!$A:$Q,16,0)="-","",VLOOKUP('Funnel setup'!P385,'Provider Commission - Raw Data'!$A:$Q,16,0)),"")</f>
        <v/>
      </c>
      <c r="F372" s="177" t="str">
        <f>IF(AND(ISNUMBER('Funnel setup'!P385)),'Funnel setup'!$K$9,"")</f>
        <v/>
      </c>
      <c r="G372" s="177" t="str">
        <f>IF(AND(ISNUMBER('Funnel setup'!P385),D372&gt;=30,E372&lt;&gt;"*",D372&lt;&gt;""),F372-1.959963985 *('Funnel setup'!$K$8/SQRT('Funnel Data'!D372)),"")</f>
        <v/>
      </c>
      <c r="H372" s="177" t="str">
        <f>IF(AND(ISNUMBER('Funnel setup'!P385),D372&gt;=30,E372&lt;&gt;"*",D372&lt;&gt;""),F372+1.959963985 *('Funnel setup'!$K$8/SQRT('Funnel Data'!D372)),"")</f>
        <v/>
      </c>
      <c r="I372" s="177" t="str">
        <f>IF(AND(ISNUMBER('Funnel setup'!P385),D372&gt;=30,E372&lt;&gt;"*",D372&lt;&gt;""),F372-3.090232306 *('Funnel setup'!$K$8/SQRT('Funnel Data'!D372)),"")</f>
        <v/>
      </c>
      <c r="J372" s="177" t="str">
        <f>IF(AND(ISNUMBER('Funnel setup'!P385),D372&gt;=30,E372&lt;&gt;"*",D372&lt;&gt;""),F372+3.090232306 *('Funnel setup'!$K$8/SQRT('Funnel Data'!D372)),"")</f>
        <v/>
      </c>
      <c r="K372" s="178" t="str">
        <f>IF(AND(ISNUMBER('Funnel setup'!P385),D372&gt;=30,E372&lt;&gt;"*",D372&lt;&gt;""),IF(E372&gt;J372,'Funnel setup'!$K$15&amp;"99.8%",IF(E372&gt;H372,'Funnel setup'!$K$15&amp;"95%",IF(E372&lt;I372,'Funnel setup'!$K$16&amp;"99.8%",IF(E372&lt;G372,'Funnel setup'!$K$16&amp;"95%","")))),"")</f>
        <v/>
      </c>
    </row>
    <row r="373" spans="2:11" ht="15" customHeight="1" x14ac:dyDescent="0.2">
      <c r="B373" s="174" t="str">
        <f>IF(ISNUMBER('Funnel setup'!P386),VLOOKUP('Funnel setup'!$P386,'Provider Commission - Raw Data'!$A:$Q,5,0),"")</f>
        <v/>
      </c>
      <c r="C373" s="175" t="str">
        <f>IF(ISNUMBER('Funnel setup'!P386),VLOOKUP('Funnel setup'!P386,'Provider Commission - Raw Data'!$A:$Q,6,0),"")</f>
        <v/>
      </c>
      <c r="D373" s="176" t="str">
        <f>IF(ISNUMBER('Funnel setup'!P386),IF(VLOOKUP('Funnel setup'!P386,'Provider Commission - Raw Data'!$A:$Q,8,0)="-","",VLOOKUP('Funnel setup'!P386,'Provider Commission - Raw Data'!$A:$Q,8,0)),"")</f>
        <v/>
      </c>
      <c r="E373" s="251" t="str">
        <f>IF(ISNUMBER('Funnel setup'!P386),IF(VLOOKUP('Funnel setup'!P386,'Provider Commission - Raw Data'!$A:$Q,16,0)="-","",VLOOKUP('Funnel setup'!P386,'Provider Commission - Raw Data'!$A:$Q,16,0)),"")</f>
        <v/>
      </c>
      <c r="F373" s="177" t="str">
        <f>IF(AND(ISNUMBER('Funnel setup'!P386)),'Funnel setup'!$K$9,"")</f>
        <v/>
      </c>
      <c r="G373" s="177" t="str">
        <f>IF(AND(ISNUMBER('Funnel setup'!P386),D373&gt;=30,E373&lt;&gt;"*",D373&lt;&gt;""),F373-1.959963985 *('Funnel setup'!$K$8/SQRT('Funnel Data'!D373)),"")</f>
        <v/>
      </c>
      <c r="H373" s="177" t="str">
        <f>IF(AND(ISNUMBER('Funnel setup'!P386),D373&gt;=30,E373&lt;&gt;"*",D373&lt;&gt;""),F373+1.959963985 *('Funnel setup'!$K$8/SQRT('Funnel Data'!D373)),"")</f>
        <v/>
      </c>
      <c r="I373" s="177" t="str">
        <f>IF(AND(ISNUMBER('Funnel setup'!P386),D373&gt;=30,E373&lt;&gt;"*",D373&lt;&gt;""),F373-3.090232306 *('Funnel setup'!$K$8/SQRT('Funnel Data'!D373)),"")</f>
        <v/>
      </c>
      <c r="J373" s="177" t="str">
        <f>IF(AND(ISNUMBER('Funnel setup'!P386),D373&gt;=30,E373&lt;&gt;"*",D373&lt;&gt;""),F373+3.090232306 *('Funnel setup'!$K$8/SQRT('Funnel Data'!D373)),"")</f>
        <v/>
      </c>
      <c r="K373" s="178" t="str">
        <f>IF(AND(ISNUMBER('Funnel setup'!P386),D373&gt;=30,E373&lt;&gt;"*",D373&lt;&gt;""),IF(E373&gt;J373,'Funnel setup'!$K$15&amp;"99.8%",IF(E373&gt;H373,'Funnel setup'!$K$15&amp;"95%",IF(E373&lt;I373,'Funnel setup'!$K$16&amp;"99.8%",IF(E373&lt;G373,'Funnel setup'!$K$16&amp;"95%","")))),"")</f>
        <v/>
      </c>
    </row>
    <row r="374" spans="2:11" ht="15" customHeight="1" x14ac:dyDescent="0.2">
      <c r="B374" s="174" t="str">
        <f>IF(ISNUMBER('Funnel setup'!P387),VLOOKUP('Funnel setup'!$P387,'Provider Commission - Raw Data'!$A:$Q,5,0),"")</f>
        <v/>
      </c>
      <c r="C374" s="175" t="str">
        <f>IF(ISNUMBER('Funnel setup'!P387),VLOOKUP('Funnel setup'!P387,'Provider Commission - Raw Data'!$A:$Q,6,0),"")</f>
        <v/>
      </c>
      <c r="D374" s="176" t="str">
        <f>IF(ISNUMBER('Funnel setup'!P387),IF(VLOOKUP('Funnel setup'!P387,'Provider Commission - Raw Data'!$A:$Q,8,0)="-","",VLOOKUP('Funnel setup'!P387,'Provider Commission - Raw Data'!$A:$Q,8,0)),"")</f>
        <v/>
      </c>
      <c r="E374" s="251" t="str">
        <f>IF(ISNUMBER('Funnel setup'!P387),IF(VLOOKUP('Funnel setup'!P387,'Provider Commission - Raw Data'!$A:$Q,16,0)="-","",VLOOKUP('Funnel setup'!P387,'Provider Commission - Raw Data'!$A:$Q,16,0)),"")</f>
        <v/>
      </c>
      <c r="F374" s="177" t="str">
        <f>IF(AND(ISNUMBER('Funnel setup'!P387)),'Funnel setup'!$K$9,"")</f>
        <v/>
      </c>
      <c r="G374" s="177" t="str">
        <f>IF(AND(ISNUMBER('Funnel setup'!P387),D374&gt;=30,E374&lt;&gt;"*",D374&lt;&gt;""),F374-1.959963985 *('Funnel setup'!$K$8/SQRT('Funnel Data'!D374)),"")</f>
        <v/>
      </c>
      <c r="H374" s="177" t="str">
        <f>IF(AND(ISNUMBER('Funnel setup'!P387),D374&gt;=30,E374&lt;&gt;"*",D374&lt;&gt;""),F374+1.959963985 *('Funnel setup'!$K$8/SQRT('Funnel Data'!D374)),"")</f>
        <v/>
      </c>
      <c r="I374" s="177" t="str">
        <f>IF(AND(ISNUMBER('Funnel setup'!P387),D374&gt;=30,E374&lt;&gt;"*",D374&lt;&gt;""),F374-3.090232306 *('Funnel setup'!$K$8/SQRT('Funnel Data'!D374)),"")</f>
        <v/>
      </c>
      <c r="J374" s="177" t="str">
        <f>IF(AND(ISNUMBER('Funnel setup'!P387),D374&gt;=30,E374&lt;&gt;"*",D374&lt;&gt;""),F374+3.090232306 *('Funnel setup'!$K$8/SQRT('Funnel Data'!D374)),"")</f>
        <v/>
      </c>
      <c r="K374" s="178" t="str">
        <f>IF(AND(ISNUMBER('Funnel setup'!P387),D374&gt;=30,E374&lt;&gt;"*",D374&lt;&gt;""),IF(E374&gt;J374,'Funnel setup'!$K$15&amp;"99.8%",IF(E374&gt;H374,'Funnel setup'!$K$15&amp;"95%",IF(E374&lt;I374,'Funnel setup'!$K$16&amp;"99.8%",IF(E374&lt;G374,'Funnel setup'!$K$16&amp;"95%","")))),"")</f>
        <v/>
      </c>
    </row>
    <row r="375" spans="2:11" ht="15" customHeight="1" x14ac:dyDescent="0.2">
      <c r="B375" s="174" t="str">
        <f>IF(ISNUMBER('Funnel setup'!P388),VLOOKUP('Funnel setup'!$P388,'Provider Commission - Raw Data'!$A:$Q,5,0),"")</f>
        <v/>
      </c>
      <c r="C375" s="175" t="str">
        <f>IF(ISNUMBER('Funnel setup'!P388),VLOOKUP('Funnel setup'!P388,'Provider Commission - Raw Data'!$A:$Q,6,0),"")</f>
        <v/>
      </c>
      <c r="D375" s="176" t="str">
        <f>IF(ISNUMBER('Funnel setup'!P388),IF(VLOOKUP('Funnel setup'!P388,'Provider Commission - Raw Data'!$A:$Q,8,0)="-","",VLOOKUP('Funnel setup'!P388,'Provider Commission - Raw Data'!$A:$Q,8,0)),"")</f>
        <v/>
      </c>
      <c r="E375" s="251" t="str">
        <f>IF(ISNUMBER('Funnel setup'!P388),IF(VLOOKUP('Funnel setup'!P388,'Provider Commission - Raw Data'!$A:$Q,16,0)="-","",VLOOKUP('Funnel setup'!P388,'Provider Commission - Raw Data'!$A:$Q,16,0)),"")</f>
        <v/>
      </c>
      <c r="F375" s="177" t="str">
        <f>IF(AND(ISNUMBER('Funnel setup'!P388)),'Funnel setup'!$K$9,"")</f>
        <v/>
      </c>
      <c r="G375" s="177" t="str">
        <f>IF(AND(ISNUMBER('Funnel setup'!P388),D375&gt;=30,E375&lt;&gt;"*",D375&lt;&gt;""),F375-1.959963985 *('Funnel setup'!$K$8/SQRT('Funnel Data'!D375)),"")</f>
        <v/>
      </c>
      <c r="H375" s="177" t="str">
        <f>IF(AND(ISNUMBER('Funnel setup'!P388),D375&gt;=30,E375&lt;&gt;"*",D375&lt;&gt;""),F375+1.959963985 *('Funnel setup'!$K$8/SQRT('Funnel Data'!D375)),"")</f>
        <v/>
      </c>
      <c r="I375" s="177" t="str">
        <f>IF(AND(ISNUMBER('Funnel setup'!P388),D375&gt;=30,E375&lt;&gt;"*",D375&lt;&gt;""),F375-3.090232306 *('Funnel setup'!$K$8/SQRT('Funnel Data'!D375)),"")</f>
        <v/>
      </c>
      <c r="J375" s="177" t="str">
        <f>IF(AND(ISNUMBER('Funnel setup'!P388),D375&gt;=30,E375&lt;&gt;"*",D375&lt;&gt;""),F375+3.090232306 *('Funnel setup'!$K$8/SQRT('Funnel Data'!D375)),"")</f>
        <v/>
      </c>
      <c r="K375" s="178" t="str">
        <f>IF(AND(ISNUMBER('Funnel setup'!P388),D375&gt;=30,E375&lt;&gt;"*",D375&lt;&gt;""),IF(E375&gt;J375,'Funnel setup'!$K$15&amp;"99.8%",IF(E375&gt;H375,'Funnel setup'!$K$15&amp;"95%",IF(E375&lt;I375,'Funnel setup'!$K$16&amp;"99.8%",IF(E375&lt;G375,'Funnel setup'!$K$16&amp;"95%","")))),"")</f>
        <v/>
      </c>
    </row>
    <row r="376" spans="2:11" ht="15" customHeight="1" x14ac:dyDescent="0.2">
      <c r="B376" s="174" t="str">
        <f>IF(ISNUMBER('Funnel setup'!P389),VLOOKUP('Funnel setup'!$P389,'Provider Commission - Raw Data'!$A:$Q,5,0),"")</f>
        <v/>
      </c>
      <c r="C376" s="175" t="str">
        <f>IF(ISNUMBER('Funnel setup'!P389),VLOOKUP('Funnel setup'!P389,'Provider Commission - Raw Data'!$A:$Q,6,0),"")</f>
        <v/>
      </c>
      <c r="D376" s="176" t="str">
        <f>IF(ISNUMBER('Funnel setup'!P389),IF(VLOOKUP('Funnel setup'!P389,'Provider Commission - Raw Data'!$A:$Q,8,0)="-","",VLOOKUP('Funnel setup'!P389,'Provider Commission - Raw Data'!$A:$Q,8,0)),"")</f>
        <v/>
      </c>
      <c r="E376" s="251" t="str">
        <f>IF(ISNUMBER('Funnel setup'!P389),IF(VLOOKUP('Funnel setup'!P389,'Provider Commission - Raw Data'!$A:$Q,16,0)="-","",VLOOKUP('Funnel setup'!P389,'Provider Commission - Raw Data'!$A:$Q,16,0)),"")</f>
        <v/>
      </c>
      <c r="F376" s="177" t="str">
        <f>IF(AND(ISNUMBER('Funnel setup'!P389)),'Funnel setup'!$K$9,"")</f>
        <v/>
      </c>
      <c r="G376" s="177" t="str">
        <f>IF(AND(ISNUMBER('Funnel setup'!P389),D376&gt;=30,E376&lt;&gt;"*",D376&lt;&gt;""),F376-1.959963985 *('Funnel setup'!$K$8/SQRT('Funnel Data'!D376)),"")</f>
        <v/>
      </c>
      <c r="H376" s="177" t="str">
        <f>IF(AND(ISNUMBER('Funnel setup'!P389),D376&gt;=30,E376&lt;&gt;"*",D376&lt;&gt;""),F376+1.959963985 *('Funnel setup'!$K$8/SQRT('Funnel Data'!D376)),"")</f>
        <v/>
      </c>
      <c r="I376" s="177" t="str">
        <f>IF(AND(ISNUMBER('Funnel setup'!P389),D376&gt;=30,E376&lt;&gt;"*",D376&lt;&gt;""),F376-3.090232306 *('Funnel setup'!$K$8/SQRT('Funnel Data'!D376)),"")</f>
        <v/>
      </c>
      <c r="J376" s="177" t="str">
        <f>IF(AND(ISNUMBER('Funnel setup'!P389),D376&gt;=30,E376&lt;&gt;"*",D376&lt;&gt;""),F376+3.090232306 *('Funnel setup'!$K$8/SQRT('Funnel Data'!D376)),"")</f>
        <v/>
      </c>
      <c r="K376" s="178" t="str">
        <f>IF(AND(ISNUMBER('Funnel setup'!P389),D376&gt;=30,E376&lt;&gt;"*",D376&lt;&gt;""),IF(E376&gt;J376,'Funnel setup'!$K$15&amp;"99.8%",IF(E376&gt;H376,'Funnel setup'!$K$15&amp;"95%",IF(E376&lt;I376,'Funnel setup'!$K$16&amp;"99.8%",IF(E376&lt;G376,'Funnel setup'!$K$16&amp;"95%","")))),"")</f>
        <v/>
      </c>
    </row>
    <row r="377" spans="2:11" ht="15" customHeight="1" x14ac:dyDescent="0.2">
      <c r="B377" s="174" t="str">
        <f>IF(ISNUMBER('Funnel setup'!P390),VLOOKUP('Funnel setup'!$P390,'Provider Commission - Raw Data'!$A:$Q,5,0),"")</f>
        <v/>
      </c>
      <c r="C377" s="175" t="str">
        <f>IF(ISNUMBER('Funnel setup'!P390),VLOOKUP('Funnel setup'!P390,'Provider Commission - Raw Data'!$A:$Q,6,0),"")</f>
        <v/>
      </c>
      <c r="D377" s="176" t="str">
        <f>IF(ISNUMBER('Funnel setup'!P390),IF(VLOOKUP('Funnel setup'!P390,'Provider Commission - Raw Data'!$A:$Q,8,0)="-","",VLOOKUP('Funnel setup'!P390,'Provider Commission - Raw Data'!$A:$Q,8,0)),"")</f>
        <v/>
      </c>
      <c r="E377" s="251" t="str">
        <f>IF(ISNUMBER('Funnel setup'!P390),IF(VLOOKUP('Funnel setup'!P390,'Provider Commission - Raw Data'!$A:$Q,16,0)="-","",VLOOKUP('Funnel setup'!P390,'Provider Commission - Raw Data'!$A:$Q,16,0)),"")</f>
        <v/>
      </c>
      <c r="F377" s="177" t="str">
        <f>IF(AND(ISNUMBER('Funnel setup'!P390)),'Funnel setup'!$K$9,"")</f>
        <v/>
      </c>
      <c r="G377" s="177" t="str">
        <f>IF(AND(ISNUMBER('Funnel setup'!P390),D377&gt;=30,E377&lt;&gt;"*",D377&lt;&gt;""),F377-1.959963985 *('Funnel setup'!$K$8/SQRT('Funnel Data'!D377)),"")</f>
        <v/>
      </c>
      <c r="H377" s="177" t="str">
        <f>IF(AND(ISNUMBER('Funnel setup'!P390),D377&gt;=30,E377&lt;&gt;"*",D377&lt;&gt;""),F377+1.959963985 *('Funnel setup'!$K$8/SQRT('Funnel Data'!D377)),"")</f>
        <v/>
      </c>
      <c r="I377" s="177" t="str">
        <f>IF(AND(ISNUMBER('Funnel setup'!P390),D377&gt;=30,E377&lt;&gt;"*",D377&lt;&gt;""),F377-3.090232306 *('Funnel setup'!$K$8/SQRT('Funnel Data'!D377)),"")</f>
        <v/>
      </c>
      <c r="J377" s="177" t="str">
        <f>IF(AND(ISNUMBER('Funnel setup'!P390),D377&gt;=30,E377&lt;&gt;"*",D377&lt;&gt;""),F377+3.090232306 *('Funnel setup'!$K$8/SQRT('Funnel Data'!D377)),"")</f>
        <v/>
      </c>
      <c r="K377" s="178" t="str">
        <f>IF(AND(ISNUMBER('Funnel setup'!P390),D377&gt;=30,E377&lt;&gt;"*",D377&lt;&gt;""),IF(E377&gt;J377,'Funnel setup'!$K$15&amp;"99.8%",IF(E377&gt;H377,'Funnel setup'!$K$15&amp;"95%",IF(E377&lt;I377,'Funnel setup'!$K$16&amp;"99.8%",IF(E377&lt;G377,'Funnel setup'!$K$16&amp;"95%","")))),"")</f>
        <v/>
      </c>
    </row>
    <row r="378" spans="2:11" ht="15" customHeight="1" x14ac:dyDescent="0.2">
      <c r="B378" s="174" t="str">
        <f>IF(ISNUMBER('Funnel setup'!P391),VLOOKUP('Funnel setup'!$P391,'Provider Commission - Raw Data'!$A:$Q,5,0),"")</f>
        <v/>
      </c>
      <c r="C378" s="175" t="str">
        <f>IF(ISNUMBER('Funnel setup'!P391),VLOOKUP('Funnel setup'!P391,'Provider Commission - Raw Data'!$A:$Q,6,0),"")</f>
        <v/>
      </c>
      <c r="D378" s="176" t="str">
        <f>IF(ISNUMBER('Funnel setup'!P391),IF(VLOOKUP('Funnel setup'!P391,'Provider Commission - Raw Data'!$A:$Q,8,0)="-","",VLOOKUP('Funnel setup'!P391,'Provider Commission - Raw Data'!$A:$Q,8,0)),"")</f>
        <v/>
      </c>
      <c r="E378" s="251" t="str">
        <f>IF(ISNUMBER('Funnel setup'!P391),IF(VLOOKUP('Funnel setup'!P391,'Provider Commission - Raw Data'!$A:$Q,16,0)="-","",VLOOKUP('Funnel setup'!P391,'Provider Commission - Raw Data'!$A:$Q,16,0)),"")</f>
        <v/>
      </c>
      <c r="F378" s="177" t="str">
        <f>IF(AND(ISNUMBER('Funnel setup'!P391)),'Funnel setup'!$K$9,"")</f>
        <v/>
      </c>
      <c r="G378" s="177" t="str">
        <f>IF(AND(ISNUMBER('Funnel setup'!P391),D378&gt;=30,E378&lt;&gt;"*",D378&lt;&gt;""),F378-1.959963985 *('Funnel setup'!$K$8/SQRT('Funnel Data'!D378)),"")</f>
        <v/>
      </c>
      <c r="H378" s="177" t="str">
        <f>IF(AND(ISNUMBER('Funnel setup'!P391),D378&gt;=30,E378&lt;&gt;"*",D378&lt;&gt;""),F378+1.959963985 *('Funnel setup'!$K$8/SQRT('Funnel Data'!D378)),"")</f>
        <v/>
      </c>
      <c r="I378" s="177" t="str">
        <f>IF(AND(ISNUMBER('Funnel setup'!P391),D378&gt;=30,E378&lt;&gt;"*",D378&lt;&gt;""),F378-3.090232306 *('Funnel setup'!$K$8/SQRT('Funnel Data'!D378)),"")</f>
        <v/>
      </c>
      <c r="J378" s="177" t="str">
        <f>IF(AND(ISNUMBER('Funnel setup'!P391),D378&gt;=30,E378&lt;&gt;"*",D378&lt;&gt;""),F378+3.090232306 *('Funnel setup'!$K$8/SQRT('Funnel Data'!D378)),"")</f>
        <v/>
      </c>
      <c r="K378" s="178" t="str">
        <f>IF(AND(ISNUMBER('Funnel setup'!P391),D378&gt;=30,E378&lt;&gt;"*",D378&lt;&gt;""),IF(E378&gt;J378,'Funnel setup'!$K$15&amp;"99.8%",IF(E378&gt;H378,'Funnel setup'!$K$15&amp;"95%",IF(E378&lt;I378,'Funnel setup'!$K$16&amp;"99.8%",IF(E378&lt;G378,'Funnel setup'!$K$16&amp;"95%","")))),"")</f>
        <v/>
      </c>
    </row>
    <row r="379" spans="2:11" ht="15" customHeight="1" x14ac:dyDescent="0.2">
      <c r="B379" s="174" t="str">
        <f>IF(ISNUMBER('Funnel setup'!P392),VLOOKUP('Funnel setup'!$P392,'Provider Commission - Raw Data'!$A:$Q,5,0),"")</f>
        <v/>
      </c>
      <c r="C379" s="175" t="str">
        <f>IF(ISNUMBER('Funnel setup'!P392),VLOOKUP('Funnel setup'!P392,'Provider Commission - Raw Data'!$A:$Q,6,0),"")</f>
        <v/>
      </c>
      <c r="D379" s="176" t="str">
        <f>IF(ISNUMBER('Funnel setup'!P392),IF(VLOOKUP('Funnel setup'!P392,'Provider Commission - Raw Data'!$A:$Q,8,0)="-","",VLOOKUP('Funnel setup'!P392,'Provider Commission - Raw Data'!$A:$Q,8,0)),"")</f>
        <v/>
      </c>
      <c r="E379" s="251" t="str">
        <f>IF(ISNUMBER('Funnel setup'!P392),IF(VLOOKUP('Funnel setup'!P392,'Provider Commission - Raw Data'!$A:$Q,16,0)="-","",VLOOKUP('Funnel setup'!P392,'Provider Commission - Raw Data'!$A:$Q,16,0)),"")</f>
        <v/>
      </c>
      <c r="F379" s="177" t="str">
        <f>IF(AND(ISNUMBER('Funnel setup'!P392)),'Funnel setup'!$K$9,"")</f>
        <v/>
      </c>
      <c r="G379" s="177" t="str">
        <f>IF(AND(ISNUMBER('Funnel setup'!P392),D379&gt;=30,E379&lt;&gt;"*",D379&lt;&gt;""),F379-1.959963985 *('Funnel setup'!$K$8/SQRT('Funnel Data'!D379)),"")</f>
        <v/>
      </c>
      <c r="H379" s="177" t="str">
        <f>IF(AND(ISNUMBER('Funnel setup'!P392),D379&gt;=30,E379&lt;&gt;"*",D379&lt;&gt;""),F379+1.959963985 *('Funnel setup'!$K$8/SQRT('Funnel Data'!D379)),"")</f>
        <v/>
      </c>
      <c r="I379" s="177" t="str">
        <f>IF(AND(ISNUMBER('Funnel setup'!P392),D379&gt;=30,E379&lt;&gt;"*",D379&lt;&gt;""),F379-3.090232306 *('Funnel setup'!$K$8/SQRT('Funnel Data'!D379)),"")</f>
        <v/>
      </c>
      <c r="J379" s="177" t="str">
        <f>IF(AND(ISNUMBER('Funnel setup'!P392),D379&gt;=30,E379&lt;&gt;"*",D379&lt;&gt;""),F379+3.090232306 *('Funnel setup'!$K$8/SQRT('Funnel Data'!D379)),"")</f>
        <v/>
      </c>
      <c r="K379" s="178" t="str">
        <f>IF(AND(ISNUMBER('Funnel setup'!P392),D379&gt;=30,E379&lt;&gt;"*",D379&lt;&gt;""),IF(E379&gt;J379,'Funnel setup'!$K$15&amp;"99.8%",IF(E379&gt;H379,'Funnel setup'!$K$15&amp;"95%",IF(E379&lt;I379,'Funnel setup'!$K$16&amp;"99.8%",IF(E379&lt;G379,'Funnel setup'!$K$16&amp;"95%","")))),"")</f>
        <v/>
      </c>
    </row>
    <row r="380" spans="2:11" ht="15" customHeight="1" x14ac:dyDescent="0.2">
      <c r="B380" s="174" t="str">
        <f>IF(ISNUMBER('Funnel setup'!P393),VLOOKUP('Funnel setup'!$P393,'Provider Commission - Raw Data'!$A:$Q,5,0),"")</f>
        <v/>
      </c>
      <c r="C380" s="175" t="str">
        <f>IF(ISNUMBER('Funnel setup'!P393),VLOOKUP('Funnel setup'!P393,'Provider Commission - Raw Data'!$A:$Q,6,0),"")</f>
        <v/>
      </c>
      <c r="D380" s="176" t="str">
        <f>IF(ISNUMBER('Funnel setup'!P393),IF(VLOOKUP('Funnel setup'!P393,'Provider Commission - Raw Data'!$A:$Q,8,0)="-","",VLOOKUP('Funnel setup'!P393,'Provider Commission - Raw Data'!$A:$Q,8,0)),"")</f>
        <v/>
      </c>
      <c r="E380" s="251" t="str">
        <f>IF(ISNUMBER('Funnel setup'!P393),IF(VLOOKUP('Funnel setup'!P393,'Provider Commission - Raw Data'!$A:$Q,16,0)="-","",VLOOKUP('Funnel setup'!P393,'Provider Commission - Raw Data'!$A:$Q,16,0)),"")</f>
        <v/>
      </c>
      <c r="F380" s="177" t="str">
        <f>IF(AND(ISNUMBER('Funnel setup'!P393)),'Funnel setup'!$K$9,"")</f>
        <v/>
      </c>
      <c r="G380" s="177" t="str">
        <f>IF(AND(ISNUMBER('Funnel setup'!P393),D380&gt;=30,E380&lt;&gt;"*",D380&lt;&gt;""),F380-1.959963985 *('Funnel setup'!$K$8/SQRT('Funnel Data'!D380)),"")</f>
        <v/>
      </c>
      <c r="H380" s="177" t="str">
        <f>IF(AND(ISNUMBER('Funnel setup'!P393),D380&gt;=30,E380&lt;&gt;"*",D380&lt;&gt;""),F380+1.959963985 *('Funnel setup'!$K$8/SQRT('Funnel Data'!D380)),"")</f>
        <v/>
      </c>
      <c r="I380" s="177" t="str">
        <f>IF(AND(ISNUMBER('Funnel setup'!P393),D380&gt;=30,E380&lt;&gt;"*",D380&lt;&gt;""),F380-3.090232306 *('Funnel setup'!$K$8/SQRT('Funnel Data'!D380)),"")</f>
        <v/>
      </c>
      <c r="J380" s="177" t="str">
        <f>IF(AND(ISNUMBER('Funnel setup'!P393),D380&gt;=30,E380&lt;&gt;"*",D380&lt;&gt;""),F380+3.090232306 *('Funnel setup'!$K$8/SQRT('Funnel Data'!D380)),"")</f>
        <v/>
      </c>
      <c r="K380" s="178" t="str">
        <f>IF(AND(ISNUMBER('Funnel setup'!P393),D380&gt;=30,E380&lt;&gt;"*",D380&lt;&gt;""),IF(E380&gt;J380,'Funnel setup'!$K$15&amp;"99.8%",IF(E380&gt;H380,'Funnel setup'!$K$15&amp;"95%",IF(E380&lt;I380,'Funnel setup'!$K$16&amp;"99.8%",IF(E380&lt;G380,'Funnel setup'!$K$16&amp;"95%","")))),"")</f>
        <v/>
      </c>
    </row>
    <row r="381" spans="2:11" ht="15" customHeight="1" x14ac:dyDescent="0.2">
      <c r="B381" s="174" t="str">
        <f>IF(ISNUMBER('Funnel setup'!P394),VLOOKUP('Funnel setup'!$P394,'Provider Commission - Raw Data'!$A:$Q,5,0),"")</f>
        <v/>
      </c>
      <c r="C381" s="175" t="str">
        <f>IF(ISNUMBER('Funnel setup'!P394),VLOOKUP('Funnel setup'!P394,'Provider Commission - Raw Data'!$A:$Q,6,0),"")</f>
        <v/>
      </c>
      <c r="D381" s="176" t="str">
        <f>IF(ISNUMBER('Funnel setup'!P394),IF(VLOOKUP('Funnel setup'!P394,'Provider Commission - Raw Data'!$A:$Q,8,0)="-","",VLOOKUP('Funnel setup'!P394,'Provider Commission - Raw Data'!$A:$Q,8,0)),"")</f>
        <v/>
      </c>
      <c r="E381" s="251" t="str">
        <f>IF(ISNUMBER('Funnel setup'!P394),IF(VLOOKUP('Funnel setup'!P394,'Provider Commission - Raw Data'!$A:$Q,16,0)="-","",VLOOKUP('Funnel setup'!P394,'Provider Commission - Raw Data'!$A:$Q,16,0)),"")</f>
        <v/>
      </c>
      <c r="F381" s="177" t="str">
        <f>IF(AND(ISNUMBER('Funnel setup'!P394)),'Funnel setup'!$K$9,"")</f>
        <v/>
      </c>
      <c r="G381" s="177" t="str">
        <f>IF(AND(ISNUMBER('Funnel setup'!P394),D381&gt;=30,E381&lt;&gt;"*",D381&lt;&gt;""),F381-1.959963985 *('Funnel setup'!$K$8/SQRT('Funnel Data'!D381)),"")</f>
        <v/>
      </c>
      <c r="H381" s="177" t="str">
        <f>IF(AND(ISNUMBER('Funnel setup'!P394),D381&gt;=30,E381&lt;&gt;"*",D381&lt;&gt;""),F381+1.959963985 *('Funnel setup'!$K$8/SQRT('Funnel Data'!D381)),"")</f>
        <v/>
      </c>
      <c r="I381" s="177" t="str">
        <f>IF(AND(ISNUMBER('Funnel setup'!P394),D381&gt;=30,E381&lt;&gt;"*",D381&lt;&gt;""),F381-3.090232306 *('Funnel setup'!$K$8/SQRT('Funnel Data'!D381)),"")</f>
        <v/>
      </c>
      <c r="J381" s="177" t="str">
        <f>IF(AND(ISNUMBER('Funnel setup'!P394),D381&gt;=30,E381&lt;&gt;"*",D381&lt;&gt;""),F381+3.090232306 *('Funnel setup'!$K$8/SQRT('Funnel Data'!D381)),"")</f>
        <v/>
      </c>
      <c r="K381" s="178" t="str">
        <f>IF(AND(ISNUMBER('Funnel setup'!P394),D381&gt;=30,E381&lt;&gt;"*",D381&lt;&gt;""),IF(E381&gt;J381,'Funnel setup'!$K$15&amp;"99.8%",IF(E381&gt;H381,'Funnel setup'!$K$15&amp;"95%",IF(E381&lt;I381,'Funnel setup'!$K$16&amp;"99.8%",IF(E381&lt;G381,'Funnel setup'!$K$16&amp;"95%","")))),"")</f>
        <v/>
      </c>
    </row>
    <row r="382" spans="2:11" ht="15" customHeight="1" x14ac:dyDescent="0.2">
      <c r="B382" s="174" t="str">
        <f>IF(ISNUMBER('Funnel setup'!P395),VLOOKUP('Funnel setup'!$P395,'Provider Commission - Raw Data'!$A:$Q,5,0),"")</f>
        <v/>
      </c>
      <c r="C382" s="175" t="str">
        <f>IF(ISNUMBER('Funnel setup'!P395),VLOOKUP('Funnel setup'!P395,'Provider Commission - Raw Data'!$A:$Q,6,0),"")</f>
        <v/>
      </c>
      <c r="D382" s="176" t="str">
        <f>IF(ISNUMBER('Funnel setup'!P395),IF(VLOOKUP('Funnel setup'!P395,'Provider Commission - Raw Data'!$A:$Q,8,0)="-","",VLOOKUP('Funnel setup'!P395,'Provider Commission - Raw Data'!$A:$Q,8,0)),"")</f>
        <v/>
      </c>
      <c r="E382" s="251" t="str">
        <f>IF(ISNUMBER('Funnel setup'!P395),IF(VLOOKUP('Funnel setup'!P395,'Provider Commission - Raw Data'!$A:$Q,16,0)="-","",VLOOKUP('Funnel setup'!P395,'Provider Commission - Raw Data'!$A:$Q,16,0)),"")</f>
        <v/>
      </c>
      <c r="F382" s="177" t="str">
        <f>IF(AND(ISNUMBER('Funnel setup'!P395)),'Funnel setup'!$K$9,"")</f>
        <v/>
      </c>
      <c r="G382" s="177" t="str">
        <f>IF(AND(ISNUMBER('Funnel setup'!P395),D382&gt;=30,E382&lt;&gt;"*",D382&lt;&gt;""),F382-1.959963985 *('Funnel setup'!$K$8/SQRT('Funnel Data'!D382)),"")</f>
        <v/>
      </c>
      <c r="H382" s="177" t="str">
        <f>IF(AND(ISNUMBER('Funnel setup'!P395),D382&gt;=30,E382&lt;&gt;"*",D382&lt;&gt;""),F382+1.959963985 *('Funnel setup'!$K$8/SQRT('Funnel Data'!D382)),"")</f>
        <v/>
      </c>
      <c r="I382" s="177" t="str">
        <f>IF(AND(ISNUMBER('Funnel setup'!P395),D382&gt;=30,E382&lt;&gt;"*",D382&lt;&gt;""),F382-3.090232306 *('Funnel setup'!$K$8/SQRT('Funnel Data'!D382)),"")</f>
        <v/>
      </c>
      <c r="J382" s="177" t="str">
        <f>IF(AND(ISNUMBER('Funnel setup'!P395),D382&gt;=30,E382&lt;&gt;"*",D382&lt;&gt;""),F382+3.090232306 *('Funnel setup'!$K$8/SQRT('Funnel Data'!D382)),"")</f>
        <v/>
      </c>
      <c r="K382" s="178" t="str">
        <f>IF(AND(ISNUMBER('Funnel setup'!P395),D382&gt;=30,E382&lt;&gt;"*",D382&lt;&gt;""),IF(E382&gt;J382,'Funnel setup'!$K$15&amp;"99.8%",IF(E382&gt;H382,'Funnel setup'!$K$15&amp;"95%",IF(E382&lt;I382,'Funnel setup'!$K$16&amp;"99.8%",IF(E382&lt;G382,'Funnel setup'!$K$16&amp;"95%","")))),"")</f>
        <v/>
      </c>
    </row>
    <row r="383" spans="2:11" ht="15" customHeight="1" x14ac:dyDescent="0.2">
      <c r="B383" s="174" t="str">
        <f>IF(ISNUMBER('Funnel setup'!P396),VLOOKUP('Funnel setup'!$P396,'Provider Commission - Raw Data'!$A:$Q,5,0),"")</f>
        <v/>
      </c>
      <c r="C383" s="175" t="str">
        <f>IF(ISNUMBER('Funnel setup'!P396),VLOOKUP('Funnel setup'!P396,'Provider Commission - Raw Data'!$A:$Q,6,0),"")</f>
        <v/>
      </c>
      <c r="D383" s="176" t="str">
        <f>IF(ISNUMBER('Funnel setup'!P396),IF(VLOOKUP('Funnel setup'!P396,'Provider Commission - Raw Data'!$A:$Q,8,0)="-","",VLOOKUP('Funnel setup'!P396,'Provider Commission - Raw Data'!$A:$Q,8,0)),"")</f>
        <v/>
      </c>
      <c r="E383" s="251" t="str">
        <f>IF(ISNUMBER('Funnel setup'!P396),IF(VLOOKUP('Funnel setup'!P396,'Provider Commission - Raw Data'!$A:$Q,16,0)="-","",VLOOKUP('Funnel setup'!P396,'Provider Commission - Raw Data'!$A:$Q,16,0)),"")</f>
        <v/>
      </c>
      <c r="F383" s="177" t="str">
        <f>IF(AND(ISNUMBER('Funnel setup'!P396)),'Funnel setup'!$K$9,"")</f>
        <v/>
      </c>
      <c r="G383" s="177" t="str">
        <f>IF(AND(ISNUMBER('Funnel setup'!P396),D383&gt;=30,E383&lt;&gt;"*",D383&lt;&gt;""),F383-1.959963985 *('Funnel setup'!$K$8/SQRT('Funnel Data'!D383)),"")</f>
        <v/>
      </c>
      <c r="H383" s="177" t="str">
        <f>IF(AND(ISNUMBER('Funnel setup'!P396),D383&gt;=30,E383&lt;&gt;"*",D383&lt;&gt;""),F383+1.959963985 *('Funnel setup'!$K$8/SQRT('Funnel Data'!D383)),"")</f>
        <v/>
      </c>
      <c r="I383" s="177" t="str">
        <f>IF(AND(ISNUMBER('Funnel setup'!P396),D383&gt;=30,E383&lt;&gt;"*",D383&lt;&gt;""),F383-3.090232306 *('Funnel setup'!$K$8/SQRT('Funnel Data'!D383)),"")</f>
        <v/>
      </c>
      <c r="J383" s="177" t="str">
        <f>IF(AND(ISNUMBER('Funnel setup'!P396),D383&gt;=30,E383&lt;&gt;"*",D383&lt;&gt;""),F383+3.090232306 *('Funnel setup'!$K$8/SQRT('Funnel Data'!D383)),"")</f>
        <v/>
      </c>
      <c r="K383" s="178" t="str">
        <f>IF(AND(ISNUMBER('Funnel setup'!P396),D383&gt;=30,E383&lt;&gt;"*",D383&lt;&gt;""),IF(E383&gt;J383,'Funnel setup'!$K$15&amp;"99.8%",IF(E383&gt;H383,'Funnel setup'!$K$15&amp;"95%",IF(E383&lt;I383,'Funnel setup'!$K$16&amp;"99.8%",IF(E383&lt;G383,'Funnel setup'!$K$16&amp;"95%","")))),"")</f>
        <v/>
      </c>
    </row>
    <row r="384" spans="2:11" ht="15" customHeight="1" x14ac:dyDescent="0.2">
      <c r="B384" s="174" t="str">
        <f>IF(ISNUMBER('Funnel setup'!P397),VLOOKUP('Funnel setup'!$P397,'Provider Commission - Raw Data'!$A:$Q,5,0),"")</f>
        <v/>
      </c>
      <c r="C384" s="175" t="str">
        <f>IF(ISNUMBER('Funnel setup'!P397),VLOOKUP('Funnel setup'!P397,'Provider Commission - Raw Data'!$A:$Q,6,0),"")</f>
        <v/>
      </c>
      <c r="D384" s="176" t="str">
        <f>IF(ISNUMBER('Funnel setup'!P397),IF(VLOOKUP('Funnel setup'!P397,'Provider Commission - Raw Data'!$A:$Q,8,0)="-","",VLOOKUP('Funnel setup'!P397,'Provider Commission - Raw Data'!$A:$Q,8,0)),"")</f>
        <v/>
      </c>
      <c r="E384" s="251" t="str">
        <f>IF(ISNUMBER('Funnel setup'!P397),IF(VLOOKUP('Funnel setup'!P397,'Provider Commission - Raw Data'!$A:$Q,16,0)="-","",VLOOKUP('Funnel setup'!P397,'Provider Commission - Raw Data'!$A:$Q,16,0)),"")</f>
        <v/>
      </c>
      <c r="F384" s="177" t="str">
        <f>IF(AND(ISNUMBER('Funnel setup'!P397)),'Funnel setup'!$K$9,"")</f>
        <v/>
      </c>
      <c r="G384" s="177" t="str">
        <f>IF(AND(ISNUMBER('Funnel setup'!P397),D384&gt;=30,E384&lt;&gt;"*",D384&lt;&gt;""),F384-1.959963985 *('Funnel setup'!$K$8/SQRT('Funnel Data'!D384)),"")</f>
        <v/>
      </c>
      <c r="H384" s="177" t="str">
        <f>IF(AND(ISNUMBER('Funnel setup'!P397),D384&gt;=30,E384&lt;&gt;"*",D384&lt;&gt;""),F384+1.959963985 *('Funnel setup'!$K$8/SQRT('Funnel Data'!D384)),"")</f>
        <v/>
      </c>
      <c r="I384" s="177" t="str">
        <f>IF(AND(ISNUMBER('Funnel setup'!P397),D384&gt;=30,E384&lt;&gt;"*",D384&lt;&gt;""),F384-3.090232306 *('Funnel setup'!$K$8/SQRT('Funnel Data'!D384)),"")</f>
        <v/>
      </c>
      <c r="J384" s="177" t="str">
        <f>IF(AND(ISNUMBER('Funnel setup'!P397),D384&gt;=30,E384&lt;&gt;"*",D384&lt;&gt;""),F384+3.090232306 *('Funnel setup'!$K$8/SQRT('Funnel Data'!D384)),"")</f>
        <v/>
      </c>
      <c r="K384" s="178" t="str">
        <f>IF(AND(ISNUMBER('Funnel setup'!P397),D384&gt;=30,E384&lt;&gt;"*",D384&lt;&gt;""),IF(E384&gt;J384,'Funnel setup'!$K$15&amp;"99.8%",IF(E384&gt;H384,'Funnel setup'!$K$15&amp;"95%",IF(E384&lt;I384,'Funnel setup'!$K$16&amp;"99.8%",IF(E384&lt;G384,'Funnel setup'!$K$16&amp;"95%","")))),"")</f>
        <v/>
      </c>
    </row>
    <row r="385" spans="2:11" ht="15" customHeight="1" x14ac:dyDescent="0.2">
      <c r="B385" s="174" t="str">
        <f>IF(ISNUMBER('Funnel setup'!P398),VLOOKUP('Funnel setup'!$P398,'Provider Commission - Raw Data'!$A:$Q,5,0),"")</f>
        <v/>
      </c>
      <c r="C385" s="175" t="str">
        <f>IF(ISNUMBER('Funnel setup'!P398),VLOOKUP('Funnel setup'!P398,'Provider Commission - Raw Data'!$A:$Q,6,0),"")</f>
        <v/>
      </c>
      <c r="D385" s="176" t="str">
        <f>IF(ISNUMBER('Funnel setup'!P398),IF(VLOOKUP('Funnel setup'!P398,'Provider Commission - Raw Data'!$A:$Q,8,0)="-","",VLOOKUP('Funnel setup'!P398,'Provider Commission - Raw Data'!$A:$Q,8,0)),"")</f>
        <v/>
      </c>
      <c r="E385" s="251" t="str">
        <f>IF(ISNUMBER('Funnel setup'!P398),IF(VLOOKUP('Funnel setup'!P398,'Provider Commission - Raw Data'!$A:$Q,16,0)="-","",VLOOKUP('Funnel setup'!P398,'Provider Commission - Raw Data'!$A:$Q,16,0)),"")</f>
        <v/>
      </c>
      <c r="F385" s="177" t="str">
        <f>IF(AND(ISNUMBER('Funnel setup'!P398)),'Funnel setup'!$K$9,"")</f>
        <v/>
      </c>
      <c r="G385" s="177" t="str">
        <f>IF(AND(ISNUMBER('Funnel setup'!P398),D385&gt;=30,E385&lt;&gt;"*",D385&lt;&gt;""),F385-1.959963985 *('Funnel setup'!$K$8/SQRT('Funnel Data'!D385)),"")</f>
        <v/>
      </c>
      <c r="H385" s="177" t="str">
        <f>IF(AND(ISNUMBER('Funnel setup'!P398),D385&gt;=30,E385&lt;&gt;"*",D385&lt;&gt;""),F385+1.959963985 *('Funnel setup'!$K$8/SQRT('Funnel Data'!D385)),"")</f>
        <v/>
      </c>
      <c r="I385" s="177" t="str">
        <f>IF(AND(ISNUMBER('Funnel setup'!P398),D385&gt;=30,E385&lt;&gt;"*",D385&lt;&gt;""),F385-3.090232306 *('Funnel setup'!$K$8/SQRT('Funnel Data'!D385)),"")</f>
        <v/>
      </c>
      <c r="J385" s="177" t="str">
        <f>IF(AND(ISNUMBER('Funnel setup'!P398),D385&gt;=30,E385&lt;&gt;"*",D385&lt;&gt;""),F385+3.090232306 *('Funnel setup'!$K$8/SQRT('Funnel Data'!D385)),"")</f>
        <v/>
      </c>
      <c r="K385" s="178" t="str">
        <f>IF(AND(ISNUMBER('Funnel setup'!P398),D385&gt;=30,E385&lt;&gt;"*",D385&lt;&gt;""),IF(E385&gt;J385,'Funnel setup'!$K$15&amp;"99.8%",IF(E385&gt;H385,'Funnel setup'!$K$15&amp;"95%",IF(E385&lt;I385,'Funnel setup'!$K$16&amp;"99.8%",IF(E385&lt;G385,'Funnel setup'!$K$16&amp;"95%","")))),"")</f>
        <v/>
      </c>
    </row>
    <row r="386" spans="2:11" ht="15" customHeight="1" x14ac:dyDescent="0.2">
      <c r="B386" s="174" t="str">
        <f>IF(ISNUMBER('Funnel setup'!P399),VLOOKUP('Funnel setup'!$P399,'Provider Commission - Raw Data'!$A:$Q,5,0),"")</f>
        <v/>
      </c>
      <c r="C386" s="175" t="str">
        <f>IF(ISNUMBER('Funnel setup'!P399),VLOOKUP('Funnel setup'!P399,'Provider Commission - Raw Data'!$A:$Q,6,0),"")</f>
        <v/>
      </c>
      <c r="D386" s="176" t="str">
        <f>IF(ISNUMBER('Funnel setup'!P399),IF(VLOOKUP('Funnel setup'!P399,'Provider Commission - Raw Data'!$A:$Q,8,0)="-","",VLOOKUP('Funnel setup'!P399,'Provider Commission - Raw Data'!$A:$Q,8,0)),"")</f>
        <v/>
      </c>
      <c r="E386" s="251" t="str">
        <f>IF(ISNUMBER('Funnel setup'!P399),IF(VLOOKUP('Funnel setup'!P399,'Provider Commission - Raw Data'!$A:$Q,16,0)="-","",VLOOKUP('Funnel setup'!P399,'Provider Commission - Raw Data'!$A:$Q,16,0)),"")</f>
        <v/>
      </c>
      <c r="F386" s="177" t="str">
        <f>IF(AND(ISNUMBER('Funnel setup'!P399)),'Funnel setup'!$K$9,"")</f>
        <v/>
      </c>
      <c r="G386" s="177" t="str">
        <f>IF(AND(ISNUMBER('Funnel setup'!P399),D386&gt;=30,E386&lt;&gt;"*",D386&lt;&gt;""),F386-1.959963985 *('Funnel setup'!$K$8/SQRT('Funnel Data'!D386)),"")</f>
        <v/>
      </c>
      <c r="H386" s="177" t="str">
        <f>IF(AND(ISNUMBER('Funnel setup'!P399),D386&gt;=30,E386&lt;&gt;"*",D386&lt;&gt;""),F386+1.959963985 *('Funnel setup'!$K$8/SQRT('Funnel Data'!D386)),"")</f>
        <v/>
      </c>
      <c r="I386" s="177" t="str">
        <f>IF(AND(ISNUMBER('Funnel setup'!P399),D386&gt;=30,E386&lt;&gt;"*",D386&lt;&gt;""),F386-3.090232306 *('Funnel setup'!$K$8/SQRT('Funnel Data'!D386)),"")</f>
        <v/>
      </c>
      <c r="J386" s="177" t="str">
        <f>IF(AND(ISNUMBER('Funnel setup'!P399),D386&gt;=30,E386&lt;&gt;"*",D386&lt;&gt;""),F386+3.090232306 *('Funnel setup'!$K$8/SQRT('Funnel Data'!D386)),"")</f>
        <v/>
      </c>
      <c r="K386" s="178" t="str">
        <f>IF(AND(ISNUMBER('Funnel setup'!P399),D386&gt;=30,E386&lt;&gt;"*",D386&lt;&gt;""),IF(E386&gt;J386,'Funnel setup'!$K$15&amp;"99.8%",IF(E386&gt;H386,'Funnel setup'!$K$15&amp;"95%",IF(E386&lt;I386,'Funnel setup'!$K$16&amp;"99.8%",IF(E386&lt;G386,'Funnel setup'!$K$16&amp;"95%","")))),"")</f>
        <v/>
      </c>
    </row>
    <row r="387" spans="2:11" ht="15" customHeight="1" x14ac:dyDescent="0.2">
      <c r="B387" s="174" t="str">
        <f>IF(ISNUMBER('Funnel setup'!P400),VLOOKUP('Funnel setup'!$P400,'Provider Commission - Raw Data'!$A:$Q,5,0),"")</f>
        <v/>
      </c>
      <c r="C387" s="175" t="str">
        <f>IF(ISNUMBER('Funnel setup'!P400),VLOOKUP('Funnel setup'!P400,'Provider Commission - Raw Data'!$A:$Q,6,0),"")</f>
        <v/>
      </c>
      <c r="D387" s="176" t="str">
        <f>IF(ISNUMBER('Funnel setup'!P400),IF(VLOOKUP('Funnel setup'!P400,'Provider Commission - Raw Data'!$A:$Q,8,0)="-","",VLOOKUP('Funnel setup'!P400,'Provider Commission - Raw Data'!$A:$Q,8,0)),"")</f>
        <v/>
      </c>
      <c r="E387" s="251" t="str">
        <f>IF(ISNUMBER('Funnel setup'!P400),IF(VLOOKUP('Funnel setup'!P400,'Provider Commission - Raw Data'!$A:$Q,16,0)="-","",VLOOKUP('Funnel setup'!P400,'Provider Commission - Raw Data'!$A:$Q,16,0)),"")</f>
        <v/>
      </c>
      <c r="F387" s="177" t="str">
        <f>IF(AND(ISNUMBER('Funnel setup'!P400)),'Funnel setup'!$K$9,"")</f>
        <v/>
      </c>
      <c r="G387" s="177" t="str">
        <f>IF(AND(ISNUMBER('Funnel setup'!P400),D387&gt;=30,E387&lt;&gt;"*",D387&lt;&gt;""),F387-1.959963985 *('Funnel setup'!$K$8/SQRT('Funnel Data'!D387)),"")</f>
        <v/>
      </c>
      <c r="H387" s="177" t="str">
        <f>IF(AND(ISNUMBER('Funnel setup'!P400),D387&gt;=30,E387&lt;&gt;"*",D387&lt;&gt;""),F387+1.959963985 *('Funnel setup'!$K$8/SQRT('Funnel Data'!D387)),"")</f>
        <v/>
      </c>
      <c r="I387" s="177" t="str">
        <f>IF(AND(ISNUMBER('Funnel setup'!P400),D387&gt;=30,E387&lt;&gt;"*",D387&lt;&gt;""),F387-3.090232306 *('Funnel setup'!$K$8/SQRT('Funnel Data'!D387)),"")</f>
        <v/>
      </c>
      <c r="J387" s="177" t="str">
        <f>IF(AND(ISNUMBER('Funnel setup'!P400),D387&gt;=30,E387&lt;&gt;"*",D387&lt;&gt;""),F387+3.090232306 *('Funnel setup'!$K$8/SQRT('Funnel Data'!D387)),"")</f>
        <v/>
      </c>
      <c r="K387" s="178" t="str">
        <f>IF(AND(ISNUMBER('Funnel setup'!P400),D387&gt;=30,E387&lt;&gt;"*",D387&lt;&gt;""),IF(E387&gt;J387,'Funnel setup'!$K$15&amp;"99.8%",IF(E387&gt;H387,'Funnel setup'!$K$15&amp;"95%",IF(E387&lt;I387,'Funnel setup'!$K$16&amp;"99.8%",IF(E387&lt;G387,'Funnel setup'!$K$16&amp;"95%","")))),"")</f>
        <v/>
      </c>
    </row>
    <row r="388" spans="2:11" ht="15" customHeight="1" x14ac:dyDescent="0.2">
      <c r="B388" s="174" t="str">
        <f>IF(ISNUMBER('Funnel setup'!P401),VLOOKUP('Funnel setup'!$P401,'Provider Commission - Raw Data'!$A:$Q,5,0),"")</f>
        <v/>
      </c>
      <c r="C388" s="175" t="str">
        <f>IF(ISNUMBER('Funnel setup'!P401),VLOOKUP('Funnel setup'!P401,'Provider Commission - Raw Data'!$A:$Q,6,0),"")</f>
        <v/>
      </c>
      <c r="D388" s="176" t="str">
        <f>IF(ISNUMBER('Funnel setup'!P401),IF(VLOOKUP('Funnel setup'!P401,'Provider Commission - Raw Data'!$A:$Q,8,0)="-","",VLOOKUP('Funnel setup'!P401,'Provider Commission - Raw Data'!$A:$Q,8,0)),"")</f>
        <v/>
      </c>
      <c r="E388" s="251" t="str">
        <f>IF(ISNUMBER('Funnel setup'!P401),IF(VLOOKUP('Funnel setup'!P401,'Provider Commission - Raw Data'!$A:$Q,16,0)="-","",VLOOKUP('Funnel setup'!P401,'Provider Commission - Raw Data'!$A:$Q,16,0)),"")</f>
        <v/>
      </c>
      <c r="F388" s="177" t="str">
        <f>IF(AND(ISNUMBER('Funnel setup'!P401)),'Funnel setup'!$K$9,"")</f>
        <v/>
      </c>
      <c r="G388" s="177" t="str">
        <f>IF(AND(ISNUMBER('Funnel setup'!P401),D388&gt;=30,E388&lt;&gt;"*",D388&lt;&gt;""),F388-1.959963985 *('Funnel setup'!$K$8/SQRT('Funnel Data'!D388)),"")</f>
        <v/>
      </c>
      <c r="H388" s="177" t="str">
        <f>IF(AND(ISNUMBER('Funnel setup'!P401),D388&gt;=30,E388&lt;&gt;"*",D388&lt;&gt;""),F388+1.959963985 *('Funnel setup'!$K$8/SQRT('Funnel Data'!D388)),"")</f>
        <v/>
      </c>
      <c r="I388" s="177" t="str">
        <f>IF(AND(ISNUMBER('Funnel setup'!P401),D388&gt;=30,E388&lt;&gt;"*",D388&lt;&gt;""),F388-3.090232306 *('Funnel setup'!$K$8/SQRT('Funnel Data'!D388)),"")</f>
        <v/>
      </c>
      <c r="J388" s="177" t="str">
        <f>IF(AND(ISNUMBER('Funnel setup'!P401),D388&gt;=30,E388&lt;&gt;"*",D388&lt;&gt;""),F388+3.090232306 *('Funnel setup'!$K$8/SQRT('Funnel Data'!D388)),"")</f>
        <v/>
      </c>
      <c r="K388" s="178" t="str">
        <f>IF(AND(ISNUMBER('Funnel setup'!P401),D388&gt;=30,E388&lt;&gt;"*",D388&lt;&gt;""),IF(E388&gt;J388,'Funnel setup'!$K$15&amp;"99.8%",IF(E388&gt;H388,'Funnel setup'!$K$15&amp;"95%",IF(E388&lt;I388,'Funnel setup'!$K$16&amp;"99.8%",IF(E388&lt;G388,'Funnel setup'!$K$16&amp;"95%","")))),"")</f>
        <v/>
      </c>
    </row>
    <row r="389" spans="2:11" ht="15" customHeight="1" x14ac:dyDescent="0.2">
      <c r="B389" s="174" t="str">
        <f>IF(ISNUMBER('Funnel setup'!P402),VLOOKUP('Funnel setup'!$P402,'Provider Commission - Raw Data'!$A:$Q,5,0),"")</f>
        <v/>
      </c>
      <c r="C389" s="175" t="str">
        <f>IF(ISNUMBER('Funnel setup'!P402),VLOOKUP('Funnel setup'!P402,'Provider Commission - Raw Data'!$A:$Q,6,0),"")</f>
        <v/>
      </c>
      <c r="D389" s="176" t="str">
        <f>IF(ISNUMBER('Funnel setup'!P402),IF(VLOOKUP('Funnel setup'!P402,'Provider Commission - Raw Data'!$A:$Q,8,0)="-","",VLOOKUP('Funnel setup'!P402,'Provider Commission - Raw Data'!$A:$Q,8,0)),"")</f>
        <v/>
      </c>
      <c r="E389" s="251" t="str">
        <f>IF(ISNUMBER('Funnel setup'!P402),IF(VLOOKUP('Funnel setup'!P402,'Provider Commission - Raw Data'!$A:$Q,16,0)="-","",VLOOKUP('Funnel setup'!P402,'Provider Commission - Raw Data'!$A:$Q,16,0)),"")</f>
        <v/>
      </c>
      <c r="F389" s="177" t="str">
        <f>IF(AND(ISNUMBER('Funnel setup'!P402)),'Funnel setup'!$K$9,"")</f>
        <v/>
      </c>
      <c r="G389" s="177" t="str">
        <f>IF(AND(ISNUMBER('Funnel setup'!P402),D389&gt;=30,E389&lt;&gt;"*",D389&lt;&gt;""),F389-1.959963985 *('Funnel setup'!$K$8/SQRT('Funnel Data'!D389)),"")</f>
        <v/>
      </c>
      <c r="H389" s="177" t="str">
        <f>IF(AND(ISNUMBER('Funnel setup'!P402),D389&gt;=30,E389&lt;&gt;"*",D389&lt;&gt;""),F389+1.959963985 *('Funnel setup'!$K$8/SQRT('Funnel Data'!D389)),"")</f>
        <v/>
      </c>
      <c r="I389" s="177" t="str">
        <f>IF(AND(ISNUMBER('Funnel setup'!P402),D389&gt;=30,E389&lt;&gt;"*",D389&lt;&gt;""),F389-3.090232306 *('Funnel setup'!$K$8/SQRT('Funnel Data'!D389)),"")</f>
        <v/>
      </c>
      <c r="J389" s="177" t="str">
        <f>IF(AND(ISNUMBER('Funnel setup'!P402),D389&gt;=30,E389&lt;&gt;"*",D389&lt;&gt;""),F389+3.090232306 *('Funnel setup'!$K$8/SQRT('Funnel Data'!D389)),"")</f>
        <v/>
      </c>
      <c r="K389" s="178" t="str">
        <f>IF(AND(ISNUMBER('Funnel setup'!P402),D389&gt;=30,E389&lt;&gt;"*",D389&lt;&gt;""),IF(E389&gt;J389,'Funnel setup'!$K$15&amp;"99.8%",IF(E389&gt;H389,'Funnel setup'!$K$15&amp;"95%",IF(E389&lt;I389,'Funnel setup'!$K$16&amp;"99.8%",IF(E389&lt;G389,'Funnel setup'!$K$16&amp;"95%","")))),"")</f>
        <v/>
      </c>
    </row>
    <row r="390" spans="2:11" ht="15" customHeight="1" x14ac:dyDescent="0.2">
      <c r="B390" s="174" t="str">
        <f>IF(ISNUMBER('Funnel setup'!P403),VLOOKUP('Funnel setup'!$P403,'Provider Commission - Raw Data'!$A:$Q,5,0),"")</f>
        <v/>
      </c>
      <c r="C390" s="175" t="str">
        <f>IF(ISNUMBER('Funnel setup'!P403),VLOOKUP('Funnel setup'!P403,'Provider Commission - Raw Data'!$A:$Q,6,0),"")</f>
        <v/>
      </c>
      <c r="D390" s="176" t="str">
        <f>IF(ISNUMBER('Funnel setup'!P403),IF(VLOOKUP('Funnel setup'!P403,'Provider Commission - Raw Data'!$A:$Q,8,0)="-","",VLOOKUP('Funnel setup'!P403,'Provider Commission - Raw Data'!$A:$Q,8,0)),"")</f>
        <v/>
      </c>
      <c r="E390" s="251" t="str">
        <f>IF(ISNUMBER('Funnel setup'!P403),IF(VLOOKUP('Funnel setup'!P403,'Provider Commission - Raw Data'!$A:$Q,16,0)="-","",VLOOKUP('Funnel setup'!P403,'Provider Commission - Raw Data'!$A:$Q,16,0)),"")</f>
        <v/>
      </c>
      <c r="F390" s="177" t="str">
        <f>IF(AND(ISNUMBER('Funnel setup'!P403)),'Funnel setup'!$K$9,"")</f>
        <v/>
      </c>
      <c r="G390" s="177" t="str">
        <f>IF(AND(ISNUMBER('Funnel setup'!P403),D390&gt;=30,E390&lt;&gt;"*",D390&lt;&gt;""),F390-1.959963985 *('Funnel setup'!$K$8/SQRT('Funnel Data'!D390)),"")</f>
        <v/>
      </c>
      <c r="H390" s="177" t="str">
        <f>IF(AND(ISNUMBER('Funnel setup'!P403),D390&gt;=30,E390&lt;&gt;"*",D390&lt;&gt;""),F390+1.959963985 *('Funnel setup'!$K$8/SQRT('Funnel Data'!D390)),"")</f>
        <v/>
      </c>
      <c r="I390" s="177" t="str">
        <f>IF(AND(ISNUMBER('Funnel setup'!P403),D390&gt;=30,E390&lt;&gt;"*",D390&lt;&gt;""),F390-3.090232306 *('Funnel setup'!$K$8/SQRT('Funnel Data'!D390)),"")</f>
        <v/>
      </c>
      <c r="J390" s="177" t="str">
        <f>IF(AND(ISNUMBER('Funnel setup'!P403),D390&gt;=30,E390&lt;&gt;"*",D390&lt;&gt;""),F390+3.090232306 *('Funnel setup'!$K$8/SQRT('Funnel Data'!D390)),"")</f>
        <v/>
      </c>
      <c r="K390" s="178" t="str">
        <f>IF(AND(ISNUMBER('Funnel setup'!P403),D390&gt;=30,E390&lt;&gt;"*",D390&lt;&gt;""),IF(E390&gt;J390,'Funnel setup'!$K$15&amp;"99.8%",IF(E390&gt;H390,'Funnel setup'!$K$15&amp;"95%",IF(E390&lt;I390,'Funnel setup'!$K$16&amp;"99.8%",IF(E390&lt;G390,'Funnel setup'!$K$16&amp;"95%","")))),"")</f>
        <v/>
      </c>
    </row>
    <row r="391" spans="2:11" ht="15" customHeight="1" x14ac:dyDescent="0.2">
      <c r="B391" s="174" t="str">
        <f>IF(ISNUMBER('Funnel setup'!P404),VLOOKUP('Funnel setup'!$P404,'Provider Commission - Raw Data'!$A:$Q,5,0),"")</f>
        <v/>
      </c>
      <c r="C391" s="175" t="str">
        <f>IF(ISNUMBER('Funnel setup'!P404),VLOOKUP('Funnel setup'!P404,'Provider Commission - Raw Data'!$A:$Q,6,0),"")</f>
        <v/>
      </c>
      <c r="D391" s="176" t="str">
        <f>IF(ISNUMBER('Funnel setup'!P404),IF(VLOOKUP('Funnel setup'!P404,'Provider Commission - Raw Data'!$A:$Q,8,0)="-","",VLOOKUP('Funnel setup'!P404,'Provider Commission - Raw Data'!$A:$Q,8,0)),"")</f>
        <v/>
      </c>
      <c r="E391" s="251" t="str">
        <f>IF(ISNUMBER('Funnel setup'!P404),IF(VLOOKUP('Funnel setup'!P404,'Provider Commission - Raw Data'!$A:$Q,16,0)="-","",VLOOKUP('Funnel setup'!P404,'Provider Commission - Raw Data'!$A:$Q,16,0)),"")</f>
        <v/>
      </c>
      <c r="F391" s="177" t="str">
        <f>IF(AND(ISNUMBER('Funnel setup'!P404)),'Funnel setup'!$K$9,"")</f>
        <v/>
      </c>
      <c r="G391" s="177" t="str">
        <f>IF(AND(ISNUMBER('Funnel setup'!P404),D391&gt;=30,E391&lt;&gt;"*",D391&lt;&gt;""),F391-1.959963985 *('Funnel setup'!$K$8/SQRT('Funnel Data'!D391)),"")</f>
        <v/>
      </c>
      <c r="H391" s="177" t="str">
        <f>IF(AND(ISNUMBER('Funnel setup'!P404),D391&gt;=30,E391&lt;&gt;"*",D391&lt;&gt;""),F391+1.959963985 *('Funnel setup'!$K$8/SQRT('Funnel Data'!D391)),"")</f>
        <v/>
      </c>
      <c r="I391" s="177" t="str">
        <f>IF(AND(ISNUMBER('Funnel setup'!P404),D391&gt;=30,E391&lt;&gt;"*",D391&lt;&gt;""),F391-3.090232306 *('Funnel setup'!$K$8/SQRT('Funnel Data'!D391)),"")</f>
        <v/>
      </c>
      <c r="J391" s="177" t="str">
        <f>IF(AND(ISNUMBER('Funnel setup'!P404),D391&gt;=30,E391&lt;&gt;"*",D391&lt;&gt;""),F391+3.090232306 *('Funnel setup'!$K$8/SQRT('Funnel Data'!D391)),"")</f>
        <v/>
      </c>
      <c r="K391" s="178" t="str">
        <f>IF(AND(ISNUMBER('Funnel setup'!P404),D391&gt;=30,E391&lt;&gt;"*",D391&lt;&gt;""),IF(E391&gt;J391,'Funnel setup'!$K$15&amp;"99.8%",IF(E391&gt;H391,'Funnel setup'!$K$15&amp;"95%",IF(E391&lt;I391,'Funnel setup'!$K$16&amp;"99.8%",IF(E391&lt;G391,'Funnel setup'!$K$16&amp;"95%","")))),"")</f>
        <v/>
      </c>
    </row>
    <row r="392" spans="2:11" ht="15" customHeight="1" x14ac:dyDescent="0.2">
      <c r="B392" s="174" t="str">
        <f>IF(ISNUMBER('Funnel setup'!P405),VLOOKUP('Funnel setup'!$P405,'Provider Commission - Raw Data'!$A:$Q,5,0),"")</f>
        <v/>
      </c>
      <c r="C392" s="175" t="str">
        <f>IF(ISNUMBER('Funnel setup'!P405),VLOOKUP('Funnel setup'!P405,'Provider Commission - Raw Data'!$A:$Q,6,0),"")</f>
        <v/>
      </c>
      <c r="D392" s="176" t="str">
        <f>IF(ISNUMBER('Funnel setup'!P405),IF(VLOOKUP('Funnel setup'!P405,'Provider Commission - Raw Data'!$A:$Q,8,0)="-","",VLOOKUP('Funnel setup'!P405,'Provider Commission - Raw Data'!$A:$Q,8,0)),"")</f>
        <v/>
      </c>
      <c r="E392" s="251" t="str">
        <f>IF(ISNUMBER('Funnel setup'!P405),IF(VLOOKUP('Funnel setup'!P405,'Provider Commission - Raw Data'!$A:$Q,16,0)="-","",VLOOKUP('Funnel setup'!P405,'Provider Commission - Raw Data'!$A:$Q,16,0)),"")</f>
        <v/>
      </c>
      <c r="F392" s="177" t="str">
        <f>IF(AND(ISNUMBER('Funnel setup'!P405)),'Funnel setup'!$K$9,"")</f>
        <v/>
      </c>
      <c r="G392" s="177" t="str">
        <f>IF(AND(ISNUMBER('Funnel setup'!P405),D392&gt;=30,E392&lt;&gt;"*",D392&lt;&gt;""),F392-1.959963985 *('Funnel setup'!$K$8/SQRT('Funnel Data'!D392)),"")</f>
        <v/>
      </c>
      <c r="H392" s="177" t="str">
        <f>IF(AND(ISNUMBER('Funnel setup'!P405),D392&gt;=30,E392&lt;&gt;"*",D392&lt;&gt;""),F392+1.959963985 *('Funnel setup'!$K$8/SQRT('Funnel Data'!D392)),"")</f>
        <v/>
      </c>
      <c r="I392" s="177" t="str">
        <f>IF(AND(ISNUMBER('Funnel setup'!P405),D392&gt;=30,E392&lt;&gt;"*",D392&lt;&gt;""),F392-3.090232306 *('Funnel setup'!$K$8/SQRT('Funnel Data'!D392)),"")</f>
        <v/>
      </c>
      <c r="J392" s="177" t="str">
        <f>IF(AND(ISNUMBER('Funnel setup'!P405),D392&gt;=30,E392&lt;&gt;"*",D392&lt;&gt;""),F392+3.090232306 *('Funnel setup'!$K$8/SQRT('Funnel Data'!D392)),"")</f>
        <v/>
      </c>
      <c r="K392" s="178" t="str">
        <f>IF(AND(ISNUMBER('Funnel setup'!P405),D392&gt;=30,E392&lt;&gt;"*",D392&lt;&gt;""),IF(E392&gt;J392,'Funnel setup'!$K$15&amp;"99.8%",IF(E392&gt;H392,'Funnel setup'!$K$15&amp;"95%",IF(E392&lt;I392,'Funnel setup'!$K$16&amp;"99.8%",IF(E392&lt;G392,'Funnel setup'!$K$16&amp;"95%","")))),"")</f>
        <v/>
      </c>
    </row>
    <row r="393" spans="2:11" ht="15" customHeight="1" x14ac:dyDescent="0.2">
      <c r="B393" s="174" t="str">
        <f>IF(ISNUMBER('Funnel setup'!P406),VLOOKUP('Funnel setup'!$P406,'Provider Commission - Raw Data'!$A:$Q,5,0),"")</f>
        <v/>
      </c>
      <c r="C393" s="175" t="str">
        <f>IF(ISNUMBER('Funnel setup'!P406),VLOOKUP('Funnel setup'!P406,'Provider Commission - Raw Data'!$A:$Q,6,0),"")</f>
        <v/>
      </c>
      <c r="D393" s="176" t="str">
        <f>IF(ISNUMBER('Funnel setup'!P406),IF(VLOOKUP('Funnel setup'!P406,'Provider Commission - Raw Data'!$A:$Q,8,0)="-","",VLOOKUP('Funnel setup'!P406,'Provider Commission - Raw Data'!$A:$Q,8,0)),"")</f>
        <v/>
      </c>
      <c r="E393" s="251" t="str">
        <f>IF(ISNUMBER('Funnel setup'!P406),IF(VLOOKUP('Funnel setup'!P406,'Provider Commission - Raw Data'!$A:$Q,16,0)="-","",VLOOKUP('Funnel setup'!P406,'Provider Commission - Raw Data'!$A:$Q,16,0)),"")</f>
        <v/>
      </c>
      <c r="F393" s="177" t="str">
        <f>IF(AND(ISNUMBER('Funnel setup'!P406)),'Funnel setup'!$K$9,"")</f>
        <v/>
      </c>
      <c r="G393" s="177" t="str">
        <f>IF(AND(ISNUMBER('Funnel setup'!P406),D393&gt;=30,E393&lt;&gt;"*",D393&lt;&gt;""),F393-1.959963985 *('Funnel setup'!$K$8/SQRT('Funnel Data'!D393)),"")</f>
        <v/>
      </c>
      <c r="H393" s="177" t="str">
        <f>IF(AND(ISNUMBER('Funnel setup'!P406),D393&gt;=30,E393&lt;&gt;"*",D393&lt;&gt;""),F393+1.959963985 *('Funnel setup'!$K$8/SQRT('Funnel Data'!D393)),"")</f>
        <v/>
      </c>
      <c r="I393" s="177" t="str">
        <f>IF(AND(ISNUMBER('Funnel setup'!P406),D393&gt;=30,E393&lt;&gt;"*",D393&lt;&gt;""),F393-3.090232306 *('Funnel setup'!$K$8/SQRT('Funnel Data'!D393)),"")</f>
        <v/>
      </c>
      <c r="J393" s="177" t="str">
        <f>IF(AND(ISNUMBER('Funnel setup'!P406),D393&gt;=30,E393&lt;&gt;"*",D393&lt;&gt;""),F393+3.090232306 *('Funnel setup'!$K$8/SQRT('Funnel Data'!D393)),"")</f>
        <v/>
      </c>
      <c r="K393" s="178" t="str">
        <f>IF(AND(ISNUMBER('Funnel setup'!P406),D393&gt;=30,E393&lt;&gt;"*",D393&lt;&gt;""),IF(E393&gt;J393,'Funnel setup'!$K$15&amp;"99.8%",IF(E393&gt;H393,'Funnel setup'!$K$15&amp;"95%",IF(E393&lt;I393,'Funnel setup'!$K$16&amp;"99.8%",IF(E393&lt;G393,'Funnel setup'!$K$16&amp;"95%","")))),"")</f>
        <v/>
      </c>
    </row>
    <row r="394" spans="2:11" ht="15" customHeight="1" x14ac:dyDescent="0.2">
      <c r="B394" s="174" t="str">
        <f>IF(ISNUMBER('Funnel setup'!P407),VLOOKUP('Funnel setup'!$P407,'Provider Commission - Raw Data'!$A:$Q,5,0),"")</f>
        <v/>
      </c>
      <c r="C394" s="175" t="str">
        <f>IF(ISNUMBER('Funnel setup'!P407),VLOOKUP('Funnel setup'!P407,'Provider Commission - Raw Data'!$A:$Q,6,0),"")</f>
        <v/>
      </c>
      <c r="D394" s="176" t="str">
        <f>IF(ISNUMBER('Funnel setup'!P407),IF(VLOOKUP('Funnel setup'!P407,'Provider Commission - Raw Data'!$A:$Q,8,0)="-","",VLOOKUP('Funnel setup'!P407,'Provider Commission - Raw Data'!$A:$Q,8,0)),"")</f>
        <v/>
      </c>
      <c r="E394" s="251" t="str">
        <f>IF(ISNUMBER('Funnel setup'!P407),IF(VLOOKUP('Funnel setup'!P407,'Provider Commission - Raw Data'!$A:$Q,16,0)="-","",VLOOKUP('Funnel setup'!P407,'Provider Commission - Raw Data'!$A:$Q,16,0)),"")</f>
        <v/>
      </c>
      <c r="F394" s="177" t="str">
        <f>IF(AND(ISNUMBER('Funnel setup'!P407)),'Funnel setup'!$K$9,"")</f>
        <v/>
      </c>
      <c r="G394" s="177" t="str">
        <f>IF(AND(ISNUMBER('Funnel setup'!P407),D394&gt;=30,E394&lt;&gt;"*",D394&lt;&gt;""),F394-1.959963985 *('Funnel setup'!$K$8/SQRT('Funnel Data'!D394)),"")</f>
        <v/>
      </c>
      <c r="H394" s="177" t="str">
        <f>IF(AND(ISNUMBER('Funnel setup'!P407),D394&gt;=30,E394&lt;&gt;"*",D394&lt;&gt;""),F394+1.959963985 *('Funnel setup'!$K$8/SQRT('Funnel Data'!D394)),"")</f>
        <v/>
      </c>
      <c r="I394" s="177" t="str">
        <f>IF(AND(ISNUMBER('Funnel setup'!P407),D394&gt;=30,E394&lt;&gt;"*",D394&lt;&gt;""),F394-3.090232306 *('Funnel setup'!$K$8/SQRT('Funnel Data'!D394)),"")</f>
        <v/>
      </c>
      <c r="J394" s="177" t="str">
        <f>IF(AND(ISNUMBER('Funnel setup'!P407),D394&gt;=30,E394&lt;&gt;"*",D394&lt;&gt;""),F394+3.090232306 *('Funnel setup'!$K$8/SQRT('Funnel Data'!D394)),"")</f>
        <v/>
      </c>
      <c r="K394" s="178" t="str">
        <f>IF(AND(ISNUMBER('Funnel setup'!P407),D394&gt;=30,E394&lt;&gt;"*",D394&lt;&gt;""),IF(E394&gt;J394,'Funnel setup'!$K$15&amp;"99.8%",IF(E394&gt;H394,'Funnel setup'!$K$15&amp;"95%",IF(E394&lt;I394,'Funnel setup'!$K$16&amp;"99.8%",IF(E394&lt;G394,'Funnel setup'!$K$16&amp;"95%","")))),"")</f>
        <v/>
      </c>
    </row>
    <row r="395" spans="2:11" ht="15" customHeight="1" x14ac:dyDescent="0.2">
      <c r="B395" s="174" t="str">
        <f>IF(ISNUMBER('Funnel setup'!P408),VLOOKUP('Funnel setup'!$P408,'Provider Commission - Raw Data'!$A:$Q,5,0),"")</f>
        <v/>
      </c>
      <c r="C395" s="175" t="str">
        <f>IF(ISNUMBER('Funnel setup'!P408),VLOOKUP('Funnel setup'!P408,'Provider Commission - Raw Data'!$A:$Q,6,0),"")</f>
        <v/>
      </c>
      <c r="D395" s="176" t="str">
        <f>IF(ISNUMBER('Funnel setup'!P408),IF(VLOOKUP('Funnel setup'!P408,'Provider Commission - Raw Data'!$A:$Q,8,0)="-","",VLOOKUP('Funnel setup'!P408,'Provider Commission - Raw Data'!$A:$Q,8,0)),"")</f>
        <v/>
      </c>
      <c r="E395" s="251" t="str">
        <f>IF(ISNUMBER('Funnel setup'!P408),IF(VLOOKUP('Funnel setup'!P408,'Provider Commission - Raw Data'!$A:$Q,16,0)="-","",VLOOKUP('Funnel setup'!P408,'Provider Commission - Raw Data'!$A:$Q,16,0)),"")</f>
        <v/>
      </c>
      <c r="F395" s="177" t="str">
        <f>IF(AND(ISNUMBER('Funnel setup'!P408)),'Funnel setup'!$K$9,"")</f>
        <v/>
      </c>
      <c r="G395" s="177" t="str">
        <f>IF(AND(ISNUMBER('Funnel setup'!P408),D395&gt;=30,E395&lt;&gt;"*",D395&lt;&gt;""),F395-1.959963985 *('Funnel setup'!$K$8/SQRT('Funnel Data'!D395)),"")</f>
        <v/>
      </c>
      <c r="H395" s="177" t="str">
        <f>IF(AND(ISNUMBER('Funnel setup'!P408),D395&gt;=30,E395&lt;&gt;"*",D395&lt;&gt;""),F395+1.959963985 *('Funnel setup'!$K$8/SQRT('Funnel Data'!D395)),"")</f>
        <v/>
      </c>
      <c r="I395" s="177" t="str">
        <f>IF(AND(ISNUMBER('Funnel setup'!P408),D395&gt;=30,E395&lt;&gt;"*",D395&lt;&gt;""),F395-3.090232306 *('Funnel setup'!$K$8/SQRT('Funnel Data'!D395)),"")</f>
        <v/>
      </c>
      <c r="J395" s="177" t="str">
        <f>IF(AND(ISNUMBER('Funnel setup'!P408),D395&gt;=30,E395&lt;&gt;"*",D395&lt;&gt;""),F395+3.090232306 *('Funnel setup'!$K$8/SQRT('Funnel Data'!D395)),"")</f>
        <v/>
      </c>
      <c r="K395" s="178" t="str">
        <f>IF(AND(ISNUMBER('Funnel setup'!P408),D395&gt;=30,E395&lt;&gt;"*",D395&lt;&gt;""),IF(E395&gt;J395,'Funnel setup'!$K$15&amp;"99.8%",IF(E395&gt;H395,'Funnel setup'!$K$15&amp;"95%",IF(E395&lt;I395,'Funnel setup'!$K$16&amp;"99.8%",IF(E395&lt;G395,'Funnel setup'!$K$16&amp;"95%","")))),"")</f>
        <v/>
      </c>
    </row>
    <row r="396" spans="2:11" ht="15" customHeight="1" x14ac:dyDescent="0.2">
      <c r="B396" s="174" t="str">
        <f>IF(ISNUMBER('Funnel setup'!P409),VLOOKUP('Funnel setup'!$P409,'Provider Commission - Raw Data'!$A:$Q,5,0),"")</f>
        <v/>
      </c>
      <c r="C396" s="175" t="str">
        <f>IF(ISNUMBER('Funnel setup'!P409),VLOOKUP('Funnel setup'!P409,'Provider Commission - Raw Data'!$A:$Q,6,0),"")</f>
        <v/>
      </c>
      <c r="D396" s="176" t="str">
        <f>IF(ISNUMBER('Funnel setup'!P409),IF(VLOOKUP('Funnel setup'!P409,'Provider Commission - Raw Data'!$A:$Q,8,0)="-","",VLOOKUP('Funnel setup'!P409,'Provider Commission - Raw Data'!$A:$Q,8,0)),"")</f>
        <v/>
      </c>
      <c r="E396" s="251" t="str">
        <f>IF(ISNUMBER('Funnel setup'!P409),IF(VLOOKUP('Funnel setup'!P409,'Provider Commission - Raw Data'!$A:$Q,16,0)="-","",VLOOKUP('Funnel setup'!P409,'Provider Commission - Raw Data'!$A:$Q,16,0)),"")</f>
        <v/>
      </c>
      <c r="F396" s="177" t="str">
        <f>IF(AND(ISNUMBER('Funnel setup'!P409)),'Funnel setup'!$K$9,"")</f>
        <v/>
      </c>
      <c r="G396" s="177" t="str">
        <f>IF(AND(ISNUMBER('Funnel setup'!P409),D396&gt;=30,E396&lt;&gt;"*",D396&lt;&gt;""),F396-1.959963985 *('Funnel setup'!$K$8/SQRT('Funnel Data'!D396)),"")</f>
        <v/>
      </c>
      <c r="H396" s="177" t="str">
        <f>IF(AND(ISNUMBER('Funnel setup'!P409),D396&gt;=30,E396&lt;&gt;"*",D396&lt;&gt;""),F396+1.959963985 *('Funnel setup'!$K$8/SQRT('Funnel Data'!D396)),"")</f>
        <v/>
      </c>
      <c r="I396" s="177" t="str">
        <f>IF(AND(ISNUMBER('Funnel setup'!P409),D396&gt;=30,E396&lt;&gt;"*",D396&lt;&gt;""),F396-3.090232306 *('Funnel setup'!$K$8/SQRT('Funnel Data'!D396)),"")</f>
        <v/>
      </c>
      <c r="J396" s="177" t="str">
        <f>IF(AND(ISNUMBER('Funnel setup'!P409),D396&gt;=30,E396&lt;&gt;"*",D396&lt;&gt;""),F396+3.090232306 *('Funnel setup'!$K$8/SQRT('Funnel Data'!D396)),"")</f>
        <v/>
      </c>
      <c r="K396" s="178" t="str">
        <f>IF(AND(ISNUMBER('Funnel setup'!P409),D396&gt;=30,E396&lt;&gt;"*",D396&lt;&gt;""),IF(E396&gt;J396,'Funnel setup'!$K$15&amp;"99.8%",IF(E396&gt;H396,'Funnel setup'!$K$15&amp;"95%",IF(E396&lt;I396,'Funnel setup'!$K$16&amp;"99.8%",IF(E396&lt;G396,'Funnel setup'!$K$16&amp;"95%","")))),"")</f>
        <v/>
      </c>
    </row>
    <row r="397" spans="2:11" ht="15" customHeight="1" x14ac:dyDescent="0.2">
      <c r="B397" s="174" t="str">
        <f>IF(ISNUMBER('Funnel setup'!P410),VLOOKUP('Funnel setup'!$P410,'Provider Commission - Raw Data'!$A:$Q,5,0),"")</f>
        <v/>
      </c>
      <c r="C397" s="175" t="str">
        <f>IF(ISNUMBER('Funnel setup'!P410),VLOOKUP('Funnel setup'!P410,'Provider Commission - Raw Data'!$A:$Q,6,0),"")</f>
        <v/>
      </c>
      <c r="D397" s="176" t="str">
        <f>IF(ISNUMBER('Funnel setup'!P410),IF(VLOOKUP('Funnel setup'!P410,'Provider Commission - Raw Data'!$A:$Q,8,0)="-","",VLOOKUP('Funnel setup'!P410,'Provider Commission - Raw Data'!$A:$Q,8,0)),"")</f>
        <v/>
      </c>
      <c r="E397" s="251" t="str">
        <f>IF(ISNUMBER('Funnel setup'!P410),IF(VLOOKUP('Funnel setup'!P410,'Provider Commission - Raw Data'!$A:$Q,16,0)="-","",VLOOKUP('Funnel setup'!P410,'Provider Commission - Raw Data'!$A:$Q,16,0)),"")</f>
        <v/>
      </c>
      <c r="F397" s="177" t="str">
        <f>IF(AND(ISNUMBER('Funnel setup'!P410)),'Funnel setup'!$K$9,"")</f>
        <v/>
      </c>
      <c r="G397" s="177" t="str">
        <f>IF(AND(ISNUMBER('Funnel setup'!P410),D397&gt;=30,E397&lt;&gt;"*",D397&lt;&gt;""),F397-1.959963985 *('Funnel setup'!$K$8/SQRT('Funnel Data'!D397)),"")</f>
        <v/>
      </c>
      <c r="H397" s="177" t="str">
        <f>IF(AND(ISNUMBER('Funnel setup'!P410),D397&gt;=30,E397&lt;&gt;"*",D397&lt;&gt;""),F397+1.959963985 *('Funnel setup'!$K$8/SQRT('Funnel Data'!D397)),"")</f>
        <v/>
      </c>
      <c r="I397" s="177" t="str">
        <f>IF(AND(ISNUMBER('Funnel setup'!P410),D397&gt;=30,E397&lt;&gt;"*",D397&lt;&gt;""),F397-3.090232306 *('Funnel setup'!$K$8/SQRT('Funnel Data'!D397)),"")</f>
        <v/>
      </c>
      <c r="J397" s="177" t="str">
        <f>IF(AND(ISNUMBER('Funnel setup'!P410),D397&gt;=30,E397&lt;&gt;"*",D397&lt;&gt;""),F397+3.090232306 *('Funnel setup'!$K$8/SQRT('Funnel Data'!D397)),"")</f>
        <v/>
      </c>
      <c r="K397" s="178" t="str">
        <f>IF(AND(ISNUMBER('Funnel setup'!P410),D397&gt;=30,E397&lt;&gt;"*",D397&lt;&gt;""),IF(E397&gt;J397,'Funnel setup'!$K$15&amp;"99.8%",IF(E397&gt;H397,'Funnel setup'!$K$15&amp;"95%",IF(E397&lt;I397,'Funnel setup'!$K$16&amp;"99.8%",IF(E397&lt;G397,'Funnel setup'!$K$16&amp;"95%","")))),"")</f>
        <v/>
      </c>
    </row>
    <row r="398" spans="2:11" ht="15" customHeight="1" x14ac:dyDescent="0.2">
      <c r="B398" s="174" t="str">
        <f>IF(ISNUMBER('Funnel setup'!P411),VLOOKUP('Funnel setup'!$P411,'Provider Commission - Raw Data'!$A:$Q,5,0),"")</f>
        <v/>
      </c>
      <c r="C398" s="175" t="str">
        <f>IF(ISNUMBER('Funnel setup'!P411),VLOOKUP('Funnel setup'!P411,'Provider Commission - Raw Data'!$A:$Q,6,0),"")</f>
        <v/>
      </c>
      <c r="D398" s="176" t="str">
        <f>IF(ISNUMBER('Funnel setup'!P411),IF(VLOOKUP('Funnel setup'!P411,'Provider Commission - Raw Data'!$A:$Q,8,0)="-","",VLOOKUP('Funnel setup'!P411,'Provider Commission - Raw Data'!$A:$Q,8,0)),"")</f>
        <v/>
      </c>
      <c r="E398" s="251" t="str">
        <f>IF(ISNUMBER('Funnel setup'!P411),IF(VLOOKUP('Funnel setup'!P411,'Provider Commission - Raw Data'!$A:$Q,16,0)="-","",VLOOKUP('Funnel setup'!P411,'Provider Commission - Raw Data'!$A:$Q,16,0)),"")</f>
        <v/>
      </c>
      <c r="F398" s="177" t="str">
        <f>IF(AND(ISNUMBER('Funnel setup'!P411)),'Funnel setup'!$K$9,"")</f>
        <v/>
      </c>
      <c r="G398" s="177" t="str">
        <f>IF(AND(ISNUMBER('Funnel setup'!P411),D398&gt;=30,E398&lt;&gt;"*",D398&lt;&gt;""),F398-1.959963985 *('Funnel setup'!$K$8/SQRT('Funnel Data'!D398)),"")</f>
        <v/>
      </c>
      <c r="H398" s="177" t="str">
        <f>IF(AND(ISNUMBER('Funnel setup'!P411),D398&gt;=30,E398&lt;&gt;"*",D398&lt;&gt;""),F398+1.959963985 *('Funnel setup'!$K$8/SQRT('Funnel Data'!D398)),"")</f>
        <v/>
      </c>
      <c r="I398" s="177" t="str">
        <f>IF(AND(ISNUMBER('Funnel setup'!P411),D398&gt;=30,E398&lt;&gt;"*",D398&lt;&gt;""),F398-3.090232306 *('Funnel setup'!$K$8/SQRT('Funnel Data'!D398)),"")</f>
        <v/>
      </c>
      <c r="J398" s="177" t="str">
        <f>IF(AND(ISNUMBER('Funnel setup'!P411),D398&gt;=30,E398&lt;&gt;"*",D398&lt;&gt;""),F398+3.090232306 *('Funnel setup'!$K$8/SQRT('Funnel Data'!D398)),"")</f>
        <v/>
      </c>
      <c r="K398" s="178" t="str">
        <f>IF(AND(ISNUMBER('Funnel setup'!P411),D398&gt;=30,E398&lt;&gt;"*",D398&lt;&gt;""),IF(E398&gt;J398,'Funnel setup'!$K$15&amp;"99.8%",IF(E398&gt;H398,'Funnel setup'!$K$15&amp;"95%",IF(E398&lt;I398,'Funnel setup'!$K$16&amp;"99.8%",IF(E398&lt;G398,'Funnel setup'!$K$16&amp;"95%","")))),"")</f>
        <v/>
      </c>
    </row>
    <row r="399" spans="2:11" ht="15" customHeight="1" x14ac:dyDescent="0.2">
      <c r="B399" s="174" t="str">
        <f>IF(ISNUMBER('Funnel setup'!P412),VLOOKUP('Funnel setup'!$P412,'Provider Commission - Raw Data'!$A:$Q,5,0),"")</f>
        <v/>
      </c>
      <c r="C399" s="175" t="str">
        <f>IF(ISNUMBER('Funnel setup'!P412),VLOOKUP('Funnel setup'!P412,'Provider Commission - Raw Data'!$A:$Q,6,0),"")</f>
        <v/>
      </c>
      <c r="D399" s="176" t="str">
        <f>IF(ISNUMBER('Funnel setup'!P412),IF(VLOOKUP('Funnel setup'!P412,'Provider Commission - Raw Data'!$A:$Q,8,0)="-","",VLOOKUP('Funnel setup'!P412,'Provider Commission - Raw Data'!$A:$Q,8,0)),"")</f>
        <v/>
      </c>
      <c r="E399" s="251" t="str">
        <f>IF(ISNUMBER('Funnel setup'!P412),IF(VLOOKUP('Funnel setup'!P412,'Provider Commission - Raw Data'!$A:$Q,16,0)="-","",VLOOKUP('Funnel setup'!P412,'Provider Commission - Raw Data'!$A:$Q,16,0)),"")</f>
        <v/>
      </c>
      <c r="F399" s="177" t="str">
        <f>IF(AND(ISNUMBER('Funnel setup'!P412)),'Funnel setup'!$K$9,"")</f>
        <v/>
      </c>
      <c r="G399" s="177" t="str">
        <f>IF(AND(ISNUMBER('Funnel setup'!P412),D399&gt;=30,E399&lt;&gt;"*",D399&lt;&gt;""),F399-1.959963985 *('Funnel setup'!$K$8/SQRT('Funnel Data'!D399)),"")</f>
        <v/>
      </c>
      <c r="H399" s="177" t="str">
        <f>IF(AND(ISNUMBER('Funnel setup'!P412),D399&gt;=30,E399&lt;&gt;"*",D399&lt;&gt;""),F399+1.959963985 *('Funnel setup'!$K$8/SQRT('Funnel Data'!D399)),"")</f>
        <v/>
      </c>
      <c r="I399" s="177" t="str">
        <f>IF(AND(ISNUMBER('Funnel setup'!P412),D399&gt;=30,E399&lt;&gt;"*",D399&lt;&gt;""),F399-3.090232306 *('Funnel setup'!$K$8/SQRT('Funnel Data'!D399)),"")</f>
        <v/>
      </c>
      <c r="J399" s="177" t="str">
        <f>IF(AND(ISNUMBER('Funnel setup'!P412),D399&gt;=30,E399&lt;&gt;"*",D399&lt;&gt;""),F399+3.090232306 *('Funnel setup'!$K$8/SQRT('Funnel Data'!D399)),"")</f>
        <v/>
      </c>
      <c r="K399" s="178" t="str">
        <f>IF(AND(ISNUMBER('Funnel setup'!P412),D399&gt;=30,E399&lt;&gt;"*",D399&lt;&gt;""),IF(E399&gt;J399,'Funnel setup'!$K$15&amp;"99.8%",IF(E399&gt;H399,'Funnel setup'!$K$15&amp;"95%",IF(E399&lt;I399,'Funnel setup'!$K$16&amp;"99.8%",IF(E399&lt;G399,'Funnel setup'!$K$16&amp;"95%","")))),"")</f>
        <v/>
      </c>
    </row>
    <row r="400" spans="2:11" ht="15" customHeight="1" x14ac:dyDescent="0.2">
      <c r="B400" s="174" t="str">
        <f>IF(ISNUMBER('Funnel setup'!P413),VLOOKUP('Funnel setup'!$P413,'Provider Commission - Raw Data'!$A:$Q,5,0),"")</f>
        <v/>
      </c>
      <c r="C400" s="175" t="str">
        <f>IF(ISNUMBER('Funnel setup'!P413),VLOOKUP('Funnel setup'!P413,'Provider Commission - Raw Data'!$A:$Q,6,0),"")</f>
        <v/>
      </c>
      <c r="D400" s="176" t="str">
        <f>IF(ISNUMBER('Funnel setup'!P413),IF(VLOOKUP('Funnel setup'!P413,'Provider Commission - Raw Data'!$A:$Q,8,0)="-","",VLOOKUP('Funnel setup'!P413,'Provider Commission - Raw Data'!$A:$Q,8,0)),"")</f>
        <v/>
      </c>
      <c r="E400" s="251" t="str">
        <f>IF(ISNUMBER('Funnel setup'!P413),IF(VLOOKUP('Funnel setup'!P413,'Provider Commission - Raw Data'!$A:$Q,16,0)="-","",VLOOKUP('Funnel setup'!P413,'Provider Commission - Raw Data'!$A:$Q,16,0)),"")</f>
        <v/>
      </c>
      <c r="F400" s="177" t="str">
        <f>IF(AND(ISNUMBER('Funnel setup'!P413)),'Funnel setup'!$K$9,"")</f>
        <v/>
      </c>
      <c r="G400" s="177" t="str">
        <f>IF(AND(ISNUMBER('Funnel setup'!P413),D400&gt;=30,E400&lt;&gt;"*",D400&lt;&gt;""),F400-1.959963985 *('Funnel setup'!$K$8/SQRT('Funnel Data'!D400)),"")</f>
        <v/>
      </c>
      <c r="H400" s="177" t="str">
        <f>IF(AND(ISNUMBER('Funnel setup'!P413),D400&gt;=30,E400&lt;&gt;"*",D400&lt;&gt;""),F400+1.959963985 *('Funnel setup'!$K$8/SQRT('Funnel Data'!D400)),"")</f>
        <v/>
      </c>
      <c r="I400" s="177" t="str">
        <f>IF(AND(ISNUMBER('Funnel setup'!P413),D400&gt;=30,E400&lt;&gt;"*",D400&lt;&gt;""),F400-3.090232306 *('Funnel setup'!$K$8/SQRT('Funnel Data'!D400)),"")</f>
        <v/>
      </c>
      <c r="J400" s="177" t="str">
        <f>IF(AND(ISNUMBER('Funnel setup'!P413),D400&gt;=30,E400&lt;&gt;"*",D400&lt;&gt;""),F400+3.090232306 *('Funnel setup'!$K$8/SQRT('Funnel Data'!D400)),"")</f>
        <v/>
      </c>
      <c r="K400" s="178" t="str">
        <f>IF(AND(ISNUMBER('Funnel setup'!P413),D400&gt;=30,E400&lt;&gt;"*",D400&lt;&gt;""),IF(E400&gt;J400,'Funnel setup'!$K$15&amp;"99.8%",IF(E400&gt;H400,'Funnel setup'!$K$15&amp;"95%",IF(E400&lt;I400,'Funnel setup'!$K$16&amp;"99.8%",IF(E400&lt;G400,'Funnel setup'!$K$16&amp;"95%","")))),"")</f>
        <v/>
      </c>
    </row>
    <row r="401" spans="2:12" ht="15" customHeight="1" x14ac:dyDescent="0.2">
      <c r="B401" s="174" t="str">
        <f>IF(ISNUMBER('Funnel setup'!P414),VLOOKUP('Funnel setup'!$P414,'Provider Commission - Raw Data'!$A:$Q,5,0),"")</f>
        <v/>
      </c>
      <c r="C401" s="175" t="str">
        <f>IF(ISNUMBER('Funnel setup'!P414),VLOOKUP('Funnel setup'!P414,'Provider Commission - Raw Data'!$A:$Q,6,0),"")</f>
        <v/>
      </c>
      <c r="D401" s="176" t="str">
        <f>IF(ISNUMBER('Funnel setup'!P414),IF(VLOOKUP('Funnel setup'!P414,'Provider Commission - Raw Data'!$A:$Q,8,0)="-","",VLOOKUP('Funnel setup'!P414,'Provider Commission - Raw Data'!$A:$Q,8,0)),"")</f>
        <v/>
      </c>
      <c r="E401" s="251" t="str">
        <f>IF(ISNUMBER('Funnel setup'!P414),IF(VLOOKUP('Funnel setup'!P414,'Provider Commission - Raw Data'!$A:$Q,16,0)="-","",VLOOKUP('Funnel setup'!P414,'Provider Commission - Raw Data'!$A:$Q,16,0)),"")</f>
        <v/>
      </c>
      <c r="F401" s="177" t="str">
        <f>IF(AND(ISNUMBER('Funnel setup'!P414)),'Funnel setup'!$K$9,"")</f>
        <v/>
      </c>
      <c r="G401" s="177" t="str">
        <f>IF(AND(ISNUMBER('Funnel setup'!P414),D401&gt;=30,E401&lt;&gt;"*",D401&lt;&gt;""),F401-1.959963985 *('Funnel setup'!$K$8/SQRT('Funnel Data'!D401)),"")</f>
        <v/>
      </c>
      <c r="H401" s="177" t="str">
        <f>IF(AND(ISNUMBER('Funnel setup'!P414),D401&gt;=30,E401&lt;&gt;"*",D401&lt;&gt;""),F401+1.959963985 *('Funnel setup'!$K$8/SQRT('Funnel Data'!D401)),"")</f>
        <v/>
      </c>
      <c r="I401" s="177" t="str">
        <f>IF(AND(ISNUMBER('Funnel setup'!P414),D401&gt;=30,E401&lt;&gt;"*",D401&lt;&gt;""),F401-3.090232306 *('Funnel setup'!$K$8/SQRT('Funnel Data'!D401)),"")</f>
        <v/>
      </c>
      <c r="J401" s="177" t="str">
        <f>IF(AND(ISNUMBER('Funnel setup'!P414),D401&gt;=30,E401&lt;&gt;"*",D401&lt;&gt;""),F401+3.090232306 *('Funnel setup'!$K$8/SQRT('Funnel Data'!D401)),"")</f>
        <v/>
      </c>
      <c r="K401" s="178" t="str">
        <f>IF(AND(ISNUMBER('Funnel setup'!P414),D401&gt;=30,E401&lt;&gt;"*",D401&lt;&gt;""),IF(E401&gt;J401,'Funnel setup'!$K$15&amp;"99.8%",IF(E401&gt;H401,'Funnel setup'!$K$15&amp;"95%",IF(E401&lt;I401,'Funnel setup'!$K$16&amp;"99.8%",IF(E401&lt;G401,'Funnel setup'!$K$16&amp;"95%","")))),"")</f>
        <v/>
      </c>
    </row>
    <row r="402" spans="2:12" ht="15" customHeight="1" x14ac:dyDescent="0.2">
      <c r="B402" s="174" t="str">
        <f>IF(ISNUMBER('Funnel setup'!P415),VLOOKUP('Funnel setup'!$P415,'Provider Commission - Raw Data'!$A:$Q,5,0),"")</f>
        <v/>
      </c>
      <c r="C402" s="175" t="str">
        <f>IF(ISNUMBER('Funnel setup'!P415),VLOOKUP('Funnel setup'!P415,'Provider Commission - Raw Data'!$A:$Q,6,0),"")</f>
        <v/>
      </c>
      <c r="D402" s="176" t="str">
        <f>IF(ISNUMBER('Funnel setup'!P415),IF(VLOOKUP('Funnel setup'!P415,'Provider Commission - Raw Data'!$A:$Q,8,0)="-","",VLOOKUP('Funnel setup'!P415,'Provider Commission - Raw Data'!$A:$Q,8,0)),"")</f>
        <v/>
      </c>
      <c r="E402" s="251" t="str">
        <f>IF(ISNUMBER('Funnel setup'!P415),IF(VLOOKUP('Funnel setup'!P415,'Provider Commission - Raw Data'!$A:$Q,16,0)="-","",VLOOKUP('Funnel setup'!P415,'Provider Commission - Raw Data'!$A:$Q,16,0)),"")</f>
        <v/>
      </c>
      <c r="F402" s="177" t="str">
        <f>IF(AND(ISNUMBER('Funnel setup'!P415)),'Funnel setup'!$K$9,"")</f>
        <v/>
      </c>
      <c r="G402" s="177" t="str">
        <f>IF(AND(ISNUMBER('Funnel setup'!P415),D402&gt;=30,E402&lt;&gt;"*",D402&lt;&gt;""),F402-1.959963985 *('Funnel setup'!$K$8/SQRT('Funnel Data'!D402)),"")</f>
        <v/>
      </c>
      <c r="H402" s="177" t="str">
        <f>IF(AND(ISNUMBER('Funnel setup'!P415),D402&gt;=30,E402&lt;&gt;"*",D402&lt;&gt;""),F402+1.959963985 *('Funnel setup'!$K$8/SQRT('Funnel Data'!D402)),"")</f>
        <v/>
      </c>
      <c r="I402" s="177" t="str">
        <f>IF(AND(ISNUMBER('Funnel setup'!P415),D402&gt;=30,E402&lt;&gt;"*",D402&lt;&gt;""),F402-3.090232306 *('Funnel setup'!$K$8/SQRT('Funnel Data'!D402)),"")</f>
        <v/>
      </c>
      <c r="J402" s="177" t="str">
        <f>IF(AND(ISNUMBER('Funnel setup'!P415),D402&gt;=30,E402&lt;&gt;"*",D402&lt;&gt;""),F402+3.090232306 *('Funnel setup'!$K$8/SQRT('Funnel Data'!D402)),"")</f>
        <v/>
      </c>
      <c r="K402" s="178" t="str">
        <f>IF(AND(ISNUMBER('Funnel setup'!P415),D402&gt;=30,E402&lt;&gt;"*",D402&lt;&gt;""),IF(E402&gt;J402,'Funnel setup'!$K$15&amp;"99.8%",IF(E402&gt;H402,'Funnel setup'!$K$15&amp;"95%",IF(E402&lt;I402,'Funnel setup'!$K$16&amp;"99.8%",IF(E402&lt;G402,'Funnel setup'!$K$16&amp;"95%","")))),"")</f>
        <v/>
      </c>
    </row>
    <row r="403" spans="2:12" ht="15" customHeight="1" x14ac:dyDescent="0.2">
      <c r="B403" s="174" t="str">
        <f>IF(ISNUMBER('Funnel setup'!P416),VLOOKUP('Funnel setup'!$P416,'Provider Commission - Raw Data'!$A:$Q,5,0),"")</f>
        <v/>
      </c>
      <c r="C403" s="175" t="str">
        <f>IF(ISNUMBER('Funnel setup'!P416),VLOOKUP('Funnel setup'!P416,'Provider Commission - Raw Data'!$A:$Q,6,0),"")</f>
        <v/>
      </c>
      <c r="D403" s="176" t="str">
        <f>IF(ISNUMBER('Funnel setup'!P416),IF(VLOOKUP('Funnel setup'!P416,'Provider Commission - Raw Data'!$A:$Q,8,0)="-","",VLOOKUP('Funnel setup'!P416,'Provider Commission - Raw Data'!$A:$Q,8,0)),"")</f>
        <v/>
      </c>
      <c r="E403" s="251" t="str">
        <f>IF(ISNUMBER('Funnel setup'!P416),IF(VLOOKUP('Funnel setup'!P416,'Provider Commission - Raw Data'!$A:$Q,16,0)="-","",VLOOKUP('Funnel setup'!P416,'Provider Commission - Raw Data'!$A:$Q,16,0)),"")</f>
        <v/>
      </c>
      <c r="F403" s="177" t="str">
        <f>IF(AND(ISNUMBER('Funnel setup'!P416)),'Funnel setup'!$K$9,"")</f>
        <v/>
      </c>
      <c r="G403" s="177" t="str">
        <f>IF(AND(ISNUMBER('Funnel setup'!P416),D403&gt;=30,E403&lt;&gt;"*",D403&lt;&gt;""),F403-1.959963985 *('Funnel setup'!$K$8/SQRT('Funnel Data'!D403)),"")</f>
        <v/>
      </c>
      <c r="H403" s="177" t="str">
        <f>IF(AND(ISNUMBER('Funnel setup'!P416),D403&gt;=30,E403&lt;&gt;"*",D403&lt;&gt;""),F403+1.959963985 *('Funnel setup'!$K$8/SQRT('Funnel Data'!D403)),"")</f>
        <v/>
      </c>
      <c r="I403" s="177" t="str">
        <f>IF(AND(ISNUMBER('Funnel setup'!P416),D403&gt;=30,E403&lt;&gt;"*",D403&lt;&gt;""),F403-3.090232306 *('Funnel setup'!$K$8/SQRT('Funnel Data'!D403)),"")</f>
        <v/>
      </c>
      <c r="J403" s="177" t="str">
        <f>IF(AND(ISNUMBER('Funnel setup'!P416),D403&gt;=30,E403&lt;&gt;"*",D403&lt;&gt;""),F403+3.090232306 *('Funnel setup'!$K$8/SQRT('Funnel Data'!D403)),"")</f>
        <v/>
      </c>
      <c r="K403" s="178" t="str">
        <f>IF(AND(ISNUMBER('Funnel setup'!P416),D403&gt;=30,E403&lt;&gt;"*",D403&lt;&gt;""),IF(E403&gt;J403,'Funnel setup'!$K$15&amp;"99.8%",IF(E403&gt;H403,'Funnel setup'!$K$15&amp;"95%",IF(E403&lt;I403,'Funnel setup'!$K$16&amp;"99.8%",IF(E403&lt;G403,'Funnel setup'!$K$16&amp;"95%","")))),"")</f>
        <v/>
      </c>
    </row>
    <row r="404" spans="2:12" ht="15" customHeight="1" x14ac:dyDescent="0.2">
      <c r="B404" s="174" t="str">
        <f>IF(ISNUMBER('Funnel setup'!P417),VLOOKUP('Funnel setup'!$P417,'Provider Commission - Raw Data'!$A:$Q,5,0),"")</f>
        <v/>
      </c>
      <c r="C404" s="175" t="str">
        <f>IF(ISNUMBER('Funnel setup'!P417),VLOOKUP('Funnel setup'!P417,'Provider Commission - Raw Data'!$A:$Q,6,0),"")</f>
        <v/>
      </c>
      <c r="D404" s="176" t="str">
        <f>IF(ISNUMBER('Funnel setup'!P417),IF(VLOOKUP('Funnel setup'!P417,'Provider Commission - Raw Data'!$A:$Q,8,0)="-","",VLOOKUP('Funnel setup'!P417,'Provider Commission - Raw Data'!$A:$Q,8,0)),"")</f>
        <v/>
      </c>
      <c r="E404" s="251" t="str">
        <f>IF(ISNUMBER('Funnel setup'!P417),IF(VLOOKUP('Funnel setup'!P417,'Provider Commission - Raw Data'!$A:$Q,16,0)="-","",VLOOKUP('Funnel setup'!P417,'Provider Commission - Raw Data'!$A:$Q,16,0)),"")</f>
        <v/>
      </c>
      <c r="F404" s="177" t="str">
        <f>IF(AND(ISNUMBER('Funnel setup'!P417)),'Funnel setup'!$K$9,"")</f>
        <v/>
      </c>
      <c r="G404" s="177" t="str">
        <f>IF(AND(ISNUMBER('Funnel setup'!P417),D404&gt;=30,E404&lt;&gt;"*",D404&lt;&gt;""),F404-1.959963985 *('Funnel setup'!$K$8/SQRT('Funnel Data'!D404)),"")</f>
        <v/>
      </c>
      <c r="H404" s="177" t="str">
        <f>IF(AND(ISNUMBER('Funnel setup'!P417),D404&gt;=30,E404&lt;&gt;"*",D404&lt;&gt;""),F404+1.959963985 *('Funnel setup'!$K$8/SQRT('Funnel Data'!D404)),"")</f>
        <v/>
      </c>
      <c r="I404" s="177" t="str">
        <f>IF(AND(ISNUMBER('Funnel setup'!P417),D404&gt;=30,E404&lt;&gt;"*",D404&lt;&gt;""),F404-3.090232306 *('Funnel setup'!$K$8/SQRT('Funnel Data'!D404)),"")</f>
        <v/>
      </c>
      <c r="J404" s="177" t="str">
        <f>IF(AND(ISNUMBER('Funnel setup'!P417),D404&gt;=30,E404&lt;&gt;"*",D404&lt;&gt;""),F404+3.090232306 *('Funnel setup'!$K$8/SQRT('Funnel Data'!D404)),"")</f>
        <v/>
      </c>
      <c r="K404" s="178" t="str">
        <f>IF(AND(ISNUMBER('Funnel setup'!P417),D404&gt;=30,E404&lt;&gt;"*",D404&lt;&gt;""),IF(E404&gt;J404,'Funnel setup'!$K$15&amp;"99.8%",IF(E404&gt;H404,'Funnel setup'!$K$15&amp;"95%",IF(E404&lt;I404,'Funnel setup'!$K$16&amp;"99.8%",IF(E404&lt;G404,'Funnel setup'!$K$16&amp;"95%","")))),"")</f>
        <v/>
      </c>
    </row>
    <row r="405" spans="2:12" ht="15" customHeight="1" x14ac:dyDescent="0.2">
      <c r="B405" s="174" t="str">
        <f>IF(ISNUMBER('Funnel setup'!P418),VLOOKUP('Funnel setup'!$P418,'Provider Commission - Raw Data'!$A:$Q,5,0),"")</f>
        <v/>
      </c>
      <c r="C405" s="175" t="str">
        <f>IF(ISNUMBER('Funnel setup'!P418),VLOOKUP('Funnel setup'!P418,'Provider Commission - Raw Data'!$A:$Q,6,0),"")</f>
        <v/>
      </c>
      <c r="D405" s="176" t="str">
        <f>IF(ISNUMBER('Funnel setup'!P418),IF(VLOOKUP('Funnel setup'!P418,'Provider Commission - Raw Data'!$A:$Q,8,0)="-","",VLOOKUP('Funnel setup'!P418,'Provider Commission - Raw Data'!$A:$Q,8,0)),"")</f>
        <v/>
      </c>
      <c r="E405" s="251" t="str">
        <f>IF(ISNUMBER('Funnel setup'!P418),IF(VLOOKUP('Funnel setup'!P418,'Provider Commission - Raw Data'!$A:$Q,16,0)="-","",VLOOKUP('Funnel setup'!P418,'Provider Commission - Raw Data'!$A:$Q,16,0)),"")</f>
        <v/>
      </c>
      <c r="F405" s="177" t="str">
        <f>IF(AND(ISNUMBER('Funnel setup'!P418)),'Funnel setup'!$K$9,"")</f>
        <v/>
      </c>
      <c r="G405" s="177" t="str">
        <f>IF(AND(ISNUMBER('Funnel setup'!P418),D405&gt;=30,E405&lt;&gt;"*",D405&lt;&gt;""),F405-1.959963985 *('Funnel setup'!$K$8/SQRT('Funnel Data'!D405)),"")</f>
        <v/>
      </c>
      <c r="H405" s="177" t="str">
        <f>IF(AND(ISNUMBER('Funnel setup'!P418),D405&gt;=30,E405&lt;&gt;"*",D405&lt;&gt;""),F405+1.959963985 *('Funnel setup'!$K$8/SQRT('Funnel Data'!D405)),"")</f>
        <v/>
      </c>
      <c r="I405" s="177" t="str">
        <f>IF(AND(ISNUMBER('Funnel setup'!P418),D405&gt;=30,E405&lt;&gt;"*",D405&lt;&gt;""),F405-3.090232306 *('Funnel setup'!$K$8/SQRT('Funnel Data'!D405)),"")</f>
        <v/>
      </c>
      <c r="J405" s="177" t="str">
        <f>IF(AND(ISNUMBER('Funnel setup'!P418),D405&gt;=30,E405&lt;&gt;"*",D405&lt;&gt;""),F405+3.090232306 *('Funnel setup'!$K$8/SQRT('Funnel Data'!D405)),"")</f>
        <v/>
      </c>
      <c r="K405" s="178" t="str">
        <f>IF(AND(ISNUMBER('Funnel setup'!P418),D405&gt;=30,E405&lt;&gt;"*",D405&lt;&gt;""),IF(E405&gt;J405,'Funnel setup'!$K$15&amp;"99.8%",IF(E405&gt;H405,'Funnel setup'!$K$15&amp;"95%",IF(E405&lt;I405,'Funnel setup'!$K$16&amp;"99.8%",IF(E405&lt;G405,'Funnel setup'!$K$16&amp;"95%","")))),"")</f>
        <v/>
      </c>
    </row>
    <row r="406" spans="2:12" ht="15" customHeight="1" x14ac:dyDescent="0.2">
      <c r="B406" s="174" t="str">
        <f>IF(ISNUMBER('Funnel setup'!P419),VLOOKUP('Funnel setup'!$P419,'Provider Commission - Raw Data'!$A:$Q,5,0),"")</f>
        <v/>
      </c>
      <c r="C406" s="175" t="str">
        <f>IF(ISNUMBER('Funnel setup'!P419),VLOOKUP('Funnel setup'!P419,'Provider Commission - Raw Data'!$A:$Q,6,0),"")</f>
        <v/>
      </c>
      <c r="D406" s="176" t="str">
        <f>IF(ISNUMBER('Funnel setup'!P419),IF(VLOOKUP('Funnel setup'!P419,'Provider Commission - Raw Data'!$A:$Q,8,0)="-","",VLOOKUP('Funnel setup'!P419,'Provider Commission - Raw Data'!$A:$Q,8,0)),"")</f>
        <v/>
      </c>
      <c r="E406" s="251" t="str">
        <f>IF(ISNUMBER('Funnel setup'!P419),IF(VLOOKUP('Funnel setup'!P419,'Provider Commission - Raw Data'!$A:$Q,16,0)="-","",VLOOKUP('Funnel setup'!P419,'Provider Commission - Raw Data'!$A:$Q,16,0)),"")</f>
        <v/>
      </c>
      <c r="F406" s="177" t="str">
        <f>IF(AND(ISNUMBER('Funnel setup'!P419)),'Funnel setup'!$K$9,"")</f>
        <v/>
      </c>
      <c r="G406" s="177" t="str">
        <f>IF(AND(ISNUMBER('Funnel setup'!P419),D406&gt;=30,E406&lt;&gt;"*",D406&lt;&gt;""),F406-1.959963985 *('Funnel setup'!$K$8/SQRT('Funnel Data'!D406)),"")</f>
        <v/>
      </c>
      <c r="H406" s="177" t="str">
        <f>IF(AND(ISNUMBER('Funnel setup'!P419),D406&gt;=30,E406&lt;&gt;"*",D406&lt;&gt;""),F406+1.959963985 *('Funnel setup'!$K$8/SQRT('Funnel Data'!D406)),"")</f>
        <v/>
      </c>
      <c r="I406" s="177" t="str">
        <f>IF(AND(ISNUMBER('Funnel setup'!P419),D406&gt;=30,E406&lt;&gt;"*",D406&lt;&gt;""),F406-3.090232306 *('Funnel setup'!$K$8/SQRT('Funnel Data'!D406)),"")</f>
        <v/>
      </c>
      <c r="J406" s="177" t="str">
        <f>IF(AND(ISNUMBER('Funnel setup'!P419),D406&gt;=30,E406&lt;&gt;"*",D406&lt;&gt;""),F406+3.090232306 *('Funnel setup'!$K$8/SQRT('Funnel Data'!D406)),"")</f>
        <v/>
      </c>
      <c r="K406" s="178" t="str">
        <f>IF(AND(ISNUMBER('Funnel setup'!P419),D406&gt;=30,E406&lt;&gt;"*",D406&lt;&gt;""),IF(E406&gt;J406,'Funnel setup'!$K$15&amp;"99.8%",IF(E406&gt;H406,'Funnel setup'!$K$15&amp;"95%",IF(E406&lt;I406,'Funnel setup'!$K$16&amp;"99.8%",IF(E406&lt;G406,'Funnel setup'!$K$16&amp;"95%","")))),"")</f>
        <v/>
      </c>
    </row>
    <row r="407" spans="2:12" ht="15" customHeight="1" x14ac:dyDescent="0.2">
      <c r="B407" s="174" t="str">
        <f>IF(ISNUMBER('Funnel setup'!P420),VLOOKUP('Funnel setup'!$P420,'Provider Commission - Raw Data'!$A:$Q,5,0),"")</f>
        <v/>
      </c>
      <c r="C407" s="175" t="str">
        <f>IF(ISNUMBER('Funnel setup'!P420),VLOOKUP('Funnel setup'!P420,'Provider Commission - Raw Data'!$A:$Q,6,0),"")</f>
        <v/>
      </c>
      <c r="D407" s="176" t="str">
        <f>IF(ISNUMBER('Funnel setup'!P420),IF(VLOOKUP('Funnel setup'!P420,'Provider Commission - Raw Data'!$A:$Q,8,0)="-","",VLOOKUP('Funnel setup'!P420,'Provider Commission - Raw Data'!$A:$Q,8,0)),"")</f>
        <v/>
      </c>
      <c r="E407" s="251" t="str">
        <f>IF(ISNUMBER('Funnel setup'!P420),IF(VLOOKUP('Funnel setup'!P420,'Provider Commission - Raw Data'!$A:$Q,16,0)="-","",VLOOKUP('Funnel setup'!P420,'Provider Commission - Raw Data'!$A:$Q,16,0)),"")</f>
        <v/>
      </c>
      <c r="F407" s="177" t="str">
        <f>IF(AND(ISNUMBER('Funnel setup'!P420)),'Funnel setup'!$K$9,"")</f>
        <v/>
      </c>
      <c r="G407" s="177" t="str">
        <f>IF(AND(ISNUMBER('Funnel setup'!P420),D407&gt;=30,E407&lt;&gt;"*",D407&lt;&gt;""),F407-1.959963985 *('Funnel setup'!$K$8/SQRT('Funnel Data'!D407)),"")</f>
        <v/>
      </c>
      <c r="H407" s="177" t="str">
        <f>IF(AND(ISNUMBER('Funnel setup'!P420),D407&gt;=30,E407&lt;&gt;"*",D407&lt;&gt;""),F407+1.959963985 *('Funnel setup'!$K$8/SQRT('Funnel Data'!D407)),"")</f>
        <v/>
      </c>
      <c r="I407" s="177" t="str">
        <f>IF(AND(ISNUMBER('Funnel setup'!P420),D407&gt;=30,E407&lt;&gt;"*",D407&lt;&gt;""),F407-3.090232306 *('Funnel setup'!$K$8/SQRT('Funnel Data'!D407)),"")</f>
        <v/>
      </c>
      <c r="J407" s="177" t="str">
        <f>IF(AND(ISNUMBER('Funnel setup'!P420),D407&gt;=30,E407&lt;&gt;"*",D407&lt;&gt;""),F407+3.090232306 *('Funnel setup'!$K$8/SQRT('Funnel Data'!D407)),"")</f>
        <v/>
      </c>
      <c r="K407" s="178" t="str">
        <f>IF(AND(ISNUMBER('Funnel setup'!P420),D407&gt;=30,E407&lt;&gt;"*",D407&lt;&gt;""),IF(E407&gt;J407,'Funnel setup'!$K$15&amp;"99.8%",IF(E407&gt;H407,'Funnel setup'!$K$15&amp;"95%",IF(E407&lt;I407,'Funnel setup'!$K$16&amp;"99.8%",IF(E407&lt;G407,'Funnel setup'!$K$16&amp;"95%","")))),"")</f>
        <v/>
      </c>
    </row>
    <row r="408" spans="2:12" ht="15" customHeight="1" x14ac:dyDescent="0.2">
      <c r="B408" s="174" t="str">
        <f>IF(ISNUMBER('Funnel setup'!P421),VLOOKUP('Funnel setup'!$P421,'Provider Commission - Raw Data'!$A:$Q,5,0),"")</f>
        <v/>
      </c>
      <c r="C408" s="175" t="str">
        <f>IF(ISNUMBER('Funnel setup'!P421),VLOOKUP('Funnel setup'!P421,'Provider Commission - Raw Data'!$A:$Q,6,0),"")</f>
        <v/>
      </c>
      <c r="D408" s="176" t="str">
        <f>IF(ISNUMBER('Funnel setup'!P421),IF(VLOOKUP('Funnel setup'!P421,'Provider Commission - Raw Data'!$A:$Q,8,0)="-","",VLOOKUP('Funnel setup'!P421,'Provider Commission - Raw Data'!$A:$Q,8,0)),"")</f>
        <v/>
      </c>
      <c r="E408" s="251" t="str">
        <f>IF(ISNUMBER('Funnel setup'!P421),IF(VLOOKUP('Funnel setup'!P421,'Provider Commission - Raw Data'!$A:$Q,16,0)="-","",VLOOKUP('Funnel setup'!P421,'Provider Commission - Raw Data'!$A:$Q,16,0)),"")</f>
        <v/>
      </c>
      <c r="F408" s="177" t="str">
        <f>IF(AND(ISNUMBER('Funnel setup'!P421)),'Funnel setup'!$K$9,"")</f>
        <v/>
      </c>
      <c r="G408" s="177" t="str">
        <f>IF(AND(ISNUMBER('Funnel setup'!P421),D408&gt;=30,E408&lt;&gt;"*",D408&lt;&gt;""),F408-1.959963985 *('Funnel setup'!$K$8/SQRT('Funnel Data'!D408)),"")</f>
        <v/>
      </c>
      <c r="H408" s="177" t="str">
        <f>IF(AND(ISNUMBER('Funnel setup'!P421),D408&gt;=30,E408&lt;&gt;"*",D408&lt;&gt;""),F408+1.959963985 *('Funnel setup'!$K$8/SQRT('Funnel Data'!D408)),"")</f>
        <v/>
      </c>
      <c r="I408" s="177" t="str">
        <f>IF(AND(ISNUMBER('Funnel setup'!P421),D408&gt;=30,E408&lt;&gt;"*",D408&lt;&gt;""),F408-3.090232306 *('Funnel setup'!$K$8/SQRT('Funnel Data'!D408)),"")</f>
        <v/>
      </c>
      <c r="J408" s="177" t="str">
        <f>IF(AND(ISNUMBER('Funnel setup'!P421),D408&gt;=30,E408&lt;&gt;"*",D408&lt;&gt;""),F408+3.090232306 *('Funnel setup'!$K$8/SQRT('Funnel Data'!D408)),"")</f>
        <v/>
      </c>
      <c r="K408" s="178" t="str">
        <f>IF(AND(ISNUMBER('Funnel setup'!P421),D408&gt;=30,E408&lt;&gt;"*",D408&lt;&gt;""),IF(E408&gt;J408,'Funnel setup'!$K$15&amp;"99.8%",IF(E408&gt;H408,'Funnel setup'!$K$15&amp;"95%",IF(E408&lt;I408,'Funnel setup'!$K$16&amp;"99.8%",IF(E408&lt;G408,'Funnel setup'!$K$16&amp;"95%","")))),"")</f>
        <v/>
      </c>
    </row>
    <row r="409" spans="2:12" ht="15" customHeight="1" x14ac:dyDescent="0.2">
      <c r="B409" s="174" t="str">
        <f>IF(ISNUMBER('Funnel setup'!P422),VLOOKUP('Funnel setup'!$P422,'Provider Commission - Raw Data'!$A:$Q,5,0),"")</f>
        <v/>
      </c>
      <c r="C409" s="175" t="str">
        <f>IF(ISNUMBER('Funnel setup'!P422),VLOOKUP('Funnel setup'!P422,'Provider Commission - Raw Data'!$A:$Q,6,0),"")</f>
        <v/>
      </c>
      <c r="D409" s="176" t="str">
        <f>IF(ISNUMBER('Funnel setup'!P422),IF(VLOOKUP('Funnel setup'!P422,'Provider Commission - Raw Data'!$A:$Q,8,0)="-","",VLOOKUP('Funnel setup'!P422,'Provider Commission - Raw Data'!$A:$Q,8,0)),"")</f>
        <v/>
      </c>
      <c r="E409" s="251" t="str">
        <f>IF(ISNUMBER('Funnel setup'!P422),IF(VLOOKUP('Funnel setup'!P422,'Provider Commission - Raw Data'!$A:$Q,16,0)="-","",VLOOKUP('Funnel setup'!P422,'Provider Commission - Raw Data'!$A:$Q,16,0)),"")</f>
        <v/>
      </c>
      <c r="F409" s="177" t="str">
        <f>IF(AND(ISNUMBER('Funnel setup'!P422)),'Funnel setup'!$K$9,"")</f>
        <v/>
      </c>
      <c r="G409" s="177" t="str">
        <f>IF(AND(ISNUMBER('Funnel setup'!P422),D409&gt;=30,E409&lt;&gt;"*",D409&lt;&gt;""),F409-1.959963985 *('Funnel setup'!$K$8/SQRT('Funnel Data'!D409)),"")</f>
        <v/>
      </c>
      <c r="H409" s="177" t="str">
        <f>IF(AND(ISNUMBER('Funnel setup'!P422),D409&gt;=30,E409&lt;&gt;"*",D409&lt;&gt;""),F409+1.959963985 *('Funnel setup'!$K$8/SQRT('Funnel Data'!D409)),"")</f>
        <v/>
      </c>
      <c r="I409" s="177" t="str">
        <f>IF(AND(ISNUMBER('Funnel setup'!P422),D409&gt;=30,E409&lt;&gt;"*",D409&lt;&gt;""),F409-3.090232306 *('Funnel setup'!$K$8/SQRT('Funnel Data'!D409)),"")</f>
        <v/>
      </c>
      <c r="J409" s="177" t="str">
        <f>IF(AND(ISNUMBER('Funnel setup'!P422),D409&gt;=30,E409&lt;&gt;"*",D409&lt;&gt;""),F409+3.090232306 *('Funnel setup'!$K$8/SQRT('Funnel Data'!D409)),"")</f>
        <v/>
      </c>
      <c r="K409" s="178" t="str">
        <f>IF(AND(ISNUMBER('Funnel setup'!P422),D409&gt;=30,E409&lt;&gt;"*",D409&lt;&gt;""),IF(E409&gt;J409,'Funnel setup'!$K$15&amp;"99.8%",IF(E409&gt;H409,'Funnel setup'!$K$15&amp;"95%",IF(E409&lt;I409,'Funnel setup'!$K$16&amp;"99.8%",IF(E409&lt;G409,'Funnel setup'!$K$16&amp;"95%","")))),"")</f>
        <v/>
      </c>
    </row>
    <row r="410" spans="2:12" ht="15" customHeight="1" x14ac:dyDescent="0.2">
      <c r="B410" s="174" t="str">
        <f>IF(ISNUMBER('Funnel setup'!P423),VLOOKUP('Funnel setup'!$P423,'Provider Commission - Raw Data'!$A:$Q,5,0),"")</f>
        <v/>
      </c>
      <c r="C410" s="175" t="str">
        <f>IF(ISNUMBER('Funnel setup'!P423),VLOOKUP('Funnel setup'!P423,'Provider Commission - Raw Data'!$A:$Q,6,0),"")</f>
        <v/>
      </c>
      <c r="D410" s="176" t="str">
        <f>IF(ISNUMBER('Funnel setup'!P423),IF(VLOOKUP('Funnel setup'!P423,'Provider Commission - Raw Data'!$A:$Q,8,0)="-","",VLOOKUP('Funnel setup'!P423,'Provider Commission - Raw Data'!$A:$Q,8,0)),"")</f>
        <v/>
      </c>
      <c r="E410" s="251" t="str">
        <f>IF(ISNUMBER('Funnel setup'!P423),IF(VLOOKUP('Funnel setup'!P423,'Provider Commission - Raw Data'!$A:$Q,16,0)="-","",VLOOKUP('Funnel setup'!P423,'Provider Commission - Raw Data'!$A:$Q,16,0)),"")</f>
        <v/>
      </c>
      <c r="F410" s="177" t="str">
        <f>IF(AND(ISNUMBER('Funnel setup'!P423)),'Funnel setup'!$K$9,"")</f>
        <v/>
      </c>
      <c r="G410" s="177" t="str">
        <f>IF(AND(ISNUMBER('Funnel setup'!P423),D410&gt;=30,E410&lt;&gt;"*",D410&lt;&gt;""),F410-1.959963985 *('Funnel setup'!$K$8/SQRT('Funnel Data'!D410)),"")</f>
        <v/>
      </c>
      <c r="H410" s="177" t="str">
        <f>IF(AND(ISNUMBER('Funnel setup'!P423),D410&gt;=30,E410&lt;&gt;"*",D410&lt;&gt;""),F410+1.959963985 *('Funnel setup'!$K$8/SQRT('Funnel Data'!D410)),"")</f>
        <v/>
      </c>
      <c r="I410" s="177" t="str">
        <f>IF(AND(ISNUMBER('Funnel setup'!P423),D410&gt;=30,E410&lt;&gt;"*",D410&lt;&gt;""),F410-3.090232306 *('Funnel setup'!$K$8/SQRT('Funnel Data'!D410)),"")</f>
        <v/>
      </c>
      <c r="J410" s="177" t="str">
        <f>IF(AND(ISNUMBER('Funnel setup'!P423),D410&gt;=30,E410&lt;&gt;"*",D410&lt;&gt;""),F410+3.090232306 *('Funnel setup'!$K$8/SQRT('Funnel Data'!D410)),"")</f>
        <v/>
      </c>
      <c r="K410" s="178" t="str">
        <f>IF(AND(ISNUMBER('Funnel setup'!P423),D410&gt;=30,E410&lt;&gt;"*",D410&lt;&gt;""),IF(E410&gt;J410,'Funnel setup'!$K$15&amp;"99.8%",IF(E410&gt;H410,'Funnel setup'!$K$15&amp;"95%",IF(E410&lt;I410,'Funnel setup'!$K$16&amp;"99.8%",IF(E410&lt;G410,'Funnel setup'!$K$16&amp;"95%","")))),"")</f>
        <v/>
      </c>
    </row>
    <row r="411" spans="2:12" ht="15" customHeight="1" x14ac:dyDescent="0.2">
      <c r="B411" s="174" t="str">
        <f>IF(ISNUMBER('Funnel setup'!P424),VLOOKUP('Funnel setup'!$P424,'Provider Commission - Raw Data'!$A:$Q,5,0),"")</f>
        <v/>
      </c>
      <c r="C411" s="175" t="str">
        <f>IF(ISNUMBER('Funnel setup'!P424),VLOOKUP('Funnel setup'!P424,'Provider Commission - Raw Data'!$A:$Q,6,0),"")</f>
        <v/>
      </c>
      <c r="D411" s="176" t="str">
        <f>IF(ISNUMBER('Funnel setup'!P424),IF(VLOOKUP('Funnel setup'!P424,'Provider Commission - Raw Data'!$A:$Q,8,0)="-","",VLOOKUP('Funnel setup'!P424,'Provider Commission - Raw Data'!$A:$Q,8,0)),"")</f>
        <v/>
      </c>
      <c r="E411" s="251" t="str">
        <f>IF(ISNUMBER('Funnel setup'!P424),IF(VLOOKUP('Funnel setup'!P424,'Provider Commission - Raw Data'!$A:$Q,16,0)="-","",VLOOKUP('Funnel setup'!P424,'Provider Commission - Raw Data'!$A:$Q,16,0)),"")</f>
        <v/>
      </c>
      <c r="F411" s="177" t="str">
        <f>IF(AND(ISNUMBER('Funnel setup'!P424)),'Funnel setup'!$K$9,"")</f>
        <v/>
      </c>
      <c r="G411" s="177" t="str">
        <f>IF(AND(ISNUMBER('Funnel setup'!P424),D411&gt;=30,E411&lt;&gt;"*",D411&lt;&gt;""),F411-1.959963985 *('Funnel setup'!$K$8/SQRT('Funnel Data'!D411)),"")</f>
        <v/>
      </c>
      <c r="H411" s="177" t="str">
        <f>IF(AND(ISNUMBER('Funnel setup'!P424),D411&gt;=30,E411&lt;&gt;"*",D411&lt;&gt;""),F411+1.959963985 *('Funnel setup'!$K$8/SQRT('Funnel Data'!D411)),"")</f>
        <v/>
      </c>
      <c r="I411" s="177" t="str">
        <f>IF(AND(ISNUMBER('Funnel setup'!P424),D411&gt;=30,E411&lt;&gt;"*",D411&lt;&gt;""),F411-3.090232306 *('Funnel setup'!$K$8/SQRT('Funnel Data'!D411)),"")</f>
        <v/>
      </c>
      <c r="J411" s="177" t="str">
        <f>IF(AND(ISNUMBER('Funnel setup'!P424),D411&gt;=30,E411&lt;&gt;"*",D411&lt;&gt;""),F411+3.090232306 *('Funnel setup'!$K$8/SQRT('Funnel Data'!D411)),"")</f>
        <v/>
      </c>
      <c r="K411" s="178" t="str">
        <f>IF(AND(ISNUMBER('Funnel setup'!P424),D411&gt;=30,E411&lt;&gt;"*",D411&lt;&gt;""),IF(E411&gt;J411,'Funnel setup'!$K$15&amp;"99.8%",IF(E411&gt;H411,'Funnel setup'!$K$15&amp;"95%",IF(E411&lt;I411,'Funnel setup'!$K$16&amp;"99.8%",IF(E411&lt;G411,'Funnel setup'!$K$16&amp;"95%","")))),"")</f>
        <v/>
      </c>
    </row>
    <row r="412" spans="2:12" ht="15" customHeight="1" x14ac:dyDescent="0.2">
      <c r="E412" s="252"/>
      <c r="F412" s="252"/>
      <c r="G412" s="177" t="str">
        <f>IF(AND(ISNUMBER('Funnel setup'!P425),D412&gt;=30,E412&lt;&gt;"*"),F412-1.959963985 *('Funnel setup'!$K$8/SQRT('Funnel Data'!D412)),"")</f>
        <v/>
      </c>
      <c r="H412" s="177" t="str">
        <f>IF(AND(ISNUMBER('Funnel setup'!P425),D412&gt;=30,E412&lt;&gt;"*"),F412+1.959963985 *('Funnel setup'!$K$8/SQRT('Funnel Data'!D412)),"")</f>
        <v/>
      </c>
      <c r="I412" s="177" t="str">
        <f>IF(AND(ISNUMBER('Funnel setup'!P425),D412&gt;=30,E412&lt;&gt;"*"),F412-3.090232306 *('Funnel setup'!$K$8/SQRT('Funnel Data'!D412)),"")</f>
        <v/>
      </c>
      <c r="J412" s="177" t="str">
        <f>IF(AND(ISNUMBER('Funnel setup'!P425),D412&gt;=30,E412&lt;&gt;"*"),F412+3.090232306 *('Funnel setup'!$K$8/SQRT('Funnel Data'!D412)),"")</f>
        <v/>
      </c>
    </row>
    <row r="413" spans="2:12" ht="15" customHeight="1" x14ac:dyDescent="0.2">
      <c r="G413" s="177" t="str">
        <f>IF(AND(ISNUMBER('Funnel setup'!P426),D413&gt;=30,E413&lt;&gt;"*"),F413-1.959963985 *('Funnel setup'!$K$8/SQRT('Funnel Data'!D413)),"")</f>
        <v/>
      </c>
      <c r="H413" s="177" t="str">
        <f>IF(AND(ISNUMBER('Funnel setup'!P426),D413&gt;=30,E413&lt;&gt;"*"),F413+1.959963985 *('Funnel setup'!$K$8/SQRT('Funnel Data'!D413)),"")</f>
        <v/>
      </c>
      <c r="I413" s="177" t="str">
        <f>IF(AND(ISNUMBER('Funnel setup'!P426),D413&gt;=30,E413&lt;&gt;"*"),F413-3.090232306 *('Funnel setup'!$K$8/SQRT('Funnel Data'!D413)),"")</f>
        <v/>
      </c>
      <c r="J413" s="177" t="str">
        <f>IF(AND(ISNUMBER('Funnel setup'!P426),D413&gt;=30,E413&lt;&gt;"*"),F413+3.090232306 *('Funnel setup'!$K$8/SQRT('Funnel Data'!D413)),"")</f>
        <v/>
      </c>
    </row>
    <row r="414" spans="2:12" s="49" customFormat="1" ht="32.25" customHeight="1" x14ac:dyDescent="0.2">
      <c r="B414" s="429" t="str">
        <f ca="1">HYPERLINK(Reference!B$11, Reference!A$11)</f>
        <v>Copyright © 2023, Health and Social Care Information Centre. The Health and Social Care Information Centre is a non-departmental body created by statute, also known as NHS Digital.</v>
      </c>
      <c r="C414" s="430"/>
      <c r="D414" s="430"/>
      <c r="E414" s="430"/>
      <c r="F414" s="430"/>
      <c r="G414" s="430"/>
      <c r="H414" s="430"/>
      <c r="I414" s="430"/>
      <c r="J414" s="430"/>
      <c r="K414" s="430"/>
      <c r="L414" s="288"/>
    </row>
  </sheetData>
  <mergeCells count="1">
    <mergeCell ref="B414:K414"/>
  </mergeCells>
  <conditionalFormatting sqref="G412:J413 B10:C411">
    <cfRule type="expression" dxfId="3" priority="3" stopIfTrue="1">
      <formula>$B10&lt;&gt;""</formula>
    </cfRule>
    <cfRule type="expression" dxfId="2" priority="5" stopIfTrue="1">
      <formula>$B10=""</formula>
    </cfRule>
  </conditionalFormatting>
  <conditionalFormatting sqref="D10:K411">
    <cfRule type="expression" dxfId="1" priority="1" stopIfTrue="1">
      <formula>$B10&lt;&gt;""</formula>
    </cfRule>
    <cfRule type="expression" dxfId="0" priority="2" stopIfTrue="1">
      <formula>$B10=""</formula>
    </cfRule>
  </conditionalFormatting>
  <hyperlinks>
    <hyperlink ref="K5" location="'Title Sheet'!A16" display="Return to contents" xr:uid="{00000000-0004-0000-1300-000000000000}"/>
  </hyperlinks>
  <pageMargins left="0.35433070866141742" right="0.35433070866141742" top="0.39370078740157483" bottom="0.39370078740157483" header="0.11811023622047249" footer="0.11811023622047249"/>
  <pageSetup paperSize="9" scale="45" fitToHeight="2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12</vt:i4>
      </vt:variant>
    </vt:vector>
  </HeadingPairs>
  <TitlesOfParts>
    <vt:vector size="32" baseType="lpstr">
      <vt:lpstr>How to use</vt:lpstr>
      <vt:lpstr>Participation - Raw Data</vt:lpstr>
      <vt:lpstr>Provider Commission - Raw Data</vt:lpstr>
      <vt:lpstr>Provider Commission - NewChart</vt:lpstr>
      <vt:lpstr>Funnel setup</vt:lpstr>
      <vt:lpstr>Reference</vt:lpstr>
      <vt:lpstr>Supplier_Note</vt:lpstr>
      <vt:lpstr>ProvCommData</vt:lpstr>
      <vt:lpstr>Chart data</vt:lpstr>
      <vt:lpstr>Provider Commission - Lookup</vt:lpstr>
      <vt:lpstr>Funnel Lookup</vt:lpstr>
      <vt:lpstr>Title Sheet</vt:lpstr>
      <vt:lpstr>Guide - Key Facts</vt:lpstr>
      <vt:lpstr>Adjusted Health Gain Chart</vt:lpstr>
      <vt:lpstr>Key Facts</vt:lpstr>
      <vt:lpstr>Guide -  Select 10 Table</vt:lpstr>
      <vt:lpstr>Select 10 table</vt:lpstr>
      <vt:lpstr>Guide - Funnel Plot</vt:lpstr>
      <vt:lpstr>Funnel Plot</vt:lpstr>
      <vt:lpstr>Funnel Data</vt:lpstr>
      <vt:lpstr>'Adjusted Health Gain Chart'!Print_Area</vt:lpstr>
      <vt:lpstr>'Funnel Data'!Print_Area</vt:lpstr>
      <vt:lpstr>'Funnel Plot'!Print_Area</vt:lpstr>
      <vt:lpstr>'Guide -  Select 10 Table'!Print_Area</vt:lpstr>
      <vt:lpstr>'Guide - Funnel Plot'!Print_Area</vt:lpstr>
      <vt:lpstr>'Guide - Key Facts'!Print_Area</vt:lpstr>
      <vt:lpstr>'Key Facts'!Print_Area</vt:lpstr>
      <vt:lpstr>'Select 10 table'!Print_Area</vt:lpstr>
      <vt:lpstr>'Funnel Data'!Print_Titles</vt:lpstr>
      <vt:lpstr>Procedure_List</vt:lpstr>
      <vt:lpstr>ProviderCommissionerNewChart</vt:lpstr>
      <vt:lpstr>SHAs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LGray</dc:creator>
  <cp:lastModifiedBy>Amaia Imaz Blanco</cp:lastModifiedBy>
  <cp:lastPrinted>2014-11-05T12:14:22Z</cp:lastPrinted>
  <dcterms:created xsi:type="dcterms:W3CDTF">2012-08-09T16:01:22Z</dcterms:created>
  <dcterms:modified xsi:type="dcterms:W3CDTF">2023-01-18T12:14:32Z</dcterms:modified>
</cp:coreProperties>
</file>